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lient\Documents\SAQ\"/>
    </mc:Choice>
  </mc:AlternateContent>
  <bookViews>
    <workbookView xWindow="0" yWindow="0" windowWidth="20490" windowHeight="7770"/>
  </bookViews>
  <sheets>
    <sheet name="Feuille de temps" sheetId="2" r:id="rId1"/>
    <sheet name="Sheet2" sheetId="6" r:id="rId2"/>
    <sheet name="Tableau de pauses" sheetId="1" r:id="rId3"/>
    <sheet name="Paies" sheetId="4" r:id="rId4"/>
    <sheet name="Options" sheetId="3" r:id="rId5"/>
  </sheets>
  <definedNames>
    <definedName name="_xlnm._FilterDatabase" localSheetId="0" hidden="1">'Feuille de temps'!$A$1:$A$49</definedName>
    <definedName name="pause">Sheet2!$A$2:$B$49</definedName>
    <definedName name="repas">Sheet2!$D$2:$E$49</definedName>
    <definedName name="vpauses">Sheet2!$A$2:$B$49</definedName>
    <definedName name="vrepas">Sheet2!$D$2:$E$49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5" i="2" l="1"/>
  <c r="P3" i="2" l="1"/>
  <c r="G15" i="2" l="1"/>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14" i="2"/>
  <c r="H32" i="2"/>
  <c r="H36" i="2"/>
  <c r="H48" i="2"/>
  <c r="H52" i="2"/>
  <c r="H7" i="4"/>
  <c r="N6" i="2"/>
  <c r="N7" i="2"/>
  <c r="N8" i="2"/>
  <c r="N9" i="2"/>
  <c r="N10" i="2"/>
  <c r="N11" i="2"/>
  <c r="N12" i="2"/>
  <c r="N13" i="2"/>
  <c r="N32" i="2"/>
  <c r="N5" i="2"/>
  <c r="H55" i="2"/>
  <c r="L32" i="2"/>
  <c r="M32" i="2" s="1"/>
  <c r="G6" i="2"/>
  <c r="H6" i="2" s="1"/>
  <c r="G7" i="2"/>
  <c r="I7" i="2" s="1"/>
  <c r="I24" i="2"/>
  <c r="G8" i="2"/>
  <c r="H8" i="2" s="1"/>
  <c r="G9" i="2"/>
  <c r="H9" i="2" s="1"/>
  <c r="G10" i="2"/>
  <c r="I10" i="2" s="1"/>
  <c r="G11" i="2"/>
  <c r="I11" i="2" s="1"/>
  <c r="G12" i="2"/>
  <c r="H12" i="2" s="1"/>
  <c r="G13" i="2"/>
  <c r="H13" i="2" s="1"/>
  <c r="I15" i="2"/>
  <c r="H16" i="2"/>
  <c r="H17" i="2"/>
  <c r="H18" i="2"/>
  <c r="H19" i="2"/>
  <c r="I20" i="2"/>
  <c r="I21" i="2"/>
  <c r="H22" i="2"/>
  <c r="H23" i="2"/>
  <c r="H25" i="2"/>
  <c r="I26" i="2"/>
  <c r="H27" i="2"/>
  <c r="I28" i="2"/>
  <c r="I30" i="2"/>
  <c r="H31" i="2"/>
  <c r="I33" i="2"/>
  <c r="H35" i="2"/>
  <c r="I38" i="2"/>
  <c r="I39" i="2"/>
  <c r="H40" i="2"/>
  <c r="I41" i="2"/>
  <c r="I42" i="2"/>
  <c r="H43" i="2"/>
  <c r="H44" i="2"/>
  <c r="I47" i="2"/>
  <c r="I49" i="2"/>
  <c r="I50" i="2"/>
  <c r="H51" i="2"/>
  <c r="I55" i="2"/>
  <c r="K55" i="2" s="1"/>
  <c r="N55" i="2" s="1"/>
  <c r="H56" i="2"/>
  <c r="I57" i="2"/>
  <c r="I58" i="2"/>
  <c r="H59" i="2"/>
  <c r="H60" i="2"/>
  <c r="I61" i="2"/>
  <c r="G5" i="2"/>
  <c r="B25" i="2"/>
  <c r="B26" i="2"/>
  <c r="B27" i="2"/>
  <c r="B28" i="2"/>
  <c r="B29" i="2"/>
  <c r="B30" i="2"/>
  <c r="B31"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I32" i="2" l="1"/>
  <c r="I14" i="2"/>
  <c r="H39" i="2"/>
  <c r="H24" i="2"/>
  <c r="I16" i="2"/>
  <c r="H15" i="2"/>
  <c r="I8" i="2"/>
  <c r="H30" i="2"/>
  <c r="I22" i="2"/>
  <c r="K22" i="2" s="1"/>
  <c r="I52" i="2"/>
  <c r="K52" i="2" s="1"/>
  <c r="I36" i="2"/>
  <c r="I59" i="2"/>
  <c r="K59" i="2" s="1"/>
  <c r="I51" i="2"/>
  <c r="K51" i="2" s="1"/>
  <c r="I43" i="2"/>
  <c r="K43" i="2" s="1"/>
  <c r="I35" i="2"/>
  <c r="K35" i="2" s="1"/>
  <c r="I27" i="2"/>
  <c r="J27" i="2" s="1"/>
  <c r="H14" i="2"/>
  <c r="H7" i="2"/>
  <c r="I56" i="2"/>
  <c r="K56" i="2" s="1"/>
  <c r="N56" i="2" s="1"/>
  <c r="I48" i="2"/>
  <c r="J48" i="2" s="1"/>
  <c r="I40" i="2"/>
  <c r="K40" i="2" s="1"/>
  <c r="N40" i="2" s="1"/>
  <c r="I23" i="2"/>
  <c r="I12" i="2"/>
  <c r="K12" i="2" s="1"/>
  <c r="L12" i="2" s="1"/>
  <c r="H47" i="2"/>
  <c r="H26" i="2"/>
  <c r="H11" i="2"/>
  <c r="I60" i="2"/>
  <c r="I44" i="2"/>
  <c r="K44" i="2" s="1"/>
  <c r="I5" i="2"/>
  <c r="K5" i="2" s="1"/>
  <c r="L5" i="2" s="1"/>
  <c r="M5" i="2" s="1"/>
  <c r="I31" i="2"/>
  <c r="K31" i="2" s="1"/>
  <c r="I19" i="2"/>
  <c r="K19" i="2" s="1"/>
  <c r="H10" i="2"/>
  <c r="I6" i="2"/>
  <c r="H21" i="2"/>
  <c r="K42" i="2"/>
  <c r="K26" i="2"/>
  <c r="N26" i="2" s="1"/>
  <c r="H58" i="2"/>
  <c r="H50" i="2"/>
  <c r="H42" i="2"/>
  <c r="K58" i="2"/>
  <c r="N58" i="2" s="1"/>
  <c r="K24" i="2"/>
  <c r="I53" i="2"/>
  <c r="J53" i="2" s="1"/>
  <c r="I45" i="2"/>
  <c r="J45" i="2" s="1"/>
  <c r="I37" i="2"/>
  <c r="I29" i="2"/>
  <c r="K29" i="2" s="1"/>
  <c r="N29" i="2" s="1"/>
  <c r="K25" i="2"/>
  <c r="N25" i="2" s="1"/>
  <c r="I17" i="2"/>
  <c r="K17" i="2" s="1"/>
  <c r="I13" i="2"/>
  <c r="K13" i="2" s="1"/>
  <c r="L13" i="2" s="1"/>
  <c r="I9" i="2"/>
  <c r="K6" i="2"/>
  <c r="L6" i="2" s="1"/>
  <c r="H28" i="2"/>
  <c r="K10" i="2"/>
  <c r="K50" i="2"/>
  <c r="K38" i="2"/>
  <c r="K30" i="2"/>
  <c r="K21" i="2"/>
  <c r="H62" i="2"/>
  <c r="H54" i="2"/>
  <c r="H46" i="2"/>
  <c r="H38" i="2"/>
  <c r="H34" i="2"/>
  <c r="I62" i="2"/>
  <c r="K62" i="2" s="1"/>
  <c r="N62" i="2" s="1"/>
  <c r="I54" i="2"/>
  <c r="K54" i="2" s="1"/>
  <c r="I46" i="2"/>
  <c r="K46" i="2" s="1"/>
  <c r="I34" i="2"/>
  <c r="K34" i="2" s="1"/>
  <c r="I18" i="2"/>
  <c r="K18" i="2" s="1"/>
  <c r="H61" i="2"/>
  <c r="H57" i="2"/>
  <c r="H53" i="2"/>
  <c r="H49" i="2"/>
  <c r="H45" i="2"/>
  <c r="H41" i="2"/>
  <c r="H37" i="2"/>
  <c r="H33" i="2"/>
  <c r="H29" i="2"/>
  <c r="H20" i="2"/>
  <c r="K15" i="2"/>
  <c r="K11" i="2"/>
  <c r="L11" i="2" s="1"/>
  <c r="K61" i="2"/>
  <c r="N61" i="2" s="1"/>
  <c r="K47" i="2"/>
  <c r="N47" i="2" s="1"/>
  <c r="K39" i="2"/>
  <c r="K14" i="2"/>
  <c r="N14" i="2" s="1"/>
  <c r="L14" i="2" s="1"/>
  <c r="K7" i="2"/>
  <c r="L7" i="2" s="1"/>
  <c r="K41" i="2"/>
  <c r="N41" i="2" s="1"/>
  <c r="K57" i="2"/>
  <c r="K9" i="2"/>
  <c r="L9" i="2" s="1"/>
  <c r="K20" i="2"/>
  <c r="K60" i="2"/>
  <c r="N60" i="2" s="1"/>
  <c r="K8" i="2"/>
  <c r="K49" i="2"/>
  <c r="N49" i="2" s="1"/>
  <c r="K37" i="2"/>
  <c r="N37" i="2" s="1"/>
  <c r="K28" i="2"/>
  <c r="N28" i="2" s="1"/>
  <c r="K48" i="2"/>
  <c r="N48" i="2" s="1"/>
  <c r="K36" i="2"/>
  <c r="N36" i="2" s="1"/>
  <c r="K16" i="2"/>
  <c r="N16" i="2" s="1"/>
  <c r="K45" i="2"/>
  <c r="N45" i="2" s="1"/>
  <c r="K33" i="2"/>
  <c r="N33" i="2" s="1"/>
  <c r="K23" i="2"/>
  <c r="B21" i="2"/>
  <c r="J49" i="2"/>
  <c r="J50" i="2"/>
  <c r="J51" i="2"/>
  <c r="J52" i="2"/>
  <c r="J54" i="2"/>
  <c r="L55" i="2"/>
  <c r="J55" i="2"/>
  <c r="J60" i="2"/>
  <c r="L61" i="2"/>
  <c r="J61" i="2"/>
  <c r="J56" i="2"/>
  <c r="J57" i="2"/>
  <c r="L58" i="2"/>
  <c r="J58" i="2"/>
  <c r="J59" i="2"/>
  <c r="L62" i="2"/>
  <c r="H56" i="4"/>
  <c r="H50" i="4"/>
  <c r="J42" i="2"/>
  <c r="J43" i="2"/>
  <c r="J44" i="2"/>
  <c r="L47" i="2"/>
  <c r="J47" i="2"/>
  <c r="J28" i="2"/>
  <c r="J30" i="2"/>
  <c r="J33" i="2"/>
  <c r="J34" i="2"/>
  <c r="J35" i="2"/>
  <c r="J36" i="2"/>
  <c r="J37" i="2"/>
  <c r="J38" i="2"/>
  <c r="J39" i="2"/>
  <c r="J41" i="2"/>
  <c r="E4" i="4"/>
  <c r="E5" i="4" s="1"/>
  <c r="E6" i="4" s="1"/>
  <c r="E7" i="4" s="1"/>
  <c r="E9" i="4" s="1"/>
  <c r="E10" i="4" s="1"/>
  <c r="E11" i="4" s="1"/>
  <c r="E12" i="4" s="1"/>
  <c r="E13" i="4" s="1"/>
  <c r="E15" i="4" s="1"/>
  <c r="E16" i="4" s="1"/>
  <c r="E17" i="4" s="1"/>
  <c r="E18" i="4" s="1"/>
  <c r="E20" i="4" s="1"/>
  <c r="E21" i="4" s="1"/>
  <c r="E22" i="4" s="1"/>
  <c r="E23" i="4" s="1"/>
  <c r="E25" i="4" s="1"/>
  <c r="E26" i="4" s="1"/>
  <c r="E27" i="4" s="1"/>
  <c r="E28" i="4" s="1"/>
  <c r="E29" i="4" s="1"/>
  <c r="E31" i="4" s="1"/>
  <c r="E32" i="4" s="1"/>
  <c r="E33" i="4" s="1"/>
  <c r="E34" i="4" s="1"/>
  <c r="E36" i="4" s="1"/>
  <c r="E37" i="4" s="1"/>
  <c r="E38" i="4" s="1"/>
  <c r="E39" i="4" s="1"/>
  <c r="E40" i="4" s="1"/>
  <c r="E42" i="4" s="1"/>
  <c r="E43" i="4" s="1"/>
  <c r="E44" i="4" s="1"/>
  <c r="E45" i="4" s="1"/>
  <c r="E47" i="4" s="1"/>
  <c r="E48" i="4" s="1"/>
  <c r="E49" i="4" s="1"/>
  <c r="E50" i="4" s="1"/>
  <c r="E52" i="4" s="1"/>
  <c r="E53" i="4" s="1"/>
  <c r="E54" i="4" s="1"/>
  <c r="E55" i="4" s="1"/>
  <c r="E56" i="4" s="1"/>
  <c r="C4" i="4"/>
  <c r="C5" i="4"/>
  <c r="C6" i="4"/>
  <c r="C7" i="4"/>
  <c r="B4" i="4"/>
  <c r="B5" i="4"/>
  <c r="B6" i="4"/>
  <c r="B7" i="4"/>
  <c r="B9" i="4" s="1"/>
  <c r="B10" i="4" s="1"/>
  <c r="B11" i="4" s="1"/>
  <c r="B12" i="4" s="1"/>
  <c r="B13" i="4" s="1"/>
  <c r="B15" i="4" s="1"/>
  <c r="B16" i="4" s="1"/>
  <c r="B17" i="4" s="1"/>
  <c r="B18" i="4" s="1"/>
  <c r="B20" i="4" s="1"/>
  <c r="B21" i="4" s="1"/>
  <c r="B22" i="4" s="1"/>
  <c r="B23" i="4" s="1"/>
  <c r="B25" i="4" s="1"/>
  <c r="B26" i="4" s="1"/>
  <c r="B27" i="4" s="1"/>
  <c r="B28" i="4" s="1"/>
  <c r="B29" i="4" s="1"/>
  <c r="B31" i="4" s="1"/>
  <c r="B32" i="4" s="1"/>
  <c r="B33" i="4" s="1"/>
  <c r="B34" i="4" s="1"/>
  <c r="B36" i="4" s="1"/>
  <c r="B37" i="4" s="1"/>
  <c r="B38" i="4" s="1"/>
  <c r="B39" i="4" s="1"/>
  <c r="B40" i="4" s="1"/>
  <c r="B42" i="4" s="1"/>
  <c r="B43" i="4" s="1"/>
  <c r="B44" i="4" s="1"/>
  <c r="B45" i="4" s="1"/>
  <c r="B47" i="4" s="1"/>
  <c r="B48" i="4" s="1"/>
  <c r="B49" i="4" s="1"/>
  <c r="B50" i="4" s="1"/>
  <c r="B52" i="4" s="1"/>
  <c r="B53" i="4" s="1"/>
  <c r="B54" i="4" s="1"/>
  <c r="B55" i="4" s="1"/>
  <c r="B56" i="4" s="1"/>
  <c r="J5" i="2"/>
  <c r="J7" i="2"/>
  <c r="J24" i="2"/>
  <c r="J8" i="2"/>
  <c r="L10" i="2"/>
  <c r="J10" i="2"/>
  <c r="J11" i="2"/>
  <c r="J12" i="2"/>
  <c r="J14" i="2"/>
  <c r="J15" i="2"/>
  <c r="J16" i="2"/>
  <c r="L26" i="2"/>
  <c r="J26" i="2"/>
  <c r="B11" i="2"/>
  <c r="B12" i="2"/>
  <c r="B13" i="2"/>
  <c r="B14" i="2"/>
  <c r="B15" i="2"/>
  <c r="B16" i="2"/>
  <c r="B17" i="2"/>
  <c r="B18" i="2"/>
  <c r="B19" i="2"/>
  <c r="B20" i="2"/>
  <c r="B22" i="2"/>
  <c r="B6" i="2"/>
  <c r="B7" i="2"/>
  <c r="B8" i="2"/>
  <c r="B9" i="2"/>
  <c r="B10" i="2"/>
  <c r="B5" i="2"/>
  <c r="N54" i="2" l="1"/>
  <c r="L54" i="2" s="1"/>
  <c r="N23" i="2"/>
  <c r="O23" i="2" s="1"/>
  <c r="N18" i="2"/>
  <c r="L18" i="2" s="1"/>
  <c r="N30" i="2"/>
  <c r="L30" i="2" s="1"/>
  <c r="L17" i="2"/>
  <c r="N17" i="2"/>
  <c r="N42" i="2"/>
  <c r="L42" i="2" s="1"/>
  <c r="N19" i="2"/>
  <c r="L19" i="2" s="1"/>
  <c r="N59" i="2"/>
  <c r="L59" i="2" s="1"/>
  <c r="L57" i="2"/>
  <c r="N57" i="2"/>
  <c r="O57" i="2" s="1"/>
  <c r="N39" i="2"/>
  <c r="L39" i="2" s="1"/>
  <c r="N15" i="2"/>
  <c r="O15" i="2" s="1"/>
  <c r="N34" i="2"/>
  <c r="L34" i="2" s="1"/>
  <c r="N38" i="2"/>
  <c r="L38" i="2" s="1"/>
  <c r="N31" i="2"/>
  <c r="L31" i="2" s="1"/>
  <c r="N35" i="2"/>
  <c r="L35" i="2" s="1"/>
  <c r="N46" i="2"/>
  <c r="L46" i="2" s="1"/>
  <c r="N50" i="2"/>
  <c r="L50" i="2" s="1"/>
  <c r="N43" i="2"/>
  <c r="L43" i="2" s="1"/>
  <c r="L52" i="2"/>
  <c r="N52" i="2"/>
  <c r="N20" i="2"/>
  <c r="O20" i="2" s="1"/>
  <c r="N21" i="2"/>
  <c r="O21" i="2" s="1"/>
  <c r="N44" i="2"/>
  <c r="O44" i="2" s="1"/>
  <c r="L51" i="2"/>
  <c r="N51" i="2"/>
  <c r="N24" i="2"/>
  <c r="L24" i="2" s="1"/>
  <c r="N22" i="2"/>
  <c r="J19" i="2"/>
  <c r="J18" i="2"/>
  <c r="J31" i="2"/>
  <c r="K53" i="2"/>
  <c r="J17" i="2"/>
  <c r="O17" i="2" s="1"/>
  <c r="J40" i="2"/>
  <c r="J29" i="2"/>
  <c r="K27" i="2"/>
  <c r="P27" i="2" s="1"/>
  <c r="J22" i="2"/>
  <c r="J46" i="2"/>
  <c r="J62" i="2"/>
  <c r="O62" i="2" s="1"/>
  <c r="P49" i="2"/>
  <c r="L40" i="2"/>
  <c r="L33" i="2"/>
  <c r="L36" i="2"/>
  <c r="L28" i="2"/>
  <c r="L49" i="2"/>
  <c r="L25" i="2"/>
  <c r="L41" i="2"/>
  <c r="O29" i="2"/>
  <c r="L45" i="2"/>
  <c r="O48" i="2"/>
  <c r="L37" i="2"/>
  <c r="O56" i="2"/>
  <c r="P11" i="2"/>
  <c r="P5" i="2"/>
  <c r="O60" i="2"/>
  <c r="L60" i="2"/>
  <c r="P18" i="2"/>
  <c r="O58" i="2"/>
  <c r="J6" i="2"/>
  <c r="O6" i="2" s="1"/>
  <c r="J13" i="2"/>
  <c r="O13" i="2" s="1"/>
  <c r="J9" i="2"/>
  <c r="O9" i="2" s="1"/>
  <c r="P56" i="2"/>
  <c r="O59" i="2"/>
  <c r="L16" i="2"/>
  <c r="O61" i="2"/>
  <c r="P42" i="2"/>
  <c r="J25" i="2"/>
  <c r="P35" i="2"/>
  <c r="O24" i="2"/>
  <c r="O12" i="2"/>
  <c r="O30" i="2"/>
  <c r="O18" i="2"/>
  <c r="O14" i="2"/>
  <c r="O10" i="2"/>
  <c r="O7" i="2"/>
  <c r="O26" i="2"/>
  <c r="O11" i="2"/>
  <c r="O39" i="2"/>
  <c r="O35" i="2"/>
  <c r="O34" i="2"/>
  <c r="O5" i="2"/>
  <c r="O42" i="2"/>
  <c r="O54" i="2"/>
  <c r="O50" i="2"/>
  <c r="O38" i="2"/>
  <c r="O47" i="2"/>
  <c r="O43" i="2"/>
  <c r="O55" i="2"/>
  <c r="O51" i="2"/>
  <c r="O19" i="2"/>
  <c r="O46" i="2"/>
  <c r="O52" i="2"/>
  <c r="C9" i="4"/>
  <c r="L21" i="2" l="1"/>
  <c r="L15" i="2"/>
  <c r="M11" i="2" s="1"/>
  <c r="O31" i="2"/>
  <c r="L44" i="2"/>
  <c r="L20" i="2"/>
  <c r="L23" i="2"/>
  <c r="M18" i="2" s="1"/>
  <c r="N27" i="2"/>
  <c r="O27" i="2" s="1"/>
  <c r="N53" i="2"/>
  <c r="O53" i="2" s="1"/>
  <c r="L22" i="2"/>
  <c r="O22" i="2"/>
  <c r="M35" i="2"/>
  <c r="O49" i="2"/>
  <c r="O40" i="2"/>
  <c r="O45" i="2"/>
  <c r="Q42" i="2" s="1"/>
  <c r="O37" i="2"/>
  <c r="O36" i="2"/>
  <c r="O41" i="2"/>
  <c r="O28" i="2"/>
  <c r="O33" i="2"/>
  <c r="L56" i="2"/>
  <c r="M56" i="2" s="1"/>
  <c r="L48" i="2"/>
  <c r="M42" i="2" s="1"/>
  <c r="L29" i="2"/>
  <c r="O16" i="2"/>
  <c r="O25" i="2"/>
  <c r="Q56" i="2"/>
  <c r="O8" i="2"/>
  <c r="L8" i="2"/>
  <c r="C10" i="4"/>
  <c r="Q49" i="2" l="1"/>
  <c r="Q11" i="2"/>
  <c r="Q18" i="2"/>
  <c r="L53" i="2"/>
  <c r="M49" i="2" s="1"/>
  <c r="L27" i="2"/>
  <c r="M27" i="2" s="1"/>
  <c r="Q27" i="2" s="1"/>
  <c r="Q35" i="2"/>
  <c r="Q5" i="2"/>
  <c r="C11" i="4"/>
  <c r="Q3" i="2" l="1"/>
  <c r="C12" i="4"/>
  <c r="C13" i="4" l="1"/>
  <c r="C15" i="4" l="1"/>
  <c r="C16" i="4" l="1"/>
  <c r="H13" i="4"/>
  <c r="C17" i="4" l="1"/>
  <c r="C18" i="4" l="1"/>
  <c r="H18" i="4" l="1"/>
  <c r="C20" i="4"/>
  <c r="C21" i="4" l="1"/>
  <c r="C22" i="4" s="1"/>
  <c r="C23" i="4" s="1"/>
  <c r="C25" i="4" s="1"/>
  <c r="C26" i="4" s="1"/>
  <c r="C27" i="4" s="1"/>
  <c r="C28" i="4" s="1"/>
  <c r="C29" i="4" s="1"/>
  <c r="C31" i="4" s="1"/>
  <c r="C32" i="4" s="1"/>
  <c r="C33" i="4" l="1"/>
  <c r="C34" i="4" l="1"/>
  <c r="H23" i="4" l="1"/>
  <c r="C36" i="4"/>
  <c r="C37" i="4" l="1"/>
  <c r="C38" i="4" l="1"/>
  <c r="C39" i="4" l="1"/>
  <c r="C40" i="4" l="1"/>
  <c r="H29" i="4" l="1"/>
  <c r="C42" i="4"/>
  <c r="C43" i="4" l="1"/>
  <c r="C44" i="4" l="1"/>
  <c r="C45" i="4" l="1"/>
  <c r="H34" i="4" l="1"/>
  <c r="C47" i="4"/>
  <c r="C48" i="4" l="1"/>
  <c r="C49" i="4" l="1"/>
  <c r="C50" i="4" l="1"/>
  <c r="H40" i="4" l="1"/>
  <c r="C52" i="4"/>
  <c r="C53" i="4" l="1"/>
  <c r="C54" i="4" l="1"/>
  <c r="C55" i="4" l="1"/>
  <c r="C56" i="4" l="1"/>
  <c r="J1" i="4" l="1"/>
  <c r="H45" i="4"/>
</calcChain>
</file>

<file path=xl/sharedStrings.xml><?xml version="1.0" encoding="utf-8"?>
<sst xmlns="http://schemas.openxmlformats.org/spreadsheetml/2006/main" count="183" uniqueCount="81">
  <si>
    <t>DÉBUT</t>
  </si>
  <si>
    <t>FIN</t>
  </si>
  <si>
    <t>H</t>
  </si>
  <si>
    <t>REPAS</t>
  </si>
  <si>
    <t>TOTAL</t>
  </si>
  <si>
    <t>DE</t>
  </si>
  <si>
    <t>1 PAUSE</t>
  </si>
  <si>
    <t>2 PAUSES</t>
  </si>
  <si>
    <t>2 PAUSES + 1 REPAS</t>
  </si>
  <si>
    <t>2 PAUSES + 2 REPAS</t>
  </si>
  <si>
    <t>DATE</t>
  </si>
  <si>
    <t>JOUR</t>
  </si>
  <si>
    <t>POSTE</t>
  </si>
  <si>
    <t>SUCC</t>
  </si>
  <si>
    <t>HEURES</t>
  </si>
  <si>
    <t>$/R</t>
  </si>
  <si>
    <t>$/JOUR</t>
  </si>
  <si>
    <t>SUCCURSALES</t>
  </si>
  <si>
    <t>DOM</t>
  </si>
  <si>
    <t>POSTES</t>
  </si>
  <si>
    <t>CV</t>
  </si>
  <si>
    <t>COS</t>
  </si>
  <si>
    <t>FORM</t>
  </si>
  <si>
    <t>R</t>
  </si>
  <si>
    <t>P</t>
  </si>
  <si>
    <t>*</t>
  </si>
  <si>
    <t>T</t>
  </si>
  <si>
    <t>Express Charest</t>
  </si>
  <si>
    <t>St-Sacrement</t>
  </si>
  <si>
    <t>Maguire</t>
  </si>
  <si>
    <t>St-Louis</t>
  </si>
  <si>
    <t>RAPHAËL GIROUX</t>
  </si>
  <si>
    <t>PRÉVISION SALAIRE</t>
  </si>
  <si>
    <t>JOUR PAIE</t>
  </si>
  <si>
    <t>À CE JOUR</t>
  </si>
  <si>
    <t>T:</t>
  </si>
  <si>
    <t>au</t>
  </si>
  <si>
    <t>*déduction de 300$</t>
  </si>
  <si>
    <t>S-TOT HRS</t>
  </si>
  <si>
    <t>CHARGES SOCIALES TP</t>
  </si>
  <si>
    <t>DÉDUCTIONS STATUAIRES</t>
  </si>
  <si>
    <t>Impôt sur revenu / normal</t>
  </si>
  <si>
    <t>Cotisation salaire RRQ</t>
  </si>
  <si>
    <t>Cotisation salaire AE</t>
  </si>
  <si>
    <t>QC/Impôt sur revenu/norm.</t>
  </si>
  <si>
    <t>QC/Cotisation employé RQAP</t>
  </si>
  <si>
    <t>AUTRES DÉDUCTIONS</t>
  </si>
  <si>
    <t>Cotisation SEMB</t>
  </si>
  <si>
    <t>Cotisation RREGOP</t>
  </si>
  <si>
    <t>Colonne A: Date seulement</t>
  </si>
  <si>
    <t>Colonne B: Jour de la semaine formatée jjj. Formule =WEEKDAY(A5; 1)</t>
  </si>
  <si>
    <t>Colonne D: Liste déroulante selon succursale travaillée dans la Feuille Options!G2:G6</t>
  </si>
  <si>
    <t>Colonne C: Liste déroulante selon salaire dans la Feuille Options!C2:C4</t>
  </si>
  <si>
    <t>Colonne E: Inscrire début de la journée de travail en heures.</t>
  </si>
  <si>
    <t>Colonne F: Inscrire la fin de la journée de travail en heures.</t>
  </si>
  <si>
    <t>Colonne G: Total automatique de F-E en nombre décimal. Formule =(F5-E5)*24</t>
  </si>
  <si>
    <t>Colonne H: Nombre de pauses (d'une valeur de 15 minutes) prises selon le montant en G. Référence dans la Feuille!Tableau de pauses.  Ce montant ne se calcule nulle part ailleurs. Formule: =IF(G5&lt;4;0;IF(G5&lt;5,75;1;IF(G5&lt;12;2;0)))</t>
  </si>
  <si>
    <t>Colonne I: Nombre de repas (valeur d'une heure chaque) prises selon le même tableau de pauses. Ce nombre sera important pour d'autres calculs. Formule: =IF(G5&lt;7,25;0;IF(G5&lt;10,25;1;IF(G5&gt;=10,5;2;"")))</t>
  </si>
  <si>
    <t>Colonne J: Fonctionne selon le nombre de repas pris. Si 2 repas sont indiqués, afficher 12,65$. Sinon, ne rien afficher (il sagit d'une prime). Formule: =IF(I5=2;12,65;0)</t>
  </si>
  <si>
    <t>Colonne K: Calcul de G-I. ce qui donne le nombre d'heures moins le nombre de repas inscrits. Formule: =(G5-I5)</t>
  </si>
  <si>
    <t>Colonne L: Prime journalière de 7,45% sur N qui est le salaire d'une journée complétée. Formule: =N5*7,45%</t>
  </si>
  <si>
    <t>Colonne M: (Indiquée seulement sur la ligne de chaque dimanche) Total de tout les montants en L pour une semaine entière. Formule: =L5:L10</t>
  </si>
  <si>
    <t>Colonne N: Calcul monétaire de la journée de travail selon le poste occupé en C. Formule: =(IF(C5="CV";Options!$C$2;IF(C5="COS";Options!$C$3;IF(C5="FORM";Options!$C$4;Options!$C$1))))*K5=(IF(C5="CV";Options!$C$2;IF(C5="COS";Options!$C$3;IF(C5="FORM";Options!$C$4;Options!$C$1))))*K5</t>
  </si>
  <si>
    <t>Colonne O:Total de tout les salaires en N pour la semaine entière. Formule: =SUM(N5+J5)</t>
  </si>
  <si>
    <t>Colonne P: TOTAL des heures de la semaine entière en K. Formule: =SUM(K5:K10)</t>
  </si>
  <si>
    <t>Colonne Q: TOTAL des salaires de la semaine entière en O. Y est ajouté le bonus hebdomadaire en M. Formule: =SUM(O5:O10)+M5</t>
  </si>
  <si>
    <t>Cellule P3: Total des heures hebdomadaires en P. Formule: =SUM(P11:P48)</t>
  </si>
  <si>
    <t>Cellule Q3: Total des salaires hebdomadaires en Q. Formule: =SUM(Q5:Q48)</t>
  </si>
  <si>
    <t xml:space="preserve">À noter que je veux ajouter des lignes selon ajouts à l'horaire ou ajouts monétaires (exemples: lignes 23, 24 et 32.) Cela fait n sorte que chaque semaines ne comportent pas nécessairement 7 lignes. </t>
  </si>
  <si>
    <t>Note pour la feuille TABLEAU DE PAUSES. Pour l'instant j'utilise les formules citées en H et I pour calculer le nombre de pauses et de repas prises dan une journée. Le tableau est à titre indicatif. Y aurait-il un moyen de l'utiliser plus concrètement dans mes calculs?</t>
  </si>
  <si>
    <t>Colonne B: Jour de paie à titre indicatif. Chaque paie apparaît le mercredi de chaque semaine. Serait-il possible de les ajouter automatiquement lorsqu'une semaine est ajoutée dans la Feuille de temps? Sinon, inscrire manuellement. Les dates sont groupées par mois.</t>
  </si>
  <si>
    <t>Colonne C: Le montant payé en B est le total d'une semaine antérieure (2 semaines plus tôt) Exemple: Si B= 27 février, inscrire la date du 09 février. Possible de le faire automatiquement?</t>
  </si>
  <si>
    <t>Colonne D: Texte, question esthétique.</t>
  </si>
  <si>
    <t>Colonne E: Fin de la semaine mentionnée en C, question esthétique. Possible d'ajouter automatiquement?</t>
  </si>
  <si>
    <t>Colonne F: J'aimerais ajouter automatiquement le montant en O de la FEUILLE DE TEMPS, selon la date inscrite en B.</t>
  </si>
  <si>
    <t>Colonne G: Explicatif de total, simplement esthétique.</t>
  </si>
  <si>
    <t>Colonne H: Total automatique des montants inscrits en F. Formule: =SUM(F4:F7)</t>
  </si>
  <si>
    <t>?</t>
  </si>
  <si>
    <t>* Les tableaux DÉDUCTIONS STATUAIRES et AUTRES DÉDUCTIONS seront à travailler plus tard selon des chiffres et pourcentages établis.</t>
  </si>
  <si>
    <t>* Les colonnes avec des valeurs "0" sont  formatées avec le code  0;;;@ pour alléger la feuille.</t>
  </si>
  <si>
    <t>*Y aurait-il moyen, sans groupage, de pouvoir afficher les lignes de semaines seulement, ou les dimanches en plus des 14 derniers jours? Ou de mettre des boutons d'action devant chaque début de semaine pour les faire apparaître/disparaitre?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</si>
</sst>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4" formatCode="_ * #,##0.00_)\ &quot;$&quot;_ ;_ * \(#,##0.00\)\ &quot;$&quot;_ ;_ * &quot;-&quot;??_)\ &quot;$&quot;_ ;_ @_ "/>
    <numFmt numFmtId="43" formatCode="_ * #,##0.00_)\ _$_ ;_ * \(#,##0.00\)\ _$_ ;_ * &quot;-&quot;??_)\ _$_ ;_ @_ "/>
    <numFmt numFmtId="164" formatCode="h:mm;@"/>
    <numFmt numFmtId="166" formatCode="dd\ mmm"/>
    <numFmt numFmtId="167" formatCode="#,##0.00\ &quot;$&quot;"/>
    <numFmt numFmtId="170" formatCode="ddd"/>
    <numFmt numFmtId="174" formatCode="\ 0;;;@"/>
    <numFmt numFmtId="175" formatCode="\ 0.00;;;@"/>
    <numFmt numFmtId="188" formatCode="_ * #,##0.00_)\ [$$-C0C]_ ;_ * \(#,##0.00\)\ [$$-C0C]_ ;_ * &quot;-&quot;??_)\ [$$-C0C]_ ;_ @_ "/>
  </numFmts>
  <fonts count="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1"/>
      <color rgb="FF00B050"/>
      <name val="Calibri"/>
      <family val="2"/>
      <scheme val="minor"/>
    </font>
    <font>
      <b/>
      <sz val="14"/>
      <color theme="1"/>
      <name val="Calibri"/>
      <family val="2"/>
      <scheme val="minor"/>
    </font>
    <font>
      <i/>
      <sz val="10"/>
      <color theme="0" tint="-0.249977111117893"/>
      <name val="Calibri"/>
      <family val="2"/>
      <scheme val="minor"/>
    </font>
    <font>
      <b/>
      <sz val="10"/>
      <color theme="1"/>
      <name val="Calibri"/>
      <family val="2"/>
      <scheme val="minor"/>
    </font>
  </fonts>
  <fills count="6">
    <fill>
      <patternFill patternType="none"/>
    </fill>
    <fill>
      <patternFill patternType="gray125"/>
    </fill>
    <fill>
      <patternFill patternType="solid">
        <fgColor rgb="FFFFC000"/>
        <bgColor indexed="64"/>
      </patternFill>
    </fill>
    <fill>
      <patternFill patternType="solid">
        <fgColor theme="7"/>
        <bgColor indexed="64"/>
      </patternFill>
    </fill>
    <fill>
      <patternFill patternType="solid">
        <fgColor theme="7" tint="0.79998168889431442"/>
        <bgColor indexed="64"/>
      </patternFill>
    </fill>
    <fill>
      <patternFill patternType="solid">
        <fgColor rgb="FFFF0000"/>
        <bgColor indexed="64"/>
      </patternFill>
    </fill>
  </fills>
  <borders count="17">
    <border>
      <left/>
      <right/>
      <top/>
      <bottom/>
      <diagonal/>
    </border>
    <border>
      <left style="thin">
        <color rgb="FF505050"/>
      </left>
      <right/>
      <top style="thin">
        <color rgb="FF505050"/>
      </top>
      <bottom/>
      <diagonal/>
    </border>
    <border>
      <left/>
      <right/>
      <top style="thin">
        <color rgb="FF505050"/>
      </top>
      <bottom/>
      <diagonal/>
    </border>
    <border>
      <left/>
      <right style="thin">
        <color rgb="FF505050"/>
      </right>
      <top style="thin">
        <color rgb="FF505050"/>
      </top>
      <bottom/>
      <diagonal/>
    </border>
    <border>
      <left style="thin">
        <color rgb="FF505050"/>
      </left>
      <right style="thin">
        <color rgb="FF505050"/>
      </right>
      <top style="thin">
        <color rgb="FF505050"/>
      </top>
      <bottom style="thin">
        <color rgb="FF505050"/>
      </bottom>
      <diagonal/>
    </border>
    <border>
      <left style="thin">
        <color rgb="FF505050"/>
      </left>
      <right style="thin">
        <color rgb="FF505050"/>
      </right>
      <top style="thin">
        <color rgb="FF505050"/>
      </top>
      <bottom/>
      <diagonal/>
    </border>
    <border>
      <left style="thin">
        <color rgb="FF505050"/>
      </left>
      <right style="thin">
        <color rgb="FF505050"/>
      </right>
      <top/>
      <bottom style="thin">
        <color rgb="FF505050"/>
      </bottom>
      <diagonal/>
    </border>
    <border>
      <left style="thin">
        <color rgb="FF505050"/>
      </left>
      <right/>
      <top style="thin">
        <color rgb="FF505050"/>
      </top>
      <bottom style="thin">
        <color rgb="FF505050"/>
      </bottom>
      <diagonal/>
    </border>
    <border>
      <left/>
      <right/>
      <top style="thin">
        <color indexed="64"/>
      </top>
      <bottom style="double">
        <color indexed="64"/>
      </bottom>
      <diagonal/>
    </border>
    <border>
      <left/>
      <right/>
      <top/>
      <bottom style="thin">
        <color indexed="64"/>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60">
    <xf numFmtId="0" fontId="0" fillId="0" borderId="0" xfId="0"/>
    <xf numFmtId="0" fontId="0" fillId="0" borderId="0" xfId="0" applyAlignment="1">
      <alignment horizontal="center"/>
    </xf>
    <xf numFmtId="0" fontId="3" fillId="2" borderId="4" xfId="0" applyFont="1" applyFill="1" applyBorder="1" applyAlignment="1">
      <alignment horizontal="center" vertical="center"/>
    </xf>
    <xf numFmtId="0" fontId="0" fillId="0" borderId="0" xfId="0" applyAlignment="1">
      <alignment horizontal="center" vertical="center"/>
    </xf>
    <xf numFmtId="20" fontId="0" fillId="0" borderId="4" xfId="0" applyNumberFormat="1" applyBorder="1" applyAlignment="1">
      <alignment horizontal="center"/>
    </xf>
    <xf numFmtId="20" fontId="0" fillId="0" borderId="4" xfId="0" applyNumberFormat="1" applyFill="1" applyBorder="1" applyAlignment="1">
      <alignment horizontal="center"/>
    </xf>
    <xf numFmtId="20" fontId="0" fillId="0" borderId="5" xfId="0" applyNumberFormat="1" applyBorder="1" applyAlignment="1">
      <alignment horizontal="center"/>
    </xf>
    <xf numFmtId="20" fontId="0" fillId="0" borderId="0" xfId="0" applyNumberFormat="1" applyAlignment="1">
      <alignment horizontal="center"/>
    </xf>
    <xf numFmtId="20" fontId="0" fillId="0" borderId="7" xfId="0" applyNumberFormat="1" applyBorder="1" applyAlignment="1">
      <alignment horizontal="center"/>
    </xf>
    <xf numFmtId="0" fontId="0" fillId="0" borderId="0" xfId="0" applyNumberFormat="1" applyAlignment="1">
      <alignment horizontal="center" vertical="center"/>
    </xf>
    <xf numFmtId="0" fontId="0" fillId="0" borderId="0" xfId="0" applyNumberFormat="1"/>
    <xf numFmtId="164" fontId="0" fillId="0" borderId="0" xfId="0" applyNumberFormat="1"/>
    <xf numFmtId="0" fontId="0" fillId="3" borderId="0" xfId="0" applyFill="1" applyAlignment="1">
      <alignment horizontal="left" vertical="center"/>
    </xf>
    <xf numFmtId="0" fontId="0" fillId="3" borderId="0" xfId="0" applyFill="1" applyAlignment="1">
      <alignment horizontal="center" vertical="center"/>
    </xf>
    <xf numFmtId="0" fontId="0" fillId="0" borderId="0" xfId="0" applyAlignment="1">
      <alignment horizontal="right" vertical="center"/>
    </xf>
    <xf numFmtId="44" fontId="0" fillId="0" borderId="0" xfId="2" applyFont="1" applyAlignment="1">
      <alignment horizontal="right" vertical="center"/>
    </xf>
    <xf numFmtId="0" fontId="0" fillId="3" borderId="0" xfId="0" applyFill="1" applyAlignment="1">
      <alignment horizontal="right" vertical="center"/>
    </xf>
    <xf numFmtId="0" fontId="0" fillId="0" borderId="0" xfId="0" applyFill="1" applyAlignment="1">
      <alignment horizontal="center" vertical="center"/>
    </xf>
    <xf numFmtId="0" fontId="0" fillId="3" borderId="0" xfId="0" applyNumberFormat="1" applyFill="1" applyAlignment="1">
      <alignment horizontal="center" vertical="center"/>
    </xf>
    <xf numFmtId="0" fontId="0" fillId="0" borderId="0" xfId="0" applyAlignment="1">
      <alignment horizontal="right"/>
    </xf>
    <xf numFmtId="2" fontId="0" fillId="0" borderId="0" xfId="1" applyNumberFormat="1" applyFont="1" applyAlignment="1">
      <alignment horizontal="right"/>
    </xf>
    <xf numFmtId="20" fontId="0" fillId="4" borderId="4" xfId="0" applyNumberFormat="1" applyFill="1" applyBorder="1" applyAlignment="1">
      <alignment horizontal="center"/>
    </xf>
    <xf numFmtId="0" fontId="0" fillId="3" borderId="0" xfId="0" applyFill="1"/>
    <xf numFmtId="164" fontId="0" fillId="3" borderId="0" xfId="0" applyNumberFormat="1" applyFill="1"/>
    <xf numFmtId="0" fontId="0" fillId="3" borderId="0" xfId="0" applyNumberFormat="1" applyFill="1"/>
    <xf numFmtId="44" fontId="3" fillId="4" borderId="8" xfId="0" applyNumberFormat="1" applyFont="1" applyFill="1" applyBorder="1" applyAlignment="1">
      <alignment horizontal="right"/>
    </xf>
    <xf numFmtId="2" fontId="3" fillId="3" borderId="0" xfId="1" applyNumberFormat="1" applyFont="1" applyFill="1" applyAlignment="1">
      <alignment horizontal="center"/>
    </xf>
    <xf numFmtId="0" fontId="3" fillId="3" borderId="0" xfId="0" applyFont="1" applyFill="1" applyAlignment="1">
      <alignment horizontal="center"/>
    </xf>
    <xf numFmtId="0" fontId="0" fillId="4" borderId="0" xfId="0" applyFill="1" applyAlignment="1">
      <alignment horizontal="center" vertical="center"/>
    </xf>
    <xf numFmtId="0" fontId="0" fillId="4" borderId="0" xfId="0" applyFill="1" applyAlignment="1">
      <alignment horizontal="right" vertical="center"/>
    </xf>
    <xf numFmtId="44" fontId="0" fillId="4" borderId="0" xfId="2" applyFont="1" applyFill="1" applyAlignment="1">
      <alignment horizontal="right" vertical="center"/>
    </xf>
    <xf numFmtId="0" fontId="2" fillId="4" borderId="0" xfId="0" applyFont="1" applyFill="1" applyAlignment="1">
      <alignment horizontal="right" vertical="center"/>
    </xf>
    <xf numFmtId="0" fontId="5" fillId="4" borderId="0" xfId="0" applyFont="1" applyFill="1" applyAlignment="1">
      <alignment horizontal="right" vertical="center"/>
    </xf>
    <xf numFmtId="0" fontId="6" fillId="3" borderId="0" xfId="0" applyFont="1" applyFill="1" applyAlignment="1">
      <alignment horizontal="right" vertical="center"/>
    </xf>
    <xf numFmtId="0" fontId="6" fillId="3" borderId="0" xfId="0" applyFont="1" applyFill="1" applyAlignment="1">
      <alignment horizontal="left" vertical="center"/>
    </xf>
    <xf numFmtId="164" fontId="6" fillId="3" borderId="0" xfId="0" applyNumberFormat="1" applyFont="1" applyFill="1" applyAlignment="1">
      <alignment horizontal="left" vertical="center"/>
    </xf>
    <xf numFmtId="2" fontId="6" fillId="3" borderId="0" xfId="1" applyNumberFormat="1" applyFont="1" applyFill="1" applyAlignment="1">
      <alignment horizontal="left" vertical="center"/>
    </xf>
    <xf numFmtId="0" fontId="6" fillId="0" borderId="0" xfId="0" applyFont="1" applyAlignment="1">
      <alignment horizontal="left" vertical="center"/>
    </xf>
    <xf numFmtId="0" fontId="0" fillId="0" borderId="0" xfId="0" applyFill="1" applyAlignment="1">
      <alignment horizontal="center"/>
    </xf>
    <xf numFmtId="20" fontId="0" fillId="0" borderId="6" xfId="0" applyNumberFormat="1" applyFill="1" applyBorder="1" applyAlignment="1">
      <alignment horizontal="center"/>
    </xf>
    <xf numFmtId="0" fontId="3" fillId="3" borderId="0" xfId="0" applyNumberFormat="1" applyFont="1" applyFill="1" applyAlignment="1">
      <alignment horizontal="center" vertical="center"/>
    </xf>
    <xf numFmtId="166" fontId="0" fillId="0" borderId="0" xfId="0" applyNumberFormat="1"/>
    <xf numFmtId="166" fontId="0" fillId="0" borderId="0" xfId="0" applyNumberFormat="1" applyAlignment="1">
      <alignment horizontal="center"/>
    </xf>
    <xf numFmtId="166" fontId="0" fillId="0" borderId="0" xfId="0" applyNumberFormat="1" applyAlignment="1">
      <alignment horizontal="center" vertical="center"/>
    </xf>
    <xf numFmtId="166" fontId="0" fillId="0" borderId="0" xfId="0" applyNumberFormat="1" applyAlignment="1">
      <alignment horizontal="right" vertical="center"/>
    </xf>
    <xf numFmtId="166" fontId="0" fillId="0" borderId="0" xfId="0" applyNumberFormat="1" applyBorder="1" applyAlignment="1">
      <alignment horizontal="right" vertical="center"/>
    </xf>
    <xf numFmtId="166" fontId="0" fillId="4" borderId="0" xfId="0" applyNumberFormat="1" applyFill="1" applyBorder="1" applyAlignment="1">
      <alignment horizontal="right" vertical="center"/>
    </xf>
    <xf numFmtId="0" fontId="0" fillId="0" borderId="0" xfId="0" applyFill="1" applyAlignment="1">
      <alignment horizontal="right" vertical="center"/>
    </xf>
    <xf numFmtId="166" fontId="0" fillId="0" borderId="0" xfId="0" applyNumberFormat="1" applyFill="1" applyBorder="1" applyAlignment="1">
      <alignment horizontal="right" vertical="center"/>
    </xf>
    <xf numFmtId="0" fontId="0" fillId="0" borderId="0" xfId="0" applyFill="1" applyBorder="1" applyAlignment="1">
      <alignment horizontal="right" vertical="center"/>
    </xf>
    <xf numFmtId="0" fontId="3" fillId="0" borderId="0" xfId="0" applyFont="1" applyAlignment="1">
      <alignment horizontal="right" vertical="center"/>
    </xf>
    <xf numFmtId="0" fontId="3" fillId="0" borderId="0" xfId="0" applyFont="1" applyFill="1" applyAlignment="1">
      <alignment horizontal="right" vertical="center"/>
    </xf>
    <xf numFmtId="0" fontId="3" fillId="0" borderId="0" xfId="0" applyFont="1" applyFill="1" applyBorder="1" applyAlignment="1">
      <alignment horizontal="right" vertical="center"/>
    </xf>
    <xf numFmtId="0" fontId="3" fillId="0" borderId="0" xfId="0" applyFont="1"/>
    <xf numFmtId="167" fontId="0" fillId="0" borderId="0" xfId="0" applyNumberFormat="1" applyFill="1" applyBorder="1" applyAlignment="1">
      <alignment horizontal="right" vertical="center"/>
    </xf>
    <xf numFmtId="167" fontId="0" fillId="0" borderId="0" xfId="0" applyNumberFormat="1" applyAlignment="1">
      <alignment horizontal="right" vertical="center"/>
    </xf>
    <xf numFmtId="167" fontId="0" fillId="0" borderId="0" xfId="0" applyNumberFormat="1" applyAlignment="1">
      <alignment horizontal="right"/>
    </xf>
    <xf numFmtId="0" fontId="3" fillId="3" borderId="0" xfId="0" applyFont="1" applyFill="1" applyAlignment="1">
      <alignment horizontal="center" vertical="center"/>
    </xf>
    <xf numFmtId="167" fontId="0" fillId="4" borderId="0" xfId="0" applyNumberFormat="1" applyFill="1" applyBorder="1" applyAlignment="1">
      <alignment horizontal="right" vertical="center"/>
    </xf>
    <xf numFmtId="0" fontId="0" fillId="0" borderId="0" xfId="0" applyBorder="1" applyAlignment="1">
      <alignment horizontal="center" vertical="center"/>
    </xf>
    <xf numFmtId="0" fontId="3" fillId="0" borderId="0" xfId="0" applyFont="1" applyBorder="1" applyAlignment="1">
      <alignment horizontal="center" vertical="center"/>
    </xf>
    <xf numFmtId="166" fontId="3" fillId="3" borderId="0" xfId="0" applyNumberFormat="1" applyFont="1" applyFill="1" applyBorder="1" applyAlignment="1">
      <alignment horizontal="center" vertical="center"/>
    </xf>
    <xf numFmtId="166" fontId="3" fillId="0" borderId="0" xfId="0" applyNumberFormat="1" applyFont="1" applyFill="1" applyBorder="1" applyAlignment="1">
      <alignment horizontal="center" vertical="center"/>
    </xf>
    <xf numFmtId="167" fontId="3" fillId="0" borderId="0" xfId="0" applyNumberFormat="1" applyFont="1" applyFill="1" applyBorder="1" applyAlignment="1">
      <alignment horizontal="right" vertical="center"/>
    </xf>
    <xf numFmtId="167" fontId="0" fillId="0" borderId="0" xfId="0" applyNumberFormat="1" applyFill="1" applyBorder="1" applyAlignment="1">
      <alignment horizontal="center" vertical="center"/>
    </xf>
    <xf numFmtId="167" fontId="0" fillId="0" borderId="0" xfId="0" applyNumberFormat="1" applyFill="1" applyAlignment="1">
      <alignment horizontal="center" vertical="center"/>
    </xf>
    <xf numFmtId="167" fontId="0" fillId="0" borderId="0" xfId="0" applyNumberFormat="1" applyFill="1" applyAlignment="1">
      <alignment horizontal="center"/>
    </xf>
    <xf numFmtId="0" fontId="3" fillId="0" borderId="11" xfId="0" applyFont="1" applyFill="1" applyBorder="1" applyAlignment="1">
      <alignment horizontal="right" vertical="center"/>
    </xf>
    <xf numFmtId="167" fontId="3" fillId="0" borderId="0" xfId="0" applyNumberFormat="1" applyFont="1" applyAlignment="1">
      <alignment horizontal="right" vertical="center"/>
    </xf>
    <xf numFmtId="167" fontId="3" fillId="4" borderId="10" xfId="0" applyNumberFormat="1" applyFont="1" applyFill="1" applyBorder="1" applyAlignment="1">
      <alignment horizontal="right" vertical="center"/>
    </xf>
    <xf numFmtId="166" fontId="0" fillId="0" borderId="0" xfId="0" quotePrefix="1" applyNumberFormat="1" applyBorder="1" applyAlignment="1">
      <alignment horizontal="right" vertical="center"/>
    </xf>
    <xf numFmtId="166" fontId="0" fillId="0" borderId="0" xfId="0" applyNumberFormat="1" applyBorder="1" applyAlignment="1">
      <alignment horizontal="center" vertical="center"/>
    </xf>
    <xf numFmtId="166" fontId="0" fillId="0" borderId="0" xfId="0" applyNumberFormat="1" applyBorder="1" applyAlignment="1">
      <alignment horizontal="left" vertical="center"/>
    </xf>
    <xf numFmtId="166" fontId="0" fillId="0" borderId="0" xfId="0" applyNumberFormat="1" applyFill="1" applyBorder="1" applyAlignment="1">
      <alignment horizontal="left" vertical="center"/>
    </xf>
    <xf numFmtId="166" fontId="0" fillId="0" borderId="0" xfId="0" quotePrefix="1" applyNumberFormat="1" applyBorder="1" applyAlignment="1">
      <alignment horizontal="left" vertical="center"/>
    </xf>
    <xf numFmtId="0" fontId="0" fillId="0" borderId="0" xfId="0" applyAlignment="1">
      <alignment horizontal="left" vertical="center"/>
    </xf>
    <xf numFmtId="166" fontId="0" fillId="0" borderId="0" xfId="0" applyNumberFormat="1" applyAlignment="1">
      <alignment horizontal="left" vertical="center"/>
    </xf>
    <xf numFmtId="166" fontId="0" fillId="0" borderId="0" xfId="0" applyNumberFormat="1" applyAlignment="1">
      <alignment horizontal="left"/>
    </xf>
    <xf numFmtId="167" fontId="3" fillId="0" borderId="0" xfId="0" applyNumberFormat="1" applyFont="1" applyBorder="1" applyAlignment="1">
      <alignment horizontal="right" vertical="center"/>
    </xf>
    <xf numFmtId="167" fontId="3" fillId="0" borderId="9" xfId="0" applyNumberFormat="1" applyFont="1" applyBorder="1" applyAlignment="1">
      <alignment horizontal="right" vertical="center"/>
    </xf>
    <xf numFmtId="16" fontId="0" fillId="5" borderId="0" xfId="0" applyNumberFormat="1" applyFill="1" applyAlignment="1">
      <alignment horizontal="center" vertical="center"/>
    </xf>
    <xf numFmtId="0" fontId="0" fillId="5" borderId="0" xfId="0" applyFill="1" applyAlignment="1">
      <alignment horizontal="center" vertical="center"/>
    </xf>
    <xf numFmtId="164" fontId="0" fillId="5" borderId="0" xfId="0" applyNumberFormat="1" applyFill="1" applyAlignment="1">
      <alignment horizontal="center" vertical="center"/>
    </xf>
    <xf numFmtId="2" fontId="0" fillId="5" borderId="0" xfId="1" applyNumberFormat="1" applyFont="1" applyFill="1" applyAlignment="1">
      <alignment horizontal="right" vertical="center"/>
    </xf>
    <xf numFmtId="0" fontId="0" fillId="5" borderId="0" xfId="0" applyFill="1" applyAlignment="1">
      <alignment horizontal="right" vertical="center"/>
    </xf>
    <xf numFmtId="0" fontId="3" fillId="3" borderId="0" xfId="0" applyNumberFormat="1" applyFont="1" applyFill="1" applyAlignment="1">
      <alignment horizontal="center" vertical="center"/>
    </xf>
    <xf numFmtId="166" fontId="3" fillId="3" borderId="0"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44" fontId="6" fillId="3" borderId="0" xfId="0" applyNumberFormat="1" applyFont="1" applyFill="1" applyAlignment="1">
      <alignment horizontal="left" vertical="center"/>
    </xf>
    <xf numFmtId="44" fontId="0" fillId="3" borderId="0" xfId="0" applyNumberFormat="1" applyFill="1"/>
    <xf numFmtId="44" fontId="3" fillId="3" borderId="0" xfId="0" applyNumberFormat="1" applyFont="1" applyFill="1" applyAlignment="1">
      <alignment horizontal="right"/>
    </xf>
    <xf numFmtId="44" fontId="0" fillId="0" borderId="0" xfId="0" applyNumberFormat="1"/>
    <xf numFmtId="167" fontId="8" fillId="3" borderId="0" xfId="0" applyNumberFormat="1" applyFont="1" applyFill="1" applyAlignment="1">
      <alignment horizontal="center" vertical="center"/>
    </xf>
    <xf numFmtId="170" fontId="6" fillId="3" borderId="0" xfId="0" applyNumberFormat="1" applyFont="1" applyFill="1" applyAlignment="1">
      <alignment horizontal="left" vertical="center"/>
    </xf>
    <xf numFmtId="170" fontId="0" fillId="3" borderId="0" xfId="0" applyNumberFormat="1" applyFill="1"/>
    <xf numFmtId="170" fontId="3" fillId="3" borderId="0" xfId="0" applyNumberFormat="1" applyFont="1" applyFill="1" applyAlignment="1">
      <alignment horizontal="center" vertical="center"/>
    </xf>
    <xf numFmtId="170" fontId="0" fillId="0" borderId="0" xfId="0" applyNumberFormat="1"/>
    <xf numFmtId="170" fontId="0" fillId="5" borderId="0" xfId="0" applyNumberFormat="1" applyFill="1" applyAlignment="1">
      <alignment horizontal="center" vertical="center"/>
    </xf>
    <xf numFmtId="44" fontId="0" fillId="5" borderId="0" xfId="0" applyNumberFormat="1" applyFill="1" applyAlignment="1">
      <alignment horizontal="center" vertical="center"/>
    </xf>
    <xf numFmtId="16" fontId="0" fillId="0" borderId="0" xfId="0" applyNumberFormat="1" applyFill="1" applyAlignment="1">
      <alignment horizontal="center" vertical="center"/>
    </xf>
    <xf numFmtId="170" fontId="0" fillId="0" borderId="0" xfId="0" applyNumberFormat="1" applyFill="1" applyAlignment="1">
      <alignment horizontal="center" vertical="center"/>
    </xf>
    <xf numFmtId="164" fontId="0" fillId="0" borderId="0" xfId="0" applyNumberFormat="1" applyFill="1" applyAlignment="1">
      <alignment horizontal="center" vertical="center"/>
    </xf>
    <xf numFmtId="44" fontId="0" fillId="0" borderId="0" xfId="0" applyNumberFormat="1" applyFill="1" applyAlignment="1">
      <alignment horizontal="center" vertical="center"/>
    </xf>
    <xf numFmtId="2" fontId="0" fillId="0" borderId="0" xfId="1" applyNumberFormat="1" applyFont="1" applyFill="1" applyAlignment="1">
      <alignment horizontal="right" vertical="center"/>
    </xf>
    <xf numFmtId="0" fontId="0" fillId="0" borderId="0" xfId="0" applyFill="1"/>
    <xf numFmtId="44" fontId="0" fillId="0" borderId="0" xfId="0" applyNumberFormat="1" applyFill="1" applyAlignment="1">
      <alignment horizontal="right" vertical="center"/>
    </xf>
    <xf numFmtId="164" fontId="7" fillId="0" borderId="0" xfId="0" applyNumberFormat="1" applyFont="1" applyFill="1" applyAlignment="1">
      <alignment horizontal="left" vertical="center"/>
    </xf>
    <xf numFmtId="0" fontId="4" fillId="0" borderId="0" xfId="0" applyFont="1" applyFill="1" applyAlignment="1">
      <alignment horizontal="center" vertical="center"/>
    </xf>
    <xf numFmtId="174" fontId="6" fillId="3" borderId="0" xfId="0" applyNumberFormat="1" applyFont="1" applyFill="1" applyAlignment="1">
      <alignment horizontal="left" vertical="center"/>
    </xf>
    <xf numFmtId="174" fontId="0" fillId="3" borderId="0" xfId="0" applyNumberFormat="1" applyFill="1"/>
    <xf numFmtId="174" fontId="3" fillId="3" borderId="0" xfId="0" applyNumberFormat="1" applyFont="1" applyFill="1" applyAlignment="1">
      <alignment horizontal="center" vertical="center"/>
    </xf>
    <xf numFmtId="174" fontId="0" fillId="0" borderId="0" xfId="0" applyNumberFormat="1" applyFill="1" applyAlignment="1">
      <alignment horizontal="center" vertical="center"/>
    </xf>
    <xf numFmtId="174" fontId="0" fillId="5" borderId="0" xfId="0" applyNumberFormat="1" applyFill="1" applyAlignment="1">
      <alignment horizontal="center" vertical="center"/>
    </xf>
    <xf numFmtId="174" fontId="0" fillId="0" borderId="0" xfId="0" applyNumberFormat="1"/>
    <xf numFmtId="44" fontId="6" fillId="3" borderId="0" xfId="2" applyNumberFormat="1" applyFont="1" applyFill="1" applyAlignment="1">
      <alignment horizontal="left" vertical="center"/>
    </xf>
    <xf numFmtId="44" fontId="0" fillId="3" borderId="0" xfId="2" applyNumberFormat="1" applyFont="1" applyFill="1"/>
    <xf numFmtId="44" fontId="3" fillId="3" borderId="0" xfId="2" applyNumberFormat="1" applyFont="1" applyFill="1" applyAlignment="1">
      <alignment horizontal="center" vertical="center"/>
    </xf>
    <xf numFmtId="44" fontId="0" fillId="0" borderId="0" xfId="2" applyNumberFormat="1" applyFont="1" applyFill="1" applyAlignment="1">
      <alignment horizontal="center" vertical="center"/>
    </xf>
    <xf numFmtId="44" fontId="0" fillId="5" borderId="0" xfId="2" applyNumberFormat="1" applyFont="1" applyFill="1" applyAlignment="1">
      <alignment horizontal="center" vertical="center"/>
    </xf>
    <xf numFmtId="44" fontId="0" fillId="0" borderId="0" xfId="2" applyNumberFormat="1" applyFont="1"/>
    <xf numFmtId="44" fontId="3" fillId="3" borderId="0" xfId="2" applyNumberFormat="1" applyFont="1" applyFill="1" applyAlignment="1">
      <alignment horizontal="center" vertical="center"/>
    </xf>
    <xf numFmtId="175" fontId="0" fillId="0" borderId="0" xfId="0" applyNumberFormat="1" applyFill="1" applyAlignment="1">
      <alignment horizontal="center" vertical="center"/>
    </xf>
    <xf numFmtId="175" fontId="6" fillId="3" borderId="0" xfId="0" applyNumberFormat="1" applyFont="1" applyFill="1" applyAlignment="1">
      <alignment horizontal="left" vertical="center"/>
    </xf>
    <xf numFmtId="175" fontId="0" fillId="3" borderId="0" xfId="0" applyNumberFormat="1" applyFill="1"/>
    <xf numFmtId="175" fontId="3" fillId="3" borderId="0" xfId="0" applyNumberFormat="1" applyFont="1" applyFill="1" applyAlignment="1">
      <alignment horizontal="center" vertical="center"/>
    </xf>
    <xf numFmtId="175" fontId="0" fillId="5" borderId="0" xfId="0" applyNumberFormat="1" applyFill="1" applyAlignment="1">
      <alignment horizontal="center" vertical="center"/>
    </xf>
    <xf numFmtId="175" fontId="0" fillId="0" borderId="0" xfId="0" applyNumberFormat="1"/>
    <xf numFmtId="44" fontId="6" fillId="3" borderId="0" xfId="2" applyFont="1" applyFill="1" applyAlignment="1">
      <alignment horizontal="right" vertical="center"/>
    </xf>
    <xf numFmtId="44" fontId="0" fillId="3" borderId="0" xfId="2" applyFont="1" applyFill="1" applyAlignment="1">
      <alignment horizontal="right"/>
    </xf>
    <xf numFmtId="44" fontId="0" fillId="0" borderId="0" xfId="2" applyFont="1" applyAlignment="1">
      <alignment horizontal="right"/>
    </xf>
    <xf numFmtId="188" fontId="6" fillId="3" borderId="0" xfId="2" applyNumberFormat="1" applyFont="1" applyFill="1" applyAlignment="1">
      <alignment horizontal="right" vertical="center"/>
    </xf>
    <xf numFmtId="188" fontId="0" fillId="3" borderId="0" xfId="2" applyNumberFormat="1" applyFont="1" applyFill="1" applyAlignment="1">
      <alignment horizontal="right"/>
    </xf>
    <xf numFmtId="188" fontId="3" fillId="0" borderId="0" xfId="2" applyNumberFormat="1" applyFont="1" applyFill="1" applyAlignment="1">
      <alignment horizontal="right" vertical="center"/>
    </xf>
    <xf numFmtId="188" fontId="3" fillId="5" borderId="0" xfId="2" applyNumberFormat="1" applyFont="1" applyFill="1" applyAlignment="1">
      <alignment horizontal="right" vertical="center"/>
    </xf>
    <xf numFmtId="188" fontId="0" fillId="0" borderId="0" xfId="2" applyNumberFormat="1" applyFont="1" applyAlignment="1">
      <alignment horizontal="right"/>
    </xf>
    <xf numFmtId="44" fontId="0" fillId="0" borderId="0" xfId="2" applyFont="1" applyFill="1" applyAlignment="1">
      <alignment horizontal="right" vertical="center"/>
    </xf>
    <xf numFmtId="44" fontId="0" fillId="5" borderId="0" xfId="2" applyFont="1" applyFill="1" applyAlignment="1">
      <alignment horizontal="right" vertical="center"/>
    </xf>
    <xf numFmtId="2" fontId="3" fillId="4" borderId="8" xfId="1" applyNumberFormat="1" applyFont="1" applyFill="1" applyBorder="1" applyAlignment="1">
      <alignment horizontal="right"/>
    </xf>
    <xf numFmtId="175" fontId="3" fillId="3" borderId="0" xfId="0" applyNumberFormat="1" applyFont="1" applyFill="1" applyAlignment="1">
      <alignment horizontal="right"/>
    </xf>
    <xf numFmtId="0" fontId="0" fillId="3" borderId="0" xfId="0" applyFill="1" applyAlignment="1">
      <alignment horizontal="center" vertical="center"/>
    </xf>
    <xf numFmtId="0" fontId="0" fillId="4" borderId="0" xfId="0" applyFill="1" applyAlignment="1">
      <alignment horizontal="left" vertical="center"/>
    </xf>
    <xf numFmtId="0" fontId="0" fillId="4" borderId="0" xfId="0" applyFill="1" applyAlignment="1">
      <alignment horizontal="left" vertical="center"/>
    </xf>
    <xf numFmtId="10" fontId="0" fillId="4" borderId="0" xfId="3" applyNumberFormat="1" applyFont="1" applyFill="1" applyAlignment="1">
      <alignment horizontal="center" vertical="center"/>
    </xf>
    <xf numFmtId="166" fontId="0" fillId="0" borderId="0" xfId="0" applyNumberFormat="1" applyFill="1" applyBorder="1" applyAlignment="1">
      <alignment horizontal="center" vertical="center"/>
    </xf>
    <xf numFmtId="166" fontId="0" fillId="0" borderId="0" xfId="0" quotePrefix="1" applyNumberFormat="1" applyFill="1" applyBorder="1" applyAlignment="1">
      <alignment horizontal="left" vertical="center"/>
    </xf>
    <xf numFmtId="0" fontId="0" fillId="0" borderId="0" xfId="0" applyFill="1" applyAlignment="1">
      <alignment horizontal="left" vertical="center"/>
    </xf>
    <xf numFmtId="0" fontId="0" fillId="0" borderId="0" xfId="0" applyFill="1" applyBorder="1" applyAlignment="1">
      <alignment horizontal="left" vertical="center"/>
    </xf>
    <xf numFmtId="0" fontId="0" fillId="0" borderId="0" xfId="0" applyAlignment="1">
      <alignment horizontal="left"/>
    </xf>
    <xf numFmtId="0" fontId="0" fillId="0" borderId="12" xfId="0" applyFill="1" applyBorder="1" applyAlignment="1">
      <alignment horizontal="center"/>
    </xf>
    <xf numFmtId="0" fontId="0" fillId="0" borderId="12" xfId="0" applyBorder="1" applyAlignment="1">
      <alignment horizontal="center"/>
    </xf>
    <xf numFmtId="20" fontId="0" fillId="3" borderId="12" xfId="0" applyNumberFormat="1" applyFill="1" applyBorder="1" applyAlignment="1">
      <alignment horizontal="center"/>
    </xf>
    <xf numFmtId="20" fontId="0" fillId="3" borderId="13" xfId="0" applyNumberFormat="1" applyFill="1" applyBorder="1" applyAlignment="1">
      <alignment horizontal="center"/>
    </xf>
    <xf numFmtId="0" fontId="0" fillId="0" borderId="13" xfId="0" applyFill="1" applyBorder="1" applyAlignment="1">
      <alignment horizontal="center"/>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16" xfId="0" applyFont="1" applyFill="1" applyBorder="1" applyAlignment="1">
      <alignment horizontal="center" vertical="center"/>
    </xf>
  </cellXfs>
  <cellStyles count="4">
    <cellStyle name="Comma" xfId="1" builtinId="3"/>
    <cellStyle name="Currency" xfId="2" builtinId="4"/>
    <cellStyle name="Normal" xfId="0" builtinId="0"/>
    <cellStyle name="Percent" xfId="3" builtinId="5"/>
  </cellStyles>
  <dxfs count="1">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showGridLines="0" tabSelected="1" zoomScale="85" zoomScaleNormal="85" workbookViewId="0">
      <pane ySplit="4" topLeftCell="A5" activePane="bottomLeft" state="frozen"/>
      <selection activeCell="B1" sqref="B1"/>
      <selection pane="bottomLeft" activeCell="H5" sqref="H5"/>
    </sheetView>
  </sheetViews>
  <sheetFormatPr defaultRowHeight="15" x14ac:dyDescent="0.25"/>
  <cols>
    <col min="1" max="1" width="9.42578125" style="3" customWidth="1"/>
    <col min="2" max="2" width="5.7109375" style="100" bestFit="1" customWidth="1"/>
    <col min="3" max="3" width="6.42578125" bestFit="1" customWidth="1"/>
    <col min="4" max="4" width="6.140625" bestFit="1" customWidth="1"/>
    <col min="5" max="5" width="6.42578125" style="11" bestFit="1" customWidth="1"/>
    <col min="6" max="6" width="5.7109375" style="11" bestFit="1" customWidth="1"/>
    <col min="7" max="7" width="12" style="130" bestFit="1" customWidth="1"/>
    <col min="8" max="8" width="8.42578125" style="117" bestFit="1" customWidth="1"/>
    <col min="9" max="9" width="8.7109375" style="117" customWidth="1"/>
    <col min="10" max="10" width="9.28515625" style="123" customWidth="1"/>
    <col min="11" max="11" width="9.28515625" style="130" customWidth="1"/>
    <col min="12" max="13" width="9.28515625" style="95" customWidth="1"/>
    <col min="14" max="14" width="9.85546875" style="133" bestFit="1" customWidth="1"/>
    <col min="15" max="15" width="12.42578125" style="138" bestFit="1" customWidth="1"/>
    <col min="16" max="16" width="8.42578125" style="20" bestFit="1" customWidth="1"/>
    <col min="17" max="17" width="12.28515625" style="19" bestFit="1" customWidth="1"/>
  </cols>
  <sheetData>
    <row r="1" spans="1:19" s="37" customFormat="1" ht="18.75" x14ac:dyDescent="0.25">
      <c r="A1" s="34" t="s">
        <v>31</v>
      </c>
      <c r="B1" s="97"/>
      <c r="C1" s="34"/>
      <c r="D1" s="34"/>
      <c r="E1" s="35"/>
      <c r="F1" s="35"/>
      <c r="G1" s="126"/>
      <c r="H1" s="112"/>
      <c r="I1" s="112"/>
      <c r="J1" s="118"/>
      <c r="K1" s="126"/>
      <c r="L1" s="92"/>
      <c r="M1" s="92"/>
      <c r="N1" s="131"/>
      <c r="O1" s="134"/>
      <c r="P1" s="36"/>
      <c r="Q1" s="33"/>
    </row>
    <row r="2" spans="1:19" x14ac:dyDescent="0.25">
      <c r="A2" s="13"/>
      <c r="B2" s="98"/>
      <c r="C2" s="22"/>
      <c r="D2" s="22"/>
      <c r="E2" s="23"/>
      <c r="F2" s="23"/>
      <c r="G2" s="127"/>
      <c r="H2" s="113"/>
      <c r="I2" s="113"/>
      <c r="J2" s="119"/>
      <c r="K2" s="127"/>
      <c r="L2" s="93"/>
      <c r="M2" s="93"/>
      <c r="N2" s="132"/>
      <c r="O2" s="135"/>
      <c r="P2" s="26"/>
      <c r="Q2" s="27"/>
    </row>
    <row r="3" spans="1:19" s="10" customFormat="1" ht="15.75" thickBot="1" x14ac:dyDescent="0.3">
      <c r="A3" s="18"/>
      <c r="B3" s="98"/>
      <c r="C3" s="24"/>
      <c r="D3" s="24"/>
      <c r="E3" s="24"/>
      <c r="F3" s="24"/>
      <c r="G3" s="127"/>
      <c r="H3" s="113"/>
      <c r="I3" s="113"/>
      <c r="J3" s="119"/>
      <c r="K3" s="142" t="s">
        <v>26</v>
      </c>
      <c r="L3" s="94"/>
      <c r="M3" s="94"/>
      <c r="N3" s="132"/>
      <c r="O3" s="135"/>
      <c r="P3" s="141" t="e">
        <f>SUM(P5:INDEX)</f>
        <v>#NAME?</v>
      </c>
      <c r="Q3" s="25">
        <f>SUM(Q5:Q48)</f>
        <v>3422.9412474999999</v>
      </c>
    </row>
    <row r="4" spans="1:19" s="9" customFormat="1" ht="15.75" thickTop="1" x14ac:dyDescent="0.25">
      <c r="A4" s="40" t="s">
        <v>10</v>
      </c>
      <c r="B4" s="99" t="s">
        <v>11</v>
      </c>
      <c r="C4" s="40" t="s">
        <v>12</v>
      </c>
      <c r="D4" s="40" t="s">
        <v>13</v>
      </c>
      <c r="E4" s="40" t="s">
        <v>0</v>
      </c>
      <c r="F4" s="40" t="s">
        <v>1</v>
      </c>
      <c r="G4" s="128" t="s">
        <v>38</v>
      </c>
      <c r="H4" s="114" t="s">
        <v>24</v>
      </c>
      <c r="I4" s="114" t="s">
        <v>23</v>
      </c>
      <c r="J4" s="124" t="s">
        <v>15</v>
      </c>
      <c r="K4" s="128" t="s">
        <v>14</v>
      </c>
      <c r="L4" s="96" t="s">
        <v>39</v>
      </c>
      <c r="M4" s="96"/>
      <c r="N4" s="120" t="s">
        <v>16</v>
      </c>
      <c r="O4" s="120"/>
      <c r="P4" s="85" t="s">
        <v>4</v>
      </c>
      <c r="Q4" s="85"/>
    </row>
    <row r="5" spans="1:19" s="108" customFormat="1" x14ac:dyDescent="0.25">
      <c r="A5" s="103">
        <v>43870</v>
      </c>
      <c r="B5" s="104">
        <f t="shared" ref="B5:B18" si="0">WEEKDAY(A5, 1)</f>
        <v>1</v>
      </c>
      <c r="C5" s="111" t="s">
        <v>22</v>
      </c>
      <c r="D5" s="17" t="s">
        <v>18</v>
      </c>
      <c r="E5" s="105">
        <v>0</v>
      </c>
      <c r="F5" s="105">
        <v>0.41666666666666669</v>
      </c>
      <c r="G5" s="125">
        <f>(F5-E5)*24</f>
        <v>10</v>
      </c>
      <c r="H5" s="115" t="e">
        <f>VLOOKUP(Sheet2!A2:A49,vpauses,Sheet2!B2:B49,1)</f>
        <v>#VALUE!</v>
      </c>
      <c r="I5" s="115">
        <f>IF(G5&lt;7.25,0,IF(G5&lt;10.25,1,IF(G5&gt;=10.5,2,"")))</f>
        <v>1</v>
      </c>
      <c r="J5" s="121">
        <f t="shared" ref="J5:J18" si="1">IF(I5=2,12.65,0)</f>
        <v>0</v>
      </c>
      <c r="K5" s="125">
        <f>(G5-I5)</f>
        <v>9</v>
      </c>
      <c r="L5" s="106">
        <f>N5*7.45%</f>
        <v>13.71843</v>
      </c>
      <c r="M5" s="106">
        <f>L5:L10</f>
        <v>13.71843</v>
      </c>
      <c r="N5" s="139">
        <f>(IF(C5="CV",Options!$C$2,IF(C5="COS",Options!$C$3,IF(C5="FORM",Options!$C$4,Options!$C$1))))*K5</f>
        <v>184.14000000000001</v>
      </c>
      <c r="O5" s="136">
        <f t="shared" ref="O5:O10" si="2">SUM(N5+J5)</f>
        <v>184.14000000000001</v>
      </c>
      <c r="P5" s="107">
        <f>SUM(K5:K10)</f>
        <v>9</v>
      </c>
      <c r="Q5" s="109">
        <f>SUM(O5:O10)+M5</f>
        <v>197.85843000000003</v>
      </c>
      <c r="R5" s="108" t="s">
        <v>25</v>
      </c>
      <c r="S5" s="108" t="s">
        <v>49</v>
      </c>
    </row>
    <row r="6" spans="1:19" s="108" customFormat="1" x14ac:dyDescent="0.25">
      <c r="A6" s="103">
        <v>43871</v>
      </c>
      <c r="B6" s="104">
        <f t="shared" si="0"/>
        <v>2</v>
      </c>
      <c r="C6" s="17"/>
      <c r="D6" s="17"/>
      <c r="E6" s="105"/>
      <c r="F6" s="105"/>
      <c r="G6" s="125">
        <f t="shared" ref="G6:G62" si="3">(F6-E6)*24</f>
        <v>0</v>
      </c>
      <c r="H6" s="115">
        <f t="shared" ref="H6:H62" si="4">IF(G6&lt;4,0,IF(G6&lt;5.75,1,IF(G6&lt;12,2,0)))</f>
        <v>0</v>
      </c>
      <c r="I6" s="115">
        <f>IF(G6&lt;7.25,0,IF(G6&lt;10.25,1,IF(G6&gt;=10.5,2,"")))</f>
        <v>0</v>
      </c>
      <c r="J6" s="121">
        <f t="shared" si="1"/>
        <v>0</v>
      </c>
      <c r="K6" s="125">
        <f>G6-I6</f>
        <v>0</v>
      </c>
      <c r="L6" s="106">
        <f t="shared" ref="L6:L62" si="5">N6*7.45%</f>
        <v>0</v>
      </c>
      <c r="M6" s="106"/>
      <c r="N6" s="139">
        <f>(IF(C6="CV",Options!$C$2,IF(C6="COS",Options!$C$3,IF(C6="FORM",Options!$C$4,Options!$C$1))))*K6</f>
        <v>0</v>
      </c>
      <c r="O6" s="136">
        <f t="shared" si="2"/>
        <v>0</v>
      </c>
      <c r="P6" s="107"/>
      <c r="Q6" s="47"/>
      <c r="S6" s="108" t="s">
        <v>50</v>
      </c>
    </row>
    <row r="7" spans="1:19" s="108" customFormat="1" x14ac:dyDescent="0.25">
      <c r="A7" s="103">
        <v>43872</v>
      </c>
      <c r="B7" s="104">
        <f t="shared" si="0"/>
        <v>3</v>
      </c>
      <c r="C7" s="17"/>
      <c r="D7" s="17"/>
      <c r="E7" s="105"/>
      <c r="F7" s="105"/>
      <c r="G7" s="125">
        <f t="shared" si="3"/>
        <v>0</v>
      </c>
      <c r="H7" s="115">
        <f t="shared" si="4"/>
        <v>0</v>
      </c>
      <c r="I7" s="115">
        <f t="shared" ref="I7:I62" si="6">IF(G7&lt;7.25,0,IF(G7&lt;10.25,1,IF(G7&gt;=10.5,2,"")))</f>
        <v>0</v>
      </c>
      <c r="J7" s="121">
        <f t="shared" si="1"/>
        <v>0</v>
      </c>
      <c r="K7" s="125">
        <f t="shared" ref="K7:K62" si="7">(G7-I7)</f>
        <v>0</v>
      </c>
      <c r="L7" s="106">
        <f t="shared" si="5"/>
        <v>0</v>
      </c>
      <c r="M7" s="106"/>
      <c r="N7" s="139">
        <f>(IF(C7="CV",Options!$C$2,IF(C7="COS",Options!$C$3,IF(C7="FORM",Options!$C$4,Options!$C$1))))*K7</f>
        <v>0</v>
      </c>
      <c r="O7" s="136">
        <f t="shared" si="2"/>
        <v>0</v>
      </c>
      <c r="P7" s="107"/>
      <c r="Q7" s="47"/>
      <c r="S7" s="108" t="s">
        <v>52</v>
      </c>
    </row>
    <row r="8" spans="1:19" s="108" customFormat="1" x14ac:dyDescent="0.25">
      <c r="A8" s="103">
        <v>43874</v>
      </c>
      <c r="B8" s="104">
        <f t="shared" si="0"/>
        <v>5</v>
      </c>
      <c r="C8" s="17"/>
      <c r="D8" s="17"/>
      <c r="E8" s="105"/>
      <c r="F8" s="105"/>
      <c r="G8" s="125">
        <f t="shared" si="3"/>
        <v>0</v>
      </c>
      <c r="H8" s="115">
        <f t="shared" si="4"/>
        <v>0</v>
      </c>
      <c r="I8" s="115">
        <f t="shared" si="6"/>
        <v>0</v>
      </c>
      <c r="J8" s="121">
        <f t="shared" si="1"/>
        <v>0</v>
      </c>
      <c r="K8" s="125">
        <f t="shared" si="7"/>
        <v>0</v>
      </c>
      <c r="L8" s="106">
        <f t="shared" si="5"/>
        <v>0</v>
      </c>
      <c r="M8" s="106"/>
      <c r="N8" s="139">
        <f>(IF(C8="CV",Options!$C$2,IF(C8="COS",Options!$C$3,IF(C8="FORM",Options!$C$4,Options!$C$1))))*K8</f>
        <v>0</v>
      </c>
      <c r="O8" s="136">
        <f t="shared" si="2"/>
        <v>0</v>
      </c>
      <c r="P8" s="107"/>
      <c r="Q8" s="47"/>
      <c r="S8" s="108" t="s">
        <v>51</v>
      </c>
    </row>
    <row r="9" spans="1:19" s="108" customFormat="1" x14ac:dyDescent="0.25">
      <c r="A9" s="103">
        <v>43875</v>
      </c>
      <c r="B9" s="104">
        <f t="shared" si="0"/>
        <v>6</v>
      </c>
      <c r="C9" s="17"/>
      <c r="D9" s="17"/>
      <c r="E9" s="105"/>
      <c r="F9" s="105"/>
      <c r="G9" s="125">
        <f t="shared" si="3"/>
        <v>0</v>
      </c>
      <c r="H9" s="115">
        <f t="shared" si="4"/>
        <v>0</v>
      </c>
      <c r="I9" s="115">
        <f t="shared" si="6"/>
        <v>0</v>
      </c>
      <c r="J9" s="121">
        <f t="shared" si="1"/>
        <v>0</v>
      </c>
      <c r="K9" s="125">
        <f t="shared" si="7"/>
        <v>0</v>
      </c>
      <c r="L9" s="106">
        <f t="shared" si="5"/>
        <v>0</v>
      </c>
      <c r="M9" s="106"/>
      <c r="N9" s="139">
        <f>(IF(C9="CV",Options!$C$2,IF(C9="COS",Options!$C$3,IF(C9="FORM",Options!$C$4,Options!$C$1))))*K9</f>
        <v>0</v>
      </c>
      <c r="O9" s="136">
        <f t="shared" si="2"/>
        <v>0</v>
      </c>
      <c r="P9" s="107"/>
      <c r="Q9" s="47"/>
      <c r="S9" s="108" t="s">
        <v>53</v>
      </c>
    </row>
    <row r="10" spans="1:19" s="108" customFormat="1" x14ac:dyDescent="0.25">
      <c r="A10" s="103">
        <v>43876</v>
      </c>
      <c r="B10" s="104">
        <f t="shared" si="0"/>
        <v>7</v>
      </c>
      <c r="C10" s="17"/>
      <c r="D10" s="17"/>
      <c r="E10" s="105"/>
      <c r="F10" s="105"/>
      <c r="G10" s="125">
        <f t="shared" si="3"/>
        <v>0</v>
      </c>
      <c r="H10" s="115">
        <f t="shared" si="4"/>
        <v>0</v>
      </c>
      <c r="I10" s="115">
        <f t="shared" si="6"/>
        <v>0</v>
      </c>
      <c r="J10" s="121">
        <f t="shared" si="1"/>
        <v>0</v>
      </c>
      <c r="K10" s="125">
        <f t="shared" si="7"/>
        <v>0</v>
      </c>
      <c r="L10" s="106">
        <f t="shared" si="5"/>
        <v>0</v>
      </c>
      <c r="M10" s="106"/>
      <c r="N10" s="139">
        <f>(IF(C10="CV",Options!$C$2,IF(C10="COS",Options!$C$3,IF(C10="FORM",Options!$C$4,Options!$C$1))))*K10</f>
        <v>0</v>
      </c>
      <c r="O10" s="136">
        <f t="shared" si="2"/>
        <v>0</v>
      </c>
      <c r="P10" s="107"/>
      <c r="Q10" s="47"/>
      <c r="S10" s="108" t="s">
        <v>54</v>
      </c>
    </row>
    <row r="11" spans="1:19" s="108" customFormat="1" x14ac:dyDescent="0.25">
      <c r="A11" s="103">
        <v>43877</v>
      </c>
      <c r="B11" s="104">
        <f t="shared" si="0"/>
        <v>1</v>
      </c>
      <c r="C11" s="17" t="s">
        <v>20</v>
      </c>
      <c r="D11" s="17">
        <v>33595</v>
      </c>
      <c r="E11" s="105">
        <v>0.58333333333333337</v>
      </c>
      <c r="F11" s="105">
        <v>0.70833333333333337</v>
      </c>
      <c r="G11" s="125">
        <f t="shared" si="3"/>
        <v>3</v>
      </c>
      <c r="H11" s="115">
        <f t="shared" si="4"/>
        <v>0</v>
      </c>
      <c r="I11" s="115">
        <f t="shared" si="6"/>
        <v>0</v>
      </c>
      <c r="J11" s="121">
        <f t="shared" si="1"/>
        <v>0</v>
      </c>
      <c r="K11" s="125">
        <f t="shared" si="7"/>
        <v>3</v>
      </c>
      <c r="L11" s="106">
        <f t="shared" si="5"/>
        <v>4.5728099999999996</v>
      </c>
      <c r="M11" s="65">
        <f>SUM(L11:L17)</f>
        <v>43.764652499999997</v>
      </c>
      <c r="N11" s="139">
        <f>(IF(C11="CV",Options!$C$2,IF(C11="COS",Options!$C$3,IF(C11="FORM",Options!$C$4,Options!$C$1))))*K11</f>
        <v>61.38</v>
      </c>
      <c r="O11" s="136">
        <f t="shared" ref="O11:O48" si="8">SUM(N11+J11)</f>
        <v>61.38</v>
      </c>
      <c r="P11" s="107">
        <f>SUM(K11:K17)</f>
        <v>26.25</v>
      </c>
      <c r="Q11" s="109">
        <f t="shared" ref="Q11" si="9">SUM(O11:O17)+M11</f>
        <v>643.85965250000004</v>
      </c>
      <c r="S11" s="108" t="s">
        <v>55</v>
      </c>
    </row>
    <row r="12" spans="1:19" s="108" customFormat="1" x14ac:dyDescent="0.25">
      <c r="A12" s="103">
        <v>43878</v>
      </c>
      <c r="B12" s="104">
        <f t="shared" si="0"/>
        <v>2</v>
      </c>
      <c r="C12" s="17"/>
      <c r="D12" s="17"/>
      <c r="E12" s="105"/>
      <c r="F12" s="105"/>
      <c r="G12" s="125">
        <f t="shared" si="3"/>
        <v>0</v>
      </c>
      <c r="H12" s="115">
        <f t="shared" si="4"/>
        <v>0</v>
      </c>
      <c r="I12" s="115">
        <f t="shared" si="6"/>
        <v>0</v>
      </c>
      <c r="J12" s="121">
        <f t="shared" si="1"/>
        <v>0</v>
      </c>
      <c r="K12" s="125">
        <f t="shared" si="7"/>
        <v>0</v>
      </c>
      <c r="L12" s="106">
        <f t="shared" si="5"/>
        <v>0</v>
      </c>
      <c r="M12" s="106"/>
      <c r="N12" s="139">
        <f>(IF(C12="CV",Options!$C$2,IF(C12="COS",Options!$C$3,IF(C12="FORM",Options!$C$4,Options!$C$1))))*K12</f>
        <v>0</v>
      </c>
      <c r="O12" s="136">
        <f t="shared" si="8"/>
        <v>0</v>
      </c>
      <c r="P12" s="107"/>
      <c r="Q12" s="47"/>
      <c r="S12" s="108" t="s">
        <v>56</v>
      </c>
    </row>
    <row r="13" spans="1:19" s="108" customFormat="1" x14ac:dyDescent="0.25">
      <c r="A13" s="103">
        <v>43879</v>
      </c>
      <c r="B13" s="104">
        <f t="shared" si="0"/>
        <v>3</v>
      </c>
      <c r="C13" s="17" t="s">
        <v>20</v>
      </c>
      <c r="D13" s="17">
        <v>33538</v>
      </c>
      <c r="E13" s="105">
        <v>0.625</v>
      </c>
      <c r="F13" s="105">
        <v>0.75</v>
      </c>
      <c r="G13" s="125">
        <f t="shared" si="3"/>
        <v>3</v>
      </c>
      <c r="H13" s="115">
        <f t="shared" si="4"/>
        <v>0</v>
      </c>
      <c r="I13" s="115">
        <f t="shared" si="6"/>
        <v>0</v>
      </c>
      <c r="J13" s="121">
        <f t="shared" si="1"/>
        <v>0</v>
      </c>
      <c r="K13" s="125">
        <f t="shared" si="7"/>
        <v>3</v>
      </c>
      <c r="L13" s="106">
        <f t="shared" si="5"/>
        <v>4.5728099999999996</v>
      </c>
      <c r="M13" s="106"/>
      <c r="N13" s="139">
        <f>(IF(C13="CV",Options!$C$2,IF(C13="COS",Options!$C$3,IF(C13="FORM",Options!$C$4,Options!$C$1))))*K13</f>
        <v>61.38</v>
      </c>
      <c r="O13" s="136">
        <f t="shared" si="8"/>
        <v>61.38</v>
      </c>
      <c r="P13" s="107"/>
      <c r="Q13" s="47"/>
      <c r="S13" s="108" t="s">
        <v>57</v>
      </c>
    </row>
    <row r="14" spans="1:19" s="108" customFormat="1" x14ac:dyDescent="0.25">
      <c r="A14" s="103">
        <v>43880</v>
      </c>
      <c r="B14" s="104">
        <f t="shared" si="0"/>
        <v>4</v>
      </c>
      <c r="C14" s="17" t="s">
        <v>21</v>
      </c>
      <c r="D14" s="17">
        <v>33538</v>
      </c>
      <c r="E14" s="105">
        <v>0.33333333333333331</v>
      </c>
      <c r="F14" s="105">
        <v>0.70833333333333337</v>
      </c>
      <c r="G14" s="125">
        <f>(F14-E14)*24</f>
        <v>9.0000000000000018</v>
      </c>
      <c r="H14" s="115">
        <f t="shared" si="4"/>
        <v>2</v>
      </c>
      <c r="I14" s="115">
        <f t="shared" si="6"/>
        <v>1</v>
      </c>
      <c r="J14" s="121">
        <f t="shared" si="1"/>
        <v>0</v>
      </c>
      <c r="K14" s="125">
        <f t="shared" si="7"/>
        <v>8.0000000000000018</v>
      </c>
      <c r="L14" s="106">
        <f t="shared" si="5"/>
        <v>13.934480000000001</v>
      </c>
      <c r="M14" s="106"/>
      <c r="N14" s="139">
        <f>(IF(C14="CV",Options!$C$2,IF(C14="COS",Options!$C$3,IF(C14="FORM",Options!$C$4,Options!$C$1))))*K14</f>
        <v>187.04000000000002</v>
      </c>
      <c r="O14" s="136">
        <f t="shared" si="8"/>
        <v>187.04000000000002</v>
      </c>
      <c r="P14" s="107"/>
      <c r="Q14" s="47"/>
      <c r="S14" s="108" t="s">
        <v>58</v>
      </c>
    </row>
    <row r="15" spans="1:19" s="108" customFormat="1" x14ac:dyDescent="0.25">
      <c r="A15" s="103">
        <v>43881</v>
      </c>
      <c r="B15" s="104">
        <f t="shared" si="0"/>
        <v>5</v>
      </c>
      <c r="C15" s="17" t="s">
        <v>21</v>
      </c>
      <c r="D15" s="17">
        <v>33538</v>
      </c>
      <c r="E15" s="105">
        <v>0.40625</v>
      </c>
      <c r="F15" s="105">
        <v>0.875</v>
      </c>
      <c r="G15" s="125">
        <f t="shared" ref="G15:G62" si="10">(F15-E15)*24</f>
        <v>11.25</v>
      </c>
      <c r="H15" s="115">
        <f t="shared" si="4"/>
        <v>2</v>
      </c>
      <c r="I15" s="115">
        <f t="shared" si="6"/>
        <v>2</v>
      </c>
      <c r="J15" s="121">
        <f t="shared" si="1"/>
        <v>12.65</v>
      </c>
      <c r="K15" s="125">
        <f t="shared" si="7"/>
        <v>9.25</v>
      </c>
      <c r="L15" s="106">
        <f t="shared" si="5"/>
        <v>16.111742499999998</v>
      </c>
      <c r="M15" s="106"/>
      <c r="N15" s="139">
        <f>(IF(C15="CV",Options!$C$2,IF(C15="COS",Options!$C$3,IF(C15="FORM",Options!$C$4,Options!$C$1))))*K15</f>
        <v>216.26499999999999</v>
      </c>
      <c r="O15" s="136">
        <f t="shared" si="8"/>
        <v>228.91499999999999</v>
      </c>
      <c r="P15" s="107"/>
      <c r="Q15" s="47"/>
      <c r="S15" s="108" t="s">
        <v>59</v>
      </c>
    </row>
    <row r="16" spans="1:19" s="108" customFormat="1" x14ac:dyDescent="0.25">
      <c r="A16" s="103">
        <v>43882</v>
      </c>
      <c r="B16" s="104">
        <f t="shared" si="0"/>
        <v>6</v>
      </c>
      <c r="C16" s="17" t="s">
        <v>20</v>
      </c>
      <c r="D16" s="17">
        <v>33538</v>
      </c>
      <c r="E16" s="105">
        <v>0.66666666666666663</v>
      </c>
      <c r="F16" s="105">
        <v>0.79166666666666663</v>
      </c>
      <c r="G16" s="125">
        <f t="shared" si="10"/>
        <v>3</v>
      </c>
      <c r="H16" s="115">
        <f t="shared" si="4"/>
        <v>0</v>
      </c>
      <c r="I16" s="115">
        <f t="shared" si="6"/>
        <v>0</v>
      </c>
      <c r="J16" s="121">
        <f t="shared" si="1"/>
        <v>0</v>
      </c>
      <c r="K16" s="125">
        <f t="shared" si="7"/>
        <v>3</v>
      </c>
      <c r="L16" s="106">
        <f t="shared" si="5"/>
        <v>4.5728099999999996</v>
      </c>
      <c r="M16" s="106"/>
      <c r="N16" s="139">
        <f>(IF(C16="CV",Options!$C$2,IF(C16="COS",Options!$C$3,IF(C16="FORM",Options!$C$4,Options!$C$1))))*K16</f>
        <v>61.38</v>
      </c>
      <c r="O16" s="136">
        <f t="shared" si="8"/>
        <v>61.38</v>
      </c>
      <c r="P16" s="107"/>
      <c r="Q16" s="47"/>
      <c r="S16" s="108" t="s">
        <v>60</v>
      </c>
    </row>
    <row r="17" spans="1:19" s="108" customFormat="1" x14ac:dyDescent="0.25">
      <c r="A17" s="103">
        <v>43883</v>
      </c>
      <c r="B17" s="104">
        <f t="shared" si="0"/>
        <v>7</v>
      </c>
      <c r="C17" s="17" t="s">
        <v>20</v>
      </c>
      <c r="D17" s="17">
        <v>33606</v>
      </c>
      <c r="E17" s="105"/>
      <c r="F17" s="105"/>
      <c r="G17" s="125">
        <f t="shared" si="10"/>
        <v>0</v>
      </c>
      <c r="H17" s="115">
        <f t="shared" si="4"/>
        <v>0</v>
      </c>
      <c r="I17" s="115">
        <f t="shared" si="6"/>
        <v>0</v>
      </c>
      <c r="J17" s="121">
        <f t="shared" si="1"/>
        <v>0</v>
      </c>
      <c r="K17" s="125">
        <f t="shared" si="7"/>
        <v>0</v>
      </c>
      <c r="L17" s="106">
        <f t="shared" si="5"/>
        <v>0</v>
      </c>
      <c r="M17" s="106"/>
      <c r="N17" s="139">
        <f>(IF(C17="CV",Options!$C$2,IF(C17="COS",Options!$C$3,IF(C17="FORM",Options!$C$4,Options!$C$1))))*K17</f>
        <v>0</v>
      </c>
      <c r="O17" s="136">
        <f t="shared" si="8"/>
        <v>0</v>
      </c>
      <c r="P17" s="107"/>
      <c r="Q17" s="47"/>
      <c r="R17" s="108" t="s">
        <v>25</v>
      </c>
      <c r="S17" s="108" t="s">
        <v>61</v>
      </c>
    </row>
    <row r="18" spans="1:19" s="108" customFormat="1" x14ac:dyDescent="0.25">
      <c r="A18" s="103">
        <v>43884</v>
      </c>
      <c r="B18" s="104">
        <f t="shared" si="0"/>
        <v>1</v>
      </c>
      <c r="C18" s="17" t="s">
        <v>20</v>
      </c>
      <c r="D18" s="17">
        <v>33524</v>
      </c>
      <c r="E18" s="105">
        <v>0.5</v>
      </c>
      <c r="F18" s="105">
        <v>0.875</v>
      </c>
      <c r="G18" s="125">
        <f t="shared" si="10"/>
        <v>9</v>
      </c>
      <c r="H18" s="115">
        <f t="shared" si="4"/>
        <v>2</v>
      </c>
      <c r="I18" s="115">
        <f t="shared" si="6"/>
        <v>1</v>
      </c>
      <c r="J18" s="121">
        <f t="shared" si="1"/>
        <v>0</v>
      </c>
      <c r="K18" s="125">
        <f t="shared" si="7"/>
        <v>8</v>
      </c>
      <c r="L18" s="106">
        <f t="shared" si="5"/>
        <v>12.19416</v>
      </c>
      <c r="M18" s="106">
        <f>SUM(L18:L26)</f>
        <v>78.569935000000001</v>
      </c>
      <c r="N18" s="139">
        <f>(IF(C18="CV",Options!$C$2,IF(C18="COS",Options!$C$3,IF(C18="FORM",Options!$C$4,Options!$C$1))))*K18</f>
        <v>163.68</v>
      </c>
      <c r="O18" s="136">
        <f t="shared" si="8"/>
        <v>163.68</v>
      </c>
      <c r="P18" s="107">
        <f>SUM(K18:K26)</f>
        <v>49.833333333333336</v>
      </c>
      <c r="Q18" s="109">
        <f>SUM(O18:O26)+M18</f>
        <v>1133.1999350000001</v>
      </c>
      <c r="S18" s="108" t="s">
        <v>62</v>
      </c>
    </row>
    <row r="19" spans="1:19" s="108" customFormat="1" x14ac:dyDescent="0.25">
      <c r="A19" s="103">
        <v>43885</v>
      </c>
      <c r="B19" s="104">
        <f>WEEKDAY(A19, 1)</f>
        <v>2</v>
      </c>
      <c r="C19" s="17" t="s">
        <v>20</v>
      </c>
      <c r="D19" s="17">
        <v>33538</v>
      </c>
      <c r="E19" s="105">
        <v>0.47916666666666669</v>
      </c>
      <c r="F19" s="105">
        <v>0.60416666666666663</v>
      </c>
      <c r="G19" s="125">
        <f t="shared" si="10"/>
        <v>2.9999999999999987</v>
      </c>
      <c r="H19" s="115">
        <f t="shared" si="4"/>
        <v>0</v>
      </c>
      <c r="I19" s="115">
        <f t="shared" si="6"/>
        <v>0</v>
      </c>
      <c r="J19" s="121">
        <f>IF(I19=2,12.65,0)</f>
        <v>0</v>
      </c>
      <c r="K19" s="125">
        <f t="shared" si="7"/>
        <v>2.9999999999999987</v>
      </c>
      <c r="L19" s="106">
        <f t="shared" si="5"/>
        <v>4.5728099999999978</v>
      </c>
      <c r="M19" s="106"/>
      <c r="N19" s="139">
        <f>(IF(C19="CV",Options!$C$2,IF(C19="COS",Options!$C$3,IF(C19="FORM",Options!$C$4,Options!$C$1))))*K19</f>
        <v>61.379999999999974</v>
      </c>
      <c r="O19" s="136">
        <f t="shared" si="8"/>
        <v>61.379999999999974</v>
      </c>
      <c r="P19" s="107"/>
      <c r="Q19" s="47"/>
      <c r="S19" s="108" t="s">
        <v>63</v>
      </c>
    </row>
    <row r="20" spans="1:19" s="108" customFormat="1" x14ac:dyDescent="0.25">
      <c r="A20" s="103">
        <v>43886</v>
      </c>
      <c r="B20" s="104">
        <f>WEEKDAY(A20, 1)</f>
        <v>3</v>
      </c>
      <c r="C20" s="17" t="s">
        <v>22</v>
      </c>
      <c r="D20" s="17" t="s">
        <v>18</v>
      </c>
      <c r="E20" s="105">
        <v>0</v>
      </c>
      <c r="F20" s="105">
        <v>3.4722222222222224E-2</v>
      </c>
      <c r="G20" s="125">
        <f t="shared" si="10"/>
        <v>0.83333333333333337</v>
      </c>
      <c r="H20" s="115">
        <f t="shared" si="4"/>
        <v>0</v>
      </c>
      <c r="I20" s="115">
        <f t="shared" si="6"/>
        <v>0</v>
      </c>
      <c r="J20" s="121"/>
      <c r="K20" s="125">
        <f>(G20-I20)</f>
        <v>0.83333333333333337</v>
      </c>
      <c r="L20" s="106">
        <f t="shared" si="5"/>
        <v>1.2702249999999999</v>
      </c>
      <c r="M20" s="106"/>
      <c r="N20" s="139">
        <f>(IF(C20="CV",Options!$C$2,IF(C20="COS",Options!$C$3,IF(C20="FORM",Options!$C$4,Options!$C$1))))*K20</f>
        <v>17.05</v>
      </c>
      <c r="O20" s="136">
        <f t="shared" si="8"/>
        <v>17.05</v>
      </c>
      <c r="P20" s="107"/>
      <c r="Q20" s="109"/>
      <c r="S20" s="108" t="s">
        <v>64</v>
      </c>
    </row>
    <row r="21" spans="1:19" s="108" customFormat="1" x14ac:dyDescent="0.25">
      <c r="A21" s="103">
        <v>43887</v>
      </c>
      <c r="B21" s="104">
        <f>WEEKDAY(A21, 1)</f>
        <v>4</v>
      </c>
      <c r="C21" s="17" t="s">
        <v>20</v>
      </c>
      <c r="D21" s="17">
        <v>33538</v>
      </c>
      <c r="E21" s="105">
        <v>0.45833333333333331</v>
      </c>
      <c r="F21" s="105">
        <v>0.79166666666666663</v>
      </c>
      <c r="G21" s="125">
        <f t="shared" si="10"/>
        <v>8</v>
      </c>
      <c r="H21" s="115">
        <f t="shared" si="4"/>
        <v>2</v>
      </c>
      <c r="I21" s="115">
        <f t="shared" si="6"/>
        <v>1</v>
      </c>
      <c r="J21" s="121"/>
      <c r="K21" s="125">
        <f t="shared" si="7"/>
        <v>7</v>
      </c>
      <c r="L21" s="106">
        <f t="shared" si="5"/>
        <v>10.669889999999999</v>
      </c>
      <c r="M21" s="106"/>
      <c r="N21" s="139">
        <f>(IF(C21="CV",Options!$C$2,IF(C21="COS",Options!$C$3,IF(C21="FORM",Options!$C$4,Options!$C$1))))*K21</f>
        <v>143.22</v>
      </c>
      <c r="O21" s="136">
        <f t="shared" si="8"/>
        <v>143.22</v>
      </c>
      <c r="P21" s="107"/>
      <c r="Q21" s="109"/>
      <c r="S21" s="108" t="s">
        <v>65</v>
      </c>
    </row>
    <row r="22" spans="1:19" s="108" customFormat="1" x14ac:dyDescent="0.25">
      <c r="A22" s="103">
        <v>43888</v>
      </c>
      <c r="B22" s="104">
        <f>WEEKDAY(A22, 1)</f>
        <v>5</v>
      </c>
      <c r="C22" s="17" t="s">
        <v>20</v>
      </c>
      <c r="D22" s="17">
        <v>33606</v>
      </c>
      <c r="E22" s="105">
        <v>0.58333333333333337</v>
      </c>
      <c r="F22" s="105">
        <v>0.8125</v>
      </c>
      <c r="G22" s="125">
        <f t="shared" si="10"/>
        <v>5.4999999999999991</v>
      </c>
      <c r="H22" s="115">
        <f t="shared" si="4"/>
        <v>1</v>
      </c>
      <c r="I22" s="115">
        <f t="shared" si="6"/>
        <v>0</v>
      </c>
      <c r="J22" s="121">
        <f>IF(I22=2,12.65,0)</f>
        <v>0</v>
      </c>
      <c r="K22" s="125">
        <f t="shared" si="7"/>
        <v>5.4999999999999991</v>
      </c>
      <c r="L22" s="106">
        <f t="shared" si="5"/>
        <v>8.3834849999999985</v>
      </c>
      <c r="M22" s="106"/>
      <c r="N22" s="139">
        <f>(IF(C22="CV",Options!$C$2,IF(C22="COS",Options!$C$3,IF(C22="FORM",Options!$C$4,Options!$C$1))))*K22</f>
        <v>112.52999999999999</v>
      </c>
      <c r="O22" s="136">
        <f t="shared" si="8"/>
        <v>112.52999999999999</v>
      </c>
      <c r="P22" s="107"/>
      <c r="Q22" s="47"/>
    </row>
    <row r="23" spans="1:19" s="108" customFormat="1" x14ac:dyDescent="0.25">
      <c r="A23" s="103"/>
      <c r="B23" s="104"/>
      <c r="C23" s="17" t="s">
        <v>22</v>
      </c>
      <c r="D23" s="17" t="s">
        <v>18</v>
      </c>
      <c r="E23" s="105">
        <v>0.16666666666666666</v>
      </c>
      <c r="F23" s="105">
        <v>0.35416666666666669</v>
      </c>
      <c r="G23" s="125">
        <f t="shared" si="10"/>
        <v>4.5000000000000009</v>
      </c>
      <c r="H23" s="115">
        <f t="shared" si="4"/>
        <v>1</v>
      </c>
      <c r="I23" s="115">
        <f t="shared" si="6"/>
        <v>0</v>
      </c>
      <c r="J23" s="121"/>
      <c r="K23" s="125">
        <f t="shared" si="7"/>
        <v>4.5000000000000009</v>
      </c>
      <c r="L23" s="106">
        <f t="shared" si="5"/>
        <v>6.8592150000000016</v>
      </c>
      <c r="M23" s="106"/>
      <c r="N23" s="139">
        <f>(IF(C23="CV",Options!$C$2,IF(C23="COS",Options!$C$3,IF(C23="FORM",Options!$C$4,Options!$C$1))))*K23</f>
        <v>92.070000000000022</v>
      </c>
      <c r="O23" s="136">
        <f t="shared" si="8"/>
        <v>92.070000000000022</v>
      </c>
      <c r="P23" s="107"/>
      <c r="Q23" s="47"/>
      <c r="S23" s="108" t="s">
        <v>66</v>
      </c>
    </row>
    <row r="24" spans="1:19" s="108" customFormat="1" x14ac:dyDescent="0.25">
      <c r="A24" s="103"/>
      <c r="B24" s="104"/>
      <c r="C24" s="17" t="s">
        <v>20</v>
      </c>
      <c r="D24" s="17">
        <v>33606</v>
      </c>
      <c r="E24" s="105">
        <v>0.45833333333333331</v>
      </c>
      <c r="F24" s="105">
        <v>0.70833333333333337</v>
      </c>
      <c r="G24" s="125">
        <f t="shared" si="10"/>
        <v>6.0000000000000018</v>
      </c>
      <c r="H24" s="115">
        <f>IF(G24&lt;4,0,IF(G24&lt;5.75,1,IF(G24&lt;12,2,0)))</f>
        <v>2</v>
      </c>
      <c r="I24" s="115">
        <f>IF(G24&lt;7.25,0,IF(G24&lt;10.25,1,IF(G24&gt;=10.5,2,"")))</f>
        <v>0</v>
      </c>
      <c r="J24" s="121">
        <f>IF(I24=2,12.65,0)</f>
        <v>0</v>
      </c>
      <c r="K24" s="125">
        <f>(G24-I24)</f>
        <v>6.0000000000000018</v>
      </c>
      <c r="L24" s="106">
        <f>N24*7.45%</f>
        <v>9.1456200000000027</v>
      </c>
      <c r="M24" s="106"/>
      <c r="N24" s="139">
        <f>(IF(C24="CV",Options!$C$2,IF(C24="COS",Options!$C$3,IF(C24="FORM",Options!$C$4,Options!$C$1))))*K24</f>
        <v>122.76000000000005</v>
      </c>
      <c r="O24" s="136">
        <f>SUM(N24+J24)</f>
        <v>122.76000000000005</v>
      </c>
      <c r="P24" s="107"/>
      <c r="Q24" s="47"/>
      <c r="R24" s="108" t="s">
        <v>25</v>
      </c>
      <c r="S24" s="108" t="s">
        <v>67</v>
      </c>
    </row>
    <row r="25" spans="1:19" s="108" customFormat="1" x14ac:dyDescent="0.25">
      <c r="A25" s="103">
        <v>43889</v>
      </c>
      <c r="B25" s="104">
        <f t="shared" ref="B25:B62" si="11">WEEKDAY(A25, 1)</f>
        <v>6</v>
      </c>
      <c r="C25" s="17" t="s">
        <v>21</v>
      </c>
      <c r="D25" s="17">
        <v>33538</v>
      </c>
      <c r="E25" s="105">
        <v>0.375</v>
      </c>
      <c r="F25" s="105">
        <v>0.875</v>
      </c>
      <c r="G25" s="125">
        <f t="shared" si="10"/>
        <v>12</v>
      </c>
      <c r="H25" s="115">
        <f t="shared" si="4"/>
        <v>0</v>
      </c>
      <c r="I25" s="115"/>
      <c r="J25" s="121">
        <f t="shared" ref="J25:J31" si="12">IF(I25=2,12.65,0)</f>
        <v>0</v>
      </c>
      <c r="K25" s="125">
        <f t="shared" si="7"/>
        <v>12</v>
      </c>
      <c r="L25" s="106">
        <f t="shared" si="5"/>
        <v>20.901720000000001</v>
      </c>
      <c r="M25" s="106"/>
      <c r="N25" s="139">
        <f>(IF(C25="CV",Options!$C$2,IF(C25="COS",Options!$C$3,IF(C25="FORM",Options!$C$4,Options!$C$1))))*K25</f>
        <v>280.56</v>
      </c>
      <c r="O25" s="136">
        <f t="shared" si="8"/>
        <v>280.56</v>
      </c>
      <c r="P25" s="107"/>
      <c r="Q25" s="47"/>
    </row>
    <row r="26" spans="1:19" s="108" customFormat="1" x14ac:dyDescent="0.25">
      <c r="A26" s="103">
        <v>43890</v>
      </c>
      <c r="B26" s="104">
        <f t="shared" si="11"/>
        <v>7</v>
      </c>
      <c r="C26" s="17" t="s">
        <v>20</v>
      </c>
      <c r="D26" s="17">
        <v>33524</v>
      </c>
      <c r="E26" s="105">
        <v>0.6875</v>
      </c>
      <c r="F26" s="105">
        <v>0.8125</v>
      </c>
      <c r="G26" s="125">
        <f t="shared" si="10"/>
        <v>3</v>
      </c>
      <c r="H26" s="115">
        <f t="shared" si="4"/>
        <v>0</v>
      </c>
      <c r="I26" s="115">
        <f t="shared" si="6"/>
        <v>0</v>
      </c>
      <c r="J26" s="121">
        <f t="shared" si="12"/>
        <v>0</v>
      </c>
      <c r="K26" s="125">
        <f t="shared" si="7"/>
        <v>3</v>
      </c>
      <c r="L26" s="106">
        <f t="shared" si="5"/>
        <v>4.5728099999999996</v>
      </c>
      <c r="M26" s="106"/>
      <c r="N26" s="139">
        <f>(IF(C26="CV",Options!$C$2,IF(C26="COS",Options!$C$3,IF(C26="FORM",Options!$C$4,Options!$C$1))))*K26</f>
        <v>61.38</v>
      </c>
      <c r="O26" s="136">
        <f t="shared" si="8"/>
        <v>61.38</v>
      </c>
      <c r="P26" s="107"/>
      <c r="Q26" s="47"/>
      <c r="S26" s="108" t="s">
        <v>68</v>
      </c>
    </row>
    <row r="27" spans="1:19" s="108" customFormat="1" x14ac:dyDescent="0.25">
      <c r="A27" s="103">
        <v>43891</v>
      </c>
      <c r="B27" s="104">
        <f t="shared" si="11"/>
        <v>1</v>
      </c>
      <c r="C27" s="17" t="s">
        <v>20</v>
      </c>
      <c r="D27" s="17">
        <v>33595</v>
      </c>
      <c r="E27" s="105">
        <v>0.58333333333333337</v>
      </c>
      <c r="F27" s="105">
        <v>0.70833333333333337</v>
      </c>
      <c r="G27" s="125">
        <f t="shared" si="10"/>
        <v>3</v>
      </c>
      <c r="H27" s="115">
        <f t="shared" si="4"/>
        <v>0</v>
      </c>
      <c r="I27" s="115">
        <f t="shared" si="6"/>
        <v>0</v>
      </c>
      <c r="J27" s="121">
        <f t="shared" si="12"/>
        <v>0</v>
      </c>
      <c r="K27" s="125">
        <f t="shared" si="7"/>
        <v>3</v>
      </c>
      <c r="L27" s="106">
        <f t="shared" si="5"/>
        <v>4.5728099999999996</v>
      </c>
      <c r="M27" s="106">
        <f>SUM(L27:L34)</f>
        <v>57.703229999999998</v>
      </c>
      <c r="N27" s="139">
        <f>(IF(C27="CV",Options!$C$2,IF(C27="COS",Options!$C$3,IF(C27="FORM",Options!$C$4,Options!$C$1))))*K27</f>
        <v>61.38</v>
      </c>
      <c r="O27" s="136">
        <f t="shared" si="8"/>
        <v>61.38</v>
      </c>
      <c r="P27" s="107">
        <f>SUM(K27:K34)</f>
        <v>37</v>
      </c>
      <c r="Q27" s="109">
        <f>SUM(O27:O34)+M27</f>
        <v>544.8932299999999</v>
      </c>
      <c r="S27" s="108" t="s">
        <v>69</v>
      </c>
    </row>
    <row r="28" spans="1:19" s="108" customFormat="1" x14ac:dyDescent="0.25">
      <c r="A28" s="103">
        <v>43892</v>
      </c>
      <c r="B28" s="104">
        <f t="shared" si="11"/>
        <v>2</v>
      </c>
      <c r="C28" s="17" t="s">
        <v>22</v>
      </c>
      <c r="D28" s="17" t="s">
        <v>18</v>
      </c>
      <c r="E28" s="105">
        <v>0.47916666666666669</v>
      </c>
      <c r="F28" s="105">
        <v>0.75</v>
      </c>
      <c r="G28" s="125">
        <f t="shared" si="10"/>
        <v>6.5</v>
      </c>
      <c r="H28" s="115">
        <f t="shared" si="4"/>
        <v>2</v>
      </c>
      <c r="I28" s="115">
        <f t="shared" si="6"/>
        <v>0</v>
      </c>
      <c r="J28" s="121">
        <f t="shared" si="12"/>
        <v>0</v>
      </c>
      <c r="K28" s="125">
        <f t="shared" si="7"/>
        <v>6.5</v>
      </c>
      <c r="L28" s="106">
        <f t="shared" si="5"/>
        <v>9.9077549999999999</v>
      </c>
      <c r="M28" s="106"/>
      <c r="N28" s="139">
        <f>(IF(C28="CV",Options!$C$2,IF(C28="COS",Options!$C$3,IF(C28="FORM",Options!$C$4,Options!$C$1))))*K28</f>
        <v>132.99</v>
      </c>
      <c r="O28" s="136">
        <f t="shared" si="8"/>
        <v>132.99</v>
      </c>
      <c r="P28" s="107"/>
      <c r="Q28" s="47"/>
      <c r="S28" s="108" t="s">
        <v>79</v>
      </c>
    </row>
    <row r="29" spans="1:19" s="108" customFormat="1" x14ac:dyDescent="0.25">
      <c r="A29" s="103">
        <v>43893</v>
      </c>
      <c r="B29" s="104">
        <f t="shared" si="11"/>
        <v>3</v>
      </c>
      <c r="C29" s="17" t="s">
        <v>20</v>
      </c>
      <c r="D29" s="17">
        <v>33524</v>
      </c>
      <c r="E29" s="105">
        <v>0.66666666666666663</v>
      </c>
      <c r="F29" s="105">
        <v>0.79166666666666663</v>
      </c>
      <c r="G29" s="125">
        <f t="shared" si="10"/>
        <v>3</v>
      </c>
      <c r="H29" s="115">
        <f t="shared" si="4"/>
        <v>0</v>
      </c>
      <c r="I29" s="115">
        <f t="shared" si="6"/>
        <v>0</v>
      </c>
      <c r="J29" s="121">
        <f t="shared" si="12"/>
        <v>0</v>
      </c>
      <c r="K29" s="125">
        <f t="shared" si="7"/>
        <v>3</v>
      </c>
      <c r="L29" s="106">
        <f t="shared" si="5"/>
        <v>4.5728099999999996</v>
      </c>
      <c r="M29" s="106"/>
      <c r="N29" s="139">
        <f>(IF(C29="CV",Options!$C$2,IF(C29="COS",Options!$C$3,IF(C29="FORM",Options!$C$4,Options!$C$1))))*K29</f>
        <v>61.38</v>
      </c>
      <c r="O29" s="136">
        <f t="shared" si="8"/>
        <v>61.38</v>
      </c>
      <c r="P29" s="107"/>
      <c r="Q29" s="47"/>
      <c r="S29" s="108" t="s">
        <v>80</v>
      </c>
    </row>
    <row r="30" spans="1:19" x14ac:dyDescent="0.25">
      <c r="A30" s="80">
        <v>43894</v>
      </c>
      <c r="B30" s="101">
        <f t="shared" si="11"/>
        <v>4</v>
      </c>
      <c r="C30" s="81" t="s">
        <v>21</v>
      </c>
      <c r="D30" s="81">
        <v>33538</v>
      </c>
      <c r="E30" s="82">
        <v>0.5</v>
      </c>
      <c r="F30" s="82">
        <v>0.75</v>
      </c>
      <c r="G30" s="125">
        <f t="shared" si="10"/>
        <v>6</v>
      </c>
      <c r="H30" s="116">
        <f t="shared" si="4"/>
        <v>2</v>
      </c>
      <c r="I30" s="116">
        <f t="shared" si="6"/>
        <v>0</v>
      </c>
      <c r="J30" s="122">
        <f t="shared" si="12"/>
        <v>0</v>
      </c>
      <c r="K30" s="129">
        <f t="shared" si="7"/>
        <v>6</v>
      </c>
      <c r="L30" s="102">
        <f t="shared" si="5"/>
        <v>10.45086</v>
      </c>
      <c r="M30" s="102"/>
      <c r="N30" s="140">
        <f>(IF(C30="CV",Options!$C$2,IF(C30="COS",Options!$C$3,IF(C30="FORM",Options!$C$4,Options!$C$1))))*K30</f>
        <v>140.28</v>
      </c>
      <c r="O30" s="137">
        <f t="shared" si="8"/>
        <v>140.28</v>
      </c>
      <c r="P30" s="83"/>
      <c r="Q30" s="84"/>
    </row>
    <row r="31" spans="1:19" x14ac:dyDescent="0.25">
      <c r="A31" s="80">
        <v>43895</v>
      </c>
      <c r="B31" s="101">
        <f t="shared" si="11"/>
        <v>5</v>
      </c>
      <c r="C31" s="81" t="s">
        <v>20</v>
      </c>
      <c r="D31" s="81">
        <v>33538</v>
      </c>
      <c r="E31" s="82">
        <v>0.41666666666666669</v>
      </c>
      <c r="F31" s="82">
        <v>0.83333333333333337</v>
      </c>
      <c r="G31" s="125">
        <f t="shared" si="10"/>
        <v>10</v>
      </c>
      <c r="H31" s="116">
        <f t="shared" si="4"/>
        <v>2</v>
      </c>
      <c r="I31" s="116">
        <f t="shared" si="6"/>
        <v>1</v>
      </c>
      <c r="J31" s="122">
        <f t="shared" si="12"/>
        <v>0</v>
      </c>
      <c r="K31" s="129">
        <f t="shared" si="7"/>
        <v>9</v>
      </c>
      <c r="L31" s="102">
        <f t="shared" si="5"/>
        <v>13.71843</v>
      </c>
      <c r="M31" s="102"/>
      <c r="N31" s="140">
        <f>(IF(C31="CV",Options!$C$2,IF(C31="COS",Options!$C$3,IF(C31="FORM",Options!$C$4,Options!$C$1))))*K31</f>
        <v>184.14000000000001</v>
      </c>
      <c r="O31" s="137">
        <f t="shared" si="8"/>
        <v>184.14000000000001</v>
      </c>
      <c r="P31" s="83"/>
      <c r="Q31" s="84"/>
    </row>
    <row r="32" spans="1:19" s="108" customFormat="1" x14ac:dyDescent="0.25">
      <c r="A32" s="103"/>
      <c r="B32" s="104"/>
      <c r="C32" s="17"/>
      <c r="D32" s="17">
        <v>33538</v>
      </c>
      <c r="E32" s="110" t="s">
        <v>37</v>
      </c>
      <c r="F32" s="105"/>
      <c r="G32" s="125" t="e">
        <f t="shared" si="10"/>
        <v>#VALUE!</v>
      </c>
      <c r="H32" s="115" t="e">
        <f t="shared" si="4"/>
        <v>#VALUE!</v>
      </c>
      <c r="I32" s="115" t="e">
        <f t="shared" si="6"/>
        <v>#VALUE!</v>
      </c>
      <c r="J32" s="121"/>
      <c r="K32" s="125"/>
      <c r="L32" s="106">
        <f t="shared" si="5"/>
        <v>0</v>
      </c>
      <c r="M32" s="106">
        <f t="shared" ref="M32" si="13">L32:L38</f>
        <v>0</v>
      </c>
      <c r="N32" s="139">
        <f>(IF(C32="CV",Options!$C$2,IF(C32="COS",Options!$C$3,IF(C32="FORM",Options!$C$4,Options!$C$1))))*K32</f>
        <v>0</v>
      </c>
      <c r="O32" s="136">
        <v>-300</v>
      </c>
      <c r="P32" s="107"/>
      <c r="Q32" s="47"/>
    </row>
    <row r="33" spans="1:17" s="108" customFormat="1" x14ac:dyDescent="0.25">
      <c r="A33" s="103">
        <v>43896</v>
      </c>
      <c r="B33" s="104">
        <f t="shared" si="11"/>
        <v>6</v>
      </c>
      <c r="C33" s="17" t="s">
        <v>20</v>
      </c>
      <c r="D33" s="17">
        <v>33595</v>
      </c>
      <c r="E33" s="105">
        <v>0.39583333333333331</v>
      </c>
      <c r="F33" s="105">
        <v>0.875</v>
      </c>
      <c r="G33" s="125">
        <f t="shared" si="10"/>
        <v>11.5</v>
      </c>
      <c r="H33" s="115">
        <f t="shared" si="4"/>
        <v>2</v>
      </c>
      <c r="I33" s="115">
        <f t="shared" si="6"/>
        <v>2</v>
      </c>
      <c r="J33" s="121">
        <f t="shared" ref="J33:J39" si="14">IF(I33=2,12.65,0)</f>
        <v>12.65</v>
      </c>
      <c r="K33" s="125">
        <f t="shared" si="7"/>
        <v>9.5</v>
      </c>
      <c r="L33" s="106">
        <f t="shared" si="5"/>
        <v>14.480565</v>
      </c>
      <c r="M33" s="106"/>
      <c r="N33" s="139">
        <f>(IF(C33="CV",Options!$C$2,IF(C33="COS",Options!$C$3,IF(C33="FORM",Options!$C$4,Options!$C$1))))*K33</f>
        <v>194.37</v>
      </c>
      <c r="O33" s="136">
        <f t="shared" si="8"/>
        <v>207.02</v>
      </c>
      <c r="P33" s="107"/>
      <c r="Q33" s="47"/>
    </row>
    <row r="34" spans="1:17" s="108" customFormat="1" x14ac:dyDescent="0.25">
      <c r="A34" s="103">
        <v>43897</v>
      </c>
      <c r="B34" s="104">
        <f t="shared" si="11"/>
        <v>7</v>
      </c>
      <c r="C34" s="17"/>
      <c r="D34" s="17"/>
      <c r="E34" s="105"/>
      <c r="F34" s="105"/>
      <c r="G34" s="125">
        <f t="shared" si="10"/>
        <v>0</v>
      </c>
      <c r="H34" s="115">
        <f t="shared" si="4"/>
        <v>0</v>
      </c>
      <c r="I34" s="115">
        <f t="shared" si="6"/>
        <v>0</v>
      </c>
      <c r="J34" s="121">
        <f t="shared" si="14"/>
        <v>0</v>
      </c>
      <c r="K34" s="125">
        <f t="shared" si="7"/>
        <v>0</v>
      </c>
      <c r="L34" s="106">
        <f t="shared" si="5"/>
        <v>0</v>
      </c>
      <c r="M34" s="106"/>
      <c r="N34" s="139">
        <f>(IF(C34="CV",Options!$C$2,IF(C34="COS",Options!$C$3,IF(C34="FORM",Options!$C$4,Options!$C$1))))*K34</f>
        <v>0</v>
      </c>
      <c r="O34" s="136">
        <f t="shared" si="8"/>
        <v>0</v>
      </c>
      <c r="P34" s="107"/>
      <c r="Q34" s="47"/>
    </row>
    <row r="35" spans="1:17" s="108" customFormat="1" x14ac:dyDescent="0.25">
      <c r="A35" s="103">
        <v>43898</v>
      </c>
      <c r="B35" s="104">
        <f t="shared" si="11"/>
        <v>1</v>
      </c>
      <c r="C35" s="17" t="s">
        <v>20</v>
      </c>
      <c r="D35" s="17">
        <v>33595</v>
      </c>
      <c r="E35" s="105">
        <v>0.58333333333333337</v>
      </c>
      <c r="F35" s="105">
        <v>0.70833333333333337</v>
      </c>
      <c r="G35" s="125">
        <f t="shared" si="10"/>
        <v>3</v>
      </c>
      <c r="H35" s="115">
        <f t="shared" si="4"/>
        <v>0</v>
      </c>
      <c r="I35" s="115">
        <f t="shared" si="6"/>
        <v>0</v>
      </c>
      <c r="J35" s="121">
        <f t="shared" si="14"/>
        <v>0</v>
      </c>
      <c r="K35" s="125">
        <f t="shared" si="7"/>
        <v>3</v>
      </c>
      <c r="L35" s="106">
        <f t="shared" si="5"/>
        <v>4.5728099999999996</v>
      </c>
      <c r="M35" s="106">
        <f>SUM(L35:L41)</f>
        <v>44.638165000000001</v>
      </c>
      <c r="N35" s="139">
        <f>(IF(C35="CV",Options!$C$2,IF(C35="COS",Options!$C$3,IF(C35="FORM",Options!$C$4,Options!$C$1))))*K35</f>
        <v>61.38</v>
      </c>
      <c r="O35" s="136">
        <f t="shared" si="8"/>
        <v>61.38</v>
      </c>
      <c r="P35" s="107">
        <f>SUM(K35:K41)</f>
        <v>28.5</v>
      </c>
      <c r="Q35" s="109">
        <f>SUM(O35:O41)</f>
        <v>599.16999999999996</v>
      </c>
    </row>
    <row r="36" spans="1:17" s="108" customFormat="1" x14ac:dyDescent="0.25">
      <c r="A36" s="103">
        <v>43899</v>
      </c>
      <c r="B36" s="104">
        <f t="shared" si="11"/>
        <v>2</v>
      </c>
      <c r="C36" s="17"/>
      <c r="D36" s="17"/>
      <c r="E36" s="105"/>
      <c r="F36" s="105"/>
      <c r="G36" s="125">
        <f t="shared" si="10"/>
        <v>0</v>
      </c>
      <c r="H36" s="115">
        <f t="shared" si="4"/>
        <v>0</v>
      </c>
      <c r="I36" s="115">
        <f t="shared" si="6"/>
        <v>0</v>
      </c>
      <c r="J36" s="121">
        <f t="shared" si="14"/>
        <v>0</v>
      </c>
      <c r="K36" s="125">
        <f t="shared" si="7"/>
        <v>0</v>
      </c>
      <c r="L36" s="106">
        <f t="shared" si="5"/>
        <v>0</v>
      </c>
      <c r="M36" s="106"/>
      <c r="N36" s="139">
        <f>(IF(C36="CV",Options!$C$2,IF(C36="COS",Options!$C$3,IF(C36="FORM",Options!$C$4,Options!$C$1))))*K36</f>
        <v>0</v>
      </c>
      <c r="O36" s="136">
        <f t="shared" si="8"/>
        <v>0</v>
      </c>
      <c r="P36" s="107"/>
      <c r="Q36" s="47"/>
    </row>
    <row r="37" spans="1:17" x14ac:dyDescent="0.25">
      <c r="A37" s="80">
        <v>43900</v>
      </c>
      <c r="B37" s="101">
        <f t="shared" si="11"/>
        <v>3</v>
      </c>
      <c r="C37" s="81" t="s">
        <v>21</v>
      </c>
      <c r="D37" s="81">
        <v>33606</v>
      </c>
      <c r="E37" s="82">
        <v>0.52083333333333337</v>
      </c>
      <c r="F37" s="82">
        <v>0.75</v>
      </c>
      <c r="G37" s="125">
        <f t="shared" si="10"/>
        <v>5.4999999999999991</v>
      </c>
      <c r="H37" s="116">
        <f t="shared" si="4"/>
        <v>1</v>
      </c>
      <c r="I37" s="116">
        <f t="shared" si="6"/>
        <v>0</v>
      </c>
      <c r="J37" s="122">
        <f t="shared" si="14"/>
        <v>0</v>
      </c>
      <c r="K37" s="129">
        <f t="shared" si="7"/>
        <v>5.4999999999999991</v>
      </c>
      <c r="L37" s="102">
        <f t="shared" si="5"/>
        <v>9.5799549999999982</v>
      </c>
      <c r="M37" s="102"/>
      <c r="N37" s="140">
        <f>(IF(C37="CV",Options!$C$2,IF(C37="COS",Options!$C$3,IF(C37="FORM",Options!$C$4,Options!$C$1))))*K37</f>
        <v>128.58999999999997</v>
      </c>
      <c r="O37" s="137">
        <f t="shared" si="8"/>
        <v>128.58999999999997</v>
      </c>
      <c r="P37" s="83"/>
      <c r="Q37" s="84"/>
    </row>
    <row r="38" spans="1:17" s="108" customFormat="1" x14ac:dyDescent="0.25">
      <c r="A38" s="103">
        <v>43901</v>
      </c>
      <c r="B38" s="104">
        <f t="shared" si="11"/>
        <v>4</v>
      </c>
      <c r="C38" s="17" t="s">
        <v>20</v>
      </c>
      <c r="D38" s="17">
        <v>33538</v>
      </c>
      <c r="E38" s="105">
        <v>0.54166666666666663</v>
      </c>
      <c r="F38" s="105">
        <v>0.75</v>
      </c>
      <c r="G38" s="125">
        <f t="shared" si="10"/>
        <v>5.0000000000000009</v>
      </c>
      <c r="H38" s="115">
        <f t="shared" si="4"/>
        <v>1</v>
      </c>
      <c r="I38" s="115">
        <f t="shared" si="6"/>
        <v>0</v>
      </c>
      <c r="J38" s="121">
        <f t="shared" si="14"/>
        <v>0</v>
      </c>
      <c r="K38" s="125">
        <f t="shared" si="7"/>
        <v>5.0000000000000009</v>
      </c>
      <c r="L38" s="106">
        <f t="shared" si="5"/>
        <v>7.6213500000000014</v>
      </c>
      <c r="M38" s="106"/>
      <c r="N38" s="139">
        <f>(IF(C38="CV",Options!$C$2,IF(C38="COS",Options!$C$3,IF(C38="FORM",Options!$C$4,Options!$C$1))))*K38</f>
        <v>102.30000000000003</v>
      </c>
      <c r="O38" s="136">
        <f t="shared" si="8"/>
        <v>102.30000000000003</v>
      </c>
      <c r="P38" s="107"/>
      <c r="Q38" s="47"/>
    </row>
    <row r="39" spans="1:17" s="108" customFormat="1" x14ac:dyDescent="0.25">
      <c r="A39" s="103">
        <v>43902</v>
      </c>
      <c r="B39" s="104">
        <f t="shared" si="11"/>
        <v>5</v>
      </c>
      <c r="C39" s="17" t="s">
        <v>20</v>
      </c>
      <c r="D39" s="17">
        <v>33524</v>
      </c>
      <c r="E39" s="105">
        <v>0.41666666666666669</v>
      </c>
      <c r="F39" s="105">
        <v>0.79166666666666663</v>
      </c>
      <c r="G39" s="125">
        <f t="shared" si="10"/>
        <v>8.9999999999999982</v>
      </c>
      <c r="H39" s="115">
        <f t="shared" si="4"/>
        <v>2</v>
      </c>
      <c r="I39" s="115">
        <f t="shared" si="6"/>
        <v>1</v>
      </c>
      <c r="J39" s="121">
        <f t="shared" si="14"/>
        <v>0</v>
      </c>
      <c r="K39" s="125">
        <f t="shared" si="7"/>
        <v>7.9999999999999982</v>
      </c>
      <c r="L39" s="106">
        <f t="shared" si="5"/>
        <v>12.194159999999998</v>
      </c>
      <c r="M39" s="106"/>
      <c r="N39" s="139">
        <f>(IF(C39="CV",Options!$C$2,IF(C39="COS",Options!$C$3,IF(C39="FORM",Options!$C$4,Options!$C$1))))*K39</f>
        <v>163.67999999999998</v>
      </c>
      <c r="O39" s="136">
        <f t="shared" si="8"/>
        <v>163.67999999999998</v>
      </c>
      <c r="P39" s="107"/>
      <c r="Q39" s="47"/>
    </row>
    <row r="40" spans="1:17" s="108" customFormat="1" x14ac:dyDescent="0.25">
      <c r="A40" s="103">
        <v>43903</v>
      </c>
      <c r="B40" s="104">
        <f t="shared" si="11"/>
        <v>6</v>
      </c>
      <c r="C40" s="17" t="s">
        <v>20</v>
      </c>
      <c r="D40" s="17">
        <v>33524</v>
      </c>
      <c r="E40" s="105">
        <v>0.41666666666666669</v>
      </c>
      <c r="F40" s="105">
        <v>0.75</v>
      </c>
      <c r="G40" s="125">
        <f t="shared" si="10"/>
        <v>8</v>
      </c>
      <c r="H40" s="115">
        <f t="shared" si="4"/>
        <v>2</v>
      </c>
      <c r="I40" s="115">
        <f t="shared" si="6"/>
        <v>1</v>
      </c>
      <c r="J40" s="121">
        <f t="shared" ref="J40:J62" si="15">IF(I40=2,12.65,0)</f>
        <v>0</v>
      </c>
      <c r="K40" s="125">
        <f t="shared" si="7"/>
        <v>7</v>
      </c>
      <c r="L40" s="106">
        <f t="shared" si="5"/>
        <v>10.669889999999999</v>
      </c>
      <c r="M40" s="106"/>
      <c r="N40" s="139">
        <f>(IF(C40="CV",Options!$C$2,IF(C40="COS",Options!$C$3,IF(C40="FORM",Options!$C$4,Options!$C$1))))*K40</f>
        <v>143.22</v>
      </c>
      <c r="O40" s="136">
        <f t="shared" si="8"/>
        <v>143.22</v>
      </c>
      <c r="P40" s="107"/>
      <c r="Q40" s="47"/>
    </row>
    <row r="41" spans="1:17" s="108" customFormat="1" x14ac:dyDescent="0.25">
      <c r="A41" s="103">
        <v>43904</v>
      </c>
      <c r="B41" s="104">
        <f t="shared" si="11"/>
        <v>7</v>
      </c>
      <c r="C41" s="17"/>
      <c r="D41" s="17"/>
      <c r="E41" s="105"/>
      <c r="F41" s="105"/>
      <c r="G41" s="125">
        <f t="shared" si="10"/>
        <v>0</v>
      </c>
      <c r="H41" s="115">
        <f t="shared" si="4"/>
        <v>0</v>
      </c>
      <c r="I41" s="115">
        <f t="shared" si="6"/>
        <v>0</v>
      </c>
      <c r="J41" s="121">
        <f t="shared" si="15"/>
        <v>0</v>
      </c>
      <c r="K41" s="125">
        <f t="shared" si="7"/>
        <v>0</v>
      </c>
      <c r="L41" s="106">
        <f t="shared" si="5"/>
        <v>0</v>
      </c>
      <c r="M41" s="106"/>
      <c r="N41" s="139">
        <f>(IF(C41="CV",Options!$C$2,IF(C41="COS",Options!$C$3,IF(C41="FORM",Options!$C$4,Options!$C$1))))*K41</f>
        <v>0</v>
      </c>
      <c r="O41" s="136">
        <f t="shared" si="8"/>
        <v>0</v>
      </c>
      <c r="P41" s="107"/>
      <c r="Q41" s="47"/>
    </row>
    <row r="42" spans="1:17" s="108" customFormat="1" x14ac:dyDescent="0.25">
      <c r="A42" s="103">
        <v>43905</v>
      </c>
      <c r="B42" s="104">
        <f t="shared" si="11"/>
        <v>1</v>
      </c>
      <c r="C42" s="17" t="s">
        <v>21</v>
      </c>
      <c r="D42" s="17">
        <v>33606</v>
      </c>
      <c r="E42" s="105">
        <v>0.47916666666666669</v>
      </c>
      <c r="F42" s="105">
        <v>0.72916666666666663</v>
      </c>
      <c r="G42" s="125">
        <f t="shared" si="10"/>
        <v>5.9999999999999982</v>
      </c>
      <c r="H42" s="115">
        <f t="shared" si="4"/>
        <v>2</v>
      </c>
      <c r="I42" s="115">
        <f t="shared" si="6"/>
        <v>0</v>
      </c>
      <c r="J42" s="121">
        <f t="shared" si="15"/>
        <v>0</v>
      </c>
      <c r="K42" s="125">
        <f t="shared" si="7"/>
        <v>5.9999999999999982</v>
      </c>
      <c r="L42" s="106">
        <f t="shared" si="5"/>
        <v>10.450859999999995</v>
      </c>
      <c r="M42" s="106">
        <f t="shared" ref="M42" si="16">SUM(L42:L48)</f>
        <v>22.645019999999999</v>
      </c>
      <c r="N42" s="139">
        <f>(IF(C42="CV",Options!$C$2,IF(C42="COS",Options!$C$3,IF(C42="FORM",Options!$C$4,Options!$C$1))))*K42</f>
        <v>140.27999999999994</v>
      </c>
      <c r="O42" s="136">
        <f t="shared" si="8"/>
        <v>140.27999999999994</v>
      </c>
      <c r="P42" s="107">
        <f>SUM(K42:K48)</f>
        <v>14</v>
      </c>
      <c r="Q42" s="109">
        <f>SUM(O42:O48)</f>
        <v>303.95999999999998</v>
      </c>
    </row>
    <row r="43" spans="1:17" s="108" customFormat="1" x14ac:dyDescent="0.25">
      <c r="A43" s="103">
        <v>43906</v>
      </c>
      <c r="B43" s="104">
        <f t="shared" si="11"/>
        <v>2</v>
      </c>
      <c r="C43" s="17" t="s">
        <v>20</v>
      </c>
      <c r="D43" s="17">
        <v>33606</v>
      </c>
      <c r="E43" s="105">
        <v>0.54166666666666663</v>
      </c>
      <c r="F43" s="105">
        <v>0.75</v>
      </c>
      <c r="G43" s="125">
        <f t="shared" si="10"/>
        <v>5.0000000000000009</v>
      </c>
      <c r="H43" s="115">
        <f t="shared" si="4"/>
        <v>1</v>
      </c>
      <c r="I43" s="115">
        <f t="shared" si="6"/>
        <v>0</v>
      </c>
      <c r="J43" s="121">
        <f t="shared" si="15"/>
        <v>0</v>
      </c>
      <c r="K43" s="125">
        <f t="shared" si="7"/>
        <v>5.0000000000000009</v>
      </c>
      <c r="L43" s="106">
        <f t="shared" si="5"/>
        <v>7.6213500000000014</v>
      </c>
      <c r="M43" s="106"/>
      <c r="N43" s="139">
        <f>(IF(C43="CV",Options!$C$2,IF(C43="COS",Options!$C$3,IF(C43="FORM",Options!$C$4,Options!$C$1))))*K43</f>
        <v>102.30000000000003</v>
      </c>
      <c r="O43" s="136">
        <f t="shared" si="8"/>
        <v>102.30000000000003</v>
      </c>
      <c r="P43" s="107"/>
      <c r="Q43" s="47"/>
    </row>
    <row r="44" spans="1:17" s="108" customFormat="1" x14ac:dyDescent="0.25">
      <c r="A44" s="103">
        <v>43907</v>
      </c>
      <c r="B44" s="104">
        <f t="shared" si="11"/>
        <v>3</v>
      </c>
      <c r="C44" s="17"/>
      <c r="D44" s="17"/>
      <c r="E44" s="105"/>
      <c r="F44" s="105"/>
      <c r="G44" s="125">
        <f t="shared" si="10"/>
        <v>0</v>
      </c>
      <c r="H44" s="115">
        <f t="shared" si="4"/>
        <v>0</v>
      </c>
      <c r="I44" s="115">
        <f t="shared" si="6"/>
        <v>0</v>
      </c>
      <c r="J44" s="121">
        <f t="shared" si="15"/>
        <v>0</v>
      </c>
      <c r="K44" s="125">
        <f t="shared" si="7"/>
        <v>0</v>
      </c>
      <c r="L44" s="106">
        <f t="shared" si="5"/>
        <v>0</v>
      </c>
      <c r="M44" s="106"/>
      <c r="N44" s="139">
        <f>(IF(C44="CV",Options!$C$2,IF(C44="COS",Options!$C$3,IF(C44="FORM",Options!$C$4,Options!$C$1))))*K44</f>
        <v>0</v>
      </c>
      <c r="O44" s="136">
        <f t="shared" si="8"/>
        <v>0</v>
      </c>
      <c r="P44" s="107"/>
      <c r="Q44" s="47"/>
    </row>
    <row r="45" spans="1:17" s="108" customFormat="1" x14ac:dyDescent="0.25">
      <c r="A45" s="103">
        <v>43908</v>
      </c>
      <c r="B45" s="104">
        <f t="shared" si="11"/>
        <v>4</v>
      </c>
      <c r="C45" s="17"/>
      <c r="D45" s="17"/>
      <c r="E45" s="105"/>
      <c r="F45" s="105"/>
      <c r="G45" s="125">
        <f t="shared" si="10"/>
        <v>0</v>
      </c>
      <c r="H45" s="115">
        <f t="shared" si="4"/>
        <v>0</v>
      </c>
      <c r="I45" s="115">
        <f t="shared" si="6"/>
        <v>0</v>
      </c>
      <c r="J45" s="121">
        <f t="shared" si="15"/>
        <v>0</v>
      </c>
      <c r="K45" s="125">
        <f t="shared" si="7"/>
        <v>0</v>
      </c>
      <c r="L45" s="106">
        <f t="shared" si="5"/>
        <v>0</v>
      </c>
      <c r="M45" s="106"/>
      <c r="N45" s="139">
        <f>(IF(C45="CV",Options!$C$2,IF(C45="COS",Options!$C$3,IF(C45="FORM",Options!$C$4,Options!$C$1))))*K45</f>
        <v>0</v>
      </c>
      <c r="O45" s="136">
        <f t="shared" si="8"/>
        <v>0</v>
      </c>
      <c r="P45" s="107"/>
      <c r="Q45" s="47"/>
    </row>
    <row r="46" spans="1:17" s="108" customFormat="1" x14ac:dyDescent="0.25">
      <c r="A46" s="103">
        <v>43909</v>
      </c>
      <c r="B46" s="104">
        <f t="shared" si="11"/>
        <v>5</v>
      </c>
      <c r="C46" s="17"/>
      <c r="D46" s="17"/>
      <c r="E46" s="105"/>
      <c r="F46" s="105"/>
      <c r="G46" s="125">
        <f t="shared" si="10"/>
        <v>0</v>
      </c>
      <c r="H46" s="115">
        <f t="shared" si="4"/>
        <v>0</v>
      </c>
      <c r="I46" s="115">
        <f t="shared" si="6"/>
        <v>0</v>
      </c>
      <c r="J46" s="121">
        <f t="shared" si="15"/>
        <v>0</v>
      </c>
      <c r="K46" s="125">
        <f t="shared" si="7"/>
        <v>0</v>
      </c>
      <c r="L46" s="106">
        <f t="shared" si="5"/>
        <v>0</v>
      </c>
      <c r="M46" s="106"/>
      <c r="N46" s="139">
        <f>(IF(C46="CV",Options!$C$2,IF(C46="COS",Options!$C$3,IF(C46="FORM",Options!$C$4,Options!$C$1))))*K46</f>
        <v>0</v>
      </c>
      <c r="O46" s="136">
        <f t="shared" si="8"/>
        <v>0</v>
      </c>
      <c r="P46" s="107"/>
      <c r="Q46" s="47"/>
    </row>
    <row r="47" spans="1:17" s="108" customFormat="1" x14ac:dyDescent="0.25">
      <c r="A47" s="103">
        <v>43910</v>
      </c>
      <c r="B47" s="104">
        <f t="shared" si="11"/>
        <v>6</v>
      </c>
      <c r="C47" s="17" t="s">
        <v>20</v>
      </c>
      <c r="D47" s="17">
        <v>33595</v>
      </c>
      <c r="E47" s="105">
        <v>0.66666666666666663</v>
      </c>
      <c r="F47" s="105">
        <v>0.79166666666666663</v>
      </c>
      <c r="G47" s="125">
        <f t="shared" si="10"/>
        <v>3</v>
      </c>
      <c r="H47" s="115">
        <f t="shared" si="4"/>
        <v>0</v>
      </c>
      <c r="I47" s="115">
        <f t="shared" si="6"/>
        <v>0</v>
      </c>
      <c r="J47" s="121">
        <f t="shared" si="15"/>
        <v>0</v>
      </c>
      <c r="K47" s="125">
        <f t="shared" si="7"/>
        <v>3</v>
      </c>
      <c r="L47" s="106">
        <f t="shared" si="5"/>
        <v>4.5728099999999996</v>
      </c>
      <c r="M47" s="106"/>
      <c r="N47" s="139">
        <f>(IF(C47="CV",Options!$C$2,IF(C47="COS",Options!$C$3,IF(C47="FORM",Options!$C$4,Options!$C$1))))*K47</f>
        <v>61.38</v>
      </c>
      <c r="O47" s="136">
        <f t="shared" si="8"/>
        <v>61.38</v>
      </c>
      <c r="P47" s="107"/>
      <c r="Q47" s="47"/>
    </row>
    <row r="48" spans="1:17" s="108" customFormat="1" x14ac:dyDescent="0.25">
      <c r="A48" s="103">
        <v>43911</v>
      </c>
      <c r="B48" s="104">
        <f t="shared" si="11"/>
        <v>7</v>
      </c>
      <c r="C48" s="17"/>
      <c r="D48" s="17"/>
      <c r="E48" s="105"/>
      <c r="F48" s="105"/>
      <c r="G48" s="125">
        <f t="shared" si="10"/>
        <v>0</v>
      </c>
      <c r="H48" s="115">
        <f t="shared" si="4"/>
        <v>0</v>
      </c>
      <c r="I48" s="115">
        <f t="shared" si="6"/>
        <v>0</v>
      </c>
      <c r="J48" s="121">
        <f t="shared" si="15"/>
        <v>0</v>
      </c>
      <c r="K48" s="125">
        <f t="shared" si="7"/>
        <v>0</v>
      </c>
      <c r="L48" s="106">
        <f t="shared" si="5"/>
        <v>0</v>
      </c>
      <c r="M48" s="106"/>
      <c r="N48" s="139">
        <f>(IF(C48="CV",Options!$C$2,IF(C48="COS",Options!$C$3,IF(C48="FORM",Options!$C$4,Options!$C$1))))*K48</f>
        <v>0</v>
      </c>
      <c r="O48" s="136">
        <f t="shared" si="8"/>
        <v>0</v>
      </c>
      <c r="P48" s="107"/>
      <c r="Q48" s="47"/>
    </row>
    <row r="49" spans="1:17" s="108" customFormat="1" x14ac:dyDescent="0.25">
      <c r="A49" s="103">
        <v>43912</v>
      </c>
      <c r="B49" s="104">
        <f t="shared" si="11"/>
        <v>1</v>
      </c>
      <c r="C49" s="17"/>
      <c r="D49" s="17"/>
      <c r="E49" s="105"/>
      <c r="F49" s="105"/>
      <c r="G49" s="125">
        <f t="shared" si="10"/>
        <v>0</v>
      </c>
      <c r="H49" s="115">
        <f t="shared" si="4"/>
        <v>0</v>
      </c>
      <c r="I49" s="115">
        <f t="shared" si="6"/>
        <v>0</v>
      </c>
      <c r="J49" s="121">
        <f t="shared" si="15"/>
        <v>0</v>
      </c>
      <c r="K49" s="125">
        <f t="shared" si="7"/>
        <v>0</v>
      </c>
      <c r="L49" s="106">
        <f t="shared" si="5"/>
        <v>0</v>
      </c>
      <c r="M49" s="106">
        <f t="shared" ref="M49" si="17">SUM(L49:L55)</f>
        <v>11.540049999999997</v>
      </c>
      <c r="N49" s="139">
        <f>(IF(C49="CV",Options!$C$2,IF(C49="COS",Options!$C$3,IF(C49="FORM",Options!$C$4,Options!$C$1))))*K49</f>
        <v>0</v>
      </c>
      <c r="O49" s="136">
        <f t="shared" ref="O49:O55" si="18">SUM(N49+J49)</f>
        <v>0</v>
      </c>
      <c r="P49" s="107">
        <f>SUM(K49:K55)</f>
        <v>6.9999999999999991</v>
      </c>
      <c r="Q49" s="109">
        <f t="shared" ref="Q49" si="19">SUM(O49:O55)</f>
        <v>154.89999999999998</v>
      </c>
    </row>
    <row r="50" spans="1:17" s="108" customFormat="1" x14ac:dyDescent="0.25">
      <c r="A50" s="103">
        <v>43913</v>
      </c>
      <c r="B50" s="104">
        <f t="shared" si="11"/>
        <v>2</v>
      </c>
      <c r="C50" s="17"/>
      <c r="D50" s="17"/>
      <c r="E50" s="105"/>
      <c r="F50" s="105"/>
      <c r="G50" s="125">
        <f t="shared" si="10"/>
        <v>0</v>
      </c>
      <c r="H50" s="115">
        <f t="shared" si="4"/>
        <v>0</v>
      </c>
      <c r="I50" s="115">
        <f t="shared" si="6"/>
        <v>0</v>
      </c>
      <c r="J50" s="121">
        <f t="shared" si="15"/>
        <v>0</v>
      </c>
      <c r="K50" s="125">
        <f t="shared" si="7"/>
        <v>0</v>
      </c>
      <c r="L50" s="106">
        <f t="shared" si="5"/>
        <v>0</v>
      </c>
      <c r="M50" s="106"/>
      <c r="N50" s="139">
        <f>(IF(C50="CV",Options!$C$2,IF(C50="COS",Options!$C$3,IF(C50="FORM",Options!$C$4,Options!$C$1))))*K50</f>
        <v>0</v>
      </c>
      <c r="O50" s="136">
        <f t="shared" si="18"/>
        <v>0</v>
      </c>
      <c r="P50" s="107"/>
      <c r="Q50" s="47"/>
    </row>
    <row r="51" spans="1:17" s="108" customFormat="1" x14ac:dyDescent="0.25">
      <c r="A51" s="103">
        <v>43914</v>
      </c>
      <c r="B51" s="104">
        <f t="shared" si="11"/>
        <v>3</v>
      </c>
      <c r="C51" s="17"/>
      <c r="D51" s="17"/>
      <c r="E51" s="105"/>
      <c r="F51" s="105"/>
      <c r="G51" s="125">
        <f t="shared" si="10"/>
        <v>0</v>
      </c>
      <c r="H51" s="115">
        <f t="shared" si="4"/>
        <v>0</v>
      </c>
      <c r="I51" s="115">
        <f t="shared" si="6"/>
        <v>0</v>
      </c>
      <c r="J51" s="121">
        <f t="shared" si="15"/>
        <v>0</v>
      </c>
      <c r="K51" s="125">
        <f t="shared" si="7"/>
        <v>0</v>
      </c>
      <c r="L51" s="106">
        <f t="shared" si="5"/>
        <v>0</v>
      </c>
      <c r="M51" s="106"/>
      <c r="N51" s="139">
        <f>(IF(C51="CV",Options!$C$2,IF(C51="COS",Options!$C$3,IF(C51="FORM",Options!$C$4,Options!$C$1))))*K51</f>
        <v>0</v>
      </c>
      <c r="O51" s="136">
        <f t="shared" si="18"/>
        <v>0</v>
      </c>
      <c r="P51" s="107"/>
      <c r="Q51" s="47"/>
    </row>
    <row r="52" spans="1:17" s="108" customFormat="1" x14ac:dyDescent="0.25">
      <c r="A52" s="103">
        <v>43915</v>
      </c>
      <c r="B52" s="104">
        <f t="shared" si="11"/>
        <v>4</v>
      </c>
      <c r="C52" s="17"/>
      <c r="D52" s="17"/>
      <c r="E52" s="105"/>
      <c r="F52" s="105"/>
      <c r="G52" s="125">
        <f t="shared" si="10"/>
        <v>0</v>
      </c>
      <c r="H52" s="115">
        <f t="shared" si="4"/>
        <v>0</v>
      </c>
      <c r="I52" s="115">
        <f t="shared" si="6"/>
        <v>0</v>
      </c>
      <c r="J52" s="121">
        <f t="shared" si="15"/>
        <v>0</v>
      </c>
      <c r="K52" s="125">
        <f t="shared" si="7"/>
        <v>0</v>
      </c>
      <c r="L52" s="106">
        <f t="shared" si="5"/>
        <v>0</v>
      </c>
      <c r="M52" s="106"/>
      <c r="N52" s="139">
        <f>(IF(C52="CV",Options!$C$2,IF(C52="COS",Options!$C$3,IF(C52="FORM",Options!$C$4,Options!$C$1))))*K52</f>
        <v>0</v>
      </c>
      <c r="O52" s="136">
        <f t="shared" si="18"/>
        <v>0</v>
      </c>
      <c r="P52" s="107"/>
      <c r="Q52" s="47"/>
    </row>
    <row r="53" spans="1:17" s="108" customFormat="1" x14ac:dyDescent="0.25">
      <c r="A53" s="103">
        <v>43916</v>
      </c>
      <c r="B53" s="104">
        <f t="shared" si="11"/>
        <v>5</v>
      </c>
      <c r="C53" s="17" t="s">
        <v>20</v>
      </c>
      <c r="D53" s="17">
        <v>33595</v>
      </c>
      <c r="E53" s="105">
        <v>0.66666666666666663</v>
      </c>
      <c r="F53" s="105">
        <v>0.79166666666666663</v>
      </c>
      <c r="G53" s="125">
        <f t="shared" si="10"/>
        <v>3</v>
      </c>
      <c r="H53" s="115">
        <f t="shared" si="4"/>
        <v>0</v>
      </c>
      <c r="I53" s="115">
        <f t="shared" si="6"/>
        <v>0</v>
      </c>
      <c r="J53" s="121">
        <f t="shared" si="15"/>
        <v>0</v>
      </c>
      <c r="K53" s="125">
        <f t="shared" si="7"/>
        <v>3</v>
      </c>
      <c r="L53" s="106">
        <f t="shared" si="5"/>
        <v>4.5728099999999996</v>
      </c>
      <c r="M53" s="106"/>
      <c r="N53" s="139">
        <f>(IF(C53="CV",Options!$C$2,IF(C53="COS",Options!$C$3,IF(C53="FORM",Options!$C$4,Options!$C$1))))*K53</f>
        <v>61.38</v>
      </c>
      <c r="O53" s="136">
        <f t="shared" si="18"/>
        <v>61.38</v>
      </c>
      <c r="P53" s="107"/>
      <c r="Q53" s="47"/>
    </row>
    <row r="54" spans="1:17" s="108" customFormat="1" x14ac:dyDescent="0.25">
      <c r="A54" s="103">
        <v>43917</v>
      </c>
      <c r="B54" s="104">
        <f t="shared" si="11"/>
        <v>6</v>
      </c>
      <c r="C54" s="17" t="s">
        <v>21</v>
      </c>
      <c r="D54" s="17">
        <v>33538</v>
      </c>
      <c r="E54" s="105">
        <v>0.58333333333333337</v>
      </c>
      <c r="F54" s="105">
        <v>0.75</v>
      </c>
      <c r="G54" s="125">
        <f t="shared" si="10"/>
        <v>3.9999999999999991</v>
      </c>
      <c r="H54" s="115">
        <f t="shared" si="4"/>
        <v>1</v>
      </c>
      <c r="I54" s="115">
        <f t="shared" si="6"/>
        <v>0</v>
      </c>
      <c r="J54" s="121">
        <f t="shared" si="15"/>
        <v>0</v>
      </c>
      <c r="K54" s="125">
        <f t="shared" si="7"/>
        <v>3.9999999999999991</v>
      </c>
      <c r="L54" s="106">
        <f t="shared" si="5"/>
        <v>6.9672399999999985</v>
      </c>
      <c r="M54" s="106"/>
      <c r="N54" s="139">
        <f>(IF(C54="CV",Options!$C$2,IF(C54="COS",Options!$C$3,IF(C54="FORM",Options!$C$4,Options!$C$1))))*K54</f>
        <v>93.519999999999982</v>
      </c>
      <c r="O54" s="136">
        <f t="shared" si="18"/>
        <v>93.519999999999982</v>
      </c>
      <c r="P54" s="107"/>
      <c r="Q54" s="47"/>
    </row>
    <row r="55" spans="1:17" s="108" customFormat="1" x14ac:dyDescent="0.25">
      <c r="A55" s="103">
        <v>43918</v>
      </c>
      <c r="B55" s="104">
        <f t="shared" si="11"/>
        <v>7</v>
      </c>
      <c r="C55" s="17"/>
      <c r="D55" s="17"/>
      <c r="E55" s="105"/>
      <c r="F55" s="105"/>
      <c r="G55" s="125">
        <f t="shared" si="10"/>
        <v>0</v>
      </c>
      <c r="H55" s="115">
        <f t="shared" si="4"/>
        <v>0</v>
      </c>
      <c r="I55" s="115">
        <f t="shared" si="6"/>
        <v>0</v>
      </c>
      <c r="J55" s="121">
        <f t="shared" si="15"/>
        <v>0</v>
      </c>
      <c r="K55" s="125">
        <f t="shared" si="7"/>
        <v>0</v>
      </c>
      <c r="L55" s="106">
        <f t="shared" si="5"/>
        <v>0</v>
      </c>
      <c r="M55" s="106"/>
      <c r="N55" s="139">
        <f>(IF(C55="CV",Options!$C$2,IF(C55="COS",Options!$C$3,IF(C55="FORM",Options!$C$4,Options!$C$1))))*K55</f>
        <v>0</v>
      </c>
      <c r="O55" s="136">
        <f t="shared" si="18"/>
        <v>0</v>
      </c>
      <c r="P55" s="107"/>
      <c r="Q55" s="47"/>
    </row>
    <row r="56" spans="1:17" s="108" customFormat="1" x14ac:dyDescent="0.25">
      <c r="A56" s="103">
        <v>43919</v>
      </c>
      <c r="B56" s="104">
        <f t="shared" si="11"/>
        <v>1</v>
      </c>
      <c r="C56" s="17"/>
      <c r="D56" s="17"/>
      <c r="E56" s="105"/>
      <c r="F56" s="105"/>
      <c r="G56" s="125">
        <f t="shared" si="10"/>
        <v>0</v>
      </c>
      <c r="H56" s="115">
        <f t="shared" si="4"/>
        <v>0</v>
      </c>
      <c r="I56" s="115">
        <f t="shared" si="6"/>
        <v>0</v>
      </c>
      <c r="J56" s="121">
        <f t="shared" si="15"/>
        <v>0</v>
      </c>
      <c r="K56" s="125">
        <f t="shared" si="7"/>
        <v>0</v>
      </c>
      <c r="L56" s="106">
        <f t="shared" si="5"/>
        <v>0</v>
      </c>
      <c r="M56" s="106">
        <f t="shared" ref="M56" si="20">SUM(L56:L62)</f>
        <v>0</v>
      </c>
      <c r="N56" s="139">
        <f>(IF(C56="CV",Options!$C$2,IF(C56="COS",Options!$C$3,IF(C56="FORM",Options!$C$4,Options!$C$1))))*K56</f>
        <v>0</v>
      </c>
      <c r="O56" s="136">
        <f t="shared" ref="O56:O62" si="21">SUM(N56+J56)</f>
        <v>0</v>
      </c>
      <c r="P56" s="107">
        <f>SUM(K56:K62)</f>
        <v>0</v>
      </c>
      <c r="Q56" s="109">
        <f t="shared" ref="Q56" si="22">SUM(O56:O62)</f>
        <v>0</v>
      </c>
    </row>
    <row r="57" spans="1:17" s="108" customFormat="1" x14ac:dyDescent="0.25">
      <c r="A57" s="103">
        <v>43920</v>
      </c>
      <c r="B57" s="104">
        <f t="shared" si="11"/>
        <v>2</v>
      </c>
      <c r="C57" s="17"/>
      <c r="D57" s="17"/>
      <c r="E57" s="105"/>
      <c r="F57" s="105"/>
      <c r="G57" s="125">
        <f t="shared" si="10"/>
        <v>0</v>
      </c>
      <c r="H57" s="115">
        <f t="shared" si="4"/>
        <v>0</v>
      </c>
      <c r="I57" s="115">
        <f t="shared" si="6"/>
        <v>0</v>
      </c>
      <c r="J57" s="121">
        <f t="shared" si="15"/>
        <v>0</v>
      </c>
      <c r="K57" s="125">
        <f t="shared" si="7"/>
        <v>0</v>
      </c>
      <c r="L57" s="106">
        <f t="shared" si="5"/>
        <v>0</v>
      </c>
      <c r="M57" s="106"/>
      <c r="N57" s="139">
        <f>(IF(C57="CV",Options!$C$2,IF(C57="COS",Options!$C$3,IF(C57="FORM",Options!$C$4,Options!$C$1))))*K57</f>
        <v>0</v>
      </c>
      <c r="O57" s="136">
        <f t="shared" si="21"/>
        <v>0</v>
      </c>
      <c r="P57" s="107"/>
      <c r="Q57" s="47"/>
    </row>
    <row r="58" spans="1:17" s="108" customFormat="1" x14ac:dyDescent="0.25">
      <c r="A58" s="103">
        <v>43921</v>
      </c>
      <c r="B58" s="104">
        <f t="shared" si="11"/>
        <v>3</v>
      </c>
      <c r="C58" s="17"/>
      <c r="D58" s="17"/>
      <c r="E58" s="105"/>
      <c r="F58" s="105"/>
      <c r="G58" s="125">
        <f t="shared" si="10"/>
        <v>0</v>
      </c>
      <c r="H58" s="115">
        <f t="shared" si="4"/>
        <v>0</v>
      </c>
      <c r="I58" s="115">
        <f t="shared" si="6"/>
        <v>0</v>
      </c>
      <c r="J58" s="121">
        <f t="shared" si="15"/>
        <v>0</v>
      </c>
      <c r="K58" s="125">
        <f t="shared" si="7"/>
        <v>0</v>
      </c>
      <c r="L58" s="106">
        <f t="shared" si="5"/>
        <v>0</v>
      </c>
      <c r="M58" s="106"/>
      <c r="N58" s="139">
        <f>(IF(C58="CV",Options!$C$2,IF(C58="COS",Options!$C$3,IF(C58="FORM",Options!$C$4,Options!$C$1))))*K58</f>
        <v>0</v>
      </c>
      <c r="O58" s="136">
        <f t="shared" si="21"/>
        <v>0</v>
      </c>
      <c r="P58" s="107"/>
      <c r="Q58" s="47"/>
    </row>
    <row r="59" spans="1:17" s="108" customFormat="1" x14ac:dyDescent="0.25">
      <c r="A59" s="103">
        <v>43922</v>
      </c>
      <c r="B59" s="104">
        <f t="shared" si="11"/>
        <v>4</v>
      </c>
      <c r="C59" s="17"/>
      <c r="D59" s="17"/>
      <c r="E59" s="105"/>
      <c r="F59" s="105"/>
      <c r="G59" s="125">
        <f t="shared" si="10"/>
        <v>0</v>
      </c>
      <c r="H59" s="115">
        <f t="shared" si="4"/>
        <v>0</v>
      </c>
      <c r="I59" s="115">
        <f t="shared" si="6"/>
        <v>0</v>
      </c>
      <c r="J59" s="121">
        <f t="shared" si="15"/>
        <v>0</v>
      </c>
      <c r="K59" s="125">
        <f t="shared" si="7"/>
        <v>0</v>
      </c>
      <c r="L59" s="106">
        <f t="shared" si="5"/>
        <v>0</v>
      </c>
      <c r="M59" s="106"/>
      <c r="N59" s="139">
        <f>(IF(C59="CV",Options!$C$2,IF(C59="COS",Options!$C$3,IF(C59="FORM",Options!$C$4,Options!$C$1))))*K59</f>
        <v>0</v>
      </c>
      <c r="O59" s="136">
        <f t="shared" si="21"/>
        <v>0</v>
      </c>
      <c r="P59" s="107"/>
      <c r="Q59" s="47"/>
    </row>
    <row r="60" spans="1:17" s="108" customFormat="1" x14ac:dyDescent="0.25">
      <c r="A60" s="103">
        <v>43923</v>
      </c>
      <c r="B60" s="104">
        <f t="shared" si="11"/>
        <v>5</v>
      </c>
      <c r="C60" s="17"/>
      <c r="D60" s="17"/>
      <c r="E60" s="105"/>
      <c r="F60" s="105"/>
      <c r="G60" s="125">
        <f t="shared" si="10"/>
        <v>0</v>
      </c>
      <c r="H60" s="115">
        <f t="shared" si="4"/>
        <v>0</v>
      </c>
      <c r="I60" s="115">
        <f t="shared" si="6"/>
        <v>0</v>
      </c>
      <c r="J60" s="121">
        <f t="shared" si="15"/>
        <v>0</v>
      </c>
      <c r="K60" s="125">
        <f t="shared" si="7"/>
        <v>0</v>
      </c>
      <c r="L60" s="106">
        <f t="shared" si="5"/>
        <v>0</v>
      </c>
      <c r="M60" s="106"/>
      <c r="N60" s="139">
        <f>(IF(C60="CV",Options!$C$2,IF(C60="COS",Options!$C$3,IF(C60="FORM",Options!$C$4,Options!$C$1))))*K60</f>
        <v>0</v>
      </c>
      <c r="O60" s="136">
        <f t="shared" si="21"/>
        <v>0</v>
      </c>
      <c r="P60" s="107"/>
      <c r="Q60" s="47"/>
    </row>
    <row r="61" spans="1:17" s="108" customFormat="1" x14ac:dyDescent="0.25">
      <c r="A61" s="103">
        <v>43924</v>
      </c>
      <c r="B61" s="104">
        <f t="shared" si="11"/>
        <v>6</v>
      </c>
      <c r="C61" s="17"/>
      <c r="D61" s="17"/>
      <c r="E61" s="105"/>
      <c r="F61" s="105"/>
      <c r="G61" s="125">
        <f t="shared" si="10"/>
        <v>0</v>
      </c>
      <c r="H61" s="115">
        <f t="shared" si="4"/>
        <v>0</v>
      </c>
      <c r="I61" s="115">
        <f t="shared" si="6"/>
        <v>0</v>
      </c>
      <c r="J61" s="121">
        <f t="shared" si="15"/>
        <v>0</v>
      </c>
      <c r="K61" s="125">
        <f t="shared" si="7"/>
        <v>0</v>
      </c>
      <c r="L61" s="106">
        <f t="shared" si="5"/>
        <v>0</v>
      </c>
      <c r="M61" s="106"/>
      <c r="N61" s="139">
        <f>(IF(C61="CV",Options!$C$2,IF(C61="COS",Options!$C$3,IF(C61="FORM",Options!$C$4,Options!$C$1))))*K61</f>
        <v>0</v>
      </c>
      <c r="O61" s="136">
        <f t="shared" si="21"/>
        <v>0</v>
      </c>
      <c r="P61" s="107"/>
      <c r="Q61" s="47"/>
    </row>
    <row r="62" spans="1:17" s="108" customFormat="1" x14ac:dyDescent="0.25">
      <c r="A62" s="103">
        <v>43925</v>
      </c>
      <c r="B62" s="104">
        <f t="shared" si="11"/>
        <v>7</v>
      </c>
      <c r="C62" s="17"/>
      <c r="D62" s="17"/>
      <c r="E62" s="105"/>
      <c r="F62" s="105"/>
      <c r="G62" s="125">
        <f t="shared" si="10"/>
        <v>0</v>
      </c>
      <c r="H62" s="115">
        <f t="shared" si="4"/>
        <v>0</v>
      </c>
      <c r="I62" s="115">
        <f t="shared" si="6"/>
        <v>0</v>
      </c>
      <c r="J62" s="121">
        <f t="shared" si="15"/>
        <v>0</v>
      </c>
      <c r="K62" s="125">
        <f t="shared" si="7"/>
        <v>0</v>
      </c>
      <c r="L62" s="106">
        <f t="shared" si="5"/>
        <v>0</v>
      </c>
      <c r="M62" s="106"/>
      <c r="N62" s="139">
        <f>(IF(C62="CV",Options!$C$2,IF(C62="COS",Options!$C$3,IF(C62="FORM",Options!$C$4,Options!$C$1))))*K62</f>
        <v>0</v>
      </c>
      <c r="O62" s="136">
        <f t="shared" si="21"/>
        <v>0</v>
      </c>
      <c r="P62" s="107"/>
      <c r="Q62" s="47"/>
    </row>
  </sheetData>
  <autoFilter ref="A1:A49"/>
  <mergeCells count="3">
    <mergeCell ref="P4:Q4"/>
    <mergeCell ref="N4:O4"/>
    <mergeCell ref="L4:M4"/>
  </mergeCells>
  <conditionalFormatting sqref="A5:Q62">
    <cfRule type="expression" dxfId="0" priority="1">
      <formula>$B5=1</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Options!$G$1:$G$6</xm:f>
          </x14:formula1>
          <xm:sqref>D5:D62</xm:sqref>
        </x14:dataValidation>
        <x14:dataValidation type="list" showInputMessage="1" showErrorMessage="1">
          <x14:formula1>
            <xm:f>Options!$B$1:$B$4</xm:f>
          </x14:formula1>
          <xm:sqref>C5:C62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topLeftCell="A28" workbookViewId="0">
      <selection activeCell="D2" sqref="D2:E49"/>
    </sheetView>
  </sheetViews>
  <sheetFormatPr defaultRowHeight="15" x14ac:dyDescent="0.25"/>
  <cols>
    <col min="3" max="3" width="2.7109375" customWidth="1"/>
  </cols>
  <sheetData>
    <row r="1" spans="1:5" x14ac:dyDescent="0.25">
      <c r="A1" s="157" t="s">
        <v>2</v>
      </c>
      <c r="B1" s="158" t="s">
        <v>24</v>
      </c>
      <c r="D1" s="157" t="s">
        <v>2</v>
      </c>
      <c r="E1" s="159" t="s">
        <v>23</v>
      </c>
    </row>
    <row r="2" spans="1:5" x14ac:dyDescent="0.25">
      <c r="A2" s="155">
        <v>1.0416666666666666E-2</v>
      </c>
      <c r="B2" s="156">
        <v>0</v>
      </c>
      <c r="D2" s="155">
        <v>1.0416666666666666E-2</v>
      </c>
      <c r="E2" s="156">
        <v>0</v>
      </c>
    </row>
    <row r="3" spans="1:5" x14ac:dyDescent="0.25">
      <c r="A3" s="154">
        <v>2.0833333333333332E-2</v>
      </c>
      <c r="B3" s="152">
        <v>0</v>
      </c>
      <c r="D3" s="154">
        <v>2.0833333333333332E-2</v>
      </c>
      <c r="E3" s="152">
        <v>0</v>
      </c>
    </row>
    <row r="4" spans="1:5" x14ac:dyDescent="0.25">
      <c r="A4" s="154">
        <v>3.125E-2</v>
      </c>
      <c r="B4" s="152">
        <v>0</v>
      </c>
      <c r="D4" s="154">
        <v>3.125E-2</v>
      </c>
      <c r="E4" s="152">
        <v>0</v>
      </c>
    </row>
    <row r="5" spans="1:5" x14ac:dyDescent="0.25">
      <c r="A5" s="154">
        <v>4.1666666666666664E-2</v>
      </c>
      <c r="B5" s="153">
        <v>0</v>
      </c>
      <c r="D5" s="154">
        <v>4.1666666666666664E-2</v>
      </c>
      <c r="E5" s="153">
        <v>0</v>
      </c>
    </row>
    <row r="6" spans="1:5" x14ac:dyDescent="0.25">
      <c r="A6" s="154">
        <v>5.2083333333333398E-2</v>
      </c>
      <c r="B6" s="153">
        <v>0</v>
      </c>
      <c r="D6" s="154">
        <v>5.2083333333333398E-2</v>
      </c>
      <c r="E6" s="153">
        <v>0</v>
      </c>
    </row>
    <row r="7" spans="1:5" x14ac:dyDescent="0.25">
      <c r="A7" s="154">
        <v>6.25E-2</v>
      </c>
      <c r="B7" s="153">
        <v>0</v>
      </c>
      <c r="D7" s="154">
        <v>6.25E-2</v>
      </c>
      <c r="E7" s="153">
        <v>0</v>
      </c>
    </row>
    <row r="8" spans="1:5" x14ac:dyDescent="0.25">
      <c r="A8" s="154">
        <v>7.2916666666666699E-2</v>
      </c>
      <c r="B8" s="153">
        <v>0</v>
      </c>
      <c r="D8" s="154">
        <v>7.2916666666666699E-2</v>
      </c>
      <c r="E8" s="153">
        <v>0</v>
      </c>
    </row>
    <row r="9" spans="1:5" x14ac:dyDescent="0.25">
      <c r="A9" s="154">
        <v>8.3333333333333398E-2</v>
      </c>
      <c r="B9" s="153">
        <v>0</v>
      </c>
      <c r="D9" s="154">
        <v>8.3333333333333398E-2</v>
      </c>
      <c r="E9" s="153">
        <v>0</v>
      </c>
    </row>
    <row r="10" spans="1:5" x14ac:dyDescent="0.25">
      <c r="A10" s="154">
        <v>9.375E-2</v>
      </c>
      <c r="B10" s="153">
        <v>0</v>
      </c>
      <c r="D10" s="154">
        <v>9.375E-2</v>
      </c>
      <c r="E10" s="153">
        <v>0</v>
      </c>
    </row>
    <row r="11" spans="1:5" x14ac:dyDescent="0.25">
      <c r="A11" s="154">
        <v>0.104166666666667</v>
      </c>
      <c r="B11" s="153">
        <v>0</v>
      </c>
      <c r="D11" s="154">
        <v>0.104166666666667</v>
      </c>
      <c r="E11" s="153">
        <v>0</v>
      </c>
    </row>
    <row r="12" spans="1:5" x14ac:dyDescent="0.25">
      <c r="A12" s="154">
        <v>0.11458333333333399</v>
      </c>
      <c r="B12" s="153">
        <v>0</v>
      </c>
      <c r="D12" s="154">
        <v>0.11458333333333399</v>
      </c>
      <c r="E12" s="153">
        <v>0</v>
      </c>
    </row>
    <row r="13" spans="1:5" x14ac:dyDescent="0.25">
      <c r="A13" s="154">
        <v>0.125</v>
      </c>
      <c r="B13" s="153">
        <v>0</v>
      </c>
      <c r="D13" s="154">
        <v>0.125</v>
      </c>
      <c r="E13" s="153">
        <v>0</v>
      </c>
    </row>
    <row r="14" spans="1:5" x14ac:dyDescent="0.25">
      <c r="A14" s="154">
        <v>0.13541666666666699</v>
      </c>
      <c r="B14" s="153">
        <v>0</v>
      </c>
      <c r="D14" s="154">
        <v>0.13541666666666699</v>
      </c>
      <c r="E14" s="153">
        <v>0</v>
      </c>
    </row>
    <row r="15" spans="1:5" x14ac:dyDescent="0.25">
      <c r="A15" s="154">
        <v>0.14583333333333401</v>
      </c>
      <c r="B15" s="153">
        <v>0</v>
      </c>
      <c r="D15" s="154">
        <v>0.14583333333333401</v>
      </c>
      <c r="E15" s="153">
        <v>0</v>
      </c>
    </row>
    <row r="16" spans="1:5" x14ac:dyDescent="0.25">
      <c r="A16" s="154">
        <v>0.15625</v>
      </c>
      <c r="B16" s="153">
        <v>0</v>
      </c>
      <c r="D16" s="154">
        <v>0.15625</v>
      </c>
      <c r="E16" s="153">
        <v>0</v>
      </c>
    </row>
    <row r="17" spans="1:5" x14ac:dyDescent="0.25">
      <c r="A17" s="154">
        <v>0.16666666666666699</v>
      </c>
      <c r="B17" s="153">
        <v>1</v>
      </c>
      <c r="D17" s="154">
        <v>0.16666666666666699</v>
      </c>
      <c r="E17" s="153">
        <v>0</v>
      </c>
    </row>
    <row r="18" spans="1:5" x14ac:dyDescent="0.25">
      <c r="A18" s="154">
        <v>0.17708333333333401</v>
      </c>
      <c r="B18" s="153">
        <v>1</v>
      </c>
      <c r="D18" s="154">
        <v>0.17708333333333401</v>
      </c>
      <c r="E18" s="153">
        <v>0</v>
      </c>
    </row>
    <row r="19" spans="1:5" x14ac:dyDescent="0.25">
      <c r="A19" s="154">
        <v>0.1875</v>
      </c>
      <c r="B19" s="153">
        <v>1</v>
      </c>
      <c r="D19" s="154">
        <v>0.1875</v>
      </c>
      <c r="E19" s="153">
        <v>0</v>
      </c>
    </row>
    <row r="20" spans="1:5" x14ac:dyDescent="0.25">
      <c r="A20" s="154">
        <v>0.19791666666666699</v>
      </c>
      <c r="B20" s="153">
        <v>1</v>
      </c>
      <c r="D20" s="154">
        <v>0.19791666666666699</v>
      </c>
      <c r="E20" s="153">
        <v>0</v>
      </c>
    </row>
    <row r="21" spans="1:5" x14ac:dyDescent="0.25">
      <c r="A21" s="154">
        <v>0.20833333333333401</v>
      </c>
      <c r="B21" s="153">
        <v>1</v>
      </c>
      <c r="D21" s="154">
        <v>0.20833333333333401</v>
      </c>
      <c r="E21" s="153">
        <v>0</v>
      </c>
    </row>
    <row r="22" spans="1:5" x14ac:dyDescent="0.25">
      <c r="A22" s="154">
        <v>0.21875</v>
      </c>
      <c r="B22" s="153">
        <v>1</v>
      </c>
      <c r="D22" s="154">
        <v>0.21875</v>
      </c>
      <c r="E22" s="153">
        <v>0</v>
      </c>
    </row>
    <row r="23" spans="1:5" x14ac:dyDescent="0.25">
      <c r="A23" s="154">
        <v>0.22916666666666699</v>
      </c>
      <c r="B23" s="153">
        <v>1</v>
      </c>
      <c r="D23" s="154">
        <v>0.22916666666666699</v>
      </c>
      <c r="E23" s="153">
        <v>0</v>
      </c>
    </row>
    <row r="24" spans="1:5" x14ac:dyDescent="0.25">
      <c r="A24" s="154">
        <v>0.23958333333333401</v>
      </c>
      <c r="B24" s="153">
        <v>1</v>
      </c>
      <c r="D24" s="154">
        <v>0.23958333333333401</v>
      </c>
      <c r="E24" s="153">
        <v>0</v>
      </c>
    </row>
    <row r="25" spans="1:5" x14ac:dyDescent="0.25">
      <c r="A25" s="154">
        <v>0.25</v>
      </c>
      <c r="B25" s="153">
        <v>2</v>
      </c>
      <c r="D25" s="154">
        <v>0.25</v>
      </c>
      <c r="E25" s="153">
        <v>0</v>
      </c>
    </row>
    <row r="26" spans="1:5" x14ac:dyDescent="0.25">
      <c r="A26" s="154">
        <v>0.26041666666666702</v>
      </c>
      <c r="B26" s="153">
        <v>2</v>
      </c>
      <c r="D26" s="154">
        <v>0.26041666666666702</v>
      </c>
      <c r="E26" s="153">
        <v>0</v>
      </c>
    </row>
    <row r="27" spans="1:5" x14ac:dyDescent="0.25">
      <c r="A27" s="154">
        <v>0.27083333333333398</v>
      </c>
      <c r="B27" s="153">
        <v>2</v>
      </c>
      <c r="D27" s="154">
        <v>0.27083333333333398</v>
      </c>
      <c r="E27" s="153">
        <v>0</v>
      </c>
    </row>
    <row r="28" spans="1:5" x14ac:dyDescent="0.25">
      <c r="A28" s="154">
        <v>0.28125</v>
      </c>
      <c r="B28" s="153">
        <v>2</v>
      </c>
      <c r="D28" s="154">
        <v>0.28125</v>
      </c>
      <c r="E28" s="153">
        <v>0</v>
      </c>
    </row>
    <row r="29" spans="1:5" x14ac:dyDescent="0.25">
      <c r="A29" s="154">
        <v>0.29166666666666702</v>
      </c>
      <c r="B29" s="153">
        <v>2</v>
      </c>
      <c r="D29" s="154">
        <v>0.29166666666666702</v>
      </c>
      <c r="E29" s="153">
        <v>0</v>
      </c>
    </row>
    <row r="30" spans="1:5" x14ac:dyDescent="0.25">
      <c r="A30" s="154">
        <v>0.30208333333333398</v>
      </c>
      <c r="B30" s="153">
        <v>2</v>
      </c>
      <c r="D30" s="154">
        <v>0.30208333333333398</v>
      </c>
      <c r="E30" s="153">
        <v>0</v>
      </c>
    </row>
    <row r="31" spans="1:5" x14ac:dyDescent="0.25">
      <c r="A31" s="154">
        <v>0.3125</v>
      </c>
      <c r="B31" s="153">
        <v>2</v>
      </c>
      <c r="D31" s="154">
        <v>0.3125</v>
      </c>
      <c r="E31" s="153">
        <v>1</v>
      </c>
    </row>
    <row r="32" spans="1:5" x14ac:dyDescent="0.25">
      <c r="A32" s="154">
        <v>0.32291666666666702</v>
      </c>
      <c r="B32" s="153">
        <v>2</v>
      </c>
      <c r="D32" s="154">
        <v>0.32291666666666702</v>
      </c>
      <c r="E32" s="153">
        <v>1</v>
      </c>
    </row>
    <row r="33" spans="1:5" x14ac:dyDescent="0.25">
      <c r="A33" s="154">
        <v>0.33333333333333398</v>
      </c>
      <c r="B33" s="153">
        <v>2</v>
      </c>
      <c r="D33" s="154">
        <v>0.33333333333333398</v>
      </c>
      <c r="E33" s="153">
        <v>1</v>
      </c>
    </row>
    <row r="34" spans="1:5" x14ac:dyDescent="0.25">
      <c r="A34" s="154">
        <v>0.34375</v>
      </c>
      <c r="B34" s="153">
        <v>2</v>
      </c>
      <c r="D34" s="154">
        <v>0.34375</v>
      </c>
      <c r="E34" s="153">
        <v>1</v>
      </c>
    </row>
    <row r="35" spans="1:5" x14ac:dyDescent="0.25">
      <c r="A35" s="154">
        <v>0.35416666666666702</v>
      </c>
      <c r="B35" s="153">
        <v>2</v>
      </c>
      <c r="D35" s="154">
        <v>0.35416666666666702</v>
      </c>
      <c r="E35" s="153">
        <v>1</v>
      </c>
    </row>
    <row r="36" spans="1:5" x14ac:dyDescent="0.25">
      <c r="A36" s="154">
        <v>0.36458333333333398</v>
      </c>
      <c r="B36" s="153">
        <v>2</v>
      </c>
      <c r="D36" s="154">
        <v>0.36458333333333398</v>
      </c>
      <c r="E36" s="153">
        <v>1</v>
      </c>
    </row>
    <row r="37" spans="1:5" x14ac:dyDescent="0.25">
      <c r="A37" s="154">
        <v>0.375</v>
      </c>
      <c r="B37" s="153">
        <v>2</v>
      </c>
      <c r="D37" s="154">
        <v>0.375</v>
      </c>
      <c r="E37" s="153">
        <v>1</v>
      </c>
    </row>
    <row r="38" spans="1:5" x14ac:dyDescent="0.25">
      <c r="A38" s="154">
        <v>0.38541666666666702</v>
      </c>
      <c r="B38" s="153">
        <v>2</v>
      </c>
      <c r="D38" s="154">
        <v>0.38541666666666702</v>
      </c>
      <c r="E38" s="153">
        <v>1</v>
      </c>
    </row>
    <row r="39" spans="1:5" x14ac:dyDescent="0.25">
      <c r="A39" s="154">
        <v>0.39583333333333398</v>
      </c>
      <c r="B39" s="153">
        <v>2</v>
      </c>
      <c r="D39" s="154">
        <v>0.39583333333333398</v>
      </c>
      <c r="E39" s="153">
        <v>1</v>
      </c>
    </row>
    <row r="40" spans="1:5" x14ac:dyDescent="0.25">
      <c r="A40" s="154">
        <v>0.40625</v>
      </c>
      <c r="B40" s="153">
        <v>2</v>
      </c>
      <c r="D40" s="154">
        <v>0.40625</v>
      </c>
      <c r="E40" s="153">
        <v>1</v>
      </c>
    </row>
    <row r="41" spans="1:5" x14ac:dyDescent="0.25">
      <c r="A41" s="154">
        <v>0.41666666666666702</v>
      </c>
      <c r="B41" s="153">
        <v>2</v>
      </c>
      <c r="D41" s="154">
        <v>0.41666666666666702</v>
      </c>
      <c r="E41" s="153">
        <v>1</v>
      </c>
    </row>
    <row r="42" spans="1:5" x14ac:dyDescent="0.25">
      <c r="A42" s="154">
        <v>0.42708333333333398</v>
      </c>
      <c r="B42" s="153">
        <v>2</v>
      </c>
      <c r="D42" s="154">
        <v>0.42708333333333398</v>
      </c>
      <c r="E42" s="153">
        <v>1</v>
      </c>
    </row>
    <row r="43" spans="1:5" x14ac:dyDescent="0.25">
      <c r="A43" s="154">
        <v>0.4375</v>
      </c>
      <c r="B43" s="153">
        <v>2</v>
      </c>
      <c r="D43" s="154">
        <v>0.4375</v>
      </c>
      <c r="E43" s="153">
        <v>2</v>
      </c>
    </row>
    <row r="44" spans="1:5" x14ac:dyDescent="0.25">
      <c r="A44" s="154">
        <v>0.44791666666666702</v>
      </c>
      <c r="B44" s="153">
        <v>2</v>
      </c>
      <c r="D44" s="154">
        <v>0.44791666666666702</v>
      </c>
      <c r="E44" s="153">
        <v>2</v>
      </c>
    </row>
    <row r="45" spans="1:5" x14ac:dyDescent="0.25">
      <c r="A45" s="154">
        <v>0.45833333333333398</v>
      </c>
      <c r="B45" s="153">
        <v>2</v>
      </c>
      <c r="D45" s="154">
        <v>0.45833333333333398</v>
      </c>
      <c r="E45" s="153">
        <v>2</v>
      </c>
    </row>
    <row r="46" spans="1:5" x14ac:dyDescent="0.25">
      <c r="A46" s="154">
        <v>0.46875</v>
      </c>
      <c r="B46" s="153">
        <v>2</v>
      </c>
      <c r="D46" s="154">
        <v>0.46875</v>
      </c>
      <c r="E46" s="153">
        <v>2</v>
      </c>
    </row>
    <row r="47" spans="1:5" x14ac:dyDescent="0.25">
      <c r="A47" s="154">
        <v>0.47916666666666702</v>
      </c>
      <c r="B47" s="153">
        <v>2</v>
      </c>
      <c r="D47" s="154">
        <v>0.47916666666666702</v>
      </c>
      <c r="E47" s="153">
        <v>2</v>
      </c>
    </row>
    <row r="48" spans="1:5" x14ac:dyDescent="0.25">
      <c r="A48" s="154">
        <v>0.48958333333333398</v>
      </c>
      <c r="B48" s="153">
        <v>2</v>
      </c>
      <c r="D48" s="154">
        <v>0.48958333333333398</v>
      </c>
      <c r="E48" s="153">
        <v>2</v>
      </c>
    </row>
    <row r="49" spans="1:5" x14ac:dyDescent="0.25">
      <c r="A49" s="154">
        <v>0.5</v>
      </c>
      <c r="B49" s="153">
        <v>2</v>
      </c>
      <c r="D49" s="154">
        <v>0.5</v>
      </c>
      <c r="E49" s="153">
        <v>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P50"/>
  <sheetViews>
    <sheetView topLeftCell="A2" workbookViewId="0">
      <pane xSplit="1" ySplit="1" topLeftCell="P29" activePane="bottomRight" state="frozen"/>
      <selection activeCell="A2" sqref="A2"/>
      <selection pane="topRight" activeCell="B2" sqref="B2"/>
      <selection pane="bottomLeft" activeCell="A3" sqref="A3"/>
      <selection pane="bottomRight" activeCell="AN2" sqref="AN2:AP50"/>
    </sheetView>
  </sheetViews>
  <sheetFormatPr defaultColWidth="6.28515625" defaultRowHeight="15" x14ac:dyDescent="0.25"/>
  <cols>
    <col min="1" max="1" width="6.28515625" style="1"/>
    <col min="2" max="2" width="2.5703125" style="1" customWidth="1"/>
    <col min="3" max="10" width="6.28515625" style="1"/>
    <col min="11" max="11" width="2.5703125" style="1" customWidth="1"/>
    <col min="12" max="17" width="6.28515625" style="1"/>
    <col min="18" max="18" width="2.5703125" style="1" customWidth="1"/>
    <col min="19" max="30" width="6.28515625" style="1"/>
    <col min="31" max="31" width="2.5703125" style="1" customWidth="1"/>
    <col min="32" max="16384" width="6.28515625" style="1"/>
  </cols>
  <sheetData>
    <row r="2" spans="1:42" s="3" customFormat="1" x14ac:dyDescent="0.25">
      <c r="A2" s="2" t="s">
        <v>5</v>
      </c>
      <c r="C2" s="87" t="s">
        <v>6</v>
      </c>
      <c r="D2" s="87"/>
      <c r="E2" s="87"/>
      <c r="F2" s="87"/>
      <c r="G2" s="87"/>
      <c r="H2" s="87"/>
      <c r="I2" s="87"/>
      <c r="J2" s="87"/>
      <c r="L2" s="88" t="s">
        <v>7</v>
      </c>
      <c r="M2" s="88"/>
      <c r="N2" s="88"/>
      <c r="O2" s="88"/>
      <c r="P2" s="88"/>
      <c r="Q2" s="88"/>
      <c r="S2" s="88" t="s">
        <v>8</v>
      </c>
      <c r="T2" s="88"/>
      <c r="U2" s="88"/>
      <c r="V2" s="88"/>
      <c r="W2" s="88"/>
      <c r="X2" s="88"/>
      <c r="Y2" s="88"/>
      <c r="Z2" s="88"/>
      <c r="AA2" s="88"/>
      <c r="AB2" s="88"/>
      <c r="AC2" s="88"/>
      <c r="AD2" s="88"/>
      <c r="AF2" s="89" t="s">
        <v>9</v>
      </c>
      <c r="AG2" s="90"/>
      <c r="AH2" s="90"/>
      <c r="AI2" s="90"/>
      <c r="AJ2" s="90"/>
      <c r="AK2" s="90"/>
      <c r="AL2" s="91"/>
      <c r="AN2" s="157" t="s">
        <v>2</v>
      </c>
      <c r="AO2" s="158" t="s">
        <v>24</v>
      </c>
      <c r="AP2" s="159" t="s">
        <v>23</v>
      </c>
    </row>
    <row r="3" spans="1:42" s="38" customFormat="1" x14ac:dyDescent="0.25">
      <c r="A3" s="21">
        <v>0.33333333333333331</v>
      </c>
      <c r="C3" s="39">
        <v>0.5</v>
      </c>
      <c r="D3" s="39">
        <v>0.51041666666666663</v>
      </c>
      <c r="E3" s="39">
        <v>0.52083333333333304</v>
      </c>
      <c r="F3" s="39">
        <v>0.53125</v>
      </c>
      <c r="G3" s="39">
        <v>0.54166666666666696</v>
      </c>
      <c r="H3" s="39">
        <v>0.55208333333333304</v>
      </c>
      <c r="I3" s="39">
        <v>0.5625</v>
      </c>
      <c r="J3" s="39">
        <v>0.57291666666666596</v>
      </c>
      <c r="L3" s="5">
        <v>0.58333333333333337</v>
      </c>
      <c r="M3" s="5">
        <v>0.59375</v>
      </c>
      <c r="N3" s="5">
        <v>0.60416666666666696</v>
      </c>
      <c r="O3" s="5">
        <v>0.61458333333333304</v>
      </c>
      <c r="P3" s="5">
        <v>0.625</v>
      </c>
      <c r="Q3" s="5">
        <v>0.63541666666666696</v>
      </c>
      <c r="S3" s="5">
        <v>0.64583333333333337</v>
      </c>
      <c r="T3" s="5">
        <v>0.65625</v>
      </c>
      <c r="U3" s="5">
        <v>0.66666666666666696</v>
      </c>
      <c r="V3" s="5">
        <v>0.67708333333333304</v>
      </c>
      <c r="W3" s="5">
        <v>0.6875</v>
      </c>
      <c r="X3" s="5">
        <v>0.69791666666666696</v>
      </c>
      <c r="Y3" s="5">
        <v>0.70833333333333304</v>
      </c>
      <c r="Z3" s="5">
        <v>0.71875</v>
      </c>
      <c r="AA3" s="5">
        <v>0.72916666666666596</v>
      </c>
      <c r="AB3" s="5">
        <v>0.73958333333333304</v>
      </c>
      <c r="AC3" s="5">
        <v>0.749999999999999</v>
      </c>
      <c r="AD3" s="5">
        <v>0.76041666666666596</v>
      </c>
      <c r="AF3" s="5">
        <v>0.77083333333333337</v>
      </c>
      <c r="AG3" s="5">
        <v>0.78125</v>
      </c>
      <c r="AH3" s="5">
        <v>0.79166666666666696</v>
      </c>
      <c r="AI3" s="5">
        <v>0.80208333333333304</v>
      </c>
      <c r="AJ3" s="5">
        <v>0.8125</v>
      </c>
      <c r="AK3" s="5">
        <v>0.82291666666666696</v>
      </c>
      <c r="AL3" s="5">
        <v>0.83333333333333304</v>
      </c>
      <c r="AN3" s="155">
        <v>1.0416666666666666E-2</v>
      </c>
      <c r="AO3" s="156">
        <v>0</v>
      </c>
      <c r="AP3" s="156">
        <v>0</v>
      </c>
    </row>
    <row r="4" spans="1:42" s="38" customFormat="1" x14ac:dyDescent="0.25">
      <c r="A4" s="21">
        <v>0.34375</v>
      </c>
      <c r="C4" s="5">
        <v>0.51041666666666663</v>
      </c>
      <c r="D4" s="5">
        <v>0.52083333333333337</v>
      </c>
      <c r="E4" s="5">
        <v>0.53125</v>
      </c>
      <c r="F4" s="5">
        <v>0.54166666666666696</v>
      </c>
      <c r="G4" s="5">
        <v>0.55208333333333404</v>
      </c>
      <c r="H4" s="5">
        <v>0.5625</v>
      </c>
      <c r="I4" s="5">
        <v>0.57291666666666696</v>
      </c>
      <c r="J4" s="5">
        <v>0.58333333333333404</v>
      </c>
      <c r="L4" s="5">
        <v>0.59375</v>
      </c>
      <c r="M4" s="5">
        <v>0.60416666666666663</v>
      </c>
      <c r="N4" s="5">
        <v>0.61458333333333304</v>
      </c>
      <c r="O4" s="5">
        <v>0.625</v>
      </c>
      <c r="P4" s="5">
        <v>0.63541666666666696</v>
      </c>
      <c r="Q4" s="5">
        <v>0.64583333333333304</v>
      </c>
      <c r="S4" s="5">
        <v>0.65625</v>
      </c>
      <c r="T4" s="5">
        <v>0.66666666666666663</v>
      </c>
      <c r="U4" s="5">
        <v>0.67708333333333304</v>
      </c>
      <c r="V4" s="5">
        <v>0.6875</v>
      </c>
      <c r="W4" s="5">
        <v>0.69791666666666696</v>
      </c>
      <c r="X4" s="5">
        <v>0.70833333333333304</v>
      </c>
      <c r="Y4" s="5">
        <v>0.71875</v>
      </c>
      <c r="Z4" s="5">
        <v>0.72916666666666596</v>
      </c>
      <c r="AA4" s="5">
        <v>0.73958333333333304</v>
      </c>
      <c r="AB4" s="5">
        <v>0.75</v>
      </c>
      <c r="AC4" s="5">
        <v>0.76041666666666596</v>
      </c>
      <c r="AD4" s="5">
        <v>0.77083333333333304</v>
      </c>
      <c r="AF4" s="5">
        <v>0.78125</v>
      </c>
      <c r="AG4" s="5">
        <v>0.79166666666666663</v>
      </c>
      <c r="AH4" s="5">
        <v>0.80208333333333304</v>
      </c>
      <c r="AI4" s="5">
        <v>0.8125</v>
      </c>
      <c r="AJ4" s="5">
        <v>0.82291666666666696</v>
      </c>
      <c r="AK4" s="5">
        <v>0.83333333333333304</v>
      </c>
      <c r="AL4" s="5">
        <v>0.84375</v>
      </c>
      <c r="AN4" s="154">
        <v>2.0833333333333332E-2</v>
      </c>
      <c r="AO4" s="152">
        <v>0</v>
      </c>
      <c r="AP4" s="152">
        <v>0</v>
      </c>
    </row>
    <row r="5" spans="1:42" s="38" customFormat="1" x14ac:dyDescent="0.25">
      <c r="A5" s="21">
        <v>0.35416666666666669</v>
      </c>
      <c r="C5" s="5">
        <v>0.52083333333333304</v>
      </c>
      <c r="D5" s="5">
        <v>0.53125</v>
      </c>
      <c r="E5" s="5">
        <v>0.54166666666666696</v>
      </c>
      <c r="F5" s="5">
        <v>0.55208333333333404</v>
      </c>
      <c r="G5" s="5">
        <v>0.562500000000001</v>
      </c>
      <c r="H5" s="5">
        <v>0.57291666666666696</v>
      </c>
      <c r="I5" s="5">
        <v>0.58333333333333404</v>
      </c>
      <c r="J5" s="5">
        <v>0.593750000000002</v>
      </c>
      <c r="L5" s="5">
        <v>0.60416666666666696</v>
      </c>
      <c r="M5" s="5">
        <v>0.61458333333333304</v>
      </c>
      <c r="N5" s="5">
        <v>0.624999999999999</v>
      </c>
      <c r="O5" s="5">
        <v>0.63541666666666696</v>
      </c>
      <c r="P5" s="5">
        <v>0.64583333333333404</v>
      </c>
      <c r="Q5" s="5">
        <v>0.656249999999999</v>
      </c>
      <c r="S5" s="5">
        <v>0.66666666666666696</v>
      </c>
      <c r="T5" s="5">
        <v>0.67708333333333304</v>
      </c>
      <c r="U5" s="5">
        <v>0.687499999999999</v>
      </c>
      <c r="V5" s="5">
        <v>0.69791666666666696</v>
      </c>
      <c r="W5" s="5">
        <v>0.70833333333333404</v>
      </c>
      <c r="X5" s="5">
        <v>0.718749999999999</v>
      </c>
      <c r="Y5" s="5">
        <v>0.72916666666666696</v>
      </c>
      <c r="Z5" s="5">
        <v>0.73958333333333204</v>
      </c>
      <c r="AA5" s="5">
        <v>0.75</v>
      </c>
      <c r="AB5" s="5">
        <v>0.76041666666666696</v>
      </c>
      <c r="AC5" s="5">
        <v>0.77083333333333304</v>
      </c>
      <c r="AD5" s="5">
        <v>0.78125</v>
      </c>
      <c r="AF5" s="5">
        <v>0.79166666666666696</v>
      </c>
      <c r="AG5" s="5">
        <v>0.80208333333333304</v>
      </c>
      <c r="AH5" s="5">
        <v>0.812499999999999</v>
      </c>
      <c r="AI5" s="5">
        <v>0.82291666666666696</v>
      </c>
      <c r="AJ5" s="5">
        <v>0.83333333333333404</v>
      </c>
      <c r="AK5" s="5">
        <v>0.843749999999999</v>
      </c>
      <c r="AL5" s="5">
        <v>0.85416666666666696</v>
      </c>
      <c r="AN5" s="154">
        <v>3.125E-2</v>
      </c>
      <c r="AO5" s="152">
        <v>0</v>
      </c>
      <c r="AP5" s="152">
        <v>0</v>
      </c>
    </row>
    <row r="6" spans="1:42" x14ac:dyDescent="0.25">
      <c r="A6" s="21">
        <v>0.36458333333333298</v>
      </c>
      <c r="C6" s="4">
        <v>0.53125</v>
      </c>
      <c r="D6" s="4">
        <v>0.54166666666666696</v>
      </c>
      <c r="E6" s="4">
        <v>0.55208333333333404</v>
      </c>
      <c r="F6" s="4">
        <v>0.562500000000001</v>
      </c>
      <c r="G6" s="4">
        <v>0.57291666666666796</v>
      </c>
      <c r="H6" s="4">
        <v>0.58333333333333404</v>
      </c>
      <c r="I6" s="4">
        <v>0.593750000000001</v>
      </c>
      <c r="J6" s="4">
        <v>0.60416666666666996</v>
      </c>
      <c r="L6" s="4">
        <v>0.61458333333333304</v>
      </c>
      <c r="M6" s="4">
        <v>0.625</v>
      </c>
      <c r="N6" s="4">
        <v>0.63541666666666496</v>
      </c>
      <c r="O6" s="4">
        <v>0.64583333333333404</v>
      </c>
      <c r="P6" s="4">
        <v>0.656250000000001</v>
      </c>
      <c r="Q6" s="4">
        <v>0.66666666666666496</v>
      </c>
      <c r="S6" s="4">
        <v>0.67708333333333304</v>
      </c>
      <c r="T6" s="4">
        <v>0.6875</v>
      </c>
      <c r="U6" s="4">
        <v>0.69791666666666496</v>
      </c>
      <c r="V6" s="4">
        <v>0.70833333333333404</v>
      </c>
      <c r="W6" s="4">
        <v>0.718750000000001</v>
      </c>
      <c r="X6" s="4">
        <v>0.72916666666666496</v>
      </c>
      <c r="Y6" s="4">
        <v>0.73958333333333404</v>
      </c>
      <c r="Z6" s="4">
        <v>0.749999999999998</v>
      </c>
      <c r="AA6" s="4">
        <v>0.76041666666666696</v>
      </c>
      <c r="AB6" s="4">
        <v>0.77083333333333404</v>
      </c>
      <c r="AC6" s="4">
        <v>0.78125</v>
      </c>
      <c r="AD6" s="4">
        <v>0.79166666666666696</v>
      </c>
      <c r="AF6" s="4">
        <v>0.80208333333333304</v>
      </c>
      <c r="AG6" s="4">
        <v>0.8125</v>
      </c>
      <c r="AH6" s="4">
        <v>0.82291666666666496</v>
      </c>
      <c r="AI6" s="4">
        <v>0.83333333333333404</v>
      </c>
      <c r="AJ6" s="4">
        <v>0.843750000000001</v>
      </c>
      <c r="AK6" s="4">
        <v>0.85416666666666496</v>
      </c>
      <c r="AL6" s="4">
        <v>0.86458333333333404</v>
      </c>
      <c r="AN6" s="154">
        <v>4.1666666666666664E-2</v>
      </c>
      <c r="AO6" s="153">
        <v>0</v>
      </c>
      <c r="AP6" s="153">
        <v>0</v>
      </c>
    </row>
    <row r="7" spans="1:42" x14ac:dyDescent="0.25">
      <c r="A7" s="21">
        <v>0.375</v>
      </c>
      <c r="C7" s="4">
        <v>0.54166666666666696</v>
      </c>
      <c r="D7" s="4">
        <v>0.55208333333333404</v>
      </c>
      <c r="E7" s="4">
        <v>0.562500000000001</v>
      </c>
      <c r="F7" s="4">
        <v>0.57291666666666796</v>
      </c>
      <c r="G7" s="4">
        <v>0.58333333333333504</v>
      </c>
      <c r="H7" s="4">
        <v>0.593750000000001</v>
      </c>
      <c r="I7" s="4">
        <v>0.60416666666666796</v>
      </c>
      <c r="J7" s="4">
        <v>0.61458333333333803</v>
      </c>
      <c r="L7" s="4">
        <v>0.625</v>
      </c>
      <c r="M7" s="4">
        <v>0.63541666666666696</v>
      </c>
      <c r="N7" s="4">
        <v>0.64583333333333104</v>
      </c>
      <c r="O7" s="4">
        <v>0.656250000000001</v>
      </c>
      <c r="P7" s="4">
        <v>0.66666666666666796</v>
      </c>
      <c r="Q7" s="4">
        <v>0.67708333333333104</v>
      </c>
      <c r="S7" s="4">
        <v>0.6875</v>
      </c>
      <c r="T7" s="4">
        <v>0.69791666666666696</v>
      </c>
      <c r="U7" s="4">
        <v>0.70833333333333104</v>
      </c>
      <c r="V7" s="4">
        <v>0.718750000000001</v>
      </c>
      <c r="W7" s="4">
        <v>0.72916666666666796</v>
      </c>
      <c r="X7" s="4">
        <v>0.73958333333333104</v>
      </c>
      <c r="Y7" s="4">
        <v>0.750000000000001</v>
      </c>
      <c r="Z7" s="4">
        <v>0.76041666666666397</v>
      </c>
      <c r="AA7" s="4">
        <v>0.77083333333333404</v>
      </c>
      <c r="AB7" s="4">
        <v>0.781250000000001</v>
      </c>
      <c r="AC7" s="4">
        <v>0.79166666666666696</v>
      </c>
      <c r="AD7" s="4">
        <v>0.80208333333333404</v>
      </c>
      <c r="AF7" s="4">
        <v>0.8125</v>
      </c>
      <c r="AG7" s="4">
        <v>0.82291666666666696</v>
      </c>
      <c r="AH7" s="4">
        <v>0.83333333333333104</v>
      </c>
      <c r="AI7" s="4">
        <v>0.843750000000001</v>
      </c>
      <c r="AJ7" s="4">
        <v>0.85416666666666796</v>
      </c>
      <c r="AK7" s="4">
        <v>0.86458333333333104</v>
      </c>
      <c r="AL7" s="4">
        <v>0.875000000000001</v>
      </c>
      <c r="AN7" s="154">
        <v>5.2083333333333398E-2</v>
      </c>
      <c r="AO7" s="153">
        <v>0</v>
      </c>
      <c r="AP7" s="153">
        <v>0</v>
      </c>
    </row>
    <row r="8" spans="1:42" x14ac:dyDescent="0.25">
      <c r="A8" s="21">
        <v>0.38541666666666702</v>
      </c>
      <c r="C8" s="4">
        <v>0.55208333333333304</v>
      </c>
      <c r="D8" s="4">
        <v>0.5625</v>
      </c>
      <c r="E8" s="4">
        <v>0.57291666666666796</v>
      </c>
      <c r="F8" s="4">
        <v>0.58333333333333504</v>
      </c>
      <c r="G8" s="4">
        <v>0.593750000000002</v>
      </c>
      <c r="H8" s="4">
        <v>0.60416666666666796</v>
      </c>
      <c r="I8" s="4">
        <v>0.61458333333333504</v>
      </c>
      <c r="J8" s="4">
        <v>0.625000000000006</v>
      </c>
      <c r="L8" s="4">
        <v>0.63541666666666696</v>
      </c>
      <c r="M8" s="4">
        <v>0.64583333333333304</v>
      </c>
      <c r="N8" s="4">
        <v>0.656249999999997</v>
      </c>
      <c r="O8" s="4">
        <v>0.66666666666666796</v>
      </c>
      <c r="P8" s="4">
        <v>0.67708333333333504</v>
      </c>
      <c r="Q8" s="4">
        <v>0.687499999999997</v>
      </c>
      <c r="S8" s="4">
        <v>0.69791666666666696</v>
      </c>
      <c r="T8" s="4">
        <v>0.70833333333333304</v>
      </c>
      <c r="U8" s="4">
        <v>0.718749999999997</v>
      </c>
      <c r="V8" s="4">
        <v>0.72916666666666796</v>
      </c>
      <c r="W8" s="4">
        <v>0.73958333333333504</v>
      </c>
      <c r="X8" s="4">
        <v>0.749999999999997</v>
      </c>
      <c r="Y8" s="4">
        <v>0.76041666666666796</v>
      </c>
      <c r="Z8" s="4">
        <v>0.77083333333333004</v>
      </c>
      <c r="AA8" s="4">
        <v>0.781250000000001</v>
      </c>
      <c r="AB8" s="4">
        <v>0.79166666666666796</v>
      </c>
      <c r="AC8" s="4">
        <v>0.80208333333333404</v>
      </c>
      <c r="AD8" s="4">
        <v>0.812500000000001</v>
      </c>
      <c r="AF8" s="4">
        <v>0.82291666666666696</v>
      </c>
      <c r="AG8" s="4">
        <v>0.83333333333333304</v>
      </c>
      <c r="AH8" s="4">
        <v>0.843749999999997</v>
      </c>
      <c r="AI8" s="4">
        <v>0.85416666666666796</v>
      </c>
      <c r="AJ8" s="4">
        <v>0.86458333333333504</v>
      </c>
      <c r="AK8" s="4">
        <v>0.874999999999997</v>
      </c>
      <c r="AL8" s="4">
        <v>0.88541666666666796</v>
      </c>
      <c r="AN8" s="154">
        <v>6.25E-2</v>
      </c>
      <c r="AO8" s="153">
        <v>0</v>
      </c>
      <c r="AP8" s="153">
        <v>0</v>
      </c>
    </row>
    <row r="9" spans="1:42" x14ac:dyDescent="0.25">
      <c r="A9" s="21">
        <v>0.39583333333333298</v>
      </c>
      <c r="C9" s="4">
        <v>0.5625</v>
      </c>
      <c r="D9" s="4">
        <v>0.57291666666666696</v>
      </c>
      <c r="E9" s="4">
        <v>0.58333333333333504</v>
      </c>
      <c r="F9" s="4">
        <v>0.593750000000002</v>
      </c>
      <c r="G9" s="4">
        <v>0.60416666666666896</v>
      </c>
      <c r="H9" s="4">
        <v>0.61458333333333504</v>
      </c>
      <c r="I9" s="4">
        <v>0.625000000000002</v>
      </c>
      <c r="J9" s="4">
        <v>0.63541666666667396</v>
      </c>
      <c r="L9" s="4">
        <v>0.64583333333333304</v>
      </c>
      <c r="M9" s="4">
        <v>0.65625</v>
      </c>
      <c r="N9" s="4">
        <v>0.66666666666666297</v>
      </c>
      <c r="O9" s="4">
        <v>0.67708333333333504</v>
      </c>
      <c r="P9" s="4">
        <v>0.687500000000002</v>
      </c>
      <c r="Q9" s="4">
        <v>0.69791666666666297</v>
      </c>
      <c r="S9" s="4">
        <v>0.70833333333333304</v>
      </c>
      <c r="T9" s="4">
        <v>0.71875</v>
      </c>
      <c r="U9" s="4">
        <v>0.72916666666666297</v>
      </c>
      <c r="V9" s="4">
        <v>0.73958333333333504</v>
      </c>
      <c r="W9" s="4">
        <v>0.750000000000002</v>
      </c>
      <c r="X9" s="4">
        <v>0.76041666666666297</v>
      </c>
      <c r="Y9" s="4">
        <v>0.77083333333333504</v>
      </c>
      <c r="Z9" s="4">
        <v>0.781249999999996</v>
      </c>
      <c r="AA9" s="4">
        <v>0.79166666666666796</v>
      </c>
      <c r="AB9" s="4">
        <v>0.80208333333333504</v>
      </c>
      <c r="AC9" s="4">
        <v>0.812500000000001</v>
      </c>
      <c r="AD9" s="4">
        <v>0.82291666666666796</v>
      </c>
      <c r="AF9" s="4">
        <v>0.83333333333333304</v>
      </c>
      <c r="AG9" s="4">
        <v>0.84375</v>
      </c>
      <c r="AH9" s="4">
        <v>0.85416666666666297</v>
      </c>
      <c r="AI9" s="4">
        <v>0.86458333333333504</v>
      </c>
      <c r="AJ9" s="4">
        <v>0.875000000000002</v>
      </c>
      <c r="AK9" s="4">
        <v>0.88541666666666297</v>
      </c>
      <c r="AL9" s="4">
        <v>0.89583333333333504</v>
      </c>
      <c r="AN9" s="154">
        <v>7.2916666666666699E-2</v>
      </c>
      <c r="AO9" s="153">
        <v>0</v>
      </c>
      <c r="AP9" s="153">
        <v>0</v>
      </c>
    </row>
    <row r="10" spans="1:42" x14ac:dyDescent="0.25">
      <c r="A10" s="21">
        <v>0.40625</v>
      </c>
      <c r="C10" s="4">
        <v>0.57291666666666596</v>
      </c>
      <c r="D10" s="4">
        <v>0.58333333333333404</v>
      </c>
      <c r="E10" s="4">
        <v>0.593750000000002</v>
      </c>
      <c r="F10" s="4">
        <v>0.60416666666666896</v>
      </c>
      <c r="G10" s="4">
        <v>0.61458333333333603</v>
      </c>
      <c r="H10" s="4">
        <v>0.625000000000002</v>
      </c>
      <c r="I10" s="4">
        <v>0.63541666666666896</v>
      </c>
      <c r="J10" s="4">
        <v>0.64583333333334203</v>
      </c>
      <c r="L10" s="4">
        <v>0.65625</v>
      </c>
      <c r="M10" s="4">
        <v>0.66666666666666596</v>
      </c>
      <c r="N10" s="4">
        <v>0.67708333333332904</v>
      </c>
      <c r="O10" s="4">
        <v>0.687500000000002</v>
      </c>
      <c r="P10" s="4">
        <v>0.69791666666666896</v>
      </c>
      <c r="Q10" s="4">
        <v>0.70833333333332904</v>
      </c>
      <c r="S10" s="4">
        <v>0.71875</v>
      </c>
      <c r="T10" s="4">
        <v>0.72916666666666596</v>
      </c>
      <c r="U10" s="4">
        <v>0.73958333333332904</v>
      </c>
      <c r="V10" s="4">
        <v>0.750000000000002</v>
      </c>
      <c r="W10" s="4">
        <v>0.76041666666666896</v>
      </c>
      <c r="X10" s="4">
        <v>0.77083333333332904</v>
      </c>
      <c r="Y10" s="4">
        <v>0.781250000000002</v>
      </c>
      <c r="Z10" s="4">
        <v>0.79166666666666197</v>
      </c>
      <c r="AA10" s="4">
        <v>0.80208333333333504</v>
      </c>
      <c r="AB10" s="4">
        <v>0.812500000000002</v>
      </c>
      <c r="AC10" s="4">
        <v>0.82291666666666796</v>
      </c>
      <c r="AD10" s="4">
        <v>0.83333333333333504</v>
      </c>
      <c r="AF10" s="4">
        <v>0.84375</v>
      </c>
      <c r="AG10" s="4">
        <v>0.85416666666666596</v>
      </c>
      <c r="AH10" s="4">
        <v>0.86458333333332904</v>
      </c>
      <c r="AI10" s="4">
        <v>0.875000000000002</v>
      </c>
      <c r="AJ10" s="4">
        <v>0.88541666666666896</v>
      </c>
      <c r="AK10" s="4">
        <v>0.89583333333332904</v>
      </c>
      <c r="AL10" s="4">
        <v>0.906250000000002</v>
      </c>
      <c r="AN10" s="154">
        <v>8.3333333333333398E-2</v>
      </c>
      <c r="AO10" s="153">
        <v>0</v>
      </c>
      <c r="AP10" s="153">
        <v>0</v>
      </c>
    </row>
    <row r="11" spans="1:42" x14ac:dyDescent="0.25">
      <c r="A11" s="21">
        <v>0.41666666666666702</v>
      </c>
      <c r="C11" s="4">
        <v>0.58333333333333304</v>
      </c>
      <c r="D11" s="4">
        <v>0.593750000000001</v>
      </c>
      <c r="E11" s="4">
        <v>0.60416666666666896</v>
      </c>
      <c r="F11" s="4">
        <v>0.61458333333333603</v>
      </c>
      <c r="G11" s="4">
        <v>0.625000000000004</v>
      </c>
      <c r="H11" s="4">
        <v>0.63541666666666896</v>
      </c>
      <c r="I11" s="4">
        <v>0.64583333333333603</v>
      </c>
      <c r="J11" s="4">
        <v>0.65625000000001099</v>
      </c>
      <c r="L11" s="4">
        <v>0.66666666666666596</v>
      </c>
      <c r="M11" s="4">
        <v>0.67708333333333304</v>
      </c>
      <c r="N11" s="4">
        <v>0.687499999999996</v>
      </c>
      <c r="O11" s="4">
        <v>0.69791666666666896</v>
      </c>
      <c r="P11" s="4">
        <v>0.70833333333333603</v>
      </c>
      <c r="Q11" s="4">
        <v>0.718749999999996</v>
      </c>
      <c r="S11" s="4">
        <v>0.72916666666666596</v>
      </c>
      <c r="T11" s="4">
        <v>0.73958333333333304</v>
      </c>
      <c r="U11" s="4">
        <v>0.749999999999996</v>
      </c>
      <c r="V11" s="4">
        <v>0.76041666666666896</v>
      </c>
      <c r="W11" s="4">
        <v>0.77083333333333603</v>
      </c>
      <c r="X11" s="4">
        <v>0.781249999999996</v>
      </c>
      <c r="Y11" s="4">
        <v>0.79166666666666896</v>
      </c>
      <c r="Z11" s="4">
        <v>0.80208333333332804</v>
      </c>
      <c r="AA11" s="4">
        <v>0.812500000000003</v>
      </c>
      <c r="AB11" s="4">
        <v>0.82291666666666896</v>
      </c>
      <c r="AC11" s="4">
        <v>0.83333333333333504</v>
      </c>
      <c r="AD11" s="4">
        <v>0.843750000000003</v>
      </c>
      <c r="AF11" s="4">
        <v>0.85416666666666596</v>
      </c>
      <c r="AG11" s="4">
        <v>0.86458333333333304</v>
      </c>
      <c r="AH11" s="4">
        <v>0.874999999999996</v>
      </c>
      <c r="AI11" s="4">
        <v>0.88541666666666896</v>
      </c>
      <c r="AJ11" s="4">
        <v>0.89583333333333603</v>
      </c>
      <c r="AK11" s="4">
        <v>0.906249999999996</v>
      </c>
      <c r="AL11" s="4">
        <v>0.91666666666666896</v>
      </c>
      <c r="AN11" s="154">
        <v>9.375E-2</v>
      </c>
      <c r="AO11" s="153">
        <v>0</v>
      </c>
      <c r="AP11" s="153">
        <v>0</v>
      </c>
    </row>
    <row r="12" spans="1:42" x14ac:dyDescent="0.25">
      <c r="A12" s="21">
        <v>0.42708333333333298</v>
      </c>
      <c r="C12" s="4">
        <v>0.59375</v>
      </c>
      <c r="D12" s="4">
        <v>0.60416666666666696</v>
      </c>
      <c r="E12" s="4">
        <v>0.61458333333333603</v>
      </c>
      <c r="F12" s="4">
        <v>0.625000000000003</v>
      </c>
      <c r="G12" s="4">
        <v>0.63541666666667096</v>
      </c>
      <c r="H12" s="4">
        <v>0.64583333333333603</v>
      </c>
      <c r="I12" s="4">
        <v>0.656250000000003</v>
      </c>
      <c r="J12" s="4">
        <v>0.66666666666667895</v>
      </c>
      <c r="L12" s="4">
        <v>0.67708333333333304</v>
      </c>
      <c r="M12" s="4">
        <v>0.6875</v>
      </c>
      <c r="N12" s="4">
        <v>0.69791666666666197</v>
      </c>
      <c r="O12" s="4">
        <v>0.70833333333333603</v>
      </c>
      <c r="P12" s="4">
        <v>0.718750000000003</v>
      </c>
      <c r="Q12" s="4">
        <v>0.72916666666666197</v>
      </c>
      <c r="S12" s="4">
        <v>0.73958333333333304</v>
      </c>
      <c r="T12" s="4">
        <v>0.75</v>
      </c>
      <c r="U12" s="4">
        <v>0.76041666666666197</v>
      </c>
      <c r="V12" s="4">
        <v>0.77083333333333603</v>
      </c>
      <c r="W12" s="4">
        <v>0.781250000000003</v>
      </c>
      <c r="X12" s="4">
        <v>0.79166666666666197</v>
      </c>
      <c r="Y12" s="4">
        <v>0.80208333333333603</v>
      </c>
      <c r="Z12" s="4">
        <v>0.812499999999994</v>
      </c>
      <c r="AA12" s="4">
        <v>0.82291666666666996</v>
      </c>
      <c r="AB12" s="4">
        <v>0.83333333333333603</v>
      </c>
      <c r="AC12" s="4">
        <v>0.843750000000002</v>
      </c>
      <c r="AD12" s="4">
        <v>0.85416666666666996</v>
      </c>
      <c r="AF12" s="4">
        <v>0.86458333333333304</v>
      </c>
      <c r="AG12" s="4">
        <v>0.875</v>
      </c>
      <c r="AH12" s="4">
        <v>0.88541666666666197</v>
      </c>
      <c r="AI12" s="4">
        <v>0.89583333333333603</v>
      </c>
      <c r="AJ12" s="4">
        <v>0.906250000000003</v>
      </c>
      <c r="AK12" s="4">
        <v>0.91666666666666197</v>
      </c>
      <c r="AL12" s="4">
        <v>0.92708333333333603</v>
      </c>
      <c r="AN12" s="154">
        <v>0.104166666666667</v>
      </c>
      <c r="AO12" s="153">
        <v>0</v>
      </c>
      <c r="AP12" s="153">
        <v>0</v>
      </c>
    </row>
    <row r="13" spans="1:42" x14ac:dyDescent="0.25">
      <c r="A13" s="21">
        <v>0.4375</v>
      </c>
      <c r="C13" s="4">
        <v>0.60416666666666596</v>
      </c>
      <c r="D13" s="4">
        <v>0.61458333333333404</v>
      </c>
      <c r="E13" s="4">
        <v>0.625000000000003</v>
      </c>
      <c r="F13" s="4">
        <v>0.63541666666666996</v>
      </c>
      <c r="G13" s="4">
        <v>0.64583333333333803</v>
      </c>
      <c r="H13" s="4">
        <v>0.656250000000003</v>
      </c>
      <c r="I13" s="5">
        <v>0.66666666666666996</v>
      </c>
      <c r="J13" s="4">
        <v>0.67708333333334703</v>
      </c>
      <c r="L13" s="4">
        <v>0.687499999999999</v>
      </c>
      <c r="M13" s="4">
        <v>0.69791666666666596</v>
      </c>
      <c r="N13" s="4">
        <v>0.70833333333332804</v>
      </c>
      <c r="O13" s="4">
        <v>0.718750000000003</v>
      </c>
      <c r="P13" s="4">
        <v>0.72916666666666996</v>
      </c>
      <c r="Q13" s="4">
        <v>0.73958333333332804</v>
      </c>
      <c r="S13" s="4">
        <v>0.749999999999999</v>
      </c>
      <c r="T13" s="4">
        <v>0.76041666666666596</v>
      </c>
      <c r="U13" s="4">
        <v>0.77083333333332804</v>
      </c>
      <c r="V13" s="4">
        <v>0.781250000000003</v>
      </c>
      <c r="W13" s="4">
        <v>0.79166666666666996</v>
      </c>
      <c r="X13" s="4">
        <v>0.80208333333332804</v>
      </c>
      <c r="Y13" s="4">
        <v>0.812500000000003</v>
      </c>
      <c r="Z13" s="4">
        <v>0.82291666666665997</v>
      </c>
      <c r="AA13" s="4">
        <v>0.83333333333333703</v>
      </c>
      <c r="AB13" s="4">
        <v>0.843750000000003</v>
      </c>
      <c r="AC13" s="4">
        <v>0.85416666666666896</v>
      </c>
      <c r="AD13" s="4">
        <v>0.86458333333333703</v>
      </c>
      <c r="AF13" s="4">
        <v>0.874999999999999</v>
      </c>
      <c r="AG13" s="4">
        <v>0.88541666666666596</v>
      </c>
      <c r="AH13" s="4">
        <v>0.89583333333332804</v>
      </c>
      <c r="AI13" s="4">
        <v>0.906250000000003</v>
      </c>
      <c r="AJ13" s="4">
        <v>0.91666666666666996</v>
      </c>
      <c r="AK13" s="4">
        <v>0.92708333333332804</v>
      </c>
      <c r="AL13" s="4">
        <v>0.937500000000003</v>
      </c>
      <c r="AN13" s="154">
        <v>0.11458333333333399</v>
      </c>
      <c r="AO13" s="153">
        <v>0</v>
      </c>
      <c r="AP13" s="153">
        <v>0</v>
      </c>
    </row>
    <row r="14" spans="1:42" x14ac:dyDescent="0.25">
      <c r="A14" s="21">
        <v>0.44791666666666702</v>
      </c>
      <c r="C14" s="4">
        <v>0.61458333333333304</v>
      </c>
      <c r="D14" s="4">
        <v>0.625000000000001</v>
      </c>
      <c r="E14" s="4">
        <v>0.63541666666666996</v>
      </c>
      <c r="F14" s="4">
        <v>0.64583333333333703</v>
      </c>
      <c r="G14" s="4">
        <v>0.656250000000005</v>
      </c>
      <c r="H14" s="4">
        <v>0.66666666666666996</v>
      </c>
      <c r="I14" s="4">
        <v>0.67708333333333703</v>
      </c>
      <c r="J14" s="4">
        <v>0.68750000000001499</v>
      </c>
      <c r="L14" s="4">
        <v>0.69791666666666596</v>
      </c>
      <c r="M14" s="4">
        <v>0.70833333333333304</v>
      </c>
      <c r="N14" s="4">
        <v>0.718749999999994</v>
      </c>
      <c r="O14" s="4">
        <v>0.72916666666666996</v>
      </c>
      <c r="P14" s="4">
        <v>0.73958333333333703</v>
      </c>
      <c r="Q14" s="4">
        <v>0.749999999999994</v>
      </c>
      <c r="S14" s="4">
        <v>0.76041666666666596</v>
      </c>
      <c r="T14" s="4">
        <v>0.77083333333333304</v>
      </c>
      <c r="U14" s="4">
        <v>0.781249999999994</v>
      </c>
      <c r="V14" s="4">
        <v>0.79166666666666996</v>
      </c>
      <c r="W14" s="4">
        <v>0.80208333333333703</v>
      </c>
      <c r="X14" s="4">
        <v>0.812499999999994</v>
      </c>
      <c r="Y14" s="4">
        <v>0.82291666666666996</v>
      </c>
      <c r="Z14" s="4">
        <v>0.83333333333332604</v>
      </c>
      <c r="AA14" s="4">
        <v>0.843750000000004</v>
      </c>
      <c r="AB14" s="4">
        <v>0.85416666666666996</v>
      </c>
      <c r="AC14" s="4">
        <v>0.86458333333333603</v>
      </c>
      <c r="AD14" s="4">
        <v>0.875000000000004</v>
      </c>
      <c r="AF14" s="4">
        <v>0.88541666666666596</v>
      </c>
      <c r="AG14" s="4">
        <v>0.89583333333333304</v>
      </c>
      <c r="AH14" s="4">
        <v>0.906249999999994</v>
      </c>
      <c r="AI14" s="4">
        <v>0.91666666666666996</v>
      </c>
      <c r="AJ14" s="4">
        <v>0.92708333333333703</v>
      </c>
      <c r="AK14" s="4">
        <v>0.937499999999994</v>
      </c>
      <c r="AL14" s="4">
        <v>0.94791666666666996</v>
      </c>
      <c r="AN14" s="154">
        <v>0.125</v>
      </c>
      <c r="AO14" s="153">
        <v>0</v>
      </c>
      <c r="AP14" s="153">
        <v>0</v>
      </c>
    </row>
    <row r="15" spans="1:42" x14ac:dyDescent="0.25">
      <c r="A15" s="21">
        <v>0.45833333333333298</v>
      </c>
      <c r="C15" s="4">
        <v>0.625</v>
      </c>
      <c r="D15" s="4">
        <v>0.63541666666666796</v>
      </c>
      <c r="E15" s="4">
        <v>0.64583333333333703</v>
      </c>
      <c r="F15" s="4">
        <v>0.656250000000004</v>
      </c>
      <c r="G15" s="4">
        <v>0.66666666666667196</v>
      </c>
      <c r="H15" s="4">
        <v>0.67708333333333703</v>
      </c>
      <c r="I15" s="4">
        <v>0.687500000000004</v>
      </c>
      <c r="J15" s="4">
        <v>0.69791666666668295</v>
      </c>
      <c r="L15" s="4">
        <v>0.70833333333333304</v>
      </c>
      <c r="M15" s="4">
        <v>0.71875</v>
      </c>
      <c r="N15" s="4">
        <v>0.72916666666665997</v>
      </c>
      <c r="O15" s="4">
        <v>0.73958333333333703</v>
      </c>
      <c r="P15" s="4">
        <v>0.750000000000004</v>
      </c>
      <c r="Q15" s="4">
        <v>0.76041666666665997</v>
      </c>
      <c r="S15" s="4">
        <v>0.77083333333333304</v>
      </c>
      <c r="T15" s="4">
        <v>0.78125</v>
      </c>
      <c r="U15" s="4">
        <v>0.79166666666665997</v>
      </c>
      <c r="V15" s="4">
        <v>0.80208333333333703</v>
      </c>
      <c r="W15" s="4">
        <v>0.812500000000004</v>
      </c>
      <c r="X15" s="4">
        <v>0.82291666666665997</v>
      </c>
      <c r="Y15" s="4">
        <v>0.83333333333333703</v>
      </c>
      <c r="Z15" s="4">
        <v>0.84374999999999201</v>
      </c>
      <c r="AA15" s="4">
        <v>0.85416666666667096</v>
      </c>
      <c r="AB15" s="4">
        <v>0.86458333333333703</v>
      </c>
      <c r="AC15" s="4">
        <v>0.875000000000003</v>
      </c>
      <c r="AD15" s="4">
        <v>0.88541666666667096</v>
      </c>
      <c r="AF15" s="6">
        <v>0.89583333333333304</v>
      </c>
      <c r="AG15" s="6">
        <v>0.90625</v>
      </c>
      <c r="AH15" s="6">
        <v>0.91666666666665997</v>
      </c>
      <c r="AI15" s="6">
        <v>0.92708333333333703</v>
      </c>
      <c r="AJ15" s="6">
        <v>0.937500000000004</v>
      </c>
      <c r="AK15" s="6">
        <v>0.94791666666665997</v>
      </c>
      <c r="AL15" s="4">
        <v>0.95833333333333703</v>
      </c>
      <c r="AN15" s="154">
        <v>0.13541666666666699</v>
      </c>
      <c r="AO15" s="153">
        <v>0</v>
      </c>
      <c r="AP15" s="153">
        <v>0</v>
      </c>
    </row>
    <row r="16" spans="1:42" x14ac:dyDescent="0.25">
      <c r="A16" s="21">
        <v>0.46875</v>
      </c>
      <c r="C16" s="4">
        <v>0.63541666666666596</v>
      </c>
      <c r="D16" s="4">
        <v>0.64583333333333504</v>
      </c>
      <c r="E16" s="4">
        <v>0.656250000000004</v>
      </c>
      <c r="F16" s="4">
        <v>0.66666666666667096</v>
      </c>
      <c r="G16" s="4">
        <v>0.67708333333333903</v>
      </c>
      <c r="H16" s="4">
        <v>0.687500000000004</v>
      </c>
      <c r="I16" s="4">
        <v>0.69791666666667096</v>
      </c>
      <c r="J16" s="4">
        <v>0.70833333333335102</v>
      </c>
      <c r="L16" s="4">
        <v>0.718749999999999</v>
      </c>
      <c r="M16" s="4">
        <v>0.72916666666666596</v>
      </c>
      <c r="N16" s="4">
        <v>0.73958333333332604</v>
      </c>
      <c r="O16" s="4">
        <v>0.750000000000004</v>
      </c>
      <c r="P16" s="4">
        <v>0.76041666666667096</v>
      </c>
      <c r="Q16" s="4">
        <v>0.77083333333332604</v>
      </c>
      <c r="S16" s="4">
        <v>0.781249999999999</v>
      </c>
      <c r="T16" s="4">
        <v>0.79166666666666596</v>
      </c>
      <c r="U16" s="4">
        <v>0.80208333333332604</v>
      </c>
      <c r="V16" s="4">
        <v>0.812500000000004</v>
      </c>
      <c r="W16" s="4">
        <v>0.82291666666667096</v>
      </c>
      <c r="X16" s="4">
        <v>0.83333333333332604</v>
      </c>
      <c r="Y16" s="4">
        <v>0.843750000000004</v>
      </c>
      <c r="Z16" s="4">
        <v>0.85416666666665797</v>
      </c>
      <c r="AA16" s="4">
        <v>0.86458333333333803</v>
      </c>
      <c r="AB16" s="4">
        <v>0.875000000000004</v>
      </c>
      <c r="AC16" s="4">
        <v>0.88541666666666996</v>
      </c>
      <c r="AD16" s="4">
        <v>0.89583333333333803</v>
      </c>
      <c r="AF16" s="6">
        <v>0.90625</v>
      </c>
      <c r="AG16" s="6">
        <v>0.91666666666666696</v>
      </c>
      <c r="AH16" s="6">
        <v>0.92708333333332604</v>
      </c>
      <c r="AI16" s="6">
        <v>0.937500000000004</v>
      </c>
      <c r="AJ16" s="6">
        <v>0.94791666666667096</v>
      </c>
      <c r="AK16" s="4">
        <v>0.95833333333332604</v>
      </c>
      <c r="AN16" s="154">
        <v>0.14583333333333401</v>
      </c>
      <c r="AO16" s="153">
        <v>0</v>
      </c>
      <c r="AP16" s="153">
        <v>0</v>
      </c>
    </row>
    <row r="17" spans="1:42" x14ac:dyDescent="0.25">
      <c r="A17" s="21">
        <v>0.47916666666666702</v>
      </c>
      <c r="C17" s="4">
        <v>0.64583333333333304</v>
      </c>
      <c r="D17" s="4">
        <v>0.656250000000001</v>
      </c>
      <c r="E17" s="4">
        <v>0.66666666666666996</v>
      </c>
      <c r="F17" s="4">
        <v>0.67708333333333703</v>
      </c>
      <c r="G17" s="4">
        <v>0.687500000000006</v>
      </c>
      <c r="H17" s="4">
        <v>0.69791666666666996</v>
      </c>
      <c r="I17" s="4">
        <v>0.70833333333333703</v>
      </c>
      <c r="J17" s="4">
        <v>0.71875000000001898</v>
      </c>
      <c r="L17" s="4">
        <v>0.72916666666666596</v>
      </c>
      <c r="M17" s="4">
        <v>0.73958333333333304</v>
      </c>
      <c r="N17" s="4">
        <v>0.74999999999999201</v>
      </c>
      <c r="O17" s="4">
        <v>0.76041666666666996</v>
      </c>
      <c r="P17" s="4">
        <v>0.77083333333333703</v>
      </c>
      <c r="Q17" s="4">
        <v>0.78124999999999201</v>
      </c>
      <c r="S17" s="4">
        <v>0.79166666666666596</v>
      </c>
      <c r="T17" s="4">
        <v>0.80208333333333304</v>
      </c>
      <c r="U17" s="4">
        <v>0.81249999999999201</v>
      </c>
      <c r="V17" s="4">
        <v>0.82291666666666996</v>
      </c>
      <c r="W17" s="4">
        <v>0.83333333333333703</v>
      </c>
      <c r="X17" s="4">
        <v>0.84374999999999201</v>
      </c>
      <c r="Y17" s="4">
        <v>0.85416666666666996</v>
      </c>
      <c r="Z17" s="4">
        <v>0.86458333333332305</v>
      </c>
      <c r="AA17" s="4">
        <v>0.875000000000005</v>
      </c>
      <c r="AB17" s="4">
        <v>0.88541666666666996</v>
      </c>
      <c r="AC17" s="4">
        <v>0.89583333333333603</v>
      </c>
      <c r="AD17" s="4">
        <v>0.906250000000005</v>
      </c>
      <c r="AF17" s="6">
        <v>0.91666666666666696</v>
      </c>
      <c r="AG17" s="6">
        <v>0.92708333333333404</v>
      </c>
      <c r="AH17" s="6">
        <v>0.93749999999999201</v>
      </c>
      <c r="AI17" s="6">
        <v>0.94791666666667096</v>
      </c>
      <c r="AJ17" s="4">
        <v>0.95833333333333803</v>
      </c>
      <c r="AK17" s="7"/>
      <c r="AN17" s="154">
        <v>0.15625</v>
      </c>
      <c r="AO17" s="153">
        <v>0</v>
      </c>
      <c r="AP17" s="153">
        <v>0</v>
      </c>
    </row>
    <row r="18" spans="1:42" x14ac:dyDescent="0.25">
      <c r="A18" s="21">
        <v>0.48958333333333298</v>
      </c>
      <c r="C18" s="4">
        <v>0.656249999999999</v>
      </c>
      <c r="D18" s="4">
        <v>0.66666666666666796</v>
      </c>
      <c r="E18" s="4">
        <v>0.67708333333333703</v>
      </c>
      <c r="F18" s="4">
        <v>0.687500000000004</v>
      </c>
      <c r="G18" s="4">
        <v>0.69791666666667296</v>
      </c>
      <c r="H18" s="4">
        <v>0.70833333333333703</v>
      </c>
      <c r="I18" s="4">
        <v>0.718750000000004</v>
      </c>
      <c r="J18" s="4">
        <v>0.72916666666668695</v>
      </c>
      <c r="L18" s="4">
        <v>0.73958333333333204</v>
      </c>
      <c r="M18" s="4">
        <v>0.749999999999999</v>
      </c>
      <c r="N18" s="4">
        <v>0.76041666666665797</v>
      </c>
      <c r="O18" s="4">
        <v>0.77083333333333703</v>
      </c>
      <c r="P18" s="4">
        <v>0.781250000000004</v>
      </c>
      <c r="Q18" s="4">
        <v>0.79166666666665797</v>
      </c>
      <c r="S18" s="4">
        <v>0.80208333333333204</v>
      </c>
      <c r="T18" s="4">
        <v>0.812499999999999</v>
      </c>
      <c r="U18" s="4">
        <v>0.82291666666665797</v>
      </c>
      <c r="V18" s="4">
        <v>0.83333333333333703</v>
      </c>
      <c r="W18" s="4">
        <v>0.843750000000004</v>
      </c>
      <c r="X18" s="4">
        <v>0.85416666666665797</v>
      </c>
      <c r="Y18" s="4">
        <v>0.86458333333333703</v>
      </c>
      <c r="Z18" s="4">
        <v>0.87499999999998901</v>
      </c>
      <c r="AA18" s="4">
        <v>0.88541666666667196</v>
      </c>
      <c r="AB18" s="4">
        <v>0.89583333333333703</v>
      </c>
      <c r="AC18" s="4">
        <v>0.906250000000003</v>
      </c>
      <c r="AD18" s="4">
        <v>0.91666666666667196</v>
      </c>
      <c r="AF18" s="6">
        <v>0.92708333333333404</v>
      </c>
      <c r="AG18" s="6">
        <v>0.937500000000001</v>
      </c>
      <c r="AH18" s="6">
        <v>0.94791666666665797</v>
      </c>
      <c r="AI18" s="4">
        <v>0.95833333333333803</v>
      </c>
      <c r="AN18" s="154">
        <v>0.16666666666666699</v>
      </c>
      <c r="AO18" s="153">
        <v>1</v>
      </c>
      <c r="AP18" s="153">
        <v>0</v>
      </c>
    </row>
    <row r="19" spans="1:42" x14ac:dyDescent="0.25">
      <c r="A19" s="21">
        <v>0.5</v>
      </c>
      <c r="C19" s="4">
        <v>0.66666666666666596</v>
      </c>
      <c r="D19" s="4">
        <v>0.67708333333333504</v>
      </c>
      <c r="E19" s="4">
        <v>0.687500000000004</v>
      </c>
      <c r="F19" s="4">
        <v>0.69791666666667096</v>
      </c>
      <c r="G19" s="4">
        <v>0.70833333333334003</v>
      </c>
      <c r="H19" s="4">
        <v>0.718750000000004</v>
      </c>
      <c r="I19" s="4">
        <v>0.72916666666667096</v>
      </c>
      <c r="J19" s="4">
        <v>0.73958333333335502</v>
      </c>
      <c r="L19" s="4">
        <v>0.749999999999999</v>
      </c>
      <c r="M19" s="4">
        <v>0.76041666666666596</v>
      </c>
      <c r="N19" s="4">
        <v>0.77083333333332404</v>
      </c>
      <c r="O19" s="4">
        <v>0.781250000000004</v>
      </c>
      <c r="P19" s="4">
        <v>0.79166666666667096</v>
      </c>
      <c r="Q19" s="4">
        <v>0.80208333333332404</v>
      </c>
      <c r="S19" s="4">
        <v>0.812499999999999</v>
      </c>
      <c r="T19" s="4">
        <v>0.82291666666666596</v>
      </c>
      <c r="U19" s="4">
        <v>0.83333333333332404</v>
      </c>
      <c r="V19" s="4">
        <v>0.843750000000004</v>
      </c>
      <c r="W19" s="4">
        <v>0.85416666666667096</v>
      </c>
      <c r="X19" s="4">
        <v>0.86458333333332404</v>
      </c>
      <c r="Y19" s="4">
        <v>0.875000000000004</v>
      </c>
      <c r="Z19" s="4">
        <v>0.88541666666665497</v>
      </c>
      <c r="AA19" s="4">
        <v>0.89583333333333903</v>
      </c>
      <c r="AB19" s="4">
        <v>0.906250000000004</v>
      </c>
      <c r="AC19" s="4">
        <v>0.91666666666666996</v>
      </c>
      <c r="AD19" s="4">
        <v>0.92708333333333903</v>
      </c>
      <c r="AF19" s="6">
        <v>0.937500000000001</v>
      </c>
      <c r="AG19" s="6">
        <v>0.94791666666666796</v>
      </c>
      <c r="AH19" s="4">
        <v>0.95833333333332404</v>
      </c>
      <c r="AN19" s="154">
        <v>0.17708333333333401</v>
      </c>
      <c r="AO19" s="153">
        <v>1</v>
      </c>
      <c r="AP19" s="153">
        <v>0</v>
      </c>
    </row>
    <row r="20" spans="1:42" x14ac:dyDescent="0.25">
      <c r="A20" s="21">
        <v>0.51041666666666696</v>
      </c>
      <c r="C20" s="4">
        <v>0.67708333333333304</v>
      </c>
      <c r="D20" s="4">
        <v>0.687500000000002</v>
      </c>
      <c r="E20" s="4">
        <v>0.69791666666667096</v>
      </c>
      <c r="F20" s="4">
        <v>0.70833333333333803</v>
      </c>
      <c r="G20" s="4">
        <v>0.71875000000000699</v>
      </c>
      <c r="H20" s="4">
        <v>0.72916666666667096</v>
      </c>
      <c r="I20" s="4">
        <v>0.73958333333333803</v>
      </c>
      <c r="J20" s="4">
        <v>0.75000000000002298</v>
      </c>
      <c r="L20" s="4">
        <v>0.76041666666666596</v>
      </c>
      <c r="M20" s="4">
        <v>0.77083333333333304</v>
      </c>
      <c r="N20" s="4">
        <v>0.78124999999999001</v>
      </c>
      <c r="O20" s="4">
        <v>0.79166666666667096</v>
      </c>
      <c r="P20" s="4">
        <v>0.80208333333333803</v>
      </c>
      <c r="Q20" s="4">
        <v>0.81249999999999001</v>
      </c>
      <c r="S20" s="4">
        <v>0.82291666666666596</v>
      </c>
      <c r="T20" s="4">
        <v>0.83333333333333304</v>
      </c>
      <c r="U20" s="4">
        <v>0.84374999999999001</v>
      </c>
      <c r="V20" s="4">
        <v>0.85416666666667096</v>
      </c>
      <c r="W20" s="4">
        <v>0.86458333333333803</v>
      </c>
      <c r="X20" s="4">
        <v>0.87499999999999001</v>
      </c>
      <c r="Y20" s="4">
        <v>0.88541666666667096</v>
      </c>
      <c r="Z20" s="4">
        <v>0.89583333333332105</v>
      </c>
      <c r="AA20" s="4">
        <v>0.906250000000006</v>
      </c>
      <c r="AB20" s="4">
        <v>0.91666666666667096</v>
      </c>
      <c r="AC20" s="4">
        <v>0.92708333333333703</v>
      </c>
      <c r="AD20" s="4">
        <v>0.937500000000006</v>
      </c>
      <c r="AF20" s="6">
        <v>0.94791666666666796</v>
      </c>
      <c r="AG20" s="4">
        <v>0.95833333333333504</v>
      </c>
      <c r="AN20" s="154">
        <v>0.1875</v>
      </c>
      <c r="AO20" s="153">
        <v>1</v>
      </c>
      <c r="AP20" s="153">
        <v>0</v>
      </c>
    </row>
    <row r="21" spans="1:42" x14ac:dyDescent="0.25">
      <c r="A21" s="21">
        <v>0.52083333333333304</v>
      </c>
      <c r="C21" s="4">
        <v>0.687499999999999</v>
      </c>
      <c r="D21" s="4">
        <v>0.69791666666666796</v>
      </c>
      <c r="E21" s="4">
        <v>0.70833333333333803</v>
      </c>
      <c r="F21" s="4">
        <v>0.718750000000005</v>
      </c>
      <c r="G21" s="4">
        <v>0.72916666666667396</v>
      </c>
      <c r="H21" s="4">
        <v>0.73958333333333803</v>
      </c>
      <c r="I21" s="4">
        <v>0.750000000000005</v>
      </c>
      <c r="J21" s="4">
        <v>0.76041666666669105</v>
      </c>
      <c r="L21" s="4">
        <v>0.77083333333333204</v>
      </c>
      <c r="M21" s="4">
        <v>0.781249999999999</v>
      </c>
      <c r="N21" s="4">
        <v>0.79166666666665597</v>
      </c>
      <c r="O21" s="4">
        <v>0.80208333333333803</v>
      </c>
      <c r="P21" s="4">
        <v>0.812500000000005</v>
      </c>
      <c r="Q21" s="4">
        <v>0.82291666666665597</v>
      </c>
      <c r="S21" s="4">
        <v>0.83333333333333204</v>
      </c>
      <c r="T21" s="4">
        <v>0.843749999999999</v>
      </c>
      <c r="U21" s="4">
        <v>0.85416666666665597</v>
      </c>
      <c r="V21" s="4">
        <v>0.86458333333333803</v>
      </c>
      <c r="W21" s="4">
        <v>0.875000000000005</v>
      </c>
      <c r="X21" s="4">
        <v>0.88541666666665597</v>
      </c>
      <c r="Y21" s="4">
        <v>0.89583333333333803</v>
      </c>
      <c r="Z21" s="4">
        <v>0.90624999999998701</v>
      </c>
      <c r="AA21" s="4">
        <v>0.91666666666667296</v>
      </c>
      <c r="AB21" s="4">
        <v>0.92708333333333803</v>
      </c>
      <c r="AC21" s="4">
        <v>0.937500000000004</v>
      </c>
      <c r="AD21" s="4">
        <v>0.94791666666667296</v>
      </c>
      <c r="AF21" s="4">
        <v>0.95833333333333504</v>
      </c>
      <c r="AN21" s="154">
        <v>0.19791666666666699</v>
      </c>
      <c r="AO21" s="153">
        <v>1</v>
      </c>
      <c r="AP21" s="153">
        <v>0</v>
      </c>
    </row>
    <row r="22" spans="1:42" x14ac:dyDescent="0.25">
      <c r="A22" s="21">
        <v>0.53125</v>
      </c>
      <c r="C22" s="4">
        <v>0.69791666666666596</v>
      </c>
      <c r="D22" s="4">
        <v>0.70833333333333504</v>
      </c>
      <c r="E22" s="4">
        <v>0.718750000000005</v>
      </c>
      <c r="F22" s="4">
        <v>0.72916666666667196</v>
      </c>
      <c r="G22" s="4">
        <v>0.73958333333334103</v>
      </c>
      <c r="H22" s="4">
        <v>0.750000000000005</v>
      </c>
      <c r="I22" s="4">
        <v>0.76041666666667196</v>
      </c>
      <c r="J22" s="4">
        <v>0.77083333333335902</v>
      </c>
      <c r="L22" s="4">
        <v>0.781249999999999</v>
      </c>
      <c r="M22" s="4">
        <v>0.79166666666666596</v>
      </c>
      <c r="N22" s="4">
        <v>0.80208333333332205</v>
      </c>
      <c r="O22" s="4">
        <v>0.812500000000005</v>
      </c>
      <c r="P22" s="4">
        <v>0.82291666666667196</v>
      </c>
      <c r="Q22" s="4">
        <v>0.83333333333332205</v>
      </c>
      <c r="S22" s="6">
        <v>0.843749999999999</v>
      </c>
      <c r="T22" s="6">
        <v>0.85416666666666596</v>
      </c>
      <c r="U22" s="6">
        <v>0.86458333333332205</v>
      </c>
      <c r="V22" s="6">
        <v>0.875000000000005</v>
      </c>
      <c r="W22" s="6">
        <v>0.88541666666667196</v>
      </c>
      <c r="X22" s="6">
        <v>0.89583333333332205</v>
      </c>
      <c r="Y22" s="6">
        <v>0.906250000000005</v>
      </c>
      <c r="Z22" s="6">
        <v>0.91666666666665297</v>
      </c>
      <c r="AA22" s="6">
        <v>0.92708333333334003</v>
      </c>
      <c r="AB22" s="6">
        <v>0.937500000000005</v>
      </c>
      <c r="AC22" s="6">
        <v>0.94791666666667096</v>
      </c>
      <c r="AD22" s="4">
        <v>0.95833333333334003</v>
      </c>
      <c r="AN22" s="154">
        <v>0.20833333333333401</v>
      </c>
      <c r="AO22" s="153">
        <v>1</v>
      </c>
      <c r="AP22" s="153">
        <v>0</v>
      </c>
    </row>
    <row r="23" spans="1:42" x14ac:dyDescent="0.25">
      <c r="A23" s="21">
        <v>0.54166666666666696</v>
      </c>
      <c r="C23" s="4">
        <v>0.70833333333333304</v>
      </c>
      <c r="D23" s="4">
        <v>0.718750000000002</v>
      </c>
      <c r="E23" s="4">
        <v>0.72916666666667196</v>
      </c>
      <c r="F23" s="4">
        <v>0.73958333333333903</v>
      </c>
      <c r="G23" s="4">
        <v>0.75000000000000799</v>
      </c>
      <c r="H23" s="4">
        <v>0.76041666666667196</v>
      </c>
      <c r="I23" s="4">
        <v>0.77083333333333903</v>
      </c>
      <c r="J23" s="4">
        <v>0.78125000000002698</v>
      </c>
      <c r="L23" s="4">
        <v>0.79166666666666596</v>
      </c>
      <c r="M23" s="4">
        <v>0.80208333333333304</v>
      </c>
      <c r="N23" s="4">
        <v>0.81249999999998801</v>
      </c>
      <c r="O23" s="4">
        <v>0.82291666666667196</v>
      </c>
      <c r="P23" s="4">
        <v>0.83333333333333903</v>
      </c>
      <c r="Q23" s="4">
        <v>0.84374999999998801</v>
      </c>
      <c r="S23" s="8">
        <v>0.85416666666666596</v>
      </c>
      <c r="T23" s="8">
        <v>0.86458333333333304</v>
      </c>
      <c r="U23" s="8">
        <v>0.87499999999998801</v>
      </c>
      <c r="V23" s="8">
        <v>0.88541666666667196</v>
      </c>
      <c r="W23" s="8">
        <v>0.89583333333333903</v>
      </c>
      <c r="X23" s="6">
        <v>0.90624999999998801</v>
      </c>
      <c r="Y23" s="6">
        <v>0.91666666666667196</v>
      </c>
      <c r="Z23" s="6">
        <v>0.92708333333331905</v>
      </c>
      <c r="AA23" s="6">
        <v>0.93750000000000699</v>
      </c>
      <c r="AB23" s="6">
        <v>0.94791666666667196</v>
      </c>
      <c r="AC23" s="4">
        <v>0.95833333333333803</v>
      </c>
      <c r="AN23" s="154">
        <v>0.21875</v>
      </c>
      <c r="AO23" s="153">
        <v>1</v>
      </c>
      <c r="AP23" s="153">
        <v>0</v>
      </c>
    </row>
    <row r="24" spans="1:42" x14ac:dyDescent="0.25">
      <c r="A24" s="21">
        <v>0.55208333333333304</v>
      </c>
      <c r="C24" s="4">
        <v>0.718749999999999</v>
      </c>
      <c r="D24" s="4">
        <v>0.72916666666666896</v>
      </c>
      <c r="E24" s="4">
        <v>0.73958333333333903</v>
      </c>
      <c r="F24" s="4">
        <v>0.750000000000006</v>
      </c>
      <c r="G24" s="4">
        <v>0.76041666666667596</v>
      </c>
      <c r="H24" s="4">
        <v>0.77083333333333903</v>
      </c>
      <c r="I24" s="4">
        <v>0.781250000000006</v>
      </c>
      <c r="J24" s="4">
        <v>0.79166666666669605</v>
      </c>
      <c r="L24" s="4">
        <v>0.80208333333333204</v>
      </c>
      <c r="M24" s="4">
        <v>0.812499999999999</v>
      </c>
      <c r="N24" s="4">
        <v>0.82291666666665497</v>
      </c>
      <c r="O24" s="4">
        <v>0.83333333333333903</v>
      </c>
      <c r="P24" s="4">
        <v>0.843750000000006</v>
      </c>
      <c r="Q24" s="4">
        <v>0.85416666666665497</v>
      </c>
      <c r="S24" s="8">
        <v>0.86458333333333304</v>
      </c>
      <c r="T24" s="8">
        <v>0.875</v>
      </c>
      <c r="U24" s="8">
        <v>0.88541666666665397</v>
      </c>
      <c r="V24" s="8">
        <v>0.89583333333333903</v>
      </c>
      <c r="W24" s="8">
        <v>0.906250000000006</v>
      </c>
      <c r="X24" s="8">
        <v>0.91666666666665397</v>
      </c>
      <c r="Y24" s="6">
        <v>0.92708333333333903</v>
      </c>
      <c r="Z24" s="6">
        <v>0.93749999999998501</v>
      </c>
      <c r="AA24" s="6">
        <v>0.94791666666667396</v>
      </c>
      <c r="AB24" s="4">
        <v>0.95833333333333903</v>
      </c>
      <c r="AN24" s="154">
        <v>0.22916666666666699</v>
      </c>
      <c r="AO24" s="153">
        <v>1</v>
      </c>
      <c r="AP24" s="153">
        <v>0</v>
      </c>
    </row>
    <row r="25" spans="1:42" x14ac:dyDescent="0.25">
      <c r="A25" s="21">
        <v>0.5625</v>
      </c>
      <c r="C25" s="4">
        <v>0.72916666666666596</v>
      </c>
      <c r="D25" s="4">
        <v>0.73958333333333504</v>
      </c>
      <c r="E25" s="4">
        <v>0.750000000000006</v>
      </c>
      <c r="F25" s="4">
        <v>0.76041666666667296</v>
      </c>
      <c r="G25" s="4">
        <v>0.77083333333334303</v>
      </c>
      <c r="H25" s="4">
        <v>0.781250000000006</v>
      </c>
      <c r="I25" s="4">
        <v>0.79166666666667296</v>
      </c>
      <c r="J25" s="4">
        <v>0.80208333333336401</v>
      </c>
      <c r="L25" s="4">
        <v>0.812499999999999</v>
      </c>
      <c r="M25" s="4">
        <v>0.82291666666666596</v>
      </c>
      <c r="N25" s="4">
        <v>0.83333333333332105</v>
      </c>
      <c r="O25" s="4">
        <v>0.843750000000006</v>
      </c>
      <c r="P25" s="4">
        <v>0.85416666666667296</v>
      </c>
      <c r="Q25" s="4">
        <v>0.86458333333332105</v>
      </c>
      <c r="S25" s="8">
        <v>0.875</v>
      </c>
      <c r="T25" s="8">
        <v>0.88541666666666696</v>
      </c>
      <c r="U25" s="8">
        <v>0.89583333333332005</v>
      </c>
      <c r="V25" s="8">
        <v>0.906250000000006</v>
      </c>
      <c r="W25" s="8">
        <v>0.91666666666667296</v>
      </c>
      <c r="X25" s="8">
        <v>0.92708333333332005</v>
      </c>
      <c r="Y25" s="8">
        <v>0.937500000000006</v>
      </c>
      <c r="Z25" s="8">
        <v>0.94791666666665098</v>
      </c>
      <c r="AA25" s="4">
        <v>0.95833333333334103</v>
      </c>
      <c r="AN25" s="154">
        <v>0.23958333333333401</v>
      </c>
      <c r="AO25" s="153">
        <v>1</v>
      </c>
      <c r="AP25" s="153">
        <v>0</v>
      </c>
    </row>
    <row r="26" spans="1:42" x14ac:dyDescent="0.25">
      <c r="A26" s="21">
        <v>0.57291666666666696</v>
      </c>
      <c r="C26" s="4">
        <v>0.73958333333333204</v>
      </c>
      <c r="D26" s="4">
        <v>0.750000000000002</v>
      </c>
      <c r="E26" s="4">
        <v>0.76041666666667296</v>
      </c>
      <c r="F26" s="4">
        <v>0.77083333333334003</v>
      </c>
      <c r="G26" s="4">
        <v>0.78125000000000999</v>
      </c>
      <c r="H26" s="4">
        <v>0.79166666666667296</v>
      </c>
      <c r="I26" s="4">
        <v>0.80208333333334003</v>
      </c>
      <c r="J26" s="4">
        <v>0.81250000000003197</v>
      </c>
      <c r="L26" s="4">
        <v>0.82291666666666496</v>
      </c>
      <c r="M26" s="4">
        <v>0.83333333333333204</v>
      </c>
      <c r="N26" s="4">
        <v>0.84374999999998701</v>
      </c>
      <c r="O26" s="4">
        <v>0.85416666666667296</v>
      </c>
      <c r="P26" s="4">
        <v>0.86458333333334003</v>
      </c>
      <c r="Q26" s="4">
        <v>0.87499999999998701</v>
      </c>
      <c r="S26" s="8">
        <v>0.88541666666666696</v>
      </c>
      <c r="T26" s="8">
        <v>0.89583333333333404</v>
      </c>
      <c r="U26" s="8">
        <v>0.90624999999998601</v>
      </c>
      <c r="V26" s="8">
        <v>0.91666666666667296</v>
      </c>
      <c r="W26" s="8">
        <v>0.92708333333334003</v>
      </c>
      <c r="X26" s="8">
        <v>0.93749999999998601</v>
      </c>
      <c r="Y26" s="8">
        <v>0.94791666666667296</v>
      </c>
      <c r="Z26" s="4">
        <v>0.95833333333331705</v>
      </c>
      <c r="AN26" s="154">
        <v>0.25</v>
      </c>
      <c r="AO26" s="153">
        <v>2</v>
      </c>
      <c r="AP26" s="153">
        <v>0</v>
      </c>
    </row>
    <row r="27" spans="1:42" x14ac:dyDescent="0.25">
      <c r="A27" s="21">
        <v>0.58333333333333304</v>
      </c>
      <c r="C27" s="4">
        <v>0.749999999999999</v>
      </c>
      <c r="D27" s="4">
        <v>0.76041666666666896</v>
      </c>
      <c r="E27" s="4">
        <v>0.77083333333334003</v>
      </c>
      <c r="F27" s="4">
        <v>0.78125000000000699</v>
      </c>
      <c r="G27" s="4">
        <v>0.79166666666667695</v>
      </c>
      <c r="H27" s="4">
        <v>0.80208333333334003</v>
      </c>
      <c r="I27" s="4">
        <v>0.81250000000000699</v>
      </c>
      <c r="J27" s="4">
        <v>0.82291666666670005</v>
      </c>
      <c r="L27" s="4">
        <v>0.83333333333333204</v>
      </c>
      <c r="M27" s="4">
        <v>0.843749999999999</v>
      </c>
      <c r="N27" s="4">
        <v>0.85416666666665297</v>
      </c>
      <c r="O27" s="4">
        <v>0.86458333333334003</v>
      </c>
      <c r="P27" s="4">
        <v>0.87500000000000699</v>
      </c>
      <c r="Q27" s="4">
        <v>0.88541666666665297</v>
      </c>
      <c r="S27" s="8">
        <v>0.89583333333333404</v>
      </c>
      <c r="T27" s="8">
        <v>0.906250000000001</v>
      </c>
      <c r="U27" s="8">
        <v>0.91666666666665197</v>
      </c>
      <c r="V27" s="8">
        <v>0.92708333333334003</v>
      </c>
      <c r="W27" s="8">
        <v>0.93750000000000699</v>
      </c>
      <c r="X27" s="8">
        <v>0.94791666666665197</v>
      </c>
      <c r="Y27" s="4">
        <v>0.95833333333334003</v>
      </c>
      <c r="AN27" s="154">
        <v>0.26041666666666702</v>
      </c>
      <c r="AO27" s="153">
        <v>2</v>
      </c>
      <c r="AP27" s="153">
        <v>0</v>
      </c>
    </row>
    <row r="28" spans="1:42" x14ac:dyDescent="0.25">
      <c r="A28" s="21">
        <v>0.59375</v>
      </c>
      <c r="C28" s="4">
        <v>0.76041666666666596</v>
      </c>
      <c r="D28" s="4">
        <v>0.77083333333333603</v>
      </c>
      <c r="E28" s="4">
        <v>0.78125000000000699</v>
      </c>
      <c r="F28" s="4">
        <v>0.79166666666667396</v>
      </c>
      <c r="G28" s="4">
        <v>0.80208333333334403</v>
      </c>
      <c r="H28" s="4">
        <v>0.81250000000000699</v>
      </c>
      <c r="I28" s="4">
        <v>0.82291666666667396</v>
      </c>
      <c r="J28" s="4">
        <v>0.83333333333336801</v>
      </c>
      <c r="L28" s="4">
        <v>0.843749999999999</v>
      </c>
      <c r="M28" s="4">
        <v>0.85416666666666596</v>
      </c>
      <c r="N28" s="4">
        <v>0.86458333333331905</v>
      </c>
      <c r="O28" s="4">
        <v>0.87500000000000699</v>
      </c>
      <c r="P28" s="4">
        <v>0.88541666666667396</v>
      </c>
      <c r="Q28" s="4">
        <v>0.89583333333331905</v>
      </c>
      <c r="S28" s="8">
        <v>0.906250000000001</v>
      </c>
      <c r="T28" s="8">
        <v>0.91666666666666796</v>
      </c>
      <c r="U28" s="8">
        <v>0.92708333333331805</v>
      </c>
      <c r="V28" s="8">
        <v>0.93750000000000699</v>
      </c>
      <c r="W28" s="8">
        <v>0.94791666666667396</v>
      </c>
      <c r="X28" s="4">
        <v>0.95833333333331805</v>
      </c>
      <c r="AN28" s="154">
        <v>0.27083333333333398</v>
      </c>
      <c r="AO28" s="153">
        <v>2</v>
      </c>
      <c r="AP28" s="153">
        <v>0</v>
      </c>
    </row>
    <row r="29" spans="1:42" x14ac:dyDescent="0.25">
      <c r="A29" s="21">
        <v>0.60416666666666696</v>
      </c>
      <c r="C29" s="4">
        <v>0.77083333333333204</v>
      </c>
      <c r="D29" s="4">
        <v>0.781250000000002</v>
      </c>
      <c r="E29" s="4">
        <v>0.79166666666667396</v>
      </c>
      <c r="F29" s="4">
        <v>0.80208333333334103</v>
      </c>
      <c r="G29" s="4">
        <v>0.81250000000001099</v>
      </c>
      <c r="H29" s="4">
        <v>0.82291666666667396</v>
      </c>
      <c r="I29" s="4">
        <v>0.83333333333334103</v>
      </c>
      <c r="J29" s="4">
        <v>0.84375000000003597</v>
      </c>
      <c r="L29" s="4">
        <v>0.85416666666666496</v>
      </c>
      <c r="M29" s="4">
        <v>0.86458333333333204</v>
      </c>
      <c r="N29" s="4">
        <v>0.87499999999998501</v>
      </c>
      <c r="O29" s="4">
        <v>0.88541666666667396</v>
      </c>
      <c r="P29" s="4">
        <v>0.89583333333334103</v>
      </c>
      <c r="Q29" s="4">
        <v>0.90624999999998501</v>
      </c>
      <c r="S29" s="8">
        <v>0.91666666666666796</v>
      </c>
      <c r="T29" s="8">
        <v>0.92708333333333504</v>
      </c>
      <c r="U29" s="8">
        <v>0.93749999999998501</v>
      </c>
      <c r="V29" s="8">
        <v>0.94791666666667396</v>
      </c>
      <c r="W29" s="4">
        <v>0.95833333333334103</v>
      </c>
      <c r="AN29" s="154">
        <v>0.28125</v>
      </c>
      <c r="AO29" s="153">
        <v>2</v>
      </c>
      <c r="AP29" s="153">
        <v>0</v>
      </c>
    </row>
    <row r="30" spans="1:42" x14ac:dyDescent="0.25">
      <c r="A30" s="21">
        <v>0.61458333333333304</v>
      </c>
      <c r="C30" s="4">
        <v>0.781249999999999</v>
      </c>
      <c r="D30" s="4">
        <v>0.79166666666666896</v>
      </c>
      <c r="E30" s="4">
        <v>0.80208333333334103</v>
      </c>
      <c r="F30" s="4">
        <v>0.81250000000000799</v>
      </c>
      <c r="G30" s="4">
        <v>0.82291666666667795</v>
      </c>
      <c r="H30" s="4">
        <v>0.83333333333334103</v>
      </c>
      <c r="I30" s="4">
        <v>0.84375000000000799</v>
      </c>
      <c r="J30" s="4">
        <v>0.85416666666670404</v>
      </c>
      <c r="L30" s="4">
        <v>0.86458333333333204</v>
      </c>
      <c r="M30" s="4">
        <v>0.874999999999999</v>
      </c>
      <c r="N30" s="4">
        <v>0.88541666666665098</v>
      </c>
      <c r="O30" s="4">
        <v>0.89583333333334103</v>
      </c>
      <c r="P30" s="4">
        <v>0.90625000000000799</v>
      </c>
      <c r="Q30" s="4">
        <v>0.91666666666665098</v>
      </c>
      <c r="S30" s="8">
        <v>0.92708333333333504</v>
      </c>
      <c r="T30" s="8">
        <v>0.937500000000002</v>
      </c>
      <c r="U30" s="8">
        <v>0.94791666666665098</v>
      </c>
      <c r="V30" s="4">
        <v>0.95833333333334103</v>
      </c>
      <c r="AN30" s="154">
        <v>0.29166666666666702</v>
      </c>
      <c r="AO30" s="153">
        <v>2</v>
      </c>
      <c r="AP30" s="153">
        <v>0</v>
      </c>
    </row>
    <row r="31" spans="1:42" x14ac:dyDescent="0.25">
      <c r="A31" s="21">
        <v>0.625</v>
      </c>
      <c r="C31" s="4">
        <v>0.79166666666666596</v>
      </c>
      <c r="D31" s="4">
        <v>0.80208333333333603</v>
      </c>
      <c r="E31" s="4">
        <v>0.81250000000000799</v>
      </c>
      <c r="F31" s="4">
        <v>0.82291666666667496</v>
      </c>
      <c r="G31" s="4">
        <v>0.83333333333334503</v>
      </c>
      <c r="H31" s="4">
        <v>0.84375000000000799</v>
      </c>
      <c r="I31" s="4">
        <v>0.85416666666667496</v>
      </c>
      <c r="J31" s="4">
        <v>0.86458333333337201</v>
      </c>
      <c r="L31" s="4">
        <v>0.874999999999999</v>
      </c>
      <c r="M31" s="4">
        <v>0.88541666666666596</v>
      </c>
      <c r="N31" s="4">
        <v>0.89583333333331705</v>
      </c>
      <c r="O31" s="4">
        <v>0.90625000000000799</v>
      </c>
      <c r="P31" s="4">
        <v>0.91666666666667496</v>
      </c>
      <c r="Q31" s="4">
        <v>0.92708333333331705</v>
      </c>
      <c r="S31" s="8">
        <v>0.937500000000002</v>
      </c>
      <c r="T31" s="8">
        <v>0.94791666666666896</v>
      </c>
      <c r="U31" s="4">
        <v>0.95833333333331705</v>
      </c>
      <c r="AN31" s="154">
        <v>0.30208333333333398</v>
      </c>
      <c r="AO31" s="153">
        <v>2</v>
      </c>
      <c r="AP31" s="153">
        <v>0</v>
      </c>
    </row>
    <row r="32" spans="1:42" x14ac:dyDescent="0.25">
      <c r="A32" s="21">
        <v>0.63541666666666696</v>
      </c>
      <c r="C32" s="4">
        <v>0.80208333333333204</v>
      </c>
      <c r="D32" s="4">
        <v>0.812500000000002</v>
      </c>
      <c r="E32" s="4">
        <v>0.82291666666667496</v>
      </c>
      <c r="F32" s="4">
        <v>0.83333333333334203</v>
      </c>
      <c r="G32" s="4">
        <v>0.84375000000001199</v>
      </c>
      <c r="H32" s="4">
        <v>0.85416666666667496</v>
      </c>
      <c r="I32" s="4">
        <v>0.86458333333334203</v>
      </c>
      <c r="J32" s="4">
        <v>0.87500000000003997</v>
      </c>
      <c r="L32" s="4">
        <v>0.88541666666666496</v>
      </c>
      <c r="M32" s="4">
        <v>0.89583333333333204</v>
      </c>
      <c r="N32" s="4">
        <v>0.90624999999998301</v>
      </c>
      <c r="O32" s="4">
        <v>0.91666666666667496</v>
      </c>
      <c r="P32" s="4">
        <v>0.92708333333334203</v>
      </c>
      <c r="Q32" s="4">
        <v>0.93749999999998301</v>
      </c>
      <c r="S32" s="8">
        <v>0.94791666666666896</v>
      </c>
      <c r="T32" s="4">
        <v>0.95833333333333603</v>
      </c>
      <c r="AN32" s="154">
        <v>0.3125</v>
      </c>
      <c r="AO32" s="153">
        <v>2</v>
      </c>
      <c r="AP32" s="153">
        <v>1</v>
      </c>
    </row>
    <row r="33" spans="1:42" x14ac:dyDescent="0.25">
      <c r="A33" s="21">
        <v>0.64583333333333404</v>
      </c>
      <c r="C33" s="4">
        <v>0.812499999999999</v>
      </c>
      <c r="D33" s="4">
        <v>0.82291666666666896</v>
      </c>
      <c r="E33" s="4">
        <v>0.83333333333334203</v>
      </c>
      <c r="F33" s="4">
        <v>0.84375000000000899</v>
      </c>
      <c r="G33" s="4">
        <v>0.85416666666667895</v>
      </c>
      <c r="H33" s="4">
        <v>0.86458333333334203</v>
      </c>
      <c r="I33" s="4">
        <v>0.87500000000000899</v>
      </c>
      <c r="J33" s="4">
        <v>0.88541666666670804</v>
      </c>
      <c r="L33" s="4">
        <v>0.89583333333333204</v>
      </c>
      <c r="M33" s="4">
        <v>0.906249999999999</v>
      </c>
      <c r="N33" s="4">
        <v>0.91666666666664898</v>
      </c>
      <c r="O33" s="4">
        <v>0.92708333333334203</v>
      </c>
      <c r="P33" s="4">
        <v>0.93750000000000899</v>
      </c>
      <c r="Q33" s="4">
        <v>0.94791666666664898</v>
      </c>
      <c r="S33" s="4">
        <v>0.95833333333333603</v>
      </c>
      <c r="AN33" s="154">
        <v>0.32291666666666702</v>
      </c>
      <c r="AO33" s="153">
        <v>2</v>
      </c>
      <c r="AP33" s="153">
        <v>1</v>
      </c>
    </row>
    <row r="34" spans="1:42" x14ac:dyDescent="0.25">
      <c r="A34" s="21">
        <v>0.65625</v>
      </c>
      <c r="C34" s="4">
        <v>0.82291666666666596</v>
      </c>
      <c r="D34" s="4">
        <v>0.83333333333333603</v>
      </c>
      <c r="E34" s="4">
        <v>0.84375000000000899</v>
      </c>
      <c r="F34" s="4">
        <v>0.85416666666667596</v>
      </c>
      <c r="G34" s="4">
        <v>0.86458333333334603</v>
      </c>
      <c r="H34" s="4">
        <v>0.87500000000000899</v>
      </c>
      <c r="I34" s="4">
        <v>0.88541666666667596</v>
      </c>
      <c r="J34" s="4">
        <v>0.895833333333376</v>
      </c>
      <c r="L34" s="6">
        <v>0.906249999999999</v>
      </c>
      <c r="M34" s="6">
        <v>0.91666666666666596</v>
      </c>
      <c r="N34" s="6">
        <v>0.92708333333331505</v>
      </c>
      <c r="O34" s="6">
        <v>0.93750000000000899</v>
      </c>
      <c r="P34" s="6">
        <v>0.94791666666667596</v>
      </c>
      <c r="Q34" s="4">
        <v>0.95833333333331505</v>
      </c>
      <c r="AN34" s="154">
        <v>0.33333333333333398</v>
      </c>
      <c r="AO34" s="153">
        <v>2</v>
      </c>
      <c r="AP34" s="153">
        <v>1</v>
      </c>
    </row>
    <row r="35" spans="1:42" x14ac:dyDescent="0.25">
      <c r="A35" s="21">
        <v>0.66666666666666696</v>
      </c>
      <c r="C35" s="4">
        <v>0.83333333333333204</v>
      </c>
      <c r="D35" s="4">
        <v>0.843750000000003</v>
      </c>
      <c r="E35" s="4">
        <v>0.85416666666667596</v>
      </c>
      <c r="F35" s="4">
        <v>0.86458333333334303</v>
      </c>
      <c r="G35" s="4">
        <v>0.87500000000001299</v>
      </c>
      <c r="H35" s="4">
        <v>0.88541666666667596</v>
      </c>
      <c r="I35" s="4">
        <v>0.89583333333334303</v>
      </c>
      <c r="J35" s="4">
        <v>0.90625000000004396</v>
      </c>
      <c r="L35" s="6">
        <v>0.91666666666666496</v>
      </c>
      <c r="M35" s="6">
        <v>0.92708333333333204</v>
      </c>
      <c r="N35" s="6">
        <v>0.93749999999998102</v>
      </c>
      <c r="O35" s="6">
        <v>0.94791666666667596</v>
      </c>
      <c r="P35" s="4">
        <v>0.95833333333334303</v>
      </c>
      <c r="Q35" s="7"/>
      <c r="AN35" s="154">
        <v>0.34375</v>
      </c>
      <c r="AO35" s="153">
        <v>2</v>
      </c>
      <c r="AP35" s="153">
        <v>1</v>
      </c>
    </row>
    <row r="36" spans="1:42" x14ac:dyDescent="0.25">
      <c r="A36" s="21">
        <v>0.67708333333333404</v>
      </c>
      <c r="C36" s="4">
        <v>0.843749999999999</v>
      </c>
      <c r="D36" s="4">
        <v>0.85416666666666896</v>
      </c>
      <c r="E36" s="4">
        <v>0.86458333333334303</v>
      </c>
      <c r="F36" s="4">
        <v>0.87500000000000999</v>
      </c>
      <c r="G36" s="4">
        <v>0.88541666666667995</v>
      </c>
      <c r="H36" s="4">
        <v>0.89583333333334303</v>
      </c>
      <c r="I36" s="4">
        <v>0.90625000000000999</v>
      </c>
      <c r="J36" s="4">
        <v>0.91666666666671204</v>
      </c>
      <c r="L36" s="6">
        <v>0.92708333333333104</v>
      </c>
      <c r="M36" s="6">
        <v>0.937499999999998</v>
      </c>
      <c r="N36" s="6">
        <v>0.94791666666664698</v>
      </c>
      <c r="O36" s="4">
        <v>0.95833333333334303</v>
      </c>
      <c r="AN36" s="154">
        <v>0.35416666666666702</v>
      </c>
      <c r="AO36" s="153">
        <v>2</v>
      </c>
      <c r="AP36" s="153">
        <v>1</v>
      </c>
    </row>
    <row r="37" spans="1:42" x14ac:dyDescent="0.25">
      <c r="A37" s="21">
        <v>0.6875</v>
      </c>
      <c r="C37" s="4">
        <v>0.85416666666666496</v>
      </c>
      <c r="D37" s="4">
        <v>0.86458333333333603</v>
      </c>
      <c r="E37" s="4">
        <v>0.87500000000000999</v>
      </c>
      <c r="F37" s="4">
        <v>0.88541666666667695</v>
      </c>
      <c r="G37" s="4">
        <v>0.89583333333334803</v>
      </c>
      <c r="H37" s="4">
        <v>0.90625000000000999</v>
      </c>
      <c r="I37" s="4">
        <v>0.91666666666667695</v>
      </c>
      <c r="J37" s="4">
        <v>0.92708333333338</v>
      </c>
      <c r="L37" s="6">
        <v>0.937499999999997</v>
      </c>
      <c r="M37" s="6">
        <v>0.94791666666666397</v>
      </c>
      <c r="N37" s="4">
        <v>0.95833333333331305</v>
      </c>
      <c r="AN37" s="154">
        <v>0.36458333333333398</v>
      </c>
      <c r="AO37" s="153">
        <v>2</v>
      </c>
      <c r="AP37" s="153">
        <v>1</v>
      </c>
    </row>
    <row r="38" spans="1:42" x14ac:dyDescent="0.25">
      <c r="A38" s="21">
        <v>0.69791666666666696</v>
      </c>
      <c r="C38" s="4">
        <v>0.86458333333333204</v>
      </c>
      <c r="D38" s="4">
        <v>0.875000000000003</v>
      </c>
      <c r="E38" s="4">
        <v>0.88541666666667695</v>
      </c>
      <c r="F38" s="4">
        <v>0.89583333333334403</v>
      </c>
      <c r="G38" s="4">
        <v>0.90625000000001499</v>
      </c>
      <c r="H38" s="4">
        <v>0.91666666666667695</v>
      </c>
      <c r="I38" s="4">
        <v>0.92708333333334403</v>
      </c>
      <c r="J38" s="4">
        <v>0.93750000000004896</v>
      </c>
      <c r="L38" s="6">
        <v>0.94791666666666297</v>
      </c>
      <c r="M38" s="4">
        <v>0.95833333333333004</v>
      </c>
      <c r="AN38" s="154">
        <v>0.375</v>
      </c>
      <c r="AO38" s="153">
        <v>2</v>
      </c>
      <c r="AP38" s="153">
        <v>1</v>
      </c>
    </row>
    <row r="39" spans="1:42" x14ac:dyDescent="0.25">
      <c r="A39" s="21">
        <v>0.70833333333333404</v>
      </c>
      <c r="C39" s="4">
        <v>0.874999999999999</v>
      </c>
      <c r="D39" s="4">
        <v>0.88541666666666996</v>
      </c>
      <c r="E39" s="4">
        <v>0.89583333333334403</v>
      </c>
      <c r="F39" s="4">
        <v>0.90625000000001099</v>
      </c>
      <c r="G39" s="4">
        <v>0.91666666666668195</v>
      </c>
      <c r="H39" s="4">
        <v>0.92708333333334403</v>
      </c>
      <c r="I39" s="4">
        <v>0.93750000000001099</v>
      </c>
      <c r="J39" s="4">
        <v>0.94791666666671703</v>
      </c>
      <c r="L39" s="4">
        <v>0.95833333333332904</v>
      </c>
      <c r="AN39" s="154">
        <v>0.38541666666666702</v>
      </c>
      <c r="AO39" s="153">
        <v>2</v>
      </c>
      <c r="AP39" s="153">
        <v>1</v>
      </c>
    </row>
    <row r="40" spans="1:42" x14ac:dyDescent="0.25">
      <c r="A40" s="21">
        <v>0.71875</v>
      </c>
      <c r="C40" s="6">
        <v>0.88541666666666496</v>
      </c>
      <c r="D40" s="6">
        <v>0.89583333333333603</v>
      </c>
      <c r="E40" s="6">
        <v>0.90625000000001099</v>
      </c>
      <c r="F40" s="6">
        <v>0.91666666666667795</v>
      </c>
      <c r="G40" s="6">
        <v>0.92708333333334902</v>
      </c>
      <c r="H40" s="6">
        <v>0.93750000000001099</v>
      </c>
      <c r="I40" s="6">
        <v>0.94791666666667795</v>
      </c>
      <c r="J40" s="4">
        <v>0.958333333333385</v>
      </c>
      <c r="AN40" s="154">
        <v>0.39583333333333398</v>
      </c>
      <c r="AO40" s="153">
        <v>2</v>
      </c>
      <c r="AP40" s="153">
        <v>1</v>
      </c>
    </row>
    <row r="41" spans="1:42" x14ac:dyDescent="0.25">
      <c r="A41" s="21">
        <v>0.72916666666666696</v>
      </c>
      <c r="C41" s="6">
        <v>0.89583333333333104</v>
      </c>
      <c r="D41" s="6">
        <v>0.906250000000002</v>
      </c>
      <c r="E41" s="6">
        <v>0.91666666666667795</v>
      </c>
      <c r="F41" s="6">
        <v>0.92708333333334503</v>
      </c>
      <c r="G41" s="6">
        <v>0.93750000000001599</v>
      </c>
      <c r="H41" s="6">
        <v>0.94791666666667795</v>
      </c>
      <c r="I41" s="4">
        <v>0.95833333333334503</v>
      </c>
      <c r="AN41" s="154">
        <v>0.40625</v>
      </c>
      <c r="AO41" s="153">
        <v>2</v>
      </c>
      <c r="AP41" s="153">
        <v>1</v>
      </c>
    </row>
    <row r="42" spans="1:42" x14ac:dyDescent="0.25">
      <c r="A42" s="21">
        <v>0.73958333333333404</v>
      </c>
      <c r="C42" s="6">
        <v>0.906249999999997</v>
      </c>
      <c r="D42" s="6">
        <v>0.91666666666666796</v>
      </c>
      <c r="E42" s="6">
        <v>0.92708333333334503</v>
      </c>
      <c r="F42" s="6">
        <v>0.93750000000001199</v>
      </c>
      <c r="G42" s="6">
        <v>0.94791666666668295</v>
      </c>
      <c r="H42" s="4">
        <v>0.95833333333334503</v>
      </c>
      <c r="AN42" s="154">
        <v>0.41666666666666702</v>
      </c>
      <c r="AO42" s="153">
        <v>2</v>
      </c>
      <c r="AP42" s="153">
        <v>1</v>
      </c>
    </row>
    <row r="43" spans="1:42" x14ac:dyDescent="0.25">
      <c r="A43" s="21">
        <v>0.75</v>
      </c>
      <c r="C43" s="6">
        <v>0.91666666666666297</v>
      </c>
      <c r="D43" s="6">
        <v>0.92708333333333404</v>
      </c>
      <c r="E43" s="6">
        <v>0.93750000000001199</v>
      </c>
      <c r="F43" s="6">
        <v>0.94791666666667895</v>
      </c>
      <c r="G43" s="4">
        <v>0.95833333333335002</v>
      </c>
      <c r="AN43" s="154">
        <v>0.42708333333333398</v>
      </c>
      <c r="AO43" s="153">
        <v>2</v>
      </c>
      <c r="AP43" s="153">
        <v>1</v>
      </c>
    </row>
    <row r="44" spans="1:42" x14ac:dyDescent="0.25">
      <c r="A44" s="21">
        <v>0.76041666666666696</v>
      </c>
      <c r="C44" s="6">
        <v>0.92708333333332904</v>
      </c>
      <c r="D44" s="6">
        <v>0.9375</v>
      </c>
      <c r="E44" s="6">
        <v>0.94791666666667895</v>
      </c>
      <c r="F44" s="4">
        <v>0.95833333333334603</v>
      </c>
      <c r="AN44" s="154">
        <v>0.4375</v>
      </c>
      <c r="AO44" s="153">
        <v>2</v>
      </c>
      <c r="AP44" s="153">
        <v>2</v>
      </c>
    </row>
    <row r="45" spans="1:42" x14ac:dyDescent="0.25">
      <c r="A45" s="21">
        <v>0.77083333333333404</v>
      </c>
      <c r="C45" s="6">
        <v>0.937499999999995</v>
      </c>
      <c r="D45" s="6">
        <v>0.94791666666666596</v>
      </c>
      <c r="E45" s="4">
        <v>0.95833333333334603</v>
      </c>
      <c r="AN45" s="154">
        <v>0.44791666666666702</v>
      </c>
      <c r="AO45" s="153">
        <v>2</v>
      </c>
      <c r="AP45" s="153">
        <v>2</v>
      </c>
    </row>
    <row r="46" spans="1:42" x14ac:dyDescent="0.25">
      <c r="A46" s="21">
        <v>0.78125</v>
      </c>
      <c r="C46" s="6">
        <v>0.94791666666666097</v>
      </c>
      <c r="D46" s="4">
        <v>0.95833333333333204</v>
      </c>
      <c r="AN46" s="154">
        <v>0.45833333333333398</v>
      </c>
      <c r="AO46" s="153">
        <v>2</v>
      </c>
      <c r="AP46" s="153">
        <v>2</v>
      </c>
    </row>
    <row r="47" spans="1:42" x14ac:dyDescent="0.25">
      <c r="A47" s="21">
        <v>0.79166666666666696</v>
      </c>
      <c r="C47" s="4">
        <v>0.95833333333332704</v>
      </c>
      <c r="AN47" s="154">
        <v>0.46875</v>
      </c>
      <c r="AO47" s="153">
        <v>2</v>
      </c>
      <c r="AP47" s="153">
        <v>2</v>
      </c>
    </row>
    <row r="48" spans="1:42" x14ac:dyDescent="0.25">
      <c r="AN48" s="154">
        <v>0.47916666666666702</v>
      </c>
      <c r="AO48" s="153">
        <v>2</v>
      </c>
      <c r="AP48" s="153">
        <v>2</v>
      </c>
    </row>
    <row r="49" spans="40:42" x14ac:dyDescent="0.25">
      <c r="AN49" s="154">
        <v>0.48958333333333398</v>
      </c>
      <c r="AO49" s="153">
        <v>2</v>
      </c>
      <c r="AP49" s="153">
        <v>2</v>
      </c>
    </row>
    <row r="50" spans="40:42" x14ac:dyDescent="0.25">
      <c r="AN50" s="154">
        <v>0.5</v>
      </c>
      <c r="AO50" s="153">
        <v>2</v>
      </c>
      <c r="AP50" s="153">
        <v>2</v>
      </c>
    </row>
  </sheetData>
  <mergeCells count="4">
    <mergeCell ref="C2:J2"/>
    <mergeCell ref="L2:Q2"/>
    <mergeCell ref="S2:AD2"/>
    <mergeCell ref="AF2:AL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0"/>
  <sheetViews>
    <sheetView workbookViewId="0">
      <pane ySplit="1" topLeftCell="A2" activePane="bottomLeft" state="frozen"/>
      <selection pane="bottomLeft" activeCell="L21" sqref="L21"/>
    </sheetView>
  </sheetViews>
  <sheetFormatPr defaultRowHeight="15" x14ac:dyDescent="0.25"/>
  <cols>
    <col min="1" max="1" width="3.7109375" customWidth="1"/>
    <col min="2" max="2" width="12.140625" style="41" bestFit="1" customWidth="1"/>
    <col min="3" max="3" width="7.7109375" style="41" customWidth="1"/>
    <col min="4" max="4" width="3" style="42" customWidth="1"/>
    <col min="5" max="5" width="7.7109375" style="77" customWidth="1"/>
    <col min="6" max="6" width="9.42578125" style="56" bestFit="1" customWidth="1"/>
    <col min="7" max="7" width="2.5703125" style="66" bestFit="1" customWidth="1"/>
    <col min="8" max="8" width="9.5703125" style="53" bestFit="1" customWidth="1"/>
    <col min="9" max="9" width="10" bestFit="1" customWidth="1"/>
    <col min="10" max="10" width="9.42578125" bestFit="1" customWidth="1"/>
    <col min="11" max="11" width="9.140625" style="151"/>
  </cols>
  <sheetData>
    <row r="1" spans="1:11" s="3" customFormat="1" ht="15.75" thickBot="1" x14ac:dyDescent="0.3">
      <c r="A1" s="59"/>
      <c r="B1" s="61" t="s">
        <v>33</v>
      </c>
      <c r="C1" s="86" t="s">
        <v>32</v>
      </c>
      <c r="D1" s="86"/>
      <c r="E1" s="86"/>
      <c r="F1" s="86"/>
      <c r="G1" s="62"/>
      <c r="H1" s="60"/>
      <c r="I1" s="57" t="s">
        <v>34</v>
      </c>
      <c r="J1" s="69">
        <f>SUM(F2:F55)</f>
        <v>0</v>
      </c>
      <c r="K1" s="75"/>
    </row>
    <row r="2" spans="1:11" s="14" customFormat="1" ht="15.75" thickTop="1" x14ac:dyDescent="0.25">
      <c r="B2" s="46">
        <v>43888</v>
      </c>
      <c r="C2" s="45">
        <v>43870</v>
      </c>
      <c r="D2" s="71" t="s">
        <v>36</v>
      </c>
      <c r="E2" s="72">
        <v>43876</v>
      </c>
      <c r="F2" s="58"/>
      <c r="G2" s="64"/>
      <c r="H2" s="50"/>
      <c r="K2" s="75"/>
    </row>
    <row r="3" spans="1:11" s="47" customFormat="1" x14ac:dyDescent="0.25">
      <c r="B3" s="48"/>
      <c r="C3" s="48"/>
      <c r="D3" s="147"/>
      <c r="E3" s="73"/>
      <c r="F3" s="54"/>
      <c r="G3" s="64"/>
      <c r="H3" s="51"/>
      <c r="K3" s="149" t="s">
        <v>70</v>
      </c>
    </row>
    <row r="4" spans="1:11" s="14" customFormat="1" x14ac:dyDescent="0.25">
      <c r="B4" s="46">
        <f>$B2+7</f>
        <v>43895</v>
      </c>
      <c r="C4" s="70">
        <f>C2+7</f>
        <v>43877</v>
      </c>
      <c r="D4" s="71" t="s">
        <v>36</v>
      </c>
      <c r="E4" s="74">
        <f>E2+7</f>
        <v>43883</v>
      </c>
      <c r="F4" s="58"/>
      <c r="G4" s="64"/>
      <c r="H4" s="50"/>
      <c r="K4" s="75" t="s">
        <v>71</v>
      </c>
    </row>
    <row r="5" spans="1:11" s="14" customFormat="1" x14ac:dyDescent="0.25">
      <c r="B5" s="46">
        <f>$B4+7</f>
        <v>43902</v>
      </c>
      <c r="C5" s="45">
        <f>C4+7</f>
        <v>43884</v>
      </c>
      <c r="D5" s="71" t="s">
        <v>36</v>
      </c>
      <c r="E5" s="74">
        <f>E4+7</f>
        <v>43890</v>
      </c>
      <c r="F5" s="58"/>
      <c r="G5" s="64"/>
      <c r="H5" s="50"/>
      <c r="K5" s="75" t="s">
        <v>72</v>
      </c>
    </row>
    <row r="6" spans="1:11" s="14" customFormat="1" x14ac:dyDescent="0.25">
      <c r="B6" s="46">
        <f t="shared" ref="B6:B18" si="0">$B5+7</f>
        <v>43909</v>
      </c>
      <c r="C6" s="45">
        <f t="shared" ref="C6:C18" si="1">C5+7</f>
        <v>43891</v>
      </c>
      <c r="D6" s="71" t="s">
        <v>36</v>
      </c>
      <c r="E6" s="74">
        <f>E5+7</f>
        <v>43897</v>
      </c>
      <c r="F6" s="58"/>
      <c r="G6" s="64"/>
      <c r="H6" s="50"/>
      <c r="K6" s="75" t="s">
        <v>73</v>
      </c>
    </row>
    <row r="7" spans="1:11" s="14" customFormat="1" x14ac:dyDescent="0.25">
      <c r="B7" s="46">
        <f t="shared" si="0"/>
        <v>43916</v>
      </c>
      <c r="C7" s="45">
        <f t="shared" si="1"/>
        <v>43898</v>
      </c>
      <c r="D7" s="71" t="s">
        <v>36</v>
      </c>
      <c r="E7" s="74">
        <f>E6+7</f>
        <v>43904</v>
      </c>
      <c r="F7" s="58"/>
      <c r="G7" s="63" t="s">
        <v>35</v>
      </c>
      <c r="H7" s="78">
        <f>SUM(F4:F7)</f>
        <v>0</v>
      </c>
      <c r="K7" s="75" t="s">
        <v>74</v>
      </c>
    </row>
    <row r="8" spans="1:11" s="49" customFormat="1" x14ac:dyDescent="0.25">
      <c r="B8" s="48"/>
      <c r="C8" s="48"/>
      <c r="D8" s="147"/>
      <c r="E8" s="148"/>
      <c r="F8" s="54"/>
      <c r="G8" s="64"/>
      <c r="H8" s="67"/>
      <c r="K8" s="150" t="s">
        <v>75</v>
      </c>
    </row>
    <row r="9" spans="1:11" s="14" customFormat="1" x14ac:dyDescent="0.25">
      <c r="B9" s="46">
        <f>$B7+7</f>
        <v>43923</v>
      </c>
      <c r="C9" s="45">
        <f>C7+7</f>
        <v>43905</v>
      </c>
      <c r="D9" s="71" t="s">
        <v>36</v>
      </c>
      <c r="E9" s="74">
        <f>E7+7</f>
        <v>43911</v>
      </c>
      <c r="F9" s="58"/>
      <c r="G9" s="64"/>
      <c r="H9" s="50"/>
      <c r="K9" s="75" t="s">
        <v>76</v>
      </c>
    </row>
    <row r="10" spans="1:11" s="14" customFormat="1" x14ac:dyDescent="0.25">
      <c r="B10" s="46">
        <f t="shared" si="0"/>
        <v>43930</v>
      </c>
      <c r="C10" s="45">
        <f t="shared" si="1"/>
        <v>43912</v>
      </c>
      <c r="D10" s="71" t="s">
        <v>36</v>
      </c>
      <c r="E10" s="72">
        <f>E9+7</f>
        <v>43918</v>
      </c>
      <c r="F10" s="58"/>
      <c r="G10" s="64"/>
      <c r="H10" s="50"/>
      <c r="K10" s="75"/>
    </row>
    <row r="11" spans="1:11" s="14" customFormat="1" x14ac:dyDescent="0.25">
      <c r="B11" s="46">
        <f t="shared" si="0"/>
        <v>43937</v>
      </c>
      <c r="C11" s="45">
        <f t="shared" si="1"/>
        <v>43919</v>
      </c>
      <c r="D11" s="71" t="s">
        <v>36</v>
      </c>
      <c r="E11" s="72">
        <f>E10+7</f>
        <v>43925</v>
      </c>
      <c r="F11" s="58"/>
      <c r="G11" s="64"/>
      <c r="H11" s="50"/>
      <c r="K11" s="75"/>
    </row>
    <row r="12" spans="1:11" s="14" customFormat="1" x14ac:dyDescent="0.25">
      <c r="B12" s="46">
        <f t="shared" si="0"/>
        <v>43944</v>
      </c>
      <c r="C12" s="45">
        <f t="shared" si="1"/>
        <v>43926</v>
      </c>
      <c r="D12" s="71" t="s">
        <v>36</v>
      </c>
      <c r="E12" s="72">
        <f>E11+7</f>
        <v>43932</v>
      </c>
      <c r="F12" s="58"/>
      <c r="G12" s="64"/>
      <c r="H12" s="50"/>
      <c r="K12" s="75"/>
    </row>
    <row r="13" spans="1:11" s="14" customFormat="1" x14ac:dyDescent="0.25">
      <c r="B13" s="46">
        <f t="shared" si="0"/>
        <v>43951</v>
      </c>
      <c r="C13" s="45">
        <f t="shared" si="1"/>
        <v>43933</v>
      </c>
      <c r="D13" s="71" t="s">
        <v>36</v>
      </c>
      <c r="E13" s="72">
        <f>E12+7</f>
        <v>43939</v>
      </c>
      <c r="F13" s="58"/>
      <c r="G13" s="63" t="s">
        <v>35</v>
      </c>
      <c r="H13" s="68">
        <f>SUM(F8:F12)</f>
        <v>0</v>
      </c>
      <c r="K13" s="75"/>
    </row>
    <row r="14" spans="1:11" s="47" customFormat="1" x14ac:dyDescent="0.25">
      <c r="B14" s="48"/>
      <c r="C14" s="48"/>
      <c r="D14" s="147"/>
      <c r="E14" s="73"/>
      <c r="F14" s="54"/>
      <c r="G14" s="64"/>
      <c r="H14" s="67"/>
      <c r="K14" s="149"/>
    </row>
    <row r="15" spans="1:11" s="14" customFormat="1" x14ac:dyDescent="0.25">
      <c r="B15" s="46">
        <f>$B13+7</f>
        <v>43958</v>
      </c>
      <c r="C15" s="45">
        <f>C13+7</f>
        <v>43940</v>
      </c>
      <c r="D15" s="71" t="s">
        <v>36</v>
      </c>
      <c r="E15" s="72">
        <f>E13+7</f>
        <v>43946</v>
      </c>
      <c r="F15" s="58"/>
      <c r="G15" s="64"/>
      <c r="H15" s="50"/>
      <c r="K15" s="75"/>
    </row>
    <row r="16" spans="1:11" s="14" customFormat="1" x14ac:dyDescent="0.25">
      <c r="B16" s="46">
        <f t="shared" si="0"/>
        <v>43965</v>
      </c>
      <c r="C16" s="45">
        <f t="shared" si="1"/>
        <v>43947</v>
      </c>
      <c r="D16" s="71" t="s">
        <v>36</v>
      </c>
      <c r="E16" s="72">
        <f>E15+7</f>
        <v>43953</v>
      </c>
      <c r="F16" s="58"/>
      <c r="G16" s="64"/>
      <c r="H16" s="50"/>
      <c r="K16" s="75"/>
    </row>
    <row r="17" spans="2:11" s="14" customFormat="1" x14ac:dyDescent="0.25">
      <c r="B17" s="46">
        <f>$B16+7</f>
        <v>43972</v>
      </c>
      <c r="C17" s="45">
        <f>C16+7</f>
        <v>43954</v>
      </c>
      <c r="D17" s="71" t="s">
        <v>36</v>
      </c>
      <c r="E17" s="72">
        <f>E16+7</f>
        <v>43960</v>
      </c>
      <c r="F17" s="58"/>
      <c r="G17" s="64"/>
      <c r="H17" s="50"/>
      <c r="K17" s="75"/>
    </row>
    <row r="18" spans="2:11" s="14" customFormat="1" x14ac:dyDescent="0.25">
      <c r="B18" s="46">
        <f t="shared" si="0"/>
        <v>43979</v>
      </c>
      <c r="C18" s="45">
        <f t="shared" si="1"/>
        <v>43961</v>
      </c>
      <c r="D18" s="71" t="s">
        <v>36</v>
      </c>
      <c r="E18" s="72">
        <f>E17+7</f>
        <v>43967</v>
      </c>
      <c r="F18" s="58"/>
      <c r="G18" s="63" t="s">
        <v>35</v>
      </c>
      <c r="H18" s="68">
        <f>SUM(F14:F17)</f>
        <v>0</v>
      </c>
      <c r="K18" s="75"/>
    </row>
    <row r="19" spans="2:11" s="49" customFormat="1" x14ac:dyDescent="0.25">
      <c r="B19" s="48"/>
      <c r="C19" s="48"/>
      <c r="D19" s="147"/>
      <c r="E19" s="73"/>
      <c r="F19" s="54"/>
      <c r="G19" s="64"/>
      <c r="H19" s="67"/>
      <c r="K19" s="150"/>
    </row>
    <row r="20" spans="2:11" s="14" customFormat="1" x14ac:dyDescent="0.25">
      <c r="B20" s="46">
        <f>$B18+7</f>
        <v>43986</v>
      </c>
      <c r="C20" s="45">
        <f>C18+7</f>
        <v>43968</v>
      </c>
      <c r="D20" s="71" t="s">
        <v>36</v>
      </c>
      <c r="E20" s="72">
        <f>E18+7</f>
        <v>43974</v>
      </c>
      <c r="F20" s="58"/>
      <c r="G20" s="64"/>
      <c r="H20" s="50"/>
      <c r="K20" s="75"/>
    </row>
    <row r="21" spans="2:11" s="14" customFormat="1" x14ac:dyDescent="0.25">
      <c r="B21" s="46">
        <f>$B20+7</f>
        <v>43993</v>
      </c>
      <c r="C21" s="45">
        <f>C20+7</f>
        <v>43975</v>
      </c>
      <c r="D21" s="71" t="s">
        <v>36</v>
      </c>
      <c r="E21" s="72">
        <f>E20+7</f>
        <v>43981</v>
      </c>
      <c r="F21" s="58"/>
      <c r="G21" s="64"/>
      <c r="H21" s="50"/>
      <c r="K21" s="75"/>
    </row>
    <row r="22" spans="2:11" s="14" customFormat="1" x14ac:dyDescent="0.25">
      <c r="B22" s="46">
        <f>$B21+7</f>
        <v>44000</v>
      </c>
      <c r="C22" s="45">
        <f t="shared" ref="C22:C56" si="2">C21+7</f>
        <v>43982</v>
      </c>
      <c r="D22" s="71" t="s">
        <v>36</v>
      </c>
      <c r="E22" s="72">
        <f>E21+7</f>
        <v>43988</v>
      </c>
      <c r="F22" s="58"/>
      <c r="G22" s="64"/>
      <c r="H22" s="50"/>
      <c r="K22" s="75"/>
    </row>
    <row r="23" spans="2:11" s="14" customFormat="1" x14ac:dyDescent="0.25">
      <c r="B23" s="46">
        <f>$B22+7</f>
        <v>44007</v>
      </c>
      <c r="C23" s="45">
        <f t="shared" si="2"/>
        <v>43989</v>
      </c>
      <c r="D23" s="71" t="s">
        <v>36</v>
      </c>
      <c r="E23" s="72">
        <f>E22+7</f>
        <v>43995</v>
      </c>
      <c r="F23" s="58"/>
      <c r="G23" s="63" t="s">
        <v>35</v>
      </c>
      <c r="H23" s="68">
        <f>SUM(F19:F22)</f>
        <v>0</v>
      </c>
      <c r="K23" s="75"/>
    </row>
    <row r="24" spans="2:11" s="49" customFormat="1" x14ac:dyDescent="0.25">
      <c r="B24" s="48"/>
      <c r="C24" s="48"/>
      <c r="D24" s="147"/>
      <c r="E24" s="73"/>
      <c r="F24" s="54"/>
      <c r="G24" s="64"/>
      <c r="H24" s="67"/>
      <c r="K24" s="150"/>
    </row>
    <row r="25" spans="2:11" s="14" customFormat="1" x14ac:dyDescent="0.25">
      <c r="B25" s="46">
        <f>$B23+7</f>
        <v>44014</v>
      </c>
      <c r="C25" s="45">
        <f>C23+7</f>
        <v>43996</v>
      </c>
      <c r="D25" s="71" t="s">
        <v>36</v>
      </c>
      <c r="E25" s="72">
        <f>E23+7</f>
        <v>44002</v>
      </c>
      <c r="F25" s="58"/>
      <c r="G25" s="64"/>
      <c r="H25" s="50"/>
      <c r="K25" s="75"/>
    </row>
    <row r="26" spans="2:11" s="14" customFormat="1" x14ac:dyDescent="0.25">
      <c r="B26" s="46">
        <f>$B25+7</f>
        <v>44021</v>
      </c>
      <c r="C26" s="45">
        <f t="shared" si="2"/>
        <v>44003</v>
      </c>
      <c r="D26" s="71" t="s">
        <v>36</v>
      </c>
      <c r="E26" s="72">
        <f>E25+7</f>
        <v>44009</v>
      </c>
      <c r="F26" s="58"/>
      <c r="G26" s="64"/>
      <c r="H26" s="50"/>
      <c r="K26" s="75"/>
    </row>
    <row r="27" spans="2:11" s="14" customFormat="1" x14ac:dyDescent="0.25">
      <c r="B27" s="46">
        <f>$B26+7</f>
        <v>44028</v>
      </c>
      <c r="C27" s="45">
        <f t="shared" si="2"/>
        <v>44010</v>
      </c>
      <c r="D27" s="71" t="s">
        <v>36</v>
      </c>
      <c r="E27" s="72">
        <f>E26+7</f>
        <v>44016</v>
      </c>
      <c r="F27" s="58"/>
      <c r="G27" s="64"/>
      <c r="H27" s="50"/>
      <c r="K27" s="75"/>
    </row>
    <row r="28" spans="2:11" s="14" customFormat="1" x14ac:dyDescent="0.25">
      <c r="B28" s="46">
        <f>$B27+7</f>
        <v>44035</v>
      </c>
      <c r="C28" s="45">
        <f t="shared" si="2"/>
        <v>44017</v>
      </c>
      <c r="D28" s="71" t="s">
        <v>36</v>
      </c>
      <c r="E28" s="72">
        <f>E27+7</f>
        <v>44023</v>
      </c>
      <c r="F28" s="58"/>
      <c r="G28" s="64"/>
      <c r="H28" s="50"/>
      <c r="K28" s="75"/>
    </row>
    <row r="29" spans="2:11" s="14" customFormat="1" x14ac:dyDescent="0.25">
      <c r="B29" s="46">
        <f>$B28+7</f>
        <v>44042</v>
      </c>
      <c r="C29" s="45">
        <f t="shared" si="2"/>
        <v>44024</v>
      </c>
      <c r="D29" s="71" t="s">
        <v>36</v>
      </c>
      <c r="E29" s="72">
        <f>E28+7</f>
        <v>44030</v>
      </c>
      <c r="F29" s="58"/>
      <c r="G29" s="63" t="s">
        <v>35</v>
      </c>
      <c r="H29" s="79">
        <f>SUM(F24:F28)</f>
        <v>0</v>
      </c>
      <c r="K29" s="75"/>
    </row>
    <row r="30" spans="2:11" s="49" customFormat="1" x14ac:dyDescent="0.25">
      <c r="B30" s="48"/>
      <c r="C30" s="48"/>
      <c r="D30" s="147"/>
      <c r="E30" s="73"/>
      <c r="F30" s="54"/>
      <c r="G30" s="64"/>
      <c r="H30" s="52"/>
      <c r="K30" s="150"/>
    </row>
    <row r="31" spans="2:11" s="14" customFormat="1" x14ac:dyDescent="0.25">
      <c r="B31" s="46">
        <f>$B29+7</f>
        <v>44049</v>
      </c>
      <c r="C31" s="45">
        <f>C29+7</f>
        <v>44031</v>
      </c>
      <c r="D31" s="71" t="s">
        <v>36</v>
      </c>
      <c r="E31" s="72">
        <f>E29+7</f>
        <v>44037</v>
      </c>
      <c r="F31" s="58"/>
      <c r="G31" s="64"/>
      <c r="H31" s="50"/>
      <c r="K31" s="75"/>
    </row>
    <row r="32" spans="2:11" s="14" customFormat="1" x14ac:dyDescent="0.25">
      <c r="B32" s="46">
        <f>$B31+7</f>
        <v>44056</v>
      </c>
      <c r="C32" s="45">
        <f t="shared" si="2"/>
        <v>44038</v>
      </c>
      <c r="D32" s="71" t="s">
        <v>36</v>
      </c>
      <c r="E32" s="72">
        <f>E31+7</f>
        <v>44044</v>
      </c>
      <c r="F32" s="58"/>
      <c r="G32" s="64"/>
      <c r="H32" s="50"/>
      <c r="K32" s="75"/>
    </row>
    <row r="33" spans="2:11" s="14" customFormat="1" x14ac:dyDescent="0.25">
      <c r="B33" s="46">
        <f>$B32+7</f>
        <v>44063</v>
      </c>
      <c r="C33" s="45">
        <f t="shared" si="2"/>
        <v>44045</v>
      </c>
      <c r="D33" s="71" t="s">
        <v>36</v>
      </c>
      <c r="E33" s="72">
        <f>E32+7</f>
        <v>44051</v>
      </c>
      <c r="F33" s="58"/>
      <c r="G33" s="64"/>
      <c r="H33" s="50"/>
      <c r="K33" s="75"/>
    </row>
    <row r="34" spans="2:11" s="14" customFormat="1" x14ac:dyDescent="0.25">
      <c r="B34" s="46">
        <f>$B33+7</f>
        <v>44070</v>
      </c>
      <c r="C34" s="45">
        <f t="shared" si="2"/>
        <v>44052</v>
      </c>
      <c r="D34" s="71" t="s">
        <v>36</v>
      </c>
      <c r="E34" s="72">
        <f>E33+7</f>
        <v>44058</v>
      </c>
      <c r="F34" s="58"/>
      <c r="G34" s="63" t="s">
        <v>35</v>
      </c>
      <c r="H34" s="79">
        <f>SUM(F30:F33)</f>
        <v>0</v>
      </c>
      <c r="K34" s="75"/>
    </row>
    <row r="35" spans="2:11" s="49" customFormat="1" x14ac:dyDescent="0.25">
      <c r="B35" s="48"/>
      <c r="C35" s="48"/>
      <c r="D35" s="147"/>
      <c r="E35" s="73"/>
      <c r="F35" s="54"/>
      <c r="G35" s="64"/>
      <c r="H35" s="52"/>
      <c r="K35" s="150"/>
    </row>
    <row r="36" spans="2:11" s="14" customFormat="1" x14ac:dyDescent="0.25">
      <c r="B36" s="46">
        <f>$B34+7</f>
        <v>44077</v>
      </c>
      <c r="C36" s="45">
        <f>C34+7</f>
        <v>44059</v>
      </c>
      <c r="D36" s="71" t="s">
        <v>36</v>
      </c>
      <c r="E36" s="72">
        <f>E34+7</f>
        <v>44065</v>
      </c>
      <c r="F36" s="58"/>
      <c r="G36" s="64"/>
      <c r="H36" s="50"/>
      <c r="K36" s="75"/>
    </row>
    <row r="37" spans="2:11" s="14" customFormat="1" x14ac:dyDescent="0.25">
      <c r="B37" s="46">
        <f>$B36+7</f>
        <v>44084</v>
      </c>
      <c r="C37" s="45">
        <f t="shared" si="2"/>
        <v>44066</v>
      </c>
      <c r="D37" s="71" t="s">
        <v>36</v>
      </c>
      <c r="E37" s="72">
        <f>E36+7</f>
        <v>44072</v>
      </c>
      <c r="F37" s="58"/>
      <c r="G37" s="64"/>
      <c r="H37" s="50"/>
      <c r="K37" s="75"/>
    </row>
    <row r="38" spans="2:11" s="14" customFormat="1" x14ac:dyDescent="0.25">
      <c r="B38" s="46">
        <f>$B37+7</f>
        <v>44091</v>
      </c>
      <c r="C38" s="45">
        <f t="shared" si="2"/>
        <v>44073</v>
      </c>
      <c r="D38" s="71" t="s">
        <v>36</v>
      </c>
      <c r="E38" s="72">
        <f>E37+7</f>
        <v>44079</v>
      </c>
      <c r="F38" s="58"/>
      <c r="G38" s="64"/>
      <c r="H38" s="50"/>
      <c r="K38" s="75"/>
    </row>
    <row r="39" spans="2:11" s="14" customFormat="1" x14ac:dyDescent="0.25">
      <c r="B39" s="46">
        <f>$B38+7</f>
        <v>44098</v>
      </c>
      <c r="C39" s="45">
        <f t="shared" si="2"/>
        <v>44080</v>
      </c>
      <c r="D39" s="71" t="s">
        <v>36</v>
      </c>
      <c r="E39" s="72">
        <f>E38+7</f>
        <v>44086</v>
      </c>
      <c r="F39" s="58"/>
      <c r="G39" s="64"/>
      <c r="H39" s="50"/>
      <c r="K39" s="75"/>
    </row>
    <row r="40" spans="2:11" s="14" customFormat="1" x14ac:dyDescent="0.25">
      <c r="B40" s="46">
        <f>$B39+7</f>
        <v>44105</v>
      </c>
      <c r="C40" s="45">
        <f t="shared" si="2"/>
        <v>44087</v>
      </c>
      <c r="D40" s="71" t="s">
        <v>36</v>
      </c>
      <c r="E40" s="72">
        <f>E39+7</f>
        <v>44093</v>
      </c>
      <c r="F40" s="58"/>
      <c r="G40" s="63" t="s">
        <v>35</v>
      </c>
      <c r="H40" s="68">
        <f>SUM(F35:F39)</f>
        <v>0</v>
      </c>
      <c r="K40" s="75"/>
    </row>
    <row r="41" spans="2:11" s="49" customFormat="1" x14ac:dyDescent="0.25">
      <c r="B41" s="48"/>
      <c r="C41" s="48"/>
      <c r="D41" s="147"/>
      <c r="E41" s="73"/>
      <c r="F41" s="54"/>
      <c r="G41" s="64"/>
      <c r="H41" s="67"/>
      <c r="K41" s="150"/>
    </row>
    <row r="42" spans="2:11" s="14" customFormat="1" x14ac:dyDescent="0.25">
      <c r="B42" s="46">
        <f>$B40+7</f>
        <v>44112</v>
      </c>
      <c r="C42" s="45">
        <f>C40+7</f>
        <v>44094</v>
      </c>
      <c r="D42" s="71" t="s">
        <v>36</v>
      </c>
      <c r="E42" s="72">
        <f>E40+7</f>
        <v>44100</v>
      </c>
      <c r="F42" s="58"/>
      <c r="G42" s="64"/>
      <c r="H42" s="50"/>
      <c r="K42" s="75"/>
    </row>
    <row r="43" spans="2:11" s="14" customFormat="1" x14ac:dyDescent="0.25">
      <c r="B43" s="46">
        <f>$B42+7</f>
        <v>44119</v>
      </c>
      <c r="C43" s="45">
        <f t="shared" si="2"/>
        <v>44101</v>
      </c>
      <c r="D43" s="71" t="s">
        <v>36</v>
      </c>
      <c r="E43" s="72">
        <f>E42+7</f>
        <v>44107</v>
      </c>
      <c r="F43" s="58"/>
      <c r="G43" s="64"/>
      <c r="H43" s="50"/>
      <c r="K43" s="75"/>
    </row>
    <row r="44" spans="2:11" s="14" customFormat="1" x14ac:dyDescent="0.25">
      <c r="B44" s="46">
        <f>$B43+7</f>
        <v>44126</v>
      </c>
      <c r="C44" s="45">
        <f t="shared" si="2"/>
        <v>44108</v>
      </c>
      <c r="D44" s="71" t="s">
        <v>36</v>
      </c>
      <c r="E44" s="72">
        <f>E43+7</f>
        <v>44114</v>
      </c>
      <c r="F44" s="58"/>
      <c r="G44" s="64"/>
      <c r="H44" s="50"/>
      <c r="K44" s="75"/>
    </row>
    <row r="45" spans="2:11" s="14" customFormat="1" x14ac:dyDescent="0.25">
      <c r="B45" s="46">
        <f>$B44+7</f>
        <v>44133</v>
      </c>
      <c r="C45" s="45">
        <f t="shared" si="2"/>
        <v>44115</v>
      </c>
      <c r="D45" s="71" t="s">
        <v>36</v>
      </c>
      <c r="E45" s="72">
        <f>E44+7</f>
        <v>44121</v>
      </c>
      <c r="F45" s="58"/>
      <c r="G45" s="63" t="s">
        <v>35</v>
      </c>
      <c r="H45" s="68">
        <f>SUM(F41:F44)</f>
        <v>0</v>
      </c>
      <c r="K45" s="75"/>
    </row>
    <row r="46" spans="2:11" s="49" customFormat="1" x14ac:dyDescent="0.25">
      <c r="B46" s="48"/>
      <c r="C46" s="48"/>
      <c r="D46" s="147"/>
      <c r="E46" s="73"/>
      <c r="F46" s="54"/>
      <c r="G46" s="64"/>
      <c r="H46" s="67"/>
      <c r="K46" s="150"/>
    </row>
    <row r="47" spans="2:11" s="14" customFormat="1" x14ac:dyDescent="0.25">
      <c r="B47" s="46">
        <f>$B45+7</f>
        <v>44140</v>
      </c>
      <c r="C47" s="45">
        <f>C45+7</f>
        <v>44122</v>
      </c>
      <c r="D47" s="71" t="s">
        <v>36</v>
      </c>
      <c r="E47" s="72">
        <f>E45+7</f>
        <v>44128</v>
      </c>
      <c r="F47" s="58"/>
      <c r="G47" s="64"/>
      <c r="H47" s="50"/>
      <c r="K47" s="75"/>
    </row>
    <row r="48" spans="2:11" s="14" customFormat="1" x14ac:dyDescent="0.25">
      <c r="B48" s="46">
        <f>$B47+7</f>
        <v>44147</v>
      </c>
      <c r="C48" s="45">
        <f t="shared" si="2"/>
        <v>44129</v>
      </c>
      <c r="D48" s="71" t="s">
        <v>36</v>
      </c>
      <c r="E48" s="72">
        <f>E47+7</f>
        <v>44135</v>
      </c>
      <c r="F48" s="58"/>
      <c r="G48" s="64"/>
      <c r="H48" s="50"/>
      <c r="K48" s="75"/>
    </row>
    <row r="49" spans="2:11" s="14" customFormat="1" x14ac:dyDescent="0.25">
      <c r="B49" s="46">
        <f>$B48+7</f>
        <v>44154</v>
      </c>
      <c r="C49" s="45">
        <f t="shared" si="2"/>
        <v>44136</v>
      </c>
      <c r="D49" s="71" t="s">
        <v>36</v>
      </c>
      <c r="E49" s="72">
        <f>E48+7</f>
        <v>44142</v>
      </c>
      <c r="F49" s="58"/>
      <c r="G49" s="64"/>
      <c r="H49" s="50"/>
      <c r="K49" s="75"/>
    </row>
    <row r="50" spans="2:11" s="14" customFormat="1" x14ac:dyDescent="0.25">
      <c r="B50" s="46">
        <f>$B49+7</f>
        <v>44161</v>
      </c>
      <c r="C50" s="45">
        <f t="shared" si="2"/>
        <v>44143</v>
      </c>
      <c r="D50" s="71" t="s">
        <v>36</v>
      </c>
      <c r="E50" s="72">
        <f>E49+7</f>
        <v>44149</v>
      </c>
      <c r="F50" s="58"/>
      <c r="G50" s="63" t="s">
        <v>35</v>
      </c>
      <c r="H50" s="79">
        <f>SUM(F46:F49)</f>
        <v>0</v>
      </c>
      <c r="K50" s="75"/>
    </row>
    <row r="51" spans="2:11" s="49" customFormat="1" x14ac:dyDescent="0.25">
      <c r="B51" s="48"/>
      <c r="C51" s="48"/>
      <c r="D51" s="147"/>
      <c r="E51" s="73"/>
      <c r="F51" s="54"/>
      <c r="G51" s="64"/>
      <c r="H51" s="52"/>
      <c r="K51" s="150"/>
    </row>
    <row r="52" spans="2:11" s="14" customFormat="1" x14ac:dyDescent="0.25">
      <c r="B52" s="46">
        <f>$B50+7</f>
        <v>44168</v>
      </c>
      <c r="C52" s="45">
        <f>C50+7</f>
        <v>44150</v>
      </c>
      <c r="D52" s="71" t="s">
        <v>36</v>
      </c>
      <c r="E52" s="72">
        <f>E50+7</f>
        <v>44156</v>
      </c>
      <c r="F52" s="58"/>
      <c r="G52" s="64"/>
      <c r="H52" s="50"/>
      <c r="K52" s="75"/>
    </row>
    <row r="53" spans="2:11" s="14" customFormat="1" x14ac:dyDescent="0.25">
      <c r="B53" s="46">
        <f>$B52+7</f>
        <v>44175</v>
      </c>
      <c r="C53" s="45">
        <f t="shared" si="2"/>
        <v>44157</v>
      </c>
      <c r="D53" s="71" t="s">
        <v>36</v>
      </c>
      <c r="E53" s="72">
        <f>E52+7</f>
        <v>44163</v>
      </c>
      <c r="F53" s="58"/>
      <c r="G53" s="64"/>
      <c r="H53" s="50"/>
      <c r="K53" s="75"/>
    </row>
    <row r="54" spans="2:11" s="14" customFormat="1" x14ac:dyDescent="0.25">
      <c r="B54" s="46">
        <f>$B53+7</f>
        <v>44182</v>
      </c>
      <c r="C54" s="45">
        <f t="shared" si="2"/>
        <v>44164</v>
      </c>
      <c r="D54" s="71" t="s">
        <v>36</v>
      </c>
      <c r="E54" s="72">
        <f>E53+7</f>
        <v>44170</v>
      </c>
      <c r="F54" s="58"/>
      <c r="G54" s="64"/>
      <c r="H54" s="50"/>
      <c r="K54" s="75"/>
    </row>
    <row r="55" spans="2:11" s="14" customFormat="1" x14ac:dyDescent="0.25">
      <c r="B55" s="46">
        <f>$B54+7</f>
        <v>44189</v>
      </c>
      <c r="C55" s="45">
        <f t="shared" si="2"/>
        <v>44171</v>
      </c>
      <c r="D55" s="71" t="s">
        <v>36</v>
      </c>
      <c r="E55" s="72">
        <f>E54+7</f>
        <v>44177</v>
      </c>
      <c r="F55" s="58"/>
      <c r="G55" s="64"/>
      <c r="H55" s="50"/>
      <c r="K55" s="75"/>
    </row>
    <row r="56" spans="2:11" s="14" customFormat="1" x14ac:dyDescent="0.25">
      <c r="B56" s="46">
        <f>$B55+7</f>
        <v>44196</v>
      </c>
      <c r="C56" s="45">
        <f t="shared" si="2"/>
        <v>44178</v>
      </c>
      <c r="D56" s="71" t="s">
        <v>36</v>
      </c>
      <c r="E56" s="72">
        <f>E55+7</f>
        <v>44184</v>
      </c>
      <c r="F56" s="58"/>
      <c r="G56" s="63" t="s">
        <v>35</v>
      </c>
      <c r="H56" s="79">
        <f>SUM(F51:F55)</f>
        <v>0</v>
      </c>
      <c r="K56" s="75"/>
    </row>
    <row r="57" spans="2:11" s="14" customFormat="1" x14ac:dyDescent="0.25">
      <c r="B57" s="44"/>
      <c r="D57" s="3"/>
      <c r="E57" s="75"/>
      <c r="F57" s="55"/>
      <c r="G57" s="65"/>
      <c r="H57" s="50"/>
      <c r="K57" s="75"/>
    </row>
    <row r="58" spans="2:11" s="14" customFormat="1" x14ac:dyDescent="0.25">
      <c r="B58" s="44"/>
      <c r="D58" s="3"/>
      <c r="E58" s="75"/>
      <c r="F58" s="68"/>
      <c r="G58" s="65"/>
      <c r="H58" s="50"/>
      <c r="K58" s="75"/>
    </row>
    <row r="59" spans="2:11" s="14" customFormat="1" x14ac:dyDescent="0.25">
      <c r="B59" s="44"/>
      <c r="D59" s="3"/>
      <c r="E59" s="75"/>
      <c r="F59" s="55"/>
      <c r="G59" s="65"/>
      <c r="H59" s="50"/>
      <c r="K59" s="75"/>
    </row>
    <row r="60" spans="2:11" s="14" customFormat="1" x14ac:dyDescent="0.25">
      <c r="B60" s="44"/>
      <c r="D60" s="3"/>
      <c r="E60" s="75"/>
      <c r="F60" s="55"/>
      <c r="G60" s="65"/>
      <c r="H60" s="50"/>
      <c r="K60" s="75"/>
    </row>
    <row r="61" spans="2:11" s="14" customFormat="1" x14ac:dyDescent="0.25">
      <c r="B61" s="44"/>
      <c r="D61" s="3"/>
      <c r="E61" s="75"/>
      <c r="F61" s="55"/>
      <c r="G61" s="65"/>
      <c r="H61" s="50"/>
      <c r="K61" s="75"/>
    </row>
    <row r="62" spans="2:11" s="14" customFormat="1" x14ac:dyDescent="0.25">
      <c r="B62" s="44"/>
      <c r="D62" s="3"/>
      <c r="E62" s="75"/>
      <c r="F62" s="55"/>
      <c r="G62" s="65"/>
      <c r="H62" s="50"/>
      <c r="K62" s="75"/>
    </row>
    <row r="63" spans="2:11" s="14" customFormat="1" x14ac:dyDescent="0.25">
      <c r="B63" s="44"/>
      <c r="C63" s="44"/>
      <c r="D63" s="43"/>
      <c r="E63" s="76"/>
      <c r="F63" s="55"/>
      <c r="G63" s="65"/>
      <c r="H63" s="50"/>
      <c r="K63" s="75"/>
    </row>
    <row r="64" spans="2:11" s="14" customFormat="1" x14ac:dyDescent="0.25">
      <c r="B64" s="44"/>
      <c r="C64" s="44"/>
      <c r="D64" s="43"/>
      <c r="E64" s="76"/>
      <c r="F64" s="55"/>
      <c r="G64" s="65"/>
      <c r="H64" s="50"/>
      <c r="K64" s="75"/>
    </row>
    <row r="65" spans="2:11" s="14" customFormat="1" x14ac:dyDescent="0.25">
      <c r="B65" s="44"/>
      <c r="C65" s="44"/>
      <c r="D65" s="43"/>
      <c r="E65" s="76"/>
      <c r="F65" s="55"/>
      <c r="G65" s="65"/>
      <c r="H65" s="50"/>
      <c r="K65" s="75"/>
    </row>
    <row r="66" spans="2:11" s="14" customFormat="1" x14ac:dyDescent="0.25">
      <c r="B66" s="44"/>
      <c r="C66" s="44"/>
      <c r="D66" s="43"/>
      <c r="E66" s="76"/>
      <c r="F66" s="55"/>
      <c r="G66" s="65"/>
      <c r="H66" s="50"/>
      <c r="K66" s="75"/>
    </row>
    <row r="67" spans="2:11" s="14" customFormat="1" x14ac:dyDescent="0.25">
      <c r="B67" s="44"/>
      <c r="C67" s="44"/>
      <c r="D67" s="43"/>
      <c r="E67" s="76"/>
      <c r="F67" s="55"/>
      <c r="G67" s="65"/>
      <c r="H67" s="50"/>
      <c r="K67" s="75"/>
    </row>
    <row r="68" spans="2:11" s="14" customFormat="1" x14ac:dyDescent="0.25">
      <c r="B68" s="44"/>
      <c r="C68" s="44"/>
      <c r="D68" s="43"/>
      <c r="E68" s="76"/>
      <c r="F68" s="55"/>
      <c r="G68" s="65"/>
      <c r="H68" s="50"/>
      <c r="K68" s="75"/>
    </row>
    <row r="69" spans="2:11" s="14" customFormat="1" x14ac:dyDescent="0.25">
      <c r="B69" s="44"/>
      <c r="C69" s="44"/>
      <c r="D69" s="43"/>
      <c r="E69" s="76"/>
      <c r="F69" s="55"/>
      <c r="G69" s="65"/>
      <c r="H69" s="50"/>
      <c r="K69" s="75"/>
    </row>
    <row r="70" spans="2:11" s="14" customFormat="1" x14ac:dyDescent="0.25">
      <c r="B70" s="44"/>
      <c r="C70" s="44"/>
      <c r="D70" s="43"/>
      <c r="E70" s="76"/>
      <c r="F70" s="55"/>
      <c r="G70" s="65"/>
      <c r="H70" s="50"/>
      <c r="K70" s="75"/>
    </row>
    <row r="71" spans="2:11" s="14" customFormat="1" x14ac:dyDescent="0.25">
      <c r="B71" s="44"/>
      <c r="C71" s="44"/>
      <c r="D71" s="43"/>
      <c r="E71" s="76"/>
      <c r="F71" s="55"/>
      <c r="G71" s="65"/>
      <c r="H71" s="50"/>
      <c r="K71" s="75"/>
    </row>
    <row r="72" spans="2:11" s="14" customFormat="1" x14ac:dyDescent="0.25">
      <c r="B72" s="44"/>
      <c r="C72" s="44"/>
      <c r="D72" s="43"/>
      <c r="E72" s="76"/>
      <c r="F72" s="55"/>
      <c r="G72" s="65"/>
      <c r="H72" s="50"/>
      <c r="K72" s="75"/>
    </row>
    <row r="73" spans="2:11" s="14" customFormat="1" x14ac:dyDescent="0.25">
      <c r="B73" s="44"/>
      <c r="C73" s="44"/>
      <c r="D73" s="43"/>
      <c r="E73" s="76"/>
      <c r="F73" s="55"/>
      <c r="G73" s="65"/>
      <c r="H73" s="50"/>
      <c r="K73" s="75"/>
    </row>
    <row r="74" spans="2:11" s="14" customFormat="1" x14ac:dyDescent="0.25">
      <c r="B74" s="44"/>
      <c r="C74" s="44"/>
      <c r="D74" s="43"/>
      <c r="E74" s="76"/>
      <c r="F74" s="55"/>
      <c r="G74" s="65"/>
      <c r="H74" s="50"/>
      <c r="K74" s="75"/>
    </row>
    <row r="75" spans="2:11" s="14" customFormat="1" x14ac:dyDescent="0.25">
      <c r="B75" s="44"/>
      <c r="C75" s="44"/>
      <c r="D75" s="43"/>
      <c r="E75" s="76"/>
      <c r="F75" s="55"/>
      <c r="G75" s="65"/>
      <c r="H75" s="50"/>
      <c r="K75" s="75"/>
    </row>
    <row r="76" spans="2:11" s="14" customFormat="1" x14ac:dyDescent="0.25">
      <c r="B76" s="44"/>
      <c r="C76" s="44"/>
      <c r="D76" s="43"/>
      <c r="E76" s="76"/>
      <c r="F76" s="55"/>
      <c r="G76" s="65"/>
      <c r="H76" s="50"/>
      <c r="K76" s="75"/>
    </row>
    <row r="77" spans="2:11" s="14" customFormat="1" x14ac:dyDescent="0.25">
      <c r="B77" s="44"/>
      <c r="C77" s="44"/>
      <c r="D77" s="43"/>
      <c r="E77" s="76"/>
      <c r="F77" s="55"/>
      <c r="G77" s="65"/>
      <c r="H77" s="50"/>
      <c r="K77" s="75"/>
    </row>
    <row r="78" spans="2:11" s="14" customFormat="1" x14ac:dyDescent="0.25">
      <c r="B78" s="44"/>
      <c r="C78" s="44"/>
      <c r="D78" s="43"/>
      <c r="E78" s="76"/>
      <c r="F78" s="55"/>
      <c r="G78" s="65"/>
      <c r="H78" s="50"/>
      <c r="K78" s="75"/>
    </row>
    <row r="79" spans="2:11" s="14" customFormat="1" x14ac:dyDescent="0.25">
      <c r="B79" s="44"/>
      <c r="C79" s="44"/>
      <c r="D79" s="43"/>
      <c r="E79" s="76"/>
      <c r="F79" s="55"/>
      <c r="G79" s="65"/>
      <c r="H79" s="50"/>
      <c r="K79" s="75"/>
    </row>
    <row r="80" spans="2:11" s="14" customFormat="1" x14ac:dyDescent="0.25">
      <c r="B80" s="44"/>
      <c r="C80" s="44"/>
      <c r="D80" s="43"/>
      <c r="E80" s="76"/>
      <c r="F80" s="55"/>
      <c r="G80" s="65"/>
      <c r="H80" s="50"/>
      <c r="K80" s="75"/>
    </row>
    <row r="81" spans="2:11" s="14" customFormat="1" x14ac:dyDescent="0.25">
      <c r="B81" s="44"/>
      <c r="C81" s="44"/>
      <c r="D81" s="43"/>
      <c r="E81" s="76"/>
      <c r="F81" s="55"/>
      <c r="G81" s="65"/>
      <c r="H81" s="50"/>
      <c r="K81" s="75"/>
    </row>
    <row r="82" spans="2:11" s="14" customFormat="1" x14ac:dyDescent="0.25">
      <c r="B82" s="44"/>
      <c r="C82" s="44"/>
      <c r="D82" s="43"/>
      <c r="E82" s="76"/>
      <c r="F82" s="55"/>
      <c r="G82" s="65"/>
      <c r="H82" s="50"/>
      <c r="K82" s="75"/>
    </row>
    <row r="83" spans="2:11" s="14" customFormat="1" x14ac:dyDescent="0.25">
      <c r="B83" s="44"/>
      <c r="C83" s="44"/>
      <c r="D83" s="43"/>
      <c r="E83" s="76"/>
      <c r="F83" s="55"/>
      <c r="G83" s="65"/>
      <c r="H83" s="50"/>
      <c r="K83" s="75"/>
    </row>
    <row r="84" spans="2:11" s="14" customFormat="1" x14ac:dyDescent="0.25">
      <c r="B84" s="44"/>
      <c r="C84" s="44"/>
      <c r="D84" s="43"/>
      <c r="E84" s="76"/>
      <c r="F84" s="55"/>
      <c r="G84" s="65"/>
      <c r="H84" s="50"/>
      <c r="K84" s="75"/>
    </row>
    <row r="85" spans="2:11" s="14" customFormat="1" x14ac:dyDescent="0.25">
      <c r="B85" s="44"/>
      <c r="C85" s="44"/>
      <c r="D85" s="43"/>
      <c r="E85" s="76"/>
      <c r="F85" s="55"/>
      <c r="G85" s="65"/>
      <c r="H85" s="50"/>
      <c r="K85" s="75"/>
    </row>
    <row r="86" spans="2:11" s="14" customFormat="1" x14ac:dyDescent="0.25">
      <c r="B86" s="44"/>
      <c r="C86" s="44"/>
      <c r="D86" s="43"/>
      <c r="E86" s="76"/>
      <c r="F86" s="55"/>
      <c r="G86" s="65"/>
      <c r="H86" s="50"/>
      <c r="K86" s="75"/>
    </row>
    <row r="87" spans="2:11" s="14" customFormat="1" x14ac:dyDescent="0.25">
      <c r="B87" s="44"/>
      <c r="C87" s="44"/>
      <c r="D87" s="43"/>
      <c r="E87" s="76"/>
      <c r="F87" s="55"/>
      <c r="G87" s="65"/>
      <c r="H87" s="50"/>
      <c r="K87" s="75"/>
    </row>
    <row r="88" spans="2:11" s="14" customFormat="1" x14ac:dyDescent="0.25">
      <c r="B88" s="44"/>
      <c r="C88" s="44"/>
      <c r="D88" s="43"/>
      <c r="E88" s="76"/>
      <c r="F88" s="55"/>
      <c r="G88" s="65"/>
      <c r="H88" s="50"/>
      <c r="K88" s="75"/>
    </row>
    <row r="89" spans="2:11" s="14" customFormat="1" x14ac:dyDescent="0.25">
      <c r="B89" s="44"/>
      <c r="C89" s="44"/>
      <c r="D89" s="43"/>
      <c r="E89" s="76"/>
      <c r="F89" s="55"/>
      <c r="G89" s="65"/>
      <c r="H89" s="50"/>
      <c r="K89" s="75"/>
    </row>
    <row r="90" spans="2:11" s="14" customFormat="1" x14ac:dyDescent="0.25">
      <c r="B90" s="44"/>
      <c r="C90" s="44"/>
      <c r="D90" s="43"/>
      <c r="E90" s="76"/>
      <c r="F90" s="55"/>
      <c r="G90" s="65"/>
      <c r="H90" s="50"/>
      <c r="K90" s="75"/>
    </row>
    <row r="91" spans="2:11" s="14" customFormat="1" x14ac:dyDescent="0.25">
      <c r="B91" s="44"/>
      <c r="C91" s="44"/>
      <c r="D91" s="43"/>
      <c r="E91" s="76"/>
      <c r="F91" s="55"/>
      <c r="G91" s="65"/>
      <c r="H91" s="50"/>
      <c r="K91" s="75"/>
    </row>
    <row r="92" spans="2:11" s="14" customFormat="1" x14ac:dyDescent="0.25">
      <c r="B92" s="44"/>
      <c r="C92" s="44"/>
      <c r="D92" s="43"/>
      <c r="E92" s="76"/>
      <c r="F92" s="55"/>
      <c r="G92" s="65"/>
      <c r="H92" s="50"/>
      <c r="K92" s="75"/>
    </row>
    <row r="93" spans="2:11" s="14" customFormat="1" x14ac:dyDescent="0.25">
      <c r="B93" s="44"/>
      <c r="C93" s="44"/>
      <c r="D93" s="43"/>
      <c r="E93" s="76"/>
      <c r="F93" s="55"/>
      <c r="G93" s="65"/>
      <c r="H93" s="50"/>
      <c r="K93" s="75"/>
    </row>
    <row r="94" spans="2:11" s="14" customFormat="1" x14ac:dyDescent="0.25">
      <c r="B94" s="44"/>
      <c r="C94" s="44"/>
      <c r="D94" s="43"/>
      <c r="E94" s="76"/>
      <c r="F94" s="55"/>
      <c r="G94" s="65"/>
      <c r="H94" s="50"/>
      <c r="K94" s="75"/>
    </row>
    <row r="95" spans="2:11" s="14" customFormat="1" x14ac:dyDescent="0.25">
      <c r="B95" s="44"/>
      <c r="C95" s="44"/>
      <c r="D95" s="43"/>
      <c r="E95" s="76"/>
      <c r="F95" s="55"/>
      <c r="G95" s="65"/>
      <c r="H95" s="50"/>
      <c r="K95" s="75"/>
    </row>
    <row r="96" spans="2:11" s="14" customFormat="1" x14ac:dyDescent="0.25">
      <c r="B96" s="44"/>
      <c r="C96" s="44"/>
      <c r="D96" s="43"/>
      <c r="E96" s="76"/>
      <c r="F96" s="55"/>
      <c r="G96" s="65"/>
      <c r="H96" s="50"/>
      <c r="K96" s="75"/>
    </row>
    <row r="97" spans="2:11" s="14" customFormat="1" x14ac:dyDescent="0.25">
      <c r="B97" s="44"/>
      <c r="C97" s="44"/>
      <c r="D97" s="43"/>
      <c r="E97" s="76"/>
      <c r="F97" s="55"/>
      <c r="G97" s="65"/>
      <c r="H97" s="50"/>
      <c r="K97" s="75"/>
    </row>
    <row r="98" spans="2:11" s="14" customFormat="1" x14ac:dyDescent="0.25">
      <c r="B98" s="44"/>
      <c r="C98" s="44"/>
      <c r="D98" s="43"/>
      <c r="E98" s="76"/>
      <c r="F98" s="55"/>
      <c r="G98" s="65"/>
      <c r="H98" s="50"/>
      <c r="K98" s="75"/>
    </row>
    <row r="99" spans="2:11" s="14" customFormat="1" x14ac:dyDescent="0.25">
      <c r="B99" s="44"/>
      <c r="C99" s="44"/>
      <c r="D99" s="43"/>
      <c r="E99" s="76"/>
      <c r="F99" s="55"/>
      <c r="G99" s="65"/>
      <c r="H99" s="50"/>
      <c r="K99" s="75"/>
    </row>
    <row r="100" spans="2:11" s="14" customFormat="1" x14ac:dyDescent="0.25">
      <c r="B100" s="44"/>
      <c r="C100" s="44"/>
      <c r="D100" s="43"/>
      <c r="E100" s="76"/>
      <c r="F100" s="55"/>
      <c r="G100" s="65"/>
      <c r="H100" s="50"/>
      <c r="K100" s="75"/>
    </row>
    <row r="101" spans="2:11" s="14" customFormat="1" x14ac:dyDescent="0.25">
      <c r="B101" s="44"/>
      <c r="C101" s="44"/>
      <c r="D101" s="43"/>
      <c r="E101" s="76"/>
      <c r="F101" s="55"/>
      <c r="G101" s="65"/>
      <c r="H101" s="50"/>
      <c r="K101" s="75"/>
    </row>
    <row r="102" spans="2:11" s="14" customFormat="1" x14ac:dyDescent="0.25">
      <c r="B102" s="44"/>
      <c r="C102" s="44"/>
      <c r="D102" s="43"/>
      <c r="E102" s="76"/>
      <c r="F102" s="55"/>
      <c r="G102" s="65"/>
      <c r="H102" s="50"/>
      <c r="K102" s="75"/>
    </row>
    <row r="103" spans="2:11" s="14" customFormat="1" x14ac:dyDescent="0.25">
      <c r="B103" s="44"/>
      <c r="C103" s="44"/>
      <c r="D103" s="43"/>
      <c r="E103" s="76"/>
      <c r="F103" s="55"/>
      <c r="G103" s="65"/>
      <c r="H103" s="50"/>
      <c r="K103" s="75"/>
    </row>
    <row r="104" spans="2:11" s="14" customFormat="1" x14ac:dyDescent="0.25">
      <c r="B104" s="44"/>
      <c r="C104" s="44"/>
      <c r="D104" s="43"/>
      <c r="E104" s="76"/>
      <c r="F104" s="55"/>
      <c r="G104" s="65"/>
      <c r="H104" s="50"/>
      <c r="K104" s="75"/>
    </row>
    <row r="105" spans="2:11" s="14" customFormat="1" x14ac:dyDescent="0.25">
      <c r="B105" s="44"/>
      <c r="C105" s="44"/>
      <c r="D105" s="43"/>
      <c r="E105" s="76"/>
      <c r="F105" s="55"/>
      <c r="G105" s="65"/>
      <c r="H105" s="50"/>
      <c r="K105" s="75"/>
    </row>
    <row r="106" spans="2:11" s="14" customFormat="1" x14ac:dyDescent="0.25">
      <c r="B106" s="44"/>
      <c r="C106" s="44"/>
      <c r="D106" s="43"/>
      <c r="E106" s="76"/>
      <c r="F106" s="55"/>
      <c r="G106" s="65"/>
      <c r="H106" s="50"/>
      <c r="K106" s="75"/>
    </row>
    <row r="107" spans="2:11" s="14" customFormat="1" x14ac:dyDescent="0.25">
      <c r="B107" s="44"/>
      <c r="C107" s="44"/>
      <c r="D107" s="43"/>
      <c r="E107" s="76"/>
      <c r="F107" s="55"/>
      <c r="G107" s="65"/>
      <c r="H107" s="50"/>
      <c r="K107" s="75"/>
    </row>
    <row r="108" spans="2:11" s="14" customFormat="1" x14ac:dyDescent="0.25">
      <c r="B108" s="44"/>
      <c r="C108" s="44"/>
      <c r="D108" s="43"/>
      <c r="E108" s="76"/>
      <c r="F108" s="55"/>
      <c r="G108" s="65"/>
      <c r="H108" s="50"/>
      <c r="K108" s="75"/>
    </row>
    <row r="109" spans="2:11" s="14" customFormat="1" x14ac:dyDescent="0.25">
      <c r="B109" s="44"/>
      <c r="C109" s="44"/>
      <c r="D109" s="43"/>
      <c r="E109" s="76"/>
      <c r="F109" s="55"/>
      <c r="G109" s="65"/>
      <c r="H109" s="50"/>
      <c r="K109" s="75"/>
    </row>
    <row r="110" spans="2:11" s="14" customFormat="1" x14ac:dyDescent="0.25">
      <c r="B110" s="44"/>
      <c r="C110" s="44"/>
      <c r="D110" s="43"/>
      <c r="E110" s="76"/>
      <c r="F110" s="55"/>
      <c r="G110" s="65"/>
      <c r="H110" s="50"/>
      <c r="K110" s="75"/>
    </row>
    <row r="111" spans="2:11" s="14" customFormat="1" x14ac:dyDescent="0.25">
      <c r="B111" s="44"/>
      <c r="C111" s="44"/>
      <c r="D111" s="43"/>
      <c r="E111" s="76"/>
      <c r="F111" s="55"/>
      <c r="G111" s="65"/>
      <c r="H111" s="50"/>
      <c r="K111" s="75"/>
    </row>
    <row r="112" spans="2:11" s="14" customFormat="1" x14ac:dyDescent="0.25">
      <c r="B112" s="44"/>
      <c r="C112" s="44"/>
      <c r="D112" s="43"/>
      <c r="E112" s="76"/>
      <c r="F112" s="55"/>
      <c r="G112" s="65"/>
      <c r="H112" s="50"/>
      <c r="K112" s="75"/>
    </row>
    <row r="113" spans="2:11" s="14" customFormat="1" x14ac:dyDescent="0.25">
      <c r="B113" s="44"/>
      <c r="C113" s="44"/>
      <c r="D113" s="43"/>
      <c r="E113" s="76"/>
      <c r="F113" s="55"/>
      <c r="G113" s="65"/>
      <c r="H113" s="50"/>
      <c r="K113" s="75"/>
    </row>
    <row r="114" spans="2:11" s="14" customFormat="1" x14ac:dyDescent="0.25">
      <c r="B114" s="44"/>
      <c r="C114" s="44"/>
      <c r="D114" s="43"/>
      <c r="E114" s="76"/>
      <c r="F114" s="55"/>
      <c r="G114" s="65"/>
      <c r="H114" s="50"/>
      <c r="K114" s="75"/>
    </row>
    <row r="115" spans="2:11" s="14" customFormat="1" x14ac:dyDescent="0.25">
      <c r="B115" s="44"/>
      <c r="C115" s="44"/>
      <c r="D115" s="43"/>
      <c r="E115" s="76"/>
      <c r="F115" s="55"/>
      <c r="G115" s="65"/>
      <c r="H115" s="50"/>
      <c r="K115" s="75"/>
    </row>
    <row r="116" spans="2:11" s="14" customFormat="1" x14ac:dyDescent="0.25">
      <c r="B116" s="44"/>
      <c r="C116" s="44"/>
      <c r="D116" s="43"/>
      <c r="E116" s="76"/>
      <c r="F116" s="55"/>
      <c r="G116" s="65"/>
      <c r="H116" s="50"/>
      <c r="K116" s="75"/>
    </row>
    <row r="117" spans="2:11" s="14" customFormat="1" x14ac:dyDescent="0.25">
      <c r="B117" s="44"/>
      <c r="C117" s="44"/>
      <c r="D117" s="43"/>
      <c r="E117" s="76"/>
      <c r="F117" s="55"/>
      <c r="G117" s="65"/>
      <c r="H117" s="50"/>
      <c r="K117" s="75"/>
    </row>
    <row r="118" spans="2:11" s="14" customFormat="1" x14ac:dyDescent="0.25">
      <c r="B118" s="44"/>
      <c r="C118" s="44"/>
      <c r="D118" s="43"/>
      <c r="E118" s="76"/>
      <c r="F118" s="55"/>
      <c r="G118" s="65"/>
      <c r="H118" s="50"/>
      <c r="K118" s="75"/>
    </row>
    <row r="119" spans="2:11" s="14" customFormat="1" x14ac:dyDescent="0.25">
      <c r="B119" s="44"/>
      <c r="C119" s="44"/>
      <c r="D119" s="43"/>
      <c r="E119" s="76"/>
      <c r="F119" s="55"/>
      <c r="G119" s="65"/>
      <c r="H119" s="50"/>
      <c r="K119" s="75"/>
    </row>
    <row r="120" spans="2:11" s="14" customFormat="1" x14ac:dyDescent="0.25">
      <c r="B120" s="44"/>
      <c r="C120" s="44"/>
      <c r="D120" s="43"/>
      <c r="E120" s="76"/>
      <c r="F120" s="55"/>
      <c r="G120" s="65"/>
      <c r="H120" s="50"/>
      <c r="K120" s="75"/>
    </row>
    <row r="121" spans="2:11" s="14" customFormat="1" x14ac:dyDescent="0.25">
      <c r="B121" s="44"/>
      <c r="C121" s="44"/>
      <c r="D121" s="43"/>
      <c r="E121" s="76"/>
      <c r="F121" s="55"/>
      <c r="G121" s="65"/>
      <c r="H121" s="50"/>
      <c r="K121" s="75"/>
    </row>
    <row r="122" spans="2:11" s="14" customFormat="1" x14ac:dyDescent="0.25">
      <c r="B122" s="44"/>
      <c r="C122" s="44"/>
      <c r="D122" s="43"/>
      <c r="E122" s="76"/>
      <c r="F122" s="55"/>
      <c r="G122" s="65"/>
      <c r="H122" s="50"/>
      <c r="K122" s="75"/>
    </row>
    <row r="123" spans="2:11" s="14" customFormat="1" x14ac:dyDescent="0.25">
      <c r="B123" s="44"/>
      <c r="C123" s="44"/>
      <c r="D123" s="43"/>
      <c r="E123" s="76"/>
      <c r="F123" s="55"/>
      <c r="G123" s="65"/>
      <c r="H123" s="50"/>
      <c r="K123" s="75"/>
    </row>
    <row r="124" spans="2:11" s="14" customFormat="1" x14ac:dyDescent="0.25">
      <c r="B124" s="44"/>
      <c r="C124" s="44"/>
      <c r="D124" s="43"/>
      <c r="E124" s="76"/>
      <c r="F124" s="55"/>
      <c r="G124" s="65"/>
      <c r="H124" s="50"/>
      <c r="K124" s="75"/>
    </row>
    <row r="125" spans="2:11" s="14" customFormat="1" x14ac:dyDescent="0.25">
      <c r="B125" s="44"/>
      <c r="C125" s="44"/>
      <c r="D125" s="43"/>
      <c r="E125" s="76"/>
      <c r="F125" s="55"/>
      <c r="G125" s="65"/>
      <c r="H125" s="50"/>
      <c r="K125" s="75"/>
    </row>
    <row r="126" spans="2:11" s="14" customFormat="1" x14ac:dyDescent="0.25">
      <c r="B126" s="44"/>
      <c r="C126" s="44"/>
      <c r="D126" s="43"/>
      <c r="E126" s="76"/>
      <c r="F126" s="55"/>
      <c r="G126" s="65"/>
      <c r="H126" s="50"/>
      <c r="K126" s="75"/>
    </row>
    <row r="127" spans="2:11" s="14" customFormat="1" x14ac:dyDescent="0.25">
      <c r="B127" s="44"/>
      <c r="C127" s="44"/>
      <c r="D127" s="43"/>
      <c r="E127" s="76"/>
      <c r="F127" s="55"/>
      <c r="G127" s="65"/>
      <c r="H127" s="50"/>
      <c r="K127" s="75"/>
    </row>
    <row r="128" spans="2:11" s="14" customFormat="1" x14ac:dyDescent="0.25">
      <c r="B128" s="44"/>
      <c r="C128" s="44"/>
      <c r="D128" s="43"/>
      <c r="E128" s="76"/>
      <c r="F128" s="55"/>
      <c r="G128" s="65"/>
      <c r="H128" s="50"/>
      <c r="K128" s="75"/>
    </row>
    <row r="129" spans="2:11" s="14" customFormat="1" x14ac:dyDescent="0.25">
      <c r="B129" s="44"/>
      <c r="C129" s="44"/>
      <c r="D129" s="43"/>
      <c r="E129" s="76"/>
      <c r="F129" s="55"/>
      <c r="G129" s="65"/>
      <c r="H129" s="50"/>
      <c r="K129" s="75"/>
    </row>
    <row r="130" spans="2:11" s="14" customFormat="1" x14ac:dyDescent="0.25">
      <c r="B130" s="44"/>
      <c r="C130" s="44"/>
      <c r="D130" s="43"/>
      <c r="E130" s="76"/>
      <c r="F130" s="55"/>
      <c r="G130" s="65"/>
      <c r="H130" s="50"/>
      <c r="K130" s="75"/>
    </row>
    <row r="131" spans="2:11" s="14" customFormat="1" x14ac:dyDescent="0.25">
      <c r="B131" s="44"/>
      <c r="C131" s="44"/>
      <c r="D131" s="43"/>
      <c r="E131" s="76"/>
      <c r="F131" s="55"/>
      <c r="G131" s="65"/>
      <c r="H131" s="50"/>
      <c r="K131" s="75"/>
    </row>
    <row r="132" spans="2:11" s="14" customFormat="1" x14ac:dyDescent="0.25">
      <c r="B132" s="44"/>
      <c r="C132" s="44"/>
      <c r="D132" s="43"/>
      <c r="E132" s="76"/>
      <c r="F132" s="55"/>
      <c r="G132" s="65"/>
      <c r="H132" s="50"/>
      <c r="K132" s="75"/>
    </row>
    <row r="133" spans="2:11" s="14" customFormat="1" x14ac:dyDescent="0.25">
      <c r="B133" s="44"/>
      <c r="C133" s="44"/>
      <c r="D133" s="43"/>
      <c r="E133" s="76"/>
      <c r="F133" s="55"/>
      <c r="G133" s="65"/>
      <c r="H133" s="50"/>
      <c r="K133" s="75"/>
    </row>
    <row r="134" spans="2:11" s="14" customFormat="1" x14ac:dyDescent="0.25">
      <c r="B134" s="44"/>
      <c r="C134" s="44"/>
      <c r="D134" s="43"/>
      <c r="E134" s="76"/>
      <c r="F134" s="55"/>
      <c r="G134" s="65"/>
      <c r="H134" s="50"/>
      <c r="K134" s="75"/>
    </row>
    <row r="135" spans="2:11" s="14" customFormat="1" x14ac:dyDescent="0.25">
      <c r="B135" s="44"/>
      <c r="C135" s="44"/>
      <c r="D135" s="43"/>
      <c r="E135" s="76"/>
      <c r="F135" s="55"/>
      <c r="G135" s="65"/>
      <c r="H135" s="50"/>
      <c r="K135" s="75"/>
    </row>
    <row r="136" spans="2:11" s="14" customFormat="1" x14ac:dyDescent="0.25">
      <c r="B136" s="44"/>
      <c r="C136" s="44"/>
      <c r="D136" s="43"/>
      <c r="E136" s="76"/>
      <c r="F136" s="55"/>
      <c r="G136" s="65"/>
      <c r="H136" s="50"/>
      <c r="K136" s="75"/>
    </row>
    <row r="137" spans="2:11" s="14" customFormat="1" x14ac:dyDescent="0.25">
      <c r="B137" s="44"/>
      <c r="C137" s="44"/>
      <c r="D137" s="43"/>
      <c r="E137" s="76"/>
      <c r="F137" s="55"/>
      <c r="G137" s="65"/>
      <c r="H137" s="50"/>
      <c r="K137" s="75"/>
    </row>
    <row r="138" spans="2:11" s="14" customFormat="1" x14ac:dyDescent="0.25">
      <c r="B138" s="44"/>
      <c r="C138" s="44"/>
      <c r="D138" s="43"/>
      <c r="E138" s="76"/>
      <c r="F138" s="55"/>
      <c r="G138" s="65"/>
      <c r="H138" s="50"/>
      <c r="K138" s="75"/>
    </row>
    <row r="139" spans="2:11" s="14" customFormat="1" x14ac:dyDescent="0.25">
      <c r="B139" s="44"/>
      <c r="C139" s="44"/>
      <c r="D139" s="43"/>
      <c r="E139" s="76"/>
      <c r="F139" s="55"/>
      <c r="G139" s="65"/>
      <c r="H139" s="50"/>
      <c r="K139" s="75"/>
    </row>
    <row r="140" spans="2:11" s="14" customFormat="1" x14ac:dyDescent="0.25">
      <c r="B140" s="44"/>
      <c r="C140" s="44"/>
      <c r="D140" s="43"/>
      <c r="E140" s="76"/>
      <c r="F140" s="55"/>
      <c r="G140" s="65"/>
      <c r="H140" s="50"/>
      <c r="K140" s="75"/>
    </row>
    <row r="141" spans="2:11" s="14" customFormat="1" x14ac:dyDescent="0.25">
      <c r="B141" s="44"/>
      <c r="C141" s="44"/>
      <c r="D141" s="43"/>
      <c r="E141" s="76"/>
      <c r="F141" s="55"/>
      <c r="G141" s="65"/>
      <c r="H141" s="50"/>
      <c r="K141" s="75"/>
    </row>
    <row r="142" spans="2:11" s="14" customFormat="1" x14ac:dyDescent="0.25">
      <c r="B142" s="44"/>
      <c r="C142" s="44"/>
      <c r="D142" s="43"/>
      <c r="E142" s="76"/>
      <c r="F142" s="55"/>
      <c r="G142" s="65"/>
      <c r="H142" s="50"/>
      <c r="K142" s="75"/>
    </row>
    <row r="143" spans="2:11" s="14" customFormat="1" x14ac:dyDescent="0.25">
      <c r="B143" s="44"/>
      <c r="C143" s="44"/>
      <c r="D143" s="43"/>
      <c r="E143" s="76"/>
      <c r="F143" s="55"/>
      <c r="G143" s="65"/>
      <c r="H143" s="50"/>
      <c r="K143" s="75"/>
    </row>
    <row r="144" spans="2:11" s="14" customFormat="1" x14ac:dyDescent="0.25">
      <c r="B144" s="44"/>
      <c r="C144" s="44"/>
      <c r="D144" s="43"/>
      <c r="E144" s="76"/>
      <c r="F144" s="55"/>
      <c r="G144" s="65"/>
      <c r="H144" s="50"/>
      <c r="K144" s="75"/>
    </row>
    <row r="145" spans="2:11" s="14" customFormat="1" x14ac:dyDescent="0.25">
      <c r="B145" s="44"/>
      <c r="C145" s="44"/>
      <c r="D145" s="43"/>
      <c r="E145" s="76"/>
      <c r="F145" s="55"/>
      <c r="G145" s="65"/>
      <c r="H145" s="50"/>
      <c r="K145" s="75"/>
    </row>
    <row r="146" spans="2:11" s="14" customFormat="1" x14ac:dyDescent="0.25">
      <c r="B146" s="44"/>
      <c r="C146" s="44"/>
      <c r="D146" s="43"/>
      <c r="E146" s="76"/>
      <c r="F146" s="55"/>
      <c r="G146" s="65"/>
      <c r="H146" s="50"/>
      <c r="K146" s="75"/>
    </row>
    <row r="147" spans="2:11" s="14" customFormat="1" x14ac:dyDescent="0.25">
      <c r="B147" s="44"/>
      <c r="C147" s="44"/>
      <c r="D147" s="43"/>
      <c r="E147" s="76"/>
      <c r="F147" s="55"/>
      <c r="G147" s="65"/>
      <c r="H147" s="50"/>
      <c r="K147" s="75"/>
    </row>
    <row r="148" spans="2:11" s="14" customFormat="1" x14ac:dyDescent="0.25">
      <c r="B148" s="44"/>
      <c r="C148" s="44"/>
      <c r="D148" s="43"/>
      <c r="E148" s="76"/>
      <c r="F148" s="55"/>
      <c r="G148" s="65"/>
      <c r="H148" s="50"/>
      <c r="K148" s="75"/>
    </row>
    <row r="149" spans="2:11" s="14" customFormat="1" x14ac:dyDescent="0.25">
      <c r="B149" s="44"/>
      <c r="C149" s="44"/>
      <c r="D149" s="43"/>
      <c r="E149" s="76"/>
      <c r="F149" s="55"/>
      <c r="G149" s="65"/>
      <c r="H149" s="50"/>
      <c r="K149" s="75"/>
    </row>
    <row r="150" spans="2:11" s="14" customFormat="1" x14ac:dyDescent="0.25">
      <c r="B150" s="44"/>
      <c r="C150" s="44"/>
      <c r="D150" s="43"/>
      <c r="E150" s="76"/>
      <c r="F150" s="55"/>
      <c r="G150" s="65"/>
      <c r="H150" s="50"/>
      <c r="K150" s="75"/>
    </row>
    <row r="151" spans="2:11" s="14" customFormat="1" x14ac:dyDescent="0.25">
      <c r="B151" s="44"/>
      <c r="C151" s="44"/>
      <c r="D151" s="43"/>
      <c r="E151" s="76"/>
      <c r="F151" s="55"/>
      <c r="G151" s="65"/>
      <c r="H151" s="50"/>
      <c r="K151" s="75"/>
    </row>
    <row r="152" spans="2:11" s="14" customFormat="1" x14ac:dyDescent="0.25">
      <c r="B152" s="44"/>
      <c r="C152" s="44"/>
      <c r="D152" s="43"/>
      <c r="E152" s="76"/>
      <c r="F152" s="55"/>
      <c r="G152" s="65"/>
      <c r="H152" s="50"/>
      <c r="K152" s="75"/>
    </row>
    <row r="153" spans="2:11" s="14" customFormat="1" x14ac:dyDescent="0.25">
      <c r="B153" s="44"/>
      <c r="C153" s="44"/>
      <c r="D153" s="43"/>
      <c r="E153" s="76"/>
      <c r="F153" s="55"/>
      <c r="G153" s="65"/>
      <c r="H153" s="50"/>
      <c r="K153" s="75"/>
    </row>
    <row r="154" spans="2:11" s="14" customFormat="1" x14ac:dyDescent="0.25">
      <c r="B154" s="44"/>
      <c r="C154" s="44"/>
      <c r="D154" s="43"/>
      <c r="E154" s="76"/>
      <c r="F154" s="55"/>
      <c r="G154" s="65"/>
      <c r="H154" s="50"/>
      <c r="K154" s="75"/>
    </row>
    <row r="155" spans="2:11" s="14" customFormat="1" x14ac:dyDescent="0.25">
      <c r="B155" s="44"/>
      <c r="C155" s="44"/>
      <c r="D155" s="43"/>
      <c r="E155" s="76"/>
      <c r="F155" s="55"/>
      <c r="G155" s="65"/>
      <c r="H155" s="50"/>
      <c r="K155" s="75"/>
    </row>
    <row r="156" spans="2:11" s="14" customFormat="1" x14ac:dyDescent="0.25">
      <c r="B156" s="44"/>
      <c r="C156" s="44"/>
      <c r="D156" s="43"/>
      <c r="E156" s="76"/>
      <c r="F156" s="55"/>
      <c r="G156" s="65"/>
      <c r="H156" s="50"/>
      <c r="K156" s="75"/>
    </row>
    <row r="157" spans="2:11" s="14" customFormat="1" x14ac:dyDescent="0.25">
      <c r="B157" s="44"/>
      <c r="C157" s="44"/>
      <c r="D157" s="43"/>
      <c r="E157" s="76"/>
      <c r="F157" s="55"/>
      <c r="G157" s="65"/>
      <c r="H157" s="50"/>
      <c r="K157" s="75"/>
    </row>
    <row r="158" spans="2:11" s="14" customFormat="1" x14ac:dyDescent="0.25">
      <c r="B158" s="44"/>
      <c r="C158" s="44"/>
      <c r="D158" s="43"/>
      <c r="E158" s="76"/>
      <c r="F158" s="55"/>
      <c r="G158" s="65"/>
      <c r="H158" s="50"/>
      <c r="K158" s="75"/>
    </row>
    <row r="159" spans="2:11" s="14" customFormat="1" x14ac:dyDescent="0.25">
      <c r="B159" s="44"/>
      <c r="C159" s="44"/>
      <c r="D159" s="43"/>
      <c r="E159" s="76"/>
      <c r="F159" s="55"/>
      <c r="G159" s="65"/>
      <c r="H159" s="50"/>
      <c r="K159" s="75"/>
    </row>
    <row r="160" spans="2:11" s="14" customFormat="1" x14ac:dyDescent="0.25">
      <c r="B160" s="44"/>
      <c r="C160" s="44"/>
      <c r="D160" s="43"/>
      <c r="E160" s="76"/>
      <c r="F160" s="55"/>
      <c r="G160" s="65"/>
      <c r="H160" s="50"/>
      <c r="K160" s="75"/>
    </row>
    <row r="161" spans="2:11" s="14" customFormat="1" x14ac:dyDescent="0.25">
      <c r="B161" s="44"/>
      <c r="C161" s="44"/>
      <c r="D161" s="43"/>
      <c r="E161" s="76"/>
      <c r="F161" s="55"/>
      <c r="G161" s="65"/>
      <c r="H161" s="50"/>
      <c r="K161" s="75"/>
    </row>
    <row r="162" spans="2:11" s="14" customFormat="1" x14ac:dyDescent="0.25">
      <c r="B162" s="44"/>
      <c r="C162" s="44"/>
      <c r="D162" s="43"/>
      <c r="E162" s="76"/>
      <c r="F162" s="55"/>
      <c r="G162" s="65"/>
      <c r="H162" s="50"/>
      <c r="K162" s="75"/>
    </row>
    <row r="163" spans="2:11" s="14" customFormat="1" x14ac:dyDescent="0.25">
      <c r="B163" s="44"/>
      <c r="C163" s="44"/>
      <c r="D163" s="43"/>
      <c r="E163" s="76"/>
      <c r="F163" s="55"/>
      <c r="G163" s="65"/>
      <c r="H163" s="50"/>
      <c r="K163" s="75"/>
    </row>
    <row r="164" spans="2:11" s="14" customFormat="1" x14ac:dyDescent="0.25">
      <c r="B164" s="44"/>
      <c r="C164" s="44"/>
      <c r="D164" s="43"/>
      <c r="E164" s="76"/>
      <c r="F164" s="55"/>
      <c r="G164" s="65"/>
      <c r="H164" s="50"/>
      <c r="K164" s="75"/>
    </row>
    <row r="165" spans="2:11" s="14" customFormat="1" x14ac:dyDescent="0.25">
      <c r="B165" s="44"/>
      <c r="C165" s="44"/>
      <c r="D165" s="43"/>
      <c r="E165" s="76"/>
      <c r="F165" s="55"/>
      <c r="G165" s="65"/>
      <c r="H165" s="50"/>
      <c r="K165" s="75"/>
    </row>
    <row r="166" spans="2:11" s="14" customFormat="1" x14ac:dyDescent="0.25">
      <c r="B166" s="44"/>
      <c r="C166" s="44"/>
      <c r="D166" s="43"/>
      <c r="E166" s="76"/>
      <c r="F166" s="55"/>
      <c r="G166" s="65"/>
      <c r="H166" s="50"/>
      <c r="K166" s="75"/>
    </row>
    <row r="167" spans="2:11" s="14" customFormat="1" x14ac:dyDescent="0.25">
      <c r="B167" s="44"/>
      <c r="C167" s="44"/>
      <c r="D167" s="43"/>
      <c r="E167" s="76"/>
      <c r="F167" s="55"/>
      <c r="G167" s="65"/>
      <c r="H167" s="50"/>
      <c r="K167" s="75"/>
    </row>
    <row r="168" spans="2:11" s="14" customFormat="1" x14ac:dyDescent="0.25">
      <c r="B168" s="44"/>
      <c r="C168" s="44"/>
      <c r="D168" s="43"/>
      <c r="E168" s="76"/>
      <c r="F168" s="55"/>
      <c r="G168" s="65"/>
      <c r="H168" s="50"/>
      <c r="K168" s="75"/>
    </row>
    <row r="169" spans="2:11" s="14" customFormat="1" x14ac:dyDescent="0.25">
      <c r="B169" s="44"/>
      <c r="C169" s="44"/>
      <c r="D169" s="43"/>
      <c r="E169" s="76"/>
      <c r="F169" s="55"/>
      <c r="G169" s="65"/>
      <c r="H169" s="50"/>
      <c r="K169" s="75"/>
    </row>
    <row r="170" spans="2:11" s="14" customFormat="1" x14ac:dyDescent="0.25">
      <c r="B170" s="44"/>
      <c r="C170" s="44"/>
      <c r="D170" s="43"/>
      <c r="E170" s="76"/>
      <c r="F170" s="55"/>
      <c r="G170" s="65"/>
      <c r="H170" s="50"/>
      <c r="K170" s="75"/>
    </row>
    <row r="171" spans="2:11" s="14" customFormat="1" x14ac:dyDescent="0.25">
      <c r="B171" s="44"/>
      <c r="C171" s="44"/>
      <c r="D171" s="43"/>
      <c r="E171" s="76"/>
      <c r="F171" s="55"/>
      <c r="G171" s="65"/>
      <c r="H171" s="50"/>
      <c r="K171" s="75"/>
    </row>
    <row r="172" spans="2:11" s="14" customFormat="1" x14ac:dyDescent="0.25">
      <c r="B172" s="44"/>
      <c r="C172" s="44"/>
      <c r="D172" s="43"/>
      <c r="E172" s="76"/>
      <c r="F172" s="55"/>
      <c r="G172" s="65"/>
      <c r="H172" s="50"/>
      <c r="K172" s="75"/>
    </row>
    <row r="173" spans="2:11" s="14" customFormat="1" x14ac:dyDescent="0.25">
      <c r="B173" s="44"/>
      <c r="C173" s="44"/>
      <c r="D173" s="43"/>
      <c r="E173" s="76"/>
      <c r="F173" s="55"/>
      <c r="G173" s="65"/>
      <c r="H173" s="50"/>
      <c r="K173" s="75"/>
    </row>
    <row r="174" spans="2:11" s="14" customFormat="1" x14ac:dyDescent="0.25">
      <c r="B174" s="44"/>
      <c r="C174" s="44"/>
      <c r="D174" s="43"/>
      <c r="E174" s="76"/>
      <c r="F174" s="55"/>
      <c r="G174" s="65"/>
      <c r="H174" s="50"/>
      <c r="K174" s="75"/>
    </row>
    <row r="175" spans="2:11" s="14" customFormat="1" x14ac:dyDescent="0.25">
      <c r="B175" s="44"/>
      <c r="C175" s="44"/>
      <c r="D175" s="43"/>
      <c r="E175" s="76"/>
      <c r="F175" s="55"/>
      <c r="G175" s="65"/>
      <c r="H175" s="50"/>
      <c r="K175" s="75"/>
    </row>
    <row r="176" spans="2:11" s="14" customFormat="1" x14ac:dyDescent="0.25">
      <c r="B176" s="44"/>
      <c r="C176" s="44"/>
      <c r="D176" s="43"/>
      <c r="E176" s="76"/>
      <c r="F176" s="55"/>
      <c r="G176" s="65"/>
      <c r="H176" s="50"/>
      <c r="K176" s="75"/>
    </row>
    <row r="177" spans="2:11" s="14" customFormat="1" x14ac:dyDescent="0.25">
      <c r="B177" s="44"/>
      <c r="C177" s="44"/>
      <c r="D177" s="43"/>
      <c r="E177" s="76"/>
      <c r="F177" s="55"/>
      <c r="G177" s="65"/>
      <c r="H177" s="50"/>
      <c r="K177" s="75"/>
    </row>
    <row r="178" spans="2:11" s="14" customFormat="1" x14ac:dyDescent="0.25">
      <c r="B178" s="44"/>
      <c r="C178" s="44"/>
      <c r="D178" s="43"/>
      <c r="E178" s="76"/>
      <c r="F178" s="55"/>
      <c r="G178" s="65"/>
      <c r="H178" s="50"/>
      <c r="K178" s="75"/>
    </row>
    <row r="179" spans="2:11" s="14" customFormat="1" x14ac:dyDescent="0.25">
      <c r="B179" s="44"/>
      <c r="C179" s="44"/>
      <c r="D179" s="43"/>
      <c r="E179" s="76"/>
      <c r="F179" s="55"/>
      <c r="G179" s="65"/>
      <c r="H179" s="50"/>
      <c r="K179" s="75"/>
    </row>
    <row r="180" spans="2:11" s="14" customFormat="1" x14ac:dyDescent="0.25">
      <c r="B180" s="44"/>
      <c r="C180" s="44"/>
      <c r="D180" s="43"/>
      <c r="E180" s="76"/>
      <c r="F180" s="55"/>
      <c r="G180" s="65"/>
      <c r="H180" s="50"/>
      <c r="K180" s="75"/>
    </row>
    <row r="181" spans="2:11" s="14" customFormat="1" x14ac:dyDescent="0.25">
      <c r="B181" s="44"/>
      <c r="C181" s="44"/>
      <c r="D181" s="43"/>
      <c r="E181" s="76"/>
      <c r="F181" s="55"/>
      <c r="G181" s="65"/>
      <c r="H181" s="50"/>
      <c r="K181" s="75"/>
    </row>
    <row r="182" spans="2:11" s="14" customFormat="1" x14ac:dyDescent="0.25">
      <c r="B182" s="44"/>
      <c r="C182" s="44"/>
      <c r="D182" s="43"/>
      <c r="E182" s="76"/>
      <c r="F182" s="55"/>
      <c r="G182" s="65"/>
      <c r="H182" s="50"/>
      <c r="K182" s="75"/>
    </row>
    <row r="183" spans="2:11" s="14" customFormat="1" x14ac:dyDescent="0.25">
      <c r="B183" s="44"/>
      <c r="C183" s="44"/>
      <c r="D183" s="43"/>
      <c r="E183" s="76"/>
      <c r="F183" s="55"/>
      <c r="G183" s="65"/>
      <c r="H183" s="50"/>
      <c r="K183" s="75"/>
    </row>
    <row r="184" spans="2:11" s="14" customFormat="1" x14ac:dyDescent="0.25">
      <c r="B184" s="44"/>
      <c r="C184" s="44"/>
      <c r="D184" s="43"/>
      <c r="E184" s="76"/>
      <c r="F184" s="55"/>
      <c r="G184" s="65"/>
      <c r="H184" s="50"/>
      <c r="K184" s="75"/>
    </row>
    <row r="185" spans="2:11" s="14" customFormat="1" x14ac:dyDescent="0.25">
      <c r="B185" s="44"/>
      <c r="C185" s="44"/>
      <c r="D185" s="43"/>
      <c r="E185" s="76"/>
      <c r="F185" s="55"/>
      <c r="G185" s="65"/>
      <c r="H185" s="50"/>
      <c r="K185" s="75"/>
    </row>
    <row r="186" spans="2:11" s="14" customFormat="1" x14ac:dyDescent="0.25">
      <c r="B186" s="44"/>
      <c r="C186" s="44"/>
      <c r="D186" s="43"/>
      <c r="E186" s="76"/>
      <c r="F186" s="55"/>
      <c r="G186" s="65"/>
      <c r="H186" s="50"/>
      <c r="K186" s="75"/>
    </row>
    <row r="187" spans="2:11" s="14" customFormat="1" x14ac:dyDescent="0.25">
      <c r="B187" s="44"/>
      <c r="C187" s="44"/>
      <c r="D187" s="43"/>
      <c r="E187" s="76"/>
      <c r="F187" s="55"/>
      <c r="G187" s="65"/>
      <c r="H187" s="50"/>
      <c r="K187" s="75"/>
    </row>
    <row r="188" spans="2:11" s="14" customFormat="1" x14ac:dyDescent="0.25">
      <c r="B188" s="44"/>
      <c r="C188" s="44"/>
      <c r="D188" s="43"/>
      <c r="E188" s="76"/>
      <c r="F188" s="55"/>
      <c r="G188" s="65"/>
      <c r="H188" s="50"/>
      <c r="K188" s="75"/>
    </row>
    <row r="189" spans="2:11" s="14" customFormat="1" x14ac:dyDescent="0.25">
      <c r="B189" s="44"/>
      <c r="C189" s="44"/>
      <c r="D189" s="43"/>
      <c r="E189" s="76"/>
      <c r="F189" s="55"/>
      <c r="G189" s="65"/>
      <c r="H189" s="50"/>
      <c r="K189" s="75"/>
    </row>
    <row r="190" spans="2:11" s="14" customFormat="1" x14ac:dyDescent="0.25">
      <c r="B190" s="44"/>
      <c r="C190" s="44"/>
      <c r="D190" s="43"/>
      <c r="E190" s="76"/>
      <c r="F190" s="55"/>
      <c r="G190" s="65"/>
      <c r="H190" s="50"/>
      <c r="K190" s="75"/>
    </row>
    <row r="191" spans="2:11" s="14" customFormat="1" x14ac:dyDescent="0.25">
      <c r="B191" s="44"/>
      <c r="C191" s="44"/>
      <c r="D191" s="43"/>
      <c r="E191" s="76"/>
      <c r="F191" s="55"/>
      <c r="G191" s="65"/>
      <c r="H191" s="50"/>
      <c r="K191" s="75"/>
    </row>
    <row r="192" spans="2:11" s="14" customFormat="1" x14ac:dyDescent="0.25">
      <c r="B192" s="44"/>
      <c r="C192" s="44"/>
      <c r="D192" s="43"/>
      <c r="E192" s="76"/>
      <c r="F192" s="55"/>
      <c r="G192" s="65"/>
      <c r="H192" s="50"/>
      <c r="K192" s="75"/>
    </row>
    <row r="193" spans="2:11" s="14" customFormat="1" x14ac:dyDescent="0.25">
      <c r="B193" s="44"/>
      <c r="C193" s="44"/>
      <c r="D193" s="43"/>
      <c r="E193" s="76"/>
      <c r="F193" s="55"/>
      <c r="G193" s="65"/>
      <c r="H193" s="50"/>
      <c r="K193" s="75"/>
    </row>
    <row r="194" spans="2:11" s="14" customFormat="1" x14ac:dyDescent="0.25">
      <c r="B194" s="44"/>
      <c r="C194" s="44"/>
      <c r="D194" s="43"/>
      <c r="E194" s="76"/>
      <c r="F194" s="55"/>
      <c r="G194" s="65"/>
      <c r="H194" s="50"/>
      <c r="K194" s="75"/>
    </row>
    <row r="195" spans="2:11" s="14" customFormat="1" x14ac:dyDescent="0.25">
      <c r="B195" s="44"/>
      <c r="C195" s="44"/>
      <c r="D195" s="43"/>
      <c r="E195" s="76"/>
      <c r="F195" s="55"/>
      <c r="G195" s="65"/>
      <c r="H195" s="50"/>
      <c r="K195" s="75"/>
    </row>
    <row r="196" spans="2:11" s="14" customFormat="1" x14ac:dyDescent="0.25">
      <c r="B196" s="44"/>
      <c r="C196" s="44"/>
      <c r="D196" s="43"/>
      <c r="E196" s="76"/>
      <c r="F196" s="55"/>
      <c r="G196" s="65"/>
      <c r="H196" s="50"/>
      <c r="K196" s="75"/>
    </row>
    <row r="197" spans="2:11" s="14" customFormat="1" x14ac:dyDescent="0.25">
      <c r="B197" s="44"/>
      <c r="C197" s="44"/>
      <c r="D197" s="43"/>
      <c r="E197" s="76"/>
      <c r="F197" s="55"/>
      <c r="G197" s="65"/>
      <c r="H197" s="50"/>
      <c r="K197" s="75"/>
    </row>
    <row r="198" spans="2:11" s="14" customFormat="1" x14ac:dyDescent="0.25">
      <c r="B198" s="44"/>
      <c r="C198" s="44"/>
      <c r="D198" s="43"/>
      <c r="E198" s="76"/>
      <c r="F198" s="55"/>
      <c r="G198" s="65"/>
      <c r="H198" s="50"/>
      <c r="K198" s="75"/>
    </row>
    <row r="199" spans="2:11" s="14" customFormat="1" x14ac:dyDescent="0.25">
      <c r="B199" s="44"/>
      <c r="C199" s="44"/>
      <c r="D199" s="43"/>
      <c r="E199" s="76"/>
      <c r="F199" s="55"/>
      <c r="G199" s="65"/>
      <c r="H199" s="50"/>
      <c r="K199" s="75"/>
    </row>
    <row r="200" spans="2:11" s="14" customFormat="1" x14ac:dyDescent="0.25">
      <c r="B200" s="44"/>
      <c r="C200" s="44"/>
      <c r="D200" s="43"/>
      <c r="E200" s="76"/>
      <c r="F200" s="55"/>
      <c r="G200" s="65"/>
      <c r="H200" s="50"/>
      <c r="K200" s="75"/>
    </row>
    <row r="201" spans="2:11" s="14" customFormat="1" x14ac:dyDescent="0.25">
      <c r="B201" s="44"/>
      <c r="C201" s="44"/>
      <c r="D201" s="43"/>
      <c r="E201" s="76"/>
      <c r="F201" s="55"/>
      <c r="G201" s="65"/>
      <c r="H201" s="50"/>
      <c r="K201" s="75"/>
    </row>
    <row r="202" spans="2:11" s="14" customFormat="1" x14ac:dyDescent="0.25">
      <c r="B202" s="44"/>
      <c r="C202" s="44"/>
      <c r="D202" s="43"/>
      <c r="E202" s="76"/>
      <c r="F202" s="55"/>
      <c r="G202" s="65"/>
      <c r="H202" s="50"/>
      <c r="K202" s="75"/>
    </row>
    <row r="203" spans="2:11" s="14" customFormat="1" x14ac:dyDescent="0.25">
      <c r="B203" s="44"/>
      <c r="C203" s="44"/>
      <c r="D203" s="43"/>
      <c r="E203" s="76"/>
      <c r="F203" s="55"/>
      <c r="G203" s="65"/>
      <c r="H203" s="50"/>
      <c r="K203" s="75"/>
    </row>
    <row r="204" spans="2:11" s="14" customFormat="1" x14ac:dyDescent="0.25">
      <c r="B204" s="44"/>
      <c r="C204" s="44"/>
      <c r="D204" s="43"/>
      <c r="E204" s="76"/>
      <c r="F204" s="55"/>
      <c r="G204" s="65"/>
      <c r="H204" s="50"/>
      <c r="K204" s="75"/>
    </row>
    <row r="205" spans="2:11" s="14" customFormat="1" x14ac:dyDescent="0.25">
      <c r="B205" s="44"/>
      <c r="C205" s="44"/>
      <c r="D205" s="43"/>
      <c r="E205" s="76"/>
      <c r="F205" s="55"/>
      <c r="G205" s="65"/>
      <c r="H205" s="50"/>
      <c r="K205" s="75"/>
    </row>
    <row r="206" spans="2:11" s="14" customFormat="1" x14ac:dyDescent="0.25">
      <c r="B206" s="44"/>
      <c r="C206" s="44"/>
      <c r="D206" s="43"/>
      <c r="E206" s="76"/>
      <c r="F206" s="55"/>
      <c r="G206" s="65"/>
      <c r="H206" s="50"/>
      <c r="K206" s="75"/>
    </row>
    <row r="207" spans="2:11" s="14" customFormat="1" x14ac:dyDescent="0.25">
      <c r="B207" s="44"/>
      <c r="C207" s="44"/>
      <c r="D207" s="43"/>
      <c r="E207" s="76"/>
      <c r="F207" s="55"/>
      <c r="G207" s="65"/>
      <c r="H207" s="50"/>
      <c r="K207" s="75"/>
    </row>
    <row r="208" spans="2:11" s="14" customFormat="1" x14ac:dyDescent="0.25">
      <c r="B208" s="44"/>
      <c r="C208" s="44"/>
      <c r="D208" s="43"/>
      <c r="E208" s="76"/>
      <c r="F208" s="55"/>
      <c r="G208" s="65"/>
      <c r="H208" s="50"/>
      <c r="K208" s="75"/>
    </row>
    <row r="209" spans="2:11" s="14" customFormat="1" x14ac:dyDescent="0.25">
      <c r="B209" s="44"/>
      <c r="C209" s="44"/>
      <c r="D209" s="43"/>
      <c r="E209" s="76"/>
      <c r="F209" s="55"/>
      <c r="G209" s="65"/>
      <c r="H209" s="50"/>
      <c r="K209" s="75"/>
    </row>
    <row r="210" spans="2:11" s="14" customFormat="1" x14ac:dyDescent="0.25">
      <c r="B210" s="44"/>
      <c r="C210" s="44"/>
      <c r="D210" s="43"/>
      <c r="E210" s="76"/>
      <c r="F210" s="55"/>
      <c r="G210" s="65"/>
      <c r="H210" s="50"/>
      <c r="K210" s="75"/>
    </row>
    <row r="211" spans="2:11" s="14" customFormat="1" x14ac:dyDescent="0.25">
      <c r="B211" s="44"/>
      <c r="C211" s="44"/>
      <c r="D211" s="43"/>
      <c r="E211" s="76"/>
      <c r="F211" s="55"/>
      <c r="G211" s="65"/>
      <c r="H211" s="50"/>
      <c r="K211" s="75"/>
    </row>
    <row r="212" spans="2:11" s="14" customFormat="1" x14ac:dyDescent="0.25">
      <c r="B212" s="44"/>
      <c r="C212" s="44"/>
      <c r="D212" s="43"/>
      <c r="E212" s="76"/>
      <c r="F212" s="55"/>
      <c r="G212" s="65"/>
      <c r="H212" s="50"/>
      <c r="K212" s="75"/>
    </row>
    <row r="213" spans="2:11" s="14" customFormat="1" x14ac:dyDescent="0.25">
      <c r="B213" s="44"/>
      <c r="C213" s="44"/>
      <c r="D213" s="43"/>
      <c r="E213" s="76"/>
      <c r="F213" s="55"/>
      <c r="G213" s="65"/>
      <c r="H213" s="50"/>
      <c r="K213" s="75"/>
    </row>
    <row r="214" spans="2:11" s="14" customFormat="1" x14ac:dyDescent="0.25">
      <c r="B214" s="44"/>
      <c r="C214" s="44"/>
      <c r="D214" s="43"/>
      <c r="E214" s="76"/>
      <c r="F214" s="55"/>
      <c r="G214" s="65"/>
      <c r="H214" s="50"/>
      <c r="K214" s="75"/>
    </row>
    <row r="215" spans="2:11" s="14" customFormat="1" x14ac:dyDescent="0.25">
      <c r="B215" s="44"/>
      <c r="C215" s="44"/>
      <c r="D215" s="43"/>
      <c r="E215" s="76"/>
      <c r="F215" s="55"/>
      <c r="G215" s="65"/>
      <c r="H215" s="50"/>
      <c r="K215" s="75"/>
    </row>
    <row r="216" spans="2:11" s="14" customFormat="1" x14ac:dyDescent="0.25">
      <c r="B216" s="44"/>
      <c r="C216" s="44"/>
      <c r="D216" s="43"/>
      <c r="E216" s="76"/>
      <c r="F216" s="55"/>
      <c r="G216" s="65"/>
      <c r="H216" s="50"/>
      <c r="K216" s="75"/>
    </row>
    <row r="217" spans="2:11" s="14" customFormat="1" x14ac:dyDescent="0.25">
      <c r="B217" s="44"/>
      <c r="C217" s="44"/>
      <c r="D217" s="43"/>
      <c r="E217" s="76"/>
      <c r="F217" s="55"/>
      <c r="G217" s="65"/>
      <c r="H217" s="50"/>
      <c r="K217" s="75"/>
    </row>
    <row r="218" spans="2:11" s="14" customFormat="1" x14ac:dyDescent="0.25">
      <c r="B218" s="44"/>
      <c r="C218" s="44"/>
      <c r="D218" s="43"/>
      <c r="E218" s="76"/>
      <c r="F218" s="55"/>
      <c r="G218" s="65"/>
      <c r="H218" s="50"/>
      <c r="K218" s="75"/>
    </row>
    <row r="219" spans="2:11" s="14" customFormat="1" x14ac:dyDescent="0.25">
      <c r="B219" s="44"/>
      <c r="C219" s="44"/>
      <c r="D219" s="43"/>
      <c r="E219" s="76"/>
      <c r="F219" s="55"/>
      <c r="G219" s="65"/>
      <c r="H219" s="50"/>
      <c r="K219" s="75"/>
    </row>
    <row r="220" spans="2:11" s="14" customFormat="1" x14ac:dyDescent="0.25">
      <c r="B220" s="44"/>
      <c r="C220" s="44"/>
      <c r="D220" s="43"/>
      <c r="E220" s="76"/>
      <c r="F220" s="55"/>
      <c r="G220" s="65"/>
      <c r="H220" s="50"/>
      <c r="K220" s="75"/>
    </row>
    <row r="221" spans="2:11" s="14" customFormat="1" x14ac:dyDescent="0.25">
      <c r="B221" s="44"/>
      <c r="C221" s="44"/>
      <c r="D221" s="43"/>
      <c r="E221" s="76"/>
      <c r="F221" s="55"/>
      <c r="G221" s="65"/>
      <c r="H221" s="50"/>
      <c r="K221" s="75"/>
    </row>
    <row r="222" spans="2:11" s="14" customFormat="1" x14ac:dyDescent="0.25">
      <c r="B222" s="44"/>
      <c r="C222" s="44"/>
      <c r="D222" s="43"/>
      <c r="E222" s="76"/>
      <c r="F222" s="55"/>
      <c r="G222" s="65"/>
      <c r="H222" s="50"/>
      <c r="K222" s="75"/>
    </row>
    <row r="223" spans="2:11" s="14" customFormat="1" x14ac:dyDescent="0.25">
      <c r="B223" s="44"/>
      <c r="C223" s="44"/>
      <c r="D223" s="43"/>
      <c r="E223" s="76"/>
      <c r="F223" s="55"/>
      <c r="G223" s="65"/>
      <c r="H223" s="50"/>
      <c r="K223" s="75"/>
    </row>
    <row r="224" spans="2:11" s="14" customFormat="1" x14ac:dyDescent="0.25">
      <c r="B224" s="44"/>
      <c r="C224" s="44"/>
      <c r="D224" s="43"/>
      <c r="E224" s="76"/>
      <c r="F224" s="55"/>
      <c r="G224" s="65"/>
      <c r="H224" s="50"/>
      <c r="K224" s="75"/>
    </row>
    <row r="225" spans="2:11" s="14" customFormat="1" x14ac:dyDescent="0.25">
      <c r="B225" s="44"/>
      <c r="C225" s="44"/>
      <c r="D225" s="43"/>
      <c r="E225" s="76"/>
      <c r="F225" s="55"/>
      <c r="G225" s="65"/>
      <c r="H225" s="50"/>
      <c r="K225" s="75"/>
    </row>
    <row r="226" spans="2:11" s="14" customFormat="1" x14ac:dyDescent="0.25">
      <c r="B226" s="44"/>
      <c r="C226" s="44"/>
      <c r="D226" s="43"/>
      <c r="E226" s="76"/>
      <c r="F226" s="55"/>
      <c r="G226" s="65"/>
      <c r="H226" s="50"/>
      <c r="K226" s="75"/>
    </row>
    <row r="227" spans="2:11" s="14" customFormat="1" x14ac:dyDescent="0.25">
      <c r="B227" s="44"/>
      <c r="C227" s="44"/>
      <c r="D227" s="43"/>
      <c r="E227" s="76"/>
      <c r="F227" s="55"/>
      <c r="G227" s="65"/>
      <c r="H227" s="50"/>
      <c r="K227" s="75"/>
    </row>
    <row r="228" spans="2:11" s="14" customFormat="1" x14ac:dyDescent="0.25">
      <c r="B228" s="44"/>
      <c r="C228" s="44"/>
      <c r="D228" s="43"/>
      <c r="E228" s="76"/>
      <c r="F228" s="55"/>
      <c r="G228" s="65"/>
      <c r="H228" s="50"/>
      <c r="K228" s="75"/>
    </row>
    <row r="229" spans="2:11" s="14" customFormat="1" x14ac:dyDescent="0.25">
      <c r="B229" s="44"/>
      <c r="C229" s="44"/>
      <c r="D229" s="43"/>
      <c r="E229" s="76"/>
      <c r="F229" s="55"/>
      <c r="G229" s="65"/>
      <c r="H229" s="50"/>
      <c r="K229" s="75"/>
    </row>
    <row r="230" spans="2:11" s="14" customFormat="1" x14ac:dyDescent="0.25">
      <c r="B230" s="44"/>
      <c r="C230" s="44"/>
      <c r="D230" s="43"/>
      <c r="E230" s="76"/>
      <c r="F230" s="55"/>
      <c r="G230" s="65"/>
      <c r="H230" s="50"/>
      <c r="K230" s="75"/>
    </row>
    <row r="231" spans="2:11" s="14" customFormat="1" x14ac:dyDescent="0.25">
      <c r="B231" s="44"/>
      <c r="C231" s="44"/>
      <c r="D231" s="43"/>
      <c r="E231" s="76"/>
      <c r="F231" s="55"/>
      <c r="G231" s="65"/>
      <c r="H231" s="50"/>
      <c r="K231" s="75"/>
    </row>
    <row r="232" spans="2:11" s="14" customFormat="1" x14ac:dyDescent="0.25">
      <c r="B232" s="44"/>
      <c r="C232" s="44"/>
      <c r="D232" s="43"/>
      <c r="E232" s="76"/>
      <c r="F232" s="55"/>
      <c r="G232" s="65"/>
      <c r="H232" s="50"/>
      <c r="K232" s="75"/>
    </row>
    <row r="233" spans="2:11" s="14" customFormat="1" x14ac:dyDescent="0.25">
      <c r="B233" s="44"/>
      <c r="C233" s="44"/>
      <c r="D233" s="43"/>
      <c r="E233" s="76"/>
      <c r="F233" s="55"/>
      <c r="G233" s="65"/>
      <c r="H233" s="50"/>
      <c r="K233" s="75"/>
    </row>
    <row r="234" spans="2:11" s="14" customFormat="1" x14ac:dyDescent="0.25">
      <c r="B234" s="44"/>
      <c r="C234" s="44"/>
      <c r="D234" s="43"/>
      <c r="E234" s="76"/>
      <c r="F234" s="55"/>
      <c r="G234" s="65"/>
      <c r="H234" s="50"/>
      <c r="K234" s="75"/>
    </row>
    <row r="235" spans="2:11" s="14" customFormat="1" x14ac:dyDescent="0.25">
      <c r="B235" s="44"/>
      <c r="C235" s="44"/>
      <c r="D235" s="43"/>
      <c r="E235" s="76"/>
      <c r="F235" s="55"/>
      <c r="G235" s="65"/>
      <c r="H235" s="50"/>
      <c r="K235" s="75"/>
    </row>
    <row r="236" spans="2:11" s="14" customFormat="1" x14ac:dyDescent="0.25">
      <c r="B236" s="44"/>
      <c r="C236" s="44"/>
      <c r="D236" s="43"/>
      <c r="E236" s="76"/>
      <c r="F236" s="55"/>
      <c r="G236" s="65"/>
      <c r="H236" s="50"/>
      <c r="K236" s="75"/>
    </row>
    <row r="237" spans="2:11" s="14" customFormat="1" x14ac:dyDescent="0.25">
      <c r="B237" s="44"/>
      <c r="C237" s="44"/>
      <c r="D237" s="43"/>
      <c r="E237" s="76"/>
      <c r="F237" s="55"/>
      <c r="G237" s="65"/>
      <c r="H237" s="50"/>
      <c r="K237" s="75"/>
    </row>
    <row r="238" spans="2:11" s="14" customFormat="1" x14ac:dyDescent="0.25">
      <c r="B238" s="44"/>
      <c r="C238" s="44"/>
      <c r="D238" s="43"/>
      <c r="E238" s="76"/>
      <c r="F238" s="55"/>
      <c r="G238" s="65"/>
      <c r="H238" s="50"/>
      <c r="K238" s="75"/>
    </row>
    <row r="239" spans="2:11" s="14" customFormat="1" x14ac:dyDescent="0.25">
      <c r="B239" s="44"/>
      <c r="C239" s="44"/>
      <c r="D239" s="43"/>
      <c r="E239" s="76"/>
      <c r="F239" s="55"/>
      <c r="G239" s="65"/>
      <c r="H239" s="50"/>
      <c r="K239" s="75"/>
    </row>
    <row r="240" spans="2:11" s="14" customFormat="1" x14ac:dyDescent="0.25">
      <c r="B240" s="44"/>
      <c r="C240" s="44"/>
      <c r="D240" s="43"/>
      <c r="E240" s="76"/>
      <c r="F240" s="55"/>
      <c r="G240" s="65"/>
      <c r="H240" s="50"/>
      <c r="K240" s="75"/>
    </row>
    <row r="241" spans="2:11" s="14" customFormat="1" x14ac:dyDescent="0.25">
      <c r="B241" s="44"/>
      <c r="C241" s="44"/>
      <c r="D241" s="43"/>
      <c r="E241" s="76"/>
      <c r="F241" s="55"/>
      <c r="G241" s="65"/>
      <c r="H241" s="50"/>
      <c r="K241" s="75"/>
    </row>
    <row r="242" spans="2:11" s="14" customFormat="1" x14ac:dyDescent="0.25">
      <c r="B242" s="44"/>
      <c r="C242" s="44"/>
      <c r="D242" s="43"/>
      <c r="E242" s="76"/>
      <c r="F242" s="55"/>
      <c r="G242" s="65"/>
      <c r="H242" s="50"/>
      <c r="K242" s="75"/>
    </row>
    <row r="243" spans="2:11" s="14" customFormat="1" x14ac:dyDescent="0.25">
      <c r="B243" s="44"/>
      <c r="C243" s="44"/>
      <c r="D243" s="43"/>
      <c r="E243" s="76"/>
      <c r="F243" s="55"/>
      <c r="G243" s="65"/>
      <c r="H243" s="50"/>
      <c r="K243" s="75"/>
    </row>
    <row r="244" spans="2:11" s="14" customFormat="1" x14ac:dyDescent="0.25">
      <c r="B244" s="44"/>
      <c r="C244" s="44"/>
      <c r="D244" s="43"/>
      <c r="E244" s="76"/>
      <c r="F244" s="55"/>
      <c r="G244" s="65"/>
      <c r="H244" s="50"/>
      <c r="K244" s="75"/>
    </row>
    <row r="245" spans="2:11" s="14" customFormat="1" x14ac:dyDescent="0.25">
      <c r="B245" s="44"/>
      <c r="C245" s="44"/>
      <c r="D245" s="43"/>
      <c r="E245" s="76"/>
      <c r="F245" s="55"/>
      <c r="G245" s="65"/>
      <c r="H245" s="50"/>
      <c r="K245" s="75"/>
    </row>
    <row r="246" spans="2:11" s="14" customFormat="1" x14ac:dyDescent="0.25">
      <c r="B246" s="44"/>
      <c r="C246" s="44"/>
      <c r="D246" s="43"/>
      <c r="E246" s="76"/>
      <c r="F246" s="55"/>
      <c r="G246" s="65"/>
      <c r="H246" s="50"/>
      <c r="K246" s="75"/>
    </row>
    <row r="247" spans="2:11" s="14" customFormat="1" x14ac:dyDescent="0.25">
      <c r="B247" s="44"/>
      <c r="C247" s="44"/>
      <c r="D247" s="43"/>
      <c r="E247" s="76"/>
      <c r="F247" s="55"/>
      <c r="G247" s="65"/>
      <c r="H247" s="50"/>
      <c r="K247" s="75"/>
    </row>
    <row r="248" spans="2:11" s="14" customFormat="1" x14ac:dyDescent="0.25">
      <c r="B248" s="44"/>
      <c r="C248" s="44"/>
      <c r="D248" s="43"/>
      <c r="E248" s="76"/>
      <c r="F248" s="55"/>
      <c r="G248" s="65"/>
      <c r="H248" s="50"/>
      <c r="K248" s="75"/>
    </row>
    <row r="249" spans="2:11" s="14" customFormat="1" x14ac:dyDescent="0.25">
      <c r="B249" s="44"/>
      <c r="C249" s="44"/>
      <c r="D249" s="43"/>
      <c r="E249" s="76"/>
      <c r="F249" s="55"/>
      <c r="G249" s="65"/>
      <c r="H249" s="50"/>
      <c r="K249" s="75"/>
    </row>
    <row r="250" spans="2:11" s="14" customFormat="1" x14ac:dyDescent="0.25">
      <c r="B250" s="44"/>
      <c r="C250" s="44"/>
      <c r="D250" s="43"/>
      <c r="E250" s="76"/>
      <c r="F250" s="55"/>
      <c r="G250" s="65"/>
      <c r="H250" s="50"/>
      <c r="K250" s="75"/>
    </row>
    <row r="251" spans="2:11" s="14" customFormat="1" x14ac:dyDescent="0.25">
      <c r="B251" s="44"/>
      <c r="C251" s="44"/>
      <c r="D251" s="43"/>
      <c r="E251" s="76"/>
      <c r="F251" s="55"/>
      <c r="G251" s="65"/>
      <c r="H251" s="50"/>
      <c r="K251" s="75"/>
    </row>
    <row r="252" spans="2:11" s="14" customFormat="1" x14ac:dyDescent="0.25">
      <c r="B252" s="44"/>
      <c r="C252" s="44"/>
      <c r="D252" s="43"/>
      <c r="E252" s="76"/>
      <c r="F252" s="55"/>
      <c r="G252" s="65"/>
      <c r="H252" s="50"/>
      <c r="K252" s="75"/>
    </row>
    <row r="253" spans="2:11" s="14" customFormat="1" x14ac:dyDescent="0.25">
      <c r="B253" s="44"/>
      <c r="C253" s="44"/>
      <c r="D253" s="43"/>
      <c r="E253" s="76"/>
      <c r="F253" s="55"/>
      <c r="G253" s="65"/>
      <c r="H253" s="50"/>
      <c r="K253" s="75"/>
    </row>
    <row r="254" spans="2:11" s="14" customFormat="1" x14ac:dyDescent="0.25">
      <c r="B254" s="44"/>
      <c r="C254" s="44"/>
      <c r="D254" s="43"/>
      <c r="E254" s="76"/>
      <c r="F254" s="55"/>
      <c r="G254" s="65"/>
      <c r="H254" s="50"/>
      <c r="K254" s="75"/>
    </row>
    <row r="255" spans="2:11" s="14" customFormat="1" x14ac:dyDescent="0.25">
      <c r="B255" s="44"/>
      <c r="C255" s="44"/>
      <c r="D255" s="43"/>
      <c r="E255" s="76"/>
      <c r="F255" s="55"/>
      <c r="G255" s="65"/>
      <c r="H255" s="50"/>
      <c r="K255" s="75"/>
    </row>
    <row r="256" spans="2:11" s="14" customFormat="1" x14ac:dyDescent="0.25">
      <c r="B256" s="44"/>
      <c r="C256" s="44"/>
      <c r="D256" s="43"/>
      <c r="E256" s="76"/>
      <c r="F256" s="55"/>
      <c r="G256" s="65"/>
      <c r="H256" s="50"/>
      <c r="K256" s="75"/>
    </row>
    <row r="257" spans="2:11" s="14" customFormat="1" x14ac:dyDescent="0.25">
      <c r="B257" s="44"/>
      <c r="C257" s="44"/>
      <c r="D257" s="43"/>
      <c r="E257" s="76"/>
      <c r="F257" s="55"/>
      <c r="G257" s="65"/>
      <c r="H257" s="50"/>
      <c r="K257" s="75"/>
    </row>
    <row r="258" spans="2:11" s="14" customFormat="1" x14ac:dyDescent="0.25">
      <c r="B258" s="44"/>
      <c r="C258" s="44"/>
      <c r="D258" s="43"/>
      <c r="E258" s="76"/>
      <c r="F258" s="55"/>
      <c r="G258" s="65"/>
      <c r="H258" s="50"/>
      <c r="K258" s="75"/>
    </row>
    <row r="259" spans="2:11" s="14" customFormat="1" x14ac:dyDescent="0.25">
      <c r="B259" s="44"/>
      <c r="C259" s="44"/>
      <c r="D259" s="43"/>
      <c r="E259" s="76"/>
      <c r="F259" s="55"/>
      <c r="G259" s="65"/>
      <c r="H259" s="50"/>
      <c r="K259" s="75"/>
    </row>
    <row r="260" spans="2:11" s="14" customFormat="1" x14ac:dyDescent="0.25">
      <c r="B260" s="44"/>
      <c r="C260" s="44"/>
      <c r="D260" s="43"/>
      <c r="E260" s="76"/>
      <c r="F260" s="55"/>
      <c r="G260" s="65"/>
      <c r="H260" s="50"/>
      <c r="K260" s="75"/>
    </row>
    <row r="261" spans="2:11" s="14" customFormat="1" x14ac:dyDescent="0.25">
      <c r="B261" s="44"/>
      <c r="C261" s="44"/>
      <c r="D261" s="43"/>
      <c r="E261" s="76"/>
      <c r="F261" s="55"/>
      <c r="G261" s="65"/>
      <c r="H261" s="50"/>
      <c r="K261" s="75"/>
    </row>
    <row r="262" spans="2:11" s="14" customFormat="1" x14ac:dyDescent="0.25">
      <c r="B262" s="44"/>
      <c r="C262" s="44"/>
      <c r="D262" s="43"/>
      <c r="E262" s="76"/>
      <c r="F262" s="55"/>
      <c r="G262" s="65"/>
      <c r="H262" s="50"/>
      <c r="K262" s="75"/>
    </row>
    <row r="263" spans="2:11" s="14" customFormat="1" x14ac:dyDescent="0.25">
      <c r="B263" s="44"/>
      <c r="C263" s="44"/>
      <c r="D263" s="43"/>
      <c r="E263" s="76"/>
      <c r="F263" s="55"/>
      <c r="G263" s="65"/>
      <c r="H263" s="50"/>
      <c r="K263" s="75"/>
    </row>
    <row r="264" spans="2:11" s="14" customFormat="1" x14ac:dyDescent="0.25">
      <c r="B264" s="44"/>
      <c r="C264" s="44"/>
      <c r="D264" s="43"/>
      <c r="E264" s="76"/>
      <c r="F264" s="55"/>
      <c r="G264" s="65"/>
      <c r="H264" s="50"/>
      <c r="K264" s="75"/>
    </row>
    <row r="265" spans="2:11" s="14" customFormat="1" x14ac:dyDescent="0.25">
      <c r="B265" s="44"/>
      <c r="C265" s="44"/>
      <c r="D265" s="43"/>
      <c r="E265" s="76"/>
      <c r="F265" s="55"/>
      <c r="G265" s="65"/>
      <c r="H265" s="50"/>
      <c r="K265" s="75"/>
    </row>
    <row r="266" spans="2:11" s="14" customFormat="1" x14ac:dyDescent="0.25">
      <c r="B266" s="44"/>
      <c r="C266" s="44"/>
      <c r="D266" s="43"/>
      <c r="E266" s="76"/>
      <c r="F266" s="55"/>
      <c r="G266" s="65"/>
      <c r="H266" s="50"/>
      <c r="K266" s="75"/>
    </row>
    <row r="267" spans="2:11" s="14" customFormat="1" x14ac:dyDescent="0.25">
      <c r="B267" s="44"/>
      <c r="C267" s="44"/>
      <c r="D267" s="43"/>
      <c r="E267" s="76"/>
      <c r="F267" s="55"/>
      <c r="G267" s="65"/>
      <c r="H267" s="50"/>
      <c r="K267" s="75"/>
    </row>
    <row r="268" spans="2:11" s="14" customFormat="1" x14ac:dyDescent="0.25">
      <c r="B268" s="44"/>
      <c r="C268" s="44"/>
      <c r="D268" s="43"/>
      <c r="E268" s="76"/>
      <c r="F268" s="55"/>
      <c r="G268" s="65"/>
      <c r="H268" s="50"/>
      <c r="K268" s="75"/>
    </row>
    <row r="269" spans="2:11" s="14" customFormat="1" x14ac:dyDescent="0.25">
      <c r="B269" s="44"/>
      <c r="C269" s="44"/>
      <c r="D269" s="43"/>
      <c r="E269" s="76"/>
      <c r="F269" s="55"/>
      <c r="G269" s="65"/>
      <c r="H269" s="50"/>
      <c r="K269" s="75"/>
    </row>
    <row r="270" spans="2:11" s="14" customFormat="1" x14ac:dyDescent="0.25">
      <c r="B270" s="44"/>
      <c r="C270" s="44"/>
      <c r="D270" s="43"/>
      <c r="E270" s="76"/>
      <c r="F270" s="55"/>
      <c r="G270" s="65"/>
      <c r="H270" s="50"/>
      <c r="K270" s="75"/>
    </row>
    <row r="271" spans="2:11" s="14" customFormat="1" x14ac:dyDescent="0.25">
      <c r="B271" s="44"/>
      <c r="C271" s="44"/>
      <c r="D271" s="43"/>
      <c r="E271" s="76"/>
      <c r="F271" s="55"/>
      <c r="G271" s="65"/>
      <c r="H271" s="50"/>
      <c r="K271" s="75"/>
    </row>
    <row r="272" spans="2:11" s="14" customFormat="1" x14ac:dyDescent="0.25">
      <c r="B272" s="44"/>
      <c r="C272" s="44"/>
      <c r="D272" s="43"/>
      <c r="E272" s="76"/>
      <c r="F272" s="55"/>
      <c r="G272" s="65"/>
      <c r="H272" s="50"/>
      <c r="K272" s="75"/>
    </row>
    <row r="273" spans="2:11" s="14" customFormat="1" x14ac:dyDescent="0.25">
      <c r="B273" s="44"/>
      <c r="C273" s="44"/>
      <c r="D273" s="43"/>
      <c r="E273" s="76"/>
      <c r="F273" s="55"/>
      <c r="G273" s="65"/>
      <c r="H273" s="50"/>
      <c r="K273" s="75"/>
    </row>
    <row r="274" spans="2:11" s="14" customFormat="1" x14ac:dyDescent="0.25">
      <c r="B274" s="44"/>
      <c r="C274" s="44"/>
      <c r="D274" s="43"/>
      <c r="E274" s="76"/>
      <c r="F274" s="55"/>
      <c r="G274" s="65"/>
      <c r="H274" s="50"/>
      <c r="K274" s="75"/>
    </row>
    <row r="275" spans="2:11" s="14" customFormat="1" x14ac:dyDescent="0.25">
      <c r="B275" s="44"/>
      <c r="C275" s="44"/>
      <c r="D275" s="43"/>
      <c r="E275" s="76"/>
      <c r="F275" s="55"/>
      <c r="G275" s="65"/>
      <c r="H275" s="50"/>
      <c r="K275" s="75"/>
    </row>
    <row r="276" spans="2:11" s="14" customFormat="1" x14ac:dyDescent="0.25">
      <c r="B276" s="44"/>
      <c r="C276" s="44"/>
      <c r="D276" s="43"/>
      <c r="E276" s="76"/>
      <c r="F276" s="55"/>
      <c r="G276" s="65"/>
      <c r="H276" s="50"/>
      <c r="K276" s="75"/>
    </row>
    <row r="277" spans="2:11" s="14" customFormat="1" x14ac:dyDescent="0.25">
      <c r="B277" s="44"/>
      <c r="C277" s="44"/>
      <c r="D277" s="43"/>
      <c r="E277" s="76"/>
      <c r="F277" s="55"/>
      <c r="G277" s="65"/>
      <c r="H277" s="50"/>
      <c r="K277" s="75"/>
    </row>
    <row r="278" spans="2:11" s="14" customFormat="1" x14ac:dyDescent="0.25">
      <c r="B278" s="44"/>
      <c r="C278" s="44"/>
      <c r="D278" s="43"/>
      <c r="E278" s="76"/>
      <c r="F278" s="55"/>
      <c r="G278" s="65"/>
      <c r="H278" s="50"/>
      <c r="K278" s="75"/>
    </row>
    <row r="279" spans="2:11" s="14" customFormat="1" x14ac:dyDescent="0.25">
      <c r="B279" s="44"/>
      <c r="C279" s="44"/>
      <c r="D279" s="43"/>
      <c r="E279" s="76"/>
      <c r="F279" s="55"/>
      <c r="G279" s="65"/>
      <c r="H279" s="50"/>
      <c r="K279" s="75"/>
    </row>
    <row r="280" spans="2:11" s="14" customFormat="1" x14ac:dyDescent="0.25">
      <c r="B280" s="44"/>
      <c r="C280" s="44"/>
      <c r="D280" s="43"/>
      <c r="E280" s="76"/>
      <c r="F280" s="55"/>
      <c r="G280" s="65"/>
      <c r="H280" s="50"/>
      <c r="K280" s="75"/>
    </row>
    <row r="281" spans="2:11" s="14" customFormat="1" x14ac:dyDescent="0.25">
      <c r="B281" s="44"/>
      <c r="C281" s="44"/>
      <c r="D281" s="43"/>
      <c r="E281" s="76"/>
      <c r="F281" s="55"/>
      <c r="G281" s="65"/>
      <c r="H281" s="50"/>
      <c r="K281" s="75"/>
    </row>
    <row r="282" spans="2:11" s="14" customFormat="1" x14ac:dyDescent="0.25">
      <c r="B282" s="44"/>
      <c r="C282" s="44"/>
      <c r="D282" s="43"/>
      <c r="E282" s="76"/>
      <c r="F282" s="55"/>
      <c r="G282" s="65"/>
      <c r="H282" s="50"/>
      <c r="K282" s="75"/>
    </row>
    <row r="283" spans="2:11" s="14" customFormat="1" x14ac:dyDescent="0.25">
      <c r="B283" s="44"/>
      <c r="C283" s="44"/>
      <c r="D283" s="43"/>
      <c r="E283" s="76"/>
      <c r="F283" s="55"/>
      <c r="G283" s="65"/>
      <c r="H283" s="50"/>
      <c r="K283" s="75"/>
    </row>
    <row r="284" spans="2:11" s="14" customFormat="1" x14ac:dyDescent="0.25">
      <c r="B284" s="44"/>
      <c r="C284" s="44"/>
      <c r="D284" s="43"/>
      <c r="E284" s="76"/>
      <c r="F284" s="55"/>
      <c r="G284" s="65"/>
      <c r="H284" s="50"/>
      <c r="K284" s="75"/>
    </row>
    <row r="285" spans="2:11" s="14" customFormat="1" x14ac:dyDescent="0.25">
      <c r="B285" s="44"/>
      <c r="C285" s="44"/>
      <c r="D285" s="43"/>
      <c r="E285" s="76"/>
      <c r="F285" s="55"/>
      <c r="G285" s="65"/>
      <c r="H285" s="50"/>
      <c r="K285" s="75"/>
    </row>
    <row r="286" spans="2:11" s="14" customFormat="1" x14ac:dyDescent="0.25">
      <c r="B286" s="44"/>
      <c r="C286" s="44"/>
      <c r="D286" s="43"/>
      <c r="E286" s="76"/>
      <c r="F286" s="55"/>
      <c r="G286" s="65"/>
      <c r="H286" s="50"/>
      <c r="K286" s="75"/>
    </row>
    <row r="287" spans="2:11" s="14" customFormat="1" x14ac:dyDescent="0.25">
      <c r="B287" s="44"/>
      <c r="C287" s="44"/>
      <c r="D287" s="43"/>
      <c r="E287" s="76"/>
      <c r="F287" s="55"/>
      <c r="G287" s="65"/>
      <c r="H287" s="50"/>
      <c r="K287" s="75"/>
    </row>
    <row r="288" spans="2:11" s="14" customFormat="1" x14ac:dyDescent="0.25">
      <c r="B288" s="44"/>
      <c r="C288" s="44"/>
      <c r="D288" s="43"/>
      <c r="E288" s="76"/>
      <c r="F288" s="55"/>
      <c r="G288" s="65"/>
      <c r="H288" s="50"/>
      <c r="K288" s="75"/>
    </row>
    <row r="289" spans="2:11" s="14" customFormat="1" x14ac:dyDescent="0.25">
      <c r="B289" s="44"/>
      <c r="C289" s="44"/>
      <c r="D289" s="43"/>
      <c r="E289" s="76"/>
      <c r="F289" s="55"/>
      <c r="G289" s="65"/>
      <c r="H289" s="50"/>
      <c r="K289" s="75"/>
    </row>
    <row r="290" spans="2:11" s="14" customFormat="1" x14ac:dyDescent="0.25">
      <c r="B290" s="44"/>
      <c r="C290" s="44"/>
      <c r="D290" s="43"/>
      <c r="E290" s="76"/>
      <c r="F290" s="55"/>
      <c r="G290" s="65"/>
      <c r="H290" s="50"/>
      <c r="K290" s="75"/>
    </row>
    <row r="291" spans="2:11" s="14" customFormat="1" x14ac:dyDescent="0.25">
      <c r="B291" s="44"/>
      <c r="C291" s="44"/>
      <c r="D291" s="43"/>
      <c r="E291" s="76"/>
      <c r="F291" s="55"/>
      <c r="G291" s="65"/>
      <c r="H291" s="50"/>
      <c r="K291" s="75"/>
    </row>
    <row r="292" spans="2:11" s="14" customFormat="1" x14ac:dyDescent="0.25">
      <c r="B292" s="44"/>
      <c r="C292" s="44"/>
      <c r="D292" s="43"/>
      <c r="E292" s="76"/>
      <c r="F292" s="55"/>
      <c r="G292" s="65"/>
      <c r="H292" s="50"/>
      <c r="K292" s="75"/>
    </row>
    <row r="293" spans="2:11" s="14" customFormat="1" x14ac:dyDescent="0.25">
      <c r="B293" s="44"/>
      <c r="C293" s="44"/>
      <c r="D293" s="43"/>
      <c r="E293" s="76"/>
      <c r="F293" s="55"/>
      <c r="G293" s="65"/>
      <c r="H293" s="50"/>
      <c r="K293" s="75"/>
    </row>
    <row r="294" spans="2:11" s="14" customFormat="1" x14ac:dyDescent="0.25">
      <c r="B294" s="44"/>
      <c r="C294" s="44"/>
      <c r="D294" s="43"/>
      <c r="E294" s="76"/>
      <c r="F294" s="55"/>
      <c r="G294" s="65"/>
      <c r="H294" s="50"/>
      <c r="K294" s="75"/>
    </row>
    <row r="295" spans="2:11" s="14" customFormat="1" x14ac:dyDescent="0.25">
      <c r="B295" s="44"/>
      <c r="C295" s="44"/>
      <c r="D295" s="43"/>
      <c r="E295" s="76"/>
      <c r="F295" s="55"/>
      <c r="G295" s="65"/>
      <c r="H295" s="50"/>
      <c r="K295" s="75"/>
    </row>
    <row r="296" spans="2:11" s="14" customFormat="1" x14ac:dyDescent="0.25">
      <c r="B296" s="44"/>
      <c r="C296" s="44"/>
      <c r="D296" s="43"/>
      <c r="E296" s="76"/>
      <c r="F296" s="55"/>
      <c r="G296" s="65"/>
      <c r="H296" s="50"/>
      <c r="K296" s="75"/>
    </row>
    <row r="297" spans="2:11" s="14" customFormat="1" x14ac:dyDescent="0.25">
      <c r="B297" s="44"/>
      <c r="C297" s="44"/>
      <c r="D297" s="43"/>
      <c r="E297" s="76"/>
      <c r="F297" s="55"/>
      <c r="G297" s="65"/>
      <c r="H297" s="50"/>
      <c r="K297" s="75"/>
    </row>
    <row r="298" spans="2:11" s="14" customFormat="1" x14ac:dyDescent="0.25">
      <c r="B298" s="44"/>
      <c r="C298" s="44"/>
      <c r="D298" s="43"/>
      <c r="E298" s="76"/>
      <c r="F298" s="55"/>
      <c r="G298" s="65"/>
      <c r="H298" s="50"/>
      <c r="K298" s="75"/>
    </row>
    <row r="299" spans="2:11" s="14" customFormat="1" x14ac:dyDescent="0.25">
      <c r="B299" s="44"/>
      <c r="C299" s="44"/>
      <c r="D299" s="43"/>
      <c r="E299" s="76"/>
      <c r="F299" s="55"/>
      <c r="G299" s="65"/>
      <c r="H299" s="50"/>
      <c r="K299" s="75"/>
    </row>
    <row r="300" spans="2:11" s="14" customFormat="1" x14ac:dyDescent="0.25">
      <c r="B300" s="44"/>
      <c r="C300" s="44"/>
      <c r="D300" s="43"/>
      <c r="E300" s="76"/>
      <c r="F300" s="55"/>
      <c r="G300" s="65"/>
      <c r="H300" s="50"/>
      <c r="K300" s="75"/>
    </row>
    <row r="301" spans="2:11" s="14" customFormat="1" x14ac:dyDescent="0.25">
      <c r="B301" s="44"/>
      <c r="C301" s="44"/>
      <c r="D301" s="43"/>
      <c r="E301" s="76"/>
      <c r="F301" s="55"/>
      <c r="G301" s="65"/>
      <c r="H301" s="50"/>
      <c r="K301" s="75"/>
    </row>
    <row r="302" spans="2:11" s="14" customFormat="1" x14ac:dyDescent="0.25">
      <c r="B302" s="44"/>
      <c r="C302" s="44"/>
      <c r="D302" s="43"/>
      <c r="E302" s="76"/>
      <c r="F302" s="55"/>
      <c r="G302" s="65"/>
      <c r="H302" s="50"/>
      <c r="K302" s="75"/>
    </row>
    <row r="303" spans="2:11" s="14" customFormat="1" x14ac:dyDescent="0.25">
      <c r="B303" s="44"/>
      <c r="C303" s="44"/>
      <c r="D303" s="43"/>
      <c r="E303" s="76"/>
      <c r="F303" s="55"/>
      <c r="G303" s="65"/>
      <c r="H303" s="50"/>
      <c r="K303" s="75"/>
    </row>
    <row r="304" spans="2:11" s="14" customFormat="1" x14ac:dyDescent="0.25">
      <c r="B304" s="44"/>
      <c r="C304" s="44"/>
      <c r="D304" s="43"/>
      <c r="E304" s="76"/>
      <c r="F304" s="55"/>
      <c r="G304" s="65"/>
      <c r="H304" s="50"/>
      <c r="K304" s="75"/>
    </row>
    <row r="305" spans="2:11" s="14" customFormat="1" x14ac:dyDescent="0.25">
      <c r="B305" s="44"/>
      <c r="C305" s="44"/>
      <c r="D305" s="43"/>
      <c r="E305" s="76"/>
      <c r="F305" s="55"/>
      <c r="G305" s="65"/>
      <c r="H305" s="50"/>
      <c r="K305" s="75"/>
    </row>
    <row r="306" spans="2:11" s="14" customFormat="1" x14ac:dyDescent="0.25">
      <c r="B306" s="44"/>
      <c r="C306" s="44"/>
      <c r="D306" s="43"/>
      <c r="E306" s="76"/>
      <c r="F306" s="55"/>
      <c r="G306" s="65"/>
      <c r="H306" s="50"/>
      <c r="K306" s="75"/>
    </row>
    <row r="307" spans="2:11" s="14" customFormat="1" x14ac:dyDescent="0.25">
      <c r="B307" s="44"/>
      <c r="C307" s="44"/>
      <c r="D307" s="43"/>
      <c r="E307" s="76"/>
      <c r="F307" s="55"/>
      <c r="G307" s="65"/>
      <c r="H307" s="50"/>
      <c r="K307" s="75"/>
    </row>
    <row r="308" spans="2:11" s="14" customFormat="1" x14ac:dyDescent="0.25">
      <c r="B308" s="44"/>
      <c r="C308" s="44"/>
      <c r="D308" s="43"/>
      <c r="E308" s="76"/>
      <c r="F308" s="55"/>
      <c r="G308" s="65"/>
      <c r="H308" s="50"/>
      <c r="K308" s="75"/>
    </row>
    <row r="309" spans="2:11" s="14" customFormat="1" x14ac:dyDescent="0.25">
      <c r="B309" s="44"/>
      <c r="C309" s="44"/>
      <c r="D309" s="43"/>
      <c r="E309" s="76"/>
      <c r="F309" s="55"/>
      <c r="G309" s="65"/>
      <c r="H309" s="50"/>
      <c r="K309" s="75"/>
    </row>
    <row r="310" spans="2:11" s="14" customFormat="1" x14ac:dyDescent="0.25">
      <c r="B310" s="44"/>
      <c r="C310" s="44"/>
      <c r="D310" s="43"/>
      <c r="E310" s="76"/>
      <c r="F310" s="55"/>
      <c r="G310" s="65"/>
      <c r="H310" s="50"/>
      <c r="K310" s="75"/>
    </row>
    <row r="311" spans="2:11" s="14" customFormat="1" x14ac:dyDescent="0.25">
      <c r="B311" s="44"/>
      <c r="C311" s="44"/>
      <c r="D311" s="43"/>
      <c r="E311" s="76"/>
      <c r="F311" s="55"/>
      <c r="G311" s="65"/>
      <c r="H311" s="50"/>
      <c r="K311" s="75"/>
    </row>
    <row r="312" spans="2:11" s="14" customFormat="1" x14ac:dyDescent="0.25">
      <c r="B312" s="44"/>
      <c r="C312" s="44"/>
      <c r="D312" s="43"/>
      <c r="E312" s="76"/>
      <c r="F312" s="55"/>
      <c r="G312" s="65"/>
      <c r="H312" s="50"/>
      <c r="K312" s="75"/>
    </row>
    <row r="313" spans="2:11" s="14" customFormat="1" x14ac:dyDescent="0.25">
      <c r="B313" s="44"/>
      <c r="C313" s="44"/>
      <c r="D313" s="43"/>
      <c r="E313" s="76"/>
      <c r="F313" s="55"/>
      <c r="G313" s="65"/>
      <c r="H313" s="50"/>
      <c r="K313" s="75"/>
    </row>
    <row r="314" spans="2:11" s="14" customFormat="1" x14ac:dyDescent="0.25">
      <c r="B314" s="44"/>
      <c r="C314" s="44"/>
      <c r="D314" s="43"/>
      <c r="E314" s="76"/>
      <c r="F314" s="55"/>
      <c r="G314" s="65"/>
      <c r="H314" s="50"/>
      <c r="K314" s="75"/>
    </row>
    <row r="315" spans="2:11" s="14" customFormat="1" x14ac:dyDescent="0.25">
      <c r="B315" s="44"/>
      <c r="C315" s="44"/>
      <c r="D315" s="43"/>
      <c r="E315" s="76"/>
      <c r="F315" s="55"/>
      <c r="G315" s="65"/>
      <c r="H315" s="50"/>
      <c r="K315" s="75"/>
    </row>
    <row r="316" spans="2:11" s="14" customFormat="1" x14ac:dyDescent="0.25">
      <c r="B316" s="44"/>
      <c r="C316" s="44"/>
      <c r="D316" s="43"/>
      <c r="E316" s="76"/>
      <c r="F316" s="55"/>
      <c r="G316" s="65"/>
      <c r="H316" s="50"/>
      <c r="K316" s="75"/>
    </row>
    <row r="317" spans="2:11" s="14" customFormat="1" x14ac:dyDescent="0.25">
      <c r="B317" s="44"/>
      <c r="C317" s="44"/>
      <c r="D317" s="43"/>
      <c r="E317" s="76"/>
      <c r="F317" s="55"/>
      <c r="G317" s="65"/>
      <c r="H317" s="50"/>
      <c r="K317" s="75"/>
    </row>
    <row r="318" spans="2:11" s="14" customFormat="1" x14ac:dyDescent="0.25">
      <c r="B318" s="44"/>
      <c r="C318" s="44"/>
      <c r="D318" s="43"/>
      <c r="E318" s="76"/>
      <c r="F318" s="55"/>
      <c r="G318" s="65"/>
      <c r="H318" s="50"/>
      <c r="K318" s="75"/>
    </row>
    <row r="319" spans="2:11" s="14" customFormat="1" x14ac:dyDescent="0.25">
      <c r="B319" s="44"/>
      <c r="C319" s="44"/>
      <c r="D319" s="43"/>
      <c r="E319" s="76"/>
      <c r="F319" s="55"/>
      <c r="G319" s="65"/>
      <c r="H319" s="50"/>
      <c r="K319" s="75"/>
    </row>
    <row r="320" spans="2:11" s="14" customFormat="1" x14ac:dyDescent="0.25">
      <c r="B320" s="44"/>
      <c r="C320" s="44"/>
      <c r="D320" s="43"/>
      <c r="E320" s="76"/>
      <c r="F320" s="55"/>
      <c r="G320" s="65"/>
      <c r="H320" s="50"/>
      <c r="K320" s="75"/>
    </row>
    <row r="321" spans="2:11" s="14" customFormat="1" x14ac:dyDescent="0.25">
      <c r="B321" s="44"/>
      <c r="C321" s="44"/>
      <c r="D321" s="43"/>
      <c r="E321" s="76"/>
      <c r="F321" s="55"/>
      <c r="G321" s="65"/>
      <c r="H321" s="50"/>
      <c r="K321" s="75"/>
    </row>
    <row r="322" spans="2:11" s="14" customFormat="1" x14ac:dyDescent="0.25">
      <c r="B322" s="44"/>
      <c r="C322" s="44"/>
      <c r="D322" s="43"/>
      <c r="E322" s="76"/>
      <c r="F322" s="55"/>
      <c r="G322" s="65"/>
      <c r="H322" s="50"/>
      <c r="K322" s="75"/>
    </row>
    <row r="323" spans="2:11" s="14" customFormat="1" x14ac:dyDescent="0.25">
      <c r="B323" s="44"/>
      <c r="C323" s="44"/>
      <c r="D323" s="43"/>
      <c r="E323" s="76"/>
      <c r="F323" s="55"/>
      <c r="G323" s="65"/>
      <c r="H323" s="50"/>
      <c r="K323" s="75"/>
    </row>
    <row r="324" spans="2:11" s="14" customFormat="1" x14ac:dyDescent="0.25">
      <c r="B324" s="44"/>
      <c r="C324" s="44"/>
      <c r="D324" s="43"/>
      <c r="E324" s="76"/>
      <c r="F324" s="55"/>
      <c r="G324" s="65"/>
      <c r="H324" s="50"/>
      <c r="K324" s="75"/>
    </row>
    <row r="325" spans="2:11" s="14" customFormat="1" x14ac:dyDescent="0.25">
      <c r="B325" s="44"/>
      <c r="C325" s="44"/>
      <c r="D325" s="43"/>
      <c r="E325" s="76"/>
      <c r="F325" s="55"/>
      <c r="G325" s="65"/>
      <c r="H325" s="50"/>
      <c r="K325" s="75"/>
    </row>
    <row r="326" spans="2:11" s="14" customFormat="1" x14ac:dyDescent="0.25">
      <c r="B326" s="44"/>
      <c r="C326" s="44"/>
      <c r="D326" s="43"/>
      <c r="E326" s="76"/>
      <c r="F326" s="55"/>
      <c r="G326" s="65"/>
      <c r="H326" s="50"/>
      <c r="K326" s="75"/>
    </row>
    <row r="327" spans="2:11" s="14" customFormat="1" x14ac:dyDescent="0.25">
      <c r="B327" s="44"/>
      <c r="C327" s="44"/>
      <c r="D327" s="43"/>
      <c r="E327" s="76"/>
      <c r="F327" s="55"/>
      <c r="G327" s="65"/>
      <c r="H327" s="50"/>
      <c r="K327" s="75"/>
    </row>
    <row r="328" spans="2:11" s="14" customFormat="1" x14ac:dyDescent="0.25">
      <c r="B328" s="44"/>
      <c r="C328" s="44"/>
      <c r="D328" s="43"/>
      <c r="E328" s="76"/>
      <c r="F328" s="55"/>
      <c r="G328" s="65"/>
      <c r="H328" s="50"/>
      <c r="K328" s="75"/>
    </row>
    <row r="329" spans="2:11" s="14" customFormat="1" x14ac:dyDescent="0.25">
      <c r="B329" s="44"/>
      <c r="C329" s="44"/>
      <c r="D329" s="43"/>
      <c r="E329" s="76"/>
      <c r="F329" s="55"/>
      <c r="G329" s="65"/>
      <c r="H329" s="50"/>
      <c r="K329" s="75"/>
    </row>
    <row r="330" spans="2:11" s="14" customFormat="1" x14ac:dyDescent="0.25">
      <c r="B330" s="44"/>
      <c r="C330" s="44"/>
      <c r="D330" s="43"/>
      <c r="E330" s="76"/>
      <c r="F330" s="55"/>
      <c r="G330" s="65"/>
      <c r="H330" s="50"/>
      <c r="K330" s="75"/>
    </row>
    <row r="331" spans="2:11" s="14" customFormat="1" x14ac:dyDescent="0.25">
      <c r="B331" s="44"/>
      <c r="C331" s="44"/>
      <c r="D331" s="43"/>
      <c r="E331" s="76"/>
      <c r="F331" s="55"/>
      <c r="G331" s="65"/>
      <c r="H331" s="50"/>
      <c r="K331" s="75"/>
    </row>
    <row r="332" spans="2:11" s="14" customFormat="1" x14ac:dyDescent="0.25">
      <c r="B332" s="44"/>
      <c r="C332" s="44"/>
      <c r="D332" s="43"/>
      <c r="E332" s="76"/>
      <c r="F332" s="55"/>
      <c r="G332" s="65"/>
      <c r="H332" s="50"/>
      <c r="K332" s="75"/>
    </row>
    <row r="333" spans="2:11" s="14" customFormat="1" x14ac:dyDescent="0.25">
      <c r="B333" s="44"/>
      <c r="C333" s="44"/>
      <c r="D333" s="43"/>
      <c r="E333" s="76"/>
      <c r="F333" s="55"/>
      <c r="G333" s="65"/>
      <c r="H333" s="50"/>
      <c r="K333" s="75"/>
    </row>
    <row r="334" spans="2:11" s="14" customFormat="1" x14ac:dyDescent="0.25">
      <c r="B334" s="44"/>
      <c r="C334" s="44"/>
      <c r="D334" s="43"/>
      <c r="E334" s="76"/>
      <c r="F334" s="55"/>
      <c r="G334" s="65"/>
      <c r="H334" s="50"/>
      <c r="K334" s="75"/>
    </row>
    <row r="335" spans="2:11" s="14" customFormat="1" x14ac:dyDescent="0.25">
      <c r="B335" s="44"/>
      <c r="C335" s="44"/>
      <c r="D335" s="43"/>
      <c r="E335" s="76"/>
      <c r="F335" s="55"/>
      <c r="G335" s="65"/>
      <c r="H335" s="50"/>
      <c r="K335" s="75"/>
    </row>
    <row r="336" spans="2:11" s="14" customFormat="1" x14ac:dyDescent="0.25">
      <c r="B336" s="44"/>
      <c r="C336" s="44"/>
      <c r="D336" s="43"/>
      <c r="E336" s="76"/>
      <c r="F336" s="55"/>
      <c r="G336" s="65"/>
      <c r="H336" s="50"/>
      <c r="K336" s="75"/>
    </row>
    <row r="337" spans="2:11" s="14" customFormat="1" x14ac:dyDescent="0.25">
      <c r="B337" s="44"/>
      <c r="C337" s="44"/>
      <c r="D337" s="43"/>
      <c r="E337" s="76"/>
      <c r="F337" s="55"/>
      <c r="G337" s="65"/>
      <c r="H337" s="50"/>
      <c r="K337" s="75"/>
    </row>
    <row r="338" spans="2:11" s="14" customFormat="1" x14ac:dyDescent="0.25">
      <c r="B338" s="44"/>
      <c r="C338" s="44"/>
      <c r="D338" s="43"/>
      <c r="E338" s="76"/>
      <c r="F338" s="55"/>
      <c r="G338" s="65"/>
      <c r="H338" s="50"/>
      <c r="K338" s="75"/>
    </row>
    <row r="339" spans="2:11" s="14" customFormat="1" x14ac:dyDescent="0.25">
      <c r="B339" s="44"/>
      <c r="C339" s="44"/>
      <c r="D339" s="43"/>
      <c r="E339" s="76"/>
      <c r="F339" s="55"/>
      <c r="G339" s="65"/>
      <c r="H339" s="50"/>
      <c r="K339" s="75"/>
    </row>
    <row r="340" spans="2:11" s="14" customFormat="1" x14ac:dyDescent="0.25">
      <c r="B340" s="44"/>
      <c r="C340" s="44"/>
      <c r="D340" s="43"/>
      <c r="E340" s="76"/>
      <c r="F340" s="55"/>
      <c r="G340" s="65"/>
      <c r="H340" s="50"/>
      <c r="K340" s="75"/>
    </row>
    <row r="341" spans="2:11" s="14" customFormat="1" x14ac:dyDescent="0.25">
      <c r="B341" s="44"/>
      <c r="C341" s="44"/>
      <c r="D341" s="43"/>
      <c r="E341" s="76"/>
      <c r="F341" s="55"/>
      <c r="G341" s="65"/>
      <c r="H341" s="50"/>
      <c r="K341" s="75"/>
    </row>
    <row r="342" spans="2:11" s="14" customFormat="1" x14ac:dyDescent="0.25">
      <c r="B342" s="44"/>
      <c r="C342" s="44"/>
      <c r="D342" s="43"/>
      <c r="E342" s="76"/>
      <c r="F342" s="55"/>
      <c r="G342" s="65"/>
      <c r="H342" s="50"/>
      <c r="K342" s="75"/>
    </row>
    <row r="343" spans="2:11" s="14" customFormat="1" x14ac:dyDescent="0.25">
      <c r="B343" s="44"/>
      <c r="C343" s="44"/>
      <c r="D343" s="43"/>
      <c r="E343" s="76"/>
      <c r="F343" s="55"/>
      <c r="G343" s="65"/>
      <c r="H343" s="50"/>
      <c r="K343" s="75"/>
    </row>
    <row r="344" spans="2:11" s="14" customFormat="1" x14ac:dyDescent="0.25">
      <c r="B344" s="44"/>
      <c r="C344" s="44"/>
      <c r="D344" s="43"/>
      <c r="E344" s="76"/>
      <c r="F344" s="55"/>
      <c r="G344" s="65"/>
      <c r="H344" s="50"/>
      <c r="K344" s="75"/>
    </row>
    <row r="345" spans="2:11" s="14" customFormat="1" x14ac:dyDescent="0.25">
      <c r="B345" s="44"/>
      <c r="C345" s="44"/>
      <c r="D345" s="43"/>
      <c r="E345" s="76"/>
      <c r="F345" s="55"/>
      <c r="G345" s="65"/>
      <c r="H345" s="50"/>
      <c r="K345" s="75"/>
    </row>
    <row r="346" spans="2:11" s="14" customFormat="1" x14ac:dyDescent="0.25">
      <c r="B346" s="44"/>
      <c r="C346" s="44"/>
      <c r="D346" s="43"/>
      <c r="E346" s="76"/>
      <c r="F346" s="55"/>
      <c r="G346" s="65"/>
      <c r="H346" s="50"/>
      <c r="K346" s="75"/>
    </row>
    <row r="347" spans="2:11" s="14" customFormat="1" x14ac:dyDescent="0.25">
      <c r="B347" s="44"/>
      <c r="C347" s="44"/>
      <c r="D347" s="43"/>
      <c r="E347" s="76"/>
      <c r="F347" s="55"/>
      <c r="G347" s="65"/>
      <c r="H347" s="50"/>
      <c r="K347" s="75"/>
    </row>
    <row r="348" spans="2:11" s="14" customFormat="1" x14ac:dyDescent="0.25">
      <c r="B348" s="44"/>
      <c r="C348" s="44"/>
      <c r="D348" s="43"/>
      <c r="E348" s="76"/>
      <c r="F348" s="55"/>
      <c r="G348" s="65"/>
      <c r="H348" s="50"/>
      <c r="K348" s="75"/>
    </row>
    <row r="349" spans="2:11" s="14" customFormat="1" x14ac:dyDescent="0.25">
      <c r="B349" s="44"/>
      <c r="C349" s="44"/>
      <c r="D349" s="43"/>
      <c r="E349" s="76"/>
      <c r="F349" s="55"/>
      <c r="G349" s="65"/>
      <c r="H349" s="50"/>
      <c r="K349" s="75"/>
    </row>
    <row r="350" spans="2:11" s="14" customFormat="1" x14ac:dyDescent="0.25">
      <c r="B350" s="44"/>
      <c r="C350" s="44"/>
      <c r="D350" s="43"/>
      <c r="E350" s="76"/>
      <c r="F350" s="55"/>
      <c r="G350" s="65"/>
      <c r="H350" s="50"/>
      <c r="K350" s="75"/>
    </row>
    <row r="351" spans="2:11" s="14" customFormat="1" x14ac:dyDescent="0.25">
      <c r="B351" s="44"/>
      <c r="C351" s="44"/>
      <c r="D351" s="43"/>
      <c r="E351" s="76"/>
      <c r="F351" s="55"/>
      <c r="G351" s="65"/>
      <c r="H351" s="50"/>
      <c r="K351" s="75"/>
    </row>
    <row r="352" spans="2:11" s="14" customFormat="1" x14ac:dyDescent="0.25">
      <c r="B352" s="44"/>
      <c r="C352" s="44"/>
      <c r="D352" s="43"/>
      <c r="E352" s="76"/>
      <c r="F352" s="55"/>
      <c r="G352" s="65"/>
      <c r="H352" s="50"/>
      <c r="K352" s="75"/>
    </row>
    <row r="353" spans="2:11" s="14" customFormat="1" x14ac:dyDescent="0.25">
      <c r="B353" s="44"/>
      <c r="C353" s="44"/>
      <c r="D353" s="43"/>
      <c r="E353" s="76"/>
      <c r="F353" s="55"/>
      <c r="G353" s="65"/>
      <c r="H353" s="50"/>
      <c r="K353" s="75"/>
    </row>
    <row r="354" spans="2:11" s="14" customFormat="1" x14ac:dyDescent="0.25">
      <c r="B354" s="44"/>
      <c r="C354" s="44"/>
      <c r="D354" s="43"/>
      <c r="E354" s="76"/>
      <c r="F354" s="55"/>
      <c r="G354" s="65"/>
      <c r="H354" s="50"/>
      <c r="K354" s="75"/>
    </row>
    <row r="355" spans="2:11" s="14" customFormat="1" x14ac:dyDescent="0.25">
      <c r="B355" s="44"/>
      <c r="C355" s="44"/>
      <c r="D355" s="43"/>
      <c r="E355" s="76"/>
      <c r="F355" s="55"/>
      <c r="G355" s="65"/>
      <c r="H355" s="50"/>
      <c r="K355" s="75"/>
    </row>
    <row r="356" spans="2:11" s="14" customFormat="1" x14ac:dyDescent="0.25">
      <c r="B356" s="44"/>
      <c r="C356" s="44"/>
      <c r="D356" s="43"/>
      <c r="E356" s="76"/>
      <c r="F356" s="55"/>
      <c r="G356" s="65"/>
      <c r="H356" s="50"/>
      <c r="K356" s="75"/>
    </row>
    <row r="357" spans="2:11" s="14" customFormat="1" x14ac:dyDescent="0.25">
      <c r="B357" s="44"/>
      <c r="C357" s="44"/>
      <c r="D357" s="43"/>
      <c r="E357" s="76"/>
      <c r="F357" s="55"/>
      <c r="G357" s="65"/>
      <c r="H357" s="50"/>
      <c r="K357" s="75"/>
    </row>
    <row r="358" spans="2:11" s="14" customFormat="1" x14ac:dyDescent="0.25">
      <c r="B358" s="44"/>
      <c r="C358" s="44"/>
      <c r="D358" s="43"/>
      <c r="E358" s="76"/>
      <c r="F358" s="55"/>
      <c r="G358" s="65"/>
      <c r="H358" s="50"/>
      <c r="K358" s="75"/>
    </row>
    <row r="359" spans="2:11" s="14" customFormat="1" x14ac:dyDescent="0.25">
      <c r="B359" s="44"/>
      <c r="C359" s="44"/>
      <c r="D359" s="43"/>
      <c r="E359" s="76"/>
      <c r="F359" s="55"/>
      <c r="G359" s="65"/>
      <c r="H359" s="50"/>
      <c r="K359" s="75"/>
    </row>
    <row r="360" spans="2:11" s="14" customFormat="1" x14ac:dyDescent="0.25">
      <c r="B360" s="44"/>
      <c r="C360" s="44"/>
      <c r="D360" s="43"/>
      <c r="E360" s="76"/>
      <c r="F360" s="55"/>
      <c r="G360" s="65"/>
      <c r="H360" s="50"/>
      <c r="K360" s="75"/>
    </row>
    <row r="361" spans="2:11" s="14" customFormat="1" x14ac:dyDescent="0.25">
      <c r="B361" s="44"/>
      <c r="C361" s="44"/>
      <c r="D361" s="43"/>
      <c r="E361" s="76"/>
      <c r="F361" s="55"/>
      <c r="G361" s="65"/>
      <c r="H361" s="50"/>
      <c r="K361" s="75"/>
    </row>
    <row r="362" spans="2:11" s="14" customFormat="1" x14ac:dyDescent="0.25">
      <c r="B362" s="44"/>
      <c r="C362" s="44"/>
      <c r="D362" s="43"/>
      <c r="E362" s="76"/>
      <c r="F362" s="55"/>
      <c r="G362" s="65"/>
      <c r="H362" s="50"/>
      <c r="K362" s="75"/>
    </row>
    <row r="363" spans="2:11" s="14" customFormat="1" x14ac:dyDescent="0.25">
      <c r="B363" s="44"/>
      <c r="C363" s="44"/>
      <c r="D363" s="43"/>
      <c r="E363" s="76"/>
      <c r="F363" s="55"/>
      <c r="G363" s="65"/>
      <c r="H363" s="50"/>
      <c r="K363" s="75"/>
    </row>
    <row r="364" spans="2:11" s="14" customFormat="1" x14ac:dyDescent="0.25">
      <c r="B364" s="44"/>
      <c r="C364" s="44"/>
      <c r="D364" s="43"/>
      <c r="E364" s="76"/>
      <c r="F364" s="55"/>
      <c r="G364" s="65"/>
      <c r="H364" s="50"/>
      <c r="K364" s="75"/>
    </row>
    <row r="365" spans="2:11" s="14" customFormat="1" x14ac:dyDescent="0.25">
      <c r="B365" s="44"/>
      <c r="C365" s="44"/>
      <c r="D365" s="43"/>
      <c r="E365" s="76"/>
      <c r="F365" s="55"/>
      <c r="G365" s="65"/>
      <c r="H365" s="50"/>
      <c r="K365" s="75"/>
    </row>
    <row r="366" spans="2:11" s="14" customFormat="1" x14ac:dyDescent="0.25">
      <c r="B366" s="44"/>
      <c r="C366" s="44"/>
      <c r="D366" s="43"/>
      <c r="E366" s="76"/>
      <c r="F366" s="55"/>
      <c r="G366" s="65"/>
      <c r="H366" s="50"/>
      <c r="K366" s="75"/>
    </row>
    <row r="367" spans="2:11" s="14" customFormat="1" x14ac:dyDescent="0.25">
      <c r="B367" s="44"/>
      <c r="C367" s="44"/>
      <c r="D367" s="43"/>
      <c r="E367" s="76"/>
      <c r="F367" s="55"/>
      <c r="G367" s="65"/>
      <c r="H367" s="50"/>
      <c r="K367" s="75"/>
    </row>
    <row r="368" spans="2:11" s="14" customFormat="1" x14ac:dyDescent="0.25">
      <c r="B368" s="44"/>
      <c r="C368" s="44"/>
      <c r="D368" s="43"/>
      <c r="E368" s="76"/>
      <c r="F368" s="55"/>
      <c r="G368" s="65"/>
      <c r="H368" s="50"/>
      <c r="K368" s="75"/>
    </row>
    <row r="369" spans="2:11" s="14" customFormat="1" x14ac:dyDescent="0.25">
      <c r="B369" s="44"/>
      <c r="C369" s="44"/>
      <c r="D369" s="43"/>
      <c r="E369" s="76"/>
      <c r="F369" s="55"/>
      <c r="G369" s="65"/>
      <c r="H369" s="50"/>
      <c r="K369" s="75"/>
    </row>
    <row r="370" spans="2:11" s="14" customFormat="1" x14ac:dyDescent="0.25">
      <c r="B370" s="44"/>
      <c r="C370" s="44"/>
      <c r="D370" s="43"/>
      <c r="E370" s="76"/>
      <c r="F370" s="55"/>
      <c r="G370" s="65"/>
      <c r="H370" s="50"/>
      <c r="K370" s="75"/>
    </row>
    <row r="371" spans="2:11" s="14" customFormat="1" x14ac:dyDescent="0.25">
      <c r="B371" s="44"/>
      <c r="C371" s="44"/>
      <c r="D371" s="43"/>
      <c r="E371" s="76"/>
      <c r="F371" s="55"/>
      <c r="G371" s="65"/>
      <c r="H371" s="50"/>
      <c r="K371" s="75"/>
    </row>
    <row r="372" spans="2:11" s="14" customFormat="1" x14ac:dyDescent="0.25">
      <c r="B372" s="44"/>
      <c r="C372" s="44"/>
      <c r="D372" s="43"/>
      <c r="E372" s="76"/>
      <c r="F372" s="55"/>
      <c r="G372" s="65"/>
      <c r="H372" s="50"/>
      <c r="K372" s="75"/>
    </row>
    <row r="373" spans="2:11" s="14" customFormat="1" x14ac:dyDescent="0.25">
      <c r="B373" s="44"/>
      <c r="C373" s="44"/>
      <c r="D373" s="43"/>
      <c r="E373" s="76"/>
      <c r="F373" s="55"/>
      <c r="G373" s="65"/>
      <c r="H373" s="50"/>
      <c r="K373" s="75"/>
    </row>
    <row r="374" spans="2:11" s="14" customFormat="1" x14ac:dyDescent="0.25">
      <c r="B374" s="44"/>
      <c r="C374" s="44"/>
      <c r="D374" s="43"/>
      <c r="E374" s="76"/>
      <c r="F374" s="55"/>
      <c r="G374" s="65"/>
      <c r="H374" s="50"/>
      <c r="K374" s="75"/>
    </row>
    <row r="375" spans="2:11" s="14" customFormat="1" x14ac:dyDescent="0.25">
      <c r="B375" s="44"/>
      <c r="C375" s="44"/>
      <c r="D375" s="43"/>
      <c r="E375" s="76"/>
      <c r="F375" s="55"/>
      <c r="G375" s="65"/>
      <c r="H375" s="50"/>
      <c r="K375" s="75"/>
    </row>
    <row r="376" spans="2:11" s="14" customFormat="1" x14ac:dyDescent="0.25">
      <c r="B376" s="44"/>
      <c r="C376" s="44"/>
      <c r="D376" s="43"/>
      <c r="E376" s="76"/>
      <c r="F376" s="55"/>
      <c r="G376" s="65"/>
      <c r="H376" s="50"/>
      <c r="K376" s="75"/>
    </row>
    <row r="377" spans="2:11" s="14" customFormat="1" x14ac:dyDescent="0.25">
      <c r="B377" s="44"/>
      <c r="C377" s="44"/>
      <c r="D377" s="43"/>
      <c r="E377" s="76"/>
      <c r="F377" s="55"/>
      <c r="G377" s="65"/>
      <c r="H377" s="50"/>
      <c r="K377" s="75"/>
    </row>
    <row r="378" spans="2:11" s="14" customFormat="1" x14ac:dyDescent="0.25">
      <c r="B378" s="44"/>
      <c r="C378" s="44"/>
      <c r="D378" s="43"/>
      <c r="E378" s="76"/>
      <c r="F378" s="55"/>
      <c r="G378" s="65"/>
      <c r="H378" s="50"/>
      <c r="K378" s="75"/>
    </row>
    <row r="379" spans="2:11" s="14" customFormat="1" x14ac:dyDescent="0.25">
      <c r="B379" s="44"/>
      <c r="C379" s="44"/>
      <c r="D379" s="43"/>
      <c r="E379" s="76"/>
      <c r="F379" s="55"/>
      <c r="G379" s="65"/>
      <c r="H379" s="50"/>
      <c r="K379" s="75"/>
    </row>
    <row r="380" spans="2:11" s="14" customFormat="1" x14ac:dyDescent="0.25">
      <c r="B380" s="44"/>
      <c r="C380" s="44"/>
      <c r="D380" s="43"/>
      <c r="E380" s="76"/>
      <c r="F380" s="55"/>
      <c r="G380" s="65"/>
      <c r="H380" s="50"/>
      <c r="K380" s="75"/>
    </row>
    <row r="381" spans="2:11" s="14" customFormat="1" x14ac:dyDescent="0.25">
      <c r="B381" s="44"/>
      <c r="C381" s="44"/>
      <c r="D381" s="43"/>
      <c r="E381" s="76"/>
      <c r="F381" s="55"/>
      <c r="G381" s="65"/>
      <c r="H381" s="50"/>
      <c r="K381" s="75"/>
    </row>
    <row r="382" spans="2:11" s="14" customFormat="1" x14ac:dyDescent="0.25">
      <c r="B382" s="44"/>
      <c r="C382" s="44"/>
      <c r="D382" s="43"/>
      <c r="E382" s="76"/>
      <c r="F382" s="55"/>
      <c r="G382" s="65"/>
      <c r="H382" s="50"/>
      <c r="K382" s="75"/>
    </row>
    <row r="383" spans="2:11" s="14" customFormat="1" x14ac:dyDescent="0.25">
      <c r="B383" s="44"/>
      <c r="C383" s="44"/>
      <c r="D383" s="43"/>
      <c r="E383" s="76"/>
      <c r="F383" s="55"/>
      <c r="G383" s="65"/>
      <c r="H383" s="50"/>
      <c r="K383" s="75"/>
    </row>
    <row r="384" spans="2:11" s="14" customFormat="1" x14ac:dyDescent="0.25">
      <c r="B384" s="44"/>
      <c r="C384" s="44"/>
      <c r="D384" s="43"/>
      <c r="E384" s="76"/>
      <c r="F384" s="55"/>
      <c r="G384" s="65"/>
      <c r="H384" s="50"/>
      <c r="K384" s="75"/>
    </row>
    <row r="385" spans="2:11" s="14" customFormat="1" x14ac:dyDescent="0.25">
      <c r="B385" s="44"/>
      <c r="C385" s="44"/>
      <c r="D385" s="43"/>
      <c r="E385" s="76"/>
      <c r="F385" s="55"/>
      <c r="G385" s="65"/>
      <c r="H385" s="50"/>
      <c r="K385" s="75"/>
    </row>
    <row r="386" spans="2:11" s="14" customFormat="1" x14ac:dyDescent="0.25">
      <c r="B386" s="44"/>
      <c r="C386" s="44"/>
      <c r="D386" s="43"/>
      <c r="E386" s="76"/>
      <c r="F386" s="55"/>
      <c r="G386" s="65"/>
      <c r="H386" s="50"/>
      <c r="K386" s="75"/>
    </row>
    <row r="387" spans="2:11" s="14" customFormat="1" x14ac:dyDescent="0.25">
      <c r="B387" s="44"/>
      <c r="C387" s="44"/>
      <c r="D387" s="43"/>
      <c r="E387" s="76"/>
      <c r="F387" s="55"/>
      <c r="G387" s="65"/>
      <c r="H387" s="50"/>
      <c r="K387" s="75"/>
    </row>
    <row r="388" spans="2:11" s="14" customFormat="1" x14ac:dyDescent="0.25">
      <c r="B388" s="44"/>
      <c r="C388" s="44"/>
      <c r="D388" s="43"/>
      <c r="E388" s="76"/>
      <c r="F388" s="55"/>
      <c r="G388" s="65"/>
      <c r="H388" s="50"/>
      <c r="K388" s="75"/>
    </row>
    <row r="389" spans="2:11" s="14" customFormat="1" x14ac:dyDescent="0.25">
      <c r="B389" s="44"/>
      <c r="C389" s="44"/>
      <c r="D389" s="43"/>
      <c r="E389" s="76"/>
      <c r="F389" s="55"/>
      <c r="G389" s="65"/>
      <c r="H389" s="50"/>
      <c r="K389" s="75"/>
    </row>
    <row r="390" spans="2:11" s="14" customFormat="1" x14ac:dyDescent="0.25">
      <c r="B390" s="44"/>
      <c r="C390" s="44"/>
      <c r="D390" s="43"/>
      <c r="E390" s="76"/>
      <c r="F390" s="55"/>
      <c r="G390" s="65"/>
      <c r="H390" s="50"/>
      <c r="K390" s="75"/>
    </row>
    <row r="391" spans="2:11" s="14" customFormat="1" x14ac:dyDescent="0.25">
      <c r="B391" s="44"/>
      <c r="C391" s="44"/>
      <c r="D391" s="43"/>
      <c r="E391" s="76"/>
      <c r="F391" s="55"/>
      <c r="G391" s="65"/>
      <c r="H391" s="50"/>
      <c r="K391" s="75"/>
    </row>
    <row r="392" spans="2:11" s="14" customFormat="1" x14ac:dyDescent="0.25">
      <c r="B392" s="44"/>
      <c r="C392" s="44"/>
      <c r="D392" s="43"/>
      <c r="E392" s="76"/>
      <c r="F392" s="55"/>
      <c r="G392" s="65"/>
      <c r="H392" s="50"/>
      <c r="K392" s="75"/>
    </row>
    <row r="393" spans="2:11" s="14" customFormat="1" x14ac:dyDescent="0.25">
      <c r="B393" s="44"/>
      <c r="C393" s="44"/>
      <c r="D393" s="43"/>
      <c r="E393" s="76"/>
      <c r="F393" s="55"/>
      <c r="G393" s="65"/>
      <c r="H393" s="50"/>
      <c r="K393" s="75"/>
    </row>
    <row r="394" spans="2:11" s="14" customFormat="1" x14ac:dyDescent="0.25">
      <c r="B394" s="44"/>
      <c r="C394" s="44"/>
      <c r="D394" s="43"/>
      <c r="E394" s="76"/>
      <c r="F394" s="55"/>
      <c r="G394" s="65"/>
      <c r="H394" s="50"/>
      <c r="K394" s="75"/>
    </row>
    <row r="395" spans="2:11" s="14" customFormat="1" x14ac:dyDescent="0.25">
      <c r="B395" s="44"/>
      <c r="C395" s="44"/>
      <c r="D395" s="43"/>
      <c r="E395" s="76"/>
      <c r="F395" s="55"/>
      <c r="G395" s="65"/>
      <c r="H395" s="50"/>
      <c r="K395" s="75"/>
    </row>
    <row r="396" spans="2:11" s="14" customFormat="1" x14ac:dyDescent="0.25">
      <c r="B396" s="44"/>
      <c r="C396" s="44"/>
      <c r="D396" s="43"/>
      <c r="E396" s="76"/>
      <c r="F396" s="55"/>
      <c r="G396" s="65"/>
      <c r="H396" s="50"/>
      <c r="K396" s="75"/>
    </row>
    <row r="397" spans="2:11" s="14" customFormat="1" x14ac:dyDescent="0.25">
      <c r="B397" s="44"/>
      <c r="C397" s="44"/>
      <c r="D397" s="43"/>
      <c r="E397" s="76"/>
      <c r="F397" s="55"/>
      <c r="G397" s="65"/>
      <c r="H397" s="50"/>
      <c r="K397" s="75"/>
    </row>
    <row r="398" spans="2:11" s="14" customFormat="1" x14ac:dyDescent="0.25">
      <c r="B398" s="44"/>
      <c r="C398" s="44"/>
      <c r="D398" s="43"/>
      <c r="E398" s="76"/>
      <c r="F398" s="55"/>
      <c r="G398" s="65"/>
      <c r="H398" s="50"/>
      <c r="K398" s="75"/>
    </row>
    <row r="399" spans="2:11" s="14" customFormat="1" x14ac:dyDescent="0.25">
      <c r="B399" s="44"/>
      <c r="C399" s="44"/>
      <c r="D399" s="43"/>
      <c r="E399" s="76"/>
      <c r="F399" s="55"/>
      <c r="G399" s="65"/>
      <c r="H399" s="50"/>
      <c r="K399" s="75"/>
    </row>
    <row r="400" spans="2:11" s="14" customFormat="1" x14ac:dyDescent="0.25">
      <c r="B400" s="44"/>
      <c r="C400" s="44"/>
      <c r="D400" s="43"/>
      <c r="E400" s="76"/>
      <c r="F400" s="55"/>
      <c r="G400" s="65"/>
      <c r="H400" s="50"/>
      <c r="K400" s="75"/>
    </row>
    <row r="401" spans="2:11" s="14" customFormat="1" x14ac:dyDescent="0.25">
      <c r="B401" s="44"/>
      <c r="C401" s="44"/>
      <c r="D401" s="43"/>
      <c r="E401" s="76"/>
      <c r="F401" s="55"/>
      <c r="G401" s="65"/>
      <c r="H401" s="50"/>
      <c r="K401" s="75"/>
    </row>
    <row r="402" spans="2:11" s="14" customFormat="1" x14ac:dyDescent="0.25">
      <c r="B402" s="44"/>
      <c r="C402" s="44"/>
      <c r="D402" s="43"/>
      <c r="E402" s="76"/>
      <c r="F402" s="55"/>
      <c r="G402" s="65"/>
      <c r="H402" s="50"/>
      <c r="K402" s="75"/>
    </row>
    <row r="403" spans="2:11" s="14" customFormat="1" x14ac:dyDescent="0.25">
      <c r="B403" s="44"/>
      <c r="C403" s="44"/>
      <c r="D403" s="43"/>
      <c r="E403" s="76"/>
      <c r="F403" s="55"/>
      <c r="G403" s="65"/>
      <c r="H403" s="50"/>
      <c r="K403" s="75"/>
    </row>
    <row r="404" spans="2:11" s="14" customFormat="1" x14ac:dyDescent="0.25">
      <c r="B404" s="44"/>
      <c r="C404" s="44"/>
      <c r="D404" s="43"/>
      <c r="E404" s="76"/>
      <c r="F404" s="55"/>
      <c r="G404" s="65"/>
      <c r="H404" s="50"/>
      <c r="K404" s="75"/>
    </row>
    <row r="405" spans="2:11" s="14" customFormat="1" x14ac:dyDescent="0.25">
      <c r="B405" s="44"/>
      <c r="C405" s="44"/>
      <c r="D405" s="43"/>
      <c r="E405" s="76"/>
      <c r="F405" s="55"/>
      <c r="G405" s="65"/>
      <c r="H405" s="50"/>
      <c r="K405" s="75"/>
    </row>
    <row r="406" spans="2:11" s="14" customFormat="1" x14ac:dyDescent="0.25">
      <c r="B406" s="44"/>
      <c r="C406" s="44"/>
      <c r="D406" s="43"/>
      <c r="E406" s="76"/>
      <c r="F406" s="55"/>
      <c r="G406" s="65"/>
      <c r="H406" s="50"/>
      <c r="K406" s="75"/>
    </row>
    <row r="407" spans="2:11" s="14" customFormat="1" x14ac:dyDescent="0.25">
      <c r="B407" s="44"/>
      <c r="C407" s="44"/>
      <c r="D407" s="43"/>
      <c r="E407" s="76"/>
      <c r="F407" s="55"/>
      <c r="G407" s="65"/>
      <c r="H407" s="50"/>
      <c r="K407" s="75"/>
    </row>
    <row r="408" spans="2:11" s="14" customFormat="1" x14ac:dyDescent="0.25">
      <c r="B408" s="44"/>
      <c r="C408" s="44"/>
      <c r="D408" s="43"/>
      <c r="E408" s="76"/>
      <c r="F408" s="55"/>
      <c r="G408" s="65"/>
      <c r="H408" s="50"/>
      <c r="K408" s="75"/>
    </row>
    <row r="409" spans="2:11" s="14" customFormat="1" x14ac:dyDescent="0.25">
      <c r="B409" s="44"/>
      <c r="C409" s="44"/>
      <c r="D409" s="43"/>
      <c r="E409" s="76"/>
      <c r="F409" s="55"/>
      <c r="G409" s="65"/>
      <c r="H409" s="50"/>
      <c r="K409" s="75"/>
    </row>
    <row r="410" spans="2:11" s="14" customFormat="1" x14ac:dyDescent="0.25">
      <c r="B410" s="44"/>
      <c r="C410" s="44"/>
      <c r="D410" s="43"/>
      <c r="E410" s="76"/>
      <c r="F410" s="55"/>
      <c r="G410" s="65"/>
      <c r="H410" s="50"/>
      <c r="K410" s="75"/>
    </row>
    <row r="411" spans="2:11" s="14" customFormat="1" x14ac:dyDescent="0.25">
      <c r="B411" s="44"/>
      <c r="C411" s="44"/>
      <c r="D411" s="43"/>
      <c r="E411" s="76"/>
      <c r="F411" s="55"/>
      <c r="G411" s="65"/>
      <c r="H411" s="50"/>
      <c r="K411" s="75"/>
    </row>
    <row r="412" spans="2:11" s="14" customFormat="1" x14ac:dyDescent="0.25">
      <c r="B412" s="44"/>
      <c r="C412" s="44"/>
      <c r="D412" s="43"/>
      <c r="E412" s="76"/>
      <c r="F412" s="55"/>
      <c r="G412" s="65"/>
      <c r="H412" s="50"/>
      <c r="K412" s="75"/>
    </row>
    <row r="413" spans="2:11" s="14" customFormat="1" x14ac:dyDescent="0.25">
      <c r="B413" s="44"/>
      <c r="C413" s="44"/>
      <c r="D413" s="43"/>
      <c r="E413" s="76"/>
      <c r="F413" s="55"/>
      <c r="G413" s="65"/>
      <c r="H413" s="50"/>
      <c r="K413" s="75"/>
    </row>
    <row r="414" spans="2:11" s="14" customFormat="1" x14ac:dyDescent="0.25">
      <c r="B414" s="44"/>
      <c r="C414" s="44"/>
      <c r="D414" s="43"/>
      <c r="E414" s="76"/>
      <c r="F414" s="55"/>
      <c r="G414" s="65"/>
      <c r="H414" s="50"/>
      <c r="K414" s="75"/>
    </row>
    <row r="415" spans="2:11" s="14" customFormat="1" x14ac:dyDescent="0.25">
      <c r="B415" s="44"/>
      <c r="C415" s="44"/>
      <c r="D415" s="43"/>
      <c r="E415" s="76"/>
      <c r="F415" s="55"/>
      <c r="G415" s="65"/>
      <c r="H415" s="50"/>
      <c r="K415" s="75"/>
    </row>
    <row r="416" spans="2:11" s="14" customFormat="1" x14ac:dyDescent="0.25">
      <c r="B416" s="44"/>
      <c r="C416" s="44"/>
      <c r="D416" s="43"/>
      <c r="E416" s="76"/>
      <c r="F416" s="55"/>
      <c r="G416" s="65"/>
      <c r="H416" s="50"/>
      <c r="K416" s="75"/>
    </row>
    <row r="417" spans="2:11" s="14" customFormat="1" x14ac:dyDescent="0.25">
      <c r="B417" s="44"/>
      <c r="C417" s="44"/>
      <c r="D417" s="43"/>
      <c r="E417" s="76"/>
      <c r="F417" s="55"/>
      <c r="G417" s="65"/>
      <c r="H417" s="50"/>
      <c r="K417" s="75"/>
    </row>
    <row r="418" spans="2:11" s="14" customFormat="1" x14ac:dyDescent="0.25">
      <c r="B418" s="44"/>
      <c r="C418" s="44"/>
      <c r="D418" s="43"/>
      <c r="E418" s="76"/>
      <c r="F418" s="55"/>
      <c r="G418" s="65"/>
      <c r="H418" s="50"/>
      <c r="K418" s="75"/>
    </row>
    <row r="419" spans="2:11" s="14" customFormat="1" x14ac:dyDescent="0.25">
      <c r="B419" s="44"/>
      <c r="C419" s="44"/>
      <c r="D419" s="43"/>
      <c r="E419" s="76"/>
      <c r="F419" s="55"/>
      <c r="G419" s="65"/>
      <c r="H419" s="50"/>
      <c r="K419" s="75"/>
    </row>
    <row r="420" spans="2:11" s="14" customFormat="1" x14ac:dyDescent="0.25">
      <c r="B420" s="44"/>
      <c r="C420" s="44"/>
      <c r="D420" s="43"/>
      <c r="E420" s="76"/>
      <c r="F420" s="55"/>
      <c r="G420" s="65"/>
      <c r="H420" s="50"/>
      <c r="K420" s="75"/>
    </row>
    <row r="421" spans="2:11" s="14" customFormat="1" x14ac:dyDescent="0.25">
      <c r="B421" s="44"/>
      <c r="C421" s="44"/>
      <c r="D421" s="43"/>
      <c r="E421" s="76"/>
      <c r="F421" s="55"/>
      <c r="G421" s="65"/>
      <c r="H421" s="50"/>
      <c r="K421" s="75"/>
    </row>
    <row r="422" spans="2:11" s="14" customFormat="1" x14ac:dyDescent="0.25">
      <c r="B422" s="44"/>
      <c r="C422" s="44"/>
      <c r="D422" s="43"/>
      <c r="E422" s="76"/>
      <c r="F422" s="55"/>
      <c r="G422" s="65"/>
      <c r="H422" s="50"/>
      <c r="K422" s="75"/>
    </row>
    <row r="423" spans="2:11" s="14" customFormat="1" x14ac:dyDescent="0.25">
      <c r="B423" s="44"/>
      <c r="C423" s="44"/>
      <c r="D423" s="43"/>
      <c r="E423" s="76"/>
      <c r="F423" s="55"/>
      <c r="G423" s="65"/>
      <c r="H423" s="50"/>
      <c r="K423" s="75"/>
    </row>
    <row r="424" spans="2:11" s="14" customFormat="1" x14ac:dyDescent="0.25">
      <c r="B424" s="44"/>
      <c r="C424" s="44"/>
      <c r="D424" s="43"/>
      <c r="E424" s="76"/>
      <c r="F424" s="55"/>
      <c r="G424" s="65"/>
      <c r="H424" s="50"/>
      <c r="K424" s="75"/>
    </row>
    <row r="425" spans="2:11" s="14" customFormat="1" x14ac:dyDescent="0.25">
      <c r="B425" s="44"/>
      <c r="C425" s="44"/>
      <c r="D425" s="43"/>
      <c r="E425" s="76"/>
      <c r="F425" s="55"/>
      <c r="G425" s="65"/>
      <c r="H425" s="50"/>
      <c r="K425" s="75"/>
    </row>
    <row r="426" spans="2:11" s="14" customFormat="1" x14ac:dyDescent="0.25">
      <c r="B426" s="44"/>
      <c r="C426" s="44"/>
      <c r="D426" s="43"/>
      <c r="E426" s="76"/>
      <c r="F426" s="55"/>
      <c r="G426" s="65"/>
      <c r="H426" s="50"/>
      <c r="K426" s="75"/>
    </row>
    <row r="427" spans="2:11" s="14" customFormat="1" x14ac:dyDescent="0.25">
      <c r="B427" s="44"/>
      <c r="C427" s="44"/>
      <c r="D427" s="43"/>
      <c r="E427" s="76"/>
      <c r="F427" s="55"/>
      <c r="G427" s="65"/>
      <c r="H427" s="50"/>
      <c r="K427" s="75"/>
    </row>
    <row r="428" spans="2:11" s="14" customFormat="1" x14ac:dyDescent="0.25">
      <c r="B428" s="44"/>
      <c r="C428" s="44"/>
      <c r="D428" s="43"/>
      <c r="E428" s="76"/>
      <c r="F428" s="55"/>
      <c r="G428" s="65"/>
      <c r="H428" s="50"/>
      <c r="K428" s="75"/>
    </row>
    <row r="429" spans="2:11" s="14" customFormat="1" x14ac:dyDescent="0.25">
      <c r="B429" s="44"/>
      <c r="C429" s="44"/>
      <c r="D429" s="43"/>
      <c r="E429" s="76"/>
      <c r="F429" s="55"/>
      <c r="G429" s="65"/>
      <c r="H429" s="50"/>
      <c r="K429" s="75"/>
    </row>
    <row r="430" spans="2:11" s="14" customFormat="1" x14ac:dyDescent="0.25">
      <c r="B430" s="44"/>
      <c r="C430" s="44"/>
      <c r="D430" s="43"/>
      <c r="E430" s="76"/>
      <c r="F430" s="55"/>
      <c r="G430" s="65"/>
      <c r="H430" s="50"/>
      <c r="K430" s="75"/>
    </row>
    <row r="431" spans="2:11" s="14" customFormat="1" x14ac:dyDescent="0.25">
      <c r="B431" s="44"/>
      <c r="C431" s="44"/>
      <c r="D431" s="43"/>
      <c r="E431" s="76"/>
      <c r="F431" s="55"/>
      <c r="G431" s="65"/>
      <c r="H431" s="50"/>
      <c r="K431" s="75"/>
    </row>
    <row r="432" spans="2:11" s="14" customFormat="1" x14ac:dyDescent="0.25">
      <c r="B432" s="44"/>
      <c r="C432" s="44"/>
      <c r="D432" s="43"/>
      <c r="E432" s="76"/>
      <c r="F432" s="55"/>
      <c r="G432" s="65"/>
      <c r="H432" s="50"/>
      <c r="K432" s="75"/>
    </row>
    <row r="433" spans="2:11" s="14" customFormat="1" x14ac:dyDescent="0.25">
      <c r="B433" s="44"/>
      <c r="C433" s="44"/>
      <c r="D433" s="43"/>
      <c r="E433" s="76"/>
      <c r="F433" s="55"/>
      <c r="G433" s="65"/>
      <c r="H433" s="50"/>
      <c r="K433" s="75"/>
    </row>
    <row r="434" spans="2:11" s="14" customFormat="1" x14ac:dyDescent="0.25">
      <c r="B434" s="44"/>
      <c r="C434" s="44"/>
      <c r="D434" s="43"/>
      <c r="E434" s="76"/>
      <c r="F434" s="55"/>
      <c r="G434" s="65"/>
      <c r="H434" s="50"/>
      <c r="K434" s="75"/>
    </row>
    <row r="435" spans="2:11" s="14" customFormat="1" x14ac:dyDescent="0.25">
      <c r="B435" s="44"/>
      <c r="C435" s="44"/>
      <c r="D435" s="43"/>
      <c r="E435" s="76"/>
      <c r="F435" s="55"/>
      <c r="G435" s="65"/>
      <c r="H435" s="50"/>
      <c r="K435" s="75"/>
    </row>
    <row r="436" spans="2:11" s="14" customFormat="1" x14ac:dyDescent="0.25">
      <c r="B436" s="44"/>
      <c r="C436" s="44"/>
      <c r="D436" s="43"/>
      <c r="E436" s="76"/>
      <c r="F436" s="55"/>
      <c r="G436" s="65"/>
      <c r="H436" s="50"/>
      <c r="K436" s="75"/>
    </row>
    <row r="437" spans="2:11" s="14" customFormat="1" x14ac:dyDescent="0.25">
      <c r="B437" s="44"/>
      <c r="C437" s="44"/>
      <c r="D437" s="43"/>
      <c r="E437" s="76"/>
      <c r="F437" s="55"/>
      <c r="G437" s="65"/>
      <c r="H437" s="50"/>
      <c r="K437" s="75"/>
    </row>
    <row r="438" spans="2:11" s="14" customFormat="1" x14ac:dyDescent="0.25">
      <c r="B438" s="44"/>
      <c r="C438" s="44"/>
      <c r="D438" s="43"/>
      <c r="E438" s="76"/>
      <c r="F438" s="55"/>
      <c r="G438" s="65"/>
      <c r="H438" s="50"/>
      <c r="K438" s="75"/>
    </row>
    <row r="439" spans="2:11" s="14" customFormat="1" x14ac:dyDescent="0.25">
      <c r="B439" s="44"/>
      <c r="C439" s="44"/>
      <c r="D439" s="43"/>
      <c r="E439" s="76"/>
      <c r="F439" s="55"/>
      <c r="G439" s="65"/>
      <c r="H439" s="50"/>
      <c r="K439" s="75"/>
    </row>
    <row r="440" spans="2:11" s="14" customFormat="1" x14ac:dyDescent="0.25">
      <c r="B440" s="44"/>
      <c r="C440" s="44"/>
      <c r="D440" s="43"/>
      <c r="E440" s="76"/>
      <c r="F440" s="56"/>
      <c r="G440" s="65"/>
      <c r="H440" s="50"/>
      <c r="K440" s="75"/>
    </row>
  </sheetData>
  <mergeCells count="1">
    <mergeCell ref="C1:F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workbookViewId="0">
      <selection sqref="A1:XFD6"/>
    </sheetView>
  </sheetViews>
  <sheetFormatPr defaultColWidth="9.140625" defaultRowHeight="15" x14ac:dyDescent="0.25"/>
  <cols>
    <col min="1" max="1" width="7.5703125" style="3" bestFit="1" customWidth="1"/>
    <col min="2" max="2" width="6.28515625" style="3" bestFit="1" customWidth="1"/>
    <col min="3" max="4" width="8.5703125" style="3" bestFit="1" customWidth="1"/>
    <col min="5" max="5" width="3.28515625" style="3" customWidth="1"/>
    <col min="6" max="6" width="13.28515625" style="3" bestFit="1" customWidth="1"/>
    <col min="7" max="7" width="6" style="3" bestFit="1" customWidth="1"/>
    <col min="8" max="8" width="3.28515625" style="17" customWidth="1"/>
    <col min="9" max="9" width="9.140625" style="75"/>
    <col min="10" max="10" width="9.140625" style="3"/>
    <col min="11" max="12" width="9.140625" style="3" customWidth="1"/>
    <col min="13" max="13" width="3.28515625" style="3" customWidth="1"/>
    <col min="14" max="16384" width="9.140625" style="3"/>
  </cols>
  <sheetData>
    <row r="1" spans="1:16" x14ac:dyDescent="0.25">
      <c r="A1" s="13" t="s">
        <v>19</v>
      </c>
      <c r="B1" s="16"/>
      <c r="C1" s="13"/>
      <c r="D1" s="13" t="s">
        <v>3</v>
      </c>
      <c r="E1" s="17"/>
      <c r="F1" s="12" t="s">
        <v>17</v>
      </c>
      <c r="G1" s="13"/>
      <c r="I1" s="13"/>
      <c r="J1" s="13" t="s">
        <v>40</v>
      </c>
      <c r="K1" s="13"/>
      <c r="L1" s="13"/>
      <c r="N1" s="143" t="s">
        <v>46</v>
      </c>
      <c r="O1" s="143"/>
      <c r="P1" s="143"/>
    </row>
    <row r="2" spans="1:16" x14ac:dyDescent="0.25">
      <c r="A2" s="28"/>
      <c r="B2" s="29" t="s">
        <v>20</v>
      </c>
      <c r="C2" s="30">
        <v>20.46</v>
      </c>
      <c r="D2" s="30">
        <v>12.65</v>
      </c>
      <c r="E2" s="15"/>
      <c r="F2" s="28" t="s">
        <v>27</v>
      </c>
      <c r="G2" s="28">
        <v>33524</v>
      </c>
      <c r="I2" s="144" t="s">
        <v>41</v>
      </c>
      <c r="J2" s="144"/>
      <c r="K2" s="144"/>
      <c r="L2" s="145" t="s">
        <v>77</v>
      </c>
      <c r="N2" s="144" t="s">
        <v>47</v>
      </c>
      <c r="O2" s="144"/>
      <c r="P2" s="28" t="s">
        <v>77</v>
      </c>
    </row>
    <row r="3" spans="1:16" x14ac:dyDescent="0.25">
      <c r="A3" s="28"/>
      <c r="B3" s="31" t="s">
        <v>21</v>
      </c>
      <c r="C3" s="30">
        <v>23.38</v>
      </c>
      <c r="D3" s="30"/>
      <c r="E3" s="15"/>
      <c r="F3" s="28" t="s">
        <v>28</v>
      </c>
      <c r="G3" s="28">
        <v>33606</v>
      </c>
      <c r="I3" s="144" t="s">
        <v>42</v>
      </c>
      <c r="J3" s="144"/>
      <c r="K3" s="144"/>
      <c r="L3" s="145" t="s">
        <v>77</v>
      </c>
      <c r="N3" s="144" t="s">
        <v>48</v>
      </c>
      <c r="O3" s="144"/>
      <c r="P3" s="146">
        <v>5.8000000000000003E-2</v>
      </c>
    </row>
    <row r="4" spans="1:16" x14ac:dyDescent="0.25">
      <c r="A4" s="28"/>
      <c r="B4" s="32" t="s">
        <v>22</v>
      </c>
      <c r="C4" s="30">
        <v>20.46</v>
      </c>
      <c r="D4" s="30"/>
      <c r="E4" s="15"/>
      <c r="F4" s="28" t="s">
        <v>29</v>
      </c>
      <c r="G4" s="28">
        <v>33538</v>
      </c>
      <c r="I4" s="144" t="s">
        <v>43</v>
      </c>
      <c r="J4" s="144"/>
      <c r="K4" s="144"/>
      <c r="L4" s="145" t="s">
        <v>77</v>
      </c>
    </row>
    <row r="5" spans="1:16" x14ac:dyDescent="0.25">
      <c r="F5" s="28" t="s">
        <v>30</v>
      </c>
      <c r="G5" s="28">
        <v>33595</v>
      </c>
      <c r="I5" s="144" t="s">
        <v>44</v>
      </c>
      <c r="J5" s="144"/>
      <c r="K5" s="144"/>
      <c r="L5" s="145" t="s">
        <v>77</v>
      </c>
    </row>
    <row r="6" spans="1:16" x14ac:dyDescent="0.25">
      <c r="F6" s="28"/>
      <c r="G6" s="28" t="s">
        <v>18</v>
      </c>
      <c r="I6" s="144" t="s">
        <v>45</v>
      </c>
      <c r="J6" s="144"/>
      <c r="K6" s="144"/>
      <c r="L6" s="145" t="s">
        <v>77</v>
      </c>
    </row>
    <row r="7" spans="1:16" x14ac:dyDescent="0.25">
      <c r="J7" s="75"/>
      <c r="K7" s="75"/>
      <c r="L7" s="75"/>
    </row>
    <row r="8" spans="1:16" x14ac:dyDescent="0.25">
      <c r="A8" s="75" t="s">
        <v>78</v>
      </c>
    </row>
  </sheetData>
  <mergeCells count="8">
    <mergeCell ref="N1:P1"/>
    <mergeCell ref="N2:O2"/>
    <mergeCell ref="N3:O3"/>
    <mergeCell ref="I2:K2"/>
    <mergeCell ref="I3:K3"/>
    <mergeCell ref="I4:K4"/>
    <mergeCell ref="I5:K5"/>
    <mergeCell ref="I6:K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Feuille de temps</vt:lpstr>
      <vt:lpstr>Sheet2</vt:lpstr>
      <vt:lpstr>Tableau de pauses</vt:lpstr>
      <vt:lpstr>Paies</vt:lpstr>
      <vt:lpstr>Options</vt:lpstr>
      <vt:lpstr>pause</vt:lpstr>
      <vt:lpstr>repas</vt:lpstr>
      <vt:lpstr>vpauses</vt:lpstr>
      <vt:lpstr>vrepas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Raphaël Giroux</dc:creator>
  <cp:lastModifiedBy>Raphaël Giroux</cp:lastModifiedBy>
  <dcterms:created xsi:type="dcterms:W3CDTF">2020-03-09T21:49:34Z</dcterms:created>
  <dcterms:modified xsi:type="dcterms:W3CDTF">2020-03-18T23:42:57Z</dcterms:modified>
</cp:coreProperties>
</file>