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0" yWindow="0" windowWidth="13776" windowHeight="7236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K8" i="1" s="1"/>
  <c r="L8" i="1" s="1"/>
  <c r="U16" i="1" l="1"/>
  <c r="G16" i="1"/>
  <c r="D16" i="1"/>
  <c r="R16" i="1"/>
  <c r="R17" i="1" l="1"/>
  <c r="X9" i="1"/>
  <c r="Y9" i="1" s="1"/>
  <c r="Z9" i="1" s="1"/>
  <c r="X10" i="1"/>
  <c r="X11" i="1"/>
  <c r="Y11" i="1" s="1"/>
  <c r="Z11" i="1" s="1"/>
  <c r="J9" i="1"/>
  <c r="K9" i="1" s="1"/>
  <c r="L9" i="1" s="1"/>
  <c r="J10" i="1"/>
  <c r="K10" i="1" s="1"/>
  <c r="L10" i="1" s="1"/>
  <c r="J11" i="1"/>
  <c r="K11" i="1" s="1"/>
  <c r="L11" i="1" s="1"/>
  <c r="Y10" i="1" l="1"/>
  <c r="AC10" i="1"/>
  <c r="AC11" i="1"/>
  <c r="AC9" i="1"/>
  <c r="X8" i="1"/>
  <c r="Y8" i="1" s="1"/>
  <c r="Z8" i="1" s="1"/>
  <c r="AD10" i="1" l="1"/>
  <c r="Z10" i="1"/>
  <c r="Z16" i="1" s="1"/>
  <c r="Y16" i="1"/>
  <c r="AC8" i="1"/>
  <c r="AE11" i="1"/>
  <c r="AD11" i="1"/>
  <c r="AE9" i="1"/>
  <c r="AD9" i="1"/>
  <c r="X16" i="1"/>
  <c r="J16" i="1"/>
  <c r="X17" i="1" l="1"/>
  <c r="AD8" i="1"/>
  <c r="AD16" i="1" s="1"/>
  <c r="AE8" i="1"/>
  <c r="AE10" i="1"/>
  <c r="K16" i="1"/>
  <c r="Y17" i="1" s="1"/>
  <c r="AC16" i="1"/>
  <c r="AC17" i="1" s="1"/>
  <c r="AE16" i="1" l="1"/>
  <c r="L16" i="1"/>
  <c r="AD17" i="1"/>
  <c r="AE17" i="1" l="1"/>
  <c r="Z17" i="1"/>
</calcChain>
</file>

<file path=xl/sharedStrings.xml><?xml version="1.0" encoding="utf-8"?>
<sst xmlns="http://schemas.openxmlformats.org/spreadsheetml/2006/main" count="57" uniqueCount="31">
  <si>
    <t>Bénefices</t>
  </si>
  <si>
    <t>Numéro de rue</t>
  </si>
  <si>
    <t>Rue</t>
  </si>
  <si>
    <t xml:space="preserve"> Source du luminaire</t>
  </si>
  <si>
    <t xml:space="preserve">  Nombre de luminaires</t>
  </si>
  <si>
    <t>Puissance unitaire d'un luminaire (Watt)</t>
  </si>
  <si>
    <t xml:space="preserve"> Puissance installée (Watt)</t>
  </si>
  <si>
    <t>Puissance consommée par an (kWh)</t>
  </si>
  <si>
    <t>Consommation C02</t>
  </si>
  <si>
    <t>Coefficient abaisement de puissance</t>
  </si>
  <si>
    <t>Economie puissance installée (Watt)</t>
  </si>
  <si>
    <t>Economie de puissance consommée (kWh)</t>
  </si>
  <si>
    <t>Economie sur le coût annuel de la consommation</t>
  </si>
  <si>
    <t>Economie de C02</t>
  </si>
  <si>
    <t>TOTAL</t>
  </si>
  <si>
    <t>Evolution nouvelle installation / existante</t>
  </si>
  <si>
    <t>LED</t>
  </si>
  <si>
    <t>Coefficient appareillage</t>
  </si>
  <si>
    <t>Heure de fonctionnement (sans abaissement)</t>
  </si>
  <si>
    <t>Heure de fonctionnement (avec abaissement)</t>
  </si>
  <si>
    <t>Prix du kWh</t>
  </si>
  <si>
    <t>Durée annuelle (heures)</t>
  </si>
  <si>
    <t>INSTALLATION EXISTANTE</t>
  </si>
  <si>
    <t>INSTALLATION RENOVEE</t>
  </si>
  <si>
    <t>Tranche 1 : Allée de Corbilly</t>
  </si>
  <si>
    <t>Tranche 2 : Allée de Corbilly</t>
  </si>
  <si>
    <t>Allée Louise Weiss</t>
  </si>
  <si>
    <t>Allée des Saunées</t>
  </si>
  <si>
    <t>SHP</t>
  </si>
  <si>
    <t>Coûts des consommations</t>
  </si>
  <si>
    <t xml:space="preserve">            BILAN ENERGETIQUE  - LE POINCONNET - 2020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</si>
</sst>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,##0.00\ &quot;€&quot;"/>
    <numFmt numFmtId="165" formatCode="_-* #,##0.00\ [$€-40C]_-;\-* #,##0.00\ [$€-40C]_-;_-* &quot;-&quot;??\ [$€-40C]_-;_-@_-"/>
    <numFmt numFmtId="166" formatCode="0.0%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8"/>
      <color rgb="FFFF0000"/>
      <name val="Calibri"/>
      <family val="2"/>
    </font>
    <font>
      <sz val="18"/>
      <color rgb="FF008000"/>
      <name val="Calibri"/>
      <family val="2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7">
    <xf numFmtId="0" fontId="0" fillId="0" borderId="0" xfId="0"/>
    <xf numFmtId="0" fontId="0" fillId="0" borderId="0" xfId="0" applyNumberFormat="1"/>
    <xf numFmtId="0" fontId="2" fillId="6" borderId="1" xfId="0" applyNumberFormat="1" applyFont="1" applyFill="1" applyBorder="1" applyAlignment="1"/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0" fillId="6" borderId="4" xfId="0" applyNumberFormat="1" applyFill="1" applyBorder="1" applyAlignment="1"/>
    <xf numFmtId="0" fontId="4" fillId="2" borderId="0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6" xfId="0" applyNumberFormat="1" applyFont="1" applyFill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0" fontId="0" fillId="0" borderId="4" xfId="1" applyNumberFormat="1" applyFont="1" applyBorder="1" applyAlignment="1">
      <alignment horizontal="center" vertical="center"/>
    </xf>
    <xf numFmtId="0" fontId="0" fillId="0" borderId="6" xfId="0" applyNumberFormat="1" applyBorder="1" applyAlignment="1">
      <alignment horizontal="center"/>
    </xf>
    <xf numFmtId="0" fontId="0" fillId="0" borderId="5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4" xfId="0" applyNumberFormat="1" applyBorder="1"/>
    <xf numFmtId="0" fontId="0" fillId="0" borderId="4" xfId="0" applyNumberFormat="1" applyBorder="1" applyAlignment="1">
      <alignment vertical="center"/>
    </xf>
    <xf numFmtId="0" fontId="0" fillId="8" borderId="4" xfId="0" applyNumberFormat="1" applyFill="1" applyBorder="1"/>
    <xf numFmtId="0" fontId="0" fillId="8" borderId="7" xfId="0" applyNumberFormat="1" applyFill="1" applyBorder="1"/>
    <xf numFmtId="0" fontId="0" fillId="8" borderId="9" xfId="0" applyNumberFormat="1" applyFill="1" applyBorder="1"/>
    <xf numFmtId="0" fontId="0" fillId="8" borderId="0" xfId="0" applyNumberFormat="1" applyFill="1"/>
    <xf numFmtId="0" fontId="2" fillId="10" borderId="0" xfId="0" applyNumberFormat="1" applyFont="1" applyFill="1" applyBorder="1" applyAlignment="1">
      <alignment horizontal="center" vertical="center"/>
    </xf>
    <xf numFmtId="0" fontId="0" fillId="0" borderId="5" xfId="0" applyNumberFormat="1" applyBorder="1"/>
    <xf numFmtId="0" fontId="0" fillId="10" borderId="4" xfId="0" applyNumberFormat="1" applyFill="1" applyBorder="1"/>
    <xf numFmtId="0" fontId="7" fillId="10" borderId="4" xfId="0" applyNumberFormat="1" applyFont="1" applyFill="1" applyBorder="1" applyAlignment="1">
      <alignment horizontal="center" vertical="center"/>
    </xf>
    <xf numFmtId="0" fontId="0" fillId="6" borderId="7" xfId="0" applyNumberFormat="1" applyFill="1" applyBorder="1" applyAlignment="1"/>
    <xf numFmtId="0" fontId="0" fillId="10" borderId="0" xfId="0" applyFill="1" applyBorder="1"/>
    <xf numFmtId="0" fontId="2" fillId="9" borderId="7" xfId="0" applyNumberFormat="1" applyFont="1" applyFill="1" applyBorder="1" applyAlignment="1">
      <alignment horizontal="center" vertical="center"/>
    </xf>
    <xf numFmtId="0" fontId="2" fillId="9" borderId="11" xfId="0" applyNumberFormat="1" applyFont="1" applyFill="1" applyBorder="1" applyAlignment="1">
      <alignment horizontal="center" vertical="center"/>
    </xf>
    <xf numFmtId="0" fontId="2" fillId="9" borderId="12" xfId="0" applyNumberFormat="1" applyFont="1" applyFill="1" applyBorder="1" applyAlignment="1">
      <alignment horizontal="center" vertical="center"/>
    </xf>
    <xf numFmtId="0" fontId="0" fillId="8" borderId="0" xfId="0" applyNumberFormat="1" applyFill="1" applyBorder="1"/>
    <xf numFmtId="0" fontId="2" fillId="10" borderId="2" xfId="0" applyNumberFormat="1" applyFont="1" applyFill="1" applyBorder="1" applyAlignment="1">
      <alignment vertical="center"/>
    </xf>
    <xf numFmtId="0" fontId="0" fillId="4" borderId="4" xfId="0" applyNumberFormat="1" applyFill="1" applyBorder="1"/>
    <xf numFmtId="0" fontId="0" fillId="4" borderId="4" xfId="0" applyNumberFormat="1" applyFill="1" applyBorder="1" applyAlignment="1"/>
    <xf numFmtId="0" fontId="5" fillId="0" borderId="4" xfId="0" applyNumberFormat="1" applyFont="1" applyBorder="1" applyAlignment="1">
      <alignment horizontal="center" vertical="center"/>
    </xf>
    <xf numFmtId="0" fontId="10" fillId="9" borderId="15" xfId="0" applyFont="1" applyFill="1" applyBorder="1"/>
    <xf numFmtId="0" fontId="10" fillId="9" borderId="14" xfId="0" applyNumberFormat="1" applyFont="1" applyFill="1" applyBorder="1"/>
    <xf numFmtId="164" fontId="0" fillId="0" borderId="4" xfId="0" applyNumberFormat="1" applyBorder="1" applyAlignment="1">
      <alignment horizontal="center" vertical="center"/>
    </xf>
    <xf numFmtId="0" fontId="2" fillId="3" borderId="2" xfId="0" applyNumberFormat="1" applyFont="1" applyFill="1" applyBorder="1" applyAlignment="1">
      <alignment vertical="center"/>
    </xf>
    <xf numFmtId="0" fontId="2" fillId="5" borderId="2" xfId="0" applyNumberFormat="1" applyFont="1" applyFill="1" applyBorder="1" applyAlignment="1">
      <alignment vertical="center"/>
    </xf>
    <xf numFmtId="0" fontId="2" fillId="5" borderId="3" xfId="0" applyNumberFormat="1" applyFont="1" applyFill="1" applyBorder="1" applyAlignment="1">
      <alignment vertical="center"/>
    </xf>
    <xf numFmtId="0" fontId="0" fillId="0" borderId="17" xfId="0" applyNumberFormat="1" applyBorder="1" applyAlignment="1">
      <alignment horizontal="center" vertical="center"/>
    </xf>
    <xf numFmtId="0" fontId="2" fillId="10" borderId="18" xfId="0" applyNumberFormat="1" applyFont="1" applyFill="1" applyBorder="1" applyAlignment="1">
      <alignment vertical="center"/>
    </xf>
    <xf numFmtId="0" fontId="0" fillId="0" borderId="18" xfId="1" applyNumberFormat="1" applyFont="1" applyBorder="1" applyAlignment="1">
      <alignment horizontal="center" vertical="center"/>
    </xf>
    <xf numFmtId="0" fontId="2" fillId="10" borderId="18" xfId="1" applyNumberFormat="1" applyFont="1" applyFill="1" applyBorder="1" applyAlignment="1">
      <alignment vertical="center"/>
    </xf>
    <xf numFmtId="0" fontId="0" fillId="0" borderId="18" xfId="0" applyNumberFormat="1" applyBorder="1" applyAlignment="1">
      <alignment horizontal="center"/>
    </xf>
    <xf numFmtId="0" fontId="2" fillId="10" borderId="19" xfId="0" applyNumberFormat="1" applyFont="1" applyFill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0" fontId="2" fillId="10" borderId="0" xfId="1" applyNumberFormat="1" applyFont="1" applyFill="1" applyBorder="1" applyAlignment="1">
      <alignment vertical="center"/>
    </xf>
    <xf numFmtId="0" fontId="0" fillId="0" borderId="20" xfId="0" applyNumberFormat="1" applyBorder="1" applyAlignment="1">
      <alignment horizontal="center" vertical="center"/>
    </xf>
    <xf numFmtId="0" fontId="0" fillId="0" borderId="2" xfId="1" applyNumberFormat="1" applyFont="1" applyBorder="1" applyAlignment="1">
      <alignment horizontal="center" vertical="center"/>
    </xf>
    <xf numFmtId="0" fontId="2" fillId="10" borderId="2" xfId="1" applyNumberFormat="1" applyFont="1" applyFill="1" applyBorder="1" applyAlignment="1">
      <alignment vertical="center"/>
    </xf>
    <xf numFmtId="0" fontId="0" fillId="0" borderId="2" xfId="0" applyNumberFormat="1" applyBorder="1" applyAlignment="1">
      <alignment horizontal="center"/>
    </xf>
    <xf numFmtId="0" fontId="2" fillId="10" borderId="3" xfId="0" applyNumberFormat="1" applyFont="1" applyFill="1" applyBorder="1" applyAlignment="1">
      <alignment vertical="center"/>
    </xf>
    <xf numFmtId="0" fontId="0" fillId="0" borderId="0" xfId="0" applyNumberFormat="1" applyBorder="1"/>
    <xf numFmtId="0" fontId="2" fillId="10" borderId="0" xfId="0" applyNumberFormat="1" applyFont="1" applyFill="1" applyBorder="1" applyAlignment="1">
      <alignment vertical="center"/>
    </xf>
    <xf numFmtId="0" fontId="6" fillId="2" borderId="7" xfId="0" applyNumberFormat="1" applyFont="1" applyFill="1" applyBorder="1" applyAlignment="1">
      <alignment horizontal="center" vertical="center"/>
    </xf>
    <xf numFmtId="0" fontId="6" fillId="2" borderId="8" xfId="0" applyNumberFormat="1" applyFont="1" applyFill="1" applyBorder="1" applyAlignment="1">
      <alignment horizontal="center" vertical="center"/>
    </xf>
    <xf numFmtId="0" fontId="4" fillId="2" borderId="21" xfId="0" applyNumberFormat="1" applyFont="1" applyFill="1" applyBorder="1" applyAlignment="1">
      <alignment horizontal="center" vertical="center"/>
    </xf>
    <xf numFmtId="0" fontId="0" fillId="12" borderId="6" xfId="1" applyNumberFormat="1" applyFont="1" applyFill="1" applyBorder="1" applyAlignment="1">
      <alignment horizontal="center" vertical="center"/>
    </xf>
    <xf numFmtId="0" fontId="12" fillId="12" borderId="13" xfId="1" applyNumberFormat="1" applyFont="1" applyFill="1" applyBorder="1" applyAlignment="1">
      <alignment horizontal="right" vertical="center"/>
    </xf>
    <xf numFmtId="0" fontId="2" fillId="12" borderId="5" xfId="1" applyNumberFormat="1" applyFont="1" applyFill="1" applyBorder="1" applyAlignment="1">
      <alignment horizontal="center" vertical="center"/>
    </xf>
    <xf numFmtId="0" fontId="4" fillId="11" borderId="4" xfId="0" applyNumberFormat="1" applyFont="1" applyFill="1" applyBorder="1" applyAlignment="1">
      <alignment horizontal="center" vertical="center"/>
    </xf>
    <xf numFmtId="0" fontId="7" fillId="10" borderId="0" xfId="0" applyNumberFormat="1" applyFont="1" applyFill="1" applyBorder="1" applyAlignment="1">
      <alignment horizontal="center" vertical="center"/>
    </xf>
    <xf numFmtId="0" fontId="0" fillId="4" borderId="7" xfId="0" applyNumberFormat="1" applyFill="1" applyBorder="1" applyAlignment="1"/>
    <xf numFmtId="0" fontId="0" fillId="4" borderId="8" xfId="0" applyNumberFormat="1" applyFill="1" applyBorder="1" applyAlignment="1"/>
    <xf numFmtId="0" fontId="0" fillId="6" borderId="8" xfId="0" applyNumberFormat="1" applyFill="1" applyBorder="1" applyAlignment="1"/>
    <xf numFmtId="9" fontId="7" fillId="10" borderId="22" xfId="2" applyFont="1" applyFill="1" applyBorder="1" applyAlignment="1">
      <alignment horizontal="center" vertical="center"/>
    </xf>
    <xf numFmtId="9" fontId="7" fillId="10" borderId="10" xfId="2" applyFont="1" applyFill="1" applyBorder="1" applyAlignment="1">
      <alignment horizontal="center" vertical="center"/>
    </xf>
    <xf numFmtId="9" fontId="7" fillId="0" borderId="16" xfId="2" applyFont="1" applyBorder="1" applyAlignment="1">
      <alignment horizontal="center" vertical="center"/>
    </xf>
    <xf numFmtId="9" fontId="7" fillId="10" borderId="20" xfId="2" applyFont="1" applyFill="1" applyBorder="1" applyAlignment="1">
      <alignment horizontal="center" vertical="center"/>
    </xf>
    <xf numFmtId="9" fontId="7" fillId="10" borderId="2" xfId="2" applyFont="1" applyFill="1" applyBorder="1" applyAlignment="1">
      <alignment horizontal="center" vertical="center"/>
    </xf>
    <xf numFmtId="9" fontId="7" fillId="0" borderId="3" xfId="2" applyFont="1" applyBorder="1" applyAlignment="1">
      <alignment horizontal="center" vertical="center"/>
    </xf>
    <xf numFmtId="0" fontId="6" fillId="0" borderId="18" xfId="0" applyNumberFormat="1" applyFont="1" applyFill="1" applyBorder="1" applyAlignment="1">
      <alignment horizontal="center" vertical="center"/>
    </xf>
    <xf numFmtId="0" fontId="0" fillId="0" borderId="18" xfId="0" applyNumberFormat="1" applyFill="1" applyBorder="1" applyAlignment="1">
      <alignment horizontal="center" vertical="center"/>
    </xf>
    <xf numFmtId="0" fontId="2" fillId="0" borderId="18" xfId="0" applyNumberFormat="1" applyFont="1" applyFill="1" applyBorder="1" applyAlignment="1">
      <alignment vertical="center"/>
    </xf>
    <xf numFmtId="0" fontId="0" fillId="0" borderId="18" xfId="1" applyNumberFormat="1" applyFont="1" applyFill="1" applyBorder="1" applyAlignment="1">
      <alignment horizontal="center" vertical="center"/>
    </xf>
    <xf numFmtId="0" fontId="2" fillId="0" borderId="18" xfId="1" applyNumberFormat="1" applyFont="1" applyFill="1" applyBorder="1" applyAlignment="1">
      <alignment vertical="center"/>
    </xf>
    <xf numFmtId="0" fontId="0" fillId="0" borderId="18" xfId="0" applyNumberFormat="1" applyFill="1" applyBorder="1" applyAlignment="1">
      <alignment horizontal="center"/>
    </xf>
    <xf numFmtId="9" fontId="4" fillId="10" borderId="0" xfId="2" applyFont="1" applyFill="1" applyBorder="1" applyAlignment="1">
      <alignment horizontal="center" vertical="center"/>
    </xf>
    <xf numFmtId="0" fontId="11" fillId="11" borderId="4" xfId="0" applyNumberFormat="1" applyFont="1" applyFill="1" applyBorder="1" applyAlignment="1">
      <alignment horizontal="center" vertical="center"/>
    </xf>
    <xf numFmtId="2" fontId="11" fillId="14" borderId="4" xfId="0" applyNumberFormat="1" applyFont="1" applyFill="1" applyBorder="1" applyAlignment="1">
      <alignment horizontal="center" vertical="center"/>
    </xf>
    <xf numFmtId="165" fontId="11" fillId="13" borderId="4" xfId="0" applyNumberFormat="1" applyFont="1" applyFill="1" applyBorder="1" applyAlignment="1">
      <alignment horizontal="center" vertical="center"/>
    </xf>
    <xf numFmtId="0" fontId="4" fillId="2" borderId="20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0" fillId="0" borderId="0" xfId="0" applyNumberFormat="1" applyBorder="1" applyAlignment="1">
      <alignment horizontal="center" vertical="center"/>
    </xf>
    <xf numFmtId="0" fontId="12" fillId="12" borderId="13" xfId="1" applyNumberFormat="1" applyFont="1" applyFill="1" applyBorder="1" applyAlignment="1">
      <alignment horizontal="center" vertical="center"/>
    </xf>
    <xf numFmtId="9" fontId="2" fillId="10" borderId="2" xfId="2" applyFont="1" applyFill="1" applyBorder="1" applyAlignment="1">
      <alignment horizontal="center" vertical="center"/>
    </xf>
    <xf numFmtId="0" fontId="7" fillId="10" borderId="2" xfId="0" applyNumberFormat="1" applyFont="1" applyFill="1" applyBorder="1" applyAlignment="1">
      <alignment horizontal="center" vertical="center"/>
    </xf>
    <xf numFmtId="9" fontId="7" fillId="10" borderId="3" xfId="2" applyFont="1" applyFill="1" applyBorder="1" applyAlignment="1">
      <alignment horizontal="center" vertical="center"/>
    </xf>
    <xf numFmtId="0" fontId="0" fillId="8" borderId="0" xfId="0" applyNumberFormat="1" applyFill="1" applyAlignment="1">
      <alignment horizontal="center" vertical="center"/>
    </xf>
    <xf numFmtId="0" fontId="0" fillId="8" borderId="4" xfId="0" applyNumberFormat="1" applyFill="1" applyBorder="1" applyAlignment="1">
      <alignment horizontal="center" vertical="center"/>
    </xf>
    <xf numFmtId="0" fontId="0" fillId="8" borderId="7" xfId="0" applyNumberFormat="1" applyFill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19" xfId="0" applyNumberForma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6" fontId="7" fillId="10" borderId="0" xfId="2" applyNumberFormat="1" applyFont="1" applyFill="1" applyBorder="1" applyAlignment="1">
      <alignment horizontal="center" vertical="center"/>
    </xf>
    <xf numFmtId="166" fontId="7" fillId="10" borderId="9" xfId="2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43" fontId="0" fillId="0" borderId="4" xfId="1" applyFont="1" applyBorder="1" applyAlignment="1">
      <alignment horizontal="center" vertical="center"/>
    </xf>
    <xf numFmtId="43" fontId="0" fillId="0" borderId="6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2" borderId="0" xfId="0" applyNumberFormat="1" applyFont="1" applyFill="1" applyBorder="1" applyAlignment="1">
      <alignment vertical="center"/>
    </xf>
    <xf numFmtId="0" fontId="2" fillId="7" borderId="6" xfId="0" applyNumberFormat="1" applyFont="1" applyFill="1" applyBorder="1" applyAlignment="1">
      <alignment horizontal="center" vertical="center"/>
    </xf>
    <xf numFmtId="0" fontId="2" fillId="7" borderId="13" xfId="0" applyNumberFormat="1" applyFont="1" applyFill="1" applyBorder="1" applyAlignment="1">
      <alignment horizontal="center" vertical="center"/>
    </xf>
    <xf numFmtId="0" fontId="2" fillId="7" borderId="5" xfId="0" applyNumberFormat="1" applyFont="1" applyFill="1" applyBorder="1" applyAlignment="1">
      <alignment horizontal="center" vertical="center"/>
    </xf>
    <xf numFmtId="0" fontId="11" fillId="3" borderId="6" xfId="0" applyNumberFormat="1" applyFont="1" applyFill="1" applyBorder="1" applyAlignment="1">
      <alignment horizontal="center" vertical="center"/>
    </xf>
    <xf numFmtId="0" fontId="11" fillId="3" borderId="13" xfId="0" applyNumberFormat="1" applyFont="1" applyFill="1" applyBorder="1" applyAlignment="1">
      <alignment horizontal="center" vertical="center"/>
    </xf>
    <xf numFmtId="0" fontId="11" fillId="3" borderId="5" xfId="0" applyNumberFormat="1" applyFont="1" applyFill="1" applyBorder="1" applyAlignment="1">
      <alignment horizontal="center" vertical="center"/>
    </xf>
    <xf numFmtId="0" fontId="11" fillId="5" borderId="6" xfId="0" applyNumberFormat="1" applyFont="1" applyFill="1" applyBorder="1" applyAlignment="1">
      <alignment horizontal="center" vertical="center"/>
    </xf>
    <xf numFmtId="0" fontId="11" fillId="5" borderId="13" xfId="0" applyNumberFormat="1" applyFont="1" applyFill="1" applyBorder="1" applyAlignment="1">
      <alignment horizontal="center" vertical="center"/>
    </xf>
    <xf numFmtId="0" fontId="11" fillId="5" borderId="5" xfId="0" applyNumberFormat="1" applyFont="1" applyFill="1" applyBorder="1" applyAlignment="1">
      <alignment horizontal="center" vertical="center"/>
    </xf>
    <xf numFmtId="0" fontId="2" fillId="2" borderId="21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center"/>
    </xf>
  </cellXfs>
  <cellStyles count="3">
    <cellStyle name="Milliers" xfId="1" builtinId="3"/>
    <cellStyle name="Normal" xfId="0" builtinId="0"/>
    <cellStyle name="Pourcentage" xfId="2" builtinId="5"/>
  </cellStyles>
  <dxfs count="10">
    <dxf>
      <font>
        <color theme="1"/>
      </font>
    </dxf>
    <dxf>
      <font>
        <color rgb="FFFFC000"/>
      </font>
    </dxf>
    <dxf>
      <font>
        <color rgb="FFFF0000"/>
      </font>
    </dxf>
    <dxf>
      <font>
        <color rgb="FFFF0000"/>
      </font>
    </dxf>
    <dxf>
      <font>
        <color rgb="FFFFC000"/>
      </font>
    </dxf>
    <dxf>
      <font>
        <color theme="1"/>
      </font>
    </dxf>
    <dxf>
      <font>
        <b/>
        <i val="0"/>
        <strike val="0"/>
        <color theme="1"/>
      </font>
    </dxf>
    <dxf>
      <font>
        <color rgb="FFFF0000"/>
      </font>
    </dxf>
    <dxf>
      <font>
        <color rgb="FFFFC000"/>
      </font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518160</xdr:colOff>
          <xdr:row>20</xdr:row>
          <xdr:rowOff>144780</xdr:rowOff>
        </xdr:from>
        <xdr:to>
          <xdr:col>9</xdr:col>
          <xdr:colOff>22860</xdr:colOff>
          <xdr:row>28</xdr:row>
          <xdr:rowOff>182880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Ajouter /Modifier installation existante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464820</xdr:colOff>
          <xdr:row>19</xdr:row>
          <xdr:rowOff>137160</xdr:rowOff>
        </xdr:from>
        <xdr:to>
          <xdr:col>22</xdr:col>
          <xdr:colOff>762000</xdr:colOff>
          <xdr:row>27</xdr:row>
          <xdr:rowOff>137160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Ajouter/Modifier installation rénovée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30"/>
  <sheetViews>
    <sheetView tabSelected="1" zoomScale="79" zoomScaleNormal="79" workbookViewId="0">
      <selection activeCell="I14" sqref="I14"/>
    </sheetView>
  </sheetViews>
  <sheetFormatPr baseColWidth="10" defaultRowHeight="14.4" x14ac:dyDescent="0.3"/>
  <cols>
    <col min="1" max="1" width="17.44140625" customWidth="1"/>
    <col min="2" max="2" width="26.44140625" customWidth="1"/>
    <col min="3" max="3" width="13.44140625" customWidth="1"/>
    <col min="4" max="4" width="11.33203125" customWidth="1"/>
    <col min="5" max="5" width="13" customWidth="1"/>
    <col min="6" max="6" width="12.44140625" customWidth="1"/>
    <col min="7" max="7" width="15.6640625" customWidth="1"/>
    <col min="8" max="8" width="1" hidden="1" customWidth="1"/>
    <col min="9" max="9" width="13.109375" customWidth="1"/>
    <col min="10" max="10" width="10.33203125" customWidth="1"/>
    <col min="11" max="11" width="12.5546875" customWidth="1"/>
    <col min="12" max="12" width="16.109375" customWidth="1"/>
    <col min="13" max="13" width="11.5546875" hidden="1" customWidth="1"/>
    <col min="14" max="14" width="6.6640625" customWidth="1"/>
    <col min="15" max="15" width="10.109375" customWidth="1"/>
    <col min="16" max="16" width="27.33203125" customWidth="1"/>
    <col min="17" max="17" width="10.109375" customWidth="1"/>
    <col min="18" max="18" width="11.44140625" customWidth="1"/>
    <col min="19" max="20" width="12.88671875" customWidth="1"/>
    <col min="21" max="21" width="16.109375" customWidth="1"/>
    <col min="22" max="22" width="16.44140625" customWidth="1"/>
    <col min="23" max="23" width="13.109375" customWidth="1"/>
    <col min="24" max="24" width="11" customWidth="1"/>
    <col min="25" max="25" width="13.44140625" customWidth="1"/>
    <col min="26" max="26" width="16.109375" customWidth="1"/>
    <col min="27" max="27" width="8.6640625" hidden="1" customWidth="1"/>
    <col min="28" max="28" width="6.6640625" customWidth="1"/>
    <col min="29" max="29" width="15" customWidth="1"/>
    <col min="30" max="30" width="16.33203125" customWidth="1"/>
    <col min="31" max="31" width="16.109375" customWidth="1"/>
    <col min="32" max="32" width="11.5546875" hidden="1" customWidth="1"/>
  </cols>
  <sheetData>
    <row r="1" spans="1:32" ht="28.8" x14ac:dyDescent="0.3">
      <c r="A1" s="115" t="s">
        <v>30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03"/>
      <c r="N1" s="103"/>
      <c r="O1" s="115" t="s">
        <v>30</v>
      </c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03"/>
      <c r="AB1" s="103"/>
      <c r="AC1" s="103"/>
      <c r="AD1" s="103"/>
      <c r="AE1" s="103"/>
      <c r="AF1" s="103"/>
    </row>
    <row r="2" spans="1:32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6" spans="1:32" ht="31.5" customHeight="1" x14ac:dyDescent="0.3">
      <c r="A6" s="38"/>
      <c r="B6" s="107" t="s">
        <v>22</v>
      </c>
      <c r="C6" s="108"/>
      <c r="D6" s="108"/>
      <c r="E6" s="108"/>
      <c r="F6" s="108"/>
      <c r="G6" s="108"/>
      <c r="H6" s="108"/>
      <c r="I6" s="108"/>
      <c r="J6" s="108"/>
      <c r="K6" s="108"/>
      <c r="L6" s="109"/>
      <c r="M6" s="38"/>
      <c r="N6" s="32"/>
      <c r="O6" s="39"/>
      <c r="P6" s="110" t="s">
        <v>23</v>
      </c>
      <c r="Q6" s="111"/>
      <c r="R6" s="111"/>
      <c r="S6" s="111"/>
      <c r="T6" s="111"/>
      <c r="U6" s="111"/>
      <c r="V6" s="111"/>
      <c r="W6" s="111"/>
      <c r="X6" s="111"/>
      <c r="Y6" s="111"/>
      <c r="Z6" s="112"/>
      <c r="AA6" s="40"/>
      <c r="AB6" s="2"/>
      <c r="AC6" s="104" t="s">
        <v>0</v>
      </c>
      <c r="AD6" s="105"/>
      <c r="AE6" s="105"/>
      <c r="AF6" s="106"/>
    </row>
    <row r="7" spans="1:32" ht="84.6" customHeight="1" x14ac:dyDescent="0.3">
      <c r="A7" s="3" t="s">
        <v>1</v>
      </c>
      <c r="B7" s="3" t="s">
        <v>2</v>
      </c>
      <c r="C7" s="3" t="s">
        <v>3</v>
      </c>
      <c r="D7" s="3" t="s">
        <v>4</v>
      </c>
      <c r="E7" s="3" t="s">
        <v>5</v>
      </c>
      <c r="F7" s="3" t="s">
        <v>17</v>
      </c>
      <c r="G7" s="3" t="s">
        <v>18</v>
      </c>
      <c r="H7" s="3" t="s">
        <v>19</v>
      </c>
      <c r="I7" s="3" t="s">
        <v>9</v>
      </c>
      <c r="J7" s="3" t="s">
        <v>6</v>
      </c>
      <c r="K7" s="3" t="s">
        <v>7</v>
      </c>
      <c r="L7" s="3" t="s">
        <v>29</v>
      </c>
      <c r="M7" s="8" t="s">
        <v>8</v>
      </c>
      <c r="N7" s="32"/>
      <c r="O7" s="4" t="s">
        <v>1</v>
      </c>
      <c r="P7" s="3" t="s">
        <v>2</v>
      </c>
      <c r="Q7" s="3" t="s">
        <v>3</v>
      </c>
      <c r="R7" s="3" t="s">
        <v>4</v>
      </c>
      <c r="S7" s="4" t="s">
        <v>5</v>
      </c>
      <c r="T7" s="3" t="s">
        <v>17</v>
      </c>
      <c r="U7" s="3" t="s">
        <v>18</v>
      </c>
      <c r="V7" s="3" t="s">
        <v>19</v>
      </c>
      <c r="W7" s="3" t="s">
        <v>9</v>
      </c>
      <c r="X7" s="3" t="s">
        <v>6</v>
      </c>
      <c r="Y7" s="3" t="s">
        <v>7</v>
      </c>
      <c r="Z7" s="3" t="s">
        <v>29</v>
      </c>
      <c r="AA7" s="3" t="s">
        <v>8</v>
      </c>
      <c r="AB7" s="5"/>
      <c r="AC7" s="6" t="s">
        <v>10</v>
      </c>
      <c r="AD7" s="7" t="s">
        <v>11</v>
      </c>
      <c r="AE7" s="83" t="s">
        <v>12</v>
      </c>
      <c r="AF7" s="84" t="s">
        <v>13</v>
      </c>
    </row>
    <row r="8" spans="1:32" ht="24.9" customHeight="1" x14ac:dyDescent="0.3">
      <c r="A8" s="10">
        <v>1</v>
      </c>
      <c r="B8" s="34" t="s">
        <v>24</v>
      </c>
      <c r="C8" s="10" t="s">
        <v>28</v>
      </c>
      <c r="D8" s="10">
        <v>14</v>
      </c>
      <c r="E8" s="11">
        <v>100</v>
      </c>
      <c r="F8" s="11">
        <v>1.1399999999999999</v>
      </c>
      <c r="G8" s="10">
        <v>4258</v>
      </c>
      <c r="H8" s="10">
        <v>0</v>
      </c>
      <c r="I8" s="10">
        <v>1</v>
      </c>
      <c r="J8" s="11">
        <f>E8*D8*F8</f>
        <v>1595.9999999999998</v>
      </c>
      <c r="K8" s="100">
        <f>((G8*J8)+(H8*I8*J8))/1000</f>
        <v>6795.7679999999991</v>
      </c>
      <c r="L8" s="37">
        <f>K8*C23</f>
        <v>417.26015519999999</v>
      </c>
      <c r="M8" s="12"/>
      <c r="N8" s="32"/>
      <c r="O8" s="13">
        <v>1</v>
      </c>
      <c r="P8" s="34" t="s">
        <v>24</v>
      </c>
      <c r="Q8" s="10" t="s">
        <v>16</v>
      </c>
      <c r="R8" s="10">
        <v>14</v>
      </c>
      <c r="S8" s="10">
        <v>51</v>
      </c>
      <c r="T8" s="10">
        <v>1</v>
      </c>
      <c r="U8" s="10">
        <v>2425</v>
      </c>
      <c r="V8" s="10">
        <v>1825</v>
      </c>
      <c r="W8" s="10">
        <v>0.5</v>
      </c>
      <c r="X8" s="10">
        <f>R8*S8*T8</f>
        <v>714</v>
      </c>
      <c r="Y8" s="101">
        <f>((U8*X8)+(V8*X8)*W8)/1000</f>
        <v>2382.9749999999999</v>
      </c>
      <c r="Z8" s="37">
        <f>Y8*C23</f>
        <v>146.31466499999999</v>
      </c>
      <c r="AA8" s="10"/>
      <c r="AB8" s="5"/>
      <c r="AC8" s="13">
        <f>J8-X8</f>
        <v>881.99999999999977</v>
      </c>
      <c r="AD8" s="14">
        <f>K8-Y8</f>
        <v>4412.7929999999997</v>
      </c>
      <c r="AE8" s="12">
        <f>L8-Z8</f>
        <v>270.94549019999999</v>
      </c>
      <c r="AF8" s="15"/>
    </row>
    <row r="9" spans="1:32" ht="24.9" customHeight="1" x14ac:dyDescent="0.3">
      <c r="A9" s="10">
        <v>2</v>
      </c>
      <c r="B9" s="34" t="s">
        <v>25</v>
      </c>
      <c r="C9" s="10" t="s">
        <v>28</v>
      </c>
      <c r="D9" s="10">
        <v>21</v>
      </c>
      <c r="E9" s="11">
        <v>100</v>
      </c>
      <c r="F9" s="11">
        <v>1.1399999999999999</v>
      </c>
      <c r="G9" s="10">
        <v>4258</v>
      </c>
      <c r="H9" s="10">
        <v>0</v>
      </c>
      <c r="I9" s="10">
        <v>1</v>
      </c>
      <c r="J9" s="11">
        <f t="shared" ref="J9:J11" si="0">E9*D9*F9</f>
        <v>2394</v>
      </c>
      <c r="K9" s="100">
        <f t="shared" ref="K9:K11" si="1">((G9*J9)+(H9*I9*J9))/1000</f>
        <v>10193.652</v>
      </c>
      <c r="L9" s="37">
        <f>K9*C23</f>
        <v>625.89023280000004</v>
      </c>
      <c r="M9" s="14"/>
      <c r="N9" s="32"/>
      <c r="O9" s="13">
        <v>2</v>
      </c>
      <c r="P9" s="10" t="s">
        <v>25</v>
      </c>
      <c r="Q9" s="10" t="s">
        <v>16</v>
      </c>
      <c r="R9" s="10">
        <v>21</v>
      </c>
      <c r="S9" s="10">
        <v>51</v>
      </c>
      <c r="T9" s="10">
        <v>1</v>
      </c>
      <c r="U9" s="10">
        <v>2425</v>
      </c>
      <c r="V9" s="10">
        <v>1825</v>
      </c>
      <c r="W9" s="10">
        <v>0.5</v>
      </c>
      <c r="X9" s="10">
        <f t="shared" ref="X9:X11" si="2">R9*S9*T9</f>
        <v>1071</v>
      </c>
      <c r="Y9" s="101">
        <f t="shared" ref="Y9:Y11" si="3">((U9*X9)+(V9*X9)*W9)/1000</f>
        <v>3574.4625000000001</v>
      </c>
      <c r="Z9" s="37">
        <f>Y9*C23</f>
        <v>219.47199750000001</v>
      </c>
      <c r="AA9" s="10"/>
      <c r="AB9" s="5"/>
      <c r="AC9" s="13">
        <f t="shared" ref="AC9:AD11" si="4">J9-X9</f>
        <v>1323</v>
      </c>
      <c r="AD9" s="14">
        <f t="shared" si="4"/>
        <v>6619.1895000000004</v>
      </c>
      <c r="AE9" s="12">
        <f t="shared" ref="AE9:AE11" si="5">L9-Z9</f>
        <v>406.41823529999999</v>
      </c>
      <c r="AF9" s="15"/>
    </row>
    <row r="10" spans="1:32" ht="24.9" customHeight="1" x14ac:dyDescent="0.3">
      <c r="A10" s="10">
        <v>3</v>
      </c>
      <c r="B10" s="34" t="s">
        <v>26</v>
      </c>
      <c r="C10" s="10" t="s">
        <v>28</v>
      </c>
      <c r="D10" s="10">
        <v>9</v>
      </c>
      <c r="E10" s="11">
        <v>100</v>
      </c>
      <c r="F10" s="11">
        <v>1.1399999999999999</v>
      </c>
      <c r="G10" s="10">
        <v>4258</v>
      </c>
      <c r="H10" s="10">
        <v>0</v>
      </c>
      <c r="I10" s="10">
        <v>1</v>
      </c>
      <c r="J10" s="11">
        <f t="shared" si="0"/>
        <v>1026</v>
      </c>
      <c r="K10" s="100">
        <f t="shared" si="1"/>
        <v>4368.7079999999996</v>
      </c>
      <c r="L10" s="37">
        <f>K10*C23</f>
        <v>268.2386712</v>
      </c>
      <c r="M10" s="14"/>
      <c r="N10" s="32"/>
      <c r="O10" s="13">
        <v>3</v>
      </c>
      <c r="P10" s="10" t="s">
        <v>26</v>
      </c>
      <c r="Q10" s="10" t="s">
        <v>16</v>
      </c>
      <c r="R10" s="10">
        <v>9</v>
      </c>
      <c r="S10" s="10">
        <v>51</v>
      </c>
      <c r="T10" s="10">
        <v>1</v>
      </c>
      <c r="U10" s="10">
        <v>2425</v>
      </c>
      <c r="V10" s="10">
        <v>1825</v>
      </c>
      <c r="W10" s="10">
        <v>0.5</v>
      </c>
      <c r="X10" s="10">
        <f t="shared" si="2"/>
        <v>459</v>
      </c>
      <c r="Y10" s="101">
        <f t="shared" si="3"/>
        <v>1531.9124999999999</v>
      </c>
      <c r="Z10" s="37">
        <f>Y10*C23</f>
        <v>94.059427499999998</v>
      </c>
      <c r="AA10" s="10"/>
      <c r="AB10" s="5"/>
      <c r="AC10" s="13">
        <f t="shared" si="4"/>
        <v>567</v>
      </c>
      <c r="AD10" s="14">
        <f t="shared" si="4"/>
        <v>2836.7954999999997</v>
      </c>
      <c r="AE10" s="12">
        <f t="shared" si="5"/>
        <v>174.1792437</v>
      </c>
      <c r="AF10" s="15"/>
    </row>
    <row r="11" spans="1:32" ht="24.9" customHeight="1" x14ac:dyDescent="0.3">
      <c r="A11" s="10">
        <v>4</v>
      </c>
      <c r="B11" s="34" t="s">
        <v>27</v>
      </c>
      <c r="C11" s="10" t="s">
        <v>28</v>
      </c>
      <c r="D11" s="10">
        <v>22</v>
      </c>
      <c r="E11" s="11">
        <v>100</v>
      </c>
      <c r="F11" s="11">
        <v>1.1399999999999999</v>
      </c>
      <c r="G11" s="10">
        <v>4258</v>
      </c>
      <c r="H11" s="10">
        <v>0</v>
      </c>
      <c r="I11" s="10">
        <v>1</v>
      </c>
      <c r="J11" s="11">
        <f t="shared" si="0"/>
        <v>2508</v>
      </c>
      <c r="K11" s="10">
        <f t="shared" si="1"/>
        <v>10679.064</v>
      </c>
      <c r="L11" s="37">
        <f>K11*C23</f>
        <v>655.69452960000001</v>
      </c>
      <c r="M11" s="12"/>
      <c r="N11" s="33"/>
      <c r="O11" s="13">
        <v>4</v>
      </c>
      <c r="P11" s="10" t="s">
        <v>27</v>
      </c>
      <c r="Q11" s="10" t="s">
        <v>16</v>
      </c>
      <c r="R11" s="10">
        <v>22</v>
      </c>
      <c r="S11" s="10">
        <v>51</v>
      </c>
      <c r="T11" s="10">
        <v>1</v>
      </c>
      <c r="U11" s="10">
        <v>2425</v>
      </c>
      <c r="V11" s="10">
        <v>1825</v>
      </c>
      <c r="W11" s="10">
        <v>0.5</v>
      </c>
      <c r="X11" s="10">
        <f t="shared" si="2"/>
        <v>1122</v>
      </c>
      <c r="Y11" s="101">
        <f t="shared" si="3"/>
        <v>3744.6750000000002</v>
      </c>
      <c r="Z11" s="37">
        <f>Y11*C23</f>
        <v>229.92304500000003</v>
      </c>
      <c r="AA11" s="10"/>
      <c r="AB11" s="5"/>
      <c r="AC11" s="13">
        <f t="shared" si="4"/>
        <v>1386</v>
      </c>
      <c r="AD11" s="14">
        <f t="shared" si="4"/>
        <v>6934.3890000000001</v>
      </c>
      <c r="AE11" s="12">
        <f t="shared" si="5"/>
        <v>425.77148460000001</v>
      </c>
      <c r="AF11" s="15"/>
    </row>
    <row r="12" spans="1:32" ht="24.9" customHeight="1" x14ac:dyDescent="0.3">
      <c r="A12" s="10"/>
      <c r="B12" s="34"/>
      <c r="C12" s="10"/>
      <c r="D12" s="10"/>
      <c r="E12" s="11"/>
      <c r="F12" s="11"/>
      <c r="G12" s="10"/>
      <c r="H12" s="10"/>
      <c r="I12" s="10"/>
      <c r="J12" s="11"/>
      <c r="K12" s="10"/>
      <c r="L12" s="37"/>
      <c r="M12" s="12"/>
      <c r="N12" s="33"/>
      <c r="O12" s="13"/>
      <c r="P12" s="10"/>
      <c r="Q12" s="10"/>
      <c r="R12" s="10"/>
      <c r="S12" s="10"/>
      <c r="T12" s="10"/>
      <c r="U12" s="10"/>
      <c r="V12" s="10"/>
      <c r="W12" s="10"/>
      <c r="X12" s="10"/>
      <c r="Y12" s="14"/>
      <c r="Z12" s="37"/>
      <c r="AA12" s="10"/>
      <c r="AB12" s="5"/>
      <c r="AC12" s="13"/>
      <c r="AD12" s="14"/>
      <c r="AE12" s="12"/>
      <c r="AF12" s="15"/>
    </row>
    <row r="13" spans="1:32" ht="24.9" customHeight="1" x14ac:dyDescent="0.3">
      <c r="A13" s="9"/>
      <c r="B13" s="16"/>
      <c r="C13" s="10"/>
      <c r="D13" s="10"/>
      <c r="E13" s="11"/>
      <c r="F13" s="11"/>
      <c r="G13" s="10"/>
      <c r="H13" s="10"/>
      <c r="I13" s="10"/>
      <c r="J13" s="11"/>
      <c r="K13" s="9"/>
      <c r="L13" s="9"/>
      <c r="M13" s="12"/>
      <c r="N13" s="33"/>
      <c r="O13" s="13"/>
      <c r="P13" s="10"/>
      <c r="Q13" s="10"/>
      <c r="R13" s="10"/>
      <c r="S13" s="10"/>
      <c r="T13" s="10"/>
      <c r="U13" s="10"/>
      <c r="V13" s="10"/>
      <c r="W13" s="10"/>
      <c r="X13" s="10"/>
      <c r="Y13" s="14"/>
      <c r="Z13" s="10"/>
      <c r="AA13" s="10"/>
      <c r="AB13" s="5"/>
      <c r="AC13" s="13"/>
      <c r="AD13" s="14"/>
      <c r="AE13" s="12"/>
      <c r="AF13" s="15"/>
    </row>
    <row r="14" spans="1:32" ht="19.95" customHeight="1" x14ac:dyDescent="0.3">
      <c r="A14" s="1"/>
      <c r="B14" s="17"/>
      <c r="C14" s="17"/>
      <c r="D14" s="18"/>
      <c r="E14" s="17"/>
      <c r="F14" s="17"/>
      <c r="G14" s="18"/>
      <c r="H14" s="18"/>
      <c r="I14" s="18"/>
      <c r="J14" s="17"/>
      <c r="K14" s="18"/>
      <c r="L14" s="19"/>
      <c r="M14" s="30"/>
      <c r="N14" s="33"/>
      <c r="O14" s="90"/>
      <c r="P14" s="91"/>
      <c r="Q14" s="91"/>
      <c r="R14" s="92"/>
      <c r="S14" s="91"/>
      <c r="T14" s="91"/>
      <c r="U14" s="92"/>
      <c r="V14" s="92"/>
      <c r="W14" s="92"/>
      <c r="X14" s="92"/>
      <c r="Y14" s="92"/>
      <c r="Z14" s="92"/>
      <c r="AA14" s="18"/>
      <c r="AB14" s="5"/>
      <c r="AC14" s="20"/>
      <c r="AD14" s="20"/>
      <c r="AE14" s="20"/>
      <c r="AF14" s="17"/>
    </row>
    <row r="15" spans="1:32" ht="24.75" customHeight="1" thickBot="1" x14ac:dyDescent="0.35">
      <c r="A15" s="1"/>
      <c r="B15" s="56"/>
      <c r="C15" s="41"/>
      <c r="D15" s="42"/>
      <c r="E15" s="43"/>
      <c r="F15" s="43"/>
      <c r="G15" s="44"/>
      <c r="H15" s="44"/>
      <c r="I15" s="44"/>
      <c r="J15" s="45"/>
      <c r="K15" s="42"/>
      <c r="L15" s="46"/>
      <c r="M15" s="30"/>
      <c r="N15" s="33"/>
      <c r="O15" s="41"/>
      <c r="P15" s="56"/>
      <c r="Q15" s="93"/>
      <c r="R15" s="93"/>
      <c r="S15" s="93"/>
      <c r="T15" s="93"/>
      <c r="U15" s="93"/>
      <c r="V15" s="93"/>
      <c r="W15" s="93"/>
      <c r="X15" s="93"/>
      <c r="Y15" s="93"/>
      <c r="Z15" s="94"/>
      <c r="AA15" s="18"/>
      <c r="AB15" s="5"/>
      <c r="AC15" s="22"/>
      <c r="AD15" s="22"/>
      <c r="AE15" s="22"/>
      <c r="AF15" s="17"/>
    </row>
    <row r="16" spans="1:32" ht="20.100000000000001" customHeight="1" thickBot="1" x14ac:dyDescent="0.35">
      <c r="A16" s="1"/>
      <c r="B16" s="58" t="s">
        <v>14</v>
      </c>
      <c r="C16" s="47"/>
      <c r="D16" s="62">
        <f>SUM(D8:D13)</f>
        <v>66</v>
      </c>
      <c r="E16" s="59"/>
      <c r="F16" s="60" t="s">
        <v>21</v>
      </c>
      <c r="G16" s="61">
        <f>G8+H8</f>
        <v>4258</v>
      </c>
      <c r="H16" s="48"/>
      <c r="I16" s="48"/>
      <c r="J16" s="80">
        <f>SUM(J8:J13)</f>
        <v>7524</v>
      </c>
      <c r="K16" s="81">
        <f>SUM(K8:K13)</f>
        <v>32037.191999999995</v>
      </c>
      <c r="L16" s="82">
        <f>SUM(L8:L13)</f>
        <v>1967.0835888000001</v>
      </c>
      <c r="M16" s="21"/>
      <c r="N16" s="33"/>
      <c r="O16" s="47"/>
      <c r="P16" s="58" t="s">
        <v>14</v>
      </c>
      <c r="Q16" s="85"/>
      <c r="R16" s="62">
        <f>SUM(R8:R13)</f>
        <v>66</v>
      </c>
      <c r="S16" s="59"/>
      <c r="T16" s="86" t="s">
        <v>21</v>
      </c>
      <c r="U16" s="61">
        <f>U8+V8</f>
        <v>4250</v>
      </c>
      <c r="V16" s="21"/>
      <c r="W16" s="21"/>
      <c r="X16" s="80">
        <f>SUM(X8:X13)</f>
        <v>3366</v>
      </c>
      <c r="Y16" s="81">
        <f>SUM(Y8:Y13)</f>
        <v>11234.025000000001</v>
      </c>
      <c r="Z16" s="82">
        <f>SUM(Z8:Z13)</f>
        <v>689.76913500000001</v>
      </c>
      <c r="AA16" s="23"/>
      <c r="AB16" s="5"/>
      <c r="AC16" s="28">
        <f>SUM(AC8:AC13)</f>
        <v>4158</v>
      </c>
      <c r="AD16" s="29">
        <f>SUM(AD8:AD13)</f>
        <v>20803.167000000001</v>
      </c>
      <c r="AE16" s="27">
        <f>SUM(AE8:AE13)</f>
        <v>1277.3144538000001</v>
      </c>
      <c r="AF16" s="15"/>
    </row>
    <row r="17" spans="1:32" ht="23.25" customHeight="1" x14ac:dyDescent="0.3">
      <c r="A17" s="1"/>
      <c r="B17" s="57"/>
      <c r="C17" s="49"/>
      <c r="D17" s="31"/>
      <c r="E17" s="50"/>
      <c r="F17" s="50"/>
      <c r="G17" s="51"/>
      <c r="H17" s="51"/>
      <c r="I17" s="51"/>
      <c r="J17" s="52"/>
      <c r="K17" s="31"/>
      <c r="L17" s="53"/>
      <c r="M17" s="31"/>
      <c r="N17" s="64"/>
      <c r="O17" s="47"/>
      <c r="P17" s="113" t="s">
        <v>15</v>
      </c>
      <c r="Q17" s="95"/>
      <c r="R17" s="79">
        <f>R16/D16</f>
        <v>1</v>
      </c>
      <c r="S17" s="85"/>
      <c r="T17" s="85"/>
      <c r="U17" s="63"/>
      <c r="V17" s="63"/>
      <c r="W17" s="63"/>
      <c r="X17" s="96">
        <f>X16/J16-1</f>
        <v>-0.55263157894736836</v>
      </c>
      <c r="Y17" s="96">
        <f>Y16/K16-1</f>
        <v>-0.6493442683740821</v>
      </c>
      <c r="Z17" s="97">
        <f>Z16/L16-1</f>
        <v>-0.64934426837408221</v>
      </c>
      <c r="AA17" s="24"/>
      <c r="AB17" s="25"/>
      <c r="AC17" s="67">
        <f>AC16/J16-1</f>
        <v>-0.44736842105263153</v>
      </c>
      <c r="AD17" s="68">
        <f>AD16/K16-1</f>
        <v>-0.35065573162591768</v>
      </c>
      <c r="AE17" s="69">
        <f>AE16/L16-1</f>
        <v>-0.35065573162591779</v>
      </c>
      <c r="AF17" s="15"/>
    </row>
    <row r="18" spans="1:32" ht="23.25" customHeight="1" x14ac:dyDescent="0.3">
      <c r="A18" s="1"/>
      <c r="B18" s="73"/>
      <c r="C18" s="74"/>
      <c r="D18" s="75"/>
      <c r="E18" s="76"/>
      <c r="F18" s="76"/>
      <c r="G18" s="77"/>
      <c r="H18" s="77"/>
      <c r="I18" s="77"/>
      <c r="J18" s="78"/>
      <c r="K18" s="75"/>
      <c r="L18" s="75"/>
      <c r="M18" s="55"/>
      <c r="N18" s="65"/>
      <c r="O18" s="49"/>
      <c r="P18" s="114"/>
      <c r="Q18" s="98"/>
      <c r="R18" s="87"/>
      <c r="S18" s="99"/>
      <c r="T18" s="99"/>
      <c r="U18" s="88"/>
      <c r="V18" s="88"/>
      <c r="W18" s="88"/>
      <c r="X18" s="71"/>
      <c r="Y18" s="71"/>
      <c r="Z18" s="89"/>
      <c r="AA18" s="63"/>
      <c r="AB18" s="66"/>
      <c r="AC18" s="70"/>
      <c r="AD18" s="71"/>
      <c r="AE18" s="72"/>
      <c r="AF18" s="54"/>
    </row>
    <row r="19" spans="1:32" ht="19.95" customHeight="1" x14ac:dyDescent="0.3">
      <c r="AB19" s="26"/>
    </row>
    <row r="22" spans="1:32" ht="15" thickBot="1" x14ac:dyDescent="0.35"/>
    <row r="23" spans="1:32" ht="24" thickBot="1" x14ac:dyDescent="0.5">
      <c r="B23" s="35" t="s">
        <v>20</v>
      </c>
      <c r="C23" s="36">
        <v>6.1400000000000003E-2</v>
      </c>
    </row>
    <row r="25" spans="1:32" x14ac:dyDescent="0.3">
      <c r="K25" s="102"/>
    </row>
    <row r="26" spans="1:32" x14ac:dyDescent="0.3">
      <c r="K26" s="102"/>
    </row>
    <row r="27" spans="1:32" x14ac:dyDescent="0.3">
      <c r="K27" s="102"/>
    </row>
    <row r="28" spans="1:32" x14ac:dyDescent="0.3">
      <c r="K28" s="102"/>
    </row>
    <row r="29" spans="1:32" x14ac:dyDescent="0.3">
      <c r="K29" s="102"/>
    </row>
    <row r="30" spans="1:32" x14ac:dyDescent="0.3">
      <c r="K30" s="102"/>
    </row>
  </sheetData>
  <mergeCells count="6">
    <mergeCell ref="AC6:AF6"/>
    <mergeCell ref="B6:L6"/>
    <mergeCell ref="P6:Z6"/>
    <mergeCell ref="P17:P18"/>
    <mergeCell ref="A1:L1"/>
    <mergeCell ref="O1:Z1"/>
  </mergeCells>
  <conditionalFormatting sqref="AC23">
    <cfRule type="expression" dxfId="9" priority="10">
      <formula>0&lt;$Y$17&lt;20</formula>
    </cfRule>
  </conditionalFormatting>
  <conditionalFormatting sqref="Y17:Y18">
    <cfRule type="expression" dxfId="8" priority="7">
      <formula>AND($Y17&gt;0.2,$Y17&lt;=0.5)</formula>
    </cfRule>
    <cfRule type="expression" dxfId="7" priority="8">
      <formula>$Y17&gt;0.5</formula>
    </cfRule>
    <cfRule type="expression" dxfId="6" priority="9">
      <formula>$Y$17&lt;=0.2</formula>
    </cfRule>
  </conditionalFormatting>
  <conditionalFormatting sqref="X17:X18">
    <cfRule type="expression" dxfId="5" priority="4">
      <formula>$X$17&lt;=0.2</formula>
    </cfRule>
    <cfRule type="expression" dxfId="4" priority="5">
      <formula>AND($X17&gt;0.2,$X17&lt;=0.5)</formula>
    </cfRule>
    <cfRule type="expression" dxfId="3" priority="6">
      <formula>$X17&gt;0.5</formula>
    </cfRule>
  </conditionalFormatting>
  <conditionalFormatting sqref="Z17:Z18">
    <cfRule type="expression" dxfId="2" priority="1">
      <formula>$Z17&gt;0.5</formula>
    </cfRule>
    <cfRule type="expression" dxfId="1" priority="2">
      <formula>AND($Z17&gt;0.2,$Z17&lt;=0.5)</formula>
    </cfRule>
    <cfRule type="expression" dxfId="0" priority="3">
      <formula>$Z$17&lt;=0.2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Modifier_existante">
                <anchor moveWithCells="1" sizeWithCells="1">
                  <from>
                    <xdr:col>3</xdr:col>
                    <xdr:colOff>518160</xdr:colOff>
                    <xdr:row>20</xdr:row>
                    <xdr:rowOff>144780</xdr:rowOff>
                  </from>
                  <to>
                    <xdr:col>9</xdr:col>
                    <xdr:colOff>22860</xdr:colOff>
                    <xdr:row>28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Button 15">
              <controlPr defaultSize="0" print="0" autoFill="0" autoPict="0" macro="[0]!Modifier_renovee">
                <anchor moveWithCells="1" sizeWithCells="1">
                  <from>
                    <xdr:col>18</xdr:col>
                    <xdr:colOff>464820</xdr:colOff>
                    <xdr:row>19</xdr:row>
                    <xdr:rowOff>137160</xdr:rowOff>
                  </from>
                  <to>
                    <xdr:col>22</xdr:col>
                    <xdr:colOff>762000</xdr:colOff>
                    <xdr:row>27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1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ROUSSILAT Clement</cp:lastModifiedBy>
  <cp:lastPrinted>2020-04-03T13:19:35Z</cp:lastPrinted>
  <dcterms:created xsi:type="dcterms:W3CDTF">2020-03-16T14:08:52Z</dcterms:created>
  <dcterms:modified xsi:type="dcterms:W3CDTF">2020-06-04T06:30:54Z</dcterms:modified>
</cp:coreProperties>
</file>