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4C4101BD-CE76-4B4A-8E84-D934E236BB16}" xr6:coauthVersionLast="45" xr6:coauthVersionMax="45" xr10:uidLastSave="{00000000-0000-0000-0000-000000000000}"/>
  <bookViews>
    <workbookView xWindow="-120" yWindow="-120" windowWidth="29040" windowHeight="15840" xr2:uid="{4CB485FF-8B67-47A1-ABC9-4D2A838A5D32}"/>
  </bookViews>
  <sheets>
    <sheet name="Ligue 1 " sheetId="1" r:id="rId1"/>
    <sheet name="Journées" sheetId="3" r:id="rId2"/>
    <sheet name="calend equipe" sheetId="2" r:id="rId3"/>
  </sheets>
  <definedNames>
    <definedName name="_xlnm._FilterDatabase" localSheetId="0" hidden="1">'Ligue 1 '!$B$5:$P$26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94" i="2" l="1"/>
  <c r="L29" i="2"/>
  <c r="L30" i="2"/>
  <c r="L31" i="2"/>
  <c r="L32" i="2"/>
  <c r="L28" i="2"/>
  <c r="L73" i="2"/>
  <c r="L74" i="2"/>
  <c r="L75" i="2"/>
  <c r="L76" i="2"/>
  <c r="L72" i="2"/>
  <c r="L117" i="2"/>
  <c r="L118" i="2"/>
  <c r="L119" i="2"/>
  <c r="L120" i="2"/>
  <c r="L116" i="2"/>
  <c r="L161" i="2"/>
  <c r="L162" i="2"/>
  <c r="L163" i="2"/>
  <c r="L164" i="2"/>
  <c r="L160" i="2"/>
  <c r="L205" i="2"/>
  <c r="L206" i="2"/>
  <c r="L207" i="2"/>
  <c r="L208" i="2"/>
  <c r="L204" i="2"/>
  <c r="L249" i="2"/>
  <c r="L250" i="2"/>
  <c r="L251" i="2"/>
  <c r="L252" i="2"/>
  <c r="L248" i="2"/>
  <c r="L293" i="2"/>
  <c r="L294" i="2"/>
  <c r="L295" i="2"/>
  <c r="L296" i="2"/>
  <c r="L292" i="2"/>
  <c r="L337" i="2"/>
  <c r="L338" i="2"/>
  <c r="L339" i="2"/>
  <c r="L340" i="2"/>
  <c r="L336" i="2"/>
  <c r="L381" i="2"/>
  <c r="L382" i="2"/>
  <c r="L383" i="2"/>
  <c r="L384" i="2"/>
  <c r="L380" i="2"/>
  <c r="L425" i="2"/>
  <c r="L426" i="2"/>
  <c r="L427" i="2"/>
  <c r="L428" i="2"/>
  <c r="L424" i="2"/>
  <c r="L469" i="2"/>
  <c r="L470" i="2"/>
  <c r="L471" i="2"/>
  <c r="L472" i="2"/>
  <c r="L468" i="2"/>
  <c r="L513" i="2"/>
  <c r="L514" i="2"/>
  <c r="L515" i="2"/>
  <c r="L516" i="2"/>
  <c r="L512" i="2"/>
  <c r="L557" i="2"/>
  <c r="L558" i="2"/>
  <c r="L559" i="2"/>
  <c r="L560" i="2"/>
  <c r="L556" i="2"/>
  <c r="L601" i="2"/>
  <c r="L602" i="2"/>
  <c r="L603" i="2"/>
  <c r="L604" i="2"/>
  <c r="L600" i="2"/>
  <c r="L645" i="2"/>
  <c r="L646" i="2"/>
  <c r="L647" i="2"/>
  <c r="L648" i="2"/>
  <c r="L644" i="2"/>
  <c r="L689" i="2"/>
  <c r="L690" i="2"/>
  <c r="L691" i="2"/>
  <c r="L692" i="2"/>
  <c r="L688" i="2"/>
  <c r="L733" i="2"/>
  <c r="L734" i="2"/>
  <c r="L735" i="2"/>
  <c r="L736" i="2"/>
  <c r="L732" i="2"/>
  <c r="L777" i="2"/>
  <c r="L778" i="2"/>
  <c r="L779" i="2"/>
  <c r="L780" i="2"/>
  <c r="L776" i="2"/>
  <c r="L821" i="2"/>
  <c r="L822" i="2"/>
  <c r="L823" i="2"/>
  <c r="L824" i="2"/>
  <c r="L820" i="2"/>
  <c r="L865" i="2"/>
  <c r="L866" i="2"/>
  <c r="L867" i="2"/>
  <c r="L868" i="2"/>
  <c r="L864" i="2"/>
  <c r="R24" i="2"/>
  <c r="E871" i="2" l="1"/>
  <c r="D871" i="2"/>
  <c r="E870" i="2"/>
  <c r="D870" i="2"/>
  <c r="E869" i="2"/>
  <c r="D869" i="2"/>
  <c r="E827" i="2"/>
  <c r="D827" i="2"/>
  <c r="E826" i="2"/>
  <c r="D826" i="2"/>
  <c r="E825" i="2"/>
  <c r="D825" i="2"/>
  <c r="E783" i="2"/>
  <c r="D783" i="2"/>
  <c r="E782" i="2"/>
  <c r="D782" i="2"/>
  <c r="E781" i="2"/>
  <c r="D781" i="2"/>
  <c r="E739" i="2"/>
  <c r="D739" i="2"/>
  <c r="E738" i="2"/>
  <c r="D738" i="2"/>
  <c r="E737" i="2"/>
  <c r="D737" i="2"/>
  <c r="E695" i="2"/>
  <c r="D695" i="2"/>
  <c r="E694" i="2"/>
  <c r="D694" i="2"/>
  <c r="E693" i="2"/>
  <c r="D693" i="2"/>
  <c r="E651" i="2"/>
  <c r="D651" i="2"/>
  <c r="E650" i="2"/>
  <c r="D650" i="2"/>
  <c r="E649" i="2"/>
  <c r="D649" i="2"/>
  <c r="E607" i="2"/>
  <c r="D607" i="2"/>
  <c r="E606" i="2"/>
  <c r="D606" i="2"/>
  <c r="E605" i="2"/>
  <c r="D605" i="2"/>
  <c r="E563" i="2"/>
  <c r="D563" i="2"/>
  <c r="E562" i="2"/>
  <c r="D562" i="2"/>
  <c r="E561" i="2"/>
  <c r="D561" i="2"/>
  <c r="E519" i="2"/>
  <c r="D519" i="2"/>
  <c r="E518" i="2"/>
  <c r="D518" i="2"/>
  <c r="E517" i="2"/>
  <c r="D517" i="2"/>
  <c r="E475" i="2"/>
  <c r="D475" i="2"/>
  <c r="E474" i="2"/>
  <c r="D474" i="2"/>
  <c r="E473" i="2"/>
  <c r="D473" i="2"/>
  <c r="E431" i="2"/>
  <c r="D431" i="2"/>
  <c r="E429" i="2"/>
  <c r="E430" i="2"/>
  <c r="D430" i="2"/>
  <c r="D429" i="2"/>
  <c r="E387" i="2"/>
  <c r="D387" i="2"/>
  <c r="E386" i="2"/>
  <c r="D386" i="2"/>
  <c r="E385" i="2"/>
  <c r="D385" i="2"/>
  <c r="E343" i="2"/>
  <c r="D343" i="2"/>
  <c r="E342" i="2"/>
  <c r="D342" i="2"/>
  <c r="E341" i="2"/>
  <c r="D341" i="2"/>
  <c r="E298" i="2"/>
  <c r="E299" i="2"/>
  <c r="D299" i="2"/>
  <c r="D298" i="2"/>
  <c r="E297" i="2"/>
  <c r="D297" i="2"/>
  <c r="E255" i="2"/>
  <c r="D255" i="2"/>
  <c r="E254" i="2"/>
  <c r="D254" i="2"/>
  <c r="E253" i="2"/>
  <c r="D253" i="2"/>
  <c r="E211" i="2"/>
  <c r="D211" i="2"/>
  <c r="E210" i="2"/>
  <c r="D210" i="2"/>
  <c r="E209" i="2"/>
  <c r="D209" i="2"/>
  <c r="E167" i="2"/>
  <c r="D167" i="2"/>
  <c r="E166" i="2"/>
  <c r="D166" i="2"/>
  <c r="E165" i="2"/>
  <c r="D165" i="2"/>
  <c r="E123" i="2"/>
  <c r="D123" i="2"/>
  <c r="E122" i="2"/>
  <c r="D122" i="2"/>
  <c r="E121" i="2"/>
  <c r="D121" i="2"/>
  <c r="E78" i="2"/>
  <c r="D78" i="2"/>
  <c r="E79" i="2"/>
  <c r="D79" i="2"/>
  <c r="E77" i="2"/>
  <c r="D77" i="2"/>
  <c r="E35" i="2"/>
  <c r="D35" i="2"/>
  <c r="E34" i="2"/>
  <c r="D34" i="2"/>
  <c r="E33" i="2"/>
  <c r="D33" i="2"/>
  <c r="E868" i="2" l="1"/>
  <c r="D868" i="2"/>
  <c r="E824" i="2"/>
  <c r="D824" i="2"/>
  <c r="E780" i="2"/>
  <c r="D780" i="2"/>
  <c r="E736" i="2"/>
  <c r="D736" i="2"/>
  <c r="E692" i="2"/>
  <c r="D692" i="2"/>
  <c r="E648" i="2"/>
  <c r="D648" i="2"/>
  <c r="E604" i="2"/>
  <c r="D604" i="2"/>
  <c r="E560" i="2"/>
  <c r="D560" i="2"/>
  <c r="E516" i="2"/>
  <c r="D516" i="2"/>
  <c r="E384" i="2"/>
  <c r="D384" i="2"/>
  <c r="E340" i="2"/>
  <c r="D340" i="2"/>
  <c r="E296" i="2"/>
  <c r="D296" i="2"/>
  <c r="E252" i="2"/>
  <c r="D252" i="2"/>
  <c r="E208" i="2"/>
  <c r="D208" i="2"/>
  <c r="E164" i="2"/>
  <c r="D164" i="2"/>
  <c r="E120" i="2"/>
  <c r="D120" i="2"/>
  <c r="E76" i="2"/>
  <c r="D76" i="2"/>
  <c r="E32" i="2"/>
  <c r="D32" i="2"/>
  <c r="E472" i="2"/>
  <c r="D472" i="2"/>
  <c r="E428" i="2"/>
  <c r="D428" i="2"/>
  <c r="E867" i="2" l="1"/>
  <c r="D867" i="2"/>
  <c r="E866" i="2"/>
  <c r="D866" i="2"/>
  <c r="E865" i="2"/>
  <c r="D865" i="2"/>
  <c r="M865" i="2" a="1"/>
  <c r="M865" i="2" s="1"/>
  <c r="M864" i="2" a="1"/>
  <c r="M864" i="2" s="1"/>
  <c r="E823" i="2"/>
  <c r="D823" i="2"/>
  <c r="E822" i="2"/>
  <c r="D822" i="2"/>
  <c r="E821" i="2"/>
  <c r="D821" i="2"/>
  <c r="M821" i="2" l="1" a="1"/>
  <c r="M821" i="2" s="1"/>
  <c r="M820" i="2" a="1"/>
  <c r="M820" i="2" s="1"/>
  <c r="E779" i="2"/>
  <c r="D779" i="2"/>
  <c r="E778" i="2"/>
  <c r="D778" i="2"/>
  <c r="E777" i="2"/>
  <c r="D777" i="2"/>
  <c r="M777" i="2" a="1"/>
  <c r="M777" i="2" s="1"/>
  <c r="M776" i="2" a="1"/>
  <c r="M776" i="2" s="1"/>
  <c r="E735" i="2"/>
  <c r="D735" i="2"/>
  <c r="E734" i="2"/>
  <c r="D734" i="2"/>
  <c r="E733" i="2"/>
  <c r="D733" i="2"/>
  <c r="M733" i="2" a="1"/>
  <c r="M733" i="2" s="1"/>
  <c r="M732" i="2" a="1"/>
  <c r="M732" i="2" s="1"/>
  <c r="E691" i="2"/>
  <c r="D691" i="2"/>
  <c r="E690" i="2"/>
  <c r="D690" i="2"/>
  <c r="E689" i="2"/>
  <c r="D689" i="2"/>
  <c r="M689" i="2" a="1"/>
  <c r="M689" i="2" s="1"/>
  <c r="M688" i="2" a="1"/>
  <c r="M688" i="2" s="1"/>
  <c r="E647" i="2"/>
  <c r="D647" i="2"/>
  <c r="E646" i="2"/>
  <c r="D646" i="2"/>
  <c r="E645" i="2"/>
  <c r="D645" i="2"/>
  <c r="M645" i="2" a="1"/>
  <c r="M645" i="2" s="1"/>
  <c r="M644" i="2" a="1"/>
  <c r="M644" i="2" s="1"/>
  <c r="E603" i="2"/>
  <c r="D603" i="2"/>
  <c r="E602" i="2"/>
  <c r="D602" i="2"/>
  <c r="D601" i="2"/>
  <c r="E601" i="2"/>
  <c r="M601" i="2" a="1"/>
  <c r="M601" i="2" s="1"/>
  <c r="M600" i="2" a="1"/>
  <c r="M600" i="2" s="1"/>
  <c r="E559" i="2"/>
  <c r="D559" i="2"/>
  <c r="E558" i="2"/>
  <c r="D558" i="2"/>
  <c r="E557" i="2"/>
  <c r="D557" i="2"/>
  <c r="M557" i="2" a="1"/>
  <c r="M557" i="2" s="1"/>
  <c r="M556" i="2" a="1"/>
  <c r="M556" i="2" s="1"/>
  <c r="E515" i="2"/>
  <c r="D515" i="2"/>
  <c r="E514" i="2"/>
  <c r="D514" i="2"/>
  <c r="E513" i="2"/>
  <c r="D513" i="2"/>
  <c r="M513" i="2" a="1"/>
  <c r="M513" i="2" s="1"/>
  <c r="M512" i="2" a="1"/>
  <c r="M512" i="2" s="1"/>
  <c r="E471" i="2" l="1"/>
  <c r="D471" i="2"/>
  <c r="E470" i="2"/>
  <c r="D470" i="2"/>
  <c r="E469" i="2"/>
  <c r="D469" i="2"/>
  <c r="M469" i="2" a="1"/>
  <c r="M469" i="2" s="1"/>
  <c r="M468" i="2" a="1"/>
  <c r="M468" i="2" s="1"/>
  <c r="E427" i="2"/>
  <c r="D427" i="2"/>
  <c r="E426" i="2"/>
  <c r="D426" i="2"/>
  <c r="E425" i="2"/>
  <c r="D425" i="2"/>
  <c r="M425" i="2" a="1"/>
  <c r="M425" i="2" s="1"/>
  <c r="M424" i="2" a="1"/>
  <c r="M424" i="2" s="1"/>
  <c r="E383" i="2"/>
  <c r="D383" i="2"/>
  <c r="E382" i="2"/>
  <c r="D382" i="2"/>
  <c r="E381" i="2"/>
  <c r="D381" i="2"/>
  <c r="M381" i="2" a="1"/>
  <c r="M381" i="2" s="1"/>
  <c r="M380" i="2" a="1"/>
  <c r="M380" i="2" s="1"/>
  <c r="E339" i="2"/>
  <c r="D339" i="2"/>
  <c r="E338" i="2"/>
  <c r="D338" i="2"/>
  <c r="E337" i="2"/>
  <c r="D337" i="2"/>
  <c r="M337" i="2" a="1"/>
  <c r="M337" i="2" s="1"/>
  <c r="M336" i="2" a="1"/>
  <c r="M336" i="2" s="1"/>
  <c r="E295" i="2"/>
  <c r="D295" i="2"/>
  <c r="E294" i="2"/>
  <c r="D294" i="2"/>
  <c r="E293" i="2"/>
  <c r="D293" i="2"/>
  <c r="M293" i="2" a="1"/>
  <c r="M293" i="2" s="1"/>
  <c r="M292" i="2" a="1"/>
  <c r="M292" i="2" s="1"/>
  <c r="E251" i="2"/>
  <c r="D251" i="2"/>
  <c r="E250" i="2"/>
  <c r="D250" i="2"/>
  <c r="E249" i="2"/>
  <c r="D249" i="2"/>
  <c r="M249" i="2" a="1"/>
  <c r="M249" i="2" s="1"/>
  <c r="M248" i="2" a="1"/>
  <c r="M248" i="2" s="1"/>
  <c r="E207" i="2" l="1"/>
  <c r="D207" i="2"/>
  <c r="E206" i="2"/>
  <c r="D206" i="2"/>
  <c r="G218" i="2"/>
  <c r="G216" i="2"/>
  <c r="G213" i="2"/>
  <c r="G211" i="2"/>
  <c r="G209" i="2"/>
  <c r="G219" i="2"/>
  <c r="G217" i="2"/>
  <c r="G215" i="2"/>
  <c r="G212" i="2"/>
  <c r="G210" i="2"/>
  <c r="G208" i="2"/>
  <c r="G205" i="2"/>
  <c r="G203" i="2"/>
  <c r="E205" i="2"/>
  <c r="D205" i="2"/>
  <c r="M205" i="2" a="1"/>
  <c r="M205" i="2" s="1"/>
  <c r="M204" i="2" a="1"/>
  <c r="M204" i="2" s="1"/>
  <c r="E163" i="2"/>
  <c r="D163" i="2"/>
  <c r="E162" i="2"/>
  <c r="D162" i="2"/>
  <c r="E161" i="2"/>
  <c r="D161" i="2"/>
  <c r="M161" i="2" a="1"/>
  <c r="M161" i="2" s="1"/>
  <c r="M160" i="2" a="1"/>
  <c r="M160" i="2" s="1"/>
  <c r="E119" i="2"/>
  <c r="D119" i="2"/>
  <c r="E118" i="2"/>
  <c r="D118" i="2"/>
  <c r="E117" i="2"/>
  <c r="D117" i="2"/>
  <c r="M117" i="2" a="1"/>
  <c r="M117" i="2" s="1"/>
  <c r="M116" i="2" a="1"/>
  <c r="M116" i="2" s="1"/>
  <c r="E75" i="2"/>
  <c r="D75" i="2"/>
  <c r="E74" i="2"/>
  <c r="D74" i="2"/>
  <c r="E73" i="2"/>
  <c r="D73" i="2"/>
  <c r="M73" i="2" a="1"/>
  <c r="M73" i="2" s="1"/>
  <c r="M72" i="2" a="1"/>
  <c r="M72" i="2" s="1"/>
  <c r="E31" i="2"/>
  <c r="D31" i="2"/>
  <c r="E30" i="2"/>
  <c r="D30" i="2"/>
  <c r="E29" i="2"/>
  <c r="D29" i="2"/>
  <c r="G207" i="2" l="1"/>
  <c r="G206" i="2"/>
  <c r="M29" i="2" a="1"/>
  <c r="M29" i="2" s="1"/>
  <c r="M30" i="2" a="1"/>
  <c r="M30" i="2" s="1"/>
  <c r="M31" i="2" a="1"/>
  <c r="M31" i="2" s="1"/>
  <c r="M32" i="2" a="1"/>
  <c r="M32" i="2" s="1"/>
  <c r="M28" i="2" a="1"/>
  <c r="M28" i="2" s="1"/>
  <c r="E17" i="2" l="1"/>
  <c r="D17" i="2"/>
  <c r="G202" i="2" l="1"/>
  <c r="G201" i="2"/>
  <c r="G204" i="2"/>
  <c r="E204" i="2"/>
  <c r="E152" i="2"/>
  <c r="D152" i="2"/>
  <c r="G14" i="2" l="1"/>
  <c r="E28" i="2"/>
  <c r="D28" i="2"/>
  <c r="G8" i="2" l="1"/>
  <c r="G11" i="2"/>
  <c r="D467" i="2"/>
  <c r="E72" i="2"/>
  <c r="D72" i="2"/>
  <c r="E864" i="2"/>
  <c r="D864" i="2"/>
  <c r="E863" i="2"/>
  <c r="D863" i="2"/>
  <c r="E862" i="2"/>
  <c r="D862" i="2"/>
  <c r="E861" i="2"/>
  <c r="D861" i="2"/>
  <c r="E860" i="2"/>
  <c r="D860" i="2"/>
  <c r="E859" i="2"/>
  <c r="D859" i="2"/>
  <c r="E858" i="2"/>
  <c r="D858" i="2"/>
  <c r="E857" i="2"/>
  <c r="D857" i="2"/>
  <c r="E856" i="2"/>
  <c r="D856" i="2"/>
  <c r="E855" i="2"/>
  <c r="D855" i="2"/>
  <c r="E854" i="2"/>
  <c r="D854" i="2"/>
  <c r="E853" i="2"/>
  <c r="D853" i="2"/>
  <c r="E820" i="2"/>
  <c r="D820" i="2"/>
  <c r="E819" i="2"/>
  <c r="D819" i="2"/>
  <c r="E818" i="2"/>
  <c r="D818" i="2"/>
  <c r="E817" i="2"/>
  <c r="D817" i="2"/>
  <c r="E816" i="2"/>
  <c r="D816" i="2"/>
  <c r="E815" i="2"/>
  <c r="D815" i="2"/>
  <c r="E814" i="2"/>
  <c r="D814" i="2"/>
  <c r="E813" i="2"/>
  <c r="D813" i="2"/>
  <c r="E812" i="2"/>
  <c r="D812" i="2"/>
  <c r="E811" i="2"/>
  <c r="D811" i="2"/>
  <c r="E810" i="2"/>
  <c r="D810" i="2"/>
  <c r="E809" i="2"/>
  <c r="D809" i="2"/>
  <c r="E776" i="2"/>
  <c r="D776" i="2"/>
  <c r="E775" i="2"/>
  <c r="D775" i="2"/>
  <c r="E774" i="2"/>
  <c r="D774" i="2"/>
  <c r="E773" i="2"/>
  <c r="D773" i="2"/>
  <c r="E772" i="2"/>
  <c r="D772" i="2"/>
  <c r="E771" i="2"/>
  <c r="D771" i="2"/>
  <c r="E770" i="2"/>
  <c r="D770" i="2"/>
  <c r="E769" i="2"/>
  <c r="D769" i="2"/>
  <c r="E768" i="2"/>
  <c r="D768" i="2"/>
  <c r="E767" i="2"/>
  <c r="D767" i="2"/>
  <c r="E766" i="2"/>
  <c r="D766" i="2"/>
  <c r="E765" i="2"/>
  <c r="D765" i="2"/>
  <c r="E732" i="2"/>
  <c r="D732" i="2"/>
  <c r="E731" i="2"/>
  <c r="D731" i="2"/>
  <c r="E730" i="2"/>
  <c r="D730" i="2"/>
  <c r="E729" i="2"/>
  <c r="D729" i="2"/>
  <c r="E728" i="2"/>
  <c r="D728" i="2"/>
  <c r="E727" i="2"/>
  <c r="D727" i="2"/>
  <c r="E726" i="2"/>
  <c r="D726" i="2"/>
  <c r="E725" i="2"/>
  <c r="D725" i="2"/>
  <c r="E724" i="2"/>
  <c r="D724" i="2"/>
  <c r="E723" i="2"/>
  <c r="D723" i="2"/>
  <c r="E722" i="2"/>
  <c r="D722" i="2"/>
  <c r="E721" i="2"/>
  <c r="D721" i="2"/>
  <c r="E688" i="2"/>
  <c r="D688" i="2"/>
  <c r="E687" i="2"/>
  <c r="D687" i="2"/>
  <c r="E686" i="2"/>
  <c r="D686" i="2"/>
  <c r="E685" i="2" l="1"/>
  <c r="D685" i="2"/>
  <c r="E684" i="2"/>
  <c r="D684" i="2"/>
  <c r="E683" i="2"/>
  <c r="D683" i="2"/>
  <c r="E682" i="2"/>
  <c r="D682" i="2"/>
  <c r="E681" i="2"/>
  <c r="D681" i="2"/>
  <c r="E680" i="2"/>
  <c r="D680" i="2"/>
  <c r="E679" i="2"/>
  <c r="D679" i="2"/>
  <c r="E678" i="2"/>
  <c r="D678" i="2"/>
  <c r="E644" i="2"/>
  <c r="D644" i="2"/>
  <c r="E643" i="2"/>
  <c r="D643" i="2"/>
  <c r="E642" i="2"/>
  <c r="D642" i="2"/>
  <c r="E641" i="2"/>
  <c r="D641" i="2"/>
  <c r="E640" i="2"/>
  <c r="D640" i="2"/>
  <c r="E639" i="2"/>
  <c r="D639" i="2"/>
  <c r="E638" i="2"/>
  <c r="D638" i="2"/>
  <c r="E637" i="2"/>
  <c r="D637" i="2"/>
  <c r="E636" i="2"/>
  <c r="D636" i="2"/>
  <c r="E635" i="2"/>
  <c r="D635" i="2"/>
  <c r="E634" i="2"/>
  <c r="D634" i="2"/>
  <c r="E633" i="2"/>
  <c r="D633" i="2"/>
  <c r="E600" i="2"/>
  <c r="D600" i="2"/>
  <c r="E599" i="2"/>
  <c r="D599" i="2"/>
  <c r="E598" i="2"/>
  <c r="D598" i="2"/>
  <c r="E597" i="2"/>
  <c r="D597" i="2"/>
  <c r="E596" i="2"/>
  <c r="D596" i="2"/>
  <c r="E595" i="2"/>
  <c r="D595" i="2"/>
  <c r="E594" i="2"/>
  <c r="D594" i="2"/>
  <c r="E593" i="2"/>
  <c r="D593" i="2"/>
  <c r="E592" i="2"/>
  <c r="D592" i="2"/>
  <c r="E591" i="2"/>
  <c r="D591" i="2"/>
  <c r="E590" i="2"/>
  <c r="D590" i="2"/>
  <c r="E589" i="2"/>
  <c r="D589" i="2"/>
  <c r="E556" i="2"/>
  <c r="D556" i="2"/>
  <c r="E555" i="2"/>
  <c r="D555" i="2"/>
  <c r="E554" i="2"/>
  <c r="D554" i="2"/>
  <c r="E553" i="2"/>
  <c r="D553" i="2"/>
  <c r="E552" i="2"/>
  <c r="D552" i="2"/>
  <c r="E551" i="2"/>
  <c r="D551" i="2"/>
  <c r="E550" i="2"/>
  <c r="D550" i="2"/>
  <c r="E549" i="2"/>
  <c r="D549" i="2"/>
  <c r="E548" i="2"/>
  <c r="D548" i="2"/>
  <c r="E547" i="2"/>
  <c r="D547" i="2"/>
  <c r="E546" i="2"/>
  <c r="D546" i="2"/>
  <c r="E545" i="2"/>
  <c r="D545" i="2"/>
  <c r="E512" i="2" l="1"/>
  <c r="D512" i="2"/>
  <c r="E511" i="2"/>
  <c r="D511" i="2"/>
  <c r="E510" i="2"/>
  <c r="D510" i="2"/>
  <c r="E509" i="2"/>
  <c r="D509" i="2"/>
  <c r="E508" i="2"/>
  <c r="D508" i="2"/>
  <c r="E507" i="2"/>
  <c r="D507" i="2"/>
  <c r="E506" i="2"/>
  <c r="D506" i="2"/>
  <c r="E505" i="2"/>
  <c r="D505" i="2"/>
  <c r="E504" i="2"/>
  <c r="D504" i="2"/>
  <c r="E503" i="2"/>
  <c r="D503" i="2"/>
  <c r="E502" i="2"/>
  <c r="D502" i="2"/>
  <c r="E501" i="2"/>
  <c r="D501" i="2"/>
  <c r="E468" i="2"/>
  <c r="D468" i="2"/>
  <c r="E467" i="2"/>
  <c r="E466" i="2"/>
  <c r="D466" i="2"/>
  <c r="E465" i="2"/>
  <c r="D465" i="2"/>
  <c r="E464" i="2"/>
  <c r="D464" i="2"/>
  <c r="E463" i="2"/>
  <c r="D463" i="2"/>
  <c r="E462" i="2"/>
  <c r="D462" i="2"/>
  <c r="E461" i="2"/>
  <c r="D461" i="2"/>
  <c r="E460" i="2"/>
  <c r="D460" i="2"/>
  <c r="E459" i="2"/>
  <c r="D459" i="2"/>
  <c r="E458" i="2"/>
  <c r="D458" i="2"/>
  <c r="K64" i="2"/>
  <c r="E424" i="2"/>
  <c r="D424" i="2"/>
  <c r="E423" i="2"/>
  <c r="D423" i="2"/>
  <c r="E422" i="2"/>
  <c r="D422" i="2"/>
  <c r="E421" i="2"/>
  <c r="D421" i="2"/>
  <c r="E420" i="2"/>
  <c r="D420" i="2"/>
  <c r="E419" i="2"/>
  <c r="D419" i="2"/>
  <c r="E418" i="2"/>
  <c r="D418" i="2"/>
  <c r="E417" i="2"/>
  <c r="D417" i="2"/>
  <c r="E416" i="2"/>
  <c r="D416" i="2"/>
  <c r="E415" i="2"/>
  <c r="D415" i="2"/>
  <c r="E414" i="2"/>
  <c r="D414" i="2"/>
  <c r="E413" i="2"/>
  <c r="D413" i="2"/>
  <c r="E380" i="2" l="1"/>
  <c r="D380" i="2"/>
  <c r="E379" i="2"/>
  <c r="D379" i="2"/>
  <c r="E378" i="2"/>
  <c r="D378" i="2"/>
  <c r="E377" i="2"/>
  <c r="D377" i="2"/>
  <c r="E376" i="2"/>
  <c r="D376" i="2"/>
  <c r="E375" i="2"/>
  <c r="D375" i="2"/>
  <c r="E374" i="2"/>
  <c r="D374" i="2"/>
  <c r="E373" i="2"/>
  <c r="D373" i="2"/>
  <c r="E372" i="2"/>
  <c r="D372" i="2"/>
  <c r="E371" i="2"/>
  <c r="D371" i="2"/>
  <c r="E370" i="2"/>
  <c r="D370" i="2"/>
  <c r="E369" i="2"/>
  <c r="D369" i="2"/>
  <c r="E336" i="2"/>
  <c r="D336" i="2"/>
  <c r="E335" i="2"/>
  <c r="D335" i="2"/>
  <c r="E334" i="2"/>
  <c r="D334" i="2"/>
  <c r="E333" i="2"/>
  <c r="D333" i="2"/>
  <c r="E332" i="2"/>
  <c r="D332" i="2"/>
  <c r="E331" i="2"/>
  <c r="D331" i="2"/>
  <c r="E330" i="2"/>
  <c r="D330" i="2"/>
  <c r="E329" i="2"/>
  <c r="D329" i="2"/>
  <c r="E328" i="2"/>
  <c r="D328" i="2"/>
  <c r="E327" i="2"/>
  <c r="D327" i="2"/>
  <c r="E326" i="2"/>
  <c r="D326" i="2"/>
  <c r="E325" i="2"/>
  <c r="D325" i="2"/>
  <c r="E292" i="2"/>
  <c r="D292" i="2"/>
  <c r="E291" i="2"/>
  <c r="D291" i="2"/>
  <c r="E290" i="2"/>
  <c r="D290" i="2"/>
  <c r="E289" i="2"/>
  <c r="D289" i="2"/>
  <c r="E288" i="2"/>
  <c r="D288" i="2"/>
  <c r="E287" i="2"/>
  <c r="D287" i="2"/>
  <c r="E286" i="2"/>
  <c r="D286" i="2"/>
  <c r="E285" i="2"/>
  <c r="D285" i="2"/>
  <c r="E284" i="2"/>
  <c r="D284" i="2"/>
  <c r="E283" i="2"/>
  <c r="D283" i="2"/>
  <c r="E282" i="2"/>
  <c r="D282" i="2"/>
  <c r="E281" i="2"/>
  <c r="D281" i="2"/>
  <c r="E248" i="2"/>
  <c r="D248" i="2"/>
  <c r="E247" i="2"/>
  <c r="D247" i="2"/>
  <c r="E246" i="2"/>
  <c r="D246" i="2"/>
  <c r="E245" i="2"/>
  <c r="D245" i="2"/>
  <c r="E244" i="2"/>
  <c r="D244" i="2"/>
  <c r="E243" i="2"/>
  <c r="D243" i="2"/>
  <c r="E242" i="2"/>
  <c r="D242" i="2"/>
  <c r="E241" i="2"/>
  <c r="D241" i="2"/>
  <c r="E240" i="2"/>
  <c r="D240" i="2"/>
  <c r="E239" i="2"/>
  <c r="D239" i="2"/>
  <c r="E238" i="2"/>
  <c r="D238" i="2"/>
  <c r="E237" i="2"/>
  <c r="D237" i="2"/>
  <c r="D204" i="2"/>
  <c r="E203" i="2"/>
  <c r="D203" i="2"/>
  <c r="E202" i="2"/>
  <c r="D202" i="2"/>
  <c r="E201" i="2"/>
  <c r="D201" i="2"/>
  <c r="E200" i="2"/>
  <c r="D200" i="2"/>
  <c r="E199" i="2"/>
  <c r="D199" i="2"/>
  <c r="E198" i="2"/>
  <c r="D198" i="2"/>
  <c r="E197" i="2"/>
  <c r="D197" i="2"/>
  <c r="E196" i="2"/>
  <c r="D196" i="2"/>
  <c r="E195" i="2"/>
  <c r="D195" i="2"/>
  <c r="E194" i="2"/>
  <c r="D194" i="2"/>
  <c r="E193" i="2"/>
  <c r="D193" i="2"/>
  <c r="E160" i="2"/>
  <c r="D160" i="2"/>
  <c r="E159" i="2"/>
  <c r="D159" i="2"/>
  <c r="E158" i="2"/>
  <c r="D158" i="2"/>
  <c r="E157" i="2"/>
  <c r="D157" i="2"/>
  <c r="E156" i="2"/>
  <c r="D156" i="2"/>
  <c r="E155" i="2"/>
  <c r="D155" i="2"/>
  <c r="E154" i="2"/>
  <c r="D154" i="2"/>
  <c r="E153" i="2"/>
  <c r="D153" i="2"/>
  <c r="E151" i="2"/>
  <c r="D151" i="2"/>
  <c r="E150" i="2"/>
  <c r="D150" i="2"/>
  <c r="E116" i="2"/>
  <c r="D116" i="2"/>
  <c r="E115" i="2"/>
  <c r="D115" i="2"/>
  <c r="E114" i="2"/>
  <c r="D114" i="2"/>
  <c r="E113" i="2"/>
  <c r="D113" i="2"/>
  <c r="E112" i="2"/>
  <c r="D112" i="2"/>
  <c r="E111" i="2"/>
  <c r="D111" i="2"/>
  <c r="E110" i="2"/>
  <c r="D110" i="2"/>
  <c r="E109" i="2"/>
  <c r="D109" i="2"/>
  <c r="E108" i="2"/>
  <c r="D108" i="2"/>
  <c r="E107" i="2"/>
  <c r="D107" i="2"/>
  <c r="E106" i="2"/>
  <c r="D106" i="2"/>
  <c r="E105" i="2"/>
  <c r="D105" i="2"/>
  <c r="E71" i="2"/>
  <c r="D71" i="2"/>
  <c r="E70" i="2"/>
  <c r="D70" i="2"/>
  <c r="E69" i="2"/>
  <c r="D69" i="2"/>
  <c r="E68" i="2"/>
  <c r="D68" i="2"/>
  <c r="E67" i="2"/>
  <c r="D67" i="2"/>
  <c r="E66" i="2"/>
  <c r="D66" i="2"/>
  <c r="E65" i="2"/>
  <c r="D65" i="2"/>
  <c r="E64" i="2"/>
  <c r="D64" i="2"/>
  <c r="E63" i="2"/>
  <c r="D63" i="2"/>
  <c r="E62" i="2"/>
  <c r="D62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61" i="2"/>
  <c r="D61" i="2"/>
  <c r="E149" i="2"/>
  <c r="D149" i="2"/>
  <c r="E457" i="2"/>
  <c r="D457" i="2"/>
  <c r="E677" i="2"/>
  <c r="D677" i="2"/>
  <c r="E500" i="2" l="1"/>
  <c r="D500" i="2"/>
  <c r="E544" i="2"/>
  <c r="D544" i="2"/>
  <c r="E764" i="2"/>
  <c r="D764" i="2"/>
  <c r="E280" i="2"/>
  <c r="D280" i="2"/>
  <c r="E148" i="2"/>
  <c r="D148" i="2"/>
  <c r="E368" i="2"/>
  <c r="D368" i="2"/>
  <c r="E852" i="2"/>
  <c r="D852" i="2"/>
  <c r="E104" i="2"/>
  <c r="D104" i="2"/>
  <c r="E60" i="2"/>
  <c r="D60" i="2"/>
  <c r="E632" i="2"/>
  <c r="D632" i="2"/>
  <c r="E236" i="2"/>
  <c r="D236" i="2"/>
  <c r="E588" i="2"/>
  <c r="D588" i="2"/>
  <c r="E456" i="2"/>
  <c r="D456" i="2"/>
  <c r="E412" i="2"/>
  <c r="D412" i="2"/>
  <c r="E324" i="2"/>
  <c r="D324" i="2"/>
  <c r="E16" i="2"/>
  <c r="D16" i="2"/>
  <c r="E192" i="2"/>
  <c r="D192" i="2"/>
  <c r="E808" i="2"/>
  <c r="D808" i="2"/>
  <c r="E720" i="2"/>
  <c r="D720" i="2"/>
  <c r="E676" i="2"/>
  <c r="D676" i="2"/>
  <c r="E191" i="2" l="1"/>
  <c r="D191" i="2"/>
  <c r="E675" i="2"/>
  <c r="D675" i="2"/>
  <c r="E763" i="2"/>
  <c r="D763" i="2"/>
  <c r="E587" i="2"/>
  <c r="D587" i="2"/>
  <c r="E323" i="2"/>
  <c r="D323" i="2"/>
  <c r="E719" i="2"/>
  <c r="D719" i="2"/>
  <c r="E807" i="2"/>
  <c r="D807" i="2"/>
  <c r="E455" i="2"/>
  <c r="D455" i="2"/>
  <c r="E279" i="2"/>
  <c r="D279" i="2"/>
  <c r="E498" i="2"/>
  <c r="D498" i="2"/>
  <c r="E499" i="2"/>
  <c r="D499" i="2"/>
  <c r="E851" i="2"/>
  <c r="D851" i="2"/>
  <c r="E367" i="2"/>
  <c r="D367" i="2"/>
  <c r="E411" i="2"/>
  <c r="D411" i="2"/>
  <c r="E147" i="2"/>
  <c r="D147" i="2"/>
  <c r="E15" i="2"/>
  <c r="D15" i="2"/>
  <c r="E59" i="2"/>
  <c r="D59" i="2"/>
  <c r="E103" i="2"/>
  <c r="D103" i="2"/>
  <c r="E631" i="2"/>
  <c r="D631" i="2"/>
  <c r="E543" i="2"/>
  <c r="D543" i="2"/>
  <c r="E235" i="2"/>
  <c r="D235" i="2"/>
  <c r="E14" i="2"/>
  <c r="D14" i="2"/>
  <c r="E102" i="2"/>
  <c r="D102" i="2"/>
  <c r="E58" i="2"/>
  <c r="D58" i="2"/>
  <c r="E190" i="2"/>
  <c r="D190" i="2"/>
  <c r="E322" i="2"/>
  <c r="D322" i="2"/>
  <c r="E586" i="2"/>
  <c r="D586" i="2"/>
  <c r="E454" i="2"/>
  <c r="D454" i="2"/>
  <c r="E366" i="2"/>
  <c r="D366" i="2"/>
  <c r="E762" i="2"/>
  <c r="D762" i="2"/>
  <c r="E630" i="2"/>
  <c r="D630" i="2"/>
  <c r="E674" i="2"/>
  <c r="D674" i="2"/>
  <c r="E718" i="2"/>
  <c r="D718" i="2"/>
  <c r="E146" i="2"/>
  <c r="D146" i="2"/>
  <c r="E278" i="2"/>
  <c r="D278" i="2"/>
  <c r="E542" i="2"/>
  <c r="D542" i="2"/>
  <c r="E410" i="2"/>
  <c r="D410" i="2"/>
  <c r="E234" i="2"/>
  <c r="D234" i="2"/>
  <c r="E806" i="2"/>
  <c r="D806" i="2"/>
  <c r="E850" i="2"/>
  <c r="D850" i="2"/>
  <c r="E849" i="2"/>
  <c r="D849" i="2"/>
  <c r="E805" i="2"/>
  <c r="D805" i="2"/>
  <c r="E761" i="2"/>
  <c r="D761" i="2"/>
  <c r="E717" i="2"/>
  <c r="D717" i="2"/>
  <c r="E673" i="2"/>
  <c r="D673" i="2"/>
  <c r="E629" i="2"/>
  <c r="D629" i="2"/>
  <c r="E541" i="2"/>
  <c r="D541" i="2"/>
  <c r="E497" i="2"/>
  <c r="D497" i="2"/>
  <c r="E453" i="2"/>
  <c r="D453" i="2"/>
  <c r="E409" i="2"/>
  <c r="D409" i="2"/>
  <c r="E365" i="2"/>
  <c r="D365" i="2"/>
  <c r="E321" i="2"/>
  <c r="D321" i="2"/>
  <c r="E277" i="2"/>
  <c r="D277" i="2"/>
  <c r="E233" i="2"/>
  <c r="D233" i="2"/>
  <c r="E189" i="2"/>
  <c r="D189" i="2"/>
  <c r="E145" i="2"/>
  <c r="D145" i="2"/>
  <c r="E101" i="2"/>
  <c r="D101" i="2"/>
  <c r="E57" i="2"/>
  <c r="D57" i="2"/>
  <c r="E13" i="2"/>
  <c r="D13" i="2"/>
  <c r="E585" i="2"/>
  <c r="D585" i="2"/>
  <c r="G58" i="2" l="1"/>
  <c r="E12" i="2"/>
  <c r="D12" i="2"/>
  <c r="E56" i="2"/>
  <c r="D56" i="2"/>
  <c r="E100" i="2"/>
  <c r="D100" i="2"/>
  <c r="E144" i="2"/>
  <c r="D144" i="2"/>
  <c r="E188" i="2"/>
  <c r="D188" i="2"/>
  <c r="E232" i="2"/>
  <c r="D232" i="2"/>
  <c r="E276" i="2"/>
  <c r="D276" i="2"/>
  <c r="E320" i="2"/>
  <c r="D320" i="2"/>
  <c r="E364" i="2"/>
  <c r="D364" i="2"/>
  <c r="E408" i="2"/>
  <c r="D408" i="2"/>
  <c r="D407" i="2"/>
  <c r="E452" i="2"/>
  <c r="D452" i="2"/>
  <c r="E496" i="2"/>
  <c r="D496" i="2"/>
  <c r="E540" i="2"/>
  <c r="D540" i="2"/>
  <c r="E584" i="2"/>
  <c r="D584" i="2"/>
  <c r="E628" i="2"/>
  <c r="D628" i="2"/>
  <c r="E672" i="2"/>
  <c r="D672" i="2"/>
  <c r="E716" i="2"/>
  <c r="D716" i="2"/>
  <c r="E804" i="2"/>
  <c r="D804" i="2"/>
  <c r="E848" i="2"/>
  <c r="D848" i="2"/>
  <c r="E760" i="2"/>
  <c r="D760" i="2"/>
  <c r="E538" i="2" l="1"/>
  <c r="E715" i="2" l="1"/>
  <c r="D715" i="2"/>
  <c r="E539" i="2"/>
  <c r="D539" i="2"/>
  <c r="E495" i="2"/>
  <c r="D495" i="2"/>
  <c r="E451" i="2"/>
  <c r="D451" i="2"/>
  <c r="E407" i="2"/>
  <c r="E803" i="2"/>
  <c r="D803" i="2"/>
  <c r="E627" i="2"/>
  <c r="D627" i="2"/>
  <c r="E363" i="2"/>
  <c r="D363" i="2"/>
  <c r="E319" i="2"/>
  <c r="D319" i="2"/>
  <c r="E759" i="2"/>
  <c r="D759" i="2"/>
  <c r="E671" i="2"/>
  <c r="D671" i="2"/>
  <c r="E670" i="2"/>
  <c r="D670" i="2"/>
  <c r="E231" i="2"/>
  <c r="D231" i="2"/>
  <c r="E143" i="2"/>
  <c r="D143" i="2"/>
  <c r="E583" i="2"/>
  <c r="D583" i="2"/>
  <c r="E275" i="2"/>
  <c r="D275" i="2"/>
  <c r="E99" i="2"/>
  <c r="D99" i="2"/>
  <c r="E187" i="2"/>
  <c r="D187" i="2"/>
  <c r="E55" i="2"/>
  <c r="D55" i="2"/>
  <c r="E847" i="2"/>
  <c r="D847" i="2"/>
  <c r="E11" i="2"/>
  <c r="D11" i="2"/>
  <c r="E10" i="2" l="1"/>
  <c r="M20" i="2" s="1"/>
  <c r="M25" i="1" s="1"/>
  <c r="D10" i="2"/>
  <c r="J20" i="2" s="1"/>
  <c r="K25" i="1" s="1"/>
  <c r="E494" i="2"/>
  <c r="D494" i="2"/>
  <c r="E362" i="2"/>
  <c r="D362" i="2"/>
  <c r="E54" i="2"/>
  <c r="D54" i="2"/>
  <c r="E186" i="2"/>
  <c r="D186" i="2"/>
  <c r="E98" i="2"/>
  <c r="D98" i="2"/>
  <c r="E142" i="2"/>
  <c r="D142" i="2"/>
  <c r="E758" i="2"/>
  <c r="D758" i="2"/>
  <c r="E230" i="2"/>
  <c r="D230" i="2"/>
  <c r="D274" i="2"/>
  <c r="E274" i="2"/>
  <c r="E450" i="2"/>
  <c r="D450" i="2"/>
  <c r="D538" i="2"/>
  <c r="E318" i="2"/>
  <c r="D318" i="2"/>
  <c r="E406" i="2"/>
  <c r="D406" i="2"/>
  <c r="E582" i="2"/>
  <c r="D582" i="2"/>
  <c r="E626" i="2"/>
  <c r="D626" i="2"/>
  <c r="E846" i="2"/>
  <c r="D846" i="2"/>
  <c r="E802" i="2"/>
  <c r="D802" i="2"/>
  <c r="E714" i="2"/>
  <c r="D714" i="2"/>
  <c r="M3" i="3"/>
  <c r="E668" i="2"/>
  <c r="D668" i="2"/>
  <c r="E316" i="2"/>
  <c r="D316" i="2"/>
  <c r="E272" i="2"/>
  <c r="D272" i="2"/>
  <c r="E404" i="2"/>
  <c r="D404" i="2"/>
  <c r="E492" i="2"/>
  <c r="D492" i="2"/>
  <c r="E228" i="2"/>
  <c r="D228" i="2"/>
  <c r="E184" i="2"/>
  <c r="D184" i="2"/>
  <c r="E756" i="2"/>
  <c r="D756" i="2"/>
  <c r="E844" i="2"/>
  <c r="D844" i="2"/>
  <c r="E141" i="2"/>
  <c r="D140" i="2"/>
  <c r="E96" i="2"/>
  <c r="D96" i="2"/>
  <c r="E52" i="2"/>
  <c r="D52" i="2"/>
  <c r="E8" i="2"/>
  <c r="K20" i="2" s="1"/>
  <c r="L25" i="1" s="1"/>
  <c r="D8" i="2"/>
  <c r="N20" i="2" s="1"/>
  <c r="N25" i="1" s="1"/>
  <c r="E536" i="2"/>
  <c r="D536" i="2"/>
  <c r="N856" i="2" l="1"/>
  <c r="N26" i="1" s="1"/>
  <c r="M856" i="2"/>
  <c r="M26" i="1" s="1"/>
  <c r="K856" i="2"/>
  <c r="L26" i="1" s="1"/>
  <c r="J856" i="2"/>
  <c r="K26" i="1" s="1"/>
  <c r="G881" i="2"/>
  <c r="G879" i="2"/>
  <c r="G878" i="2"/>
  <c r="G876" i="2"/>
  <c r="G874" i="2"/>
  <c r="G872" i="2"/>
  <c r="G870" i="2"/>
  <c r="G868" i="2"/>
  <c r="G866" i="2"/>
  <c r="M867" i="2" s="1" a="1"/>
  <c r="M867" i="2" s="1"/>
  <c r="G863" i="2"/>
  <c r="G861" i="2"/>
  <c r="G859" i="2"/>
  <c r="G857" i="2"/>
  <c r="G855" i="2"/>
  <c r="G853" i="2"/>
  <c r="G852" i="2"/>
  <c r="G850" i="2"/>
  <c r="G847" i="2"/>
  <c r="G880" i="2"/>
  <c r="G877" i="2"/>
  <c r="G875" i="2"/>
  <c r="G873" i="2"/>
  <c r="G871" i="2"/>
  <c r="G869" i="2"/>
  <c r="G867" i="2"/>
  <c r="M868" i="2" s="1" a="1"/>
  <c r="M868" i="2" s="1"/>
  <c r="G865" i="2"/>
  <c r="M866" i="2" s="1" a="1"/>
  <c r="M866" i="2" s="1"/>
  <c r="G864" i="2"/>
  <c r="G862" i="2"/>
  <c r="G860" i="2"/>
  <c r="G858" i="2"/>
  <c r="G856" i="2"/>
  <c r="G854" i="2"/>
  <c r="G851" i="2"/>
  <c r="G849" i="2"/>
  <c r="G848" i="2"/>
  <c r="G846" i="2"/>
  <c r="G845" i="2"/>
  <c r="G844" i="2"/>
  <c r="N812" i="2"/>
  <c r="N16" i="1" s="1"/>
  <c r="M812" i="2"/>
  <c r="K812" i="2"/>
  <c r="L16" i="1" s="1"/>
  <c r="J812" i="2"/>
  <c r="K16" i="1" s="1"/>
  <c r="G837" i="2"/>
  <c r="G835" i="2"/>
  <c r="G833" i="2"/>
  <c r="G831" i="2"/>
  <c r="G829" i="2"/>
  <c r="G826" i="2"/>
  <c r="G824" i="2"/>
  <c r="G822" i="2"/>
  <c r="M823" i="2" s="1" a="1"/>
  <c r="M823" i="2" s="1"/>
  <c r="G820" i="2"/>
  <c r="G819" i="2"/>
  <c r="G817" i="2"/>
  <c r="G815" i="2"/>
  <c r="G813" i="2"/>
  <c r="G811" i="2"/>
  <c r="G809" i="2"/>
  <c r="G808" i="2"/>
  <c r="G806" i="2"/>
  <c r="G804" i="2"/>
  <c r="G836" i="2"/>
  <c r="G834" i="2"/>
  <c r="G832" i="2"/>
  <c r="G830" i="2"/>
  <c r="G828" i="2"/>
  <c r="G827" i="2"/>
  <c r="G825" i="2"/>
  <c r="G823" i="2"/>
  <c r="M824" i="2" s="1" a="1"/>
  <c r="M824" i="2" s="1"/>
  <c r="G821" i="2"/>
  <c r="M822" i="2" s="1" a="1"/>
  <c r="M822" i="2" s="1"/>
  <c r="G818" i="2"/>
  <c r="G816" i="2"/>
  <c r="G814" i="2"/>
  <c r="G812" i="2"/>
  <c r="G810" i="2"/>
  <c r="G807" i="2"/>
  <c r="G805" i="2"/>
  <c r="G803" i="2"/>
  <c r="G802" i="2"/>
  <c r="G801" i="2"/>
  <c r="G800" i="2"/>
  <c r="J768" i="2"/>
  <c r="K22" i="1" s="1"/>
  <c r="G793" i="2"/>
  <c r="G791" i="2"/>
  <c r="G789" i="2"/>
  <c r="G787" i="2"/>
  <c r="G785" i="2"/>
  <c r="G783" i="2"/>
  <c r="G781" i="2"/>
  <c r="G778" i="2"/>
  <c r="M779" i="2" s="1" a="1"/>
  <c r="M779" i="2" s="1"/>
  <c r="G776" i="2"/>
  <c r="G775" i="2"/>
  <c r="G773" i="2"/>
  <c r="G771" i="2"/>
  <c r="G769" i="2"/>
  <c r="G767" i="2"/>
  <c r="G766" i="2"/>
  <c r="G764" i="2"/>
  <c r="G762" i="2"/>
  <c r="G760" i="2"/>
  <c r="G792" i="2"/>
  <c r="G790" i="2"/>
  <c r="G788" i="2"/>
  <c r="G786" i="2"/>
  <c r="G784" i="2"/>
  <c r="G782" i="2"/>
  <c r="G780" i="2"/>
  <c r="G779" i="2"/>
  <c r="M780" i="2" s="1" a="1"/>
  <c r="M780" i="2" s="1"/>
  <c r="G777" i="2"/>
  <c r="M778" i="2" s="1" a="1"/>
  <c r="M778" i="2" s="1"/>
  <c r="G774" i="2"/>
  <c r="G772" i="2"/>
  <c r="G770" i="2"/>
  <c r="G768" i="2"/>
  <c r="G765" i="2"/>
  <c r="G763" i="2"/>
  <c r="G761" i="2"/>
  <c r="G759" i="2"/>
  <c r="G758" i="2"/>
  <c r="N768" i="2"/>
  <c r="N22" i="1" s="1"/>
  <c r="M768" i="2"/>
  <c r="M22" i="1" s="1"/>
  <c r="K768" i="2"/>
  <c r="L22" i="1" s="1"/>
  <c r="G757" i="2"/>
  <c r="G756" i="2"/>
  <c r="N724" i="2"/>
  <c r="N9" i="1" s="1"/>
  <c r="M724" i="2"/>
  <c r="M9" i="1" s="1"/>
  <c r="K724" i="2"/>
  <c r="L9" i="1" s="1"/>
  <c r="J724" i="2"/>
  <c r="K9" i="1" s="1"/>
  <c r="G749" i="2"/>
  <c r="G747" i="2"/>
  <c r="G745" i="2"/>
  <c r="G744" i="2"/>
  <c r="G741" i="2"/>
  <c r="G739" i="2"/>
  <c r="G737" i="2"/>
  <c r="G735" i="2"/>
  <c r="M736" i="2" s="1" a="1"/>
  <c r="M736" i="2" s="1"/>
  <c r="G733" i="2"/>
  <c r="M734" i="2" s="1" a="1"/>
  <c r="M734" i="2" s="1"/>
  <c r="G731" i="2"/>
  <c r="G730" i="2"/>
  <c r="G728" i="2"/>
  <c r="G726" i="2"/>
  <c r="G724" i="2"/>
  <c r="G722" i="2"/>
  <c r="G720" i="2"/>
  <c r="G717" i="2"/>
  <c r="G715" i="2"/>
  <c r="G748" i="2"/>
  <c r="G746" i="2"/>
  <c r="G743" i="2"/>
  <c r="G742" i="2"/>
  <c r="G740" i="2"/>
  <c r="G738" i="2"/>
  <c r="G736" i="2"/>
  <c r="G734" i="2"/>
  <c r="M735" i="2" s="1" a="1"/>
  <c r="M735" i="2" s="1"/>
  <c r="G732" i="2"/>
  <c r="G729" i="2"/>
  <c r="G727" i="2"/>
  <c r="G725" i="2"/>
  <c r="G723" i="2"/>
  <c r="G721" i="2"/>
  <c r="G719" i="2"/>
  <c r="G718" i="2"/>
  <c r="G716" i="2"/>
  <c r="G714" i="2"/>
  <c r="G713" i="2"/>
  <c r="G712" i="2"/>
  <c r="N680" i="2"/>
  <c r="N14" i="1" s="1"/>
  <c r="M680" i="2"/>
  <c r="M14" i="1" s="1"/>
  <c r="K680" i="2"/>
  <c r="L14" i="1" s="1"/>
  <c r="J680" i="2"/>
  <c r="K14" i="1" s="1"/>
  <c r="G705" i="2"/>
  <c r="G703" i="2"/>
  <c r="G701" i="2"/>
  <c r="G699" i="2"/>
  <c r="G697" i="2"/>
  <c r="G695" i="2"/>
  <c r="G692" i="2"/>
  <c r="G690" i="2"/>
  <c r="M691" i="2" s="1" a="1"/>
  <c r="M691" i="2" s="1"/>
  <c r="G688" i="2"/>
  <c r="G686" i="2"/>
  <c r="G684" i="2"/>
  <c r="G682" i="2"/>
  <c r="G680" i="2"/>
  <c r="G678" i="2"/>
  <c r="G677" i="2"/>
  <c r="G675" i="2"/>
  <c r="G673" i="2"/>
  <c r="G671" i="2"/>
  <c r="G704" i="2"/>
  <c r="G702" i="2"/>
  <c r="G700" i="2"/>
  <c r="G698" i="2"/>
  <c r="G696" i="2"/>
  <c r="G694" i="2"/>
  <c r="G693" i="2"/>
  <c r="G691" i="2"/>
  <c r="M692" i="2" s="1" a="1"/>
  <c r="M692" i="2" s="1"/>
  <c r="G689" i="2"/>
  <c r="M690" i="2" s="1" a="1"/>
  <c r="M690" i="2" s="1"/>
  <c r="G687" i="2"/>
  <c r="G685" i="2"/>
  <c r="G683" i="2"/>
  <c r="G681" i="2"/>
  <c r="G679" i="2"/>
  <c r="G676" i="2"/>
  <c r="G674" i="2"/>
  <c r="G672" i="2"/>
  <c r="G670" i="2"/>
  <c r="G669" i="2"/>
  <c r="G668" i="2"/>
  <c r="N636" i="2"/>
  <c r="N7" i="1" s="1"/>
  <c r="M636" i="2"/>
  <c r="M7" i="1" s="1"/>
  <c r="K636" i="2"/>
  <c r="L7" i="1" s="1"/>
  <c r="J636" i="2"/>
  <c r="K7" i="1" s="1"/>
  <c r="G661" i="2"/>
  <c r="G659" i="2"/>
  <c r="G657" i="2"/>
  <c r="G655" i="2"/>
  <c r="G653" i="2"/>
  <c r="G651" i="2"/>
  <c r="G648" i="2"/>
  <c r="G646" i="2"/>
  <c r="M647" i="2" s="1" a="1"/>
  <c r="M647" i="2" s="1"/>
  <c r="G644" i="2"/>
  <c r="G641" i="2"/>
  <c r="G640" i="2"/>
  <c r="G638" i="2"/>
  <c r="G636" i="2"/>
  <c r="G635" i="2"/>
  <c r="G633" i="2"/>
  <c r="G631" i="2"/>
  <c r="G629" i="2"/>
  <c r="G627" i="2"/>
  <c r="G660" i="2"/>
  <c r="G658" i="2"/>
  <c r="G656" i="2"/>
  <c r="G654" i="2"/>
  <c r="G652" i="2"/>
  <c r="G650" i="2"/>
  <c r="G649" i="2"/>
  <c r="G647" i="2"/>
  <c r="M648" i="2" s="1" a="1"/>
  <c r="M648" i="2" s="1"/>
  <c r="G645" i="2"/>
  <c r="M646" i="2" s="1" a="1"/>
  <c r="M646" i="2" s="1"/>
  <c r="G643" i="2"/>
  <c r="G642" i="2"/>
  <c r="G639" i="2"/>
  <c r="G637" i="2"/>
  <c r="G634" i="2"/>
  <c r="G632" i="2"/>
  <c r="G630" i="2"/>
  <c r="G628" i="2"/>
  <c r="G626" i="2"/>
  <c r="G625" i="2"/>
  <c r="G624" i="2"/>
  <c r="G617" i="2"/>
  <c r="G615" i="2"/>
  <c r="G613" i="2"/>
  <c r="G611" i="2"/>
  <c r="G609" i="2"/>
  <c r="G606" i="2"/>
  <c r="G604" i="2"/>
  <c r="G602" i="2"/>
  <c r="M603" i="2" s="1" a="1"/>
  <c r="M603" i="2" s="1"/>
  <c r="G601" i="2"/>
  <c r="M602" i="2" s="1" a="1"/>
  <c r="M602" i="2" s="1"/>
  <c r="G599" i="2"/>
  <c r="G597" i="2"/>
  <c r="G596" i="2"/>
  <c r="G594" i="2"/>
  <c r="G591" i="2"/>
  <c r="G589" i="2"/>
  <c r="G587" i="2"/>
  <c r="G585" i="2"/>
  <c r="G583" i="2"/>
  <c r="G616" i="2"/>
  <c r="G614" i="2"/>
  <c r="G612" i="2"/>
  <c r="G610" i="2"/>
  <c r="G608" i="2"/>
  <c r="G607" i="2"/>
  <c r="G605" i="2"/>
  <c r="G603" i="2"/>
  <c r="M604" i="2" s="1" a="1"/>
  <c r="M604" i="2" s="1"/>
  <c r="G600" i="2"/>
  <c r="G598" i="2"/>
  <c r="G595" i="2"/>
  <c r="G593" i="2"/>
  <c r="G592" i="2"/>
  <c r="G590" i="2"/>
  <c r="G588" i="2"/>
  <c r="G586" i="2"/>
  <c r="G584" i="2"/>
  <c r="G582" i="2"/>
  <c r="N592" i="2"/>
  <c r="N24" i="1" s="1"/>
  <c r="M592" i="2"/>
  <c r="M24" i="1" s="1"/>
  <c r="K592" i="2"/>
  <c r="J592" i="2"/>
  <c r="K24" i="1" s="1"/>
  <c r="G581" i="2"/>
  <c r="G580" i="2"/>
  <c r="G573" i="2"/>
  <c r="G571" i="2"/>
  <c r="G569" i="2"/>
  <c r="G568" i="2"/>
  <c r="G566" i="2"/>
  <c r="G564" i="2"/>
  <c r="G562" i="2"/>
  <c r="G560" i="2"/>
  <c r="G558" i="2"/>
  <c r="M559" i="2" s="1" a="1"/>
  <c r="M559" i="2" s="1"/>
  <c r="G555" i="2"/>
  <c r="G553" i="2"/>
  <c r="G551" i="2"/>
  <c r="G549" i="2"/>
  <c r="G546" i="2"/>
  <c r="G544" i="2"/>
  <c r="G542" i="2"/>
  <c r="G540" i="2"/>
  <c r="G539" i="2"/>
  <c r="G572" i="2"/>
  <c r="G570" i="2"/>
  <c r="G567" i="2"/>
  <c r="G565" i="2"/>
  <c r="G563" i="2"/>
  <c r="G561" i="2"/>
  <c r="G559" i="2"/>
  <c r="M560" i="2" s="1" a="1"/>
  <c r="M560" i="2" s="1"/>
  <c r="G557" i="2"/>
  <c r="M558" i="2" s="1" a="1"/>
  <c r="M558" i="2" s="1"/>
  <c r="G556" i="2"/>
  <c r="G554" i="2"/>
  <c r="G552" i="2"/>
  <c r="G550" i="2"/>
  <c r="G548" i="2"/>
  <c r="G547" i="2"/>
  <c r="G545" i="2"/>
  <c r="G543" i="2"/>
  <c r="G541" i="2"/>
  <c r="G538" i="2"/>
  <c r="J548" i="2"/>
  <c r="K15" i="1" s="1"/>
  <c r="K548" i="2"/>
  <c r="L15" i="1" s="1"/>
  <c r="N548" i="2"/>
  <c r="N15" i="1" s="1"/>
  <c r="M548" i="2"/>
  <c r="M15" i="1" s="1"/>
  <c r="G537" i="2"/>
  <c r="G536" i="2"/>
  <c r="N504" i="2"/>
  <c r="N17" i="1" s="1"/>
  <c r="M504" i="2"/>
  <c r="M17" i="1" s="1"/>
  <c r="K504" i="2"/>
  <c r="L17" i="1" s="1"/>
  <c r="J504" i="2"/>
  <c r="K17" i="1" s="1"/>
  <c r="G529" i="2"/>
  <c r="G527" i="2"/>
  <c r="G525" i="2"/>
  <c r="G523" i="2"/>
  <c r="G520" i="2"/>
  <c r="G518" i="2"/>
  <c r="G516" i="2"/>
  <c r="G514" i="2"/>
  <c r="M515" i="2" s="1" a="1"/>
  <c r="M515" i="2" s="1"/>
  <c r="G512" i="2"/>
  <c r="G510" i="2"/>
  <c r="G508" i="2"/>
  <c r="G506" i="2"/>
  <c r="G504" i="2"/>
  <c r="G502" i="2"/>
  <c r="G500" i="2"/>
  <c r="G498" i="2"/>
  <c r="G496" i="2"/>
  <c r="G495" i="2"/>
  <c r="G528" i="2"/>
  <c r="G526" i="2"/>
  <c r="G524" i="2"/>
  <c r="G522" i="2"/>
  <c r="G521" i="2"/>
  <c r="G519" i="2"/>
  <c r="G517" i="2"/>
  <c r="G515" i="2"/>
  <c r="M516" i="2" s="1" a="1"/>
  <c r="M516" i="2" s="1"/>
  <c r="G513" i="2"/>
  <c r="M514" i="2" s="1" a="1"/>
  <c r="M514" i="2" s="1"/>
  <c r="G511" i="2"/>
  <c r="G509" i="2"/>
  <c r="G507" i="2"/>
  <c r="G505" i="2"/>
  <c r="G503" i="2"/>
  <c r="G501" i="2"/>
  <c r="G499" i="2"/>
  <c r="G497" i="2"/>
  <c r="G494" i="2"/>
  <c r="G493" i="2"/>
  <c r="G492" i="2"/>
  <c r="N460" i="2"/>
  <c r="N12" i="1" s="1"/>
  <c r="M460" i="2"/>
  <c r="M12" i="1" s="1"/>
  <c r="K460" i="2"/>
  <c r="L12" i="1" s="1"/>
  <c r="J460" i="2"/>
  <c r="K12" i="1" s="1"/>
  <c r="G485" i="2"/>
  <c r="G483" i="2"/>
  <c r="G481" i="2"/>
  <c r="G479" i="2"/>
  <c r="G477" i="2"/>
  <c r="G475" i="2"/>
  <c r="G473" i="2"/>
  <c r="G472" i="2"/>
  <c r="G469" i="2"/>
  <c r="M470" i="2" s="1" a="1"/>
  <c r="M470" i="2" s="1"/>
  <c r="G467" i="2"/>
  <c r="G465" i="2"/>
  <c r="G463" i="2"/>
  <c r="G461" i="2"/>
  <c r="G459" i="2"/>
  <c r="G457" i="2"/>
  <c r="G455" i="2"/>
  <c r="G453" i="2"/>
  <c r="G451" i="2"/>
  <c r="G484" i="2"/>
  <c r="G482" i="2"/>
  <c r="G480" i="2"/>
  <c r="G478" i="2"/>
  <c r="G476" i="2"/>
  <c r="G474" i="2"/>
  <c r="G471" i="2"/>
  <c r="M472" i="2" s="1" a="1"/>
  <c r="M472" i="2" s="1"/>
  <c r="G470" i="2"/>
  <c r="M471" i="2" s="1" a="1"/>
  <c r="M471" i="2" s="1"/>
  <c r="G468" i="2"/>
  <c r="G466" i="2"/>
  <c r="G464" i="2"/>
  <c r="G462" i="2"/>
  <c r="G460" i="2"/>
  <c r="G458" i="2"/>
  <c r="G456" i="2"/>
  <c r="G454" i="2"/>
  <c r="G452" i="2"/>
  <c r="G450" i="2"/>
  <c r="G449" i="2"/>
  <c r="G448" i="2"/>
  <c r="P669" i="2" l="1"/>
  <c r="G14" i="1" s="1"/>
  <c r="N814" i="2"/>
  <c r="N813" i="2" s="1"/>
  <c r="N858" i="2"/>
  <c r="K858" i="2"/>
  <c r="K857" i="2" s="1"/>
  <c r="M669" i="2"/>
  <c r="I14" i="1" s="1"/>
  <c r="K801" i="2"/>
  <c r="F16" i="1" s="1"/>
  <c r="M845" i="2"/>
  <c r="I26" i="1" s="1"/>
  <c r="K669" i="2"/>
  <c r="F14" i="1" s="1"/>
  <c r="J669" i="2"/>
  <c r="E14" i="1" s="1"/>
  <c r="N801" i="2"/>
  <c r="J16" i="1" s="1"/>
  <c r="M581" i="2"/>
  <c r="I24" i="1" s="1"/>
  <c r="J845" i="2"/>
  <c r="E26" i="1" s="1"/>
  <c r="Q493" i="2"/>
  <c r="H17" i="1" s="1"/>
  <c r="P537" i="2"/>
  <c r="G15" i="1" s="1"/>
  <c r="P581" i="2"/>
  <c r="G24" i="1" s="1"/>
  <c r="M713" i="2"/>
  <c r="I9" i="1" s="1"/>
  <c r="P845" i="2"/>
  <c r="G26" i="1" s="1"/>
  <c r="Q801" i="2"/>
  <c r="H16" i="1" s="1"/>
  <c r="N493" i="2"/>
  <c r="J17" i="1" s="1"/>
  <c r="K537" i="2"/>
  <c r="F15" i="1" s="1"/>
  <c r="M537" i="2"/>
  <c r="I15" i="1" s="1"/>
  <c r="M757" i="2"/>
  <c r="I22" i="1" s="1"/>
  <c r="P801" i="2"/>
  <c r="G16" i="1" s="1"/>
  <c r="M493" i="2"/>
  <c r="I17" i="1" s="1"/>
  <c r="Q449" i="2"/>
  <c r="H12" i="1" s="1"/>
  <c r="J581" i="2"/>
  <c r="E24" i="1" s="1"/>
  <c r="Q713" i="2"/>
  <c r="H9" i="1" s="1"/>
  <c r="N669" i="2"/>
  <c r="J14" i="1" s="1"/>
  <c r="P449" i="2"/>
  <c r="G12" i="1" s="1"/>
  <c r="Q581" i="2"/>
  <c r="H24" i="1" s="1"/>
  <c r="P625" i="2"/>
  <c r="G7" i="1" s="1"/>
  <c r="K638" i="2"/>
  <c r="J637" i="2" s="1"/>
  <c r="N845" i="2"/>
  <c r="J26" i="1" s="1"/>
  <c r="M16" i="1"/>
  <c r="P713" i="2"/>
  <c r="G9" i="1" s="1"/>
  <c r="J713" i="2"/>
  <c r="E9" i="1" s="1"/>
  <c r="N713" i="2"/>
  <c r="J9" i="1" s="1"/>
  <c r="K713" i="2"/>
  <c r="F9" i="1" s="1"/>
  <c r="Q669" i="2"/>
  <c r="H14" i="1" s="1"/>
  <c r="Q845" i="2"/>
  <c r="H26" i="1" s="1"/>
  <c r="K845" i="2"/>
  <c r="F26" i="1" s="1"/>
  <c r="G883" i="2"/>
  <c r="P26" i="1" s="1"/>
  <c r="M857" i="2"/>
  <c r="N857" i="2"/>
  <c r="M801" i="2"/>
  <c r="I16" i="1" s="1"/>
  <c r="J801" i="2"/>
  <c r="E16" i="1" s="1"/>
  <c r="K814" i="2"/>
  <c r="G839" i="2"/>
  <c r="P16" i="1" s="1"/>
  <c r="P757" i="2"/>
  <c r="G22" i="1" s="1"/>
  <c r="J757" i="2"/>
  <c r="E22" i="1" s="1"/>
  <c r="G795" i="2"/>
  <c r="P22" i="1" s="1"/>
  <c r="N770" i="2"/>
  <c r="K770" i="2"/>
  <c r="K769" i="2" s="1"/>
  <c r="K757" i="2"/>
  <c r="F22" i="1" s="1"/>
  <c r="Q757" i="2"/>
  <c r="H22" i="1" s="1"/>
  <c r="N757" i="2"/>
  <c r="J22" i="1" s="1"/>
  <c r="N726" i="2"/>
  <c r="G751" i="2"/>
  <c r="P9" i="1" s="1"/>
  <c r="K726" i="2"/>
  <c r="N682" i="2"/>
  <c r="N681" i="2" s="1"/>
  <c r="K682" i="2"/>
  <c r="G707" i="2"/>
  <c r="P14" i="1" s="1"/>
  <c r="K550" i="2"/>
  <c r="N449" i="2"/>
  <c r="J12" i="1" s="1"/>
  <c r="J493" i="2"/>
  <c r="E17" i="1" s="1"/>
  <c r="P493" i="2"/>
  <c r="G17" i="1" s="1"/>
  <c r="N537" i="2"/>
  <c r="J15" i="1" s="1"/>
  <c r="N581" i="2"/>
  <c r="J24" i="1" s="1"/>
  <c r="K594" i="2"/>
  <c r="N625" i="2"/>
  <c r="J7" i="1" s="1"/>
  <c r="M449" i="2"/>
  <c r="I12" i="1" s="1"/>
  <c r="J449" i="2"/>
  <c r="E12" i="1" s="1"/>
  <c r="K493" i="2"/>
  <c r="F17" i="1" s="1"/>
  <c r="J537" i="2"/>
  <c r="E15" i="1" s="1"/>
  <c r="Q537" i="2"/>
  <c r="H15" i="1" s="1"/>
  <c r="N594" i="2"/>
  <c r="N593" i="2" s="1"/>
  <c r="K449" i="2"/>
  <c r="F12" i="1" s="1"/>
  <c r="K581" i="2"/>
  <c r="F24" i="1" s="1"/>
  <c r="L24" i="1"/>
  <c r="Q625" i="2"/>
  <c r="H7" i="1" s="1"/>
  <c r="K625" i="2"/>
  <c r="F7" i="1" s="1"/>
  <c r="M625" i="2"/>
  <c r="I7" i="1" s="1"/>
  <c r="J625" i="2"/>
  <c r="E7" i="1" s="1"/>
  <c r="G663" i="2"/>
  <c r="P7" i="1" s="1"/>
  <c r="N638" i="2"/>
  <c r="G619" i="2"/>
  <c r="P24" i="1" s="1"/>
  <c r="G575" i="2"/>
  <c r="P15" i="1" s="1"/>
  <c r="N550" i="2"/>
  <c r="G531" i="2"/>
  <c r="P17" i="1" s="1"/>
  <c r="K506" i="2"/>
  <c r="N506" i="2"/>
  <c r="N505" i="2" s="1"/>
  <c r="K462" i="2"/>
  <c r="K461" i="2" s="1"/>
  <c r="G487" i="2"/>
  <c r="P12" i="1" s="1"/>
  <c r="N462" i="2"/>
  <c r="N416" i="2"/>
  <c r="N13" i="1" s="1"/>
  <c r="M416" i="2"/>
  <c r="M13" i="1" s="1"/>
  <c r="K416" i="2"/>
  <c r="L13" i="1" s="1"/>
  <c r="J416" i="2"/>
  <c r="K13" i="1" s="1"/>
  <c r="G441" i="2"/>
  <c r="G439" i="2"/>
  <c r="G437" i="2"/>
  <c r="G435" i="2"/>
  <c r="G433" i="2"/>
  <c r="G431" i="2"/>
  <c r="G429" i="2"/>
  <c r="G427" i="2"/>
  <c r="M428" i="2" s="1" a="1"/>
  <c r="M428" i="2" s="1"/>
  <c r="G425" i="2"/>
  <c r="M426" i="2" s="1" a="1"/>
  <c r="M426" i="2" s="1"/>
  <c r="G423" i="2"/>
  <c r="G421" i="2"/>
  <c r="G419" i="2"/>
  <c r="G417" i="2"/>
  <c r="G415" i="2"/>
  <c r="G414" i="2"/>
  <c r="G412" i="2"/>
  <c r="G409" i="2"/>
  <c r="G407" i="2"/>
  <c r="G440" i="2"/>
  <c r="G438" i="2"/>
  <c r="G436" i="2"/>
  <c r="G434" i="2"/>
  <c r="G432" i="2"/>
  <c r="G430" i="2"/>
  <c r="G428" i="2"/>
  <c r="G426" i="2"/>
  <c r="M427" i="2" s="1" a="1"/>
  <c r="M427" i="2" s="1"/>
  <c r="G424" i="2"/>
  <c r="G422" i="2"/>
  <c r="G420" i="2"/>
  <c r="G418" i="2"/>
  <c r="G416" i="2"/>
  <c r="G413" i="2"/>
  <c r="G411" i="2"/>
  <c r="G410" i="2"/>
  <c r="G408" i="2"/>
  <c r="G406" i="2"/>
  <c r="G405" i="2"/>
  <c r="G404" i="2"/>
  <c r="G397" i="2"/>
  <c r="G395" i="2"/>
  <c r="G393" i="2"/>
  <c r="G391" i="2"/>
  <c r="G389" i="2"/>
  <c r="G387" i="2"/>
  <c r="G385" i="2"/>
  <c r="G383" i="2"/>
  <c r="M384" i="2" s="1" a="1"/>
  <c r="M384" i="2" s="1"/>
  <c r="G381" i="2"/>
  <c r="M382" i="2" s="1" a="1"/>
  <c r="M382" i="2" s="1"/>
  <c r="G379" i="2"/>
  <c r="G377" i="2"/>
  <c r="G375" i="2"/>
  <c r="G373" i="2"/>
  <c r="G371" i="2"/>
  <c r="G369" i="2"/>
  <c r="G367" i="2"/>
  <c r="G365" i="2"/>
  <c r="G363" i="2"/>
  <c r="G396" i="2"/>
  <c r="G394" i="2"/>
  <c r="G392" i="2"/>
  <c r="G390" i="2"/>
  <c r="G388" i="2"/>
  <c r="G386" i="2"/>
  <c r="G384" i="2"/>
  <c r="G382" i="2"/>
  <c r="M383" i="2" s="1" a="1"/>
  <c r="M383" i="2" s="1"/>
  <c r="G380" i="2"/>
  <c r="G378" i="2"/>
  <c r="G376" i="2"/>
  <c r="G374" i="2"/>
  <c r="G372" i="2"/>
  <c r="G370" i="2"/>
  <c r="G368" i="2"/>
  <c r="G366" i="2"/>
  <c r="G364" i="2"/>
  <c r="G362" i="2"/>
  <c r="N372" i="2"/>
  <c r="N21" i="1" s="1"/>
  <c r="M372" i="2"/>
  <c r="M21" i="1" s="1"/>
  <c r="K372" i="2"/>
  <c r="L21" i="1" s="1"/>
  <c r="J372" i="2"/>
  <c r="K21" i="1" s="1"/>
  <c r="G360" i="2"/>
  <c r="G361" i="2"/>
  <c r="M813" i="2" l="1"/>
  <c r="K405" i="2"/>
  <c r="F13" i="1" s="1"/>
  <c r="K637" i="2"/>
  <c r="M769" i="2"/>
  <c r="K593" i="2"/>
  <c r="K549" i="2"/>
  <c r="N725" i="2"/>
  <c r="J769" i="2"/>
  <c r="K725" i="2"/>
  <c r="P715" i="2"/>
  <c r="P714" i="2" s="1"/>
  <c r="N549" i="2"/>
  <c r="K505" i="2"/>
  <c r="M461" i="2"/>
  <c r="P803" i="2"/>
  <c r="Q802" i="2" s="1"/>
  <c r="K813" i="2"/>
  <c r="N637" i="2"/>
  <c r="N769" i="2"/>
  <c r="K681" i="2"/>
  <c r="J593" i="2"/>
  <c r="J857" i="2"/>
  <c r="J361" i="2"/>
  <c r="E21" i="1" s="1"/>
  <c r="N361" i="2"/>
  <c r="J21" i="1" s="1"/>
  <c r="M361" i="2"/>
  <c r="I21" i="1" s="1"/>
  <c r="N405" i="2"/>
  <c r="J13" i="1" s="1"/>
  <c r="P361" i="2"/>
  <c r="G21" i="1" s="1"/>
  <c r="Q405" i="2"/>
  <c r="H13" i="1" s="1"/>
  <c r="M495" i="2"/>
  <c r="M494" i="2" s="1"/>
  <c r="J461" i="2"/>
  <c r="J549" i="2"/>
  <c r="M405" i="2"/>
  <c r="I13" i="1" s="1"/>
  <c r="M637" i="2"/>
  <c r="M847" i="2"/>
  <c r="J681" i="2"/>
  <c r="P405" i="2"/>
  <c r="G13" i="1" s="1"/>
  <c r="J847" i="2"/>
  <c r="P847" i="2"/>
  <c r="J813" i="2"/>
  <c r="J803" i="2"/>
  <c r="M803" i="2"/>
  <c r="P759" i="2"/>
  <c r="P758" i="2" s="1"/>
  <c r="J759" i="2"/>
  <c r="M759" i="2"/>
  <c r="N758" i="2" s="1"/>
  <c r="M725" i="2"/>
  <c r="M715" i="2"/>
  <c r="M714" i="2" s="1"/>
  <c r="J725" i="2"/>
  <c r="J715" i="2"/>
  <c r="M681" i="2"/>
  <c r="M671" i="2"/>
  <c r="J671" i="2"/>
  <c r="P671" i="2"/>
  <c r="P670" i="2" s="1"/>
  <c r="Q361" i="2"/>
  <c r="H21" i="1" s="1"/>
  <c r="P539" i="2"/>
  <c r="P538" i="2" s="1"/>
  <c r="M593" i="2"/>
  <c r="K361" i="2"/>
  <c r="F21" i="1" s="1"/>
  <c r="J405" i="2"/>
  <c r="E13" i="1" s="1"/>
  <c r="P627" i="2"/>
  <c r="P626" i="2" s="1"/>
  <c r="J627" i="2"/>
  <c r="M627" i="2"/>
  <c r="P583" i="2"/>
  <c r="P582" i="2" s="1"/>
  <c r="M583" i="2"/>
  <c r="M582" i="2" s="1"/>
  <c r="J583" i="2"/>
  <c r="M549" i="2"/>
  <c r="J539" i="2"/>
  <c r="M539" i="2"/>
  <c r="J505" i="2"/>
  <c r="M505" i="2"/>
  <c r="J495" i="2"/>
  <c r="P495" i="2"/>
  <c r="J451" i="2"/>
  <c r="N461" i="2"/>
  <c r="M451" i="2"/>
  <c r="M450" i="2" s="1"/>
  <c r="P451" i="2"/>
  <c r="P450" i="2" s="1"/>
  <c r="N418" i="2"/>
  <c r="G443" i="2"/>
  <c r="P13" i="1" s="1"/>
  <c r="K418" i="2"/>
  <c r="K417" i="2" s="1"/>
  <c r="G399" i="2"/>
  <c r="P21" i="1" s="1"/>
  <c r="N374" i="2"/>
  <c r="M373" i="2" s="1"/>
  <c r="K374" i="2"/>
  <c r="N328" i="2"/>
  <c r="N8" i="1" s="1"/>
  <c r="M328" i="2"/>
  <c r="M8" i="1" s="1"/>
  <c r="K328" i="2"/>
  <c r="L8" i="1" s="1"/>
  <c r="J328" i="2"/>
  <c r="K8" i="1" s="1"/>
  <c r="G353" i="2"/>
  <c r="G350" i="2"/>
  <c r="G348" i="2"/>
  <c r="G346" i="2"/>
  <c r="G344" i="2"/>
  <c r="G342" i="2"/>
  <c r="G340" i="2"/>
  <c r="G338" i="2"/>
  <c r="M339" i="2" s="1" a="1"/>
  <c r="M339" i="2" s="1"/>
  <c r="G337" i="2"/>
  <c r="M338" i="2" s="1" a="1"/>
  <c r="M338" i="2" s="1"/>
  <c r="G335" i="2"/>
  <c r="G333" i="2"/>
  <c r="G331" i="2"/>
  <c r="G326" i="2"/>
  <c r="G329" i="2"/>
  <c r="G324" i="2"/>
  <c r="G322" i="2"/>
  <c r="G320" i="2"/>
  <c r="G318" i="2"/>
  <c r="G352" i="2"/>
  <c r="G351" i="2"/>
  <c r="G349" i="2"/>
  <c r="G347" i="2"/>
  <c r="G345" i="2"/>
  <c r="G343" i="2"/>
  <c r="G341" i="2"/>
  <c r="G339" i="2"/>
  <c r="M340" i="2" s="1" a="1"/>
  <c r="M340" i="2" s="1"/>
  <c r="G336" i="2"/>
  <c r="G334" i="2"/>
  <c r="G332" i="2"/>
  <c r="G330" i="2"/>
  <c r="G328" i="2"/>
  <c r="G327" i="2"/>
  <c r="G325" i="2"/>
  <c r="G323" i="2"/>
  <c r="G321" i="2"/>
  <c r="G319" i="2"/>
  <c r="G309" i="2"/>
  <c r="G307" i="2"/>
  <c r="G305" i="2"/>
  <c r="G304" i="2"/>
  <c r="G302" i="2"/>
  <c r="G300" i="2"/>
  <c r="G298" i="2"/>
  <c r="G296" i="2"/>
  <c r="G294" i="2"/>
  <c r="M295" i="2" s="1" a="1"/>
  <c r="M295" i="2" s="1"/>
  <c r="G292" i="2"/>
  <c r="G289" i="2"/>
  <c r="G287" i="2"/>
  <c r="G285" i="2"/>
  <c r="G282" i="2"/>
  <c r="G281" i="2"/>
  <c r="G279" i="2"/>
  <c r="G277" i="2"/>
  <c r="G275" i="2"/>
  <c r="G308" i="2"/>
  <c r="G306" i="2"/>
  <c r="G303" i="2"/>
  <c r="G301" i="2"/>
  <c r="G299" i="2"/>
  <c r="G297" i="2"/>
  <c r="G295" i="2"/>
  <c r="M296" i="2" s="1" a="1"/>
  <c r="M296" i="2" s="1"/>
  <c r="G293" i="2"/>
  <c r="M294" i="2" s="1" a="1"/>
  <c r="M294" i="2" s="1"/>
  <c r="G291" i="2"/>
  <c r="G290" i="2"/>
  <c r="G288" i="2"/>
  <c r="G286" i="2"/>
  <c r="G284" i="2"/>
  <c r="G283" i="2"/>
  <c r="G280" i="2"/>
  <c r="G278" i="2"/>
  <c r="G276" i="2"/>
  <c r="G274" i="2"/>
  <c r="G317" i="2"/>
  <c r="G316" i="2"/>
  <c r="N284" i="2"/>
  <c r="N11" i="1" s="1"/>
  <c r="M284" i="2"/>
  <c r="M11" i="1" s="1"/>
  <c r="K284" i="2"/>
  <c r="L11" i="1" s="1"/>
  <c r="J284" i="2"/>
  <c r="K11" i="1" s="1"/>
  <c r="G273" i="2"/>
  <c r="G272" i="2"/>
  <c r="N846" i="2" l="1"/>
  <c r="K851" i="2"/>
  <c r="J851" i="2"/>
  <c r="P846" i="2"/>
  <c r="L851" i="2"/>
  <c r="M273" i="2"/>
  <c r="I11" i="1" s="1"/>
  <c r="P802" i="2"/>
  <c r="R860" i="2"/>
  <c r="R816" i="2"/>
  <c r="R772" i="2"/>
  <c r="R596" i="2"/>
  <c r="R640" i="2"/>
  <c r="R508" i="2"/>
  <c r="O464" i="2"/>
  <c r="R464" i="2"/>
  <c r="R728" i="2"/>
  <c r="R552" i="2"/>
  <c r="R684" i="2"/>
  <c r="M846" i="2"/>
  <c r="J714" i="2"/>
  <c r="O728" i="2"/>
  <c r="L728" i="2"/>
  <c r="Q714" i="2"/>
  <c r="O552" i="2"/>
  <c r="J538" i="2"/>
  <c r="L552" i="2"/>
  <c r="O508" i="2"/>
  <c r="L508" i="2"/>
  <c r="J450" i="2"/>
  <c r="L464" i="2"/>
  <c r="N417" i="2"/>
  <c r="J802" i="2"/>
  <c r="O816" i="2"/>
  <c r="L816" i="2"/>
  <c r="K626" i="2"/>
  <c r="L640" i="2"/>
  <c r="O640" i="2"/>
  <c r="J373" i="2"/>
  <c r="L772" i="2"/>
  <c r="O772" i="2"/>
  <c r="O684" i="2"/>
  <c r="L684" i="2"/>
  <c r="J582" i="2"/>
  <c r="O596" i="2"/>
  <c r="L596" i="2"/>
  <c r="J846" i="2"/>
  <c r="P273" i="2"/>
  <c r="G11" i="1" s="1"/>
  <c r="M317" i="2"/>
  <c r="I8" i="1" s="1"/>
  <c r="N494" i="2"/>
  <c r="J363" i="2"/>
  <c r="N317" i="2"/>
  <c r="J8" i="1" s="1"/>
  <c r="M417" i="2"/>
  <c r="J626" i="2"/>
  <c r="K631" i="2"/>
  <c r="P317" i="2"/>
  <c r="G8" i="1" s="1"/>
  <c r="N330" i="2"/>
  <c r="N329" i="2" s="1"/>
  <c r="P407" i="2"/>
  <c r="P406" i="2" s="1"/>
  <c r="Q538" i="2"/>
  <c r="K846" i="2"/>
  <c r="Q846" i="2"/>
  <c r="K807" i="2"/>
  <c r="L807" i="2"/>
  <c r="M802" i="2"/>
  <c r="N802" i="2"/>
  <c r="J807" i="2"/>
  <c r="K802" i="2"/>
  <c r="Q758" i="2"/>
  <c r="L763" i="2"/>
  <c r="J763" i="2"/>
  <c r="K758" i="2"/>
  <c r="K763" i="2"/>
  <c r="M758" i="2"/>
  <c r="J758" i="2"/>
  <c r="N714" i="2"/>
  <c r="J719" i="2"/>
  <c r="K714" i="2"/>
  <c r="L719" i="2"/>
  <c r="K719" i="2"/>
  <c r="K675" i="2"/>
  <c r="N670" i="2"/>
  <c r="J675" i="2"/>
  <c r="K670" i="2"/>
  <c r="J670" i="2"/>
  <c r="L675" i="2"/>
  <c r="Q670" i="2"/>
  <c r="M670" i="2"/>
  <c r="Q273" i="2"/>
  <c r="H11" i="1" s="1"/>
  <c r="K317" i="2"/>
  <c r="F8" i="1" s="1"/>
  <c r="Q317" i="2"/>
  <c r="H8" i="1" s="1"/>
  <c r="J273" i="2"/>
  <c r="E11" i="1" s="1"/>
  <c r="Q626" i="2"/>
  <c r="J317" i="2"/>
  <c r="E8" i="1" s="1"/>
  <c r="N626" i="2"/>
  <c r="L631" i="2"/>
  <c r="M626" i="2"/>
  <c r="J631" i="2"/>
  <c r="K587" i="2"/>
  <c r="N582" i="2"/>
  <c r="J587" i="2"/>
  <c r="K582" i="2"/>
  <c r="L587" i="2"/>
  <c r="Q582" i="2"/>
  <c r="L543" i="2"/>
  <c r="J543" i="2"/>
  <c r="K538" i="2"/>
  <c r="K543" i="2"/>
  <c r="M538" i="2"/>
  <c r="N538" i="2"/>
  <c r="L499" i="2"/>
  <c r="Q494" i="2"/>
  <c r="K499" i="2"/>
  <c r="J499" i="2"/>
  <c r="K494" i="2"/>
  <c r="P494" i="2"/>
  <c r="J494" i="2"/>
  <c r="K450" i="2"/>
  <c r="J455" i="2"/>
  <c r="K455" i="2"/>
  <c r="N450" i="2"/>
  <c r="L455" i="2"/>
  <c r="Q450" i="2"/>
  <c r="J417" i="2"/>
  <c r="M407" i="2"/>
  <c r="J407" i="2"/>
  <c r="N373" i="2"/>
  <c r="K373" i="2"/>
  <c r="M363" i="2"/>
  <c r="M362" i="2" s="1"/>
  <c r="P363" i="2"/>
  <c r="K330" i="2"/>
  <c r="G355" i="2"/>
  <c r="P8" i="1" s="1"/>
  <c r="N273" i="2"/>
  <c r="J11" i="1" s="1"/>
  <c r="K273" i="2"/>
  <c r="F11" i="1" s="1"/>
  <c r="N286" i="2"/>
  <c r="N285" i="2" s="1"/>
  <c r="K286" i="2"/>
  <c r="G311" i="2"/>
  <c r="P11" i="1" s="1"/>
  <c r="N240" i="2"/>
  <c r="N10" i="1" s="1"/>
  <c r="M240" i="2"/>
  <c r="M10" i="1" s="1"/>
  <c r="K240" i="2"/>
  <c r="L10" i="1" s="1"/>
  <c r="J240" i="2"/>
  <c r="K10" i="1" s="1"/>
  <c r="G264" i="2"/>
  <c r="G262" i="2"/>
  <c r="G260" i="2"/>
  <c r="G257" i="2"/>
  <c r="G255" i="2"/>
  <c r="G253" i="2"/>
  <c r="G252" i="2"/>
  <c r="G250" i="2"/>
  <c r="M251" i="2" s="1" a="1"/>
  <c r="M251" i="2" s="1"/>
  <c r="G248" i="2"/>
  <c r="G244" i="2"/>
  <c r="G245" i="2"/>
  <c r="G242" i="2"/>
  <c r="G240" i="2"/>
  <c r="G238" i="2"/>
  <c r="G236" i="2"/>
  <c r="G234" i="2"/>
  <c r="G232" i="2"/>
  <c r="G230" i="2"/>
  <c r="G265" i="2"/>
  <c r="G263" i="2"/>
  <c r="G261" i="2"/>
  <c r="G259" i="2"/>
  <c r="G258" i="2"/>
  <c r="G256" i="2"/>
  <c r="G254" i="2"/>
  <c r="G251" i="2"/>
  <c r="M252" i="2" s="1" a="1"/>
  <c r="M252" i="2" s="1"/>
  <c r="G249" i="2"/>
  <c r="M250" i="2" s="1" a="1"/>
  <c r="M250" i="2" s="1"/>
  <c r="G247" i="2"/>
  <c r="G246" i="2"/>
  <c r="G243" i="2"/>
  <c r="G241" i="2"/>
  <c r="G239" i="2"/>
  <c r="G237" i="2"/>
  <c r="G235" i="2"/>
  <c r="G233" i="2"/>
  <c r="G231" i="2"/>
  <c r="R420" i="2" l="1"/>
  <c r="Q406" i="2"/>
  <c r="R376" i="2"/>
  <c r="L420" i="2"/>
  <c r="O420" i="2"/>
  <c r="K362" i="2"/>
  <c r="O376" i="2"/>
  <c r="L376" i="2"/>
  <c r="M329" i="2"/>
  <c r="K329" i="2"/>
  <c r="K285" i="2"/>
  <c r="J362" i="2"/>
  <c r="J285" i="2"/>
  <c r="P319" i="2"/>
  <c r="P318" i="2" s="1"/>
  <c r="L411" i="2"/>
  <c r="K411" i="2"/>
  <c r="N406" i="2"/>
  <c r="M406" i="2"/>
  <c r="J411" i="2"/>
  <c r="K406" i="2"/>
  <c r="J406" i="2"/>
  <c r="L367" i="2"/>
  <c r="Q362" i="2"/>
  <c r="K367" i="2"/>
  <c r="N362" i="2"/>
  <c r="P362" i="2"/>
  <c r="J367" i="2"/>
  <c r="J329" i="2"/>
  <c r="M275" i="2"/>
  <c r="N274" i="2" s="1"/>
  <c r="J319" i="2"/>
  <c r="M319" i="2"/>
  <c r="M318" i="2" s="1"/>
  <c r="M285" i="2"/>
  <c r="J275" i="2"/>
  <c r="P275" i="2"/>
  <c r="P274" i="2" s="1"/>
  <c r="K242" i="2"/>
  <c r="G229" i="2"/>
  <c r="K229" i="2" s="1"/>
  <c r="G228" i="2"/>
  <c r="N196" i="2"/>
  <c r="N23" i="1" s="1"/>
  <c r="M196" i="2"/>
  <c r="M23" i="1" s="1"/>
  <c r="K196" i="2"/>
  <c r="L23" i="1" s="1"/>
  <c r="J196" i="2"/>
  <c r="K23" i="1" s="1"/>
  <c r="F10" i="1" l="1"/>
  <c r="R288" i="2"/>
  <c r="R332" i="2"/>
  <c r="Q318" i="2"/>
  <c r="J318" i="2"/>
  <c r="O332" i="2"/>
  <c r="L332" i="2"/>
  <c r="L288" i="2"/>
  <c r="K274" i="2"/>
  <c r="O288" i="2"/>
  <c r="G267" i="2"/>
  <c r="P10" i="1" s="1"/>
  <c r="J229" i="2"/>
  <c r="E10" i="1" s="1"/>
  <c r="P229" i="2"/>
  <c r="G10" i="1" s="1"/>
  <c r="Q229" i="2"/>
  <c r="H10" i="1" s="1"/>
  <c r="N229" i="2"/>
  <c r="J10" i="1" s="1"/>
  <c r="M229" i="2"/>
  <c r="I10" i="1" s="1"/>
  <c r="M274" i="2"/>
  <c r="N318" i="2"/>
  <c r="L323" i="2"/>
  <c r="K323" i="2"/>
  <c r="J323" i="2"/>
  <c r="K318" i="2"/>
  <c r="L279" i="2"/>
  <c r="Q274" i="2"/>
  <c r="J279" i="2"/>
  <c r="K279" i="2"/>
  <c r="J274" i="2"/>
  <c r="N242" i="2"/>
  <c r="K241" i="2"/>
  <c r="J241" i="2"/>
  <c r="G221" i="2"/>
  <c r="M208" i="2" a="1"/>
  <c r="M208" i="2" s="1"/>
  <c r="M206" i="2" a="1"/>
  <c r="M206" i="2" s="1"/>
  <c r="G200" i="2"/>
  <c r="G198" i="2"/>
  <c r="G195" i="2"/>
  <c r="G193" i="2"/>
  <c r="G191" i="2"/>
  <c r="G189" i="2"/>
  <c r="G187" i="2"/>
  <c r="G220" i="2"/>
  <c r="G214" i="2"/>
  <c r="M207" i="2" a="1"/>
  <c r="M207" i="2" s="1"/>
  <c r="G199" i="2"/>
  <c r="G197" i="2"/>
  <c r="G196" i="2"/>
  <c r="G192" i="2"/>
  <c r="G190" i="2"/>
  <c r="G188" i="2"/>
  <c r="G186" i="2"/>
  <c r="G185" i="2"/>
  <c r="G184" i="2"/>
  <c r="G176" i="2"/>
  <c r="G173" i="2"/>
  <c r="G171" i="2"/>
  <c r="G170" i="2"/>
  <c r="G168" i="2"/>
  <c r="G166" i="2"/>
  <c r="G164" i="2"/>
  <c r="G162" i="2"/>
  <c r="M163" i="2" s="1" a="1"/>
  <c r="M163" i="2" s="1"/>
  <c r="G157" i="2"/>
  <c r="G160" i="2"/>
  <c r="G155" i="2"/>
  <c r="G153" i="2"/>
  <c r="G152" i="2"/>
  <c r="G150" i="2"/>
  <c r="G148" i="2"/>
  <c r="G146" i="2"/>
  <c r="G144" i="2"/>
  <c r="G142" i="2"/>
  <c r="G177" i="2"/>
  <c r="G175" i="2"/>
  <c r="G174" i="2"/>
  <c r="G172" i="2"/>
  <c r="G169" i="2"/>
  <c r="G167" i="2"/>
  <c r="G165" i="2"/>
  <c r="G163" i="2"/>
  <c r="M164" i="2" s="1" a="1"/>
  <c r="M164" i="2" s="1"/>
  <c r="G161" i="2"/>
  <c r="M162" i="2" s="1" a="1"/>
  <c r="M162" i="2" s="1"/>
  <c r="G159" i="2"/>
  <c r="G158" i="2"/>
  <c r="G156" i="2"/>
  <c r="G154" i="2"/>
  <c r="G151" i="2"/>
  <c r="G149" i="2"/>
  <c r="G147" i="2"/>
  <c r="G145" i="2"/>
  <c r="G143" i="2"/>
  <c r="G141" i="2"/>
  <c r="G140" i="2"/>
  <c r="G133" i="2"/>
  <c r="G131" i="2"/>
  <c r="G129" i="2"/>
  <c r="G127" i="2"/>
  <c r="G126" i="2"/>
  <c r="G124" i="2"/>
  <c r="G122" i="2"/>
  <c r="G120" i="2"/>
  <c r="G117" i="2"/>
  <c r="M118" i="2" s="1" a="1"/>
  <c r="M118" i="2" s="1"/>
  <c r="G115" i="2"/>
  <c r="G113" i="2"/>
  <c r="G111" i="2"/>
  <c r="G109" i="2"/>
  <c r="G107" i="2"/>
  <c r="G105" i="2"/>
  <c r="G103" i="2"/>
  <c r="G101" i="2"/>
  <c r="G100" i="2"/>
  <c r="G132" i="2"/>
  <c r="G130" i="2"/>
  <c r="G128" i="2"/>
  <c r="G125" i="2"/>
  <c r="G123" i="2"/>
  <c r="G121" i="2"/>
  <c r="G119" i="2"/>
  <c r="M120" i="2" s="1" a="1"/>
  <c r="M120" i="2" s="1"/>
  <c r="G118" i="2"/>
  <c r="M119" i="2" s="1" a="1"/>
  <c r="M119" i="2" s="1"/>
  <c r="G116" i="2"/>
  <c r="G114" i="2"/>
  <c r="G112" i="2"/>
  <c r="G110" i="2"/>
  <c r="G108" i="2"/>
  <c r="G106" i="2"/>
  <c r="G104" i="2"/>
  <c r="G102" i="2"/>
  <c r="G99" i="2"/>
  <c r="G98" i="2"/>
  <c r="G88" i="2"/>
  <c r="G86" i="2"/>
  <c r="G83" i="2"/>
  <c r="G81" i="2"/>
  <c r="G79" i="2"/>
  <c r="G77" i="2"/>
  <c r="G75" i="2"/>
  <c r="M76" i="2" s="1" a="1"/>
  <c r="M76" i="2" s="1"/>
  <c r="G73" i="2"/>
  <c r="M74" i="2" s="1" a="1"/>
  <c r="M74" i="2" s="1"/>
  <c r="G71" i="2"/>
  <c r="G69" i="2"/>
  <c r="G67" i="2"/>
  <c r="G65" i="2"/>
  <c r="G63" i="2"/>
  <c r="G61" i="2"/>
  <c r="G59" i="2"/>
  <c r="G57" i="2"/>
  <c r="G55" i="2"/>
  <c r="G54" i="2"/>
  <c r="G89" i="2"/>
  <c r="G87" i="2"/>
  <c r="G85" i="2"/>
  <c r="G84" i="2"/>
  <c r="G82" i="2"/>
  <c r="G80" i="2"/>
  <c r="G78" i="2"/>
  <c r="G76" i="2"/>
  <c r="G74" i="2"/>
  <c r="M75" i="2" s="1" a="1"/>
  <c r="M75" i="2" s="1"/>
  <c r="G72" i="2"/>
  <c r="G70" i="2"/>
  <c r="G68" i="2"/>
  <c r="G66" i="2"/>
  <c r="G64" i="2"/>
  <c r="G62" i="2"/>
  <c r="G60" i="2"/>
  <c r="G56" i="2"/>
  <c r="G53" i="2"/>
  <c r="G52" i="2"/>
  <c r="N152" i="2"/>
  <c r="N20" i="1" s="1"/>
  <c r="M152" i="2"/>
  <c r="M20" i="1" s="1"/>
  <c r="K152" i="2"/>
  <c r="L20" i="1" s="1"/>
  <c r="J152" i="2"/>
  <c r="K20" i="1" s="1"/>
  <c r="N64" i="2"/>
  <c r="N19" i="1" s="1"/>
  <c r="M64" i="2"/>
  <c r="M19" i="1" s="1"/>
  <c r="L19" i="1"/>
  <c r="J64" i="2"/>
  <c r="K19" i="1" s="1"/>
  <c r="N108" i="2"/>
  <c r="N18" i="1" s="1"/>
  <c r="M108" i="2"/>
  <c r="K108" i="2"/>
  <c r="L18" i="1" s="1"/>
  <c r="J108" i="2"/>
  <c r="G97" i="2"/>
  <c r="G96" i="2"/>
  <c r="J97" i="2" l="1"/>
  <c r="E18" i="1" s="1"/>
  <c r="P141" i="2"/>
  <c r="G20" i="1" s="1"/>
  <c r="Q141" i="2"/>
  <c r="H20" i="1" s="1"/>
  <c r="M241" i="2"/>
  <c r="Q53" i="2"/>
  <c r="N97" i="2"/>
  <c r="J18" i="1" s="1"/>
  <c r="P97" i="2"/>
  <c r="G18" i="1" s="1"/>
  <c r="N110" i="2"/>
  <c r="M109" i="2" s="1"/>
  <c r="J231" i="2"/>
  <c r="K230" i="2" s="1"/>
  <c r="N53" i="2"/>
  <c r="M97" i="2"/>
  <c r="I18" i="1" s="1"/>
  <c r="Q97" i="2"/>
  <c r="H18" i="1" s="1"/>
  <c r="N141" i="2"/>
  <c r="J20" i="1" s="1"/>
  <c r="Q185" i="2"/>
  <c r="H23" i="1" s="1"/>
  <c r="N185" i="2"/>
  <c r="J23" i="1" s="1"/>
  <c r="K185" i="2"/>
  <c r="M18" i="1"/>
  <c r="M141" i="2"/>
  <c r="I20" i="1" s="1"/>
  <c r="K53" i="2"/>
  <c r="M53" i="2"/>
  <c r="K97" i="2"/>
  <c r="J141" i="2"/>
  <c r="E20" i="1" s="1"/>
  <c r="K141" i="2"/>
  <c r="N241" i="2"/>
  <c r="M231" i="2"/>
  <c r="M230" i="2" s="1"/>
  <c r="P231" i="2"/>
  <c r="J185" i="2"/>
  <c r="E23" i="1" s="1"/>
  <c r="P185" i="2"/>
  <c r="M185" i="2"/>
  <c r="I23" i="1" s="1"/>
  <c r="N198" i="2"/>
  <c r="K154" i="2"/>
  <c r="J153" i="2" s="1"/>
  <c r="P53" i="2"/>
  <c r="J53" i="2"/>
  <c r="K198" i="2"/>
  <c r="J197" i="2" s="1"/>
  <c r="G223" i="2"/>
  <c r="P23" i="1" s="1"/>
  <c r="N154" i="2"/>
  <c r="G179" i="2"/>
  <c r="P20" i="1" s="1"/>
  <c r="K18" i="1"/>
  <c r="K110" i="2"/>
  <c r="K109" i="2" s="1"/>
  <c r="G135" i="2"/>
  <c r="P18" i="1" s="1"/>
  <c r="G37" i="2"/>
  <c r="G45" i="2"/>
  <c r="G42" i="2"/>
  <c r="G40" i="2"/>
  <c r="G38" i="2"/>
  <c r="G36" i="2"/>
  <c r="G34" i="2"/>
  <c r="G32" i="2"/>
  <c r="G31" i="2"/>
  <c r="G29" i="2"/>
  <c r="G27" i="2"/>
  <c r="G25" i="2"/>
  <c r="G23" i="2"/>
  <c r="G21" i="2"/>
  <c r="G19" i="2"/>
  <c r="G16" i="2"/>
  <c r="G12" i="2"/>
  <c r="G10" i="2"/>
  <c r="G9" i="2"/>
  <c r="G44" i="2"/>
  <c r="G43" i="2"/>
  <c r="G41" i="2"/>
  <c r="G39" i="2"/>
  <c r="G35" i="2"/>
  <c r="G33" i="2"/>
  <c r="G30" i="2"/>
  <c r="G28" i="2"/>
  <c r="G26" i="2"/>
  <c r="G24" i="2"/>
  <c r="G22" i="2"/>
  <c r="G20" i="2"/>
  <c r="G18" i="2"/>
  <c r="G17" i="2"/>
  <c r="G15" i="2"/>
  <c r="G13" i="2"/>
  <c r="F23" i="1" l="1"/>
  <c r="E19" i="1"/>
  <c r="G19" i="1"/>
  <c r="F19" i="1"/>
  <c r="N9" i="2"/>
  <c r="M9" i="2"/>
  <c r="I25" i="1" s="1"/>
  <c r="P9" i="2"/>
  <c r="J9" i="2"/>
  <c r="E25" i="1" s="1"/>
  <c r="Q9" i="2"/>
  <c r="K9" i="2"/>
  <c r="R244" i="2"/>
  <c r="F18" i="1"/>
  <c r="O244" i="2"/>
  <c r="J230" i="2"/>
  <c r="L244" i="2"/>
  <c r="N153" i="2"/>
  <c r="N109" i="2"/>
  <c r="M197" i="2"/>
  <c r="M153" i="2"/>
  <c r="F20" i="1"/>
  <c r="K153" i="2"/>
  <c r="P99" i="2"/>
  <c r="Q98" i="2" s="1"/>
  <c r="J99" i="2"/>
  <c r="K98" i="2" s="1"/>
  <c r="P187" i="2"/>
  <c r="P186" i="2" s="1"/>
  <c r="G23" i="1"/>
  <c r="J109" i="2"/>
  <c r="M187" i="2"/>
  <c r="M186" i="2" s="1"/>
  <c r="L235" i="2"/>
  <c r="Q230" i="2"/>
  <c r="J235" i="2"/>
  <c r="P230" i="2"/>
  <c r="K235" i="2"/>
  <c r="N230" i="2"/>
  <c r="N197" i="2"/>
  <c r="K197" i="2"/>
  <c r="J55" i="2"/>
  <c r="J54" i="2" s="1"/>
  <c r="H19" i="1"/>
  <c r="I19" i="1"/>
  <c r="J187" i="2"/>
  <c r="K186" i="2" s="1"/>
  <c r="M143" i="2"/>
  <c r="M142" i="2" s="1"/>
  <c r="J143" i="2"/>
  <c r="K142" i="2" s="1"/>
  <c r="P143" i="2"/>
  <c r="M99" i="2"/>
  <c r="N66" i="2"/>
  <c r="N65" i="2" s="1"/>
  <c r="K66" i="2"/>
  <c r="G91" i="2"/>
  <c r="P19" i="1" s="1"/>
  <c r="P55" i="2"/>
  <c r="P54" i="2" s="1"/>
  <c r="J19" i="1"/>
  <c r="Q54" i="2" l="1"/>
  <c r="K54" i="2"/>
  <c r="J11" i="2"/>
  <c r="H25" i="1"/>
  <c r="R200" i="2"/>
  <c r="R156" i="2"/>
  <c r="R112" i="2"/>
  <c r="L156" i="2"/>
  <c r="O156" i="2"/>
  <c r="O112" i="2"/>
  <c r="P98" i="2"/>
  <c r="J98" i="2"/>
  <c r="L112" i="2"/>
  <c r="O200" i="2"/>
  <c r="L200" i="2"/>
  <c r="K65" i="2"/>
  <c r="N186" i="2"/>
  <c r="Q186" i="2"/>
  <c r="F25" i="1"/>
  <c r="M11" i="2"/>
  <c r="J25" i="1"/>
  <c r="P11" i="2"/>
  <c r="G25" i="1"/>
  <c r="K103" i="2"/>
  <c r="N98" i="2"/>
  <c r="M98" i="2"/>
  <c r="J191" i="2"/>
  <c r="J186" i="2"/>
  <c r="K191" i="2"/>
  <c r="L191" i="2"/>
  <c r="J147" i="2"/>
  <c r="N142" i="2"/>
  <c r="L147" i="2"/>
  <c r="P142" i="2"/>
  <c r="J142" i="2"/>
  <c r="Q142" i="2"/>
  <c r="K147" i="2"/>
  <c r="L103" i="2"/>
  <c r="J103" i="2"/>
  <c r="J65" i="2"/>
  <c r="M65" i="2"/>
  <c r="M55" i="2"/>
  <c r="L68" i="2" l="1"/>
  <c r="M54" i="2"/>
  <c r="N54" i="2"/>
  <c r="L15" i="2"/>
  <c r="P10" i="2"/>
  <c r="M15" i="2"/>
  <c r="J10" i="2"/>
  <c r="K15" i="2"/>
  <c r="Q10" i="2"/>
  <c r="K10" i="2"/>
  <c r="N10" i="2"/>
  <c r="M10" i="2"/>
  <c r="D25" i="1"/>
  <c r="R68" i="2"/>
  <c r="O68" i="2"/>
  <c r="K59" i="2"/>
  <c r="L59" i="2"/>
  <c r="J59" i="2"/>
  <c r="G47" i="2"/>
  <c r="P25" i="1" s="1"/>
  <c r="O19" i="1"/>
  <c r="O18" i="1"/>
  <c r="O20" i="1"/>
  <c r="O23" i="1"/>
  <c r="O10" i="1"/>
  <c r="O11" i="1"/>
  <c r="O8" i="1"/>
  <c r="O21" i="1"/>
  <c r="O13" i="1"/>
  <c r="O12" i="1"/>
  <c r="O17" i="1"/>
  <c r="O15" i="1"/>
  <c r="O24" i="1"/>
  <c r="O7" i="1"/>
  <c r="O14" i="1"/>
  <c r="O9" i="1"/>
  <c r="O22" i="1"/>
  <c r="O16" i="1"/>
  <c r="O26" i="1"/>
  <c r="D18" i="1"/>
  <c r="D20" i="1"/>
  <c r="D23" i="1"/>
  <c r="D10" i="1"/>
  <c r="D11" i="1"/>
  <c r="D8" i="1"/>
  <c r="D21" i="1"/>
  <c r="D13" i="1"/>
  <c r="D12" i="1"/>
  <c r="D17" i="1"/>
  <c r="D15" i="1"/>
  <c r="D24" i="1"/>
  <c r="D7" i="1"/>
  <c r="D14" i="1"/>
  <c r="D9" i="1"/>
  <c r="D22" i="1"/>
  <c r="D16" i="1"/>
  <c r="D26" i="1"/>
  <c r="D19" i="1"/>
  <c r="N22" i="2" l="1"/>
  <c r="K22" i="2"/>
  <c r="O25" i="1"/>
  <c r="K21" i="2" l="1"/>
  <c r="N21" i="2"/>
  <c r="O24" i="2"/>
  <c r="M21" i="2"/>
  <c r="J2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<sst xmlns="http://schemas.openxmlformats.org/spreadsheetml/2006/main" count="3550" uniqueCount="151">
  <si>
    <t>Ligue 1 Saison 2019-2020</t>
  </si>
  <si>
    <t>Equipe</t>
  </si>
  <si>
    <t>Victoire</t>
  </si>
  <si>
    <t xml:space="preserve">Nul </t>
  </si>
  <si>
    <t>Défaite</t>
  </si>
  <si>
    <t>BP</t>
  </si>
  <si>
    <t xml:space="preserve">BC </t>
  </si>
  <si>
    <t>Diff</t>
  </si>
  <si>
    <t>Pts</t>
  </si>
  <si>
    <t>Journée</t>
  </si>
  <si>
    <t>PSG</t>
  </si>
  <si>
    <t>Lyon</t>
  </si>
  <si>
    <t>Marseille</t>
  </si>
  <si>
    <t>Monaco</t>
  </si>
  <si>
    <t>Ext</t>
  </si>
  <si>
    <t>Dom</t>
  </si>
  <si>
    <t>Rang</t>
  </si>
  <si>
    <t>Amiens</t>
  </si>
  <si>
    <t>Nice</t>
  </si>
  <si>
    <t xml:space="preserve">Amiens </t>
  </si>
  <si>
    <t>Lille</t>
  </si>
  <si>
    <t>Nantes</t>
  </si>
  <si>
    <t>Toulouse</t>
  </si>
  <si>
    <t>Metz</t>
  </si>
  <si>
    <t>Bordeaux</t>
  </si>
  <si>
    <t>Angers</t>
  </si>
  <si>
    <t>Nîmes</t>
  </si>
  <si>
    <t>Saint Etienne</t>
  </si>
  <si>
    <t>Brest</t>
  </si>
  <si>
    <t>Rennes</t>
  </si>
  <si>
    <t>Strasbourg</t>
  </si>
  <si>
    <t>Montpellier</t>
  </si>
  <si>
    <t>Reims</t>
  </si>
  <si>
    <t>Dijon</t>
  </si>
  <si>
    <t>Domicile</t>
  </si>
  <si>
    <t>Extérieur</t>
  </si>
  <si>
    <t xml:space="preserve">Victoire </t>
  </si>
  <si>
    <t>%</t>
  </si>
  <si>
    <t>Nul</t>
  </si>
  <si>
    <t>Moyenne</t>
  </si>
  <si>
    <t>Points</t>
  </si>
  <si>
    <t>Starsbourg</t>
  </si>
  <si>
    <t>Buts Pour</t>
  </si>
  <si>
    <t>Buts Contre</t>
  </si>
  <si>
    <t>Total BC</t>
  </si>
  <si>
    <t>Total BP</t>
  </si>
  <si>
    <t>Lilles</t>
  </si>
  <si>
    <t xml:space="preserve">Saint Etienne </t>
  </si>
  <si>
    <t xml:space="preserve">Reims </t>
  </si>
  <si>
    <t>Nimes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</si>
  <si>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</si>
  <si>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</si>
  <si>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</si>
  <si>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</si>
  <si>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</si>
  <si>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</si>
  <si>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</si>
  <si>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</si>
  <si>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</si>
  <si>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</si>
  <si>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</si>
  <si>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</si>
  <si>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</si>
  <si>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</si>
  <si>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</si>
  <si>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</si>
  <si>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</si>
  <si>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</si>
  <si>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</si>
  <si>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</si>
  <si>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</si>
  <si>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</si>
  <si>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</si>
  <si>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</si>
  <si>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</si>
  <si>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</si>
  <si>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</si>
  <si>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</si>
  <si>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</si>
  <si>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</si>
  <si>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</si>
  <si>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</si>
  <si>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</si>
  <si>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</si>
  <si>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</si>
  <si>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</si>
  <si>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</si>
  <si>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</si>
  <si>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 xml:space="preserve">Journée 1 </t>
  </si>
  <si>
    <t xml:space="preserve">Journée 2 </t>
  </si>
  <si>
    <t>Journée 3</t>
  </si>
  <si>
    <t>Journée 4</t>
  </si>
  <si>
    <t xml:space="preserve">Journée 5 </t>
  </si>
  <si>
    <t>Journée 6</t>
  </si>
  <si>
    <t>Journée 7</t>
  </si>
  <si>
    <t>Journée 8</t>
  </si>
  <si>
    <t>Journée 9</t>
  </si>
  <si>
    <t>Journée 10</t>
  </si>
  <si>
    <t>Journée 11</t>
  </si>
  <si>
    <t xml:space="preserve">Journée 12 </t>
  </si>
  <si>
    <t>Journée 13</t>
  </si>
  <si>
    <t>Journée 14</t>
  </si>
  <si>
    <t>Journée 15</t>
  </si>
  <si>
    <t>Journée 16</t>
  </si>
  <si>
    <t>Journée 17</t>
  </si>
  <si>
    <t xml:space="preserve">Journée 18 </t>
  </si>
  <si>
    <t xml:space="preserve">Journée 19 </t>
  </si>
  <si>
    <t>Journée 20</t>
  </si>
  <si>
    <t xml:space="preserve">Journée 21 </t>
  </si>
  <si>
    <t xml:space="preserve">Journée 22 </t>
  </si>
  <si>
    <t>Journée 23</t>
  </si>
  <si>
    <t xml:space="preserve">Journée 24 </t>
  </si>
  <si>
    <t>Journée 25</t>
  </si>
  <si>
    <t>Journée 26</t>
  </si>
  <si>
    <t>Journée 27</t>
  </si>
  <si>
    <t xml:space="preserve">Journée 28 </t>
  </si>
  <si>
    <t>Journée 29</t>
  </si>
  <si>
    <t>Journée 30</t>
  </si>
  <si>
    <t>Journée 31</t>
  </si>
  <si>
    <t>Journée 32</t>
  </si>
  <si>
    <t xml:space="preserve">Journée 33 </t>
  </si>
  <si>
    <t>Journée 34</t>
  </si>
  <si>
    <t xml:space="preserve">Journée 35 </t>
  </si>
  <si>
    <t>Journée 36</t>
  </si>
  <si>
    <t>Journée 37</t>
  </si>
  <si>
    <t>Journée 38</t>
  </si>
  <si>
    <t>Moy butpour/match</t>
  </si>
  <si>
    <t>Moy butcontre/match</t>
  </si>
  <si>
    <t>bordeaux</t>
  </si>
  <si>
    <t>amiens</t>
  </si>
  <si>
    <t>angers</t>
  </si>
  <si>
    <t>brest</t>
  </si>
  <si>
    <t>dijon</t>
  </si>
  <si>
    <t>lille</t>
  </si>
  <si>
    <t>lyon</t>
  </si>
  <si>
    <t>marseille</t>
  </si>
  <si>
    <t>metz</t>
  </si>
  <si>
    <t>monaco</t>
  </si>
  <si>
    <t>nantes</t>
  </si>
  <si>
    <t>nice</t>
  </si>
  <si>
    <t>nîmes</t>
  </si>
  <si>
    <t>paris</t>
  </si>
  <si>
    <t>reims</t>
  </si>
  <si>
    <t>rennes</t>
  </si>
  <si>
    <t>Saint etienne</t>
  </si>
  <si>
    <t>strasbourg</t>
  </si>
  <si>
    <t>toulouse</t>
  </si>
  <si>
    <t>Moy but/match</t>
  </si>
  <si>
    <t>5 Derniers résultats</t>
  </si>
  <si>
    <t>Top 5 BP Domicile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</si>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</sst>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656565"/>
      <name val="Tahoma"/>
      <family val="2"/>
    </font>
    <font>
      <sz val="8"/>
      <color rgb="FF656565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81CCA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7">
    <xf numFmtId="0" fontId="0" fillId="0" borderId="0" xfId="0"/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0" fillId="0" borderId="0" xfId="0" applyFill="1"/>
    <xf numFmtId="0" fontId="1" fillId="9" borderId="7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0" xfId="0" applyAlignment="1"/>
    <xf numFmtId="0" fontId="5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20" xfId="0" applyFont="1" applyBorder="1" applyAlignment="1">
      <alignment horizontal="center"/>
    </xf>
    <xf numFmtId="9" fontId="1" fillId="0" borderId="1" xfId="1" applyFont="1" applyBorder="1" applyAlignment="1">
      <alignment horizontal="center"/>
    </xf>
    <xf numFmtId="9" fontId="1" fillId="0" borderId="21" xfId="1" applyFont="1" applyBorder="1" applyAlignment="1">
      <alignment horizontal="center"/>
    </xf>
    <xf numFmtId="9" fontId="1" fillId="0" borderId="22" xfId="1" applyFont="1" applyBorder="1" applyAlignment="1">
      <alignment horizontal="center"/>
    </xf>
    <xf numFmtId="9" fontId="1" fillId="0" borderId="24" xfId="1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10" fontId="1" fillId="0" borderId="21" xfId="1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12" borderId="7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5" fillId="0" borderId="0" xfId="0" applyFont="1"/>
    <xf numFmtId="0" fontId="1" fillId="0" borderId="1" xfId="0" applyNumberFormat="1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right" vertical="center" wrapText="1" inden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 indent="1"/>
    </xf>
    <xf numFmtId="0" fontId="4" fillId="0" borderId="0" xfId="0" applyFont="1" applyFill="1" applyBorder="1" applyAlignment="1">
      <alignment horizontal="center"/>
    </xf>
    <xf numFmtId="0" fontId="1" fillId="0" borderId="16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0" fontId="1" fillId="13" borderId="12" xfId="0" applyFont="1" applyFill="1" applyBorder="1" applyAlignment="1">
      <alignment horizontal="center"/>
    </xf>
    <xf numFmtId="0" fontId="1" fillId="13" borderId="13" xfId="0" applyFont="1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0" fillId="13" borderId="13" xfId="0" applyFill="1" applyBorder="1" applyAlignment="1">
      <alignment horizontal="center"/>
    </xf>
    <xf numFmtId="0" fontId="9" fillId="14" borderId="18" xfId="0" applyFont="1" applyFill="1" applyBorder="1" applyAlignment="1">
      <alignment horizontal="center"/>
    </xf>
    <xf numFmtId="0" fontId="9" fillId="14" borderId="19" xfId="0" applyFont="1" applyFill="1" applyBorder="1" applyAlignment="1">
      <alignment horizontal="center"/>
    </xf>
    <xf numFmtId="0" fontId="7" fillId="10" borderId="18" xfId="0" applyFont="1" applyFill="1" applyBorder="1" applyAlignment="1">
      <alignment horizontal="center"/>
    </xf>
    <xf numFmtId="0" fontId="5" fillId="10" borderId="19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4" fillId="13" borderId="18" xfId="0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4" fillId="6" borderId="19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7" borderId="18" xfId="0" applyFont="1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5" borderId="18" xfId="0" applyFont="1" applyFill="1" applyBorder="1" applyAlignment="1">
      <alignment horizontal="center"/>
    </xf>
    <xf numFmtId="0" fontId="7" fillId="5" borderId="19" xfId="0" applyFont="1" applyFill="1" applyBorder="1" applyAlignment="1">
      <alignment horizontal="center"/>
    </xf>
    <xf numFmtId="0" fontId="7" fillId="7" borderId="19" xfId="0" applyFont="1" applyFill="1" applyBorder="1" applyAlignment="1">
      <alignment horizontal="center"/>
    </xf>
    <xf numFmtId="0" fontId="7" fillId="10" borderId="19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210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66FFFF"/>
      <color rgb="FF981C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898BC-9A55-43D2-B0A7-B277D3DA0023}">
  <sheetPr codeName="Feuil2"/>
  <dimension ref="B2:P31"/>
  <sheetViews>
    <sheetView tabSelected="1" topLeftCell="A10" workbookViewId="0">
      <selection activeCell="G31" sqref="G31"/>
    </sheetView>
  </sheetViews>
  <sheetFormatPr baseColWidth="10" defaultRowHeight="15" x14ac:dyDescent="0.25"/>
  <cols>
    <col min="3" max="3" width="22.85546875" customWidth="1"/>
    <col min="5" max="5" width="12.140625" bestFit="1" customWidth="1"/>
  </cols>
  <sheetData>
    <row r="2" spans="2:16" ht="15.75" thickBot="1" x14ac:dyDescent="0.3"/>
    <row r="3" spans="2:16" ht="29.25" thickBot="1" x14ac:dyDescent="0.5">
      <c r="C3" s="54" t="s">
        <v>0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6"/>
    </row>
    <row r="4" spans="2:16" ht="15.75" thickBot="1" x14ac:dyDescent="0.3"/>
    <row r="5" spans="2:16" ht="21.75" thickBot="1" x14ac:dyDescent="0.4">
      <c r="C5" s="1" t="s">
        <v>1</v>
      </c>
      <c r="D5" s="2" t="s">
        <v>9</v>
      </c>
      <c r="E5" s="57" t="s">
        <v>2</v>
      </c>
      <c r="F5" s="58"/>
      <c r="G5" s="57" t="s">
        <v>3</v>
      </c>
      <c r="H5" s="58"/>
      <c r="I5" s="57" t="s">
        <v>4</v>
      </c>
      <c r="J5" s="58"/>
      <c r="K5" s="57" t="s">
        <v>5</v>
      </c>
      <c r="L5" s="58"/>
      <c r="M5" s="57" t="s">
        <v>6</v>
      </c>
      <c r="N5" s="58"/>
      <c r="O5" s="6" t="s">
        <v>7</v>
      </c>
      <c r="P5" s="3" t="s">
        <v>8</v>
      </c>
    </row>
    <row r="6" spans="2:16" ht="18.75" x14ac:dyDescent="0.3">
      <c r="B6" s="14" t="s">
        <v>16</v>
      </c>
      <c r="C6" s="7"/>
      <c r="D6" s="8"/>
      <c r="E6" s="9" t="s">
        <v>15</v>
      </c>
      <c r="F6" s="9" t="s">
        <v>14</v>
      </c>
      <c r="G6" s="9" t="s">
        <v>15</v>
      </c>
      <c r="H6" s="9" t="s">
        <v>14</v>
      </c>
      <c r="I6" s="9" t="s">
        <v>15</v>
      </c>
      <c r="J6" s="9" t="s">
        <v>14</v>
      </c>
      <c r="K6" s="9" t="s">
        <v>15</v>
      </c>
      <c r="L6" s="9" t="s">
        <v>14</v>
      </c>
      <c r="M6" s="9" t="s">
        <v>15</v>
      </c>
      <c r="N6" s="9" t="s">
        <v>14</v>
      </c>
      <c r="O6" s="25"/>
      <c r="P6" s="10"/>
    </row>
    <row r="7" spans="2:16" ht="18.75" x14ac:dyDescent="0.3">
      <c r="B7" s="11">
        <v>1</v>
      </c>
      <c r="C7" s="38" t="s">
        <v>10</v>
      </c>
      <c r="D7" s="20">
        <f t="shared" ref="D7:D26" si="0">SUM(E7,F7,G7,H7,I7,J7)</f>
        <v>27</v>
      </c>
      <c r="E7" s="20">
        <f>'calend equipe'!J625</f>
        <v>12</v>
      </c>
      <c r="F7" s="20">
        <f>'calend equipe'!K625</f>
        <v>10</v>
      </c>
      <c r="G7" s="20">
        <f>'calend equipe'!P625</f>
        <v>1</v>
      </c>
      <c r="H7" s="20">
        <f>'calend equipe'!Q625</f>
        <v>1</v>
      </c>
      <c r="I7" s="20">
        <f>'calend equipe'!M625</f>
        <v>1</v>
      </c>
      <c r="J7" s="20">
        <f>'calend equipe'!N625</f>
        <v>2</v>
      </c>
      <c r="K7" s="20">
        <f>'calend equipe'!J636</f>
        <v>44</v>
      </c>
      <c r="L7" s="20">
        <f>'calend equipe'!K636</f>
        <v>31</v>
      </c>
      <c r="M7" s="20">
        <f>'calend equipe'!M636</f>
        <v>11</v>
      </c>
      <c r="N7" s="20">
        <f>'calend equipe'!N636</f>
        <v>13</v>
      </c>
      <c r="O7" s="20">
        <f t="shared" ref="O7:O26" si="1">(K7+L7)-(M7+N7)</f>
        <v>51</v>
      </c>
      <c r="P7" s="20">
        <f>'calend equipe'!G663</f>
        <v>68</v>
      </c>
    </row>
    <row r="8" spans="2:16" ht="18.75" x14ac:dyDescent="0.3">
      <c r="B8" s="11">
        <v>2</v>
      </c>
      <c r="C8" s="38" t="s">
        <v>12</v>
      </c>
      <c r="D8" s="20">
        <f t="shared" si="0"/>
        <v>28</v>
      </c>
      <c r="E8" s="20">
        <f>'calend equipe'!J317</f>
        <v>8</v>
      </c>
      <c r="F8" s="20">
        <f>'calend equipe'!K317</f>
        <v>8</v>
      </c>
      <c r="G8" s="20">
        <f>'calend equipe'!P317</f>
        <v>4</v>
      </c>
      <c r="H8" s="20">
        <f>'calend equipe'!Q317</f>
        <v>4</v>
      </c>
      <c r="I8" s="20">
        <f>'calend equipe'!M317</f>
        <v>2</v>
      </c>
      <c r="J8" s="20">
        <f>'calend equipe'!N317</f>
        <v>2</v>
      </c>
      <c r="K8" s="20">
        <f>'calend equipe'!J328</f>
        <v>21</v>
      </c>
      <c r="L8" s="20">
        <f>'calend equipe'!K328</f>
        <v>14</v>
      </c>
      <c r="M8" s="20">
        <f>'calend equipe'!M328</f>
        <v>14</v>
      </c>
      <c r="N8" s="20">
        <f>'calend equipe'!N328</f>
        <v>15</v>
      </c>
      <c r="O8" s="20">
        <f t="shared" si="1"/>
        <v>6</v>
      </c>
      <c r="P8" s="20">
        <f>'calend equipe'!G355</f>
        <v>56</v>
      </c>
    </row>
    <row r="9" spans="2:16" ht="18.75" x14ac:dyDescent="0.3">
      <c r="B9" s="12">
        <v>3</v>
      </c>
      <c r="C9" s="38" t="s">
        <v>29</v>
      </c>
      <c r="D9" s="20">
        <f t="shared" si="0"/>
        <v>27</v>
      </c>
      <c r="E9" s="20">
        <f>'calend equipe'!J713</f>
        <v>8</v>
      </c>
      <c r="F9" s="20">
        <f>'calend equipe'!K713</f>
        <v>6</v>
      </c>
      <c r="G9" s="20">
        <f>'calend equipe'!P713</f>
        <v>2</v>
      </c>
      <c r="H9" s="20">
        <f>'calend equipe'!Q713</f>
        <v>3</v>
      </c>
      <c r="I9" s="20">
        <f>'calend equipe'!M713</f>
        <v>3</v>
      </c>
      <c r="J9" s="20">
        <f>'calend equipe'!N713</f>
        <v>5</v>
      </c>
      <c r="K9" s="20">
        <f>'calend equipe'!J724</f>
        <v>20</v>
      </c>
      <c r="L9" s="20">
        <f>'calend equipe'!K724</f>
        <v>11</v>
      </c>
      <c r="M9" s="20">
        <f>'calend equipe'!M724</f>
        <v>14</v>
      </c>
      <c r="N9" s="20">
        <f>'calend equipe'!N724</f>
        <v>8</v>
      </c>
      <c r="O9" s="20">
        <f t="shared" si="1"/>
        <v>9</v>
      </c>
      <c r="P9" s="20">
        <f>'calend equipe'!G751</f>
        <v>47</v>
      </c>
    </row>
    <row r="10" spans="2:16" ht="18.75" x14ac:dyDescent="0.3">
      <c r="B10" s="13">
        <v>4</v>
      </c>
      <c r="C10" s="38" t="s">
        <v>20</v>
      </c>
      <c r="D10" s="20">
        <f t="shared" si="0"/>
        <v>28</v>
      </c>
      <c r="E10" s="20">
        <f>'calend equipe'!J229</f>
        <v>11</v>
      </c>
      <c r="F10" s="20">
        <f>'calend equipe'!K229</f>
        <v>4</v>
      </c>
      <c r="G10" s="20">
        <f>'calend equipe'!P229</f>
        <v>2</v>
      </c>
      <c r="H10" s="20">
        <f>'calend equipe'!Q229</f>
        <v>2</v>
      </c>
      <c r="I10" s="20">
        <f>'calend equipe'!M229</f>
        <v>2</v>
      </c>
      <c r="J10" s="20">
        <f>'calend equipe'!N229</f>
        <v>7</v>
      </c>
      <c r="K10" s="20">
        <f>'calend equipe'!J240</f>
        <v>24</v>
      </c>
      <c r="L10" s="20">
        <f>'calend equipe'!K240</f>
        <v>11</v>
      </c>
      <c r="M10" s="20">
        <f>'calend equipe'!M240</f>
        <v>9</v>
      </c>
      <c r="N10" s="20">
        <f>'calend equipe'!N240</f>
        <v>18</v>
      </c>
      <c r="O10" s="20">
        <f t="shared" si="1"/>
        <v>8</v>
      </c>
      <c r="P10" s="20">
        <f>'calend equipe'!G267</f>
        <v>49</v>
      </c>
    </row>
    <row r="11" spans="2:16" ht="18.75" x14ac:dyDescent="0.3">
      <c r="B11" s="14">
        <v>5</v>
      </c>
      <c r="C11" s="38" t="s">
        <v>11</v>
      </c>
      <c r="D11" s="20">
        <f t="shared" si="0"/>
        <v>28</v>
      </c>
      <c r="E11" s="20">
        <f>'calend equipe'!J273</f>
        <v>5</v>
      </c>
      <c r="F11" s="20">
        <f>'calend equipe'!K273</f>
        <v>6</v>
      </c>
      <c r="G11" s="20">
        <f>'calend equipe'!P273</f>
        <v>4</v>
      </c>
      <c r="H11" s="20">
        <f>'calend equipe'!Q273</f>
        <v>3</v>
      </c>
      <c r="I11" s="20">
        <f>'calend equipe'!M273</f>
        <v>4</v>
      </c>
      <c r="J11" s="20">
        <f>'calend equipe'!N273</f>
        <v>6</v>
      </c>
      <c r="K11" s="20">
        <f>'calend equipe'!J284</f>
        <v>17</v>
      </c>
      <c r="L11" s="20">
        <f>'calend equipe'!K284</f>
        <v>25</v>
      </c>
      <c r="M11" s="20">
        <f>'calend equipe'!M284</f>
        <v>7</v>
      </c>
      <c r="N11" s="20">
        <f>'calend equipe'!N284</f>
        <v>20</v>
      </c>
      <c r="O11" s="20">
        <f t="shared" si="1"/>
        <v>15</v>
      </c>
      <c r="P11" s="20">
        <f>'calend equipe'!G311</f>
        <v>40</v>
      </c>
    </row>
    <row r="12" spans="2:16" ht="18.75" x14ac:dyDescent="0.3">
      <c r="B12" s="14">
        <v>6</v>
      </c>
      <c r="C12" s="38" t="s">
        <v>31</v>
      </c>
      <c r="D12" s="20">
        <f t="shared" si="0"/>
        <v>27</v>
      </c>
      <c r="E12" s="20">
        <f>'calend equipe'!J449</f>
        <v>10</v>
      </c>
      <c r="F12" s="20">
        <f>'calend equipe'!K449</f>
        <v>1</v>
      </c>
      <c r="G12" s="20">
        <f>'calend equipe'!P449</f>
        <v>2</v>
      </c>
      <c r="H12" s="20">
        <f>'calend equipe'!Q449</f>
        <v>5</v>
      </c>
      <c r="I12" s="20">
        <f>'calend equipe'!M449</f>
        <v>2</v>
      </c>
      <c r="J12" s="20">
        <f>'calend equipe'!N449</f>
        <v>7</v>
      </c>
      <c r="K12" s="20">
        <f>'calend equipe'!J460</f>
        <v>26</v>
      </c>
      <c r="L12" s="20">
        <f>'calend equipe'!K460</f>
        <v>9</v>
      </c>
      <c r="M12" s="20">
        <f>'calend equipe'!M460</f>
        <v>10</v>
      </c>
      <c r="N12" s="20">
        <f>'calend equipe'!N460</f>
        <v>19</v>
      </c>
      <c r="O12" s="20">
        <f t="shared" si="1"/>
        <v>6</v>
      </c>
      <c r="P12" s="20">
        <f>'calend equipe'!G487</f>
        <v>40</v>
      </c>
    </row>
    <row r="13" spans="2:16" ht="18.75" x14ac:dyDescent="0.3">
      <c r="B13" s="14">
        <v>7</v>
      </c>
      <c r="C13" s="38" t="s">
        <v>13</v>
      </c>
      <c r="D13" s="20">
        <f t="shared" si="0"/>
        <v>27</v>
      </c>
      <c r="E13" s="20">
        <f>'calend equipe'!J405</f>
        <v>8</v>
      </c>
      <c r="F13" s="20">
        <f>'calend equipe'!K405</f>
        <v>3</v>
      </c>
      <c r="G13" s="20">
        <f>'calend equipe'!P405</f>
        <v>2</v>
      </c>
      <c r="H13" s="20">
        <f>'calend equipe'!Q405</f>
        <v>5</v>
      </c>
      <c r="I13" s="20">
        <f>'calend equipe'!M405</f>
        <v>4</v>
      </c>
      <c r="J13" s="20">
        <f>'calend equipe'!N405</f>
        <v>5</v>
      </c>
      <c r="K13" s="20">
        <f>'calend equipe'!J416</f>
        <v>29</v>
      </c>
      <c r="L13" s="20">
        <f>'calend equipe'!K416</f>
        <v>14</v>
      </c>
      <c r="M13" s="20">
        <f>'calend equipe'!M416</f>
        <v>22</v>
      </c>
      <c r="N13" s="20">
        <f>'calend equipe'!N416</f>
        <v>20</v>
      </c>
      <c r="O13" s="20">
        <f t="shared" si="1"/>
        <v>1</v>
      </c>
      <c r="P13" s="20">
        <f>'calend equipe'!G443</f>
        <v>40</v>
      </c>
    </row>
    <row r="14" spans="2:16" ht="18.75" x14ac:dyDescent="0.3">
      <c r="B14" s="14">
        <v>8</v>
      </c>
      <c r="C14" s="38" t="s">
        <v>32</v>
      </c>
      <c r="D14" s="20">
        <f t="shared" si="0"/>
        <v>27</v>
      </c>
      <c r="E14" s="20">
        <f>'calend equipe'!J669</f>
        <v>4</v>
      </c>
      <c r="F14" s="20">
        <f>'calend equipe'!K669</f>
        <v>5</v>
      </c>
      <c r="G14" s="20">
        <f>'calend equipe'!P669</f>
        <v>7</v>
      </c>
      <c r="H14" s="20">
        <f>'calend equipe'!Q669</f>
        <v>4</v>
      </c>
      <c r="I14" s="20">
        <f>'calend equipe'!M669</f>
        <v>2</v>
      </c>
      <c r="J14" s="20">
        <f>'calend equipe'!N669</f>
        <v>5</v>
      </c>
      <c r="K14" s="20">
        <f>'calend equipe'!J680</f>
        <v>11</v>
      </c>
      <c r="L14" s="20">
        <f>'calend equipe'!K680</f>
        <v>14</v>
      </c>
      <c r="M14" s="20">
        <f>'calend equipe'!M680</f>
        <v>7</v>
      </c>
      <c r="N14" s="20">
        <f>'calend equipe'!N680</f>
        <v>14</v>
      </c>
      <c r="O14" s="20">
        <f t="shared" si="1"/>
        <v>4</v>
      </c>
      <c r="P14" s="20">
        <f>'calend equipe'!G707</f>
        <v>38</v>
      </c>
    </row>
    <row r="15" spans="2:16" ht="18.75" x14ac:dyDescent="0.3">
      <c r="B15" s="14">
        <v>9</v>
      </c>
      <c r="C15" s="38" t="s">
        <v>18</v>
      </c>
      <c r="D15" s="20">
        <f t="shared" si="0"/>
        <v>27</v>
      </c>
      <c r="E15" s="20">
        <f>'calend equipe'!J537</f>
        <v>7</v>
      </c>
      <c r="F15" s="20">
        <f>'calend equipe'!K537</f>
        <v>3</v>
      </c>
      <c r="G15" s="20">
        <f>'calend equipe'!P537</f>
        <v>4</v>
      </c>
      <c r="H15" s="20">
        <f>'calend equipe'!Q537</f>
        <v>4</v>
      </c>
      <c r="I15" s="20">
        <f>'calend equipe'!M537</f>
        <v>3</v>
      </c>
      <c r="J15" s="20">
        <f>'calend equipe'!N537</f>
        <v>6</v>
      </c>
      <c r="K15" s="20">
        <f>'calend equipe'!J548</f>
        <v>26</v>
      </c>
      <c r="L15" s="20">
        <f>'calend equipe'!K548</f>
        <v>13</v>
      </c>
      <c r="M15" s="20">
        <f>'calend equipe'!M548</f>
        <v>19</v>
      </c>
      <c r="N15" s="20">
        <f>'calend equipe'!N548</f>
        <v>18</v>
      </c>
      <c r="O15" s="20">
        <f t="shared" si="1"/>
        <v>2</v>
      </c>
      <c r="P15" s="20">
        <f>'calend equipe'!G575</f>
        <v>38</v>
      </c>
    </row>
    <row r="16" spans="2:16" ht="18.75" x14ac:dyDescent="0.3">
      <c r="B16" s="14">
        <v>10</v>
      </c>
      <c r="C16" s="38" t="s">
        <v>30</v>
      </c>
      <c r="D16" s="20">
        <f t="shared" si="0"/>
        <v>27</v>
      </c>
      <c r="E16" s="20">
        <f>'calend equipe'!J801</f>
        <v>7</v>
      </c>
      <c r="F16" s="20">
        <f>'calend equipe'!K801</f>
        <v>4</v>
      </c>
      <c r="G16" s="20">
        <f>'calend equipe'!P801</f>
        <v>3</v>
      </c>
      <c r="H16" s="20">
        <f>'calend equipe'!Q801</f>
        <v>2</v>
      </c>
      <c r="I16" s="20">
        <f>'calend equipe'!M801</f>
        <v>3</v>
      </c>
      <c r="J16" s="20">
        <f>'calend equipe'!N801</f>
        <v>8</v>
      </c>
      <c r="K16" s="20">
        <f>'calend equipe'!J812</f>
        <v>22</v>
      </c>
      <c r="L16" s="20">
        <f>'calend equipe'!K812</f>
        <v>10</v>
      </c>
      <c r="M16" s="20">
        <f>'calend equipe'!M812</f>
        <v>14</v>
      </c>
      <c r="N16" s="20">
        <f>'calend equipe'!N812</f>
        <v>18</v>
      </c>
      <c r="O16" s="20">
        <f t="shared" si="1"/>
        <v>0</v>
      </c>
      <c r="P16" s="20">
        <f>'calend equipe'!G839</f>
        <v>38</v>
      </c>
    </row>
    <row r="17" spans="2:16" ht="18.75" x14ac:dyDescent="0.3">
      <c r="B17" s="14">
        <v>11</v>
      </c>
      <c r="C17" s="38" t="s">
        <v>21</v>
      </c>
      <c r="D17" s="20">
        <f t="shared" si="0"/>
        <v>28</v>
      </c>
      <c r="E17" s="20">
        <f>'calend equipe'!J493</f>
        <v>6</v>
      </c>
      <c r="F17" s="20">
        <f>'calend equipe'!K493</f>
        <v>5</v>
      </c>
      <c r="G17" s="20">
        <f>'calend equipe'!P493</f>
        <v>2</v>
      </c>
      <c r="H17" s="20">
        <f>'calend equipe'!Q493</f>
        <v>2</v>
      </c>
      <c r="I17" s="20">
        <f>'calend equipe'!M493</f>
        <v>6</v>
      </c>
      <c r="J17" s="20">
        <f>'calend equipe'!N493</f>
        <v>7</v>
      </c>
      <c r="K17" s="20">
        <f>'calend equipe'!J504</f>
        <v>11</v>
      </c>
      <c r="L17" s="20">
        <f>'calend equipe'!K504</f>
        <v>17</v>
      </c>
      <c r="M17" s="20">
        <f>'calend equipe'!M504</f>
        <v>11</v>
      </c>
      <c r="N17" s="20">
        <f>'calend equipe'!N504</f>
        <v>20</v>
      </c>
      <c r="O17" s="20">
        <f t="shared" si="1"/>
        <v>-3</v>
      </c>
      <c r="P17" s="20">
        <f>'calend equipe'!G531</f>
        <v>37</v>
      </c>
    </row>
    <row r="18" spans="2:16" ht="18.75" x14ac:dyDescent="0.3">
      <c r="B18" s="14">
        <v>12</v>
      </c>
      <c r="C18" s="38" t="s">
        <v>24</v>
      </c>
      <c r="D18" s="20">
        <f t="shared" si="0"/>
        <v>28</v>
      </c>
      <c r="E18" s="20">
        <f>'calend equipe'!J97</f>
        <v>4</v>
      </c>
      <c r="F18" s="20">
        <f>'calend equipe'!K97</f>
        <v>5</v>
      </c>
      <c r="G18" s="20">
        <f>'calend equipe'!P97</f>
        <v>5</v>
      </c>
      <c r="H18" s="20">
        <f>'calend equipe'!Q97</f>
        <v>5</v>
      </c>
      <c r="I18" s="20">
        <f>'calend equipe'!M97</f>
        <v>4</v>
      </c>
      <c r="J18" s="20">
        <f>'calend equipe'!N97</f>
        <v>5</v>
      </c>
      <c r="K18" s="20">
        <f>'calend equipe'!J108</f>
        <v>19</v>
      </c>
      <c r="L18" s="20">
        <f>'calend equipe'!K108</f>
        <v>21</v>
      </c>
      <c r="M18" s="20">
        <f>'calend equipe'!M108</f>
        <v>12</v>
      </c>
      <c r="N18" s="20">
        <f>'calend equipe'!N108</f>
        <v>22</v>
      </c>
      <c r="O18" s="20">
        <f t="shared" si="1"/>
        <v>6</v>
      </c>
      <c r="P18" s="20">
        <f>'calend equipe'!G135</f>
        <v>37</v>
      </c>
    </row>
    <row r="19" spans="2:16" ht="18.75" x14ac:dyDescent="0.3">
      <c r="B19" s="14">
        <v>13</v>
      </c>
      <c r="C19" s="38" t="s">
        <v>25</v>
      </c>
      <c r="D19" s="20">
        <f t="shared" si="0"/>
        <v>28</v>
      </c>
      <c r="E19" s="20">
        <f>'calend equipe'!J53</f>
        <v>8</v>
      </c>
      <c r="F19" s="20">
        <f>'calend equipe'!K53</f>
        <v>3</v>
      </c>
      <c r="G19" s="20">
        <f>'calend equipe'!P53</f>
        <v>3</v>
      </c>
      <c r="H19" s="20">
        <f>'calend equipe'!Q53</f>
        <v>3</v>
      </c>
      <c r="I19" s="20">
        <f>'calend equipe'!M53</f>
        <v>4</v>
      </c>
      <c r="J19" s="20">
        <f>'calend equipe'!N53</f>
        <v>7</v>
      </c>
      <c r="K19" s="20">
        <f>'calend equipe'!J64</f>
        <v>20</v>
      </c>
      <c r="L19" s="20">
        <f>'calend equipe'!K64</f>
        <v>8</v>
      </c>
      <c r="M19" s="20">
        <f>'calend equipe'!M64</f>
        <v>13</v>
      </c>
      <c r="N19" s="20">
        <f>'calend equipe'!N64</f>
        <v>20</v>
      </c>
      <c r="O19" s="20">
        <f t="shared" si="1"/>
        <v>-5</v>
      </c>
      <c r="P19" s="20">
        <f>'calend equipe'!G91</f>
        <v>39</v>
      </c>
    </row>
    <row r="20" spans="2:16" ht="18.75" x14ac:dyDescent="0.3">
      <c r="B20" s="14">
        <v>14</v>
      </c>
      <c r="C20" s="38" t="s">
        <v>28</v>
      </c>
      <c r="D20" s="20">
        <f t="shared" si="0"/>
        <v>27</v>
      </c>
      <c r="E20" s="20">
        <f>'calend equipe'!J141</f>
        <v>6</v>
      </c>
      <c r="F20" s="20">
        <f>'calend equipe'!K141</f>
        <v>2</v>
      </c>
      <c r="G20" s="20">
        <f>'calend equipe'!P141</f>
        <v>6</v>
      </c>
      <c r="H20" s="20">
        <f>'calend equipe'!Q141</f>
        <v>4</v>
      </c>
      <c r="I20" s="20">
        <f>'calend equipe'!M141</f>
        <v>2</v>
      </c>
      <c r="J20" s="20">
        <f>'calend equipe'!N141</f>
        <v>7</v>
      </c>
      <c r="K20" s="20">
        <f>'calend equipe'!J152</f>
        <v>21</v>
      </c>
      <c r="L20" s="20">
        <f>'calend equipe'!K152</f>
        <v>13</v>
      </c>
      <c r="M20" s="20">
        <f>'calend equipe'!M152</f>
        <v>11</v>
      </c>
      <c r="N20" s="20">
        <f>'calend equipe'!N152</f>
        <v>26</v>
      </c>
      <c r="O20" s="20">
        <f t="shared" si="1"/>
        <v>-3</v>
      </c>
      <c r="P20" s="20">
        <f>'calend equipe'!G179</f>
        <v>34</v>
      </c>
    </row>
    <row r="21" spans="2:16" ht="18.75" x14ac:dyDescent="0.3">
      <c r="B21" s="14">
        <v>15</v>
      </c>
      <c r="C21" s="38" t="s">
        <v>23</v>
      </c>
      <c r="D21" s="20">
        <f t="shared" si="0"/>
        <v>27</v>
      </c>
      <c r="E21" s="20">
        <f>'calend equipe'!J361</f>
        <v>4</v>
      </c>
      <c r="F21" s="20">
        <f>'calend equipe'!K361</f>
        <v>3</v>
      </c>
      <c r="G21" s="20">
        <f>'calend equipe'!P361</f>
        <v>4</v>
      </c>
      <c r="H21" s="20">
        <f>'calend equipe'!Q361</f>
        <v>6</v>
      </c>
      <c r="I21" s="20">
        <f>'calend equipe'!M361</f>
        <v>5</v>
      </c>
      <c r="J21" s="20">
        <f>'calend equipe'!N361</f>
        <v>5</v>
      </c>
      <c r="K21" s="20">
        <f>'calend equipe'!J372</f>
        <v>16</v>
      </c>
      <c r="L21" s="20">
        <f>'calend equipe'!K372</f>
        <v>9</v>
      </c>
      <c r="M21" s="20">
        <f>'calend equipe'!M372</f>
        <v>16</v>
      </c>
      <c r="N21" s="20">
        <f>'calend equipe'!N372</f>
        <v>18</v>
      </c>
      <c r="O21" s="20">
        <f t="shared" si="1"/>
        <v>-9</v>
      </c>
      <c r="P21" s="20">
        <f>'calend equipe'!G399</f>
        <v>31</v>
      </c>
    </row>
    <row r="22" spans="2:16" ht="18.75" x14ac:dyDescent="0.3">
      <c r="B22" s="14">
        <v>16</v>
      </c>
      <c r="C22" s="38" t="s">
        <v>27</v>
      </c>
      <c r="D22" s="20">
        <f t="shared" si="0"/>
        <v>28</v>
      </c>
      <c r="E22" s="20">
        <f>'calend equipe'!J757</f>
        <v>4</v>
      </c>
      <c r="F22" s="20">
        <f>'calend equipe'!K757</f>
        <v>4</v>
      </c>
      <c r="G22" s="20">
        <f>'calend equipe'!P757</f>
        <v>6</v>
      </c>
      <c r="H22" s="20">
        <f>'calend equipe'!Q757</f>
        <v>0</v>
      </c>
      <c r="I22" s="20">
        <f>'calend equipe'!M757</f>
        <v>4</v>
      </c>
      <c r="J22" s="20">
        <f>'calend equipe'!N757</f>
        <v>10</v>
      </c>
      <c r="K22" s="20">
        <f>'calend equipe'!J768</f>
        <v>15</v>
      </c>
      <c r="L22" s="20">
        <f>'calend equipe'!K768</f>
        <v>14</v>
      </c>
      <c r="M22" s="20">
        <f>'calend equipe'!M768</f>
        <v>15</v>
      </c>
      <c r="N22" s="20">
        <f>'calend equipe'!N768</f>
        <v>27</v>
      </c>
      <c r="O22" s="20">
        <f t="shared" si="1"/>
        <v>-13</v>
      </c>
      <c r="P22" s="20">
        <f>'calend equipe'!G795</f>
        <v>30</v>
      </c>
    </row>
    <row r="23" spans="2:16" ht="18.75" x14ac:dyDescent="0.3">
      <c r="B23" s="14">
        <v>17</v>
      </c>
      <c r="C23" s="38" t="s">
        <v>33</v>
      </c>
      <c r="D23" s="20">
        <f t="shared" si="0"/>
        <v>27</v>
      </c>
      <c r="E23" s="20">
        <f>'calend equipe'!J185</f>
        <v>4</v>
      </c>
      <c r="F23" s="20">
        <f>'calend equipe'!K185</f>
        <v>2</v>
      </c>
      <c r="G23" s="20">
        <f>'calend equipe'!P185</f>
        <v>6</v>
      </c>
      <c r="H23" s="20">
        <f>'calend equipe'!Q185</f>
        <v>3</v>
      </c>
      <c r="I23" s="20">
        <f>'calend equipe'!M185</f>
        <v>3</v>
      </c>
      <c r="J23" s="20">
        <f>'calend equipe'!N185</f>
        <v>9</v>
      </c>
      <c r="K23" s="20">
        <f>'calend equipe'!J196</f>
        <v>16</v>
      </c>
      <c r="L23" s="20">
        <f>'calend equipe'!K196</f>
        <v>7</v>
      </c>
      <c r="M23" s="20">
        <f>'calend equipe'!M196</f>
        <v>12</v>
      </c>
      <c r="N23" s="20">
        <f>'calend equipe'!N196</f>
        <v>22</v>
      </c>
      <c r="O23" s="20">
        <f t="shared" si="1"/>
        <v>-11</v>
      </c>
      <c r="P23" s="20">
        <f>'calend equipe'!G223</f>
        <v>27</v>
      </c>
    </row>
    <row r="24" spans="2:16" ht="18.75" x14ac:dyDescent="0.3">
      <c r="B24" s="15">
        <v>18</v>
      </c>
      <c r="C24" s="38" t="s">
        <v>26</v>
      </c>
      <c r="D24" s="20">
        <f t="shared" si="0"/>
        <v>27</v>
      </c>
      <c r="E24" s="20">
        <f>'calend equipe'!J581</f>
        <v>6</v>
      </c>
      <c r="F24" s="20">
        <f>'calend equipe'!K581</f>
        <v>1</v>
      </c>
      <c r="G24" s="20">
        <f>'calend equipe'!P581</f>
        <v>2</v>
      </c>
      <c r="H24" s="20">
        <f>'calend equipe'!Q581</f>
        <v>4</v>
      </c>
      <c r="I24" s="20">
        <f>'calend equipe'!M581</f>
        <v>6</v>
      </c>
      <c r="J24" s="20">
        <f>'calend equipe'!N581</f>
        <v>8</v>
      </c>
      <c r="K24" s="20">
        <f>'calend equipe'!J592</f>
        <v>17</v>
      </c>
      <c r="L24" s="20">
        <f>'calend equipe'!K592</f>
        <v>11</v>
      </c>
      <c r="M24" s="20">
        <f>'calend equipe'!M592</f>
        <v>15</v>
      </c>
      <c r="N24" s="20">
        <f>'calend equipe'!N592</f>
        <v>27</v>
      </c>
      <c r="O24" s="20">
        <f t="shared" si="1"/>
        <v>-14</v>
      </c>
      <c r="P24" s="20">
        <f>'calend equipe'!G619</f>
        <v>27</v>
      </c>
    </row>
    <row r="25" spans="2:16" ht="18.75" x14ac:dyDescent="0.3">
      <c r="B25" s="16">
        <v>19</v>
      </c>
      <c r="C25" s="52" t="s">
        <v>17</v>
      </c>
      <c r="D25" s="20">
        <f t="shared" si="0"/>
        <v>28</v>
      </c>
      <c r="E25" s="20">
        <f>'calend equipe'!J9</f>
        <v>3</v>
      </c>
      <c r="F25" s="20">
        <f>'calend equipe'!K9</f>
        <v>1</v>
      </c>
      <c r="G25" s="20">
        <f>'calend equipe'!P9</f>
        <v>5</v>
      </c>
      <c r="H25" s="20">
        <f>'calend equipe'!Q9</f>
        <v>6</v>
      </c>
      <c r="I25" s="20">
        <f>'calend equipe'!M9</f>
        <v>6</v>
      </c>
      <c r="J25" s="20">
        <f>'calend equipe'!N9</f>
        <v>7</v>
      </c>
      <c r="K25" s="20">
        <f>'calend equipe'!J20</f>
        <v>17</v>
      </c>
      <c r="L25" s="20">
        <f>'calend equipe'!K20</f>
        <v>14</v>
      </c>
      <c r="M25" s="20">
        <f>'calend equipe'!M20</f>
        <v>23</v>
      </c>
      <c r="N25" s="20">
        <f>'calend equipe'!N20</f>
        <v>27</v>
      </c>
      <c r="O25" s="20">
        <f t="shared" si="1"/>
        <v>-19</v>
      </c>
      <c r="P25" s="20">
        <f>'calend equipe'!G47</f>
        <v>23</v>
      </c>
    </row>
    <row r="26" spans="2:16" ht="19.5" thickBot="1" x14ac:dyDescent="0.35">
      <c r="B26" s="16">
        <v>20</v>
      </c>
      <c r="C26" s="39" t="s">
        <v>22</v>
      </c>
      <c r="D26" s="20">
        <f t="shared" si="0"/>
        <v>27</v>
      </c>
      <c r="E26" s="20">
        <f>'calend equipe'!J845</f>
        <v>3</v>
      </c>
      <c r="F26" s="20">
        <f>'calend equipe'!K845</f>
        <v>0</v>
      </c>
      <c r="G26" s="20">
        <f>'calend equipe'!P845</f>
        <v>0</v>
      </c>
      <c r="H26" s="20">
        <f>'calend equipe'!Q845</f>
        <v>4</v>
      </c>
      <c r="I26" s="20">
        <f>'calend equipe'!M845</f>
        <v>10</v>
      </c>
      <c r="J26" s="20">
        <f>'calend equipe'!N845</f>
        <v>10</v>
      </c>
      <c r="K26" s="20">
        <f>'calend equipe'!J856</f>
        <v>11</v>
      </c>
      <c r="L26" s="20">
        <f>'calend equipe'!K856</f>
        <v>10</v>
      </c>
      <c r="M26" s="20">
        <f>'calend equipe'!M856</f>
        <v>24</v>
      </c>
      <c r="N26" s="20">
        <f>'calend equipe'!N856</f>
        <v>30</v>
      </c>
      <c r="O26" s="20">
        <f t="shared" si="1"/>
        <v>-33</v>
      </c>
      <c r="P26" s="20">
        <f>'calend equipe'!G883</f>
        <v>13</v>
      </c>
    </row>
    <row r="29" spans="2:16" ht="18.75" x14ac:dyDescent="0.3">
      <c r="B29" s="53" t="s">
        <v>149</v>
      </c>
      <c r="C29" s="53"/>
    </row>
    <row r="31" spans="2:16" x14ac:dyDescent="0.25">
      <c r="C31" s="22"/>
      <c r="D31" s="22"/>
      <c r="E31" s="22"/>
      <c r="F31" s="22" t="s">
        <v>150</v>
      </c>
    </row>
  </sheetData>
  <sortState xmlns:xlrd2="http://schemas.microsoft.com/office/spreadsheetml/2017/richdata2" ref="C7:P26">
    <sortCondition descending="1" ref="P7:P26"/>
    <sortCondition descending="1" ref="O7:O26"/>
  </sortState>
  <mergeCells count="7">
    <mergeCell ref="B29:C29"/>
    <mergeCell ref="C3:P3"/>
    <mergeCell ref="E5:F5"/>
    <mergeCell ref="G5:H5"/>
    <mergeCell ref="I5:J5"/>
    <mergeCell ref="K5:L5"/>
    <mergeCell ref="M5:N5"/>
  </mergeCells>
  <conditionalFormatting sqref="C7:P26">
    <cfRule type="expression" dxfId="209" priority="2">
      <formula>MOD(ROW(),2)</formula>
    </cfRule>
  </conditionalFormatting>
  <dataValidations count="1">
    <dataValidation type="whole" operator="greaterThanOrEqual" allowBlank="1" showInputMessage="1" showErrorMessage="1" sqref="P7:P26" xr:uid="{DD28A9AC-687A-405D-AC04-2E55A01224CD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BEA1-ED38-45E1-AD75-48B85684AB55}">
  <sheetPr codeName="Feuil3"/>
  <dimension ref="C3:X134"/>
  <sheetViews>
    <sheetView topLeftCell="D80" zoomScale="130" zoomScaleNormal="130" workbookViewId="0">
      <selection activeCell="S86" sqref="S86"/>
    </sheetView>
  </sheetViews>
  <sheetFormatPr baseColWidth="10" defaultRowHeight="15" x14ac:dyDescent="0.25"/>
  <cols>
    <col min="2" max="2" width="11.42578125" customWidth="1"/>
    <col min="3" max="3" width="15.42578125" customWidth="1"/>
    <col min="4" max="4" width="7" customWidth="1"/>
    <col min="5" max="5" width="6.7109375" customWidth="1"/>
    <col min="6" max="6" width="15.42578125" bestFit="1" customWidth="1"/>
    <col min="8" max="8" width="17.42578125" customWidth="1"/>
    <col min="9" max="10" width="6.7109375" customWidth="1"/>
    <col min="11" max="11" width="15.42578125" bestFit="1" customWidth="1"/>
    <col min="13" max="13" width="15.42578125" customWidth="1"/>
    <col min="14" max="15" width="6.7109375" customWidth="1"/>
    <col min="16" max="16" width="15.42578125" bestFit="1" customWidth="1"/>
    <col min="18" max="18" width="15.42578125" customWidth="1"/>
    <col min="19" max="20" width="6.7109375" customWidth="1"/>
    <col min="21" max="21" width="15.42578125" bestFit="1" customWidth="1"/>
  </cols>
  <sheetData>
    <row r="3" spans="3:21" x14ac:dyDescent="0.25">
      <c r="M3">
        <f>N8</f>
        <v>1</v>
      </c>
    </row>
    <row r="6" spans="3:21" ht="15.75" thickBot="1" x14ac:dyDescent="0.3"/>
    <row r="7" spans="3:21" ht="19.5" thickBot="1" x14ac:dyDescent="0.35">
      <c r="C7" s="59" t="s">
        <v>88</v>
      </c>
      <c r="D7" s="60"/>
      <c r="E7" s="60"/>
      <c r="F7" s="61"/>
      <c r="H7" s="59" t="s">
        <v>89</v>
      </c>
      <c r="I7" s="62"/>
      <c r="J7" s="62"/>
      <c r="K7" s="63"/>
      <c r="M7" s="59" t="s">
        <v>90</v>
      </c>
      <c r="N7" s="60"/>
      <c r="O7" s="60"/>
      <c r="P7" s="61"/>
      <c r="R7" s="59" t="s">
        <v>91</v>
      </c>
      <c r="S7" s="60"/>
      <c r="T7" s="60"/>
      <c r="U7" s="61"/>
    </row>
    <row r="8" spans="3:21" ht="18.75" x14ac:dyDescent="0.3">
      <c r="C8" s="40" t="s">
        <v>18</v>
      </c>
      <c r="D8" s="40">
        <v>2</v>
      </c>
      <c r="E8" s="40">
        <v>1</v>
      </c>
      <c r="F8" s="40" t="s">
        <v>19</v>
      </c>
      <c r="H8" s="40" t="s">
        <v>19</v>
      </c>
      <c r="I8" s="40">
        <v>1</v>
      </c>
      <c r="J8" s="40">
        <v>0</v>
      </c>
      <c r="K8" s="40" t="s">
        <v>20</v>
      </c>
      <c r="M8" s="20" t="s">
        <v>19</v>
      </c>
      <c r="N8" s="20">
        <v>1</v>
      </c>
      <c r="O8" s="20">
        <v>2</v>
      </c>
      <c r="P8" s="20" t="s">
        <v>21</v>
      </c>
      <c r="R8" s="20" t="s">
        <v>22</v>
      </c>
      <c r="S8" s="20">
        <v>2</v>
      </c>
      <c r="T8" s="20">
        <v>0</v>
      </c>
      <c r="U8" s="20" t="s">
        <v>19</v>
      </c>
    </row>
    <row r="9" spans="3:21" ht="18.75" x14ac:dyDescent="0.3">
      <c r="C9" s="20" t="s">
        <v>25</v>
      </c>
      <c r="D9" s="20">
        <v>3</v>
      </c>
      <c r="E9" s="20">
        <v>1</v>
      </c>
      <c r="F9" s="20" t="s">
        <v>24</v>
      </c>
      <c r="H9" s="20" t="s">
        <v>11</v>
      </c>
      <c r="I9" s="20">
        <v>6</v>
      </c>
      <c r="J9" s="20">
        <v>0</v>
      </c>
      <c r="K9" s="20" t="s">
        <v>25</v>
      </c>
      <c r="M9" s="20" t="s">
        <v>25</v>
      </c>
      <c r="N9" s="20">
        <v>3</v>
      </c>
      <c r="O9" s="20">
        <v>0</v>
      </c>
      <c r="P9" s="20" t="s">
        <v>23</v>
      </c>
      <c r="R9" s="20" t="s">
        <v>25</v>
      </c>
      <c r="S9" s="20">
        <v>2</v>
      </c>
      <c r="T9" s="20">
        <v>0</v>
      </c>
      <c r="U9" s="20" t="s">
        <v>33</v>
      </c>
    </row>
    <row r="10" spans="3:21" ht="18.75" x14ac:dyDescent="0.3">
      <c r="C10" s="20" t="s">
        <v>28</v>
      </c>
      <c r="D10" s="20">
        <v>1</v>
      </c>
      <c r="E10" s="20">
        <v>1</v>
      </c>
      <c r="F10" s="20" t="s">
        <v>22</v>
      </c>
      <c r="H10" s="40" t="s">
        <v>24</v>
      </c>
      <c r="I10" s="20">
        <v>1</v>
      </c>
      <c r="J10" s="20">
        <v>1</v>
      </c>
      <c r="K10" s="20" t="s">
        <v>31</v>
      </c>
      <c r="M10" s="20" t="s">
        <v>33</v>
      </c>
      <c r="N10" s="20">
        <v>0</v>
      </c>
      <c r="O10" s="20">
        <v>2</v>
      </c>
      <c r="P10" s="40" t="s">
        <v>24</v>
      </c>
      <c r="R10" s="20" t="s">
        <v>11</v>
      </c>
      <c r="S10" s="20">
        <v>1</v>
      </c>
      <c r="T10" s="20">
        <v>1</v>
      </c>
      <c r="U10" s="40" t="s">
        <v>24</v>
      </c>
    </row>
    <row r="11" spans="3:21" ht="18.75" x14ac:dyDescent="0.3">
      <c r="C11" s="20" t="s">
        <v>33</v>
      </c>
      <c r="D11" s="20">
        <v>1</v>
      </c>
      <c r="E11" s="20">
        <v>2</v>
      </c>
      <c r="F11" s="20" t="s">
        <v>27</v>
      </c>
      <c r="H11" s="40" t="s">
        <v>47</v>
      </c>
      <c r="I11" s="20">
        <v>1</v>
      </c>
      <c r="J11" s="20">
        <v>1</v>
      </c>
      <c r="K11" s="20" t="s">
        <v>28</v>
      </c>
      <c r="M11" s="20" t="s">
        <v>28</v>
      </c>
      <c r="N11" s="20">
        <v>1</v>
      </c>
      <c r="O11" s="20">
        <v>0</v>
      </c>
      <c r="P11" s="40" t="s">
        <v>32</v>
      </c>
      <c r="R11" s="20" t="s">
        <v>26</v>
      </c>
      <c r="S11" s="20">
        <v>3</v>
      </c>
      <c r="T11" s="20">
        <v>0</v>
      </c>
      <c r="U11" s="40" t="s">
        <v>28</v>
      </c>
    </row>
    <row r="12" spans="3:21" ht="18.75" x14ac:dyDescent="0.3">
      <c r="C12" s="20" t="s">
        <v>20</v>
      </c>
      <c r="D12" s="20">
        <v>2</v>
      </c>
      <c r="E12" s="20">
        <v>1</v>
      </c>
      <c r="F12" s="20" t="s">
        <v>21</v>
      </c>
      <c r="H12" s="40" t="s">
        <v>22</v>
      </c>
      <c r="I12" s="20">
        <v>1</v>
      </c>
      <c r="J12" s="20">
        <v>0</v>
      </c>
      <c r="K12" s="20" t="s">
        <v>33</v>
      </c>
      <c r="M12" s="40" t="s">
        <v>20</v>
      </c>
      <c r="N12" s="20">
        <v>3</v>
      </c>
      <c r="O12" s="20">
        <v>0</v>
      </c>
      <c r="P12" s="40" t="s">
        <v>27</v>
      </c>
      <c r="R12" s="20" t="s">
        <v>32</v>
      </c>
      <c r="S12" s="20">
        <v>2</v>
      </c>
      <c r="T12" s="20">
        <v>0</v>
      </c>
      <c r="U12" s="40" t="s">
        <v>20</v>
      </c>
    </row>
    <row r="13" spans="3:21" ht="18.75" x14ac:dyDescent="0.3">
      <c r="C13" s="20" t="s">
        <v>13</v>
      </c>
      <c r="D13" s="20">
        <v>0</v>
      </c>
      <c r="E13" s="20">
        <v>3</v>
      </c>
      <c r="F13" s="20" t="s">
        <v>11</v>
      </c>
      <c r="H13" s="40" t="s">
        <v>21</v>
      </c>
      <c r="I13" s="20">
        <v>0</v>
      </c>
      <c r="J13" s="20">
        <v>0</v>
      </c>
      <c r="K13" s="20" t="s">
        <v>12</v>
      </c>
      <c r="M13" s="40" t="s">
        <v>31</v>
      </c>
      <c r="N13" s="20">
        <v>1</v>
      </c>
      <c r="O13" s="20">
        <v>0</v>
      </c>
      <c r="P13" s="40" t="s">
        <v>11</v>
      </c>
      <c r="R13" s="20" t="s">
        <v>12</v>
      </c>
      <c r="S13" s="20">
        <v>1</v>
      </c>
      <c r="T13" s="20">
        <v>0</v>
      </c>
      <c r="U13" s="40" t="s">
        <v>27</v>
      </c>
    </row>
    <row r="14" spans="3:21" ht="18.75" x14ac:dyDescent="0.3">
      <c r="C14" s="20" t="s">
        <v>12</v>
      </c>
      <c r="D14" s="20">
        <v>0</v>
      </c>
      <c r="E14" s="20">
        <v>2</v>
      </c>
      <c r="F14" s="20" t="s">
        <v>32</v>
      </c>
      <c r="H14" s="40" t="s">
        <v>23</v>
      </c>
      <c r="I14" s="20">
        <v>3</v>
      </c>
      <c r="J14" s="20">
        <v>0</v>
      </c>
      <c r="K14" s="20" t="s">
        <v>13</v>
      </c>
      <c r="M14" s="40" t="s">
        <v>18</v>
      </c>
      <c r="N14" s="20">
        <v>1</v>
      </c>
      <c r="O14" s="20">
        <v>2</v>
      </c>
      <c r="P14" s="20" t="s">
        <v>12</v>
      </c>
      <c r="R14" s="40" t="s">
        <v>23</v>
      </c>
      <c r="S14" s="20">
        <v>0</v>
      </c>
      <c r="T14" s="20">
        <v>2</v>
      </c>
      <c r="U14" s="40" t="s">
        <v>10</v>
      </c>
    </row>
    <row r="15" spans="3:21" ht="18.75" x14ac:dyDescent="0.3">
      <c r="C15" s="20" t="s">
        <v>30</v>
      </c>
      <c r="D15" s="20">
        <v>1</v>
      </c>
      <c r="E15" s="20">
        <v>1</v>
      </c>
      <c r="F15" s="20" t="s">
        <v>23</v>
      </c>
      <c r="H15" s="40" t="s">
        <v>26</v>
      </c>
      <c r="I15" s="20">
        <v>1</v>
      </c>
      <c r="J15" s="20">
        <v>2</v>
      </c>
      <c r="K15" s="40" t="s">
        <v>18</v>
      </c>
      <c r="M15" s="40" t="s">
        <v>13</v>
      </c>
      <c r="N15" s="20">
        <v>2</v>
      </c>
      <c r="O15" s="20">
        <v>2</v>
      </c>
      <c r="P15" s="40" t="s">
        <v>26</v>
      </c>
      <c r="R15" s="40" t="s">
        <v>30</v>
      </c>
      <c r="S15" s="20">
        <v>2</v>
      </c>
      <c r="T15" s="20">
        <v>2</v>
      </c>
      <c r="U15" s="40" t="s">
        <v>13</v>
      </c>
    </row>
    <row r="16" spans="3:21" ht="18.75" x14ac:dyDescent="0.3">
      <c r="C16" s="20" t="s">
        <v>31</v>
      </c>
      <c r="D16" s="20">
        <v>0</v>
      </c>
      <c r="E16" s="20">
        <v>1</v>
      </c>
      <c r="F16" s="20" t="s">
        <v>29</v>
      </c>
      <c r="H16" s="40" t="s">
        <v>29</v>
      </c>
      <c r="I16" s="20">
        <v>2</v>
      </c>
      <c r="J16" s="20">
        <v>1</v>
      </c>
      <c r="K16" s="40" t="s">
        <v>10</v>
      </c>
      <c r="M16" s="40" t="s">
        <v>10</v>
      </c>
      <c r="N16" s="20">
        <v>4</v>
      </c>
      <c r="O16" s="20">
        <v>0</v>
      </c>
      <c r="P16" s="40" t="s">
        <v>22</v>
      </c>
      <c r="R16" s="40" t="s">
        <v>21</v>
      </c>
      <c r="S16" s="20">
        <v>1</v>
      </c>
      <c r="T16" s="20">
        <v>0</v>
      </c>
      <c r="U16" s="40" t="s">
        <v>31</v>
      </c>
    </row>
    <row r="17" spans="3:24" ht="18.75" x14ac:dyDescent="0.3">
      <c r="C17" s="20" t="s">
        <v>10</v>
      </c>
      <c r="D17" s="20">
        <v>3</v>
      </c>
      <c r="E17" s="20">
        <v>0</v>
      </c>
      <c r="F17" s="20" t="s">
        <v>26</v>
      </c>
      <c r="H17" s="40" t="s">
        <v>32</v>
      </c>
      <c r="I17" s="20">
        <v>0</v>
      </c>
      <c r="J17" s="20">
        <v>0</v>
      </c>
      <c r="K17" s="40" t="s">
        <v>30</v>
      </c>
      <c r="M17" s="40" t="s">
        <v>30</v>
      </c>
      <c r="N17" s="46">
        <v>0</v>
      </c>
      <c r="O17" s="46">
        <v>2</v>
      </c>
      <c r="P17" s="40" t="s">
        <v>29</v>
      </c>
      <c r="R17" s="40" t="s">
        <v>29</v>
      </c>
      <c r="S17" s="20">
        <v>1</v>
      </c>
      <c r="T17" s="20">
        <v>2</v>
      </c>
      <c r="U17" s="40" t="s">
        <v>18</v>
      </c>
    </row>
    <row r="19" spans="3:24" ht="15.75" thickBot="1" x14ac:dyDescent="0.3"/>
    <row r="20" spans="3:24" ht="19.5" thickBot="1" x14ac:dyDescent="0.35">
      <c r="C20" s="59" t="s">
        <v>92</v>
      </c>
      <c r="D20" s="60"/>
      <c r="E20" s="60"/>
      <c r="F20" s="61"/>
      <c r="H20" s="59" t="s">
        <v>93</v>
      </c>
      <c r="I20" s="60"/>
      <c r="J20" s="60"/>
      <c r="K20" s="61"/>
      <c r="M20" s="59" t="s">
        <v>94</v>
      </c>
      <c r="N20" s="60"/>
      <c r="O20" s="60"/>
      <c r="P20" s="61"/>
      <c r="R20" s="59" t="s">
        <v>95</v>
      </c>
      <c r="S20" s="60"/>
      <c r="T20" s="60"/>
      <c r="U20" s="61"/>
    </row>
    <row r="21" spans="3:24" ht="18.75" x14ac:dyDescent="0.3">
      <c r="C21" s="20" t="s">
        <v>19</v>
      </c>
      <c r="D21" s="20">
        <v>2</v>
      </c>
      <c r="E21" s="20">
        <v>2</v>
      </c>
      <c r="F21" s="20" t="s">
        <v>11</v>
      </c>
      <c r="H21" s="20" t="s">
        <v>23</v>
      </c>
      <c r="I21" s="20">
        <v>1</v>
      </c>
      <c r="J21" s="20">
        <v>2</v>
      </c>
      <c r="K21" s="20" t="s">
        <v>19</v>
      </c>
      <c r="M21" s="40" t="s">
        <v>13</v>
      </c>
      <c r="N21" s="40">
        <v>3</v>
      </c>
      <c r="O21" s="40">
        <v>1</v>
      </c>
      <c r="P21" s="40" t="s">
        <v>18</v>
      </c>
      <c r="R21" s="40" t="s">
        <v>18</v>
      </c>
      <c r="S21" s="40">
        <v>1</v>
      </c>
      <c r="T21" s="40">
        <v>1</v>
      </c>
      <c r="U21" s="40" t="s">
        <v>20</v>
      </c>
      <c r="X21" s="48"/>
    </row>
    <row r="22" spans="3:24" ht="18.75" x14ac:dyDescent="0.3">
      <c r="C22" s="20" t="s">
        <v>20</v>
      </c>
      <c r="D22" s="20">
        <v>2</v>
      </c>
      <c r="E22" s="20">
        <v>1</v>
      </c>
      <c r="F22" s="20" t="s">
        <v>25</v>
      </c>
      <c r="H22" s="20" t="s">
        <v>25</v>
      </c>
      <c r="I22" s="20">
        <v>4</v>
      </c>
      <c r="J22" s="20">
        <v>1</v>
      </c>
      <c r="K22" s="20" t="s">
        <v>27</v>
      </c>
      <c r="M22" s="20" t="s">
        <v>28</v>
      </c>
      <c r="N22" s="20">
        <v>2</v>
      </c>
      <c r="O22" s="20">
        <v>2</v>
      </c>
      <c r="P22" s="20" t="s">
        <v>11</v>
      </c>
      <c r="R22" s="20" t="s">
        <v>24</v>
      </c>
      <c r="S22" s="20">
        <v>0</v>
      </c>
      <c r="T22" s="20">
        <v>1</v>
      </c>
      <c r="U22" s="20" t="s">
        <v>10</v>
      </c>
      <c r="X22" s="49"/>
    </row>
    <row r="23" spans="3:24" ht="18.75" x14ac:dyDescent="0.3">
      <c r="C23" s="40" t="s">
        <v>24</v>
      </c>
      <c r="D23" s="20">
        <v>2</v>
      </c>
      <c r="E23" s="20">
        <v>0</v>
      </c>
      <c r="F23" s="20" t="s">
        <v>23</v>
      </c>
      <c r="H23" s="40" t="s">
        <v>24</v>
      </c>
      <c r="I23" s="20">
        <v>2</v>
      </c>
      <c r="J23" s="20">
        <v>2</v>
      </c>
      <c r="K23" s="20" t="s">
        <v>28</v>
      </c>
      <c r="M23" s="40" t="s">
        <v>21</v>
      </c>
      <c r="N23" s="20">
        <v>1</v>
      </c>
      <c r="O23" s="20">
        <v>0</v>
      </c>
      <c r="P23" s="40" t="s">
        <v>29</v>
      </c>
      <c r="R23" s="20" t="s">
        <v>25</v>
      </c>
      <c r="S23" s="20">
        <v>1</v>
      </c>
      <c r="T23" s="20">
        <v>1</v>
      </c>
      <c r="U23" s="20" t="s">
        <v>17</v>
      </c>
      <c r="X23" s="50"/>
    </row>
    <row r="24" spans="3:24" ht="18.75" x14ac:dyDescent="0.3">
      <c r="C24" s="40" t="s">
        <v>28</v>
      </c>
      <c r="D24" s="20">
        <v>0</v>
      </c>
      <c r="E24" s="20">
        <v>0</v>
      </c>
      <c r="F24" s="20" t="s">
        <v>29</v>
      </c>
      <c r="H24" s="40" t="s">
        <v>18</v>
      </c>
      <c r="I24" s="20">
        <v>2</v>
      </c>
      <c r="J24" s="20">
        <v>1</v>
      </c>
      <c r="K24" s="20" t="s">
        <v>33</v>
      </c>
      <c r="M24" s="40" t="s">
        <v>10</v>
      </c>
      <c r="N24" s="20">
        <v>0</v>
      </c>
      <c r="O24" s="20">
        <v>2</v>
      </c>
      <c r="P24" s="40" t="s">
        <v>32</v>
      </c>
      <c r="R24" s="20" t="s">
        <v>13</v>
      </c>
      <c r="S24" s="20">
        <v>4</v>
      </c>
      <c r="T24" s="20">
        <v>1</v>
      </c>
      <c r="U24" s="20" t="s">
        <v>28</v>
      </c>
    </row>
    <row r="25" spans="3:24" ht="18.75" x14ac:dyDescent="0.3">
      <c r="C25" s="20" t="s">
        <v>33</v>
      </c>
      <c r="D25" s="20">
        <v>0</v>
      </c>
      <c r="E25" s="20">
        <v>0</v>
      </c>
      <c r="F25" s="20" t="s">
        <v>26</v>
      </c>
      <c r="H25" s="40" t="s">
        <v>29</v>
      </c>
      <c r="I25" s="20">
        <v>1</v>
      </c>
      <c r="J25" s="20">
        <v>1</v>
      </c>
      <c r="K25" s="40" t="s">
        <v>20</v>
      </c>
      <c r="M25" s="20" t="s">
        <v>27</v>
      </c>
      <c r="N25" s="20">
        <v>0</v>
      </c>
      <c r="O25" s="20">
        <v>1</v>
      </c>
      <c r="P25" s="20" t="s">
        <v>23</v>
      </c>
      <c r="R25" s="20" t="s">
        <v>23</v>
      </c>
      <c r="S25" s="20">
        <v>2</v>
      </c>
      <c r="T25" s="20">
        <v>2</v>
      </c>
      <c r="U25" s="20" t="s">
        <v>22</v>
      </c>
    </row>
    <row r="26" spans="3:24" ht="18.75" x14ac:dyDescent="0.3">
      <c r="C26" s="40" t="s">
        <v>13</v>
      </c>
      <c r="D26" s="20">
        <v>3</v>
      </c>
      <c r="E26" s="20">
        <v>4</v>
      </c>
      <c r="F26" s="20" t="s">
        <v>12</v>
      </c>
      <c r="H26" s="40" t="s">
        <v>11</v>
      </c>
      <c r="I26" s="20">
        <v>0</v>
      </c>
      <c r="J26" s="20">
        <v>1</v>
      </c>
      <c r="K26" s="40" t="s">
        <v>10</v>
      </c>
      <c r="M26" s="40" t="s">
        <v>31</v>
      </c>
      <c r="N26" s="20">
        <v>1</v>
      </c>
      <c r="O26" s="20">
        <v>0</v>
      </c>
      <c r="P26" s="40" t="s">
        <v>26</v>
      </c>
      <c r="R26" s="20" t="s">
        <v>11</v>
      </c>
      <c r="S26" s="20">
        <v>0</v>
      </c>
      <c r="T26" s="20">
        <v>1</v>
      </c>
      <c r="U26" s="20" t="s">
        <v>21</v>
      </c>
    </row>
    <row r="27" spans="3:24" ht="18.75" x14ac:dyDescent="0.3">
      <c r="C27" s="40" t="s">
        <v>31</v>
      </c>
      <c r="D27" s="20">
        <v>2</v>
      </c>
      <c r="E27" s="20">
        <v>1</v>
      </c>
      <c r="F27" s="40" t="s">
        <v>18</v>
      </c>
      <c r="H27" s="20" t="s">
        <v>12</v>
      </c>
      <c r="I27" s="20">
        <v>1</v>
      </c>
      <c r="J27" s="20">
        <v>1</v>
      </c>
      <c r="K27" s="40" t="s">
        <v>31</v>
      </c>
      <c r="M27" s="20" t="s">
        <v>33</v>
      </c>
      <c r="N27" s="20">
        <v>0</v>
      </c>
      <c r="O27" s="20">
        <v>0</v>
      </c>
      <c r="P27" s="20" t="s">
        <v>12</v>
      </c>
      <c r="R27" s="20" t="s">
        <v>30</v>
      </c>
      <c r="S27" s="20">
        <v>1</v>
      </c>
      <c r="T27" s="20">
        <v>0</v>
      </c>
      <c r="U27" s="20" t="s">
        <v>31</v>
      </c>
    </row>
    <row r="28" spans="3:24" ht="18.75" x14ac:dyDescent="0.3">
      <c r="C28" s="40" t="s">
        <v>21</v>
      </c>
      <c r="D28" s="20">
        <v>1</v>
      </c>
      <c r="E28" s="20">
        <v>0</v>
      </c>
      <c r="F28" s="40" t="s">
        <v>32</v>
      </c>
      <c r="H28" s="40" t="s">
        <v>32</v>
      </c>
      <c r="I28" s="20">
        <v>0</v>
      </c>
      <c r="J28" s="20">
        <v>0</v>
      </c>
      <c r="K28" s="40" t="s">
        <v>13</v>
      </c>
      <c r="M28" s="40" t="s">
        <v>22</v>
      </c>
      <c r="N28" s="20">
        <v>0</v>
      </c>
      <c r="O28" s="20">
        <v>2</v>
      </c>
      <c r="P28" s="20" t="s">
        <v>25</v>
      </c>
      <c r="R28" s="20" t="s">
        <v>12</v>
      </c>
      <c r="S28" s="20">
        <v>1</v>
      </c>
      <c r="T28" s="20">
        <v>1</v>
      </c>
      <c r="U28" s="20" t="s">
        <v>29</v>
      </c>
    </row>
    <row r="29" spans="3:24" ht="18.75" x14ac:dyDescent="0.3">
      <c r="C29" s="40" t="s">
        <v>10</v>
      </c>
      <c r="D29" s="20">
        <v>1</v>
      </c>
      <c r="E29" s="20">
        <v>0</v>
      </c>
      <c r="F29" s="40" t="s">
        <v>30</v>
      </c>
      <c r="H29" s="40" t="s">
        <v>41</v>
      </c>
      <c r="I29" s="20">
        <v>2</v>
      </c>
      <c r="J29" s="20">
        <v>1</v>
      </c>
      <c r="K29" s="40" t="s">
        <v>21</v>
      </c>
      <c r="M29" s="40" t="s">
        <v>20</v>
      </c>
      <c r="N29" s="20">
        <v>2</v>
      </c>
      <c r="O29" s="20">
        <v>0</v>
      </c>
      <c r="P29" s="40" t="s">
        <v>41</v>
      </c>
      <c r="R29" s="20" t="s">
        <v>26</v>
      </c>
      <c r="S29" s="20">
        <v>0</v>
      </c>
      <c r="T29" s="20">
        <v>1</v>
      </c>
      <c r="U29" s="20" t="s">
        <v>27</v>
      </c>
    </row>
    <row r="30" spans="3:24" ht="18.75" x14ac:dyDescent="0.3">
      <c r="C30" s="40" t="s">
        <v>27</v>
      </c>
      <c r="D30" s="20">
        <v>2</v>
      </c>
      <c r="E30" s="20">
        <v>2</v>
      </c>
      <c r="F30" s="40" t="s">
        <v>22</v>
      </c>
      <c r="H30" s="40" t="s">
        <v>26</v>
      </c>
      <c r="I30" s="20">
        <v>1</v>
      </c>
      <c r="J30" s="20">
        <v>0</v>
      </c>
      <c r="K30" s="40" t="s">
        <v>22</v>
      </c>
      <c r="M30" s="20" t="s">
        <v>19</v>
      </c>
      <c r="N30" s="20">
        <v>1</v>
      </c>
      <c r="O30" s="20">
        <v>3</v>
      </c>
      <c r="P30" s="40" t="s">
        <v>24</v>
      </c>
      <c r="R30" s="20" t="s">
        <v>32</v>
      </c>
      <c r="S30" s="20">
        <v>1</v>
      </c>
      <c r="T30" s="20">
        <v>2</v>
      </c>
      <c r="U30" s="20" t="s">
        <v>33</v>
      </c>
    </row>
    <row r="32" spans="3:24" ht="15.75" thickBot="1" x14ac:dyDescent="0.3"/>
    <row r="33" spans="3:21" ht="19.5" thickBot="1" x14ac:dyDescent="0.35">
      <c r="C33" s="59" t="s">
        <v>96</v>
      </c>
      <c r="D33" s="60"/>
      <c r="E33" s="60"/>
      <c r="F33" s="61"/>
      <c r="H33" s="59" t="s">
        <v>97</v>
      </c>
      <c r="I33" s="60"/>
      <c r="J33" s="60"/>
      <c r="K33" s="61"/>
      <c r="M33" s="59" t="s">
        <v>98</v>
      </c>
      <c r="N33" s="60"/>
      <c r="O33" s="60"/>
      <c r="P33" s="61"/>
      <c r="R33" s="59" t="s">
        <v>99</v>
      </c>
      <c r="S33" s="60"/>
      <c r="T33" s="60"/>
      <c r="U33" s="61"/>
    </row>
    <row r="34" spans="3:21" ht="18.75" x14ac:dyDescent="0.3">
      <c r="C34" s="40" t="s">
        <v>29</v>
      </c>
      <c r="D34" s="40">
        <v>0</v>
      </c>
      <c r="E34" s="40">
        <v>1</v>
      </c>
      <c r="F34" s="40" t="s">
        <v>32</v>
      </c>
      <c r="H34" s="40" t="s">
        <v>32</v>
      </c>
      <c r="I34" s="40">
        <v>1</v>
      </c>
      <c r="J34" s="40">
        <v>0</v>
      </c>
      <c r="K34" s="40" t="s">
        <v>31</v>
      </c>
      <c r="M34" s="40" t="s">
        <v>30</v>
      </c>
      <c r="N34" s="40">
        <v>1</v>
      </c>
      <c r="O34" s="40">
        <v>0</v>
      </c>
      <c r="P34" s="40" t="s">
        <v>18</v>
      </c>
      <c r="R34" s="40" t="s">
        <v>24</v>
      </c>
      <c r="S34" s="40">
        <v>2</v>
      </c>
      <c r="T34" s="40">
        <v>0</v>
      </c>
      <c r="U34" s="40" t="s">
        <v>21</v>
      </c>
    </row>
    <row r="35" spans="3:21" ht="18.75" x14ac:dyDescent="0.3">
      <c r="C35" s="20" t="s">
        <v>33</v>
      </c>
      <c r="D35" s="20">
        <v>1</v>
      </c>
      <c r="E35" s="20">
        <v>0</v>
      </c>
      <c r="F35" s="20" t="s">
        <v>30</v>
      </c>
      <c r="H35" s="20" t="s">
        <v>25</v>
      </c>
      <c r="I35" s="20">
        <v>0</v>
      </c>
      <c r="J35" s="20">
        <v>1</v>
      </c>
      <c r="K35" s="20" t="s">
        <v>28</v>
      </c>
      <c r="M35" s="20" t="s">
        <v>29</v>
      </c>
      <c r="N35" s="20">
        <v>3</v>
      </c>
      <c r="O35" s="20">
        <v>2</v>
      </c>
      <c r="P35" s="20" t="s">
        <v>22</v>
      </c>
      <c r="R35" s="20" t="s">
        <v>26</v>
      </c>
      <c r="S35" s="20">
        <v>0</v>
      </c>
      <c r="T35" s="20">
        <v>1</v>
      </c>
      <c r="U35" s="20" t="s">
        <v>29</v>
      </c>
    </row>
    <row r="36" spans="3:21" ht="18.75" x14ac:dyDescent="0.3">
      <c r="C36" s="20" t="s">
        <v>17</v>
      </c>
      <c r="D36" s="20">
        <v>3</v>
      </c>
      <c r="E36" s="20">
        <v>1</v>
      </c>
      <c r="F36" s="20" t="s">
        <v>12</v>
      </c>
      <c r="H36" s="20" t="s">
        <v>23</v>
      </c>
      <c r="I36" s="20">
        <v>1</v>
      </c>
      <c r="J36" s="20">
        <v>0</v>
      </c>
      <c r="K36" s="20" t="s">
        <v>21</v>
      </c>
      <c r="M36" s="20" t="s">
        <v>27</v>
      </c>
      <c r="N36" s="20">
        <v>2</v>
      </c>
      <c r="O36" s="20">
        <v>2</v>
      </c>
      <c r="P36" s="20" t="s">
        <v>17</v>
      </c>
      <c r="R36" s="20" t="s">
        <v>12</v>
      </c>
      <c r="S36" s="20">
        <v>2</v>
      </c>
      <c r="T36" s="20">
        <v>1</v>
      </c>
      <c r="U36" s="20" t="s">
        <v>20</v>
      </c>
    </row>
    <row r="37" spans="3:21" ht="18.75" x14ac:dyDescent="0.3">
      <c r="C37" s="20" t="s">
        <v>31</v>
      </c>
      <c r="D37" s="20">
        <v>3</v>
      </c>
      <c r="E37" s="20">
        <v>1</v>
      </c>
      <c r="F37" s="20" t="s">
        <v>13</v>
      </c>
      <c r="H37" s="20" t="s">
        <v>22</v>
      </c>
      <c r="I37" s="20">
        <v>2</v>
      </c>
      <c r="J37" s="20">
        <v>1</v>
      </c>
      <c r="K37" s="20" t="s">
        <v>20</v>
      </c>
      <c r="M37" s="20" t="s">
        <v>28</v>
      </c>
      <c r="N37" s="20">
        <v>2</v>
      </c>
      <c r="O37" s="20">
        <v>0</v>
      </c>
      <c r="P37" s="20" t="s">
        <v>33</v>
      </c>
      <c r="R37" s="20" t="s">
        <v>27</v>
      </c>
      <c r="S37" s="20">
        <v>1</v>
      </c>
      <c r="T37" s="20">
        <v>0</v>
      </c>
      <c r="U37" s="20" t="s">
        <v>13</v>
      </c>
    </row>
    <row r="38" spans="3:21" ht="18.75" x14ac:dyDescent="0.3">
      <c r="C38" s="20" t="s">
        <v>20</v>
      </c>
      <c r="D38" s="20">
        <v>2</v>
      </c>
      <c r="E38" s="20">
        <v>2</v>
      </c>
      <c r="F38" s="20" t="s">
        <v>26</v>
      </c>
      <c r="H38" s="20" t="s">
        <v>18</v>
      </c>
      <c r="I38" s="20">
        <v>1</v>
      </c>
      <c r="J38" s="20">
        <v>4</v>
      </c>
      <c r="K38" s="20" t="s">
        <v>10</v>
      </c>
      <c r="M38" s="20" t="s">
        <v>11</v>
      </c>
      <c r="N38" s="20">
        <v>2</v>
      </c>
      <c r="O38" s="20">
        <v>0</v>
      </c>
      <c r="P38" s="20" t="s">
        <v>23</v>
      </c>
      <c r="R38" s="20" t="s">
        <v>23</v>
      </c>
      <c r="S38" s="20">
        <v>2</v>
      </c>
      <c r="T38" s="20">
        <v>2</v>
      </c>
      <c r="U38" s="20" t="s">
        <v>31</v>
      </c>
    </row>
    <row r="39" spans="3:21" ht="18.75" x14ac:dyDescent="0.3">
      <c r="C39" s="20" t="s">
        <v>10</v>
      </c>
      <c r="D39" s="20">
        <v>4</v>
      </c>
      <c r="E39" s="20">
        <v>0</v>
      </c>
      <c r="F39" s="20" t="s">
        <v>25</v>
      </c>
      <c r="H39" s="20" t="s">
        <v>24</v>
      </c>
      <c r="I39" s="20">
        <v>0</v>
      </c>
      <c r="J39" s="20">
        <v>1</v>
      </c>
      <c r="K39" s="20" t="s">
        <v>27</v>
      </c>
      <c r="M39" s="20" t="s">
        <v>10</v>
      </c>
      <c r="N39" s="20">
        <v>4</v>
      </c>
      <c r="O39" s="20">
        <v>0</v>
      </c>
      <c r="P39" s="20" t="s">
        <v>12</v>
      </c>
      <c r="R39" s="20" t="s">
        <v>22</v>
      </c>
      <c r="S39" s="20">
        <v>2</v>
      </c>
      <c r="T39" s="20">
        <v>3</v>
      </c>
      <c r="U39" s="20" t="s">
        <v>11</v>
      </c>
    </row>
    <row r="40" spans="3:21" ht="18.75" x14ac:dyDescent="0.3">
      <c r="C40" s="20" t="s">
        <v>22</v>
      </c>
      <c r="D40" s="20">
        <v>1</v>
      </c>
      <c r="E40" s="20">
        <v>3</v>
      </c>
      <c r="F40" s="20" t="s">
        <v>24</v>
      </c>
      <c r="H40" s="20" t="s">
        <v>26</v>
      </c>
      <c r="I40" s="20">
        <v>1</v>
      </c>
      <c r="J40" s="20">
        <v>1</v>
      </c>
      <c r="K40" s="20" t="s">
        <v>17</v>
      </c>
      <c r="M40" s="20" t="s">
        <v>21</v>
      </c>
      <c r="N40" s="20">
        <v>0</v>
      </c>
      <c r="O40" s="20">
        <v>1</v>
      </c>
      <c r="P40" s="20" t="s">
        <v>13</v>
      </c>
      <c r="R40" s="20" t="s">
        <v>33</v>
      </c>
      <c r="S40" s="20">
        <v>2</v>
      </c>
      <c r="T40" s="20">
        <v>1</v>
      </c>
      <c r="U40" s="20" t="s">
        <v>10</v>
      </c>
    </row>
    <row r="41" spans="3:21" ht="18.75" x14ac:dyDescent="0.3">
      <c r="C41" s="20" t="s">
        <v>28</v>
      </c>
      <c r="D41" s="20">
        <v>2</v>
      </c>
      <c r="E41" s="20">
        <v>0</v>
      </c>
      <c r="F41" s="20" t="s">
        <v>23</v>
      </c>
      <c r="H41" s="20" t="s">
        <v>12</v>
      </c>
      <c r="I41" s="20">
        <v>2</v>
      </c>
      <c r="J41" s="20">
        <v>0</v>
      </c>
      <c r="K41" s="20" t="s">
        <v>30</v>
      </c>
      <c r="M41" s="20" t="s">
        <v>32</v>
      </c>
      <c r="N41" s="20">
        <v>0</v>
      </c>
      <c r="O41" s="20">
        <v>0</v>
      </c>
      <c r="P41" s="20" t="s">
        <v>26</v>
      </c>
      <c r="R41" s="20" t="s">
        <v>25</v>
      </c>
      <c r="S41" s="20">
        <v>1</v>
      </c>
      <c r="T41" s="20">
        <v>0</v>
      </c>
      <c r="U41" s="20" t="s">
        <v>30</v>
      </c>
    </row>
    <row r="42" spans="3:21" ht="18.75" x14ac:dyDescent="0.3">
      <c r="C42" s="20" t="s">
        <v>27</v>
      </c>
      <c r="D42" s="20">
        <v>1</v>
      </c>
      <c r="E42" s="20">
        <v>0</v>
      </c>
      <c r="F42" s="20" t="s">
        <v>11</v>
      </c>
      <c r="H42" s="20" t="s">
        <v>11</v>
      </c>
      <c r="I42" s="20">
        <v>0</v>
      </c>
      <c r="J42" s="20">
        <v>0</v>
      </c>
      <c r="K42" s="20" t="s">
        <v>33</v>
      </c>
      <c r="M42" s="20" t="s">
        <v>31</v>
      </c>
      <c r="N42" s="20">
        <v>0</v>
      </c>
      <c r="O42" s="20">
        <v>0</v>
      </c>
      <c r="P42" s="20" t="s">
        <v>25</v>
      </c>
      <c r="R42" s="20" t="s">
        <v>17</v>
      </c>
      <c r="S42" s="20">
        <v>1</v>
      </c>
      <c r="T42" s="20">
        <v>0</v>
      </c>
      <c r="U42" s="20" t="s">
        <v>28</v>
      </c>
    </row>
    <row r="43" spans="3:21" ht="18.75" x14ac:dyDescent="0.3">
      <c r="C43" s="20" t="s">
        <v>21</v>
      </c>
      <c r="D43" s="20">
        <v>1</v>
      </c>
      <c r="E43" s="20">
        <v>0</v>
      </c>
      <c r="F43" s="20" t="s">
        <v>18</v>
      </c>
      <c r="H43" s="20" t="s">
        <v>13</v>
      </c>
      <c r="I43" s="20">
        <v>3</v>
      </c>
      <c r="J43" s="20">
        <v>2</v>
      </c>
      <c r="K43" s="20" t="s">
        <v>29</v>
      </c>
      <c r="M43" s="20" t="s">
        <v>20</v>
      </c>
      <c r="N43" s="20">
        <v>3</v>
      </c>
      <c r="O43" s="20">
        <v>0</v>
      </c>
      <c r="P43" s="20" t="s">
        <v>24</v>
      </c>
      <c r="R43" s="20" t="s">
        <v>18</v>
      </c>
      <c r="S43" s="20">
        <v>2</v>
      </c>
      <c r="T43" s="20">
        <v>0</v>
      </c>
      <c r="U43" s="20" t="s">
        <v>32</v>
      </c>
    </row>
    <row r="45" spans="3:21" ht="15.75" thickBot="1" x14ac:dyDescent="0.3"/>
    <row r="46" spans="3:21" ht="19.5" thickBot="1" x14ac:dyDescent="0.35">
      <c r="C46" s="59" t="s">
        <v>100</v>
      </c>
      <c r="D46" s="60"/>
      <c r="E46" s="60"/>
      <c r="F46" s="61"/>
      <c r="H46" s="59" t="s">
        <v>101</v>
      </c>
      <c r="I46" s="60"/>
      <c r="J46" s="60"/>
      <c r="K46" s="61"/>
      <c r="M46" s="59" t="s">
        <v>102</v>
      </c>
      <c r="N46" s="60"/>
      <c r="O46" s="60"/>
      <c r="P46" s="61"/>
      <c r="R46" s="59" t="s">
        <v>103</v>
      </c>
      <c r="S46" s="60"/>
      <c r="T46" s="60"/>
      <c r="U46" s="61"/>
    </row>
    <row r="47" spans="3:21" ht="18.75" x14ac:dyDescent="0.3">
      <c r="C47" s="40" t="s">
        <v>12</v>
      </c>
      <c r="D47" s="40">
        <v>2</v>
      </c>
      <c r="E47" s="40">
        <v>1</v>
      </c>
      <c r="F47" s="40" t="s">
        <v>11</v>
      </c>
      <c r="H47" s="40" t="s">
        <v>22</v>
      </c>
      <c r="I47" s="40">
        <v>0</v>
      </c>
      <c r="J47" s="40">
        <v>2</v>
      </c>
      <c r="K47" s="40" t="s">
        <v>12</v>
      </c>
      <c r="M47" s="40" t="s">
        <v>30</v>
      </c>
      <c r="N47" s="40">
        <v>1</v>
      </c>
      <c r="O47" s="40">
        <v>2</v>
      </c>
      <c r="P47" s="40" t="s">
        <v>11</v>
      </c>
      <c r="R47" s="40" t="s">
        <v>10</v>
      </c>
      <c r="S47" s="40">
        <v>2</v>
      </c>
      <c r="T47" s="40">
        <v>0</v>
      </c>
      <c r="U47" s="40" t="s">
        <v>21</v>
      </c>
    </row>
    <row r="48" spans="3:21" ht="18.75" x14ac:dyDescent="0.3">
      <c r="C48" s="20" t="s">
        <v>31</v>
      </c>
      <c r="D48" s="20">
        <v>3</v>
      </c>
      <c r="E48" s="20">
        <v>0</v>
      </c>
      <c r="F48" s="20" t="s">
        <v>22</v>
      </c>
      <c r="H48" s="20" t="s">
        <v>10</v>
      </c>
      <c r="I48" s="20">
        <v>2</v>
      </c>
      <c r="J48" s="20">
        <v>0</v>
      </c>
      <c r="K48" s="20" t="s">
        <v>20</v>
      </c>
      <c r="M48" s="20" t="s">
        <v>32</v>
      </c>
      <c r="N48" s="20">
        <v>1</v>
      </c>
      <c r="O48" s="20">
        <v>1</v>
      </c>
      <c r="P48" s="20" t="s">
        <v>24</v>
      </c>
      <c r="R48" s="20" t="s">
        <v>24</v>
      </c>
      <c r="S48" s="20">
        <v>6</v>
      </c>
      <c r="T48" s="20">
        <v>0</v>
      </c>
      <c r="U48" s="20" t="s">
        <v>26</v>
      </c>
    </row>
    <row r="49" spans="3:21" ht="18.75" x14ac:dyDescent="0.3">
      <c r="C49" s="20" t="s">
        <v>18</v>
      </c>
      <c r="D49" s="20">
        <v>1</v>
      </c>
      <c r="E49" s="20">
        <v>1</v>
      </c>
      <c r="F49" s="20" t="s">
        <v>24</v>
      </c>
      <c r="H49" s="20" t="s">
        <v>11</v>
      </c>
      <c r="I49" s="20">
        <v>2</v>
      </c>
      <c r="J49" s="20">
        <v>1</v>
      </c>
      <c r="K49" s="20" t="s">
        <v>18</v>
      </c>
      <c r="M49" s="20" t="s">
        <v>13</v>
      </c>
      <c r="N49" s="20">
        <v>1</v>
      </c>
      <c r="O49" s="20">
        <v>4</v>
      </c>
      <c r="P49" s="20" t="s">
        <v>10</v>
      </c>
      <c r="R49" s="20" t="s">
        <v>27</v>
      </c>
      <c r="S49" s="20">
        <v>4</v>
      </c>
      <c r="T49" s="20">
        <v>1</v>
      </c>
      <c r="U49" s="20" t="s">
        <v>18</v>
      </c>
    </row>
    <row r="50" spans="3:21" ht="18.75" x14ac:dyDescent="0.3">
      <c r="C50" s="20" t="s">
        <v>13</v>
      </c>
      <c r="D50" s="20">
        <v>1</v>
      </c>
      <c r="E50" s="20">
        <v>0</v>
      </c>
      <c r="F50" s="20" t="s">
        <v>33</v>
      </c>
      <c r="H50" s="20" t="s">
        <v>28</v>
      </c>
      <c r="I50" s="20">
        <v>1</v>
      </c>
      <c r="J50" s="20">
        <v>1</v>
      </c>
      <c r="K50" s="20" t="s">
        <v>21</v>
      </c>
      <c r="M50" s="20" t="s">
        <v>26</v>
      </c>
      <c r="N50" s="20">
        <v>1</v>
      </c>
      <c r="O50" s="20">
        <v>1</v>
      </c>
      <c r="P50" s="20" t="s">
        <v>23</v>
      </c>
      <c r="R50" s="20" t="s">
        <v>33</v>
      </c>
      <c r="S50" s="20">
        <v>2</v>
      </c>
      <c r="T50" s="20">
        <v>2</v>
      </c>
      <c r="U50" s="20" t="s">
        <v>31</v>
      </c>
    </row>
    <row r="51" spans="3:21" ht="18.75" x14ac:dyDescent="0.3">
      <c r="C51" s="20" t="s">
        <v>29</v>
      </c>
      <c r="D51" s="20">
        <v>3</v>
      </c>
      <c r="E51" s="20">
        <v>1</v>
      </c>
      <c r="F51" s="20" t="s">
        <v>17</v>
      </c>
      <c r="H51" s="20" t="s">
        <v>24</v>
      </c>
      <c r="I51" s="20">
        <v>2</v>
      </c>
      <c r="J51" s="20">
        <v>1</v>
      </c>
      <c r="K51" s="20" t="s">
        <v>13</v>
      </c>
      <c r="M51" s="20" t="s">
        <v>21</v>
      </c>
      <c r="N51" s="20">
        <v>2</v>
      </c>
      <c r="O51" s="24">
        <v>1</v>
      </c>
      <c r="P51" s="20" t="s">
        <v>22</v>
      </c>
      <c r="R51" s="20" t="s">
        <v>17</v>
      </c>
      <c r="S51" s="20">
        <v>1</v>
      </c>
      <c r="T51" s="20">
        <v>1</v>
      </c>
      <c r="U51" s="20" t="s">
        <v>32</v>
      </c>
    </row>
    <row r="52" spans="3:21" ht="18.75" x14ac:dyDescent="0.3">
      <c r="C52" s="20" t="s">
        <v>20</v>
      </c>
      <c r="D52" s="20">
        <v>0</v>
      </c>
      <c r="E52" s="20">
        <v>0</v>
      </c>
      <c r="F52" s="20" t="s">
        <v>23</v>
      </c>
      <c r="H52" s="20" t="s">
        <v>23</v>
      </c>
      <c r="I52" s="20">
        <v>1</v>
      </c>
      <c r="J52" s="20">
        <v>1</v>
      </c>
      <c r="K52" s="20" t="s">
        <v>32</v>
      </c>
      <c r="M52" s="20" t="s">
        <v>29</v>
      </c>
      <c r="N52" s="20">
        <v>2</v>
      </c>
      <c r="O52" s="20">
        <v>1</v>
      </c>
      <c r="P52" s="20" t="s">
        <v>27</v>
      </c>
      <c r="R52" s="20" t="s">
        <v>11</v>
      </c>
      <c r="S52" s="20">
        <v>0</v>
      </c>
      <c r="T52" s="20">
        <v>1</v>
      </c>
      <c r="U52" s="20" t="s">
        <v>20</v>
      </c>
    </row>
    <row r="53" spans="3:21" ht="18.75" x14ac:dyDescent="0.3">
      <c r="C53" s="20" t="s">
        <v>28</v>
      </c>
      <c r="D53" s="20">
        <v>1</v>
      </c>
      <c r="E53" s="20">
        <v>2</v>
      </c>
      <c r="F53" s="20" t="s">
        <v>10</v>
      </c>
      <c r="H53" s="20" t="s">
        <v>27</v>
      </c>
      <c r="I53" s="20">
        <v>0</v>
      </c>
      <c r="J53" s="20">
        <v>0</v>
      </c>
      <c r="K53" s="20" t="s">
        <v>31</v>
      </c>
      <c r="M53" s="20" t="s">
        <v>12</v>
      </c>
      <c r="N53" s="20">
        <v>2</v>
      </c>
      <c r="O53" s="20">
        <v>1</v>
      </c>
      <c r="P53" s="20" t="s">
        <v>28</v>
      </c>
      <c r="R53" s="20" t="s">
        <v>25</v>
      </c>
      <c r="S53" s="20">
        <v>0</v>
      </c>
      <c r="T53" s="20">
        <v>2</v>
      </c>
      <c r="U53" s="20" t="s">
        <v>12</v>
      </c>
    </row>
    <row r="54" spans="3:21" ht="18.75" x14ac:dyDescent="0.3">
      <c r="C54" s="20" t="s">
        <v>32</v>
      </c>
      <c r="D54" s="20">
        <v>0</v>
      </c>
      <c r="E54" s="20">
        <v>0</v>
      </c>
      <c r="F54" s="20" t="s">
        <v>25</v>
      </c>
      <c r="H54" s="20" t="s">
        <v>17</v>
      </c>
      <c r="I54" s="20">
        <v>0</v>
      </c>
      <c r="J54" s="20">
        <v>4</v>
      </c>
      <c r="K54" s="20" t="s">
        <v>30</v>
      </c>
      <c r="M54" s="20" t="s">
        <v>31</v>
      </c>
      <c r="N54" s="20">
        <v>4</v>
      </c>
      <c r="O54" s="20">
        <v>2</v>
      </c>
      <c r="P54" s="20" t="s">
        <v>17</v>
      </c>
      <c r="R54" s="20" t="s">
        <v>28</v>
      </c>
      <c r="S54" s="20">
        <v>5</v>
      </c>
      <c r="T54" s="20">
        <v>0</v>
      </c>
      <c r="U54" s="20" t="s">
        <v>30</v>
      </c>
    </row>
    <row r="55" spans="3:21" ht="18.75" x14ac:dyDescent="0.3">
      <c r="C55" s="20" t="s">
        <v>30</v>
      </c>
      <c r="D55" s="20">
        <v>4</v>
      </c>
      <c r="E55" s="20">
        <v>1</v>
      </c>
      <c r="F55" s="20" t="s">
        <v>26</v>
      </c>
      <c r="H55" s="20" t="s">
        <v>25</v>
      </c>
      <c r="I55" s="20">
        <v>1</v>
      </c>
      <c r="J55" s="20">
        <v>0</v>
      </c>
      <c r="K55" s="20" t="s">
        <v>26</v>
      </c>
      <c r="M55" s="20" t="s">
        <v>20</v>
      </c>
      <c r="N55" s="20">
        <v>1</v>
      </c>
      <c r="O55" s="20">
        <v>0</v>
      </c>
      <c r="P55" s="20" t="s">
        <v>33</v>
      </c>
      <c r="R55" s="20" t="s">
        <v>22</v>
      </c>
      <c r="S55" s="20">
        <v>1</v>
      </c>
      <c r="T55" s="20">
        <v>2</v>
      </c>
      <c r="U55" s="20" t="s">
        <v>13</v>
      </c>
    </row>
    <row r="56" spans="3:21" ht="18.75" x14ac:dyDescent="0.3">
      <c r="C56" s="20" t="s">
        <v>21</v>
      </c>
      <c r="D56" s="20">
        <v>2</v>
      </c>
      <c r="E56" s="20">
        <v>3</v>
      </c>
      <c r="F56" s="20" t="s">
        <v>27</v>
      </c>
      <c r="H56" s="20" t="s">
        <v>33</v>
      </c>
      <c r="I56" s="20">
        <v>2</v>
      </c>
      <c r="J56" s="20">
        <v>1</v>
      </c>
      <c r="K56" s="20" t="s">
        <v>29</v>
      </c>
      <c r="M56" s="20" t="s">
        <v>18</v>
      </c>
      <c r="N56" s="20">
        <v>3</v>
      </c>
      <c r="O56" s="20">
        <v>1</v>
      </c>
      <c r="P56" s="20" t="s">
        <v>25</v>
      </c>
      <c r="R56" s="20" t="s">
        <v>23</v>
      </c>
      <c r="S56" s="20">
        <v>0</v>
      </c>
      <c r="T56" s="20">
        <v>1</v>
      </c>
      <c r="U56" s="20" t="s">
        <v>29</v>
      </c>
    </row>
    <row r="58" spans="3:21" ht="15.75" thickBot="1" x14ac:dyDescent="0.3"/>
    <row r="59" spans="3:21" ht="19.5" thickBot="1" x14ac:dyDescent="0.35">
      <c r="C59" s="59" t="s">
        <v>104</v>
      </c>
      <c r="D59" s="60"/>
      <c r="E59" s="60"/>
      <c r="F59" s="61"/>
      <c r="H59" s="59" t="s">
        <v>105</v>
      </c>
      <c r="I59" s="60"/>
      <c r="J59" s="60"/>
      <c r="K59" s="61"/>
      <c r="M59" s="59" t="s">
        <v>106</v>
      </c>
      <c r="N59" s="60"/>
      <c r="O59" s="60"/>
      <c r="P59" s="61"/>
      <c r="R59" s="59" t="s">
        <v>107</v>
      </c>
      <c r="S59" s="60"/>
      <c r="T59" s="60"/>
      <c r="U59" s="61"/>
    </row>
    <row r="60" spans="3:21" ht="18.75" x14ac:dyDescent="0.3">
      <c r="C60" s="40" t="s">
        <v>26</v>
      </c>
      <c r="D60" s="40">
        <v>0</v>
      </c>
      <c r="E60" s="40">
        <v>4</v>
      </c>
      <c r="F60" s="40" t="s">
        <v>11</v>
      </c>
      <c r="H60" s="40" t="s">
        <v>26</v>
      </c>
      <c r="I60" s="40">
        <v>0</v>
      </c>
      <c r="J60" s="40">
        <v>1</v>
      </c>
      <c r="K60" s="40" t="s">
        <v>21</v>
      </c>
      <c r="M60" s="40" t="s">
        <v>31</v>
      </c>
      <c r="N60" s="40">
        <v>4</v>
      </c>
      <c r="O60" s="40">
        <v>0</v>
      </c>
      <c r="P60" s="40" t="s">
        <v>28</v>
      </c>
      <c r="R60" s="40" t="s">
        <v>22</v>
      </c>
      <c r="S60" s="40">
        <v>2</v>
      </c>
      <c r="T60" s="40">
        <v>5</v>
      </c>
      <c r="U60" s="40" t="s">
        <v>28</v>
      </c>
    </row>
    <row r="61" spans="3:21" ht="18.75" x14ac:dyDescent="0.3">
      <c r="C61" s="20" t="s">
        <v>18</v>
      </c>
      <c r="D61" s="20">
        <v>4</v>
      </c>
      <c r="E61" s="20">
        <v>1</v>
      </c>
      <c r="F61" s="20" t="s">
        <v>23</v>
      </c>
      <c r="H61" s="20" t="s">
        <v>27</v>
      </c>
      <c r="I61" s="20">
        <v>0</v>
      </c>
      <c r="J61" s="20">
        <v>4</v>
      </c>
      <c r="K61" s="20" t="s">
        <v>10</v>
      </c>
      <c r="M61" s="20" t="s">
        <v>33</v>
      </c>
      <c r="N61" s="20">
        <v>2</v>
      </c>
      <c r="O61" s="20">
        <v>2</v>
      </c>
      <c r="P61" s="20" t="s">
        <v>23</v>
      </c>
      <c r="R61" s="20" t="s">
        <v>17</v>
      </c>
      <c r="S61" s="20">
        <v>1</v>
      </c>
      <c r="T61" s="20">
        <v>2</v>
      </c>
      <c r="U61" s="20" t="s">
        <v>31</v>
      </c>
    </row>
    <row r="62" spans="3:21" ht="18.75" x14ac:dyDescent="0.3">
      <c r="C62" s="20" t="s">
        <v>31</v>
      </c>
      <c r="D62" s="20">
        <v>1</v>
      </c>
      <c r="E62" s="20">
        <v>3</v>
      </c>
      <c r="F62" s="20" t="s">
        <v>10</v>
      </c>
      <c r="H62" s="20" t="s">
        <v>11</v>
      </c>
      <c r="I62" s="20">
        <v>0</v>
      </c>
      <c r="J62" s="20">
        <v>1</v>
      </c>
      <c r="K62" s="20" t="s">
        <v>29</v>
      </c>
      <c r="M62" s="20" t="s">
        <v>29</v>
      </c>
      <c r="N62" s="20">
        <v>1</v>
      </c>
      <c r="O62" s="20">
        <v>0</v>
      </c>
      <c r="P62" s="20" t="s">
        <v>24</v>
      </c>
      <c r="R62" s="20" t="s">
        <v>24</v>
      </c>
      <c r="S62" s="20">
        <v>1</v>
      </c>
      <c r="T62" s="20">
        <v>2</v>
      </c>
      <c r="U62" s="20" t="s">
        <v>11</v>
      </c>
    </row>
    <row r="63" spans="3:21" ht="18.75" x14ac:dyDescent="0.3">
      <c r="C63" s="20" t="s">
        <v>29</v>
      </c>
      <c r="D63" s="20">
        <v>2</v>
      </c>
      <c r="E63" s="20">
        <v>1</v>
      </c>
      <c r="F63" s="20" t="s">
        <v>25</v>
      </c>
      <c r="H63" s="20" t="s">
        <v>25</v>
      </c>
      <c r="I63" s="20">
        <v>0</v>
      </c>
      <c r="J63" s="20">
        <v>0</v>
      </c>
      <c r="K63" s="20" t="s">
        <v>13</v>
      </c>
      <c r="M63" s="20" t="s">
        <v>30</v>
      </c>
      <c r="N63" s="20">
        <v>2</v>
      </c>
      <c r="O63" s="20">
        <v>1</v>
      </c>
      <c r="P63" s="20" t="s">
        <v>27</v>
      </c>
      <c r="R63" s="20" t="s">
        <v>25</v>
      </c>
      <c r="S63" s="20">
        <v>1</v>
      </c>
      <c r="T63" s="20">
        <v>1</v>
      </c>
      <c r="U63" s="20" t="s">
        <v>18</v>
      </c>
    </row>
    <row r="64" spans="3:21" ht="18.75" x14ac:dyDescent="0.3">
      <c r="C64" s="20" t="s">
        <v>32</v>
      </c>
      <c r="D64" s="20">
        <v>3</v>
      </c>
      <c r="E64" s="20">
        <v>1</v>
      </c>
      <c r="F64" s="20" t="s">
        <v>27</v>
      </c>
      <c r="H64" s="20" t="s">
        <v>24</v>
      </c>
      <c r="I64" s="20">
        <v>0</v>
      </c>
      <c r="J64" s="20">
        <v>1</v>
      </c>
      <c r="K64" s="20" t="s">
        <v>30</v>
      </c>
      <c r="M64" s="20" t="s">
        <v>13</v>
      </c>
      <c r="N64" s="20">
        <v>5</v>
      </c>
      <c r="O64" s="20">
        <v>1</v>
      </c>
      <c r="P64" s="20" t="s">
        <v>20</v>
      </c>
      <c r="R64" s="20" t="s">
        <v>29</v>
      </c>
      <c r="S64" s="20">
        <v>0</v>
      </c>
      <c r="T64" s="20">
        <v>1</v>
      </c>
      <c r="U64" s="20" t="s">
        <v>12</v>
      </c>
    </row>
    <row r="65" spans="3:21" ht="18.75" x14ac:dyDescent="0.3">
      <c r="C65" s="20" t="s">
        <v>21</v>
      </c>
      <c r="D65" s="20">
        <v>1</v>
      </c>
      <c r="E65" s="20">
        <v>0</v>
      </c>
      <c r="F65" s="20" t="s">
        <v>33</v>
      </c>
      <c r="H65" s="20" t="s">
        <v>22</v>
      </c>
      <c r="I65" s="20">
        <v>0</v>
      </c>
      <c r="J65" s="20">
        <v>1</v>
      </c>
      <c r="K65" s="20" t="s">
        <v>32</v>
      </c>
      <c r="M65" s="20" t="s">
        <v>32</v>
      </c>
      <c r="N65" s="20">
        <v>1</v>
      </c>
      <c r="O65" s="20">
        <v>1</v>
      </c>
      <c r="P65" s="20" t="s">
        <v>11</v>
      </c>
      <c r="R65" s="20" t="s">
        <v>26</v>
      </c>
      <c r="S65" s="20">
        <v>2</v>
      </c>
      <c r="T65" s="20">
        <v>0</v>
      </c>
      <c r="U65" s="20" t="s">
        <v>32</v>
      </c>
    </row>
    <row r="66" spans="3:21" ht="18.75" x14ac:dyDescent="0.3">
      <c r="C66" s="20" t="s">
        <v>30</v>
      </c>
      <c r="D66" s="20">
        <v>4</v>
      </c>
      <c r="E66" s="20">
        <v>2</v>
      </c>
      <c r="F66" s="20" t="s">
        <v>22</v>
      </c>
      <c r="H66" s="20" t="s">
        <v>20</v>
      </c>
      <c r="I66" s="20">
        <v>2</v>
      </c>
      <c r="J66" s="20">
        <v>1</v>
      </c>
      <c r="K66" s="20" t="s">
        <v>31</v>
      </c>
      <c r="M66" s="20" t="s">
        <v>21</v>
      </c>
      <c r="N66" s="20">
        <v>1</v>
      </c>
      <c r="O66" s="20">
        <v>2</v>
      </c>
      <c r="P66" s="20" t="s">
        <v>25</v>
      </c>
      <c r="R66" s="20" t="s">
        <v>23</v>
      </c>
      <c r="S66" s="20">
        <v>1</v>
      </c>
      <c r="T66" s="20">
        <v>0</v>
      </c>
      <c r="U66" s="20" t="s">
        <v>30</v>
      </c>
    </row>
    <row r="67" spans="3:21" ht="18.75" x14ac:dyDescent="0.3">
      <c r="C67" s="20" t="s">
        <v>12</v>
      </c>
      <c r="D67" s="20">
        <v>3</v>
      </c>
      <c r="E67" s="20">
        <v>1</v>
      </c>
      <c r="F67" s="20" t="s">
        <v>24</v>
      </c>
      <c r="H67" s="20" t="s">
        <v>23</v>
      </c>
      <c r="I67" s="20">
        <v>1</v>
      </c>
      <c r="J67" s="20">
        <v>1</v>
      </c>
      <c r="K67" s="20" t="s">
        <v>12</v>
      </c>
      <c r="M67" s="20" t="s">
        <v>18</v>
      </c>
      <c r="N67" s="20">
        <v>3</v>
      </c>
      <c r="O67" s="20">
        <v>0</v>
      </c>
      <c r="P67" s="20" t="s">
        <v>22</v>
      </c>
      <c r="R67" s="20" t="s">
        <v>33</v>
      </c>
      <c r="S67" s="20">
        <v>1</v>
      </c>
      <c r="T67" s="20">
        <v>0</v>
      </c>
      <c r="U67" s="20" t="s">
        <v>20</v>
      </c>
    </row>
    <row r="68" spans="3:21" ht="18.75" x14ac:dyDescent="0.3">
      <c r="C68" s="20" t="s">
        <v>13</v>
      </c>
      <c r="D68" s="20">
        <v>3</v>
      </c>
      <c r="E68" s="20">
        <v>0</v>
      </c>
      <c r="F68" s="20" t="s">
        <v>17</v>
      </c>
      <c r="H68" s="20" t="s">
        <v>17</v>
      </c>
      <c r="I68" s="20">
        <v>1</v>
      </c>
      <c r="J68" s="20">
        <v>1</v>
      </c>
      <c r="K68" s="20" t="s">
        <v>33</v>
      </c>
      <c r="M68" s="20" t="s">
        <v>10</v>
      </c>
      <c r="N68" s="20">
        <v>4</v>
      </c>
      <c r="O68" s="20">
        <v>1</v>
      </c>
      <c r="P68" s="20" t="s">
        <v>17</v>
      </c>
      <c r="R68" s="20" t="s">
        <v>10</v>
      </c>
      <c r="S68" s="20">
        <v>3</v>
      </c>
      <c r="T68" s="20">
        <v>3</v>
      </c>
      <c r="U68" s="20" t="s">
        <v>13</v>
      </c>
    </row>
    <row r="69" spans="3:21" ht="18.75" x14ac:dyDescent="0.3">
      <c r="C69" s="20" t="s">
        <v>20</v>
      </c>
      <c r="D69" s="20">
        <v>1</v>
      </c>
      <c r="E69" s="20">
        <v>0</v>
      </c>
      <c r="F69" s="20" t="s">
        <v>28</v>
      </c>
      <c r="H69" s="20" t="s">
        <v>28</v>
      </c>
      <c r="I69" s="20">
        <v>0</v>
      </c>
      <c r="J69" s="20">
        <v>0</v>
      </c>
      <c r="K69" s="20" t="s">
        <v>18</v>
      </c>
      <c r="M69" s="20" t="s">
        <v>12</v>
      </c>
      <c r="N69" s="20">
        <v>3</v>
      </c>
      <c r="O69" s="20">
        <v>1</v>
      </c>
      <c r="P69" s="20" t="s">
        <v>26</v>
      </c>
      <c r="R69" s="20" t="s">
        <v>27</v>
      </c>
      <c r="S69" s="20">
        <v>0</v>
      </c>
      <c r="T69" s="20">
        <v>2</v>
      </c>
      <c r="U69" s="20" t="s">
        <v>21</v>
      </c>
    </row>
    <row r="71" spans="3:21" ht="15.75" thickBot="1" x14ac:dyDescent="0.3"/>
    <row r="72" spans="3:21" ht="19.5" thickBot="1" x14ac:dyDescent="0.35">
      <c r="C72" s="59" t="s">
        <v>108</v>
      </c>
      <c r="D72" s="60"/>
      <c r="E72" s="60"/>
      <c r="F72" s="61"/>
      <c r="H72" s="59" t="s">
        <v>109</v>
      </c>
      <c r="I72" s="60"/>
      <c r="J72" s="60"/>
      <c r="K72" s="61"/>
      <c r="M72" s="59" t="s">
        <v>110</v>
      </c>
      <c r="N72" s="60"/>
      <c r="O72" s="60"/>
      <c r="P72" s="61"/>
      <c r="R72" s="59" t="s">
        <v>111</v>
      </c>
      <c r="S72" s="60"/>
      <c r="T72" s="60"/>
      <c r="U72" s="61"/>
    </row>
    <row r="73" spans="3:21" ht="18.75" x14ac:dyDescent="0.3">
      <c r="C73" s="40" t="s">
        <v>28</v>
      </c>
      <c r="D73" s="40">
        <v>2</v>
      </c>
      <c r="E73" s="40">
        <v>1</v>
      </c>
      <c r="F73" s="40" t="s">
        <v>17</v>
      </c>
      <c r="H73" s="40" t="s">
        <v>24</v>
      </c>
      <c r="I73" s="40">
        <v>0</v>
      </c>
      <c r="J73" s="40">
        <v>0</v>
      </c>
      <c r="K73" s="40" t="s">
        <v>12</v>
      </c>
      <c r="M73" s="40" t="s">
        <v>27</v>
      </c>
      <c r="N73" s="40">
        <v>0</v>
      </c>
      <c r="O73" s="40">
        <v>2</v>
      </c>
      <c r="P73" s="40" t="s">
        <v>12</v>
      </c>
      <c r="R73" s="40" t="s">
        <v>10</v>
      </c>
      <c r="S73" s="40">
        <v>4</v>
      </c>
      <c r="T73" s="40">
        <v>2</v>
      </c>
      <c r="U73" s="40" t="s">
        <v>11</v>
      </c>
    </row>
    <row r="74" spans="3:21" ht="18.75" x14ac:dyDescent="0.3">
      <c r="C74" s="20" t="s">
        <v>13</v>
      </c>
      <c r="D74" s="20">
        <v>1</v>
      </c>
      <c r="E74" s="20">
        <v>3</v>
      </c>
      <c r="F74" s="20" t="s">
        <v>30</v>
      </c>
      <c r="H74" s="20" t="s">
        <v>23</v>
      </c>
      <c r="I74" s="20">
        <v>3</v>
      </c>
      <c r="J74" s="20">
        <v>1</v>
      </c>
      <c r="K74" s="20" t="s">
        <v>27</v>
      </c>
      <c r="M74" s="20" t="s">
        <v>28</v>
      </c>
      <c r="N74" s="20">
        <v>1</v>
      </c>
      <c r="O74" s="20">
        <v>1</v>
      </c>
      <c r="P74" s="20" t="s">
        <v>24</v>
      </c>
      <c r="R74" s="20" t="s">
        <v>30</v>
      </c>
      <c r="S74" s="20">
        <v>3</v>
      </c>
      <c r="T74" s="20">
        <v>0</v>
      </c>
      <c r="U74" s="20" t="s">
        <v>32</v>
      </c>
    </row>
    <row r="75" spans="3:21" ht="18.75" x14ac:dyDescent="0.3">
      <c r="C75" s="20" t="s">
        <v>12</v>
      </c>
      <c r="D75" s="20">
        <v>0</v>
      </c>
      <c r="E75" s="20">
        <v>0</v>
      </c>
      <c r="F75" s="20" t="s">
        <v>25</v>
      </c>
      <c r="H75" s="20" t="s">
        <v>18</v>
      </c>
      <c r="I75" s="20">
        <v>2</v>
      </c>
      <c r="J75" s="20">
        <v>1</v>
      </c>
      <c r="K75" s="20" t="s">
        <v>11</v>
      </c>
      <c r="M75" s="20" t="s">
        <v>11</v>
      </c>
      <c r="N75" s="20">
        <v>0</v>
      </c>
      <c r="O75" s="20">
        <v>0</v>
      </c>
      <c r="P75" s="20" t="s">
        <v>17</v>
      </c>
      <c r="R75" s="20" t="s">
        <v>31</v>
      </c>
      <c r="S75" s="20">
        <v>1</v>
      </c>
      <c r="T75" s="20">
        <v>0</v>
      </c>
      <c r="U75" s="20" t="s">
        <v>27</v>
      </c>
    </row>
    <row r="76" spans="3:21" ht="18.75" x14ac:dyDescent="0.3">
      <c r="C76" s="20" t="s">
        <v>31</v>
      </c>
      <c r="D76" s="20">
        <v>2</v>
      </c>
      <c r="E76" s="20">
        <v>1</v>
      </c>
      <c r="F76" s="20" t="s">
        <v>33</v>
      </c>
      <c r="H76" s="20" t="s">
        <v>17</v>
      </c>
      <c r="I76" s="20">
        <v>0</v>
      </c>
      <c r="J76" s="20">
        <v>0</v>
      </c>
      <c r="K76" s="20" t="s">
        <v>22</v>
      </c>
      <c r="M76" s="20" t="s">
        <v>31</v>
      </c>
      <c r="N76" s="20">
        <v>1</v>
      </c>
      <c r="O76" s="20">
        <v>1</v>
      </c>
      <c r="P76" s="20" t="s">
        <v>23</v>
      </c>
      <c r="R76" s="20" t="s">
        <v>17</v>
      </c>
      <c r="S76" s="20">
        <v>1</v>
      </c>
      <c r="T76" s="20">
        <v>2</v>
      </c>
      <c r="U76" s="20" t="s">
        <v>13</v>
      </c>
    </row>
    <row r="77" spans="3:21" ht="18.75" x14ac:dyDescent="0.3">
      <c r="C77" s="20" t="s">
        <v>32</v>
      </c>
      <c r="D77" s="20">
        <v>0</v>
      </c>
      <c r="E77" s="20">
        <v>1</v>
      </c>
      <c r="F77" s="20" t="s">
        <v>23</v>
      </c>
      <c r="H77" s="20" t="s">
        <v>25</v>
      </c>
      <c r="I77" s="20">
        <v>1</v>
      </c>
      <c r="J77" s="20">
        <v>4</v>
      </c>
      <c r="K77" s="20" t="s">
        <v>32</v>
      </c>
      <c r="M77" s="20" t="s">
        <v>26</v>
      </c>
      <c r="N77" s="20">
        <v>2</v>
      </c>
      <c r="O77" s="20">
        <v>0</v>
      </c>
      <c r="P77" s="20" t="s">
        <v>33</v>
      </c>
      <c r="R77" s="20" t="s">
        <v>33</v>
      </c>
      <c r="S77" s="20">
        <v>3</v>
      </c>
      <c r="T77" s="20">
        <v>3</v>
      </c>
      <c r="U77" s="20" t="s">
        <v>21</v>
      </c>
    </row>
    <row r="78" spans="3:21" ht="18.75" x14ac:dyDescent="0.3">
      <c r="C78" s="20" t="s">
        <v>21</v>
      </c>
      <c r="D78" s="20">
        <v>0</v>
      </c>
      <c r="E78" s="20">
        <v>1</v>
      </c>
      <c r="F78" s="20" t="s">
        <v>24</v>
      </c>
      <c r="H78" s="20" t="s">
        <v>33</v>
      </c>
      <c r="I78" s="20">
        <v>3</v>
      </c>
      <c r="J78" s="20">
        <v>0</v>
      </c>
      <c r="K78" s="20" t="s">
        <v>28</v>
      </c>
      <c r="M78" s="20" t="s">
        <v>32</v>
      </c>
      <c r="N78" s="20">
        <v>1</v>
      </c>
      <c r="O78" s="20">
        <v>1</v>
      </c>
      <c r="P78" s="20" t="s">
        <v>18</v>
      </c>
      <c r="R78" s="20" t="s">
        <v>23</v>
      </c>
      <c r="S78" s="20">
        <v>1</v>
      </c>
      <c r="T78" s="20">
        <v>2</v>
      </c>
      <c r="U78" s="20" t="s">
        <v>24</v>
      </c>
    </row>
    <row r="79" spans="3:21" ht="18.75" x14ac:dyDescent="0.3">
      <c r="C79" s="20" t="s">
        <v>18</v>
      </c>
      <c r="D79" s="20">
        <v>1</v>
      </c>
      <c r="E79" s="20">
        <v>1</v>
      </c>
      <c r="F79" s="20" t="s">
        <v>29</v>
      </c>
      <c r="H79" s="20" t="s">
        <v>26</v>
      </c>
      <c r="I79" s="20">
        <v>3</v>
      </c>
      <c r="J79" s="20">
        <v>1</v>
      </c>
      <c r="K79" s="20" t="s">
        <v>13</v>
      </c>
      <c r="M79" s="20" t="s">
        <v>22</v>
      </c>
      <c r="N79" s="20">
        <v>0</v>
      </c>
      <c r="O79" s="20">
        <v>1</v>
      </c>
      <c r="P79" s="20" t="s">
        <v>30</v>
      </c>
      <c r="R79" s="20" t="s">
        <v>18</v>
      </c>
      <c r="S79" s="20">
        <v>1</v>
      </c>
      <c r="T79" s="20">
        <v>3</v>
      </c>
      <c r="U79" s="20" t="s">
        <v>26</v>
      </c>
    </row>
    <row r="80" spans="3:21" ht="18.75" x14ac:dyDescent="0.3">
      <c r="C80" s="20" t="s">
        <v>11</v>
      </c>
      <c r="D80" s="20">
        <v>3</v>
      </c>
      <c r="E80" s="20">
        <v>0</v>
      </c>
      <c r="F80" s="20" t="s">
        <v>22</v>
      </c>
      <c r="H80" s="20" t="s">
        <v>30</v>
      </c>
      <c r="I80" s="20">
        <v>1</v>
      </c>
      <c r="J80" s="20">
        <v>2</v>
      </c>
      <c r="K80" s="20" t="s">
        <v>20</v>
      </c>
      <c r="M80" s="20" t="s">
        <v>21</v>
      </c>
      <c r="N80" s="20">
        <v>1</v>
      </c>
      <c r="O80" s="20">
        <v>2</v>
      </c>
      <c r="P80" s="20" t="s">
        <v>10</v>
      </c>
      <c r="R80" s="20" t="s">
        <v>29</v>
      </c>
      <c r="S80" s="20">
        <v>0</v>
      </c>
      <c r="T80" s="20">
        <v>0</v>
      </c>
      <c r="U80" s="20" t="s">
        <v>28</v>
      </c>
    </row>
    <row r="81" spans="3:21" ht="18.75" x14ac:dyDescent="0.3">
      <c r="C81" s="20" t="s">
        <v>20</v>
      </c>
      <c r="D81" s="20">
        <v>0</v>
      </c>
      <c r="E81" s="20">
        <v>2</v>
      </c>
      <c r="F81" s="20" t="s">
        <v>10</v>
      </c>
      <c r="H81" s="20" t="s">
        <v>10</v>
      </c>
      <c r="I81" s="20">
        <v>5</v>
      </c>
      <c r="J81" s="20">
        <v>0</v>
      </c>
      <c r="K81" s="20" t="s">
        <v>31</v>
      </c>
      <c r="M81" s="20" t="s">
        <v>20</v>
      </c>
      <c r="N81" s="20">
        <v>1</v>
      </c>
      <c r="O81" s="20">
        <v>0</v>
      </c>
      <c r="P81" s="20" t="s">
        <v>29</v>
      </c>
      <c r="R81" s="20" t="s">
        <v>12</v>
      </c>
      <c r="S81" s="20">
        <v>1</v>
      </c>
      <c r="T81" s="20">
        <v>0</v>
      </c>
      <c r="U81" s="20" t="s">
        <v>22</v>
      </c>
    </row>
    <row r="82" spans="3:21" ht="18.75" x14ac:dyDescent="0.3">
      <c r="C82" s="20" t="s">
        <v>27</v>
      </c>
      <c r="D82" s="20">
        <v>2</v>
      </c>
      <c r="E82" s="20">
        <v>1</v>
      </c>
      <c r="F82" s="20" t="s">
        <v>26</v>
      </c>
      <c r="H82" s="20" t="s">
        <v>29</v>
      </c>
      <c r="I82" s="20">
        <v>3</v>
      </c>
      <c r="J82" s="20">
        <v>2</v>
      </c>
      <c r="K82" s="20" t="s">
        <v>21</v>
      </c>
      <c r="M82" s="20" t="s">
        <v>13</v>
      </c>
      <c r="N82" s="20">
        <v>1</v>
      </c>
      <c r="O82" s="20">
        <v>0</v>
      </c>
      <c r="P82" s="20" t="s">
        <v>25</v>
      </c>
      <c r="R82" s="20" t="s">
        <v>25</v>
      </c>
      <c r="S82" s="20">
        <v>0</v>
      </c>
      <c r="T82" s="20">
        <v>2</v>
      </c>
      <c r="U82" s="20" t="s">
        <v>20</v>
      </c>
    </row>
    <row r="84" spans="3:21" ht="15.75" thickBot="1" x14ac:dyDescent="0.3"/>
    <row r="85" spans="3:21" ht="19.5" thickBot="1" x14ac:dyDescent="0.35">
      <c r="C85" s="59" t="s">
        <v>112</v>
      </c>
      <c r="D85" s="60"/>
      <c r="E85" s="60"/>
      <c r="F85" s="61"/>
      <c r="H85" s="59" t="s">
        <v>113</v>
      </c>
      <c r="I85" s="60"/>
      <c r="J85" s="60"/>
      <c r="K85" s="61"/>
      <c r="M85" s="59" t="s">
        <v>114</v>
      </c>
      <c r="N85" s="60"/>
      <c r="O85" s="60"/>
      <c r="P85" s="61"/>
      <c r="R85" s="59" t="s">
        <v>115</v>
      </c>
      <c r="S85" s="60"/>
      <c r="T85" s="60"/>
      <c r="U85" s="61"/>
    </row>
    <row r="86" spans="3:21" ht="18.75" x14ac:dyDescent="0.3">
      <c r="C86" s="40" t="s">
        <v>17</v>
      </c>
      <c r="D86" s="40">
        <v>4</v>
      </c>
      <c r="E86" s="40">
        <v>4</v>
      </c>
      <c r="F86" s="40" t="s">
        <v>10</v>
      </c>
      <c r="H86" s="40" t="s">
        <v>23</v>
      </c>
      <c r="I86" s="40">
        <v>0</v>
      </c>
      <c r="J86" s="40">
        <v>2</v>
      </c>
      <c r="K86" s="40" t="s">
        <v>11</v>
      </c>
      <c r="M86" s="40" t="s">
        <v>11</v>
      </c>
      <c r="N86" s="40">
        <v>2</v>
      </c>
      <c r="O86" s="40">
        <v>0</v>
      </c>
      <c r="P86" s="40" t="s">
        <v>27</v>
      </c>
      <c r="R86" s="40" t="s">
        <v>18</v>
      </c>
      <c r="S86" s="40"/>
      <c r="T86" s="40"/>
      <c r="U86" s="40" t="s">
        <v>13</v>
      </c>
    </row>
    <row r="87" spans="3:21" ht="18.75" x14ac:dyDescent="0.3">
      <c r="C87" s="20" t="s">
        <v>24</v>
      </c>
      <c r="D87" s="20">
        <v>2</v>
      </c>
      <c r="E87" s="20">
        <v>2</v>
      </c>
      <c r="F87" s="20" t="s">
        <v>33</v>
      </c>
      <c r="H87" s="20" t="s">
        <v>29</v>
      </c>
      <c r="I87" s="20">
        <v>2</v>
      </c>
      <c r="J87" s="20">
        <v>1</v>
      </c>
      <c r="K87" s="20" t="s">
        <v>26</v>
      </c>
      <c r="M87" s="20" t="s">
        <v>17</v>
      </c>
      <c r="N87" s="20">
        <v>0</v>
      </c>
      <c r="O87" s="20">
        <v>1</v>
      </c>
      <c r="P87" s="20" t="s">
        <v>23</v>
      </c>
      <c r="R87" s="20" t="s">
        <v>30</v>
      </c>
      <c r="S87" s="20"/>
      <c r="T87" s="20"/>
      <c r="U87" s="20" t="s">
        <v>10</v>
      </c>
    </row>
    <row r="88" spans="3:21" ht="18.75" x14ac:dyDescent="0.3">
      <c r="C88" s="20" t="s">
        <v>28</v>
      </c>
      <c r="D88" s="20">
        <v>3</v>
      </c>
      <c r="E88" s="20">
        <v>2</v>
      </c>
      <c r="F88" s="20" t="s">
        <v>27</v>
      </c>
      <c r="H88" s="20" t="s">
        <v>18</v>
      </c>
      <c r="I88" s="20">
        <v>2</v>
      </c>
      <c r="J88" s="20">
        <v>2</v>
      </c>
      <c r="K88" s="20" t="s">
        <v>28</v>
      </c>
      <c r="M88" s="20" t="s">
        <v>28</v>
      </c>
      <c r="N88" s="20">
        <v>0</v>
      </c>
      <c r="O88" s="20">
        <v>1</v>
      </c>
      <c r="P88" s="20" t="s">
        <v>25</v>
      </c>
      <c r="R88" s="20" t="s">
        <v>33</v>
      </c>
      <c r="S88" s="20"/>
      <c r="T88" s="20"/>
      <c r="U88" s="20" t="s">
        <v>22</v>
      </c>
    </row>
    <row r="89" spans="3:21" ht="18.75" x14ac:dyDescent="0.3">
      <c r="C89" s="20" t="s">
        <v>21</v>
      </c>
      <c r="D89" s="20">
        <v>0</v>
      </c>
      <c r="E89" s="20">
        <v>0</v>
      </c>
      <c r="F89" s="20" t="s">
        <v>23</v>
      </c>
      <c r="H89" s="20" t="s">
        <v>20</v>
      </c>
      <c r="I89" s="20">
        <v>3</v>
      </c>
      <c r="J89" s="20">
        <v>0</v>
      </c>
      <c r="K89" s="20" t="s">
        <v>22</v>
      </c>
      <c r="M89" s="20" t="s">
        <v>24</v>
      </c>
      <c r="N89" s="20">
        <v>1</v>
      </c>
      <c r="O89" s="20">
        <v>1</v>
      </c>
      <c r="P89" s="20" t="s">
        <v>18</v>
      </c>
      <c r="R89" s="20" t="s">
        <v>20</v>
      </c>
      <c r="S89" s="20">
        <v>1</v>
      </c>
      <c r="T89" s="20">
        <v>0</v>
      </c>
      <c r="U89" s="20" t="s">
        <v>11</v>
      </c>
    </row>
    <row r="90" spans="3:21" ht="18.75" x14ac:dyDescent="0.3">
      <c r="C90" s="20" t="s">
        <v>22</v>
      </c>
      <c r="D90" s="20">
        <v>0</v>
      </c>
      <c r="E90" s="20">
        <v>2</v>
      </c>
      <c r="F90" s="20" t="s">
        <v>18</v>
      </c>
      <c r="H90" s="20" t="s">
        <v>33</v>
      </c>
      <c r="I90" s="20">
        <v>1</v>
      </c>
      <c r="J90" s="20">
        <v>1</v>
      </c>
      <c r="K90" s="20" t="s">
        <v>13</v>
      </c>
      <c r="M90" s="20" t="s">
        <v>10</v>
      </c>
      <c r="N90" s="20">
        <v>4</v>
      </c>
      <c r="O90" s="20">
        <v>0</v>
      </c>
      <c r="P90" s="20" t="s">
        <v>33</v>
      </c>
      <c r="R90" s="20" t="s">
        <v>27</v>
      </c>
      <c r="S90" s="20">
        <v>1</v>
      </c>
      <c r="T90" s="20">
        <v>1</v>
      </c>
      <c r="U90" s="20" t="s">
        <v>24</v>
      </c>
    </row>
    <row r="91" spans="3:21" ht="18.75" x14ac:dyDescent="0.3">
      <c r="C91" s="20" t="s">
        <v>11</v>
      </c>
      <c r="D91" s="20">
        <v>1</v>
      </c>
      <c r="E91" s="20">
        <v>1</v>
      </c>
      <c r="F91" s="20" t="s">
        <v>30</v>
      </c>
      <c r="H91" s="20" t="s">
        <v>27</v>
      </c>
      <c r="I91" s="20">
        <v>1</v>
      </c>
      <c r="J91" s="20">
        <v>1</v>
      </c>
      <c r="K91" s="20" t="s">
        <v>32</v>
      </c>
      <c r="M91" s="20" t="s">
        <v>22</v>
      </c>
      <c r="N91" s="20">
        <v>0</v>
      </c>
      <c r="O91" s="20">
        <v>2</v>
      </c>
      <c r="P91" s="20" t="s">
        <v>29</v>
      </c>
      <c r="R91" s="20" t="s">
        <v>25</v>
      </c>
      <c r="S91" s="20">
        <v>2</v>
      </c>
      <c r="T91" s="20">
        <v>0</v>
      </c>
      <c r="U91" s="20" t="s">
        <v>21</v>
      </c>
    </row>
    <row r="92" spans="3:21" ht="18.75" x14ac:dyDescent="0.3">
      <c r="C92" s="20" t="s">
        <v>13</v>
      </c>
      <c r="D92" s="20">
        <v>1</v>
      </c>
      <c r="E92" s="20">
        <v>0</v>
      </c>
      <c r="F92" s="20" t="s">
        <v>31</v>
      </c>
      <c r="H92" s="20" t="s">
        <v>12</v>
      </c>
      <c r="I92" s="20">
        <v>1</v>
      </c>
      <c r="J92" s="20">
        <v>3</v>
      </c>
      <c r="K92" s="20" t="s">
        <v>21</v>
      </c>
      <c r="M92" s="20" t="s">
        <v>13</v>
      </c>
      <c r="N92" s="20">
        <v>1</v>
      </c>
      <c r="O92" s="20">
        <v>1</v>
      </c>
      <c r="P92" s="20" t="s">
        <v>32</v>
      </c>
      <c r="R92" s="20" t="s">
        <v>12</v>
      </c>
      <c r="S92" s="20">
        <v>2</v>
      </c>
      <c r="T92" s="20">
        <v>2</v>
      </c>
      <c r="U92" s="20" t="s">
        <v>17</v>
      </c>
    </row>
    <row r="93" spans="3:21" ht="18.75" x14ac:dyDescent="0.3">
      <c r="C93" s="20" t="s">
        <v>20</v>
      </c>
      <c r="D93" s="20">
        <v>1</v>
      </c>
      <c r="E93" s="20">
        <v>2</v>
      </c>
      <c r="F93" s="20" t="s">
        <v>12</v>
      </c>
      <c r="H93" s="20" t="s">
        <v>10</v>
      </c>
      <c r="I93" s="20">
        <v>4</v>
      </c>
      <c r="J93" s="20">
        <v>3</v>
      </c>
      <c r="K93" s="20" t="s">
        <v>24</v>
      </c>
      <c r="M93" s="20" t="s">
        <v>26</v>
      </c>
      <c r="N93" s="20">
        <v>2</v>
      </c>
      <c r="O93" s="20">
        <v>3</v>
      </c>
      <c r="P93" s="20" t="s">
        <v>12</v>
      </c>
      <c r="R93" s="20" t="s">
        <v>23</v>
      </c>
      <c r="S93" s="20"/>
      <c r="T93" s="20"/>
      <c r="U93" s="20" t="s">
        <v>26</v>
      </c>
    </row>
    <row r="94" spans="3:21" ht="18.75" x14ac:dyDescent="0.3">
      <c r="C94" s="20" t="s">
        <v>26</v>
      </c>
      <c r="D94" s="20">
        <v>1</v>
      </c>
      <c r="E94" s="20">
        <v>0</v>
      </c>
      <c r="F94" s="20" t="s">
        <v>25</v>
      </c>
      <c r="H94" s="20" t="s">
        <v>30</v>
      </c>
      <c r="I94" s="20">
        <v>0</v>
      </c>
      <c r="J94" s="20">
        <v>0</v>
      </c>
      <c r="K94" s="20" t="s">
        <v>17</v>
      </c>
      <c r="M94" s="20" t="s">
        <v>31</v>
      </c>
      <c r="N94" s="20">
        <v>3</v>
      </c>
      <c r="O94" s="20">
        <v>0</v>
      </c>
      <c r="P94" s="20" t="s">
        <v>30</v>
      </c>
      <c r="R94" s="20" t="s">
        <v>29</v>
      </c>
      <c r="S94" s="20"/>
      <c r="T94" s="20"/>
      <c r="U94" s="20" t="s">
        <v>31</v>
      </c>
    </row>
    <row r="95" spans="3:21" ht="18.75" x14ac:dyDescent="0.3">
      <c r="C95" s="20" t="s">
        <v>32</v>
      </c>
      <c r="D95" s="20">
        <v>1</v>
      </c>
      <c r="E95" s="20">
        <v>0</v>
      </c>
      <c r="F95" s="20" t="s">
        <v>29</v>
      </c>
      <c r="H95" s="20" t="s">
        <v>25</v>
      </c>
      <c r="I95" s="20">
        <v>1</v>
      </c>
      <c r="J95" s="20">
        <v>0</v>
      </c>
      <c r="K95" s="20" t="s">
        <v>31</v>
      </c>
      <c r="M95" s="20" t="s">
        <v>21</v>
      </c>
      <c r="N95" s="20">
        <v>0</v>
      </c>
      <c r="O95" s="20">
        <v>1</v>
      </c>
      <c r="P95" s="20" t="s">
        <v>20</v>
      </c>
      <c r="R95" s="20" t="s">
        <v>32</v>
      </c>
      <c r="S95" s="20"/>
      <c r="T95" s="20"/>
      <c r="U95" s="20" t="s">
        <v>28</v>
      </c>
    </row>
    <row r="97" spans="3:21" ht="15.75" thickBot="1" x14ac:dyDescent="0.3"/>
    <row r="98" spans="3:21" ht="19.5" thickBot="1" x14ac:dyDescent="0.35">
      <c r="C98" s="59" t="s">
        <v>116</v>
      </c>
      <c r="D98" s="60"/>
      <c r="E98" s="60"/>
      <c r="F98" s="61"/>
      <c r="H98" s="59" t="s">
        <v>117</v>
      </c>
      <c r="I98" s="60"/>
      <c r="J98" s="60"/>
      <c r="K98" s="61"/>
      <c r="M98" s="59" t="s">
        <v>118</v>
      </c>
      <c r="N98" s="60"/>
      <c r="O98" s="60"/>
      <c r="P98" s="61"/>
      <c r="R98" s="59" t="s">
        <v>119</v>
      </c>
      <c r="S98" s="60"/>
      <c r="T98" s="60"/>
      <c r="U98" s="61"/>
    </row>
    <row r="99" spans="3:21" ht="18.75" x14ac:dyDescent="0.3">
      <c r="C99" s="40"/>
      <c r="D99" s="40"/>
      <c r="E99" s="40"/>
      <c r="F99" s="40"/>
      <c r="H99" s="40"/>
      <c r="I99" s="40"/>
      <c r="J99" s="40"/>
      <c r="K99" s="40"/>
      <c r="M99" s="40"/>
      <c r="N99" s="40"/>
      <c r="O99" s="40"/>
      <c r="P99" s="40"/>
      <c r="R99" s="40"/>
      <c r="S99" s="40"/>
      <c r="T99" s="40"/>
      <c r="U99" s="40"/>
    </row>
    <row r="100" spans="3:21" ht="18.75" x14ac:dyDescent="0.3">
      <c r="C100" s="20"/>
      <c r="D100" s="20"/>
      <c r="E100" s="20"/>
      <c r="F100" s="20"/>
      <c r="H100" s="20"/>
      <c r="I100" s="20"/>
      <c r="J100" s="20"/>
      <c r="K100" s="20"/>
      <c r="M100" s="20"/>
      <c r="N100" s="20"/>
      <c r="O100" s="20"/>
      <c r="P100" s="20"/>
      <c r="R100" s="20"/>
      <c r="S100" s="20"/>
      <c r="T100" s="20"/>
      <c r="U100" s="20"/>
    </row>
    <row r="101" spans="3:21" ht="18.75" x14ac:dyDescent="0.3">
      <c r="C101" s="20"/>
      <c r="D101" s="20"/>
      <c r="E101" s="20"/>
      <c r="F101" s="20"/>
      <c r="H101" s="20"/>
      <c r="I101" s="20"/>
      <c r="J101" s="20"/>
      <c r="K101" s="20"/>
      <c r="M101" s="20"/>
      <c r="N101" s="20"/>
      <c r="O101" s="20"/>
      <c r="P101" s="20"/>
      <c r="R101" s="20"/>
      <c r="S101" s="20"/>
      <c r="T101" s="20"/>
      <c r="U101" s="20"/>
    </row>
    <row r="102" spans="3:21" ht="18.75" x14ac:dyDescent="0.3">
      <c r="C102" s="20"/>
      <c r="D102" s="20"/>
      <c r="E102" s="20"/>
      <c r="F102" s="20"/>
      <c r="H102" s="20"/>
      <c r="I102" s="20"/>
      <c r="J102" s="20"/>
      <c r="K102" s="20"/>
      <c r="M102" s="20"/>
      <c r="N102" s="20"/>
      <c r="O102" s="20"/>
      <c r="P102" s="20"/>
      <c r="R102" s="20"/>
      <c r="S102" s="20"/>
      <c r="T102" s="20"/>
      <c r="U102" s="20"/>
    </row>
    <row r="103" spans="3:21" ht="18.75" x14ac:dyDescent="0.3">
      <c r="C103" s="20"/>
      <c r="D103" s="20"/>
      <c r="E103" s="20"/>
      <c r="F103" s="20"/>
      <c r="H103" s="20"/>
      <c r="I103" s="20"/>
      <c r="J103" s="20"/>
      <c r="K103" s="20"/>
      <c r="M103" s="20"/>
      <c r="N103" s="20"/>
      <c r="O103" s="20"/>
      <c r="P103" s="20"/>
      <c r="R103" s="20"/>
      <c r="S103" s="20"/>
      <c r="T103" s="20"/>
      <c r="U103" s="20"/>
    </row>
    <row r="104" spans="3:21" ht="18.75" x14ac:dyDescent="0.3">
      <c r="C104" s="20"/>
      <c r="D104" s="20"/>
      <c r="E104" s="20"/>
      <c r="F104" s="20"/>
      <c r="H104" s="20"/>
      <c r="I104" s="20"/>
      <c r="J104" s="20"/>
      <c r="K104" s="20"/>
      <c r="M104" s="20"/>
      <c r="N104" s="20"/>
      <c r="O104" s="20"/>
      <c r="P104" s="20"/>
      <c r="R104" s="20"/>
      <c r="S104" s="20"/>
      <c r="T104" s="20"/>
      <c r="U104" s="20"/>
    </row>
    <row r="105" spans="3:21" ht="18.75" x14ac:dyDescent="0.3">
      <c r="C105" s="20"/>
      <c r="D105" s="20"/>
      <c r="E105" s="20"/>
      <c r="F105" s="20"/>
      <c r="H105" s="20"/>
      <c r="I105" s="20"/>
      <c r="J105" s="20"/>
      <c r="K105" s="20"/>
      <c r="M105" s="20"/>
      <c r="N105" s="20"/>
      <c r="O105" s="20"/>
      <c r="P105" s="20"/>
      <c r="R105" s="20"/>
      <c r="S105" s="20"/>
      <c r="T105" s="20"/>
      <c r="U105" s="20"/>
    </row>
    <row r="106" spans="3:21" ht="18.75" x14ac:dyDescent="0.3">
      <c r="C106" s="20"/>
      <c r="D106" s="20"/>
      <c r="E106" s="20"/>
      <c r="F106" s="20"/>
      <c r="H106" s="20"/>
      <c r="I106" s="20"/>
      <c r="J106" s="20"/>
      <c r="K106" s="20"/>
      <c r="M106" s="20"/>
      <c r="N106" s="20"/>
      <c r="O106" s="20"/>
      <c r="P106" s="20"/>
      <c r="R106" s="20"/>
      <c r="S106" s="20"/>
      <c r="T106" s="20"/>
      <c r="U106" s="20"/>
    </row>
    <row r="107" spans="3:21" ht="18.75" x14ac:dyDescent="0.3">
      <c r="C107" s="20"/>
      <c r="D107" s="20"/>
      <c r="E107" s="20"/>
      <c r="F107" s="20"/>
      <c r="H107" s="20"/>
      <c r="I107" s="20"/>
      <c r="J107" s="20"/>
      <c r="K107" s="20"/>
      <c r="M107" s="20"/>
      <c r="N107" s="20"/>
      <c r="O107" s="20"/>
      <c r="P107" s="20"/>
      <c r="R107" s="20"/>
      <c r="S107" s="20"/>
      <c r="T107" s="20"/>
      <c r="U107" s="20"/>
    </row>
    <row r="108" spans="3:21" ht="18.75" x14ac:dyDescent="0.3">
      <c r="C108" s="20"/>
      <c r="D108" s="20"/>
      <c r="E108" s="20"/>
      <c r="F108" s="20"/>
      <c r="H108" s="20"/>
      <c r="I108" s="20"/>
      <c r="J108" s="20"/>
      <c r="K108" s="20"/>
      <c r="M108" s="20"/>
      <c r="N108" s="20"/>
      <c r="O108" s="20"/>
      <c r="P108" s="20"/>
      <c r="R108" s="20"/>
      <c r="S108" s="20"/>
      <c r="T108" s="20"/>
      <c r="U108" s="20"/>
    </row>
    <row r="110" spans="3:21" ht="15.75" thickBot="1" x14ac:dyDescent="0.3"/>
    <row r="111" spans="3:21" ht="19.5" thickBot="1" x14ac:dyDescent="0.35">
      <c r="C111" s="59" t="s">
        <v>120</v>
      </c>
      <c r="D111" s="60"/>
      <c r="E111" s="60"/>
      <c r="F111" s="61"/>
      <c r="H111" s="59" t="s">
        <v>121</v>
      </c>
      <c r="I111" s="60"/>
      <c r="J111" s="60"/>
      <c r="K111" s="61"/>
      <c r="M111" s="59" t="s">
        <v>122</v>
      </c>
      <c r="N111" s="60"/>
      <c r="O111" s="60"/>
      <c r="P111" s="61"/>
      <c r="R111" s="59" t="s">
        <v>123</v>
      </c>
      <c r="S111" s="60"/>
      <c r="T111" s="60"/>
      <c r="U111" s="61"/>
    </row>
    <row r="112" spans="3:21" ht="18.75" x14ac:dyDescent="0.3">
      <c r="C112" s="40"/>
      <c r="D112" s="40"/>
      <c r="E112" s="40"/>
      <c r="F112" s="40"/>
      <c r="H112" s="40"/>
      <c r="I112" s="40"/>
      <c r="J112" s="40"/>
      <c r="K112" s="40"/>
      <c r="M112" s="40"/>
      <c r="N112" s="40"/>
      <c r="O112" s="40"/>
      <c r="P112" s="40"/>
      <c r="R112" s="40"/>
      <c r="S112" s="40"/>
      <c r="T112" s="40"/>
      <c r="U112" s="40"/>
    </row>
    <row r="113" spans="3:21" ht="18.75" x14ac:dyDescent="0.3">
      <c r="C113" s="20"/>
      <c r="D113" s="20"/>
      <c r="E113" s="20"/>
      <c r="F113" s="20"/>
      <c r="H113" s="20"/>
      <c r="I113" s="20"/>
      <c r="J113" s="20"/>
      <c r="K113" s="20"/>
      <c r="M113" s="20"/>
      <c r="N113" s="20"/>
      <c r="O113" s="20"/>
      <c r="P113" s="20"/>
      <c r="R113" s="20"/>
      <c r="S113" s="20"/>
      <c r="T113" s="20"/>
      <c r="U113" s="20"/>
    </row>
    <row r="114" spans="3:21" ht="18.75" x14ac:dyDescent="0.3">
      <c r="C114" s="20"/>
      <c r="D114" s="20"/>
      <c r="E114" s="20"/>
      <c r="F114" s="20"/>
      <c r="H114" s="20"/>
      <c r="I114" s="20"/>
      <c r="J114" s="20"/>
      <c r="K114" s="20"/>
      <c r="M114" s="20"/>
      <c r="N114" s="20"/>
      <c r="O114" s="20"/>
      <c r="P114" s="20"/>
      <c r="R114" s="20"/>
      <c r="S114" s="20"/>
      <c r="T114" s="20"/>
      <c r="U114" s="20"/>
    </row>
    <row r="115" spans="3:21" ht="18.75" x14ac:dyDescent="0.3">
      <c r="C115" s="20"/>
      <c r="D115" s="20"/>
      <c r="E115" s="20"/>
      <c r="F115" s="20"/>
      <c r="H115" s="20"/>
      <c r="I115" s="20"/>
      <c r="J115" s="20"/>
      <c r="K115" s="20"/>
      <c r="M115" s="20"/>
      <c r="N115" s="20"/>
      <c r="O115" s="20"/>
      <c r="P115" s="20"/>
      <c r="R115" s="20"/>
      <c r="S115" s="20"/>
      <c r="T115" s="20"/>
      <c r="U115" s="20"/>
    </row>
    <row r="116" spans="3:21" ht="18.75" x14ac:dyDescent="0.3">
      <c r="C116" s="20"/>
      <c r="D116" s="20"/>
      <c r="E116" s="20"/>
      <c r="F116" s="20"/>
      <c r="H116" s="20"/>
      <c r="I116" s="20"/>
      <c r="J116" s="20"/>
      <c r="K116" s="20"/>
      <c r="M116" s="20"/>
      <c r="N116" s="20"/>
      <c r="O116" s="20"/>
      <c r="P116" s="20"/>
      <c r="R116" s="20"/>
      <c r="S116" s="20"/>
      <c r="T116" s="20"/>
      <c r="U116" s="20"/>
    </row>
    <row r="117" spans="3:21" ht="18.75" x14ac:dyDescent="0.3">
      <c r="C117" s="20"/>
      <c r="D117" s="20"/>
      <c r="E117" s="20"/>
      <c r="F117" s="20"/>
      <c r="H117" s="20"/>
      <c r="I117" s="20"/>
      <c r="J117" s="20"/>
      <c r="K117" s="20"/>
      <c r="M117" s="20"/>
      <c r="N117" s="20"/>
      <c r="O117" s="20"/>
      <c r="P117" s="20"/>
      <c r="R117" s="20"/>
      <c r="S117" s="20"/>
      <c r="T117" s="20"/>
      <c r="U117" s="20"/>
    </row>
    <row r="118" spans="3:21" ht="18.75" x14ac:dyDescent="0.3">
      <c r="C118" s="20"/>
      <c r="D118" s="20"/>
      <c r="E118" s="20"/>
      <c r="F118" s="20"/>
      <c r="H118" s="20"/>
      <c r="I118" s="20"/>
      <c r="J118" s="20"/>
      <c r="K118" s="20"/>
      <c r="M118" s="20"/>
      <c r="N118" s="20"/>
      <c r="O118" s="20"/>
      <c r="P118" s="20"/>
      <c r="R118" s="20"/>
      <c r="S118" s="20"/>
      <c r="T118" s="20"/>
      <c r="U118" s="20"/>
    </row>
    <row r="119" spans="3:21" ht="18.75" x14ac:dyDescent="0.3">
      <c r="C119" s="20"/>
      <c r="D119" s="20"/>
      <c r="E119" s="20"/>
      <c r="F119" s="20"/>
      <c r="H119" s="20"/>
      <c r="I119" s="20"/>
      <c r="J119" s="20"/>
      <c r="K119" s="20"/>
      <c r="M119" s="20"/>
      <c r="N119" s="20"/>
      <c r="O119" s="20"/>
      <c r="P119" s="20"/>
      <c r="R119" s="20"/>
      <c r="S119" s="20"/>
      <c r="T119" s="20"/>
      <c r="U119" s="20"/>
    </row>
    <row r="120" spans="3:21" ht="18.75" x14ac:dyDescent="0.3">
      <c r="C120" s="20"/>
      <c r="D120" s="20"/>
      <c r="E120" s="20"/>
      <c r="F120" s="20"/>
      <c r="H120" s="20"/>
      <c r="I120" s="20"/>
      <c r="J120" s="20"/>
      <c r="K120" s="20"/>
      <c r="M120" s="20"/>
      <c r="N120" s="20"/>
      <c r="O120" s="20"/>
      <c r="P120" s="20"/>
      <c r="R120" s="20"/>
      <c r="S120" s="20"/>
      <c r="T120" s="20"/>
      <c r="U120" s="20"/>
    </row>
    <row r="121" spans="3:21" ht="18.75" x14ac:dyDescent="0.3">
      <c r="C121" s="20"/>
      <c r="D121" s="20"/>
      <c r="E121" s="20"/>
      <c r="F121" s="20"/>
      <c r="H121" s="20"/>
      <c r="I121" s="20"/>
      <c r="J121" s="20"/>
      <c r="K121" s="20"/>
      <c r="M121" s="20"/>
      <c r="N121" s="20"/>
      <c r="O121" s="20"/>
      <c r="P121" s="20"/>
      <c r="R121" s="20"/>
      <c r="S121" s="20"/>
      <c r="T121" s="20"/>
      <c r="U121" s="20"/>
    </row>
    <row r="123" spans="3:21" ht="15.75" thickBot="1" x14ac:dyDescent="0.3"/>
    <row r="124" spans="3:21" ht="19.5" thickBot="1" x14ac:dyDescent="0.35">
      <c r="C124" s="59" t="s">
        <v>124</v>
      </c>
      <c r="D124" s="60"/>
      <c r="E124" s="60"/>
      <c r="F124" s="61"/>
      <c r="H124" s="59" t="s">
        <v>125</v>
      </c>
      <c r="I124" s="60"/>
      <c r="J124" s="60"/>
      <c r="K124" s="61"/>
    </row>
    <row r="125" spans="3:21" ht="18.75" x14ac:dyDescent="0.3">
      <c r="C125" s="40"/>
      <c r="D125" s="40"/>
      <c r="E125" s="40"/>
      <c r="F125" s="40"/>
      <c r="H125" s="40"/>
      <c r="I125" s="40"/>
      <c r="J125" s="40"/>
      <c r="K125" s="40"/>
    </row>
    <row r="126" spans="3:21" ht="18.75" x14ac:dyDescent="0.3">
      <c r="C126" s="20"/>
      <c r="D126" s="20"/>
      <c r="E126" s="20"/>
      <c r="F126" s="20"/>
      <c r="H126" s="20"/>
      <c r="I126" s="20"/>
      <c r="J126" s="20"/>
      <c r="K126" s="20"/>
    </row>
    <row r="127" spans="3:21" ht="18.75" x14ac:dyDescent="0.3">
      <c r="C127" s="20"/>
      <c r="D127" s="20"/>
      <c r="E127" s="20"/>
      <c r="F127" s="20"/>
      <c r="H127" s="20"/>
      <c r="I127" s="20"/>
      <c r="J127" s="20"/>
      <c r="K127" s="20"/>
    </row>
    <row r="128" spans="3:21" ht="18.75" x14ac:dyDescent="0.3">
      <c r="C128" s="20"/>
      <c r="D128" s="20"/>
      <c r="E128" s="20"/>
      <c r="F128" s="20"/>
      <c r="H128" s="20"/>
      <c r="I128" s="20"/>
      <c r="J128" s="20"/>
      <c r="K128" s="20"/>
    </row>
    <row r="129" spans="3:11" ht="18.75" x14ac:dyDescent="0.3">
      <c r="C129" s="20"/>
      <c r="D129" s="20"/>
      <c r="E129" s="20"/>
      <c r="F129" s="20"/>
      <c r="H129" s="20"/>
      <c r="I129" s="20"/>
      <c r="J129" s="20"/>
      <c r="K129" s="20"/>
    </row>
    <row r="130" spans="3:11" ht="18.75" x14ac:dyDescent="0.3">
      <c r="C130" s="20"/>
      <c r="D130" s="20"/>
      <c r="E130" s="20"/>
      <c r="F130" s="20"/>
      <c r="H130" s="20"/>
      <c r="I130" s="20"/>
      <c r="J130" s="20"/>
      <c r="K130" s="20"/>
    </row>
    <row r="131" spans="3:11" ht="18.75" x14ac:dyDescent="0.3">
      <c r="C131" s="20"/>
      <c r="D131" s="20"/>
      <c r="E131" s="20"/>
      <c r="F131" s="20"/>
      <c r="H131" s="20"/>
      <c r="I131" s="20"/>
      <c r="J131" s="20"/>
      <c r="K131" s="20"/>
    </row>
    <row r="132" spans="3:11" ht="18.75" x14ac:dyDescent="0.3">
      <c r="C132" s="20"/>
      <c r="D132" s="20"/>
      <c r="E132" s="20"/>
      <c r="F132" s="20"/>
      <c r="H132" s="20"/>
      <c r="I132" s="20"/>
      <c r="J132" s="20"/>
      <c r="K132" s="20"/>
    </row>
    <row r="133" spans="3:11" ht="18.75" x14ac:dyDescent="0.3">
      <c r="C133" s="20"/>
      <c r="D133" s="20"/>
      <c r="E133" s="20"/>
      <c r="F133" s="20"/>
      <c r="H133" s="20"/>
      <c r="I133" s="20"/>
      <c r="J133" s="20"/>
      <c r="K133" s="20"/>
    </row>
    <row r="134" spans="3:11" ht="18.75" x14ac:dyDescent="0.3">
      <c r="C134" s="20"/>
      <c r="D134" s="20"/>
      <c r="E134" s="20"/>
      <c r="F134" s="20"/>
      <c r="H134" s="20"/>
      <c r="I134" s="20"/>
      <c r="J134" s="20"/>
      <c r="K134" s="20"/>
    </row>
  </sheetData>
  <dataConsolidate/>
  <mergeCells count="38">
    <mergeCell ref="C111:F111"/>
    <mergeCell ref="H111:K111"/>
    <mergeCell ref="M111:P111"/>
    <mergeCell ref="R111:U111"/>
    <mergeCell ref="C124:F124"/>
    <mergeCell ref="H124:K124"/>
    <mergeCell ref="C85:F85"/>
    <mergeCell ref="H85:K85"/>
    <mergeCell ref="M85:P85"/>
    <mergeCell ref="R85:U85"/>
    <mergeCell ref="R98:U98"/>
    <mergeCell ref="C98:F98"/>
    <mergeCell ref="H98:K98"/>
    <mergeCell ref="M98:P98"/>
    <mergeCell ref="C59:F59"/>
    <mergeCell ref="H59:K59"/>
    <mergeCell ref="M59:P59"/>
    <mergeCell ref="R59:U59"/>
    <mergeCell ref="C72:F72"/>
    <mergeCell ref="H72:K72"/>
    <mergeCell ref="M72:P72"/>
    <mergeCell ref="R72:U72"/>
    <mergeCell ref="C33:F33"/>
    <mergeCell ref="H33:K33"/>
    <mergeCell ref="M33:P33"/>
    <mergeCell ref="R33:U33"/>
    <mergeCell ref="C46:F46"/>
    <mergeCell ref="H46:K46"/>
    <mergeCell ref="M46:P46"/>
    <mergeCell ref="R46:U46"/>
    <mergeCell ref="C7:F7"/>
    <mergeCell ref="H7:K7"/>
    <mergeCell ref="M7:P7"/>
    <mergeCell ref="R7:U7"/>
    <mergeCell ref="C20:F20"/>
    <mergeCell ref="H20:K20"/>
    <mergeCell ref="M20:P20"/>
    <mergeCell ref="R20:U20"/>
  </mergeCells>
  <phoneticPr fontId="10" type="noConversion"/>
  <conditionalFormatting sqref="E9">
    <cfRule type="cellIs" dxfId="208" priority="155" operator="greaterThan">
      <formula>$D$8</formula>
    </cfRule>
  </conditionalFormatting>
  <conditionalFormatting sqref="E10">
    <cfRule type="cellIs" dxfId="207" priority="154" operator="greaterThan">
      <formula>$D$8</formula>
    </cfRule>
  </conditionalFormatting>
  <conditionalFormatting sqref="E11">
    <cfRule type="cellIs" dxfId="206" priority="153" operator="greaterThan">
      <formula>$D$8</formula>
    </cfRule>
  </conditionalFormatting>
  <conditionalFormatting sqref="E12">
    <cfRule type="cellIs" dxfId="205" priority="152" operator="greaterThan">
      <formula>$D$8</formula>
    </cfRule>
  </conditionalFormatting>
  <conditionalFormatting sqref="J8">
    <cfRule type="cellIs" dxfId="204" priority="151" operator="greaterThan">
      <formula>$D$9</formula>
    </cfRule>
  </conditionalFormatting>
  <conditionalFormatting sqref="J9">
    <cfRule type="cellIs" dxfId="203" priority="150" operator="greaterThan">
      <formula>$D$9</formula>
    </cfRule>
  </conditionalFormatting>
  <conditionalFormatting sqref="J10">
    <cfRule type="cellIs" dxfId="202" priority="149" operator="greaterThan">
      <formula>$D$9</formula>
    </cfRule>
  </conditionalFormatting>
  <conditionalFormatting sqref="J11">
    <cfRule type="cellIs" dxfId="201" priority="148" operator="greaterThan">
      <formula>$D$9</formula>
    </cfRule>
  </conditionalFormatting>
  <conditionalFormatting sqref="J12">
    <cfRule type="cellIs" dxfId="200" priority="147" operator="greaterThan">
      <formula>$D$9</formula>
    </cfRule>
  </conditionalFormatting>
  <conditionalFormatting sqref="O22">
    <cfRule type="cellIs" dxfId="199" priority="130" operator="greaterThan">
      <formula>$D$8</formula>
    </cfRule>
  </conditionalFormatting>
  <conditionalFormatting sqref="O23">
    <cfRule type="cellIs" dxfId="198" priority="129" operator="greaterThan">
      <formula>$D$8</formula>
    </cfRule>
  </conditionalFormatting>
  <conditionalFormatting sqref="O24">
    <cfRule type="cellIs" dxfId="197" priority="128" operator="greaterThan">
      <formula>$D$8</formula>
    </cfRule>
  </conditionalFormatting>
  <conditionalFormatting sqref="O25">
    <cfRule type="cellIs" dxfId="196" priority="127" operator="greaterThan">
      <formula>$D$8</formula>
    </cfRule>
  </conditionalFormatting>
  <conditionalFormatting sqref="T22">
    <cfRule type="cellIs" dxfId="195" priority="126" operator="greaterThan">
      <formula>$D$8</formula>
    </cfRule>
  </conditionalFormatting>
  <conditionalFormatting sqref="T23">
    <cfRule type="cellIs" dxfId="194" priority="125" operator="greaterThan">
      <formula>$D$8</formula>
    </cfRule>
  </conditionalFormatting>
  <conditionalFormatting sqref="T24">
    <cfRule type="cellIs" dxfId="193" priority="124" operator="greaterThan">
      <formula>$D$8</formula>
    </cfRule>
  </conditionalFormatting>
  <conditionalFormatting sqref="T25">
    <cfRule type="cellIs" dxfId="192" priority="123" operator="greaterThan">
      <formula>$D$8</formula>
    </cfRule>
  </conditionalFormatting>
  <conditionalFormatting sqref="E35">
    <cfRule type="cellIs" dxfId="191" priority="122" operator="greaterThan">
      <formula>$D$8</formula>
    </cfRule>
  </conditionalFormatting>
  <conditionalFormatting sqref="E36">
    <cfRule type="cellIs" dxfId="190" priority="121" operator="greaterThan">
      <formula>$D$8</formula>
    </cfRule>
  </conditionalFormatting>
  <conditionalFormatting sqref="E37">
    <cfRule type="cellIs" dxfId="189" priority="120" operator="greaterThan">
      <formula>$D$8</formula>
    </cfRule>
  </conditionalFormatting>
  <conditionalFormatting sqref="E38">
    <cfRule type="cellIs" dxfId="188" priority="119" operator="greaterThan">
      <formula>$D$8</formula>
    </cfRule>
  </conditionalFormatting>
  <conditionalFormatting sqref="J35">
    <cfRule type="cellIs" dxfId="187" priority="118" operator="greaterThan">
      <formula>$D$8</formula>
    </cfRule>
  </conditionalFormatting>
  <conditionalFormatting sqref="J36">
    <cfRule type="cellIs" dxfId="186" priority="117" operator="greaterThan">
      <formula>$D$8</formula>
    </cfRule>
  </conditionalFormatting>
  <conditionalFormatting sqref="J37">
    <cfRule type="cellIs" dxfId="185" priority="116" operator="greaterThan">
      <formula>$D$8</formula>
    </cfRule>
  </conditionalFormatting>
  <conditionalFormatting sqref="J38">
    <cfRule type="cellIs" dxfId="184" priority="115" operator="greaterThan">
      <formula>$D$8</formula>
    </cfRule>
  </conditionalFormatting>
  <conditionalFormatting sqref="O35">
    <cfRule type="cellIs" dxfId="183" priority="114" operator="greaterThan">
      <formula>$D$8</formula>
    </cfRule>
  </conditionalFormatting>
  <conditionalFormatting sqref="O36">
    <cfRule type="cellIs" dxfId="182" priority="113" operator="greaterThan">
      <formula>$D$8</formula>
    </cfRule>
  </conditionalFormatting>
  <conditionalFormatting sqref="O37">
    <cfRule type="cellIs" dxfId="181" priority="112" operator="greaterThan">
      <formula>$D$8</formula>
    </cfRule>
  </conditionalFormatting>
  <conditionalFormatting sqref="O38">
    <cfRule type="cellIs" dxfId="180" priority="111" operator="greaterThan">
      <formula>$D$8</formula>
    </cfRule>
  </conditionalFormatting>
  <conditionalFormatting sqref="T35">
    <cfRule type="cellIs" dxfId="179" priority="110" operator="greaterThan">
      <formula>$D$8</formula>
    </cfRule>
  </conditionalFormatting>
  <conditionalFormatting sqref="T36">
    <cfRule type="cellIs" dxfId="178" priority="109" operator="greaterThan">
      <formula>$D$8</formula>
    </cfRule>
  </conditionalFormatting>
  <conditionalFormatting sqref="T37">
    <cfRule type="cellIs" dxfId="177" priority="108" operator="greaterThan">
      <formula>$D$8</formula>
    </cfRule>
  </conditionalFormatting>
  <conditionalFormatting sqref="T38">
    <cfRule type="cellIs" dxfId="176" priority="107" operator="greaterThan">
      <formula>$D$8</formula>
    </cfRule>
  </conditionalFormatting>
  <conditionalFormatting sqref="E48">
    <cfRule type="cellIs" dxfId="175" priority="106" operator="greaterThan">
      <formula>$D$8</formula>
    </cfRule>
  </conditionalFormatting>
  <conditionalFormatting sqref="E49">
    <cfRule type="cellIs" dxfId="174" priority="105" operator="greaterThan">
      <formula>$D$8</formula>
    </cfRule>
  </conditionalFormatting>
  <conditionalFormatting sqref="E50">
    <cfRule type="cellIs" dxfId="173" priority="104" operator="greaterThan">
      <formula>$D$8</formula>
    </cfRule>
  </conditionalFormatting>
  <conditionalFormatting sqref="E51">
    <cfRule type="cellIs" dxfId="172" priority="103" operator="greaterThan">
      <formula>$D$8</formula>
    </cfRule>
  </conditionalFormatting>
  <conditionalFormatting sqref="J48">
    <cfRule type="cellIs" dxfId="171" priority="102" operator="greaterThan">
      <formula>$D$8</formula>
    </cfRule>
  </conditionalFormatting>
  <conditionalFormatting sqref="J49">
    <cfRule type="cellIs" dxfId="170" priority="101" operator="greaterThan">
      <formula>$D$8</formula>
    </cfRule>
  </conditionalFormatting>
  <conditionalFormatting sqref="J50">
    <cfRule type="cellIs" dxfId="169" priority="100" operator="greaterThan">
      <formula>$D$8</formula>
    </cfRule>
  </conditionalFormatting>
  <conditionalFormatting sqref="J51">
    <cfRule type="cellIs" dxfId="168" priority="99" operator="greaterThan">
      <formula>$D$8</formula>
    </cfRule>
  </conditionalFormatting>
  <conditionalFormatting sqref="O48">
    <cfRule type="cellIs" dxfId="167" priority="98" operator="greaterThan">
      <formula>$D$8</formula>
    </cfRule>
  </conditionalFormatting>
  <conditionalFormatting sqref="O49">
    <cfRule type="cellIs" dxfId="166" priority="97" operator="greaterThan">
      <formula>$D$8</formula>
    </cfRule>
  </conditionalFormatting>
  <conditionalFormatting sqref="O50">
    <cfRule type="cellIs" dxfId="165" priority="96" operator="greaterThan">
      <formula>$D$8</formula>
    </cfRule>
  </conditionalFormatting>
  <conditionalFormatting sqref="P51">
    <cfRule type="cellIs" dxfId="164" priority="95" operator="greaterThan">
      <formula>$D$8</formula>
    </cfRule>
  </conditionalFormatting>
  <conditionalFormatting sqref="T48">
    <cfRule type="cellIs" dxfId="163" priority="94" operator="greaterThan">
      <formula>$D$8</formula>
    </cfRule>
  </conditionalFormatting>
  <conditionalFormatting sqref="T49">
    <cfRule type="cellIs" dxfId="162" priority="93" operator="greaterThan">
      <formula>$D$8</formula>
    </cfRule>
  </conditionalFormatting>
  <conditionalFormatting sqref="T50">
    <cfRule type="cellIs" dxfId="161" priority="92" operator="greaterThan">
      <formula>$D$8</formula>
    </cfRule>
  </conditionalFormatting>
  <conditionalFormatting sqref="T51">
    <cfRule type="cellIs" dxfId="160" priority="91" operator="greaterThan">
      <formula>$D$8</formula>
    </cfRule>
  </conditionalFormatting>
  <conditionalFormatting sqref="E61">
    <cfRule type="cellIs" dxfId="159" priority="90" operator="greaterThan">
      <formula>$D$8</formula>
    </cfRule>
  </conditionalFormatting>
  <conditionalFormatting sqref="E62">
    <cfRule type="cellIs" dxfId="158" priority="89" operator="greaterThan">
      <formula>$D$8</formula>
    </cfRule>
  </conditionalFormatting>
  <conditionalFormatting sqref="E63">
    <cfRule type="cellIs" dxfId="157" priority="88" operator="greaterThan">
      <formula>$D$8</formula>
    </cfRule>
  </conditionalFormatting>
  <conditionalFormatting sqref="E64">
    <cfRule type="cellIs" dxfId="156" priority="87" operator="greaterThan">
      <formula>$D$8</formula>
    </cfRule>
  </conditionalFormatting>
  <conditionalFormatting sqref="J61">
    <cfRule type="cellIs" dxfId="155" priority="86" operator="greaterThan">
      <formula>$D$8</formula>
    </cfRule>
  </conditionalFormatting>
  <conditionalFormatting sqref="J62">
    <cfRule type="cellIs" dxfId="154" priority="85" operator="greaterThan">
      <formula>$D$8</formula>
    </cfRule>
  </conditionalFormatting>
  <conditionalFormatting sqref="J63">
    <cfRule type="cellIs" dxfId="153" priority="84" operator="greaterThan">
      <formula>$D$8</formula>
    </cfRule>
  </conditionalFormatting>
  <conditionalFormatting sqref="J64">
    <cfRule type="cellIs" dxfId="152" priority="83" operator="greaterThan">
      <formula>$D$8</formula>
    </cfRule>
  </conditionalFormatting>
  <conditionalFormatting sqref="O61">
    <cfRule type="cellIs" dxfId="151" priority="82" operator="greaterThan">
      <formula>$D$8</formula>
    </cfRule>
  </conditionalFormatting>
  <conditionalFormatting sqref="O62">
    <cfRule type="cellIs" dxfId="150" priority="81" operator="greaterThan">
      <formula>$D$8</formula>
    </cfRule>
  </conditionalFormatting>
  <conditionalFormatting sqref="O63">
    <cfRule type="cellIs" dxfId="149" priority="80" operator="greaterThan">
      <formula>$D$8</formula>
    </cfRule>
  </conditionalFormatting>
  <conditionalFormatting sqref="O64">
    <cfRule type="cellIs" dxfId="148" priority="79" operator="greaterThan">
      <formula>$D$8</formula>
    </cfRule>
  </conditionalFormatting>
  <conditionalFormatting sqref="T61">
    <cfRule type="cellIs" dxfId="147" priority="78" operator="greaterThan">
      <formula>$D$8</formula>
    </cfRule>
  </conditionalFormatting>
  <conditionalFormatting sqref="T62">
    <cfRule type="cellIs" dxfId="146" priority="77" operator="greaterThan">
      <formula>$D$8</formula>
    </cfRule>
  </conditionalFormatting>
  <conditionalFormatting sqref="T63">
    <cfRule type="cellIs" dxfId="145" priority="76" operator="greaterThan">
      <formula>$D$8</formula>
    </cfRule>
  </conditionalFormatting>
  <conditionalFormatting sqref="T64">
    <cfRule type="cellIs" dxfId="144" priority="75" operator="greaterThan">
      <formula>$D$8</formula>
    </cfRule>
  </conditionalFormatting>
  <conditionalFormatting sqref="E74">
    <cfRule type="cellIs" dxfId="143" priority="74" operator="greaterThan">
      <formula>$D$8</formula>
    </cfRule>
  </conditionalFormatting>
  <conditionalFormatting sqref="E75">
    <cfRule type="cellIs" dxfId="142" priority="73" operator="greaterThan">
      <formula>$D$8</formula>
    </cfRule>
  </conditionalFormatting>
  <conditionalFormatting sqref="E76">
    <cfRule type="cellIs" dxfId="141" priority="72" operator="greaterThan">
      <formula>$D$8</formula>
    </cfRule>
  </conditionalFormatting>
  <conditionalFormatting sqref="E77">
    <cfRule type="cellIs" dxfId="140" priority="71" operator="greaterThan">
      <formula>$D$8</formula>
    </cfRule>
  </conditionalFormatting>
  <conditionalFormatting sqref="J74">
    <cfRule type="cellIs" dxfId="139" priority="70" operator="greaterThan">
      <formula>$D$8</formula>
    </cfRule>
  </conditionalFormatting>
  <conditionalFormatting sqref="J75">
    <cfRule type="cellIs" dxfId="138" priority="69" operator="greaterThan">
      <formula>$D$8</formula>
    </cfRule>
  </conditionalFormatting>
  <conditionalFormatting sqref="J76">
    <cfRule type="cellIs" dxfId="137" priority="68" operator="greaterThan">
      <formula>$D$8</formula>
    </cfRule>
  </conditionalFormatting>
  <conditionalFormatting sqref="J77">
    <cfRule type="cellIs" dxfId="136" priority="67" operator="greaterThan">
      <formula>$D$8</formula>
    </cfRule>
  </conditionalFormatting>
  <conditionalFormatting sqref="O74">
    <cfRule type="cellIs" dxfId="135" priority="66" operator="greaterThan">
      <formula>$D$8</formula>
    </cfRule>
  </conditionalFormatting>
  <conditionalFormatting sqref="O75">
    <cfRule type="cellIs" dxfId="134" priority="65" operator="greaterThan">
      <formula>$D$8</formula>
    </cfRule>
  </conditionalFormatting>
  <conditionalFormatting sqref="O76">
    <cfRule type="cellIs" dxfId="133" priority="64" operator="greaterThan">
      <formula>$D$8</formula>
    </cfRule>
  </conditionalFormatting>
  <conditionalFormatting sqref="O77">
    <cfRule type="cellIs" dxfId="132" priority="63" operator="greaterThan">
      <formula>$D$8</formula>
    </cfRule>
  </conditionalFormatting>
  <conditionalFormatting sqref="T74">
    <cfRule type="cellIs" dxfId="131" priority="62" operator="greaterThan">
      <formula>$D$8</formula>
    </cfRule>
  </conditionalFormatting>
  <conditionalFormatting sqref="T75">
    <cfRule type="cellIs" dxfId="130" priority="61" operator="greaterThan">
      <formula>$D$8</formula>
    </cfRule>
  </conditionalFormatting>
  <conditionalFormatting sqref="T76">
    <cfRule type="cellIs" dxfId="129" priority="60" operator="greaterThan">
      <formula>$D$8</formula>
    </cfRule>
  </conditionalFormatting>
  <conditionalFormatting sqref="T77">
    <cfRule type="cellIs" dxfId="128" priority="59" operator="greaterThan">
      <formula>$D$8</formula>
    </cfRule>
  </conditionalFormatting>
  <conditionalFormatting sqref="E87">
    <cfRule type="cellIs" dxfId="127" priority="58" operator="greaterThan">
      <formula>$D$8</formula>
    </cfRule>
  </conditionalFormatting>
  <conditionalFormatting sqref="E88">
    <cfRule type="cellIs" dxfId="126" priority="57" operator="greaterThan">
      <formula>$D$8</formula>
    </cfRule>
  </conditionalFormatting>
  <conditionalFormatting sqref="E89">
    <cfRule type="cellIs" dxfId="125" priority="56" operator="greaterThan">
      <formula>$D$8</formula>
    </cfRule>
  </conditionalFormatting>
  <conditionalFormatting sqref="E90">
    <cfRule type="cellIs" dxfId="124" priority="55" operator="greaterThan">
      <formula>$D$8</formula>
    </cfRule>
  </conditionalFormatting>
  <conditionalFormatting sqref="J87">
    <cfRule type="cellIs" dxfId="123" priority="54" operator="greaterThan">
      <formula>$D$8</formula>
    </cfRule>
  </conditionalFormatting>
  <conditionalFormatting sqref="J88">
    <cfRule type="cellIs" dxfId="122" priority="53" operator="greaterThan">
      <formula>$D$8</formula>
    </cfRule>
  </conditionalFormatting>
  <conditionalFormatting sqref="J89">
    <cfRule type="cellIs" dxfId="121" priority="52" operator="greaterThan">
      <formula>$D$8</formula>
    </cfRule>
  </conditionalFormatting>
  <conditionalFormatting sqref="J90">
    <cfRule type="cellIs" dxfId="120" priority="51" operator="greaterThan">
      <formula>$D$8</formula>
    </cfRule>
  </conditionalFormatting>
  <conditionalFormatting sqref="O87">
    <cfRule type="cellIs" dxfId="119" priority="50" operator="greaterThan">
      <formula>$D$8</formula>
    </cfRule>
  </conditionalFormatting>
  <conditionalFormatting sqref="O88">
    <cfRule type="cellIs" dxfId="118" priority="49" operator="greaterThan">
      <formula>$D$8</formula>
    </cfRule>
  </conditionalFormatting>
  <conditionalFormatting sqref="O89">
    <cfRule type="cellIs" dxfId="117" priority="48" operator="greaterThan">
      <formula>$D$8</formula>
    </cfRule>
  </conditionalFormatting>
  <conditionalFormatting sqref="O90">
    <cfRule type="cellIs" dxfId="116" priority="47" operator="greaterThan">
      <formula>$D$8</formula>
    </cfRule>
  </conditionalFormatting>
  <conditionalFormatting sqref="T87">
    <cfRule type="cellIs" dxfId="115" priority="46" operator="greaterThan">
      <formula>$D$8</formula>
    </cfRule>
  </conditionalFormatting>
  <conditionalFormatting sqref="T88">
    <cfRule type="cellIs" dxfId="114" priority="45" operator="greaterThan">
      <formula>$D$8</formula>
    </cfRule>
  </conditionalFormatting>
  <conditionalFormatting sqref="T89">
    <cfRule type="cellIs" dxfId="113" priority="44" operator="greaterThan">
      <formula>$D$8</formula>
    </cfRule>
  </conditionalFormatting>
  <conditionalFormatting sqref="T90">
    <cfRule type="cellIs" dxfId="112" priority="43" operator="greaterThan">
      <formula>$D$8</formula>
    </cfRule>
  </conditionalFormatting>
  <conditionalFormatting sqref="E100">
    <cfRule type="cellIs" dxfId="111" priority="42" operator="greaterThan">
      <formula>$D$8</formula>
    </cfRule>
  </conditionalFormatting>
  <conditionalFormatting sqref="E101">
    <cfRule type="cellIs" dxfId="110" priority="41" operator="greaterThan">
      <formula>$D$8</formula>
    </cfRule>
  </conditionalFormatting>
  <conditionalFormatting sqref="E102">
    <cfRule type="cellIs" dxfId="109" priority="40" operator="greaterThan">
      <formula>$D$8</formula>
    </cfRule>
  </conditionalFormatting>
  <conditionalFormatting sqref="E103">
    <cfRule type="cellIs" dxfId="108" priority="39" operator="greaterThan">
      <formula>$D$8</formula>
    </cfRule>
  </conditionalFormatting>
  <conditionalFormatting sqref="J100">
    <cfRule type="cellIs" dxfId="107" priority="38" operator="greaterThan">
      <formula>$D$8</formula>
    </cfRule>
  </conditionalFormatting>
  <conditionalFormatting sqref="J101">
    <cfRule type="cellIs" dxfId="106" priority="37" operator="greaterThan">
      <formula>$D$8</formula>
    </cfRule>
  </conditionalFormatting>
  <conditionalFormatting sqref="J102">
    <cfRule type="cellIs" dxfId="105" priority="36" operator="greaterThan">
      <formula>$D$8</formula>
    </cfRule>
  </conditionalFormatting>
  <conditionalFormatting sqref="J103">
    <cfRule type="cellIs" dxfId="104" priority="35" operator="greaterThan">
      <formula>$D$8</formula>
    </cfRule>
  </conditionalFormatting>
  <conditionalFormatting sqref="O100">
    <cfRule type="cellIs" dxfId="103" priority="34" operator="greaterThan">
      <formula>$D$8</formula>
    </cfRule>
  </conditionalFormatting>
  <conditionalFormatting sqref="O101">
    <cfRule type="cellIs" dxfId="102" priority="33" operator="greaterThan">
      <formula>$D$8</formula>
    </cfRule>
  </conditionalFormatting>
  <conditionalFormatting sqref="O102">
    <cfRule type="cellIs" dxfId="101" priority="32" operator="greaterThan">
      <formula>$D$8</formula>
    </cfRule>
  </conditionalFormatting>
  <conditionalFormatting sqref="O103">
    <cfRule type="cellIs" dxfId="100" priority="31" operator="greaterThan">
      <formula>$D$8</formula>
    </cfRule>
  </conditionalFormatting>
  <conditionalFormatting sqref="T100">
    <cfRule type="cellIs" dxfId="99" priority="30" operator="greaterThan">
      <formula>$D$8</formula>
    </cfRule>
  </conditionalFormatting>
  <conditionalFormatting sqref="T101">
    <cfRule type="cellIs" dxfId="98" priority="29" operator="greaterThan">
      <formula>$D$8</formula>
    </cfRule>
  </conditionalFormatting>
  <conditionalFormatting sqref="T102">
    <cfRule type="cellIs" dxfId="97" priority="28" operator="greaterThan">
      <formula>$D$8</formula>
    </cfRule>
  </conditionalFormatting>
  <conditionalFormatting sqref="T103">
    <cfRule type="cellIs" dxfId="96" priority="27" operator="greaterThan">
      <formula>$D$8</formula>
    </cfRule>
  </conditionalFormatting>
  <conditionalFormatting sqref="E113">
    <cfRule type="cellIs" dxfId="95" priority="26" operator="greaterThan">
      <formula>$D$8</formula>
    </cfRule>
  </conditionalFormatting>
  <conditionalFormatting sqref="E114">
    <cfRule type="cellIs" dxfId="94" priority="25" operator="greaterThan">
      <formula>$D$8</formula>
    </cfRule>
  </conditionalFormatting>
  <conditionalFormatting sqref="E115">
    <cfRule type="cellIs" dxfId="93" priority="24" operator="greaterThan">
      <formula>$D$8</formula>
    </cfRule>
  </conditionalFormatting>
  <conditionalFormatting sqref="E116">
    <cfRule type="cellIs" dxfId="92" priority="23" operator="greaterThan">
      <formula>$D$8</formula>
    </cfRule>
  </conditionalFormatting>
  <conditionalFormatting sqref="J113">
    <cfRule type="cellIs" dxfId="91" priority="22" operator="greaterThan">
      <formula>$D$8</formula>
    </cfRule>
  </conditionalFormatting>
  <conditionalFormatting sqref="J114">
    <cfRule type="cellIs" dxfId="90" priority="21" operator="greaterThan">
      <formula>$D$8</formula>
    </cfRule>
  </conditionalFormatting>
  <conditionalFormatting sqref="J115">
    <cfRule type="cellIs" dxfId="89" priority="20" operator="greaterThan">
      <formula>$D$8</formula>
    </cfRule>
  </conditionalFormatting>
  <conditionalFormatting sqref="J116">
    <cfRule type="cellIs" dxfId="88" priority="19" operator="greaterThan">
      <formula>$D$8</formula>
    </cfRule>
  </conditionalFormatting>
  <conditionalFormatting sqref="O113">
    <cfRule type="cellIs" dxfId="87" priority="18" operator="greaterThan">
      <formula>$D$8</formula>
    </cfRule>
  </conditionalFormatting>
  <conditionalFormatting sqref="O114">
    <cfRule type="cellIs" dxfId="86" priority="17" operator="greaterThan">
      <formula>$D$8</formula>
    </cfRule>
  </conditionalFormatting>
  <conditionalFormatting sqref="O115">
    <cfRule type="cellIs" dxfId="85" priority="16" operator="greaterThan">
      <formula>$D$8</formula>
    </cfRule>
  </conditionalFormatting>
  <conditionalFormatting sqref="O116">
    <cfRule type="cellIs" dxfId="84" priority="15" operator="greaterThan">
      <formula>$D$8</formula>
    </cfRule>
  </conditionalFormatting>
  <conditionalFormatting sqref="T113">
    <cfRule type="cellIs" dxfId="83" priority="14" operator="greaterThan">
      <formula>$D$8</formula>
    </cfRule>
  </conditionalFormatting>
  <conditionalFormatting sqref="T114">
    <cfRule type="cellIs" dxfId="82" priority="13" operator="greaterThan">
      <formula>$D$8</formula>
    </cfRule>
  </conditionalFormatting>
  <conditionalFormatting sqref="T115">
    <cfRule type="cellIs" dxfId="81" priority="12" operator="greaterThan">
      <formula>$D$8</formula>
    </cfRule>
  </conditionalFormatting>
  <conditionalFormatting sqref="T116">
    <cfRule type="cellIs" dxfId="80" priority="11" operator="greaterThan">
      <formula>$D$8</formula>
    </cfRule>
  </conditionalFormatting>
  <conditionalFormatting sqref="E126">
    <cfRule type="cellIs" dxfId="79" priority="10" operator="greaterThan">
      <formula>$D$8</formula>
    </cfRule>
  </conditionalFormatting>
  <conditionalFormatting sqref="E127">
    <cfRule type="cellIs" dxfId="78" priority="9" operator="greaterThan">
      <formula>$D$8</formula>
    </cfRule>
  </conditionalFormatting>
  <conditionalFormatting sqref="E128">
    <cfRule type="cellIs" dxfId="77" priority="8" operator="greaterThan">
      <formula>$D$8</formula>
    </cfRule>
  </conditionalFormatting>
  <conditionalFormatting sqref="E129">
    <cfRule type="cellIs" dxfId="76" priority="7" operator="greaterThan">
      <formula>$D$8</formula>
    </cfRule>
  </conditionalFormatting>
  <conditionalFormatting sqref="J126">
    <cfRule type="cellIs" dxfId="75" priority="6" operator="greaterThan">
      <formula>$D$8</formula>
    </cfRule>
  </conditionalFormatting>
  <conditionalFormatting sqref="J127">
    <cfRule type="cellIs" dxfId="74" priority="5" operator="greaterThan">
      <formula>$D$8</formula>
    </cfRule>
  </conditionalFormatting>
  <conditionalFormatting sqref="J128">
    <cfRule type="cellIs" dxfId="73" priority="4" operator="greaterThan">
      <formula>$D$8</formula>
    </cfRule>
  </conditionalFormatting>
  <conditionalFormatting sqref="J129">
    <cfRule type="cellIs" dxfId="72" priority="3" operator="greaterThan">
      <formula>$D$8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CD252F-5E98-41EF-A391-DCF3C2215DD8}">
          <x14:formula1>
            <xm:f>'Ligue 1 '!$C$7:$C$26</xm:f>
          </x14:formula1>
          <xm:sqref>R21:R30 U21:U30 R34:R43 U34:U43 P34:P43 M34:M43 K34:K43 H34:H43 F34:F43 C34:C43 C47:C56 F47:F56 H47:H56 K47:K56 M47:M56 R47:R56 U47:U56 U60:U69 R60:R69 P60:P69 M60:M69 K60:K69 H60:H69 F60:F69 C60:C69 C73:C82 F73:F82 H73:H82 K73:K82 M73:M82 P73:P82 R73:R82 U73:U82 U86:U95 R86:R95 P86:P95 M86:M95 K86:K95 H86:H95 F86:F95 C86:C95 C99:C108 F99:F108 H99:H108 K99:K108 M99:M108 P99:P108 R99:R108 U99:U108 U112:U121 R112:R121 P112:P121 M112:M121 K112:K121 H112:H121 F112:F121 C112:C121 C125:C134 F125:F134 H125:H134 K125:K134 P51 P47:P50 P52:P56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AA436-0916-4325-878F-3A9012701498}">
  <sheetPr codeName="Feuil1"/>
  <dimension ref="A5:R883"/>
  <sheetViews>
    <sheetView topLeftCell="A187" zoomScale="85" zoomScaleNormal="85" workbookViewId="0">
      <selection activeCell="G194" sqref="G194"/>
    </sheetView>
  </sheetViews>
  <sheetFormatPr baseColWidth="10" defaultRowHeight="15" x14ac:dyDescent="0.25"/>
  <cols>
    <col min="1" max="1" width="18.85546875" customWidth="1"/>
    <col min="2" max="2" width="11.28515625" customWidth="1"/>
    <col min="3" max="3" width="15.42578125" bestFit="1" customWidth="1"/>
    <col min="6" max="6" width="15.42578125" bestFit="1" customWidth="1"/>
    <col min="9" max="9" width="11.7109375" bestFit="1" customWidth="1"/>
    <col min="10" max="10" width="14.140625" customWidth="1"/>
    <col min="11" max="11" width="13.42578125" customWidth="1"/>
    <col min="13" max="13" width="14.140625" customWidth="1"/>
    <col min="14" max="14" width="13.42578125" customWidth="1"/>
    <col min="16" max="16" width="14.140625" customWidth="1"/>
    <col min="17" max="17" width="13.42578125" customWidth="1"/>
    <col min="20" max="20" width="12.7109375" bestFit="1" customWidth="1"/>
  </cols>
  <sheetData>
    <row r="5" spans="1:17" ht="15.75" thickBot="1" x14ac:dyDescent="0.3"/>
    <row r="6" spans="1:17" ht="21.75" thickBot="1" x14ac:dyDescent="0.4">
      <c r="A6" t="s">
        <v>129</v>
      </c>
      <c r="B6" s="77" t="s">
        <v>17</v>
      </c>
      <c r="C6" s="78"/>
      <c r="D6" s="78"/>
      <c r="E6" s="78"/>
      <c r="F6" s="79"/>
    </row>
    <row r="7" spans="1:17" ht="21" x14ac:dyDescent="0.35">
      <c r="B7" s="23"/>
      <c r="C7" s="80" t="s">
        <v>34</v>
      </c>
      <c r="D7" s="80"/>
      <c r="E7" s="80" t="s">
        <v>35</v>
      </c>
      <c r="F7" s="80"/>
      <c r="G7" s="14" t="s">
        <v>40</v>
      </c>
      <c r="J7" s="74" t="s">
        <v>36</v>
      </c>
      <c r="K7" s="74"/>
      <c r="M7" s="75" t="s">
        <v>4</v>
      </c>
      <c r="N7" s="76"/>
      <c r="P7" s="66" t="s">
        <v>38</v>
      </c>
      <c r="Q7" s="67"/>
    </row>
    <row r="8" spans="1:17" ht="18.75" x14ac:dyDescent="0.3">
      <c r="B8" s="21" t="s">
        <v>50</v>
      </c>
      <c r="C8" s="4" t="s">
        <v>18</v>
      </c>
      <c r="D8" s="4">
        <f>Journées!D8</f>
        <v>2</v>
      </c>
      <c r="E8" s="4">
        <f>Journées!E8</f>
        <v>1</v>
      </c>
      <c r="F8" s="18" t="s">
        <v>19</v>
      </c>
      <c r="G8" s="5">
        <f>_xlfn.IFS(E8="","",D8&gt;E8,0,D8=E8,1,D8&lt;E8,3)</f>
        <v>0</v>
      </c>
      <c r="I8" s="24"/>
      <c r="J8" s="5" t="s">
        <v>34</v>
      </c>
      <c r="K8" s="5" t="s">
        <v>35</v>
      </c>
      <c r="L8" s="24"/>
      <c r="M8" s="5" t="s">
        <v>34</v>
      </c>
      <c r="N8" s="5" t="s">
        <v>35</v>
      </c>
      <c r="O8" s="24"/>
      <c r="P8" s="5" t="s">
        <v>34</v>
      </c>
      <c r="Q8" s="5" t="s">
        <v>35</v>
      </c>
    </row>
    <row r="9" spans="1:17" ht="18.75" x14ac:dyDescent="0.3">
      <c r="B9" s="14" t="s">
        <v>51</v>
      </c>
      <c r="C9" s="19" t="s">
        <v>19</v>
      </c>
      <c r="D9" s="5">
        <v>1</v>
      </c>
      <c r="E9" s="5">
        <v>0</v>
      </c>
      <c r="F9" s="5" t="s">
        <v>20</v>
      </c>
      <c r="G9" s="5">
        <f>_xlfn.IFS(D9="","",D9&lt;E9,0,D9=E9,1,D9&gt;E9,3)</f>
        <v>3</v>
      </c>
      <c r="I9" s="24"/>
      <c r="J9" s="5">
        <f>COUNTIFS(C8:C45,F8,G8:G45,3)</f>
        <v>3</v>
      </c>
      <c r="K9" s="5">
        <f>COUNTIFS(F8:F45,F8,G8:G45,3)</f>
        <v>1</v>
      </c>
      <c r="L9" s="24"/>
      <c r="M9" s="5">
        <f>COUNTIFS(C8:C45,C9,G8:G45,0)</f>
        <v>6</v>
      </c>
      <c r="N9" s="5">
        <f>COUNTIFS(F8:F45,C9,G8:G45,0)</f>
        <v>7</v>
      </c>
      <c r="O9" s="24"/>
      <c r="P9" s="5">
        <f>COUNTIFS(C8:C45,C34,G8:G45,1)</f>
        <v>5</v>
      </c>
      <c r="Q9" s="5">
        <f>COUNTIFS(F8:F45,C34,G8:G45,1)</f>
        <v>6</v>
      </c>
    </row>
    <row r="10" spans="1:17" ht="18.75" x14ac:dyDescent="0.3">
      <c r="B10" s="14" t="s">
        <v>52</v>
      </c>
      <c r="C10" s="19" t="s">
        <v>19</v>
      </c>
      <c r="D10" s="5">
        <f>IF(ISBLANK(Journées!N8),"",(Journées!N8))</f>
        <v>1</v>
      </c>
      <c r="E10" s="5">
        <f>IF(ISBLANK(Journées!O8),"",(Journées!O8))</f>
        <v>2</v>
      </c>
      <c r="F10" s="5" t="s">
        <v>21</v>
      </c>
      <c r="G10" s="5">
        <f>_xlfn.IFS(D10="","",D10&lt;E10,0,D10=E10,1,D10&gt;E10,3)</f>
        <v>0</v>
      </c>
      <c r="I10" s="5"/>
      <c r="J10" s="36">
        <f>J9/J11</f>
        <v>0.75</v>
      </c>
      <c r="K10" s="31">
        <f>K9/J11</f>
        <v>0.25</v>
      </c>
      <c r="L10" s="28"/>
      <c r="M10" s="32">
        <f>M9/M11</f>
        <v>0.46153846153846156</v>
      </c>
      <c r="N10" s="31">
        <f>N9/M11</f>
        <v>0.53846153846153844</v>
      </c>
      <c r="O10" s="28"/>
      <c r="P10" s="32">
        <f>P9/P11</f>
        <v>0.45454545454545453</v>
      </c>
      <c r="Q10" s="30">
        <f>Q9/P11</f>
        <v>0.54545454545454541</v>
      </c>
    </row>
    <row r="11" spans="1:17" ht="18.75" x14ac:dyDescent="0.3">
      <c r="B11" s="14" t="s">
        <v>53</v>
      </c>
      <c r="C11" s="5" t="s">
        <v>22</v>
      </c>
      <c r="D11" s="46">
        <f>IF(ISBLANK(Journées!S8),"",(Journées!S8))</f>
        <v>2</v>
      </c>
      <c r="E11" s="46">
        <f>IF(ISBLANK(Journées!T8),"",(Journées!T8))</f>
        <v>0</v>
      </c>
      <c r="F11" s="19" t="s">
        <v>19</v>
      </c>
      <c r="G11" s="5">
        <f>_xlfn.IFS(E11="","",D11&gt;E11,0,D11=E11,1,D11&lt;E11,3)</f>
        <v>0</v>
      </c>
      <c r="I11" s="26"/>
      <c r="J11" s="5">
        <f>J9+K9</f>
        <v>4</v>
      </c>
      <c r="K11" s="34"/>
      <c r="L11" s="24"/>
      <c r="M11" s="5">
        <f>M9+N9</f>
        <v>13</v>
      </c>
      <c r="N11" s="34"/>
      <c r="O11" s="24"/>
      <c r="P11" s="5">
        <f>P9+Q9</f>
        <v>11</v>
      </c>
      <c r="Q11" s="34"/>
    </row>
    <row r="12" spans="1:17" ht="18.75" x14ac:dyDescent="0.3">
      <c r="B12" s="14" t="s">
        <v>54</v>
      </c>
      <c r="C12" s="19" t="s">
        <v>19</v>
      </c>
      <c r="D12" s="46">
        <f>IF(ISBLANK(Journées!D21),"",(Journées!D21))</f>
        <v>2</v>
      </c>
      <c r="E12" s="46">
        <f>IF(ISBLANK(Journées!E21),"",(Journées!E21))</f>
        <v>2</v>
      </c>
      <c r="F12" s="5" t="s">
        <v>11</v>
      </c>
      <c r="G12" s="5">
        <f>_xlfn.IFS(D12="","",D12&lt;E12,0,D12=E12,1,D12&gt;E12,3)</f>
        <v>1</v>
      </c>
      <c r="H12" s="17"/>
    </row>
    <row r="13" spans="1:17" ht="18.75" x14ac:dyDescent="0.3">
      <c r="B13" s="14" t="s">
        <v>55</v>
      </c>
      <c r="C13" s="5" t="s">
        <v>23</v>
      </c>
      <c r="D13" s="46">
        <f>IF(ISBLANK(Journées!I21),"",(Journées!I21))</f>
        <v>1</v>
      </c>
      <c r="E13" s="46">
        <f>IF(ISBLANK(Journées!J21),"",(Journées!J21))</f>
        <v>2</v>
      </c>
      <c r="F13" s="19" t="s">
        <v>19</v>
      </c>
      <c r="G13" s="5">
        <f>_xlfn.IFS(E13="","",D13&gt;E13,0,D13=E13,1,D13&lt;E13,3)</f>
        <v>3</v>
      </c>
    </row>
    <row r="14" spans="1:17" ht="18.75" x14ac:dyDescent="0.3">
      <c r="B14" s="14" t="s">
        <v>56</v>
      </c>
      <c r="C14" s="19" t="s">
        <v>19</v>
      </c>
      <c r="D14" s="46">
        <f>IF(ISBLANK(Journées!N30),"",(Journées!N30))</f>
        <v>1</v>
      </c>
      <c r="E14" s="46">
        <f>IF(ISBLANK(Journées!O30),"",(Journées!O30))</f>
        <v>3</v>
      </c>
      <c r="F14" s="5" t="s">
        <v>24</v>
      </c>
      <c r="G14" s="5">
        <f>_xlfn.IFS(D14="","",D14&lt;E14,0,D14=E14,1,D14&gt;E14,3)</f>
        <v>0</v>
      </c>
      <c r="J14" s="35" t="s">
        <v>39</v>
      </c>
      <c r="K14" s="35" t="s">
        <v>2</v>
      </c>
      <c r="L14" s="35" t="s">
        <v>4</v>
      </c>
      <c r="M14" s="35" t="s">
        <v>38</v>
      </c>
    </row>
    <row r="15" spans="1:17" ht="18.75" x14ac:dyDescent="0.3">
      <c r="B15" s="14" t="s">
        <v>57</v>
      </c>
      <c r="C15" s="5" t="s">
        <v>25</v>
      </c>
      <c r="D15" s="46">
        <f>IF(ISBLANK(Journées!S23),"",(Journées!S23))</f>
        <v>1</v>
      </c>
      <c r="E15" s="46">
        <f>IF(ISBLANK(Journées!T23),"",(Journées!T23))</f>
        <v>1</v>
      </c>
      <c r="F15" s="19" t="s">
        <v>19</v>
      </c>
      <c r="G15" s="5">
        <f>_xlfn.IFS(E15="","",D15&gt;E15,0,D15=E15,1,D15&lt;E15,3)</f>
        <v>1</v>
      </c>
      <c r="J15" s="5" t="s">
        <v>37</v>
      </c>
      <c r="K15" s="33">
        <f>J11/(J11+M11+P11)</f>
        <v>0.14285714285714285</v>
      </c>
      <c r="L15" s="33">
        <f>M11/(J11+M11+P11)</f>
        <v>0.4642857142857143</v>
      </c>
      <c r="M15" s="33">
        <f>P11/(J11+M11+P11)</f>
        <v>0.39285714285714285</v>
      </c>
    </row>
    <row r="16" spans="1:17" ht="18.75" x14ac:dyDescent="0.3">
      <c r="B16" s="14" t="s">
        <v>58</v>
      </c>
      <c r="C16" s="19" t="s">
        <v>19</v>
      </c>
      <c r="D16" s="46">
        <f>IF(ISBLANK(Journées!D36),"",(Journées!D36))</f>
        <v>3</v>
      </c>
      <c r="E16" s="46">
        <f>IF(ISBLANK(Journées!E36),"",(Journées!E36))</f>
        <v>1</v>
      </c>
      <c r="F16" s="5" t="s">
        <v>12</v>
      </c>
      <c r="G16" s="5">
        <f>_xlfn.IFS(D16="","",D16&lt;E16,0,D16=E16,1,D16&gt;E16,3)</f>
        <v>3</v>
      </c>
    </row>
    <row r="17" spans="2:18" ht="18.75" x14ac:dyDescent="0.3">
      <c r="B17" s="14" t="s">
        <v>59</v>
      </c>
      <c r="C17" s="5" t="s">
        <v>26</v>
      </c>
      <c r="D17" s="46">
        <f>IF(ISBLANK(Journées!I40),"",(Journées!I40))</f>
        <v>1</v>
      </c>
      <c r="E17" s="46">
        <f>IF(ISBLANK(Journées!J40),"",(Journées!J40))</f>
        <v>1</v>
      </c>
      <c r="F17" s="19" t="s">
        <v>19</v>
      </c>
      <c r="G17" s="5">
        <f>_xlfn.IFS(E17="","",D17&gt;E17,0,D17=E17,1,D17&lt;E17,3)</f>
        <v>1</v>
      </c>
    </row>
    <row r="18" spans="2:18" ht="18.75" x14ac:dyDescent="0.3">
      <c r="B18" s="14" t="s">
        <v>60</v>
      </c>
      <c r="C18" s="5" t="s">
        <v>27</v>
      </c>
      <c r="D18" s="46">
        <f>IF(ISBLANK(Journées!N36),"",(Journées!N36))</f>
        <v>2</v>
      </c>
      <c r="E18" s="46">
        <f>IF(ISBLANK(Journées!O36),"",(Journées!O36))</f>
        <v>2</v>
      </c>
      <c r="F18" s="19" t="s">
        <v>19</v>
      </c>
      <c r="G18" s="5">
        <f>_xlfn.IFS(E18="","",D18&gt;E18,0,D18=E18,1,D18&lt;E18,3)</f>
        <v>1</v>
      </c>
      <c r="J18" s="70" t="s">
        <v>42</v>
      </c>
      <c r="K18" s="71"/>
      <c r="M18" s="72" t="s">
        <v>43</v>
      </c>
      <c r="N18" s="73"/>
    </row>
    <row r="19" spans="2:18" ht="18.75" x14ac:dyDescent="0.3">
      <c r="B19" s="14" t="s">
        <v>61</v>
      </c>
      <c r="C19" s="19" t="s">
        <v>19</v>
      </c>
      <c r="D19" s="46">
        <f>IF(ISBLANK(Journées!S42),"",(Journées!S42))</f>
        <v>1</v>
      </c>
      <c r="E19" s="46">
        <f>IF(ISBLANK(Journées!T42),"",(Journées!T42))</f>
        <v>0</v>
      </c>
      <c r="F19" s="5" t="s">
        <v>28</v>
      </c>
      <c r="G19" s="5">
        <f>_xlfn.IFS(D19="","",D19&lt;E19,0,D19=E19,1,D19&gt;E19,3)</f>
        <v>3</v>
      </c>
      <c r="J19" s="5" t="s">
        <v>34</v>
      </c>
      <c r="K19" s="5" t="s">
        <v>35</v>
      </c>
      <c r="M19" s="5" t="s">
        <v>34</v>
      </c>
      <c r="N19" s="5" t="s">
        <v>35</v>
      </c>
    </row>
    <row r="20" spans="2:18" ht="18.75" x14ac:dyDescent="0.3">
      <c r="B20" s="14" t="s">
        <v>62</v>
      </c>
      <c r="C20" s="5" t="s">
        <v>29</v>
      </c>
      <c r="D20" s="46">
        <f>IF(ISBLANK(Journées!D51),"",(Journées!D51))</f>
        <v>3</v>
      </c>
      <c r="E20" s="46">
        <f>IF(ISBLANK(Journées!E51),"",(Journées!E51))</f>
        <v>1</v>
      </c>
      <c r="F20" s="19" t="s">
        <v>19</v>
      </c>
      <c r="G20" s="5">
        <f>_xlfn.IFS(E20="","",D20&gt;E20,0,D20=E20,1,D20&lt;E20,3)</f>
        <v>0</v>
      </c>
      <c r="J20" s="5">
        <f>SUM(D9,D10,D12,D14,D16,D19,D21,D23,D25,D27,D29,D31,D32,D34,D36,D38,D40,D42,D45)</f>
        <v>17</v>
      </c>
      <c r="K20" s="5">
        <f>SUM(E8,E11,E13,E15,E17,E18,E20,E22,E24,E26,E28,E30,E33,E35,E37,E39,E41,E44,E43)</f>
        <v>14</v>
      </c>
      <c r="M20" s="5">
        <f>SUM(E9,E10,E12,E14,E16,E19,E21,E23,E25,E27,E29,E31,E32,E34,E36,E38,E40,E42,E45)</f>
        <v>23</v>
      </c>
      <c r="N20" s="5">
        <f>SUM(D8,D11,D13,D15,D17,D18,D20,D22,D24,D26,D28,D30,D33,D35,D37,D39,D41,D43,D44)</f>
        <v>27</v>
      </c>
    </row>
    <row r="21" spans="2:18" ht="18.75" x14ac:dyDescent="0.3">
      <c r="B21" s="14" t="s">
        <v>63</v>
      </c>
      <c r="C21" s="19" t="s">
        <v>19</v>
      </c>
      <c r="D21" s="46">
        <f>IF(ISBLANK(Journées!I54),"",(Journées!I54))</f>
        <v>0</v>
      </c>
      <c r="E21" s="46">
        <f>IF(ISBLANK(Journées!J54),"",(Journées!J54))</f>
        <v>4</v>
      </c>
      <c r="F21" s="5" t="s">
        <v>30</v>
      </c>
      <c r="G21" s="5">
        <f>_xlfn.IFS(D21="","",D21&lt;E21,0,D21=E21,1,D21&gt;E21,3)</f>
        <v>0</v>
      </c>
      <c r="J21" s="29">
        <f>J20/K22</f>
        <v>0.54838709677419351</v>
      </c>
      <c r="K21" s="29">
        <f>K20/K22</f>
        <v>0.45161290322580644</v>
      </c>
      <c r="M21" s="29">
        <f>M20/N22</f>
        <v>0.46</v>
      </c>
      <c r="N21" s="29">
        <f>N20/N22</f>
        <v>0.54</v>
      </c>
    </row>
    <row r="22" spans="2:18" ht="18.75" x14ac:dyDescent="0.3">
      <c r="B22" s="14" t="s">
        <v>64</v>
      </c>
      <c r="C22" s="5" t="s">
        <v>31</v>
      </c>
      <c r="D22" s="46">
        <f>IF(ISBLANK(Journées!N54),"",(Journées!N54))</f>
        <v>4</v>
      </c>
      <c r="E22" s="46">
        <f>IF(ISBLANK(Journées!O54),"",(Journées!O54))</f>
        <v>2</v>
      </c>
      <c r="F22" s="19" t="s">
        <v>19</v>
      </c>
      <c r="G22" s="5">
        <f>_xlfn.IFS(E22="","",D22&gt;E22,0,D22=E22,1,D22&lt;E22,3)</f>
        <v>0</v>
      </c>
      <c r="J22" s="5" t="s">
        <v>45</v>
      </c>
      <c r="K22" s="5">
        <f>J20+K20</f>
        <v>31</v>
      </c>
      <c r="M22" s="5" t="s">
        <v>44</v>
      </c>
      <c r="N22" s="5">
        <f>M20+N20</f>
        <v>50</v>
      </c>
    </row>
    <row r="23" spans="2:18" ht="18.75" x14ac:dyDescent="0.3">
      <c r="B23" s="14" t="s">
        <v>65</v>
      </c>
      <c r="C23" s="19" t="s">
        <v>19</v>
      </c>
      <c r="D23" s="46">
        <f>IF(ISBLANK(Journées!S51),"",(Journées!S51))</f>
        <v>1</v>
      </c>
      <c r="E23" s="46">
        <f>IF(ISBLANK(Journées!T51),"",(Journées!T51))</f>
        <v>1</v>
      </c>
      <c r="F23" s="5" t="s">
        <v>32</v>
      </c>
      <c r="G23" s="5">
        <f>_xlfn.IFS(D23="","",D23&lt;E23,0,D23=E23,1,D23&gt;E23,3)</f>
        <v>1</v>
      </c>
    </row>
    <row r="24" spans="2:18" ht="18.75" x14ac:dyDescent="0.3">
      <c r="B24" s="14" t="s">
        <v>66</v>
      </c>
      <c r="C24" s="5" t="s">
        <v>13</v>
      </c>
      <c r="D24" s="46">
        <f>IF(ISBLANK(Journées!D68),"",(Journées!D68))</f>
        <v>3</v>
      </c>
      <c r="E24" s="46">
        <f>IF(ISBLANK(Journées!E68),"",(Journées!E68))</f>
        <v>0</v>
      </c>
      <c r="F24" s="19" t="s">
        <v>19</v>
      </c>
      <c r="G24" s="5">
        <f>_xlfn.IFS(E24="","",D24&gt;E24,0,D24=E24,1,D24&lt;E24,3)</f>
        <v>0</v>
      </c>
      <c r="J24" s="70" t="s">
        <v>126</v>
      </c>
      <c r="K24" s="71"/>
      <c r="L24" s="47">
        <v>1</v>
      </c>
      <c r="M24" s="72" t="s">
        <v>127</v>
      </c>
      <c r="N24" s="73"/>
      <c r="O24" s="47">
        <f>N22/(J11+M11+P11)</f>
        <v>1.7857142857142858</v>
      </c>
      <c r="P24" s="64" t="s">
        <v>147</v>
      </c>
      <c r="Q24" s="65"/>
      <c r="R24" s="47">
        <f>(K22+N22)/(J11+M11+P11)</f>
        <v>2.8928571428571428</v>
      </c>
    </row>
    <row r="25" spans="2:18" ht="18.75" x14ac:dyDescent="0.3">
      <c r="B25" s="14" t="s">
        <v>67</v>
      </c>
      <c r="C25" s="19" t="s">
        <v>19</v>
      </c>
      <c r="D25" s="46">
        <f>IF(ISBLANK(Journées!I68),"",(Journées!I68))</f>
        <v>1</v>
      </c>
      <c r="E25" s="46">
        <f>IF(ISBLANK(Journées!J68),"",(Journées!J68))</f>
        <v>1</v>
      </c>
      <c r="F25" s="5" t="s">
        <v>33</v>
      </c>
      <c r="G25" s="5">
        <f>_xlfn.IFS(D25="","",D25&lt;E25,0,D25=E25,1,D25&gt;E25,3)</f>
        <v>1</v>
      </c>
    </row>
    <row r="26" spans="2:18" ht="18.75" x14ac:dyDescent="0.3">
      <c r="B26" s="14" t="s">
        <v>68</v>
      </c>
      <c r="C26" s="5" t="s">
        <v>10</v>
      </c>
      <c r="D26" s="46">
        <f>IF(ISBLANK(Journées!N68),"",(Journées!N68))</f>
        <v>4</v>
      </c>
      <c r="E26" s="46">
        <f>IF(ISBLANK(Journées!O68),"",(Journées!O68))</f>
        <v>1</v>
      </c>
      <c r="F26" s="19" t="s">
        <v>19</v>
      </c>
      <c r="G26" s="5">
        <f>_xlfn.IFS(E26="","",D26&gt;E26,0,D26=E26,1,D26&lt;E26,3)</f>
        <v>0</v>
      </c>
    </row>
    <row r="27" spans="2:18" ht="18.75" x14ac:dyDescent="0.3">
      <c r="B27" s="14" t="s">
        <v>69</v>
      </c>
      <c r="C27" s="19" t="s">
        <v>19</v>
      </c>
      <c r="D27" s="46">
        <f>IF(ISBLANK(Journées!S61),"",(Journées!S61))</f>
        <v>1</v>
      </c>
      <c r="E27" s="46">
        <f>IF(ISBLANK(Journées!T61),"",(Journées!T61))</f>
        <v>2</v>
      </c>
      <c r="F27" s="5" t="s">
        <v>31</v>
      </c>
      <c r="G27" s="5">
        <f>_xlfn.IFS(D27="","",D27&lt;E27,0,D27=E27,1,D27&gt;E27,3)</f>
        <v>0</v>
      </c>
    </row>
    <row r="28" spans="2:18" ht="18.75" x14ac:dyDescent="0.3">
      <c r="B28" s="14" t="s">
        <v>70</v>
      </c>
      <c r="C28" s="5" t="s">
        <v>28</v>
      </c>
      <c r="D28" s="46">
        <f>IF(ISBLANK(Journées!D73),"",(Journées!D73))</f>
        <v>2</v>
      </c>
      <c r="E28" s="46">
        <f>IF(ISBLANK(Journées!E73),"",(Journées!E73))</f>
        <v>1</v>
      </c>
      <c r="F28" s="19" t="s">
        <v>19</v>
      </c>
      <c r="G28" s="5">
        <f>_xlfn.IFS(E28="","",D28&gt;E28,0,D28=E28,1,D28&lt;E28,3)</f>
        <v>0</v>
      </c>
      <c r="J28" s="68" t="s">
        <v>148</v>
      </c>
      <c r="K28" s="69"/>
      <c r="L28" s="14" t="str">
        <f>B31</f>
        <v>J24</v>
      </c>
      <c r="M28" s="14" t="str" cm="1">
        <f t="array" ref="M28">_xlfn.SWITCH(VLOOKUP(L28,B8:G45,6,FALSE),0,"D",1,"N",3,"V")</f>
        <v>D</v>
      </c>
    </row>
    <row r="29" spans="2:18" ht="18.75" x14ac:dyDescent="0.3">
      <c r="B29" s="14" t="s">
        <v>71</v>
      </c>
      <c r="C29" s="19" t="s">
        <v>19</v>
      </c>
      <c r="D29" s="46">
        <f>IF(ISBLANK(Journées!I76),"",(Journées!I76))</f>
        <v>0</v>
      </c>
      <c r="E29" s="46">
        <f>IF(ISBLANK(Journées!J76),"",(Journées!J76))</f>
        <v>0</v>
      </c>
      <c r="F29" s="20" t="s">
        <v>22</v>
      </c>
      <c r="G29" s="5">
        <f>_xlfn.IFS(D29="","",D29&lt;E29,0,D29=E29,1,D29&gt;E29,3)</f>
        <v>1</v>
      </c>
      <c r="L29" s="14" t="str">
        <f t="shared" ref="L29:L32" si="0">B32</f>
        <v>J25</v>
      </c>
      <c r="M29" s="14" t="str" cm="1">
        <f t="array" ref="M29">_xlfn.SWITCH(VLOOKUP(L29,B9:G46,6,FALSE),0,"D",1,"N",3,"V")</f>
        <v>N</v>
      </c>
    </row>
    <row r="30" spans="2:18" ht="18.75" x14ac:dyDescent="0.3">
      <c r="B30" s="14" t="s">
        <v>72</v>
      </c>
      <c r="C30" s="5" t="s">
        <v>11</v>
      </c>
      <c r="D30" s="46">
        <f>IF(ISBLANK(Journées!N75),"",(Journées!N75))</f>
        <v>0</v>
      </c>
      <c r="E30" s="46">
        <f>IF(ISBLANK(Journées!O75),"",(Journées!O75))</f>
        <v>0</v>
      </c>
      <c r="F30" s="19" t="s">
        <v>19</v>
      </c>
      <c r="G30" s="5">
        <f>_xlfn.IFS(E30="","",D30&gt;E30,0,D30=E30,1,D30&lt;E30,3)</f>
        <v>1</v>
      </c>
      <c r="L30" s="14" t="str">
        <f t="shared" si="0"/>
        <v>J26</v>
      </c>
      <c r="M30" s="14" t="str" cm="1">
        <f t="array" ref="M30">_xlfn.SWITCH(VLOOKUP(L30,B10:G47,6,FALSE),0,"D",1,"N",3,"V")</f>
        <v>N</v>
      </c>
    </row>
    <row r="31" spans="2:18" ht="18.75" x14ac:dyDescent="0.3">
      <c r="B31" s="14" t="s">
        <v>73</v>
      </c>
      <c r="C31" s="19" t="s">
        <v>19</v>
      </c>
      <c r="D31" s="46">
        <f>IF(ISBLANK(Journées!S76),"",(Journées!S76))</f>
        <v>1</v>
      </c>
      <c r="E31" s="46">
        <f>IF(ISBLANK(Journées!T76),"",(Journées!T76))</f>
        <v>2</v>
      </c>
      <c r="F31" s="5" t="s">
        <v>13</v>
      </c>
      <c r="G31" s="5">
        <f>_xlfn.IFS(D31="","",D31&lt;E31,0,D31=E31,1,D31&gt;E31,3)</f>
        <v>0</v>
      </c>
      <c r="L31" s="14" t="str">
        <f t="shared" si="0"/>
        <v>J27</v>
      </c>
      <c r="M31" s="14" t="str" cm="1">
        <f t="array" ref="M31">_xlfn.SWITCH(VLOOKUP(L31,B11:G48,6,FALSE),0,"D",1,"N",3,"V")</f>
        <v>D</v>
      </c>
    </row>
    <row r="32" spans="2:18" ht="18.75" x14ac:dyDescent="0.3">
      <c r="B32" s="14" t="s">
        <v>74</v>
      </c>
      <c r="C32" s="19" t="s">
        <v>19</v>
      </c>
      <c r="D32" s="46">
        <f>IF(ISBLANK(Journées!D86),"",(Journées!D86))</f>
        <v>4</v>
      </c>
      <c r="E32" s="46">
        <f>IF(ISBLANK(Journées!E86),"",(Journées!E86))</f>
        <v>4</v>
      </c>
      <c r="F32" s="5" t="s">
        <v>10</v>
      </c>
      <c r="G32" s="5">
        <f>_xlfn.IFS(D32="","",D32&lt;E32,0,D32=E32,1,D32&gt;E32,3)</f>
        <v>1</v>
      </c>
      <c r="L32" s="14" t="str">
        <f t="shared" si="0"/>
        <v>J28</v>
      </c>
      <c r="M32" s="14" t="str" cm="1">
        <f t="array" ref="M32">_xlfn.SWITCH(VLOOKUP(L32,B12:G49,6,FALSE),0,"D",1,"N",3,"V")</f>
        <v>N</v>
      </c>
    </row>
    <row r="33" spans="2:12" ht="18.75" x14ac:dyDescent="0.3">
      <c r="B33" s="14" t="s">
        <v>75</v>
      </c>
      <c r="C33" s="5" t="s">
        <v>30</v>
      </c>
      <c r="D33" s="46">
        <f>IF(ISBLANK(Journées!I94),"",(Journées!I94))</f>
        <v>0</v>
      </c>
      <c r="E33" s="46">
        <f>IF(ISBLANK(Journées!J94),"",(Journées!J94))</f>
        <v>0</v>
      </c>
      <c r="F33" s="19" t="s">
        <v>19</v>
      </c>
      <c r="G33" s="5">
        <f>_xlfn.IFS(E33="","",D33&gt;E33,0,D33=E33,1,D33&lt;E33,3)</f>
        <v>1</v>
      </c>
    </row>
    <row r="34" spans="2:12" ht="18.75" x14ac:dyDescent="0.3">
      <c r="B34" s="14" t="s">
        <v>76</v>
      </c>
      <c r="C34" s="19" t="s">
        <v>19</v>
      </c>
      <c r="D34" s="46">
        <f>IF(ISBLANK(Journées!N87),"",(Journées!N87))</f>
        <v>0</v>
      </c>
      <c r="E34" s="46">
        <f>IF(ISBLANK(Journées!O87),"",(Journées!O87))</f>
        <v>1</v>
      </c>
      <c r="F34" s="5" t="s">
        <v>23</v>
      </c>
      <c r="G34" s="5">
        <f>_xlfn.IFS(D34="","",D34&lt;E34,0,D34=E34,1,D34&gt;E34,3)</f>
        <v>0</v>
      </c>
      <c r="L34" s="51"/>
    </row>
    <row r="35" spans="2:12" ht="18.75" x14ac:dyDescent="0.3">
      <c r="B35" s="14" t="s">
        <v>77</v>
      </c>
      <c r="C35" s="5" t="s">
        <v>12</v>
      </c>
      <c r="D35" s="46">
        <f>IF(ISBLANK(Journées!S92),"",(Journées!S92))</f>
        <v>2</v>
      </c>
      <c r="E35" s="46">
        <f>IF(ISBLANK(Journées!T92),"",(Journées!T92))</f>
        <v>2</v>
      </c>
      <c r="F35" s="19" t="s">
        <v>19</v>
      </c>
      <c r="G35" s="5">
        <f>_xlfn.IFS(E35="","",D35&gt;E35,0,D35=E35,1,D35&lt;E35,3)</f>
        <v>1</v>
      </c>
      <c r="L35" s="51"/>
    </row>
    <row r="36" spans="2:12" ht="18.75" x14ac:dyDescent="0.3">
      <c r="B36" s="14" t="s">
        <v>78</v>
      </c>
      <c r="C36" s="19" t="s">
        <v>19</v>
      </c>
      <c r="D36" s="5"/>
      <c r="E36" s="5"/>
      <c r="F36" s="5" t="s">
        <v>25</v>
      </c>
      <c r="G36" s="5" t="str">
        <f>_xlfn.IFS(D36="","",D36&lt;E36,0,D36=E36,1,D36&gt;E36,3)</f>
        <v/>
      </c>
      <c r="L36" s="51"/>
    </row>
    <row r="37" spans="2:12" ht="18.75" x14ac:dyDescent="0.3">
      <c r="B37" s="14" t="s">
        <v>79</v>
      </c>
      <c r="C37" s="5" t="s">
        <v>33</v>
      </c>
      <c r="D37" s="5"/>
      <c r="E37" s="5"/>
      <c r="F37" s="19" t="s">
        <v>19</v>
      </c>
      <c r="G37" s="5" t="str">
        <f>_xlfn.IFS(E37="","",D37&gt;E37,0,D37=E37,1,D37&lt;E37,3)</f>
        <v/>
      </c>
      <c r="L37" s="51"/>
    </row>
    <row r="38" spans="2:12" ht="18.75" x14ac:dyDescent="0.3">
      <c r="B38" s="14" t="s">
        <v>80</v>
      </c>
      <c r="C38" s="19" t="s">
        <v>19</v>
      </c>
      <c r="D38" s="5"/>
      <c r="E38" s="5"/>
      <c r="F38" s="5" t="s">
        <v>29</v>
      </c>
      <c r="G38" s="5" t="str">
        <f>_xlfn.IFS(D38="","",D38&lt;E38,0,D38=E38,1,D38&gt;E38,3)</f>
        <v/>
      </c>
      <c r="L38" s="51"/>
    </row>
    <row r="39" spans="2:12" ht="18.75" x14ac:dyDescent="0.3">
      <c r="B39" s="14" t="s">
        <v>81</v>
      </c>
      <c r="C39" s="5" t="s">
        <v>24</v>
      </c>
      <c r="D39" s="5"/>
      <c r="E39" s="5"/>
      <c r="F39" s="19" t="s">
        <v>19</v>
      </c>
      <c r="G39" s="5" t="str">
        <f>_xlfn.IFS(E39="","",D39&gt;E39,0,D39=E39,1,D39&lt;E39,3)</f>
        <v/>
      </c>
    </row>
    <row r="40" spans="2:12" ht="18.75" x14ac:dyDescent="0.3">
      <c r="B40" s="14" t="s">
        <v>82</v>
      </c>
      <c r="C40" s="19" t="s">
        <v>19</v>
      </c>
      <c r="D40" s="5"/>
      <c r="E40" s="5"/>
      <c r="F40" s="5" t="s">
        <v>26</v>
      </c>
      <c r="G40" s="5" t="str">
        <f>_xlfn.IFS(D40="","",D40&lt;E40,0,D40=E40,1,D40&gt;E40,3)</f>
        <v/>
      </c>
    </row>
    <row r="41" spans="2:12" ht="18.75" x14ac:dyDescent="0.3">
      <c r="B41" s="14" t="s">
        <v>83</v>
      </c>
      <c r="C41" s="5" t="s">
        <v>21</v>
      </c>
      <c r="D41" s="5"/>
      <c r="E41" s="5"/>
      <c r="F41" s="19" t="s">
        <v>19</v>
      </c>
      <c r="G41" s="5" t="str">
        <f>_xlfn.IFS(E41="","",D41&gt;E41,0,D41=E41,1,D41&lt;E41,3)</f>
        <v/>
      </c>
    </row>
    <row r="42" spans="2:12" ht="18.75" x14ac:dyDescent="0.3">
      <c r="B42" s="14" t="s">
        <v>84</v>
      </c>
      <c r="C42" s="19" t="s">
        <v>19</v>
      </c>
      <c r="D42" s="5"/>
      <c r="E42" s="5"/>
      <c r="F42" s="5" t="s">
        <v>27</v>
      </c>
      <c r="G42" s="5" t="str">
        <f>_xlfn.IFS(D42="","",D42&lt;E42,0,D42=E42,1,D42&gt;E42,3)</f>
        <v/>
      </c>
    </row>
    <row r="43" spans="2:12" ht="18.75" x14ac:dyDescent="0.3">
      <c r="B43" s="14" t="s">
        <v>85</v>
      </c>
      <c r="C43" s="5" t="s">
        <v>32</v>
      </c>
      <c r="D43" s="5"/>
      <c r="E43" s="5"/>
      <c r="F43" s="19" t="s">
        <v>19</v>
      </c>
      <c r="G43" s="5" t="str">
        <f>_xlfn.IFS(E43="","",D43&gt;E43,0,D43=E43,1,D43&lt;E43,3)</f>
        <v/>
      </c>
    </row>
    <row r="44" spans="2:12" ht="18.75" x14ac:dyDescent="0.3">
      <c r="B44" s="14" t="s">
        <v>86</v>
      </c>
      <c r="C44" s="5" t="s">
        <v>20</v>
      </c>
      <c r="D44" s="5"/>
      <c r="E44" s="5"/>
      <c r="F44" s="19" t="s">
        <v>19</v>
      </c>
      <c r="G44" s="5" t="str">
        <f>_xlfn.IFS(E44="","",D44&gt;E44,0,D44=E44,1,D44&lt;E44,3)</f>
        <v/>
      </c>
    </row>
    <row r="45" spans="2:12" ht="18.75" x14ac:dyDescent="0.3">
      <c r="B45" s="14" t="s">
        <v>87</v>
      </c>
      <c r="C45" s="19" t="s">
        <v>19</v>
      </c>
      <c r="D45" s="5"/>
      <c r="E45" s="5"/>
      <c r="F45" s="5" t="s">
        <v>18</v>
      </c>
      <c r="G45" s="5" t="str">
        <f>_xlfn.IFS(D45="","",D45&lt;E45,0,D45=E45,1,D45&gt;E45,3)</f>
        <v/>
      </c>
    </row>
    <row r="47" spans="2:12" ht="18.75" x14ac:dyDescent="0.3">
      <c r="B47" s="27"/>
      <c r="C47" s="14"/>
      <c r="D47" s="5"/>
      <c r="E47" s="5"/>
      <c r="F47" s="27"/>
      <c r="G47" s="37">
        <f>SUM(G8:G46)</f>
        <v>23</v>
      </c>
    </row>
    <row r="49" spans="1:17" ht="15.75" thickBot="1" x14ac:dyDescent="0.3"/>
    <row r="50" spans="1:17" ht="21.75" thickBot="1" x14ac:dyDescent="0.4">
      <c r="A50" t="s">
        <v>130</v>
      </c>
      <c r="B50" s="77" t="s">
        <v>25</v>
      </c>
      <c r="C50" s="78"/>
      <c r="D50" s="78"/>
      <c r="E50" s="78"/>
      <c r="F50" s="79"/>
    </row>
    <row r="51" spans="1:17" ht="21" x14ac:dyDescent="0.35">
      <c r="B51" s="23"/>
      <c r="C51" s="80" t="s">
        <v>34</v>
      </c>
      <c r="D51" s="80"/>
      <c r="E51" s="80" t="s">
        <v>35</v>
      </c>
      <c r="F51" s="80"/>
      <c r="G51" s="14" t="s">
        <v>40</v>
      </c>
      <c r="J51" s="74" t="s">
        <v>36</v>
      </c>
      <c r="K51" s="74"/>
      <c r="M51" s="75" t="s">
        <v>4</v>
      </c>
      <c r="N51" s="76"/>
      <c r="P51" s="66" t="s">
        <v>38</v>
      </c>
      <c r="Q51" s="67"/>
    </row>
    <row r="52" spans="1:17" ht="18.75" x14ac:dyDescent="0.3">
      <c r="B52" s="21" t="s">
        <v>50</v>
      </c>
      <c r="C52" s="18" t="s">
        <v>25</v>
      </c>
      <c r="D52" s="40">
        <f>Journées!D9</f>
        <v>3</v>
      </c>
      <c r="E52" s="40">
        <f>Journées!E9</f>
        <v>1</v>
      </c>
      <c r="F52" s="40" t="s">
        <v>24</v>
      </c>
      <c r="G52" s="5">
        <f>_xlfn.IFS(D52="","",D52&lt;E52,0,D52=E52,1,D52&gt;E52,3)</f>
        <v>3</v>
      </c>
      <c r="I52" s="24"/>
      <c r="J52" s="5" t="s">
        <v>34</v>
      </c>
      <c r="K52" s="5" t="s">
        <v>35</v>
      </c>
      <c r="L52" s="24"/>
      <c r="M52" s="5" t="s">
        <v>34</v>
      </c>
      <c r="N52" s="5" t="s">
        <v>35</v>
      </c>
      <c r="O52" s="24"/>
      <c r="P52" s="5" t="s">
        <v>34</v>
      </c>
      <c r="Q52" s="5" t="s">
        <v>35</v>
      </c>
    </row>
    <row r="53" spans="1:17" ht="18.75" x14ac:dyDescent="0.3">
      <c r="B53" s="14" t="s">
        <v>51</v>
      </c>
      <c r="C53" s="20" t="s">
        <v>11</v>
      </c>
      <c r="D53" s="20">
        <v>6</v>
      </c>
      <c r="E53" s="20">
        <v>0</v>
      </c>
      <c r="F53" s="19" t="s">
        <v>25</v>
      </c>
      <c r="G53" s="5">
        <f>_xlfn.IFS(D53="","",D53&gt;E53,0,D53=E53,1,D53&lt;E53,3)</f>
        <v>0</v>
      </c>
      <c r="I53" s="24"/>
      <c r="J53" s="5">
        <f>COUNTIFS(C52:C89,F53,G52:G89,3)</f>
        <v>8</v>
      </c>
      <c r="K53" s="5">
        <f>COUNTIFS(F52:F89,F53,G52:G89,3)</f>
        <v>3</v>
      </c>
      <c r="L53" s="24"/>
      <c r="M53" s="5">
        <f>COUNTIFS(C52:C89,F53,G52:G89,0)</f>
        <v>4</v>
      </c>
      <c r="N53" s="5">
        <f>COUNTIFS(F52:F89,F53,G52:G89,0)</f>
        <v>7</v>
      </c>
      <c r="O53" s="24"/>
      <c r="P53" s="5">
        <f>COUNTIFS(C52:C89,F53,G52:G89,1)</f>
        <v>3</v>
      </c>
      <c r="Q53" s="5">
        <f>COUNTIFS(F52:F89,F53,G52:G89,1)</f>
        <v>3</v>
      </c>
    </row>
    <row r="54" spans="1:17" ht="18.75" x14ac:dyDescent="0.3">
      <c r="B54" s="14" t="s">
        <v>52</v>
      </c>
      <c r="C54" s="19" t="s">
        <v>25</v>
      </c>
      <c r="D54" s="20">
        <f>IF(ISBLANK(Journées!N9),"",(Journées!N9))</f>
        <v>3</v>
      </c>
      <c r="E54" s="20">
        <f>IF(ISBLANK(Journées!O9),"",(Journées!O9))</f>
        <v>0</v>
      </c>
      <c r="F54" s="20" t="s">
        <v>23</v>
      </c>
      <c r="G54" s="5">
        <f>_xlfn.IFS(D54="","",D54&lt;E54,0,D54=E54,1,D54&gt;E54,3)</f>
        <v>3</v>
      </c>
      <c r="I54" s="5" t="s">
        <v>37</v>
      </c>
      <c r="J54" s="36">
        <f>J53/J55</f>
        <v>0.72727272727272729</v>
      </c>
      <c r="K54" s="31">
        <f>K53/J55</f>
        <v>0.27272727272727271</v>
      </c>
      <c r="L54" s="28"/>
      <c r="M54" s="32">
        <f>M53/M55</f>
        <v>0.36363636363636365</v>
      </c>
      <c r="N54" s="31">
        <f>N53/M55</f>
        <v>0.63636363636363635</v>
      </c>
      <c r="O54" s="28"/>
      <c r="P54" s="32">
        <f>P53/P55</f>
        <v>0.5</v>
      </c>
      <c r="Q54" s="30">
        <f>Q53/P55</f>
        <v>0.5</v>
      </c>
    </row>
    <row r="55" spans="1:17" ht="18.75" x14ac:dyDescent="0.3">
      <c r="B55" s="14" t="s">
        <v>53</v>
      </c>
      <c r="C55" s="19" t="s">
        <v>25</v>
      </c>
      <c r="D55" s="20">
        <f>IF(ISBLANK(Journées!S9),"",(Journées!S9))</f>
        <v>2</v>
      </c>
      <c r="E55" s="20">
        <f>IF(ISBLANK(Journées!T9),"",(Journées!T9))</f>
        <v>0</v>
      </c>
      <c r="F55" s="20" t="s">
        <v>33</v>
      </c>
      <c r="G55" s="5">
        <f>_xlfn.IFS(D55="","",D55&lt;E55,0,D55=E55,1,D55&gt;E55,3)</f>
        <v>3</v>
      </c>
      <c r="I55" s="26"/>
      <c r="J55" s="5">
        <f>J53+K53</f>
        <v>11</v>
      </c>
      <c r="K55" s="34"/>
      <c r="L55" s="24"/>
      <c r="M55" s="5">
        <f>M53+N53</f>
        <v>11</v>
      </c>
      <c r="N55" s="34"/>
      <c r="O55" s="24"/>
      <c r="P55" s="5">
        <f>P53+Q53</f>
        <v>6</v>
      </c>
      <c r="Q55" s="34"/>
    </row>
    <row r="56" spans="1:17" ht="18.75" x14ac:dyDescent="0.3">
      <c r="B56" s="14" t="s">
        <v>54</v>
      </c>
      <c r="C56" s="20" t="s">
        <v>20</v>
      </c>
      <c r="D56" s="20">
        <f>IF(ISBLANK(Journées!D22),"",(Journées!D22))</f>
        <v>2</v>
      </c>
      <c r="E56" s="20">
        <f>IF(ISBLANK(Journées!E22),"",(Journées!E22))</f>
        <v>1</v>
      </c>
      <c r="F56" s="19" t="s">
        <v>25</v>
      </c>
      <c r="G56" s="5">
        <f>_xlfn.IFS(D56="","",D56&gt;E56,0,D56=E56,1,D56&lt;E56,3)</f>
        <v>0</v>
      </c>
      <c r="H56" s="17"/>
    </row>
    <row r="57" spans="1:17" ht="18.75" x14ac:dyDescent="0.3">
      <c r="B57" s="14" t="s">
        <v>55</v>
      </c>
      <c r="C57" s="19" t="s">
        <v>25</v>
      </c>
      <c r="D57" s="20">
        <f>IF(ISBLANK(Journées!I22),"",(Journées!I22))</f>
        <v>4</v>
      </c>
      <c r="E57" s="20">
        <f>IF(ISBLANK(Journées!J22),"",(Journées!J22))</f>
        <v>1</v>
      </c>
      <c r="F57" s="20" t="s">
        <v>27</v>
      </c>
      <c r="G57" s="5">
        <f>_xlfn.IFS(D57="","",D57&lt;E57,0,D57=E57,1,D57&gt;E57,3)</f>
        <v>3</v>
      </c>
    </row>
    <row r="58" spans="1:17" ht="18.75" x14ac:dyDescent="0.3">
      <c r="B58" s="14" t="s">
        <v>56</v>
      </c>
      <c r="C58" s="20" t="s">
        <v>22</v>
      </c>
      <c r="D58" s="20">
        <f>IF(ISBLANK(Journées!N28),"",(Journées!N28))</f>
        <v>0</v>
      </c>
      <c r="E58" s="20">
        <f>IF(ISBLANK(Journées!O28),"",(Journées!O28))</f>
        <v>2</v>
      </c>
      <c r="F58" s="19" t="s">
        <v>25</v>
      </c>
      <c r="G58" s="5">
        <f>_xlfn.IFS(D58="","",D58&gt;E58,0,D58=E58,1,D58&lt;E58,3)</f>
        <v>3</v>
      </c>
      <c r="I58" s="35" t="s">
        <v>39</v>
      </c>
      <c r="J58" s="35" t="s">
        <v>2</v>
      </c>
      <c r="K58" s="35" t="s">
        <v>4</v>
      </c>
      <c r="L58" s="35" t="s">
        <v>38</v>
      </c>
    </row>
    <row r="59" spans="1:17" ht="18.75" x14ac:dyDescent="0.3">
      <c r="B59" s="14" t="s">
        <v>57</v>
      </c>
      <c r="C59" s="19" t="s">
        <v>25</v>
      </c>
      <c r="D59" s="20">
        <f>IF(ISBLANK(Journées!S23),"",(Journées!S23))</f>
        <v>1</v>
      </c>
      <c r="E59" s="20">
        <f>IF(ISBLANK(Journées!T23),"",(Journées!T23))</f>
        <v>1</v>
      </c>
      <c r="F59" s="20" t="s">
        <v>19</v>
      </c>
      <c r="G59" s="5">
        <f>_xlfn.IFS(D59="","",D59&lt;E59,0,D59=E59,1,D59&gt;E59,3)</f>
        <v>1</v>
      </c>
      <c r="I59" s="5" t="s">
        <v>37</v>
      </c>
      <c r="J59" s="33">
        <f>J55/(J55+M55+P55)</f>
        <v>0.39285714285714285</v>
      </c>
      <c r="K59" s="33">
        <f>M55/(J55+M55+P55)</f>
        <v>0.39285714285714285</v>
      </c>
      <c r="L59" s="33">
        <f>P55/(J55+M55+P55)</f>
        <v>0.21428571428571427</v>
      </c>
    </row>
    <row r="60" spans="1:17" ht="18.75" x14ac:dyDescent="0.3">
      <c r="B60" s="14" t="s">
        <v>58</v>
      </c>
      <c r="C60" s="20" t="s">
        <v>10</v>
      </c>
      <c r="D60" s="20">
        <f>IF(ISBLANK(Journées!D39),"",(Journées!D39))</f>
        <v>4</v>
      </c>
      <c r="E60" s="20">
        <f>IF(ISBLANK(Journées!E39),"",(Journées!E39))</f>
        <v>0</v>
      </c>
      <c r="F60" s="19" t="s">
        <v>25</v>
      </c>
      <c r="G60" s="5">
        <f>_xlfn.IFS(D60="","",D60&gt;E60,0,D60=E60,1,D60&lt;E60,3)</f>
        <v>0</v>
      </c>
    </row>
    <row r="61" spans="1:17" ht="18.75" x14ac:dyDescent="0.3">
      <c r="B61" s="14" t="s">
        <v>59</v>
      </c>
      <c r="C61" s="19" t="s">
        <v>25</v>
      </c>
      <c r="D61" s="20">
        <f>IF(ISBLANK(Journées!I35),"",(Journées!I35))</f>
        <v>0</v>
      </c>
      <c r="E61" s="20">
        <f>IF(ISBLANK(Journées!J35),"",(Journées!J35))</f>
        <v>1</v>
      </c>
      <c r="F61" s="20" t="s">
        <v>28</v>
      </c>
      <c r="G61" s="5">
        <f>_xlfn.IFS(D61="","",D61&lt;E61,0,D61=E61,1,D61&gt;E61,3)</f>
        <v>0</v>
      </c>
    </row>
    <row r="62" spans="1:17" ht="18.75" x14ac:dyDescent="0.3">
      <c r="B62" s="14" t="s">
        <v>60</v>
      </c>
      <c r="C62" s="20" t="s">
        <v>31</v>
      </c>
      <c r="D62" s="20">
        <f>IF(ISBLANK(Journées!N42),"",(Journées!N42))</f>
        <v>0</v>
      </c>
      <c r="E62" s="20">
        <f>IF(ISBLANK(Journées!O42),"",(Journées!O42))</f>
        <v>0</v>
      </c>
      <c r="F62" s="19" t="s">
        <v>25</v>
      </c>
      <c r="G62" s="5">
        <f>_xlfn.IFS(D62="","",D62&gt;E62,0,D62=E62,1,D62&lt;E62,3)</f>
        <v>1</v>
      </c>
      <c r="J62" s="70" t="s">
        <v>42</v>
      </c>
      <c r="K62" s="71"/>
      <c r="M62" s="72" t="s">
        <v>43</v>
      </c>
      <c r="N62" s="73"/>
    </row>
    <row r="63" spans="1:17" ht="18.75" x14ac:dyDescent="0.3">
      <c r="B63" s="14" t="s">
        <v>61</v>
      </c>
      <c r="C63" s="19" t="s">
        <v>25</v>
      </c>
      <c r="D63" s="20">
        <f>IF(ISBLANK(Journées!S41),"",(Journées!S41))</f>
        <v>1</v>
      </c>
      <c r="E63" s="20">
        <f>IF(ISBLANK(Journées!T41),"",(Journées!T41))</f>
        <v>0</v>
      </c>
      <c r="F63" s="20" t="s">
        <v>41</v>
      </c>
      <c r="G63" s="5">
        <f>_xlfn.IFS(D63="","",D63&lt;E63,0,D63=E63,1,D63&gt;E63,3)</f>
        <v>3</v>
      </c>
      <c r="J63" s="5" t="s">
        <v>34</v>
      </c>
      <c r="K63" s="5" t="s">
        <v>35</v>
      </c>
      <c r="M63" s="5" t="s">
        <v>34</v>
      </c>
      <c r="N63" s="5" t="s">
        <v>35</v>
      </c>
    </row>
    <row r="64" spans="1:17" ht="18.75" x14ac:dyDescent="0.3">
      <c r="B64" s="14" t="s">
        <v>62</v>
      </c>
      <c r="C64" s="20" t="s">
        <v>32</v>
      </c>
      <c r="D64" s="20">
        <f>IF(ISBLANK(Journées!D54),"",(Journées!D54))</f>
        <v>0</v>
      </c>
      <c r="E64" s="20">
        <f>IF(ISBLANK(Journées!E54),"",(Journées!E54))</f>
        <v>0</v>
      </c>
      <c r="F64" s="19" t="s">
        <v>25</v>
      </c>
      <c r="G64" s="5">
        <f>_xlfn.IFS(D64="","",D64&gt;E64,0,D64=E64,1,D64&lt;E64,3)</f>
        <v>1</v>
      </c>
      <c r="J64" s="5">
        <f>SUM(D52,D54,D55,D57,D59,D61,D63,D65,D67,D69,D71,D73,D75,D77,D79,D81,D83,D86,D88)</f>
        <v>20</v>
      </c>
      <c r="K64" s="5">
        <f>SUM(E53,E56,E58,E60,E62,E64,E66,E68,E70,E76,E72,E74,E78,E80,E82,E84,E85,E87,E89)</f>
        <v>8</v>
      </c>
      <c r="M64" s="5">
        <f>SUM(E52,E54,E55,E57,E59,E61,E63,E65,E67,E69,E71,E73,E75,E77,E79,E81,E83,E86,E88)</f>
        <v>13</v>
      </c>
      <c r="N64" s="5">
        <f>SUM(D53,D56,D58,D60,D62,D64,D66,D68,D70,D72,D74,D76,D78,D80,D82,D84,D85,D87,D89)</f>
        <v>20</v>
      </c>
    </row>
    <row r="65" spans="2:18" ht="18.75" x14ac:dyDescent="0.3">
      <c r="B65" s="14" t="s">
        <v>63</v>
      </c>
      <c r="C65" s="19" t="s">
        <v>25</v>
      </c>
      <c r="D65" s="20">
        <f>IF(ISBLANK(Journées!I55),"",(Journées!I55))</f>
        <v>1</v>
      </c>
      <c r="E65" s="20">
        <f>IF(ISBLANK(Journées!J55),"",(Journées!J55))</f>
        <v>0</v>
      </c>
      <c r="F65" s="20" t="s">
        <v>26</v>
      </c>
      <c r="G65" s="5">
        <f>_xlfn.IFS(D65="","",D65&lt;E65,0,D65=E65,1,D65&gt;E65,3)</f>
        <v>3</v>
      </c>
      <c r="J65" s="29">
        <f>J64/K66</f>
        <v>0.7142857142857143</v>
      </c>
      <c r="K65" s="29">
        <f>K64/K66</f>
        <v>0.2857142857142857</v>
      </c>
      <c r="M65" s="29">
        <f>M64/N66</f>
        <v>0.39393939393939392</v>
      </c>
      <c r="N65" s="29">
        <f>N64/N66</f>
        <v>0.60606060606060608</v>
      </c>
    </row>
    <row r="66" spans="2:18" ht="18.75" x14ac:dyDescent="0.3">
      <c r="B66" s="14" t="s">
        <v>64</v>
      </c>
      <c r="C66" s="20" t="s">
        <v>18</v>
      </c>
      <c r="D66" s="20">
        <f>IF(ISBLANK(Journées!N56),"",(Journées!N56))</f>
        <v>3</v>
      </c>
      <c r="E66" s="20">
        <f>IF(ISBLANK(Journées!O56),"",(Journées!O56))</f>
        <v>1</v>
      </c>
      <c r="F66" s="19" t="s">
        <v>25</v>
      </c>
      <c r="G66" s="5">
        <f>_xlfn.IFS(D66="","",D66&gt;E66,0,D66=E66,1,D66&lt;E66,3)</f>
        <v>0</v>
      </c>
      <c r="J66" s="5" t="s">
        <v>45</v>
      </c>
      <c r="K66" s="5">
        <f>J64+K64</f>
        <v>28</v>
      </c>
      <c r="M66" s="5" t="s">
        <v>44</v>
      </c>
      <c r="N66" s="5">
        <f>M64+N64</f>
        <v>33</v>
      </c>
    </row>
    <row r="67" spans="2:18" ht="18.75" x14ac:dyDescent="0.3">
      <c r="B67" s="14" t="s">
        <v>65</v>
      </c>
      <c r="C67" s="19" t="s">
        <v>25</v>
      </c>
      <c r="D67" s="20">
        <f>IF(ISBLANK(Journées!S53),"",(Journées!S53))</f>
        <v>0</v>
      </c>
      <c r="E67" s="20">
        <f>IF(ISBLANK(Journées!T53),"",(Journées!T53))</f>
        <v>2</v>
      </c>
      <c r="F67" s="20" t="s">
        <v>12</v>
      </c>
      <c r="G67" s="5">
        <f>_xlfn.IFS(D67="","",D67&lt;E67,0,D67=E67,1,D67&gt;E67,3)</f>
        <v>0</v>
      </c>
    </row>
    <row r="68" spans="2:18" ht="18.75" x14ac:dyDescent="0.3">
      <c r="B68" s="14" t="s">
        <v>66</v>
      </c>
      <c r="C68" s="20" t="s">
        <v>29</v>
      </c>
      <c r="D68" s="20">
        <f>IF(ISBLANK(Journées!D63),"",(Journées!D63))</f>
        <v>2</v>
      </c>
      <c r="E68" s="20">
        <f>IF(ISBLANK(Journées!E63),"",(Journées!E63))</f>
        <v>1</v>
      </c>
      <c r="F68" s="19" t="s">
        <v>25</v>
      </c>
      <c r="G68" s="5">
        <f>_xlfn.IFS(D68="","",D68&gt;E68,0,D68=E68,1,D68&lt;E68,3)</f>
        <v>0</v>
      </c>
      <c r="J68" s="70" t="s">
        <v>126</v>
      </c>
      <c r="K68" s="71"/>
      <c r="L68" s="47">
        <f>K66/(J55+M55+P55)</f>
        <v>1</v>
      </c>
      <c r="M68" s="72" t="s">
        <v>127</v>
      </c>
      <c r="N68" s="73"/>
      <c r="O68" s="47">
        <f>N66/(J55+M55+P55)</f>
        <v>1.1785714285714286</v>
      </c>
      <c r="P68" s="64" t="s">
        <v>147</v>
      </c>
      <c r="Q68" s="65"/>
      <c r="R68" s="47">
        <f>(K66+N66)/(J55+M55+P55)</f>
        <v>2.1785714285714284</v>
      </c>
    </row>
    <row r="69" spans="2:18" ht="18.75" x14ac:dyDescent="0.3">
      <c r="B69" s="14" t="s">
        <v>67</v>
      </c>
      <c r="C69" s="19" t="s">
        <v>25</v>
      </c>
      <c r="D69" s="20">
        <f>IF(ISBLANK(Journées!I63),"",(Journées!I63))</f>
        <v>0</v>
      </c>
      <c r="E69" s="20">
        <f>IF(ISBLANK(Journées!J63),"",(Journées!J63))</f>
        <v>0</v>
      </c>
      <c r="F69" s="20" t="s">
        <v>13</v>
      </c>
      <c r="G69" s="5">
        <f>_xlfn.IFS(D69="","",D69&lt;E69,0,D69=E69,1,D69&gt;E69,3)</f>
        <v>1</v>
      </c>
    </row>
    <row r="70" spans="2:18" ht="18.75" x14ac:dyDescent="0.3">
      <c r="B70" s="14" t="s">
        <v>68</v>
      </c>
      <c r="C70" s="20" t="s">
        <v>21</v>
      </c>
      <c r="D70" s="20">
        <f>IF(ISBLANK(Journées!N66),"",(Journées!N66))</f>
        <v>1</v>
      </c>
      <c r="E70" s="20">
        <f>IF(ISBLANK(Journées!O66),"",(Journées!O66))</f>
        <v>2</v>
      </c>
      <c r="F70" s="19" t="s">
        <v>25</v>
      </c>
      <c r="G70" s="5">
        <f>_xlfn.IFS(D70="","",D70&gt;E70,0,D70=E70,1,D70&lt;E70,3)</f>
        <v>3</v>
      </c>
    </row>
    <row r="71" spans="2:18" ht="18.75" x14ac:dyDescent="0.3">
      <c r="B71" s="14" t="s">
        <v>69</v>
      </c>
      <c r="C71" s="19" t="s">
        <v>25</v>
      </c>
      <c r="D71" s="20">
        <f>IF(ISBLANK(Journées!S63),"",(Journées!S63))</f>
        <v>1</v>
      </c>
      <c r="E71" s="20">
        <f>IF(ISBLANK(Journées!T63),"",(Journées!T63))</f>
        <v>1</v>
      </c>
      <c r="F71" s="20" t="s">
        <v>18</v>
      </c>
      <c r="G71" s="5">
        <f>_xlfn.IFS(D71="","",D71&lt;E71,0,D71=E71,1,D71&gt;E71,3)</f>
        <v>1</v>
      </c>
    </row>
    <row r="72" spans="2:18" ht="18.75" x14ac:dyDescent="0.3">
      <c r="B72" s="14" t="s">
        <v>70</v>
      </c>
      <c r="C72" s="20" t="s">
        <v>12</v>
      </c>
      <c r="D72" s="20">
        <f>IF(ISBLANK(Journées!D75),"",(Journées!D75))</f>
        <v>0</v>
      </c>
      <c r="E72" s="20">
        <f>IF(ISBLANK(Journées!E75),"",(Journées!E75))</f>
        <v>0</v>
      </c>
      <c r="F72" s="19" t="s">
        <v>25</v>
      </c>
      <c r="G72" s="5">
        <f>_xlfn.IFS(D72="","",D72&gt;E72,0,D72=E72,1,D72&lt;E72,3)</f>
        <v>1</v>
      </c>
      <c r="J72" s="68" t="s">
        <v>148</v>
      </c>
      <c r="K72" s="69"/>
      <c r="L72" s="14" t="str">
        <f>B74</f>
        <v>J23</v>
      </c>
      <c r="M72" s="14" t="str" cm="1">
        <f t="array" ref="M72">_xlfn.SWITCH(VLOOKUP(L72,B52:G89,6,FALSE),0,"D",1,"N",3,"V")</f>
        <v>D</v>
      </c>
    </row>
    <row r="73" spans="2:18" ht="18.75" x14ac:dyDescent="0.3">
      <c r="B73" s="14" t="s">
        <v>71</v>
      </c>
      <c r="C73" s="19" t="s">
        <v>25</v>
      </c>
      <c r="D73" s="20">
        <f>IF(ISBLANK(Journées!I77),"",(Journées!I77))</f>
        <v>1</v>
      </c>
      <c r="E73" s="20">
        <f>IF(ISBLANK(Journées!J77),"",(Journées!J77))</f>
        <v>4</v>
      </c>
      <c r="F73" s="20" t="s">
        <v>32</v>
      </c>
      <c r="G73" s="5">
        <f>_xlfn.IFS(D73="","",D73&lt;E73,0,D73=E73,1,D73&gt;E73,3)</f>
        <v>0</v>
      </c>
      <c r="L73" s="14" t="str">
        <f t="shared" ref="L73:L76" si="1">B75</f>
        <v>J24</v>
      </c>
      <c r="M73" s="14" t="str" cm="1">
        <f t="array" ref="M73">_xlfn.SWITCH(VLOOKUP(L73,B53:G90,6,FALSE),0,"D",1,"N",3,"V")</f>
        <v>D</v>
      </c>
    </row>
    <row r="74" spans="2:18" ht="18.75" x14ac:dyDescent="0.3">
      <c r="B74" s="14" t="s">
        <v>72</v>
      </c>
      <c r="C74" s="20" t="s">
        <v>13</v>
      </c>
      <c r="D74" s="20">
        <f>IF(ISBLANK(Journées!N82),"",(Journées!N82))</f>
        <v>1</v>
      </c>
      <c r="E74" s="20">
        <f>IF(ISBLANK(Journées!O82),"",(Journées!O82))</f>
        <v>0</v>
      </c>
      <c r="F74" s="19" t="s">
        <v>25</v>
      </c>
      <c r="G74" s="5">
        <f>_xlfn.IFS(D74="","",D74&gt;E74,0,D74=E74,1,D74&lt;E74,3)</f>
        <v>0</v>
      </c>
      <c r="L74" s="14" t="str">
        <f t="shared" si="1"/>
        <v>J25</v>
      </c>
      <c r="M74" s="14" t="str" cm="1">
        <f t="array" ref="M74">_xlfn.SWITCH(VLOOKUP(L74,B54:G91,6,FALSE),0,"D",1,"N",3,"V")</f>
        <v>D</v>
      </c>
    </row>
    <row r="75" spans="2:18" ht="18.75" x14ac:dyDescent="0.3">
      <c r="B75" s="14" t="s">
        <v>73</v>
      </c>
      <c r="C75" s="19" t="s">
        <v>25</v>
      </c>
      <c r="D75" s="20">
        <f>IF(ISBLANK(Journées!S82),"",(Journées!S82))</f>
        <v>0</v>
      </c>
      <c r="E75" s="20">
        <f>IF(ISBLANK(Journées!T82),"",(Journées!T82))</f>
        <v>2</v>
      </c>
      <c r="F75" s="20" t="s">
        <v>20</v>
      </c>
      <c r="G75" s="5">
        <f>_xlfn.IFS(D75="","",D75&lt;E75,0,D75=E75,1,D75&gt;E75,3)</f>
        <v>0</v>
      </c>
      <c r="L75" s="14" t="str">
        <f t="shared" si="1"/>
        <v>J26</v>
      </c>
      <c r="M75" s="14" t="str" cm="1">
        <f t="array" ref="M75">_xlfn.SWITCH(VLOOKUP(L75,B55:G92,6,FALSE),0,"D",1,"N",3,"V")</f>
        <v>V</v>
      </c>
    </row>
    <row r="76" spans="2:18" ht="18.75" x14ac:dyDescent="0.3">
      <c r="B76" s="14" t="s">
        <v>74</v>
      </c>
      <c r="C76" s="20" t="s">
        <v>26</v>
      </c>
      <c r="D76" s="20">
        <f>IF(ISBLANK(Journées!D94),"",(Journées!D94))</f>
        <v>1</v>
      </c>
      <c r="E76" s="20">
        <f>IF(ISBLANK(Journées!E94),"",(Journées!E94))</f>
        <v>0</v>
      </c>
      <c r="F76" s="19" t="s">
        <v>25</v>
      </c>
      <c r="G76" s="5">
        <f>_xlfn.IFS(D76="","",D76&gt;E76,0,D76=E76,1,D76&lt;E76,3)</f>
        <v>0</v>
      </c>
      <c r="L76" s="14" t="str">
        <f t="shared" si="1"/>
        <v>J27</v>
      </c>
      <c r="M76" s="14" t="str" cm="1">
        <f t="array" ref="M76">_xlfn.SWITCH(VLOOKUP(L76,B56:G93,6,FALSE),0,"D",1,"N",3,"V")</f>
        <v>V</v>
      </c>
    </row>
    <row r="77" spans="2:18" ht="18.75" x14ac:dyDescent="0.3">
      <c r="B77" s="14" t="s">
        <v>75</v>
      </c>
      <c r="C77" s="19" t="s">
        <v>25</v>
      </c>
      <c r="D77" s="20">
        <f>IF(ISBLANK(Journées!I95),"",(Journées!I95))</f>
        <v>1</v>
      </c>
      <c r="E77" s="20">
        <f>IF(ISBLANK(Journées!J95),"",(Journées!J95))</f>
        <v>0</v>
      </c>
      <c r="F77" s="20" t="s">
        <v>31</v>
      </c>
      <c r="G77" s="5">
        <f>_xlfn.IFS(D77="","",D77&lt;E77,0,D77=E77,1,D77&gt;E77,3)</f>
        <v>3</v>
      </c>
    </row>
    <row r="78" spans="2:18" ht="18.75" x14ac:dyDescent="0.3">
      <c r="B78" s="14" t="s">
        <v>76</v>
      </c>
      <c r="C78" s="20" t="s">
        <v>28</v>
      </c>
      <c r="D78" s="20">
        <f>IF(ISBLANK(Journées!N88),"",(Journées!N88))</f>
        <v>0</v>
      </c>
      <c r="E78" s="20">
        <f>IF(ISBLANK(Journées!O88),"",(Journées!O88))</f>
        <v>1</v>
      </c>
      <c r="F78" s="19" t="s">
        <v>25</v>
      </c>
      <c r="G78" s="5">
        <f>_xlfn.IFS(D78="","",D78&gt;E78,0,D78=E78,1,D78&lt;E78,3)</f>
        <v>3</v>
      </c>
    </row>
    <row r="79" spans="2:18" ht="18.75" x14ac:dyDescent="0.3">
      <c r="B79" s="14" t="s">
        <v>77</v>
      </c>
      <c r="C79" s="19" t="s">
        <v>25</v>
      </c>
      <c r="D79" s="20">
        <f>IF(ISBLANK(Journées!S91),"",(Journées!S91))</f>
        <v>2</v>
      </c>
      <c r="E79" s="20">
        <f>IF(ISBLANK(Journées!T91),"",(Journées!T91))</f>
        <v>0</v>
      </c>
      <c r="F79" s="20" t="s">
        <v>21</v>
      </c>
      <c r="G79" s="5">
        <f>_xlfn.IFS(D79="","",D79&lt;E79,0,D79=E79,1,D79&gt;E79,3)</f>
        <v>3</v>
      </c>
    </row>
    <row r="80" spans="2:18" ht="18.75" x14ac:dyDescent="0.3">
      <c r="B80" s="14" t="s">
        <v>78</v>
      </c>
      <c r="C80" s="20" t="s">
        <v>19</v>
      </c>
      <c r="D80" s="20"/>
      <c r="E80" s="20"/>
      <c r="F80" s="19" t="s">
        <v>25</v>
      </c>
      <c r="G80" s="5" t="str">
        <f>_xlfn.IFS(D80="","",D80&gt;E80,0,D80=E80,1,D80&lt;E80,3)</f>
        <v/>
      </c>
    </row>
    <row r="81" spans="1:17" ht="18.75" x14ac:dyDescent="0.3">
      <c r="B81" s="14" t="s">
        <v>79</v>
      </c>
      <c r="C81" s="19" t="s">
        <v>25</v>
      </c>
      <c r="D81" s="20"/>
      <c r="E81" s="20"/>
      <c r="F81" s="20" t="s">
        <v>22</v>
      </c>
      <c r="G81" s="5" t="str">
        <f>_xlfn.IFS(D81="","",D81&lt;E81,0,D81=E81,1,D81&gt;E81,3)</f>
        <v/>
      </c>
    </row>
    <row r="82" spans="1:17" ht="18.75" x14ac:dyDescent="0.3">
      <c r="B82" s="14" t="s">
        <v>80</v>
      </c>
      <c r="C82" s="20" t="s">
        <v>30</v>
      </c>
      <c r="D82" s="20"/>
      <c r="E82" s="20"/>
      <c r="F82" s="19" t="s">
        <v>25</v>
      </c>
      <c r="G82" s="5" t="str">
        <f>_xlfn.IFS(D82="","",D82&gt;E82,0,D82=E82,1,D82&lt;E82,3)</f>
        <v/>
      </c>
    </row>
    <row r="83" spans="1:17" ht="18.75" x14ac:dyDescent="0.3">
      <c r="B83" s="14" t="s">
        <v>81</v>
      </c>
      <c r="C83" s="19" t="s">
        <v>25</v>
      </c>
      <c r="D83" s="20"/>
      <c r="E83" s="20"/>
      <c r="F83" s="20" t="s">
        <v>10</v>
      </c>
      <c r="G83" s="5" t="str">
        <f>_xlfn.IFS(D83="","",D83&lt;E83,0,D83=E83,1,D83&gt;E83,3)</f>
        <v/>
      </c>
    </row>
    <row r="84" spans="1:17" ht="18.75" x14ac:dyDescent="0.3">
      <c r="B84" s="14" t="s">
        <v>82</v>
      </c>
      <c r="C84" s="20" t="s">
        <v>33</v>
      </c>
      <c r="D84" s="20"/>
      <c r="E84" s="20"/>
      <c r="F84" s="19" t="s">
        <v>25</v>
      </c>
      <c r="G84" s="5" t="str">
        <f>_xlfn.IFS(D84="","",D84&gt;E84,0,D84=E84,1,D84&lt;E84,3)</f>
        <v/>
      </c>
    </row>
    <row r="85" spans="1:17" ht="18.75" x14ac:dyDescent="0.3">
      <c r="B85" s="14" t="s">
        <v>83</v>
      </c>
      <c r="C85" s="20" t="s">
        <v>27</v>
      </c>
      <c r="D85" s="20"/>
      <c r="E85" s="20"/>
      <c r="F85" s="19" t="s">
        <v>25</v>
      </c>
      <c r="G85" s="5" t="str">
        <f>_xlfn.IFS(D85="","",D85&gt;E85,0,D85=E85,1,D85&lt;E85,3)</f>
        <v/>
      </c>
    </row>
    <row r="86" spans="1:17" ht="18.75" x14ac:dyDescent="0.3">
      <c r="B86" s="14" t="s">
        <v>84</v>
      </c>
      <c r="C86" s="19" t="s">
        <v>25</v>
      </c>
      <c r="D86" s="20"/>
      <c r="E86" s="20"/>
      <c r="F86" s="20" t="s">
        <v>29</v>
      </c>
      <c r="G86" s="5" t="str">
        <f>_xlfn.IFS(D86="","",D86&lt;E86,0,D86=E86,1,D86&gt;E86,3)</f>
        <v/>
      </c>
    </row>
    <row r="87" spans="1:17" ht="18.75" x14ac:dyDescent="0.3">
      <c r="B87" s="14" t="s">
        <v>85</v>
      </c>
      <c r="C87" s="20" t="s">
        <v>24</v>
      </c>
      <c r="D87" s="20"/>
      <c r="E87" s="20"/>
      <c r="F87" s="19" t="s">
        <v>25</v>
      </c>
      <c r="G87" s="5" t="str">
        <f>_xlfn.IFS(D87="","",D87&gt;E87,0,D87=E87,1,D87&lt;E87,3)</f>
        <v/>
      </c>
    </row>
    <row r="88" spans="1:17" ht="18.75" x14ac:dyDescent="0.3">
      <c r="B88" s="14" t="s">
        <v>86</v>
      </c>
      <c r="C88" s="19" t="s">
        <v>25</v>
      </c>
      <c r="D88" s="20"/>
      <c r="E88" s="20"/>
      <c r="F88" s="20" t="s">
        <v>11</v>
      </c>
      <c r="G88" s="5" t="str">
        <f>_xlfn.IFS(D88="","",D88&lt;E88,0,D88=E88,1,D88&gt;E88,3)</f>
        <v/>
      </c>
    </row>
    <row r="89" spans="1:17" ht="18.75" x14ac:dyDescent="0.3">
      <c r="B89" s="14" t="s">
        <v>87</v>
      </c>
      <c r="C89" s="20" t="s">
        <v>23</v>
      </c>
      <c r="D89" s="20"/>
      <c r="E89" s="20"/>
      <c r="F89" s="19" t="s">
        <v>25</v>
      </c>
      <c r="G89" s="5" t="str">
        <f>_xlfn.IFS(D89="","",D89&gt;E89,0,D89=E89,1,D89&lt;E89,3)</f>
        <v/>
      </c>
    </row>
    <row r="91" spans="1:17" ht="18.75" x14ac:dyDescent="0.3">
      <c r="B91" s="27"/>
      <c r="C91" s="14"/>
      <c r="D91" s="5"/>
      <c r="E91" s="5"/>
      <c r="F91" s="27"/>
      <c r="G91" s="37">
        <f>SUM(G52:G90)</f>
        <v>39</v>
      </c>
    </row>
    <row r="93" spans="1:17" ht="15.75" thickBot="1" x14ac:dyDescent="0.3"/>
    <row r="94" spans="1:17" ht="21.75" thickBot="1" x14ac:dyDescent="0.4">
      <c r="A94" t="s">
        <v>128</v>
      </c>
      <c r="B94" s="77" t="s">
        <v>24</v>
      </c>
      <c r="C94" s="78"/>
      <c r="D94" s="78"/>
      <c r="E94" s="78"/>
      <c r="F94" s="79"/>
    </row>
    <row r="95" spans="1:17" ht="21" x14ac:dyDescent="0.35">
      <c r="B95" s="23"/>
      <c r="C95" s="80" t="s">
        <v>34</v>
      </c>
      <c r="D95" s="80"/>
      <c r="E95" s="80" t="s">
        <v>35</v>
      </c>
      <c r="F95" s="80"/>
      <c r="G95" s="14" t="s">
        <v>40</v>
      </c>
      <c r="J95" s="74" t="s">
        <v>36</v>
      </c>
      <c r="K95" s="74"/>
      <c r="M95" s="75" t="s">
        <v>4</v>
      </c>
      <c r="N95" s="76"/>
      <c r="P95" s="66" t="s">
        <v>38</v>
      </c>
      <c r="Q95" s="67"/>
    </row>
    <row r="96" spans="1:17" ht="18.75" x14ac:dyDescent="0.3">
      <c r="B96" s="21" t="s">
        <v>50</v>
      </c>
      <c r="C96" s="40" t="s">
        <v>25</v>
      </c>
      <c r="D96" s="40">
        <f>Journées!D9</f>
        <v>3</v>
      </c>
      <c r="E96" s="40">
        <f>Journées!E9</f>
        <v>1</v>
      </c>
      <c r="F96" s="41" t="s">
        <v>24</v>
      </c>
      <c r="G96" s="5">
        <f>_xlfn.IFS(E96="","",D96&gt;E96,0,D96=E96,1,D96&lt;E96,3)</f>
        <v>0</v>
      </c>
      <c r="I96" s="24"/>
      <c r="J96" s="5" t="s">
        <v>34</v>
      </c>
      <c r="K96" s="5" t="s">
        <v>35</v>
      </c>
      <c r="L96" s="24"/>
      <c r="M96" s="5" t="s">
        <v>34</v>
      </c>
      <c r="N96" s="5" t="s">
        <v>35</v>
      </c>
      <c r="O96" s="24"/>
      <c r="P96" s="5" t="s">
        <v>34</v>
      </c>
      <c r="Q96" s="5" t="s">
        <v>35</v>
      </c>
    </row>
    <row r="97" spans="2:18" ht="18.75" x14ac:dyDescent="0.3">
      <c r="B97" s="14" t="s">
        <v>51</v>
      </c>
      <c r="C97" s="41" t="s">
        <v>24</v>
      </c>
      <c r="D97" s="20">
        <v>1</v>
      </c>
      <c r="E97" s="20">
        <v>1</v>
      </c>
      <c r="F97" s="20" t="s">
        <v>31</v>
      </c>
      <c r="G97" s="5">
        <f>_xlfn.IFS(D97="","",D97&lt;E97,0,D97=E97,1,D97&gt;E97,3)</f>
        <v>1</v>
      </c>
      <c r="I97" s="24"/>
      <c r="J97" s="5">
        <f>COUNTIFS(C96:C133,F96,G96:G133,3)</f>
        <v>4</v>
      </c>
      <c r="K97" s="5">
        <f>COUNTIFS(F96:F133,F96,G96:G133,3)</f>
        <v>5</v>
      </c>
      <c r="L97" s="24"/>
      <c r="M97" s="5">
        <f>COUNTIFS(C96:C133,F96,G96:G133,0)</f>
        <v>4</v>
      </c>
      <c r="N97" s="5">
        <f>COUNTIFS(F96:F133,F96,G96:G133,0)</f>
        <v>5</v>
      </c>
      <c r="O97" s="24"/>
      <c r="P97" s="5">
        <f>COUNTIFS(C96:C133,F96,G96:G133,1)</f>
        <v>5</v>
      </c>
      <c r="Q97" s="5">
        <f>COUNTIFS(F96:F133,F96,G96:G133,1)</f>
        <v>5</v>
      </c>
    </row>
    <row r="98" spans="2:18" ht="18.75" x14ac:dyDescent="0.3">
      <c r="B98" s="14" t="s">
        <v>52</v>
      </c>
      <c r="C98" s="20" t="s">
        <v>33</v>
      </c>
      <c r="D98" s="20">
        <f>IF(ISBLANK(Journées!N10),"",(Journées!N10))</f>
        <v>0</v>
      </c>
      <c r="E98" s="20">
        <f>IF(ISBLANK(Journées!O10),"",(Journées!O10))</f>
        <v>2</v>
      </c>
      <c r="F98" s="41" t="s">
        <v>24</v>
      </c>
      <c r="G98" s="5">
        <f>_xlfn.IFS(E98="","",D98&gt;E98,0,D98=E98,1,D98&lt;E98,3)</f>
        <v>3</v>
      </c>
      <c r="I98" s="5" t="s">
        <v>37</v>
      </c>
      <c r="J98" s="36">
        <f>J97/J99</f>
        <v>0.44444444444444442</v>
      </c>
      <c r="K98" s="31">
        <f>K97/J99</f>
        <v>0.55555555555555558</v>
      </c>
      <c r="L98" s="28"/>
      <c r="M98" s="32">
        <f>M97/M99</f>
        <v>0.44444444444444442</v>
      </c>
      <c r="N98" s="31">
        <f>N97/M99</f>
        <v>0.55555555555555558</v>
      </c>
      <c r="O98" s="28"/>
      <c r="P98" s="32">
        <f>P97/P99</f>
        <v>0.5</v>
      </c>
      <c r="Q98" s="30">
        <f>Q97/P99</f>
        <v>0.5</v>
      </c>
    </row>
    <row r="99" spans="2:18" ht="18.75" x14ac:dyDescent="0.3">
      <c r="B99" s="14" t="s">
        <v>53</v>
      </c>
      <c r="C99" s="20" t="s">
        <v>11</v>
      </c>
      <c r="D99" s="20">
        <f>IF(ISBLANK(Journées!S10),"",(Journées!S10))</f>
        <v>1</v>
      </c>
      <c r="E99" s="20">
        <f>IF(ISBLANK(Journées!T10),"",(Journées!T10))</f>
        <v>1</v>
      </c>
      <c r="F99" s="41" t="s">
        <v>24</v>
      </c>
      <c r="G99" s="5">
        <f>_xlfn.IFS(E99="","",D99&gt;E99,0,D99=E99,1,D99&lt;E99,3)</f>
        <v>1</v>
      </c>
      <c r="I99" s="26"/>
      <c r="J99" s="5">
        <f>J97+K97</f>
        <v>9</v>
      </c>
      <c r="K99" s="34"/>
      <c r="L99" s="24"/>
      <c r="M99" s="5">
        <f>M97+N97</f>
        <v>9</v>
      </c>
      <c r="N99" s="34"/>
      <c r="O99" s="24"/>
      <c r="P99" s="5">
        <f>P97+Q97</f>
        <v>10</v>
      </c>
      <c r="Q99" s="34"/>
    </row>
    <row r="100" spans="2:18" ht="18.75" x14ac:dyDescent="0.3">
      <c r="B100" s="14" t="s">
        <v>54</v>
      </c>
      <c r="C100" s="41" t="s">
        <v>24</v>
      </c>
      <c r="D100" s="20">
        <f>IF(ISBLANK(Journées!D23),"",(Journées!D23))</f>
        <v>2</v>
      </c>
      <c r="E100" s="20">
        <f>IF(ISBLANK(Journées!E23),"",(Journées!E23))</f>
        <v>0</v>
      </c>
      <c r="F100" s="20" t="s">
        <v>23</v>
      </c>
      <c r="G100" s="5">
        <f>_xlfn.IFS(D100="","",D100&lt;E100,0,D100=E100,1,D100&gt;E100,3)</f>
        <v>3</v>
      </c>
      <c r="H100" s="17"/>
    </row>
    <row r="101" spans="2:18" ht="18.75" x14ac:dyDescent="0.3">
      <c r="B101" s="14" t="s">
        <v>55</v>
      </c>
      <c r="C101" s="41" t="s">
        <v>24</v>
      </c>
      <c r="D101" s="20">
        <f>IF(ISBLANK(Journées!I23),"",(Journées!I23))</f>
        <v>2</v>
      </c>
      <c r="E101" s="20">
        <f>IF(ISBLANK(Journées!J23),"",(Journées!J23))</f>
        <v>2</v>
      </c>
      <c r="F101" s="20" t="s">
        <v>28</v>
      </c>
      <c r="G101" s="5">
        <f>_xlfn.IFS(D101="","",D101&lt;E101,0,D101=E101,1,D101&gt;E101,3)</f>
        <v>1</v>
      </c>
    </row>
    <row r="102" spans="2:18" ht="18.75" x14ac:dyDescent="0.3">
      <c r="B102" s="14" t="s">
        <v>56</v>
      </c>
      <c r="C102" s="20" t="s">
        <v>17</v>
      </c>
      <c r="D102" s="20">
        <f>IF(ISBLANK(Journées!N30),"",(Journées!N30))</f>
        <v>1</v>
      </c>
      <c r="E102" s="20">
        <f>IF(ISBLANK(Journées!O30),"",(Journées!O30))</f>
        <v>3</v>
      </c>
      <c r="F102" s="41" t="s">
        <v>24</v>
      </c>
      <c r="G102" s="5">
        <f>_xlfn.IFS(E102="","",D102&gt;E102,0,D102=E102,1,D102&lt;E102,3)</f>
        <v>3</v>
      </c>
      <c r="I102" s="35" t="s">
        <v>39</v>
      </c>
      <c r="J102" s="35" t="s">
        <v>2</v>
      </c>
      <c r="K102" s="35" t="s">
        <v>4</v>
      </c>
      <c r="L102" s="35" t="s">
        <v>38</v>
      </c>
    </row>
    <row r="103" spans="2:18" ht="18.75" x14ac:dyDescent="0.3">
      <c r="B103" s="14" t="s">
        <v>57</v>
      </c>
      <c r="C103" s="41" t="s">
        <v>24</v>
      </c>
      <c r="D103" s="20">
        <f>IF(ISBLANK(Journées!S22),"",(Journées!S22))</f>
        <v>0</v>
      </c>
      <c r="E103" s="20">
        <f>IF(ISBLANK(Journées!T22),"",(Journées!T22))</f>
        <v>1</v>
      </c>
      <c r="F103" s="20" t="s">
        <v>10</v>
      </c>
      <c r="G103" s="5">
        <f>_xlfn.IFS(D103="","",D103&lt;E103,0,D103=E103,1,D103&gt;E103,3)</f>
        <v>0</v>
      </c>
      <c r="I103" s="5" t="s">
        <v>37</v>
      </c>
      <c r="J103" s="33">
        <f>J99/(J99+M99+P99)</f>
        <v>0.32142857142857145</v>
      </c>
      <c r="K103" s="33">
        <f>M99/(J99+M99+P99)</f>
        <v>0.32142857142857145</v>
      </c>
      <c r="L103" s="33">
        <f>P99/(J99+M99+P99)</f>
        <v>0.35714285714285715</v>
      </c>
    </row>
    <row r="104" spans="2:18" ht="18.75" x14ac:dyDescent="0.3">
      <c r="B104" s="14" t="s">
        <v>58</v>
      </c>
      <c r="C104" s="20" t="s">
        <v>22</v>
      </c>
      <c r="D104" s="20">
        <f>IF(ISBLANK(Journées!D40),"",(Journées!D40))</f>
        <v>1</v>
      </c>
      <c r="E104" s="20">
        <f>IF(ISBLANK(Journées!E40),"",(Journées!E40))</f>
        <v>3</v>
      </c>
      <c r="F104" s="41" t="s">
        <v>24</v>
      </c>
      <c r="G104" s="5">
        <f>_xlfn.IFS(E104="","",D104&gt;E104,0,D104=E104,1,D104&lt;E104,3)</f>
        <v>3</v>
      </c>
    </row>
    <row r="105" spans="2:18" ht="18.75" x14ac:dyDescent="0.3">
      <c r="B105" s="14" t="s">
        <v>59</v>
      </c>
      <c r="C105" s="41" t="s">
        <v>24</v>
      </c>
      <c r="D105" s="20">
        <f>IF(ISBLANK(Journées!I39),"",(Journées!I39))</f>
        <v>0</v>
      </c>
      <c r="E105" s="20">
        <f>IF(ISBLANK(Journées!J39),"",(Journées!J39))</f>
        <v>1</v>
      </c>
      <c r="F105" s="20" t="s">
        <v>27</v>
      </c>
      <c r="G105" s="5">
        <f>_xlfn.IFS(D105="","",D105&lt;E105,0,D105=E105,1,D105&gt;E105,3)</f>
        <v>0</v>
      </c>
    </row>
    <row r="106" spans="2:18" ht="18.75" x14ac:dyDescent="0.3">
      <c r="B106" s="14" t="s">
        <v>60</v>
      </c>
      <c r="C106" s="20" t="s">
        <v>20</v>
      </c>
      <c r="D106" s="20">
        <f>IF(ISBLANK(Journées!N43),"",(Journées!N43))</f>
        <v>3</v>
      </c>
      <c r="E106" s="20">
        <f>IF(ISBLANK(Journées!O43),"",(Journées!O43))</f>
        <v>0</v>
      </c>
      <c r="F106" s="41" t="s">
        <v>24</v>
      </c>
      <c r="G106" s="5">
        <f>_xlfn.IFS(E106="","",D106&gt;E106,0,D106=E106,1,D106&lt;E106,3)</f>
        <v>0</v>
      </c>
      <c r="J106" s="70" t="s">
        <v>42</v>
      </c>
      <c r="K106" s="71"/>
      <c r="M106" s="72" t="s">
        <v>43</v>
      </c>
      <c r="N106" s="73"/>
    </row>
    <row r="107" spans="2:18" ht="18.75" x14ac:dyDescent="0.3">
      <c r="B107" s="14" t="s">
        <v>61</v>
      </c>
      <c r="C107" s="41" t="s">
        <v>24</v>
      </c>
      <c r="D107" s="20">
        <f>IF(ISBLANK(Journées!S34),"",(Journées!S34))</f>
        <v>2</v>
      </c>
      <c r="E107" s="20">
        <f>IF(ISBLANK(Journées!T34),"",(Journées!T34))</f>
        <v>0</v>
      </c>
      <c r="F107" s="20" t="s">
        <v>21</v>
      </c>
      <c r="G107" s="5">
        <f>_xlfn.IFS(D107="","",D107&lt;E107,0,D107=E107,1,D107&gt;E107,3)</f>
        <v>3</v>
      </c>
      <c r="J107" s="5" t="s">
        <v>34</v>
      </c>
      <c r="K107" s="5" t="s">
        <v>35</v>
      </c>
      <c r="M107" s="5" t="s">
        <v>34</v>
      </c>
      <c r="N107" s="5" t="s">
        <v>35</v>
      </c>
    </row>
    <row r="108" spans="2:18" ht="18.75" x14ac:dyDescent="0.3">
      <c r="B108" s="14" t="s">
        <v>62</v>
      </c>
      <c r="C108" s="20" t="s">
        <v>18</v>
      </c>
      <c r="D108" s="20">
        <f>IF(ISBLANK(Journées!D49),"",(Journées!D49))</f>
        <v>1</v>
      </c>
      <c r="E108" s="20">
        <f>IF(ISBLANK(Journées!E49),"",(Journées!E49))</f>
        <v>1</v>
      </c>
      <c r="F108" s="41" t="s">
        <v>24</v>
      </c>
      <c r="G108" s="5">
        <f>_xlfn.IFS(E108="","",D108&gt;E108,0,D108=E108,1,D108&lt;E108,3)</f>
        <v>1</v>
      </c>
      <c r="J108" s="5">
        <f>SUM(D97,D100,D101,D103,D105,D107,D109,D111,D113,D115,D117,D120,D122,D124,D127,D126,D129,D131,D133)</f>
        <v>19</v>
      </c>
      <c r="K108" s="5">
        <f>SUM(E96,E98,E99,E102,E104,E106,E108,E110,E112,E114,E116,E118,E119,E121,E123,E125,E128,E130,E132)</f>
        <v>21</v>
      </c>
      <c r="M108" s="5">
        <f>SUM(E97,E100,E101,E103,E105,E107,E109,E111,E113,E115,E117,E120,E122,E124,E126,E127,E129,E131,E133)</f>
        <v>12</v>
      </c>
      <c r="N108" s="5">
        <f>SUM(D96,D98,D99,D102,D104,D106,D108,D110,D112,D114,D116,D118,D119,D121,D123,D125,D128,D130,D132)</f>
        <v>22</v>
      </c>
    </row>
    <row r="109" spans="2:18" ht="18.75" x14ac:dyDescent="0.3">
      <c r="B109" s="14" t="s">
        <v>63</v>
      </c>
      <c r="C109" s="41" t="s">
        <v>24</v>
      </c>
      <c r="D109" s="20">
        <f>IF(ISBLANK(Journées!I51),"",(Journées!I51))</f>
        <v>2</v>
      </c>
      <c r="E109" s="20">
        <f>IF(ISBLANK(Journées!J51),"",(Journées!J51))</f>
        <v>1</v>
      </c>
      <c r="F109" s="20" t="s">
        <v>13</v>
      </c>
      <c r="G109" s="5">
        <f>_xlfn.IFS(D109="","",D109&lt;E109,0,D109=E109,1,D109&gt;E109,3)</f>
        <v>3</v>
      </c>
      <c r="J109" s="29">
        <f>J108/K110</f>
        <v>0.47499999999999998</v>
      </c>
      <c r="K109" s="29">
        <f>K108/K110</f>
        <v>0.52500000000000002</v>
      </c>
      <c r="M109" s="29">
        <f>M108/N110</f>
        <v>0.35294117647058826</v>
      </c>
      <c r="N109" s="29">
        <f>N108/N110</f>
        <v>0.6470588235294118</v>
      </c>
    </row>
    <row r="110" spans="2:18" ht="18.75" x14ac:dyDescent="0.3">
      <c r="B110" s="14" t="s">
        <v>64</v>
      </c>
      <c r="C110" s="20" t="s">
        <v>32</v>
      </c>
      <c r="D110" s="20">
        <f>IF(ISBLANK(Journées!N48),"",(Journées!N48))</f>
        <v>1</v>
      </c>
      <c r="E110" s="20">
        <f>IF(ISBLANK(Journées!O48),"",(Journées!O48))</f>
        <v>1</v>
      </c>
      <c r="F110" s="41" t="s">
        <v>24</v>
      </c>
      <c r="G110" s="5">
        <f>_xlfn.IFS(E110="","",D110&gt;E110,0,D110=E110,1,D110&lt;E110,3)</f>
        <v>1</v>
      </c>
      <c r="J110" s="5" t="s">
        <v>45</v>
      </c>
      <c r="K110" s="5">
        <f>J108+K108</f>
        <v>40</v>
      </c>
      <c r="M110" s="5" t="s">
        <v>44</v>
      </c>
      <c r="N110" s="5">
        <f>M108+N108</f>
        <v>34</v>
      </c>
    </row>
    <row r="111" spans="2:18" ht="18.75" x14ac:dyDescent="0.3">
      <c r="B111" s="14" t="s">
        <v>65</v>
      </c>
      <c r="C111" s="41" t="s">
        <v>24</v>
      </c>
      <c r="D111" s="20">
        <f>IF(ISBLANK(Journées!S48),"",(Journées!S48))</f>
        <v>6</v>
      </c>
      <c r="E111" s="20">
        <f>IF(ISBLANK(Journées!T48),"",(Journées!T48))</f>
        <v>0</v>
      </c>
      <c r="F111" s="20" t="s">
        <v>26</v>
      </c>
      <c r="G111" s="5">
        <f>_xlfn.IFS(D111="","",D111&lt;E111,0,D111=E111,1,D111&gt;E111,3)</f>
        <v>3</v>
      </c>
    </row>
    <row r="112" spans="2:18" ht="18.75" x14ac:dyDescent="0.3">
      <c r="B112" s="14" t="s">
        <v>66</v>
      </c>
      <c r="C112" s="20" t="s">
        <v>12</v>
      </c>
      <c r="D112" s="20">
        <f>IF(ISBLANK(Journées!D67),"",(Journées!D67))</f>
        <v>3</v>
      </c>
      <c r="E112" s="20">
        <f>IF(ISBLANK(Journées!E67),"",(Journées!E67))</f>
        <v>1</v>
      </c>
      <c r="F112" s="41" t="s">
        <v>24</v>
      </c>
      <c r="G112" s="5">
        <f>_xlfn.IFS(E112="","",D112&gt;E112,0,D112=E112,1,D112&lt;E112,3)</f>
        <v>0</v>
      </c>
      <c r="J112" s="70" t="s">
        <v>126</v>
      </c>
      <c r="K112" s="71"/>
      <c r="L112" s="47">
        <f>K110/(J99+M99+P99)</f>
        <v>1.4285714285714286</v>
      </c>
      <c r="M112" s="72" t="s">
        <v>127</v>
      </c>
      <c r="N112" s="73"/>
      <c r="O112" s="47">
        <f>N110/(J99+M99+P99)</f>
        <v>1.2142857142857142</v>
      </c>
      <c r="P112" s="64" t="s">
        <v>147</v>
      </c>
      <c r="Q112" s="65"/>
      <c r="R112" s="47">
        <f>(K110+N110)/(J99+M99+P99)</f>
        <v>2.6428571428571428</v>
      </c>
    </row>
    <row r="113" spans="2:13" ht="18.75" x14ac:dyDescent="0.3">
      <c r="B113" s="14" t="s">
        <v>67</v>
      </c>
      <c r="C113" s="41" t="s">
        <v>24</v>
      </c>
      <c r="D113" s="20">
        <f>IF(ISBLANK(Journées!I64),"",(Journées!I64))</f>
        <v>0</v>
      </c>
      <c r="E113" s="20">
        <f>IF(ISBLANK(Journées!J64),"",(Journées!J64))</f>
        <v>1</v>
      </c>
      <c r="F113" s="20" t="s">
        <v>30</v>
      </c>
      <c r="G113" s="5">
        <f>_xlfn.IFS(D113="","",D113&lt;E113,0,D113=E113,1,D113&gt;E113,3)</f>
        <v>0</v>
      </c>
    </row>
    <row r="114" spans="2:13" ht="18.75" x14ac:dyDescent="0.3">
      <c r="B114" s="14" t="s">
        <v>68</v>
      </c>
      <c r="C114" s="20" t="s">
        <v>29</v>
      </c>
      <c r="D114" s="20">
        <f>IF(ISBLANK(Journées!N62),"",(Journées!N62))</f>
        <v>1</v>
      </c>
      <c r="E114" s="20">
        <f>IF(ISBLANK(Journées!O62),"",(Journées!O62))</f>
        <v>0</v>
      </c>
      <c r="F114" s="41" t="s">
        <v>24</v>
      </c>
      <c r="G114" s="5">
        <f>_xlfn.IFS(E114="","",D114&gt;E114,0,D114=E114,1,D114&lt;E114,3)</f>
        <v>0</v>
      </c>
    </row>
    <row r="115" spans="2:13" ht="18.75" x14ac:dyDescent="0.3">
      <c r="B115" s="14" t="s">
        <v>69</v>
      </c>
      <c r="C115" s="41" t="s">
        <v>24</v>
      </c>
      <c r="D115" s="20">
        <f>IF(ISBLANK(Journées!S62),"",(Journées!S62))</f>
        <v>1</v>
      </c>
      <c r="E115" s="20">
        <f>IF(ISBLANK(Journées!T62),"",(Journées!T62))</f>
        <v>2</v>
      </c>
      <c r="F115" s="20" t="s">
        <v>11</v>
      </c>
      <c r="G115" s="5">
        <f>_xlfn.IFS(D115="","",D115&lt;E115,0,D115=E115,1,D115&gt;E115,3)</f>
        <v>0</v>
      </c>
    </row>
    <row r="116" spans="2:13" ht="18.75" x14ac:dyDescent="0.3">
      <c r="B116" s="14" t="s">
        <v>70</v>
      </c>
      <c r="C116" s="20" t="s">
        <v>21</v>
      </c>
      <c r="D116" s="20">
        <f>IF(ISBLANK(Journées!D78),"",(Journées!D78))</f>
        <v>0</v>
      </c>
      <c r="E116" s="20">
        <f>IF(ISBLANK(Journées!E78),"",(Journées!E78))</f>
        <v>1</v>
      </c>
      <c r="F116" s="41" t="s">
        <v>24</v>
      </c>
      <c r="G116" s="5">
        <f>_xlfn.IFS(E116="","",D116&gt;E116,0,D116=E116,1,D116&lt;E116,3)</f>
        <v>3</v>
      </c>
      <c r="J116" s="68" t="s">
        <v>148</v>
      </c>
      <c r="K116" s="69"/>
      <c r="L116" s="14" t="str">
        <f>B118</f>
        <v>J23</v>
      </c>
      <c r="M116" s="14" t="str" cm="1">
        <f t="array" ref="M116">_xlfn.SWITCH(VLOOKUP(L116,B96:G133,6,FALSE),0,"D",1,"N",3,"V")</f>
        <v>N</v>
      </c>
    </row>
    <row r="117" spans="2:13" ht="18.75" x14ac:dyDescent="0.3">
      <c r="B117" s="14" t="s">
        <v>71</v>
      </c>
      <c r="C117" s="41" t="s">
        <v>24</v>
      </c>
      <c r="D117" s="20">
        <f>IF(ISBLANK(Journées!I73),"",(Journées!I73))</f>
        <v>0</v>
      </c>
      <c r="E117" s="20">
        <f>IF(ISBLANK(Journées!J73),"",(Journées!J73))</f>
        <v>0</v>
      </c>
      <c r="F117" s="40" t="s">
        <v>12</v>
      </c>
      <c r="G117" s="5">
        <f>_xlfn.IFS(D117="","",D117&lt;E117,0,D117=E117,1,D117&gt;E117,3)</f>
        <v>1</v>
      </c>
      <c r="L117" s="14" t="str">
        <f t="shared" ref="L117:L120" si="2">B119</f>
        <v>J24</v>
      </c>
      <c r="M117" s="14" t="str" cm="1">
        <f t="array" ref="M117">_xlfn.SWITCH(VLOOKUP(L117,B97:G134,6,FALSE),0,"D",1,"N",3,"V")</f>
        <v>V</v>
      </c>
    </row>
    <row r="118" spans="2:13" ht="18.75" x14ac:dyDescent="0.3">
      <c r="B118" s="14" t="s">
        <v>72</v>
      </c>
      <c r="C118" s="20" t="s">
        <v>28</v>
      </c>
      <c r="D118" s="20">
        <f>IF(ISBLANK(Journées!N74),"",(Journées!N74))</f>
        <v>1</v>
      </c>
      <c r="E118" s="20">
        <f>IF(ISBLANK(Journées!O74),"",(Journées!O74))</f>
        <v>1</v>
      </c>
      <c r="F118" s="41" t="s">
        <v>24</v>
      </c>
      <c r="G118" s="5">
        <f>_xlfn.IFS(E118="","",D118&gt;E118,0,D118=E118,1,D118&lt;E118,3)</f>
        <v>1</v>
      </c>
      <c r="L118" s="14" t="str">
        <f t="shared" si="2"/>
        <v>J25</v>
      </c>
      <c r="M118" s="14" t="str" cm="1">
        <f t="array" ref="M118">_xlfn.SWITCH(VLOOKUP(L118,B98:G135,6,FALSE),0,"D",1,"N",3,"V")</f>
        <v>N</v>
      </c>
    </row>
    <row r="119" spans="2:13" ht="18.75" x14ac:dyDescent="0.3">
      <c r="B119" s="14" t="s">
        <v>73</v>
      </c>
      <c r="C119" s="20" t="s">
        <v>23</v>
      </c>
      <c r="D119" s="20">
        <f>IF(ISBLANK(Journées!S78),"",(Journées!S78))</f>
        <v>1</v>
      </c>
      <c r="E119" s="20">
        <f>IF(ISBLANK(Journées!T78),"",(Journées!T78))</f>
        <v>2</v>
      </c>
      <c r="F119" s="41" t="s">
        <v>24</v>
      </c>
      <c r="G119" s="5">
        <f>_xlfn.IFS(E119="","",D119&gt;E119,0,D119=E119,1,D119&lt;E119,3)</f>
        <v>3</v>
      </c>
      <c r="L119" s="14" t="str">
        <f t="shared" si="2"/>
        <v>J26</v>
      </c>
      <c r="M119" s="14" t="str" cm="1">
        <f t="array" ref="M119">_xlfn.SWITCH(VLOOKUP(L119,B99:G136,6,FALSE),0,"D",1,"N",3,"V")</f>
        <v>D</v>
      </c>
    </row>
    <row r="120" spans="2:13" ht="18.75" x14ac:dyDescent="0.3">
      <c r="B120" s="14" t="s">
        <v>74</v>
      </c>
      <c r="C120" s="41" t="s">
        <v>24</v>
      </c>
      <c r="D120" s="20">
        <f>IF(ISBLANK(Journées!D87),"",(Journées!D87))</f>
        <v>2</v>
      </c>
      <c r="E120" s="20">
        <f>IF(ISBLANK(Journées!E87),"",(Journées!E87))</f>
        <v>2</v>
      </c>
      <c r="F120" s="20" t="s">
        <v>33</v>
      </c>
      <c r="G120" s="5">
        <f>_xlfn.IFS(D120="","",D120&lt;E120,0,D120=E120,1,D120&gt;E120,3)</f>
        <v>1</v>
      </c>
      <c r="L120" s="14" t="str">
        <f t="shared" si="2"/>
        <v>J27</v>
      </c>
      <c r="M120" s="14" t="str" cm="1">
        <f t="array" ref="M120">_xlfn.SWITCH(VLOOKUP(L120,B100:G137,6,FALSE),0,"D",1,"N",3,"V")</f>
        <v>N</v>
      </c>
    </row>
    <row r="121" spans="2:13" ht="18.75" x14ac:dyDescent="0.3">
      <c r="B121" s="14" t="s">
        <v>75</v>
      </c>
      <c r="C121" s="20" t="s">
        <v>10</v>
      </c>
      <c r="D121" s="20">
        <f>IF(ISBLANK(Journées!I93),"",(Journées!I93))</f>
        <v>4</v>
      </c>
      <c r="E121" s="20">
        <f>IF(ISBLANK(Journées!J93),"",(Journées!J93))</f>
        <v>3</v>
      </c>
      <c r="F121" s="41" t="s">
        <v>24</v>
      </c>
      <c r="G121" s="5">
        <f>_xlfn.IFS(E121="","",D121&gt;E121,0,D121=E121,1,D121&lt;E121,3)</f>
        <v>0</v>
      </c>
    </row>
    <row r="122" spans="2:13" ht="18.75" x14ac:dyDescent="0.3">
      <c r="B122" s="14" t="s">
        <v>76</v>
      </c>
      <c r="C122" s="41" t="s">
        <v>24</v>
      </c>
      <c r="D122" s="20">
        <f>IF(ISBLANK(Journées!N89),"",(Journées!N89))</f>
        <v>1</v>
      </c>
      <c r="E122" s="20">
        <f>IF(ISBLANK(Journées!O89),"",(Journées!O89))</f>
        <v>1</v>
      </c>
      <c r="F122" s="20" t="s">
        <v>18</v>
      </c>
      <c r="G122" s="5">
        <f>_xlfn.IFS(D122="","",D122&lt;E122,0,D122=E122,1,D122&gt;E122,3)</f>
        <v>1</v>
      </c>
    </row>
    <row r="123" spans="2:13" ht="18.75" x14ac:dyDescent="0.3">
      <c r="B123" s="14" t="s">
        <v>77</v>
      </c>
      <c r="C123" s="20" t="s">
        <v>27</v>
      </c>
      <c r="D123" s="20">
        <f>IF(ISBLANK(Journées!S90),"",(Journées!S90))</f>
        <v>1</v>
      </c>
      <c r="E123" s="20">
        <f>IF(ISBLANK(Journées!T90),"",(Journées!T90))</f>
        <v>1</v>
      </c>
      <c r="F123" s="41" t="s">
        <v>24</v>
      </c>
      <c r="G123" s="5">
        <f>_xlfn.IFS(E123="","",D123&gt;E123,0,D123=E123,1,D123&lt;E123,3)</f>
        <v>1</v>
      </c>
    </row>
    <row r="124" spans="2:13" ht="18.75" x14ac:dyDescent="0.3">
      <c r="B124" s="14" t="s">
        <v>78</v>
      </c>
      <c r="C124" s="41" t="s">
        <v>24</v>
      </c>
      <c r="D124" s="20"/>
      <c r="E124" s="20"/>
      <c r="F124" s="20" t="s">
        <v>32</v>
      </c>
      <c r="G124" s="5" t="str">
        <f>_xlfn.IFS(D124="","",D124&lt;E124,0,D124=E124,1,D124&gt;E124,3)</f>
        <v/>
      </c>
    </row>
    <row r="125" spans="2:13" ht="18.75" x14ac:dyDescent="0.3">
      <c r="B125" s="14" t="s">
        <v>79</v>
      </c>
      <c r="C125" s="43" t="s">
        <v>26</v>
      </c>
      <c r="D125" s="20"/>
      <c r="E125" s="20"/>
      <c r="F125" s="41" t="s">
        <v>24</v>
      </c>
      <c r="G125" s="5" t="str">
        <f>_xlfn.IFS(E125="","",D125&gt;E125,0,D125=E125,1,D125&lt;E125,3)</f>
        <v/>
      </c>
    </row>
    <row r="126" spans="2:13" ht="18.75" x14ac:dyDescent="0.3">
      <c r="B126" s="14" t="s">
        <v>80</v>
      </c>
      <c r="C126" s="42" t="s">
        <v>24</v>
      </c>
      <c r="D126" s="20"/>
      <c r="E126" s="20"/>
      <c r="F126" s="40" t="s">
        <v>32</v>
      </c>
      <c r="G126" s="5" t="str">
        <f>_xlfn.IFS(D126="","",D126&lt;E126,0,D126=E126,1,D126&gt;E126,3)</f>
        <v/>
      </c>
    </row>
    <row r="127" spans="2:13" ht="18.75" x14ac:dyDescent="0.3">
      <c r="B127" s="14" t="s">
        <v>81</v>
      </c>
      <c r="C127" s="41" t="s">
        <v>24</v>
      </c>
      <c r="D127" s="20"/>
      <c r="E127" s="20"/>
      <c r="F127" s="20" t="s">
        <v>19</v>
      </c>
      <c r="G127" s="5" t="str">
        <f>_xlfn.IFS(D127="","",D127&lt;E127,0,D127=E127,1,D127&gt;E127,3)</f>
        <v/>
      </c>
    </row>
    <row r="128" spans="2:13" ht="18.75" x14ac:dyDescent="0.3">
      <c r="B128" s="14" t="s">
        <v>82</v>
      </c>
      <c r="C128" s="20" t="s">
        <v>13</v>
      </c>
      <c r="D128" s="20"/>
      <c r="E128" s="20"/>
      <c r="F128" s="41" t="s">
        <v>24</v>
      </c>
      <c r="G128" s="5" t="str">
        <f>_xlfn.IFS(E128="","",D128&gt;E128,0,D128=E128,1,D128&lt;E128,3)</f>
        <v/>
      </c>
    </row>
    <row r="129" spans="1:17" ht="18.75" x14ac:dyDescent="0.3">
      <c r="B129" s="14" t="s">
        <v>83</v>
      </c>
      <c r="C129" s="41" t="s">
        <v>24</v>
      </c>
      <c r="D129" s="20"/>
      <c r="E129" s="20"/>
      <c r="F129" s="20" t="s">
        <v>22</v>
      </c>
      <c r="G129" s="5" t="str">
        <f>_xlfn.IFS(D129="","",D129&lt;E129,0,D129=E129,1,D129&gt;E129,3)</f>
        <v/>
      </c>
    </row>
    <row r="130" spans="1:17" ht="18.75" x14ac:dyDescent="0.3">
      <c r="B130" s="14" t="s">
        <v>84</v>
      </c>
      <c r="C130" s="20" t="s">
        <v>31</v>
      </c>
      <c r="D130" s="20"/>
      <c r="E130" s="20"/>
      <c r="F130" s="41" t="s">
        <v>24</v>
      </c>
      <c r="G130" s="5" t="str">
        <f>_xlfn.IFS(E130="","",D130&gt;E130,0,D130=E130,1,D130&lt;E130,3)</f>
        <v/>
      </c>
    </row>
    <row r="131" spans="1:17" ht="18.75" x14ac:dyDescent="0.3">
      <c r="B131" s="14" t="s">
        <v>85</v>
      </c>
      <c r="C131" s="42" t="s">
        <v>24</v>
      </c>
      <c r="D131" s="20"/>
      <c r="E131" s="20"/>
      <c r="F131" s="20" t="s">
        <v>25</v>
      </c>
      <c r="G131" s="5" t="str">
        <f>_xlfn.IFS(D131="","",D131&lt;E131,0,D131=E131,1,D131&gt;E131,3)</f>
        <v/>
      </c>
    </row>
    <row r="132" spans="1:17" ht="18.75" x14ac:dyDescent="0.3">
      <c r="B132" s="14" t="s">
        <v>86</v>
      </c>
      <c r="C132" s="20" t="s">
        <v>41</v>
      </c>
      <c r="D132" s="20"/>
      <c r="E132" s="20"/>
      <c r="F132" s="41" t="s">
        <v>24</v>
      </c>
      <c r="G132" s="5" t="str">
        <f>_xlfn.IFS(E132="","",D132&gt;E132,0,D132=E132,1,D132&lt;E132,3)</f>
        <v/>
      </c>
    </row>
    <row r="133" spans="1:17" ht="18.75" x14ac:dyDescent="0.3">
      <c r="B133" s="14" t="s">
        <v>87</v>
      </c>
      <c r="C133" s="41" t="s">
        <v>24</v>
      </c>
      <c r="D133" s="20"/>
      <c r="E133" s="20"/>
      <c r="F133" s="20" t="s">
        <v>46</v>
      </c>
      <c r="G133" s="5" t="str">
        <f>_xlfn.IFS(D133="","",D133&lt;E133,0,D133=E133,1,D133&gt;E133,3)</f>
        <v/>
      </c>
    </row>
    <row r="135" spans="1:17" ht="18.75" x14ac:dyDescent="0.3">
      <c r="B135" s="27"/>
      <c r="C135" s="14"/>
      <c r="D135" s="5"/>
      <c r="E135" s="5"/>
      <c r="F135" s="27"/>
      <c r="G135" s="37">
        <f>SUM(G96:G134)</f>
        <v>37</v>
      </c>
    </row>
    <row r="137" spans="1:17" ht="15.75" thickBot="1" x14ac:dyDescent="0.3"/>
    <row r="138" spans="1:17" ht="21.75" thickBot="1" x14ac:dyDescent="0.4">
      <c r="A138" t="s">
        <v>131</v>
      </c>
      <c r="B138" s="77" t="s">
        <v>28</v>
      </c>
      <c r="C138" s="78"/>
      <c r="D138" s="78"/>
      <c r="E138" s="78"/>
      <c r="F138" s="79"/>
    </row>
    <row r="139" spans="1:17" ht="21" x14ac:dyDescent="0.35">
      <c r="B139" s="23"/>
      <c r="C139" s="80" t="s">
        <v>34</v>
      </c>
      <c r="D139" s="80"/>
      <c r="E139" s="80" t="s">
        <v>35</v>
      </c>
      <c r="F139" s="80"/>
      <c r="G139" s="14" t="s">
        <v>40</v>
      </c>
      <c r="J139" s="74" t="s">
        <v>36</v>
      </c>
      <c r="K139" s="74"/>
      <c r="M139" s="75" t="s">
        <v>4</v>
      </c>
      <c r="N139" s="76"/>
      <c r="P139" s="66" t="s">
        <v>38</v>
      </c>
      <c r="Q139" s="67"/>
    </row>
    <row r="140" spans="1:17" ht="18.75" x14ac:dyDescent="0.3">
      <c r="B140" s="21" t="s">
        <v>50</v>
      </c>
      <c r="C140" s="41" t="s">
        <v>28</v>
      </c>
      <c r="D140" s="40">
        <f>Journées!D10</f>
        <v>1</v>
      </c>
      <c r="E140" s="40">
        <v>1</v>
      </c>
      <c r="F140" s="40" t="s">
        <v>22</v>
      </c>
      <c r="G140" s="5">
        <f>_xlfn.IFS(D140="","",D140&lt;E140,0,D140=E140,1,D140&gt;E140,3)</f>
        <v>1</v>
      </c>
      <c r="I140" s="24"/>
      <c r="J140" s="5" t="s">
        <v>34</v>
      </c>
      <c r="K140" s="5" t="s">
        <v>35</v>
      </c>
      <c r="L140" s="24"/>
      <c r="M140" s="5" t="s">
        <v>34</v>
      </c>
      <c r="N140" s="5" t="s">
        <v>35</v>
      </c>
      <c r="O140" s="24"/>
      <c r="P140" s="5" t="s">
        <v>34</v>
      </c>
      <c r="Q140" s="5" t="s">
        <v>35</v>
      </c>
    </row>
    <row r="141" spans="1:17" ht="18.75" x14ac:dyDescent="0.3">
      <c r="B141" s="14" t="s">
        <v>51</v>
      </c>
      <c r="C141" s="40" t="s">
        <v>47</v>
      </c>
      <c r="D141" s="20">
        <v>1</v>
      </c>
      <c r="E141" s="20">
        <f>Journées!E10</f>
        <v>1</v>
      </c>
      <c r="F141" s="42" t="s">
        <v>28</v>
      </c>
      <c r="G141" s="5">
        <f>_xlfn.IFS(E141="","",D141&gt;E141,0,D141=E141,1,D141&lt;E141,3)</f>
        <v>1</v>
      </c>
      <c r="I141" s="24"/>
      <c r="J141" s="5">
        <f>COUNTIFS(C140:C177,F141,G140:G177,3)</f>
        <v>6</v>
      </c>
      <c r="K141" s="5">
        <f>COUNTIFS(F140:F177,F141,G140:G177,3)</f>
        <v>2</v>
      </c>
      <c r="L141" s="24"/>
      <c r="M141" s="5">
        <f>COUNTIFS(C140:C177,F141,G140:G177,0)</f>
        <v>2</v>
      </c>
      <c r="N141" s="5">
        <f>COUNTIFS(F140:F177,F141,G140:G177,0)</f>
        <v>7</v>
      </c>
      <c r="O141" s="24"/>
      <c r="P141" s="5">
        <f>COUNTIFS(C140:C177,F141,G140:G177,1)</f>
        <v>6</v>
      </c>
      <c r="Q141" s="5">
        <f>COUNTIFS(F140:F177,F141,G140:G177,1)</f>
        <v>4</v>
      </c>
    </row>
    <row r="142" spans="1:17" ht="18.75" x14ac:dyDescent="0.3">
      <c r="B142" s="14" t="s">
        <v>52</v>
      </c>
      <c r="C142" s="42" t="s">
        <v>28</v>
      </c>
      <c r="D142" s="20">
        <f>IF(ISBLANK(Journées!N11),"",(Journées!N11))</f>
        <v>1</v>
      </c>
      <c r="E142" s="20">
        <f>IF(ISBLANK(Journées!O11),"",(Journées!O11))</f>
        <v>0</v>
      </c>
      <c r="F142" s="40" t="s">
        <v>32</v>
      </c>
      <c r="G142" s="5">
        <f>_xlfn.IFS(D142="","",D142&lt;E142,0,D142=E142,1,D142&gt;E142,3)</f>
        <v>3</v>
      </c>
      <c r="I142" s="5" t="s">
        <v>37</v>
      </c>
      <c r="J142" s="36">
        <f>J141/J143</f>
        <v>0.75</v>
      </c>
      <c r="K142" s="31">
        <f>K141/J143</f>
        <v>0.25</v>
      </c>
      <c r="L142" s="28"/>
      <c r="M142" s="32">
        <f>M141/M143</f>
        <v>0.22222222222222221</v>
      </c>
      <c r="N142" s="31">
        <f>N141/M143</f>
        <v>0.77777777777777779</v>
      </c>
      <c r="O142" s="28"/>
      <c r="P142" s="32">
        <f>P141/P143</f>
        <v>0.6</v>
      </c>
      <c r="Q142" s="30">
        <f>Q141/P143</f>
        <v>0.4</v>
      </c>
    </row>
    <row r="143" spans="1:17" ht="18.75" x14ac:dyDescent="0.3">
      <c r="B143" s="14" t="s">
        <v>53</v>
      </c>
      <c r="C143" s="20" t="s">
        <v>26</v>
      </c>
      <c r="D143" s="20">
        <f>IF(ISBLANK(Journées!S11),"",(Journées!S11))</f>
        <v>3</v>
      </c>
      <c r="E143" s="20">
        <f>IF(ISBLANK(Journées!T11),"",(Journées!T11))</f>
        <v>0</v>
      </c>
      <c r="F143" s="41" t="s">
        <v>28</v>
      </c>
      <c r="G143" s="5">
        <f>_xlfn.IFS(E143="","",D143&gt;E143,0,D143=E143,1,D143&lt;E143,3)</f>
        <v>0</v>
      </c>
      <c r="I143" s="26"/>
      <c r="J143" s="5">
        <f>J141+K141</f>
        <v>8</v>
      </c>
      <c r="K143" s="34"/>
      <c r="L143" s="24"/>
      <c r="M143" s="5">
        <f>M141+N141</f>
        <v>9</v>
      </c>
      <c r="N143" s="34"/>
      <c r="O143" s="24"/>
      <c r="P143" s="5">
        <f>P141+Q141</f>
        <v>10</v>
      </c>
      <c r="Q143" s="34"/>
    </row>
    <row r="144" spans="1:17" ht="18.75" x14ac:dyDescent="0.3">
      <c r="B144" s="14" t="s">
        <v>54</v>
      </c>
      <c r="C144" s="41" t="s">
        <v>28</v>
      </c>
      <c r="D144" s="20">
        <f>IF(ISBLANK(Journées!D24),"",(Journées!D24))</f>
        <v>0</v>
      </c>
      <c r="E144" s="20">
        <f>IF(ISBLANK(Journées!E24),"",(Journées!E24))</f>
        <v>0</v>
      </c>
      <c r="F144" s="20" t="s">
        <v>29</v>
      </c>
      <c r="G144" s="5">
        <f>_xlfn.IFS(D144="","",D144&lt;E144,0,D144=E144,1,D144&gt;E144,3)</f>
        <v>1</v>
      </c>
      <c r="H144" s="17"/>
    </row>
    <row r="145" spans="2:18" ht="18.75" x14ac:dyDescent="0.3">
      <c r="B145" s="14" t="s">
        <v>55</v>
      </c>
      <c r="C145" s="40" t="s">
        <v>24</v>
      </c>
      <c r="D145" s="20">
        <f>IF(ISBLANK(Journées!I23),"",(Journées!I23))</f>
        <v>2</v>
      </c>
      <c r="E145" s="20">
        <f>IF(ISBLANK(Journées!J23),"",(Journées!J23))</f>
        <v>2</v>
      </c>
      <c r="F145" s="42" t="s">
        <v>28</v>
      </c>
      <c r="G145" s="5">
        <f>_xlfn.IFS(E145="","",D145&gt;E145,0,D145=E145,1,D145&lt;E145,3)</f>
        <v>1</v>
      </c>
    </row>
    <row r="146" spans="2:18" ht="18.75" x14ac:dyDescent="0.3">
      <c r="B146" s="14" t="s">
        <v>56</v>
      </c>
      <c r="C146" s="42" t="s">
        <v>28</v>
      </c>
      <c r="D146" s="20">
        <f>IF(ISBLANK(Journées!N22),"",(Journées!N22))</f>
        <v>2</v>
      </c>
      <c r="E146" s="20">
        <f>IF(ISBLANK(Journées!O22),"",(Journées!O22))</f>
        <v>2</v>
      </c>
      <c r="F146" s="40" t="s">
        <v>11</v>
      </c>
      <c r="G146" s="5">
        <f>_xlfn.IFS(D146="","",D146&lt;E146,0,D146=E146,1,D146&gt;E146,3)</f>
        <v>1</v>
      </c>
      <c r="I146" s="35" t="s">
        <v>39</v>
      </c>
      <c r="J146" s="35" t="s">
        <v>2</v>
      </c>
      <c r="K146" s="35" t="s">
        <v>4</v>
      </c>
      <c r="L146" s="35" t="s">
        <v>38</v>
      </c>
    </row>
    <row r="147" spans="2:18" ht="18.75" x14ac:dyDescent="0.3">
      <c r="B147" s="14" t="s">
        <v>57</v>
      </c>
      <c r="C147" s="40" t="s">
        <v>13</v>
      </c>
      <c r="D147" s="20">
        <f>IF(ISBLANK(Journées!S24),"",(Journées!S24))</f>
        <v>4</v>
      </c>
      <c r="E147" s="20">
        <f>IF(ISBLANK(Journées!T24),"",(Journées!T24))</f>
        <v>1</v>
      </c>
      <c r="F147" s="42" t="s">
        <v>28</v>
      </c>
      <c r="G147" s="5">
        <f>_xlfn.IFS(E147="","",D147&gt;E147,0,D147=E147,1,D147&lt;E147,3)</f>
        <v>0</v>
      </c>
      <c r="I147" s="5" t="s">
        <v>37</v>
      </c>
      <c r="J147" s="33">
        <f>J143/(J143+M143+P143)</f>
        <v>0.29629629629629628</v>
      </c>
      <c r="K147" s="33">
        <f>M143/(J143+M143+P143)</f>
        <v>0.33333333333333331</v>
      </c>
      <c r="L147" s="33">
        <f>P143/(J143+M143+P143)</f>
        <v>0.37037037037037035</v>
      </c>
    </row>
    <row r="148" spans="2:18" ht="18.75" x14ac:dyDescent="0.3">
      <c r="B148" s="14" t="s">
        <v>58</v>
      </c>
      <c r="C148" s="42" t="s">
        <v>28</v>
      </c>
      <c r="D148" s="20">
        <f>IF(ISBLANK(Journées!D41),"",(Journées!D41))</f>
        <v>2</v>
      </c>
      <c r="E148" s="20">
        <f>IF(ISBLANK(Journées!E41),"",(Journées!E41))</f>
        <v>0</v>
      </c>
      <c r="F148" s="40" t="s">
        <v>23</v>
      </c>
      <c r="G148" s="5">
        <f>_xlfn.IFS(D148="","",D148&lt;E148,0,D148=E148,1,D148&gt;E148,3)</f>
        <v>3</v>
      </c>
    </row>
    <row r="149" spans="2:18" ht="18.75" x14ac:dyDescent="0.3">
      <c r="B149" s="14" t="s">
        <v>59</v>
      </c>
      <c r="C149" s="40" t="s">
        <v>25</v>
      </c>
      <c r="D149" s="20">
        <f>IF(ISBLANK(Journées!I35),"",(Journées!I35))</f>
        <v>0</v>
      </c>
      <c r="E149" s="20">
        <f>IF(ISBLANK(Journées!J35),"",(Journées!J35))</f>
        <v>1</v>
      </c>
      <c r="F149" s="42" t="s">
        <v>28</v>
      </c>
      <c r="G149" s="5">
        <f>_xlfn.IFS(E149="","",D149&gt;E149,0,D149=E149,1,D149&lt;E149,3)</f>
        <v>3</v>
      </c>
    </row>
    <row r="150" spans="2:18" ht="18.75" x14ac:dyDescent="0.3">
      <c r="B150" s="14" t="s">
        <v>60</v>
      </c>
      <c r="C150" s="42" t="s">
        <v>28</v>
      </c>
      <c r="D150" s="20">
        <f>IF(ISBLANK(Journées!N37),"",(Journées!N37))</f>
        <v>2</v>
      </c>
      <c r="E150" s="20">
        <f>IF(ISBLANK(Journées!O37),"",(Journées!O37))</f>
        <v>0</v>
      </c>
      <c r="F150" s="40" t="s">
        <v>33</v>
      </c>
      <c r="G150" s="5">
        <f>_xlfn.IFS(D150="","",D150&lt;E150,0,D150=E150,1,D150&gt;E150,3)</f>
        <v>3</v>
      </c>
      <c r="J150" s="70" t="s">
        <v>42</v>
      </c>
      <c r="K150" s="71"/>
      <c r="M150" s="72" t="s">
        <v>43</v>
      </c>
      <c r="N150" s="73"/>
    </row>
    <row r="151" spans="2:18" ht="18.75" x14ac:dyDescent="0.3">
      <c r="B151" s="14" t="s">
        <v>61</v>
      </c>
      <c r="C151" s="40" t="s">
        <v>17</v>
      </c>
      <c r="D151" s="20">
        <f>IF(ISBLANK(Journées!S42),"",(Journées!N38))</f>
        <v>2</v>
      </c>
      <c r="E151" s="20">
        <f>IF(ISBLANK(Journées!T42),"",(Journées!O38))</f>
        <v>0</v>
      </c>
      <c r="F151" s="42" t="s">
        <v>28</v>
      </c>
      <c r="G151" s="5">
        <f>_xlfn.IFS(E151="","",D151&gt;E151,0,D151=E151,1,D151&lt;E151,3)</f>
        <v>0</v>
      </c>
      <c r="J151" s="5" t="s">
        <v>34</v>
      </c>
      <c r="K151" s="5" t="s">
        <v>35</v>
      </c>
      <c r="M151" s="5" t="s">
        <v>34</v>
      </c>
      <c r="N151" s="5" t="s">
        <v>35</v>
      </c>
    </row>
    <row r="152" spans="2:18" ht="18.75" x14ac:dyDescent="0.3">
      <c r="B152" s="14" t="s">
        <v>62</v>
      </c>
      <c r="C152" s="42" t="s">
        <v>28</v>
      </c>
      <c r="D152" s="20">
        <f>IF(ISBLANK(Journées!D53),"",(Journées!D53))</f>
        <v>1</v>
      </c>
      <c r="E152" s="20">
        <f>IF(ISBLANK(Journées!E53),"",(Journées!E53))</f>
        <v>2</v>
      </c>
      <c r="F152" s="40" t="s">
        <v>10</v>
      </c>
      <c r="G152" s="5">
        <f>_xlfn.IFS(D152="","",D152&lt;E152,0,D152=E152,1,D152&gt;E152,3)</f>
        <v>0</v>
      </c>
      <c r="J152" s="5">
        <f>SUM(D140,D142,D144,D146,D148,D150,D153,D155,D157,D152,D160,D162,D164,D168,D171,D166,D173,D170,D176)</f>
        <v>21</v>
      </c>
      <c r="K152" s="5">
        <f>SUM(E141,E145,E143,E147,E149,E151,E159,E154,E156,E158,E161,E175,E163,E165,E167,E169,E172,E174,E177)</f>
        <v>13</v>
      </c>
      <c r="M152" s="5">
        <f>SUM(E140,E142,E144,E146,E148,E150,E153,E155,E157,E152,E160,E162,E166,E168,E170,E171,E173,E164,E176)</f>
        <v>11</v>
      </c>
      <c r="N152" s="5">
        <f>SUM(D141,D145,D143,D147,D149,D151,D159,D154,D156,D158,D161,D175,D163,D165,D167,D169,D172,D174,D177)</f>
        <v>26</v>
      </c>
    </row>
    <row r="153" spans="2:18" ht="18.75" x14ac:dyDescent="0.3">
      <c r="B153" s="14" t="s">
        <v>63</v>
      </c>
      <c r="C153" s="41" t="s">
        <v>28</v>
      </c>
      <c r="D153" s="20">
        <f>IF(ISBLANK(Journées!I50),"",(Journées!I50))</f>
        <v>1</v>
      </c>
      <c r="E153" s="20">
        <f>IF(ISBLANK(Journées!J50),"",(Journées!J50))</f>
        <v>1</v>
      </c>
      <c r="F153" s="20" t="s">
        <v>21</v>
      </c>
      <c r="G153" s="5">
        <f>_xlfn.IFS(D153="","",D153&lt;E153,0,D153=E153,1,D153&gt;E153,3)</f>
        <v>1</v>
      </c>
      <c r="J153" s="29">
        <f>J152/K154</f>
        <v>0.61764705882352944</v>
      </c>
      <c r="K153" s="29">
        <f>K152/K154</f>
        <v>0.38235294117647056</v>
      </c>
      <c r="M153" s="29">
        <f>M152/N154</f>
        <v>0.29729729729729731</v>
      </c>
      <c r="N153" s="29">
        <f>N152/N154</f>
        <v>0.70270270270270274</v>
      </c>
    </row>
    <row r="154" spans="2:18" ht="18.75" x14ac:dyDescent="0.3">
      <c r="B154" s="14" t="s">
        <v>64</v>
      </c>
      <c r="C154" s="20" t="s">
        <v>12</v>
      </c>
      <c r="D154" s="20">
        <f>IF(ISBLANK(Journées!N53),"",(Journées!N53))</f>
        <v>2</v>
      </c>
      <c r="E154" s="20">
        <f>IF(ISBLANK(Journées!O53),"",(Journées!O53))</f>
        <v>1</v>
      </c>
      <c r="F154" s="41" t="s">
        <v>28</v>
      </c>
      <c r="G154" s="5">
        <f>_xlfn.IFS(E154="","",D154&gt;E154,0,D154=E154,1,D154&lt;E154,3)</f>
        <v>0</v>
      </c>
      <c r="J154" s="5" t="s">
        <v>45</v>
      </c>
      <c r="K154" s="5">
        <f>J152+K152</f>
        <v>34</v>
      </c>
      <c r="M154" s="5" t="s">
        <v>44</v>
      </c>
      <c r="N154" s="5">
        <f>M152+N152</f>
        <v>37</v>
      </c>
    </row>
    <row r="155" spans="2:18" ht="18.75" x14ac:dyDescent="0.3">
      <c r="B155" s="14" t="s">
        <v>65</v>
      </c>
      <c r="C155" s="41" t="s">
        <v>28</v>
      </c>
      <c r="D155" s="20">
        <f>IF(ISBLANK(Journées!S54),"",(Journées!S54))</f>
        <v>5</v>
      </c>
      <c r="E155" s="20">
        <f>IF(ISBLANK(Journées!T54),"",(Journées!T54))</f>
        <v>0</v>
      </c>
      <c r="F155" s="20" t="s">
        <v>30</v>
      </c>
      <c r="G155" s="5">
        <f>_xlfn.IFS(D155="","",D155&lt;E155,0,D155=E155,1,D155&gt;E155,3)</f>
        <v>3</v>
      </c>
    </row>
    <row r="156" spans="2:18" ht="18.75" x14ac:dyDescent="0.3">
      <c r="B156" s="14" t="s">
        <v>66</v>
      </c>
      <c r="C156" s="20" t="s">
        <v>20</v>
      </c>
      <c r="D156" s="20">
        <f>IF(ISBLANK(Journées!D69),"",(Journées!D69))</f>
        <v>1</v>
      </c>
      <c r="E156" s="20">
        <f>IF(ISBLANK(Journées!E69),"",(Journées!E69))</f>
        <v>0</v>
      </c>
      <c r="F156" s="41" t="s">
        <v>28</v>
      </c>
      <c r="G156" s="5">
        <f>_xlfn.IFS(E156="","",D156&gt;E156,0,D156=E156,1,D156&lt;E156,3)</f>
        <v>0</v>
      </c>
      <c r="J156" s="70" t="s">
        <v>126</v>
      </c>
      <c r="K156" s="71"/>
      <c r="L156" s="47">
        <f>K154/(J143+M143+P143)</f>
        <v>1.2592592592592593</v>
      </c>
      <c r="M156" s="72" t="s">
        <v>127</v>
      </c>
      <c r="N156" s="73"/>
      <c r="O156" s="47">
        <f>N154/(J143+M143+P143)</f>
        <v>1.3703703703703705</v>
      </c>
      <c r="P156" s="64" t="s">
        <v>147</v>
      </c>
      <c r="Q156" s="65"/>
      <c r="R156" s="47">
        <f>(K154+N154)/(J143+M143+P143)</f>
        <v>2.6296296296296298</v>
      </c>
    </row>
    <row r="157" spans="2:18" ht="18.75" x14ac:dyDescent="0.3">
      <c r="B157" s="14" t="s">
        <v>67</v>
      </c>
      <c r="C157" s="41" t="s">
        <v>28</v>
      </c>
      <c r="D157" s="20">
        <f>IF(ISBLANK(Journées!I69),"",(Journées!I69))</f>
        <v>0</v>
      </c>
      <c r="E157" s="20">
        <f>IF(ISBLANK(Journées!J69),"",(Journées!J69))</f>
        <v>0</v>
      </c>
      <c r="F157" s="20" t="s">
        <v>18</v>
      </c>
      <c r="G157" s="5">
        <f>_xlfn.IFS(D157="","",D157&lt;E157,0,D157=E157,1,D157&gt;E157,3)</f>
        <v>1</v>
      </c>
    </row>
    <row r="158" spans="2:18" ht="18.75" x14ac:dyDescent="0.3">
      <c r="B158" s="14" t="s">
        <v>68</v>
      </c>
      <c r="C158" s="20" t="s">
        <v>31</v>
      </c>
      <c r="D158" s="20">
        <f>IF(ISBLANK(Journées!N60),"",(Journées!N60))</f>
        <v>4</v>
      </c>
      <c r="E158" s="20">
        <f>IF(ISBLANK(Journées!O60),"",(Journées!O60))</f>
        <v>0</v>
      </c>
      <c r="F158" s="41" t="s">
        <v>28</v>
      </c>
      <c r="G158" s="5">
        <f>_xlfn.IFS(E158="","",D158&gt;E158,0,D158=E158,1,D158&lt;E158,3)</f>
        <v>0</v>
      </c>
    </row>
    <row r="159" spans="2:18" ht="18.75" x14ac:dyDescent="0.3">
      <c r="B159" s="14" t="s">
        <v>69</v>
      </c>
      <c r="C159" s="40" t="s">
        <v>22</v>
      </c>
      <c r="D159" s="20">
        <f>IF(ISBLANK(Journées!S60),"",(Journées!S60))</f>
        <v>2</v>
      </c>
      <c r="E159" s="20">
        <f>IF(ISBLANK(Journées!T60),"",(Journées!T60))</f>
        <v>5</v>
      </c>
      <c r="F159" s="41" t="s">
        <v>28</v>
      </c>
      <c r="G159" s="5">
        <f>_xlfn.IFS(E159="","",D159&gt;E159,0,D159=E159,1,D159&lt;E159,3)</f>
        <v>3</v>
      </c>
    </row>
    <row r="160" spans="2:18" ht="18.75" x14ac:dyDescent="0.3">
      <c r="B160" s="14" t="s">
        <v>70</v>
      </c>
      <c r="C160" s="42" t="s">
        <v>28</v>
      </c>
      <c r="D160" s="20">
        <f>IF(ISBLANK(Journées!D73),"",(Journées!D73))</f>
        <v>2</v>
      </c>
      <c r="E160" s="20">
        <f>IF(ISBLANK(Journées!E73),"",(Journées!E73))</f>
        <v>1</v>
      </c>
      <c r="F160" s="40" t="s">
        <v>19</v>
      </c>
      <c r="G160" s="5">
        <f>_xlfn.IFS(D160="","",D160&lt;E160,0,D160=E160,1,D160&gt;E160,3)</f>
        <v>3</v>
      </c>
      <c r="J160" s="68" t="s">
        <v>148</v>
      </c>
      <c r="K160" s="69"/>
      <c r="L160" s="14" t="str">
        <f>B162</f>
        <v>J23</v>
      </c>
      <c r="M160" s="14" t="str" cm="1">
        <f t="array" ref="M160">_xlfn.SWITCH(VLOOKUP(L160,B140:G177,6,FALSE),0,"D",1,"N",3,"V")</f>
        <v>N</v>
      </c>
    </row>
    <row r="161" spans="2:13" ht="18.75" x14ac:dyDescent="0.3">
      <c r="B161" s="14" t="s">
        <v>71</v>
      </c>
      <c r="C161" s="40" t="s">
        <v>33</v>
      </c>
      <c r="D161" s="20">
        <f>IF(ISBLANK(Journées!I78),"",(Journées!I78))</f>
        <v>3</v>
      </c>
      <c r="E161" s="20">
        <f>IF(ISBLANK(Journées!J78),"",(Journées!J78))</f>
        <v>0</v>
      </c>
      <c r="F161" s="41" t="s">
        <v>28</v>
      </c>
      <c r="G161" s="5">
        <f>_xlfn.IFS(E161="","",D161&gt;E161,0,D161=E161,1,D161&lt;E161,3)</f>
        <v>0</v>
      </c>
      <c r="L161" s="14" t="str">
        <f t="shared" ref="L161:L164" si="3">B163</f>
        <v>J24</v>
      </c>
      <c r="M161" s="14" t="str" cm="1">
        <f t="array" ref="M161">_xlfn.SWITCH(VLOOKUP(L161,B141:G178,6,FALSE),0,"D",1,"N",3,"V")</f>
        <v>N</v>
      </c>
    </row>
    <row r="162" spans="2:13" ht="18.75" x14ac:dyDescent="0.3">
      <c r="B162" s="14" t="s">
        <v>72</v>
      </c>
      <c r="C162" s="42" t="s">
        <v>28</v>
      </c>
      <c r="D162" s="20">
        <f>IF(ISBLANK(Journées!N74),"",(Journées!N74))</f>
        <v>1</v>
      </c>
      <c r="E162" s="20">
        <f>IF(ISBLANK(Journées!O74),"",(Journées!O74))</f>
        <v>1</v>
      </c>
      <c r="F162" s="40" t="s">
        <v>24</v>
      </c>
      <c r="G162" s="5">
        <f>_xlfn.IFS(D162="","",D162&lt;E162,0,D162=E162,1,D162&gt;E162,3)</f>
        <v>1</v>
      </c>
      <c r="L162" s="14" t="str">
        <f t="shared" si="3"/>
        <v>J25</v>
      </c>
      <c r="M162" s="14" t="str" cm="1">
        <f t="array" ref="M162">_xlfn.SWITCH(VLOOKUP(L162,B142:G179,6,FALSE),0,"D",1,"N",3,"V")</f>
        <v>V</v>
      </c>
    </row>
    <row r="163" spans="2:13" ht="18.75" x14ac:dyDescent="0.3">
      <c r="B163" s="14" t="s">
        <v>73</v>
      </c>
      <c r="C163" s="20" t="s">
        <v>29</v>
      </c>
      <c r="D163" s="20">
        <f>IF(ISBLANK(Journées!S80),"",(Journées!S80))</f>
        <v>0</v>
      </c>
      <c r="E163" s="20">
        <f>IF(ISBLANK(Journées!T80),"",(Journées!T80))</f>
        <v>0</v>
      </c>
      <c r="F163" s="41" t="s">
        <v>28</v>
      </c>
      <c r="G163" s="5">
        <f>_xlfn.IFS(E163="","",D163&gt;E163,0,D163=E163,1,D163&lt;E163,3)</f>
        <v>1</v>
      </c>
      <c r="L163" s="14" t="str">
        <f t="shared" si="3"/>
        <v>J26</v>
      </c>
      <c r="M163" s="14" t="str" cm="1">
        <f t="array" ref="M163">_xlfn.SWITCH(VLOOKUP(L163,B143:G180,6,FALSE),0,"D",1,"N",3,"V")</f>
        <v>N</v>
      </c>
    </row>
    <row r="164" spans="2:13" ht="18.75" x14ac:dyDescent="0.3">
      <c r="B164" s="14" t="s">
        <v>74</v>
      </c>
      <c r="C164" s="41" t="s">
        <v>28</v>
      </c>
      <c r="D164" s="20">
        <f>IF(ISBLANK(Journées!D88),"",(Journées!D88))</f>
        <v>3</v>
      </c>
      <c r="E164" s="20">
        <f>IF(ISBLANK(Journées!E88),"",(Journées!E88))</f>
        <v>2</v>
      </c>
      <c r="F164" s="20" t="s">
        <v>27</v>
      </c>
      <c r="G164" s="5">
        <f>_xlfn.IFS(D164="","",D164&lt;E164,0,D164=E164,1,D164&gt;E164,3)</f>
        <v>3</v>
      </c>
      <c r="L164" s="14" t="str">
        <f t="shared" si="3"/>
        <v>J27</v>
      </c>
      <c r="M164" s="14" t="str" cm="1">
        <f t="array" ref="M164">_xlfn.SWITCH(VLOOKUP(L164,B144:G181,6,FALSE),0,"D",1,"N",3,"V")</f>
        <v>D</v>
      </c>
    </row>
    <row r="165" spans="2:13" ht="18.75" x14ac:dyDescent="0.3">
      <c r="B165" s="14" t="s">
        <v>75</v>
      </c>
      <c r="C165" s="20" t="s">
        <v>18</v>
      </c>
      <c r="D165" s="20">
        <f>IF(ISBLANK(Journées!I88),"",(Journées!I88))</f>
        <v>2</v>
      </c>
      <c r="E165" s="20">
        <f>IF(ISBLANK(Journées!J88),"",(Journées!J88))</f>
        <v>2</v>
      </c>
      <c r="F165" s="41" t="s">
        <v>28</v>
      </c>
      <c r="G165" s="5">
        <f>_xlfn.IFS(E165="","",D165&gt;E165,0,D165=E165,1,D165&lt;E165,3)</f>
        <v>1</v>
      </c>
    </row>
    <row r="166" spans="2:13" ht="18.75" x14ac:dyDescent="0.3">
      <c r="B166" s="14" t="s">
        <v>76</v>
      </c>
      <c r="C166" s="41" t="s">
        <v>28</v>
      </c>
      <c r="D166" s="20">
        <f>IF(ISBLANK(Journées!N88),"",(Journées!N88))</f>
        <v>0</v>
      </c>
      <c r="E166" s="20">
        <f>IF(ISBLANK(Journées!O88),"",(Journées!O88))</f>
        <v>1</v>
      </c>
      <c r="F166" s="20" t="s">
        <v>25</v>
      </c>
      <c r="G166" s="5">
        <f>_xlfn.IFS(D166="","",D166&lt;E166,0,D166=E166,1,D166&gt;E166,3)</f>
        <v>0</v>
      </c>
    </row>
    <row r="167" spans="2:13" ht="18.75" x14ac:dyDescent="0.3">
      <c r="B167" s="14" t="s">
        <v>77</v>
      </c>
      <c r="C167" s="20" t="s">
        <v>48</v>
      </c>
      <c r="D167" s="20" t="str">
        <f>IF(ISBLANK(Journées!S95),"",(Journées!S95))</f>
        <v/>
      </c>
      <c r="E167" s="20" t="str">
        <f>IF(ISBLANK(Journées!T95),"",(Journées!T95))</f>
        <v/>
      </c>
      <c r="F167" s="41" t="s">
        <v>28</v>
      </c>
      <c r="G167" s="5" t="str">
        <f>_xlfn.IFS(E167="","",D167&gt;E167,0,D167=E167,1,D167&lt;E167,3)</f>
        <v/>
      </c>
    </row>
    <row r="168" spans="2:13" ht="18.75" x14ac:dyDescent="0.3">
      <c r="B168" s="14" t="s">
        <v>78</v>
      </c>
      <c r="C168" s="41" t="s">
        <v>28</v>
      </c>
      <c r="D168" s="20"/>
      <c r="E168" s="20"/>
      <c r="F168" s="20" t="s">
        <v>20</v>
      </c>
      <c r="G168" s="5" t="str">
        <f>_xlfn.IFS(D168="","",D168&lt;E168,0,D168=E168,1,D168&gt;E168,3)</f>
        <v/>
      </c>
    </row>
    <row r="169" spans="2:13" ht="18.75" x14ac:dyDescent="0.3">
      <c r="B169" s="14" t="s">
        <v>79</v>
      </c>
      <c r="C169" s="43" t="s">
        <v>23</v>
      </c>
      <c r="D169" s="20"/>
      <c r="E169" s="20"/>
      <c r="F169" s="41" t="s">
        <v>28</v>
      </c>
      <c r="G169" s="5" t="str">
        <f>_xlfn.IFS(E169="","",D169&gt;E169,0,D169=E169,1,D169&lt;E169,3)</f>
        <v/>
      </c>
    </row>
    <row r="170" spans="2:13" ht="18.75" x14ac:dyDescent="0.3">
      <c r="B170" s="14" t="s">
        <v>80</v>
      </c>
      <c r="C170" s="42" t="s">
        <v>28</v>
      </c>
      <c r="D170" s="20"/>
      <c r="E170" s="20"/>
      <c r="F170" s="40" t="s">
        <v>12</v>
      </c>
      <c r="G170" s="5" t="str">
        <f>_xlfn.IFS(D170="","",D170&lt;E170,0,D170=E170,1,D170&gt;E170,3)</f>
        <v/>
      </c>
    </row>
    <row r="171" spans="2:13" ht="18.75" x14ac:dyDescent="0.3">
      <c r="B171" s="14" t="s">
        <v>81</v>
      </c>
      <c r="C171" s="41" t="s">
        <v>28</v>
      </c>
      <c r="D171" s="20"/>
      <c r="E171" s="20"/>
      <c r="F171" s="20" t="s">
        <v>13</v>
      </c>
      <c r="G171" s="5" t="str">
        <f>_xlfn.IFS(D171="","",D171&lt;E171,0,D171=E171,1,D171&gt;E171,3)</f>
        <v/>
      </c>
    </row>
    <row r="172" spans="2:13" ht="18.75" x14ac:dyDescent="0.3">
      <c r="B172" s="14" t="s">
        <v>82</v>
      </c>
      <c r="C172" s="20" t="s">
        <v>30</v>
      </c>
      <c r="D172" s="20"/>
      <c r="E172" s="20"/>
      <c r="F172" s="41" t="s">
        <v>28</v>
      </c>
      <c r="G172" s="5" t="str">
        <f>_xlfn.IFS(E172="","",D172&gt;E172,0,D172=E172,1,D172&lt;E172,3)</f>
        <v/>
      </c>
    </row>
    <row r="173" spans="2:13" ht="18.75" x14ac:dyDescent="0.3">
      <c r="B173" s="14" t="s">
        <v>83</v>
      </c>
      <c r="C173" s="41" t="s">
        <v>28</v>
      </c>
      <c r="D173" s="20"/>
      <c r="E173" s="20"/>
      <c r="F173" s="20" t="s">
        <v>31</v>
      </c>
      <c r="G173" s="5" t="str">
        <f>_xlfn.IFS(D173="","",D173&lt;E173,0,D173=E173,1,D173&gt;E173,3)</f>
        <v/>
      </c>
    </row>
    <row r="174" spans="2:13" ht="18.75" x14ac:dyDescent="0.3">
      <c r="B174" s="14" t="s">
        <v>84</v>
      </c>
      <c r="C174" s="20" t="s">
        <v>10</v>
      </c>
      <c r="D174" s="20"/>
      <c r="E174" s="20"/>
      <c r="F174" s="41" t="s">
        <v>28</v>
      </c>
      <c r="G174" s="5" t="str">
        <f>_xlfn.IFS(E174="","",D174&gt;E174,0,D174=E174,1,D174&lt;E174,3)</f>
        <v/>
      </c>
    </row>
    <row r="175" spans="2:13" ht="18.75" x14ac:dyDescent="0.3">
      <c r="B175" s="14" t="s">
        <v>85</v>
      </c>
      <c r="C175" s="20" t="s">
        <v>21</v>
      </c>
      <c r="D175" s="20"/>
      <c r="E175" s="20"/>
      <c r="F175" s="42" t="s">
        <v>28</v>
      </c>
      <c r="G175" s="5" t="str">
        <f>_xlfn.IFS(E175="","",D175&gt;E175,0,D175=E175,1,D175&lt;E175,3)</f>
        <v/>
      </c>
    </row>
    <row r="176" spans="2:13" ht="18.75" x14ac:dyDescent="0.3">
      <c r="B176" s="14" t="s">
        <v>86</v>
      </c>
      <c r="C176" s="42" t="s">
        <v>28</v>
      </c>
      <c r="D176" s="20"/>
      <c r="E176" s="20"/>
      <c r="F176" s="40" t="s">
        <v>26</v>
      </c>
      <c r="G176" s="5" t="str">
        <f>_xlfn.IFS(D176="","",D176&lt;E176,0,D176=E176,1,D176&gt;E176,3)</f>
        <v/>
      </c>
    </row>
    <row r="177" spans="1:17" ht="18.75" x14ac:dyDescent="0.3">
      <c r="B177" s="14" t="s">
        <v>87</v>
      </c>
      <c r="C177" s="40" t="s">
        <v>11</v>
      </c>
      <c r="D177" s="20"/>
      <c r="E177" s="20"/>
      <c r="F177" s="42" t="s">
        <v>28</v>
      </c>
      <c r="G177" s="5" t="str">
        <f>_xlfn.IFS(E177="","",D177&gt;E177,0,D177=E177,1,D177&lt;E177,3)</f>
        <v/>
      </c>
    </row>
    <row r="179" spans="1:17" ht="18.75" x14ac:dyDescent="0.3">
      <c r="B179" s="27"/>
      <c r="C179" s="14"/>
      <c r="D179" s="5"/>
      <c r="E179" s="5"/>
      <c r="F179" s="27"/>
      <c r="G179" s="37">
        <f>SUM(G140:G178)</f>
        <v>34</v>
      </c>
    </row>
    <row r="181" spans="1:17" ht="15.75" thickBot="1" x14ac:dyDescent="0.3"/>
    <row r="182" spans="1:17" ht="21.75" thickBot="1" x14ac:dyDescent="0.4">
      <c r="A182" t="s">
        <v>132</v>
      </c>
      <c r="B182" s="77" t="s">
        <v>33</v>
      </c>
      <c r="C182" s="78"/>
      <c r="D182" s="78"/>
      <c r="E182" s="78"/>
      <c r="F182" s="79"/>
    </row>
    <row r="183" spans="1:17" ht="21" x14ac:dyDescent="0.35">
      <c r="B183" s="23"/>
      <c r="C183" s="80" t="s">
        <v>34</v>
      </c>
      <c r="D183" s="80"/>
      <c r="E183" s="80" t="s">
        <v>35</v>
      </c>
      <c r="F183" s="80"/>
      <c r="G183" s="14" t="s">
        <v>40</v>
      </c>
      <c r="J183" s="74" t="s">
        <v>36</v>
      </c>
      <c r="K183" s="74"/>
      <c r="M183" s="75" t="s">
        <v>4</v>
      </c>
      <c r="N183" s="76"/>
      <c r="P183" s="66" t="s">
        <v>38</v>
      </c>
      <c r="Q183" s="67"/>
    </row>
    <row r="184" spans="1:17" ht="18.75" x14ac:dyDescent="0.3">
      <c r="B184" s="21" t="s">
        <v>50</v>
      </c>
      <c r="C184" s="41" t="s">
        <v>33</v>
      </c>
      <c r="D184" s="40">
        <f>Journées!D11</f>
        <v>1</v>
      </c>
      <c r="E184" s="40">
        <f>Journées!E11</f>
        <v>2</v>
      </c>
      <c r="F184" s="40" t="s">
        <v>27</v>
      </c>
      <c r="G184" s="5">
        <f>_xlfn.IFS(D184="","",D184&lt;E184,0,D184=E184,1,D184&gt;E184,3)</f>
        <v>0</v>
      </c>
      <c r="I184" s="24"/>
      <c r="J184" s="5" t="s">
        <v>34</v>
      </c>
      <c r="K184" s="5" t="s">
        <v>35</v>
      </c>
      <c r="L184" s="24"/>
      <c r="M184" s="5" t="s">
        <v>34</v>
      </c>
      <c r="N184" s="5" t="s">
        <v>35</v>
      </c>
      <c r="O184" s="24"/>
      <c r="P184" s="5" t="s">
        <v>34</v>
      </c>
      <c r="Q184" s="5" t="s">
        <v>35</v>
      </c>
    </row>
    <row r="185" spans="1:17" ht="18.75" x14ac:dyDescent="0.3">
      <c r="B185" s="14" t="s">
        <v>51</v>
      </c>
      <c r="C185" s="40" t="s">
        <v>22</v>
      </c>
      <c r="D185" s="20">
        <v>1</v>
      </c>
      <c r="E185" s="20">
        <v>0</v>
      </c>
      <c r="F185" s="42" t="s">
        <v>33</v>
      </c>
      <c r="G185" s="5">
        <f>_xlfn.IFS(E185="","",D185&gt;E185,0,D185=E185,1,D185&lt;E185,3)</f>
        <v>0</v>
      </c>
      <c r="I185" s="24"/>
      <c r="J185" s="5">
        <f>COUNTIFS(C184:C221,F185,G184:G221,3)</f>
        <v>4</v>
      </c>
      <c r="K185" s="5">
        <f>COUNTIFS(F184:F221,F185,G184:G221,3)</f>
        <v>2</v>
      </c>
      <c r="L185" s="24"/>
      <c r="M185" s="5">
        <f>COUNTIFS(C184:C221,F185,G184:G221,0)</f>
        <v>3</v>
      </c>
      <c r="N185" s="5">
        <f>COUNTIFS(F184:F221,F185,G184:G221,0)</f>
        <v>9</v>
      </c>
      <c r="O185" s="24"/>
      <c r="P185" s="5">
        <f>COUNTIFS(C184:C221,F185,G184:G221,1)</f>
        <v>6</v>
      </c>
      <c r="Q185" s="5">
        <f>COUNTIFS(F184:F221,F185,G184:G221,1)</f>
        <v>3</v>
      </c>
    </row>
    <row r="186" spans="1:17" ht="18.75" x14ac:dyDescent="0.3">
      <c r="B186" s="14" t="s">
        <v>52</v>
      </c>
      <c r="C186" s="42" t="s">
        <v>33</v>
      </c>
      <c r="D186" s="20">
        <f>IF(ISBLANK(Journées!N10),"",(Journées!N10))</f>
        <v>0</v>
      </c>
      <c r="E186" s="20">
        <f>IF(ISBLANK(Journées!O10),"",(Journées!O10))</f>
        <v>2</v>
      </c>
      <c r="F186" s="40" t="s">
        <v>24</v>
      </c>
      <c r="G186" s="5">
        <f>_xlfn.IFS(D186="","",D186&lt;E186,0,D186=E186,1,D186&gt;E186,3)</f>
        <v>0</v>
      </c>
      <c r="I186" s="5" t="s">
        <v>37</v>
      </c>
      <c r="J186" s="36">
        <f>J185/J187</f>
        <v>0.66666666666666663</v>
      </c>
      <c r="K186" s="31">
        <f>K185/J187</f>
        <v>0.33333333333333331</v>
      </c>
      <c r="L186" s="28"/>
      <c r="M186" s="32">
        <f>M185/M187</f>
        <v>0.25</v>
      </c>
      <c r="N186" s="31">
        <f>N185/M187</f>
        <v>0.75</v>
      </c>
      <c r="O186" s="28"/>
      <c r="P186" s="32">
        <f>P185/P187</f>
        <v>0.66666666666666663</v>
      </c>
      <c r="Q186" s="30">
        <f>Q185/P187</f>
        <v>0.33333333333333331</v>
      </c>
    </row>
    <row r="187" spans="1:17" ht="18.75" x14ac:dyDescent="0.3">
      <c r="B187" s="14" t="s">
        <v>53</v>
      </c>
      <c r="C187" s="20" t="s">
        <v>25</v>
      </c>
      <c r="D187" s="20">
        <f>IF(ISBLANK(Journées!S9),"",(Journées!S9))</f>
        <v>2</v>
      </c>
      <c r="E187" s="20">
        <f>IF(ISBLANK(Journées!T9),"",(Journées!T9))</f>
        <v>0</v>
      </c>
      <c r="F187" s="42" t="s">
        <v>33</v>
      </c>
      <c r="G187" s="5">
        <f>_xlfn.IFS(E187="","",D187&gt;E187,0,D187=E187,1,D187&lt;E187,3)</f>
        <v>0</v>
      </c>
      <c r="I187" s="26"/>
      <c r="J187" s="5">
        <f>J185+K185</f>
        <v>6</v>
      </c>
      <c r="K187" s="34"/>
      <c r="L187" s="24"/>
      <c r="M187" s="5">
        <f>M185+N185</f>
        <v>12</v>
      </c>
      <c r="N187" s="34"/>
      <c r="O187" s="24"/>
      <c r="P187" s="5">
        <f>P185+Q185</f>
        <v>9</v>
      </c>
      <c r="Q187" s="34"/>
    </row>
    <row r="188" spans="1:17" ht="18.75" x14ac:dyDescent="0.3">
      <c r="B188" s="14" t="s">
        <v>54</v>
      </c>
      <c r="C188" s="42" t="s">
        <v>33</v>
      </c>
      <c r="D188" s="20">
        <f>IF(ISBLANK(Journées!D25),"",(Journées!D25))</f>
        <v>0</v>
      </c>
      <c r="E188" s="20">
        <f>IF(ISBLANK(Journées!E25),"",(Journées!E25))</f>
        <v>0</v>
      </c>
      <c r="F188" s="20" t="s">
        <v>26</v>
      </c>
      <c r="G188" s="5">
        <f>_xlfn.IFS(D188="","",D188&lt;E188,0,D188=E188,1,D188&gt;E188,3)</f>
        <v>1</v>
      </c>
      <c r="H188" s="17"/>
    </row>
    <row r="189" spans="1:17" ht="18.75" x14ac:dyDescent="0.3">
      <c r="B189" s="14" t="s">
        <v>55</v>
      </c>
      <c r="C189" s="40" t="s">
        <v>18</v>
      </c>
      <c r="D189" s="20">
        <f>IF(ISBLANK(Journées!I24),"",(Journées!I24))</f>
        <v>2</v>
      </c>
      <c r="E189" s="20">
        <f>IF(ISBLANK(Journées!J24),"",(Journées!J24))</f>
        <v>1</v>
      </c>
      <c r="F189" s="42" t="s">
        <v>33</v>
      </c>
      <c r="G189" s="5">
        <f>_xlfn.IFS(E189="","",D189&gt;E189,0,D189=E189,1,D189&lt;E189,3)</f>
        <v>0</v>
      </c>
    </row>
    <row r="190" spans="1:17" ht="18.75" x14ac:dyDescent="0.3">
      <c r="B190" s="14" t="s">
        <v>56</v>
      </c>
      <c r="C190" s="42" t="s">
        <v>33</v>
      </c>
      <c r="D190" s="20">
        <f>IF(ISBLANK(Journées!N27),"",(Journées!N27))</f>
        <v>0</v>
      </c>
      <c r="E190" s="20">
        <f>IF(ISBLANK(Journées!O27),"",(Journées!O27))</f>
        <v>0</v>
      </c>
      <c r="F190" s="40" t="s">
        <v>12</v>
      </c>
      <c r="G190" s="5">
        <f>_xlfn.IFS(D190="","",D190&lt;E190,0,D190=E190,1,D190&gt;E190,3)</f>
        <v>1</v>
      </c>
      <c r="I190" s="35" t="s">
        <v>39</v>
      </c>
      <c r="J190" s="35" t="s">
        <v>2</v>
      </c>
      <c r="K190" s="35" t="s">
        <v>4</v>
      </c>
      <c r="L190" s="35" t="s">
        <v>38</v>
      </c>
    </row>
    <row r="191" spans="1:17" ht="18.75" x14ac:dyDescent="0.3">
      <c r="B191" s="14" t="s">
        <v>57</v>
      </c>
      <c r="C191" s="40" t="s">
        <v>32</v>
      </c>
      <c r="D191" s="20">
        <f>IF(ISBLANK(Journées!S30),"",(Journées!S30))</f>
        <v>1</v>
      </c>
      <c r="E191" s="20">
        <f>IF(ISBLANK(Journées!T30),"",(Journées!T30))</f>
        <v>2</v>
      </c>
      <c r="F191" s="42" t="s">
        <v>33</v>
      </c>
      <c r="G191" s="5">
        <f>_xlfn.IFS(E191="","",D191&gt;E191,0,D191=E191,1,D191&lt;E191,3)</f>
        <v>3</v>
      </c>
      <c r="I191" s="5" t="s">
        <v>37</v>
      </c>
      <c r="J191" s="33">
        <f>J187/(J187+M187+P187)</f>
        <v>0.22222222222222221</v>
      </c>
      <c r="K191" s="33">
        <f>M187/(J187+M187+P187)</f>
        <v>0.44444444444444442</v>
      </c>
      <c r="L191" s="33">
        <f>P187/(J187+M187+P187)</f>
        <v>0.33333333333333331</v>
      </c>
    </row>
    <row r="192" spans="1:17" ht="18.75" x14ac:dyDescent="0.3">
      <c r="B192" s="14" t="s">
        <v>58</v>
      </c>
      <c r="C192" s="42" t="s">
        <v>33</v>
      </c>
      <c r="D192" s="20">
        <f>IF(ISBLANK(Journées!D35),"",(Journées!D35))</f>
        <v>1</v>
      </c>
      <c r="E192" s="20">
        <f>IF(ISBLANK(Journées!E35),"",(Journées!E35))</f>
        <v>0</v>
      </c>
      <c r="F192" s="40" t="s">
        <v>30</v>
      </c>
      <c r="G192" s="5">
        <f>_xlfn.IFS(D192="","",D192&lt;E192,0,D192=E192,1,D192&gt;E192,3)</f>
        <v>3</v>
      </c>
    </row>
    <row r="193" spans="2:18" ht="18.75" x14ac:dyDescent="0.3">
      <c r="B193" s="14" t="s">
        <v>59</v>
      </c>
      <c r="C193" s="40" t="s">
        <v>11</v>
      </c>
      <c r="D193" s="20">
        <f>IF(ISBLANK(Journées!I42),"",(Journées!I42))</f>
        <v>0</v>
      </c>
      <c r="E193" s="20">
        <f>IF(ISBLANK(Journées!J42),"",(Journées!J42))</f>
        <v>0</v>
      </c>
      <c r="F193" s="42" t="s">
        <v>33</v>
      </c>
      <c r="G193" s="5">
        <f>_xlfn.IFS(E193="","",D193&gt;E193,0,D193=E193,1,D193&lt;E193,3)</f>
        <v>1</v>
      </c>
    </row>
    <row r="194" spans="2:18" ht="18.75" x14ac:dyDescent="0.3">
      <c r="B194" s="14" t="s">
        <v>60</v>
      </c>
      <c r="C194" s="20" t="s">
        <v>28</v>
      </c>
      <c r="D194" s="20">
        <f>IF(ISBLANK(Journées!N37),"",(Journées!N37))</f>
        <v>2</v>
      </c>
      <c r="E194" s="20">
        <f>IF(ISBLANK(Journées!O37),"",(Journées!O37))</f>
        <v>0</v>
      </c>
      <c r="F194" s="42" t="s">
        <v>33</v>
      </c>
      <c r="G194" s="5">
        <f>_xlfn.IFS(E194="","",D194&gt;E194,0,D194=E194,1,D194&lt;E194,3)</f>
        <v>0</v>
      </c>
      <c r="J194" s="70" t="s">
        <v>42</v>
      </c>
      <c r="K194" s="71"/>
      <c r="M194" s="72" t="s">
        <v>43</v>
      </c>
      <c r="N194" s="73"/>
    </row>
    <row r="195" spans="2:18" ht="18.75" x14ac:dyDescent="0.3">
      <c r="B195" s="14" t="s">
        <v>61</v>
      </c>
      <c r="C195" s="42" t="s">
        <v>33</v>
      </c>
      <c r="D195" s="20">
        <f>IF(ISBLANK(Journées!S40),"",(Journées!S40))</f>
        <v>2</v>
      </c>
      <c r="E195" s="20">
        <f>IF(ISBLANK(Journées!T40),"",(Journées!T40))</f>
        <v>1</v>
      </c>
      <c r="F195" s="20" t="s">
        <v>10</v>
      </c>
      <c r="G195" s="5">
        <f>_xlfn.IFS(E195="","",D195&gt;E195,0,D195=E195,1,D195&lt;E195,3)</f>
        <v>0</v>
      </c>
      <c r="J195" s="5" t="s">
        <v>34</v>
      </c>
      <c r="K195" s="5" t="s">
        <v>35</v>
      </c>
      <c r="M195" s="5" t="s">
        <v>34</v>
      </c>
      <c r="N195" s="5" t="s">
        <v>35</v>
      </c>
    </row>
    <row r="196" spans="2:18" ht="18.75" x14ac:dyDescent="0.3">
      <c r="B196" s="14" t="s">
        <v>62</v>
      </c>
      <c r="C196" s="20" t="s">
        <v>13</v>
      </c>
      <c r="D196" s="20">
        <f>IF(ISBLANK(Journées!D50),"",(Journées!D50))</f>
        <v>1</v>
      </c>
      <c r="E196" s="20">
        <f>IF(ISBLANK(Journées!E50),"",(Journées!E50))</f>
        <v>0</v>
      </c>
      <c r="F196" s="42" t="s">
        <v>33</v>
      </c>
      <c r="G196" s="5">
        <f>_xlfn.IFS(D196="","",D196&lt;E196,0,D196=E196,1,D196&gt;E196,3)</f>
        <v>3</v>
      </c>
      <c r="J196" s="5">
        <f>SUM(D184,D186,D188,D190,D192,D195,D197,D199,D202,D203,D205,D207,D209,D213,D216,D211,D218,D214,D220)</f>
        <v>16</v>
      </c>
      <c r="K196" s="5">
        <f>SUM(E185,E189,E187,E191,E193,E194,E204,E198,E200,E201,E206,E219,E208,E210,E212,E215,E217,E196,E221)</f>
        <v>7</v>
      </c>
      <c r="M196" s="5">
        <f>SUM(E184,E186,E188,E190,E192,E195,E197,E199,E202,E203,E205,E207,E211,E213,E214,E216,E218,E209,E220)</f>
        <v>12</v>
      </c>
      <c r="N196" s="5">
        <f>SUM(D185,D189,D187,D191,D193,D194,D201,D196,D198,D200,D204,D219,D206,D208,D210,D212,D215,D217,D221)</f>
        <v>22</v>
      </c>
    </row>
    <row r="197" spans="2:18" ht="18.75" x14ac:dyDescent="0.3">
      <c r="B197" s="14" t="s">
        <v>63</v>
      </c>
      <c r="C197" s="42" t="s">
        <v>33</v>
      </c>
      <c r="D197" s="20">
        <f>IF(ISBLANK(Journées!I56),"",(Journées!I56))</f>
        <v>2</v>
      </c>
      <c r="E197" s="20">
        <f>IF(ISBLANK(Journées!J56),"",(Journées!J56))</f>
        <v>1</v>
      </c>
      <c r="F197" s="20" t="s">
        <v>29</v>
      </c>
      <c r="G197" s="5">
        <f>_xlfn.IFS(D197="","",D197&lt;E197,0,D197=E197,1,D197&gt;E197,3)</f>
        <v>3</v>
      </c>
      <c r="J197" s="29">
        <f>J196/K198</f>
        <v>0.69565217391304346</v>
      </c>
      <c r="K197" s="29">
        <f>K196/K198</f>
        <v>0.30434782608695654</v>
      </c>
      <c r="M197" s="29">
        <f>M196/N198</f>
        <v>0.35294117647058826</v>
      </c>
      <c r="N197" s="29">
        <f>N196/N198</f>
        <v>0.6470588235294118</v>
      </c>
    </row>
    <row r="198" spans="2:18" ht="18.75" x14ac:dyDescent="0.3">
      <c r="B198" s="14" t="s">
        <v>64</v>
      </c>
      <c r="C198" s="20" t="s">
        <v>20</v>
      </c>
      <c r="D198" s="20">
        <f>IF(ISBLANK(Journées!N55),"",(Journées!N55))</f>
        <v>1</v>
      </c>
      <c r="E198" s="20">
        <f>IF(ISBLANK(Journées!O55),"",(Journées!O55))</f>
        <v>0</v>
      </c>
      <c r="F198" s="42" t="s">
        <v>33</v>
      </c>
      <c r="G198" s="5">
        <f>_xlfn.IFS(E198="","",D198&gt;E198,0,D198=E198,1,D198&lt;E198,3)</f>
        <v>0</v>
      </c>
      <c r="J198" s="5" t="s">
        <v>45</v>
      </c>
      <c r="K198" s="5">
        <f>J196+K196</f>
        <v>23</v>
      </c>
      <c r="M198" s="5" t="s">
        <v>44</v>
      </c>
      <c r="N198" s="5">
        <f>M196+N196</f>
        <v>34</v>
      </c>
    </row>
    <row r="199" spans="2:18" ht="18.75" x14ac:dyDescent="0.3">
      <c r="B199" s="14" t="s">
        <v>65</v>
      </c>
      <c r="C199" s="42" t="s">
        <v>33</v>
      </c>
      <c r="D199" s="20">
        <f>IF(ISBLANK(Journées!S50),"",(Journées!S50))</f>
        <v>2</v>
      </c>
      <c r="E199" s="20">
        <f>IF(ISBLANK(Journées!T50),"",(Journées!T50))</f>
        <v>2</v>
      </c>
      <c r="F199" s="20" t="s">
        <v>31</v>
      </c>
      <c r="G199" s="5">
        <f>_xlfn.IFS(D199="","",D199&lt;E199,0,D199=E199,1,D199&gt;E199,3)</f>
        <v>1</v>
      </c>
    </row>
    <row r="200" spans="2:18" ht="18.75" x14ac:dyDescent="0.3">
      <c r="B200" s="14" t="s">
        <v>66</v>
      </c>
      <c r="C200" s="20" t="s">
        <v>21</v>
      </c>
      <c r="D200" s="20">
        <f>IF(ISBLANK(Journées!D65),"",(Journées!D65))</f>
        <v>1</v>
      </c>
      <c r="E200" s="20">
        <f>IF(ISBLANK(Journées!E65),"",(Journées!E65))</f>
        <v>0</v>
      </c>
      <c r="F200" s="42" t="s">
        <v>33</v>
      </c>
      <c r="G200" s="5">
        <f>_xlfn.IFS(E200="","",D200&gt;E200,0,D200=E200,1,D200&lt;E200,3)</f>
        <v>0</v>
      </c>
      <c r="J200" s="70" t="s">
        <v>126</v>
      </c>
      <c r="K200" s="71"/>
      <c r="L200" s="47">
        <f>K198/(J187+M187+P187)</f>
        <v>0.85185185185185186</v>
      </c>
      <c r="M200" s="72" t="s">
        <v>127</v>
      </c>
      <c r="N200" s="73"/>
      <c r="O200" s="47">
        <f>N198/(J187+M187+P187)</f>
        <v>1.2592592592592593</v>
      </c>
      <c r="P200" s="64" t="s">
        <v>147</v>
      </c>
      <c r="Q200" s="65"/>
      <c r="R200" s="47">
        <f>(K198+N198)/(J187+M187+P187)</f>
        <v>2.1111111111111112</v>
      </c>
    </row>
    <row r="201" spans="2:18" ht="18.75" x14ac:dyDescent="0.3">
      <c r="B201" s="14" t="s">
        <v>67</v>
      </c>
      <c r="C201" s="40" t="s">
        <v>17</v>
      </c>
      <c r="D201" s="20">
        <f>IF(ISBLANK(Journées!I68),"",(Journées!I68))</f>
        <v>1</v>
      </c>
      <c r="E201" s="20">
        <f>IF(ISBLANK(Journées!J68),"",(Journées!J68))</f>
        <v>1</v>
      </c>
      <c r="F201" s="42" t="s">
        <v>33</v>
      </c>
      <c r="G201" s="5">
        <f>_xlfn.IFS(E201="","",D201&gt;E201,0,D201=E201,1,D201&lt;E201,3)</f>
        <v>1</v>
      </c>
    </row>
    <row r="202" spans="2:18" ht="18.75" x14ac:dyDescent="0.3">
      <c r="B202" s="14" t="s">
        <v>68</v>
      </c>
      <c r="C202" s="42" t="s">
        <v>33</v>
      </c>
      <c r="D202" s="20">
        <f>IF(ISBLANK(Journées!N61),"",(Journées!D45))</f>
        <v>0</v>
      </c>
      <c r="E202" s="20">
        <f>IF(ISBLANK(Journées!O61),"",(Journées!E45))</f>
        <v>0</v>
      </c>
      <c r="F202" s="40" t="s">
        <v>23</v>
      </c>
      <c r="G202" s="5">
        <f>_xlfn.IFS(D202="","",D202&lt;E202,0,D202=E202,1,D202&gt;E202,3)</f>
        <v>1</v>
      </c>
    </row>
    <row r="203" spans="2:18" ht="18.75" x14ac:dyDescent="0.3">
      <c r="B203" s="14" t="s">
        <v>69</v>
      </c>
      <c r="C203" s="42" t="s">
        <v>33</v>
      </c>
      <c r="D203" s="20">
        <f>IF(ISBLANK(Journées!S67),"",(Journées!S67))</f>
        <v>1</v>
      </c>
      <c r="E203" s="20">
        <f>IF(ISBLANK(Journées!T67),"",(Journées!T67))</f>
        <v>0</v>
      </c>
      <c r="F203" s="40" t="s">
        <v>20</v>
      </c>
      <c r="G203" s="5">
        <f>_xlfn.IFS(D203="","",D203&lt;E203,0,D203=E203,1,D203&gt;E203,3)</f>
        <v>3</v>
      </c>
    </row>
    <row r="204" spans="2:18" ht="18.75" x14ac:dyDescent="0.3">
      <c r="B204" s="14" t="s">
        <v>70</v>
      </c>
      <c r="C204" s="20" t="s">
        <v>31</v>
      </c>
      <c r="D204" s="20">
        <f>IF(ISBLANK(Journées!D76),"",(Journées!D76))</f>
        <v>2</v>
      </c>
      <c r="E204" s="20">
        <f>IF(ISBLANK(Journées!E76),"",(Journées!E76))</f>
        <v>1</v>
      </c>
      <c r="F204" s="42" t="s">
        <v>33</v>
      </c>
      <c r="G204" s="5">
        <f>_xlfn.IFS(E204="","",D204&gt;E204,0,D204=E204,1,D204&lt;E204,3)</f>
        <v>0</v>
      </c>
      <c r="J204" s="68" t="s">
        <v>148</v>
      </c>
      <c r="K204" s="69"/>
      <c r="L204" s="14" t="str">
        <f>B206</f>
        <v>J23</v>
      </c>
      <c r="M204" s="14" t="str" cm="1">
        <f t="array" ref="M204">_xlfn.SWITCH(VLOOKUP(L204,B184:G221,6,FALSE),0,"D",1,"N",3,"V")</f>
        <v>D</v>
      </c>
    </row>
    <row r="205" spans="2:18" ht="18.75" x14ac:dyDescent="0.3">
      <c r="B205" s="14" t="s">
        <v>71</v>
      </c>
      <c r="C205" s="42" t="s">
        <v>33</v>
      </c>
      <c r="D205" s="20">
        <f>IF(ISBLANK(Journées!I78),"",(Journées!I78))</f>
        <v>3</v>
      </c>
      <c r="E205" s="20">
        <f>IF(ISBLANK(Journées!J78),"",(Journées!J78))</f>
        <v>0</v>
      </c>
      <c r="F205" s="40" t="s">
        <v>28</v>
      </c>
      <c r="G205" s="5">
        <f>_xlfn.IFS(D205="","",D205&lt;E205,0,D205=E205,1,D205&gt;E205,3)</f>
        <v>3</v>
      </c>
      <c r="L205" s="14" t="str">
        <f t="shared" ref="L205:L208" si="4">B207</f>
        <v>J24</v>
      </c>
      <c r="M205" s="14" t="str" cm="1">
        <f t="array" ref="M205">_xlfn.SWITCH(VLOOKUP(L205,B185:G222,6,FALSE),0,"D",1,"N",3,"V")</f>
        <v>N</v>
      </c>
    </row>
    <row r="206" spans="2:18" ht="18.75" x14ac:dyDescent="0.3">
      <c r="B206" s="14" t="s">
        <v>72</v>
      </c>
      <c r="C206" s="20" t="s">
        <v>26</v>
      </c>
      <c r="D206" s="20">
        <f>IF(ISBLANK(Journées!N77),"",(Journées!N77))</f>
        <v>2</v>
      </c>
      <c r="E206" s="20">
        <f>IF(ISBLANK(Journées!O77),"",(Journées!O77))</f>
        <v>0</v>
      </c>
      <c r="F206" s="42" t="s">
        <v>33</v>
      </c>
      <c r="G206" s="5">
        <f>_xlfn.IFS(E206="","",D206&gt;E206,0,D206=E206,1,D206&lt;E206,3)</f>
        <v>0</v>
      </c>
      <c r="L206" s="14" t="str">
        <f t="shared" si="4"/>
        <v>J25</v>
      </c>
      <c r="M206" s="14" t="str" cm="1">
        <f t="array" ref="M206">_xlfn.SWITCH(VLOOKUP(L206,B186:G223,6,FALSE),0,"D",1,"N",3,"V")</f>
        <v>N</v>
      </c>
    </row>
    <row r="207" spans="2:18" ht="18.75" x14ac:dyDescent="0.3">
      <c r="B207" s="14" t="s">
        <v>73</v>
      </c>
      <c r="C207" s="42" t="s">
        <v>33</v>
      </c>
      <c r="D207" s="20">
        <f>IF(ISBLANK(Journées!S77),"",(Journées!S77))</f>
        <v>3</v>
      </c>
      <c r="E207" s="20">
        <f>IF(ISBLANK(Journées!T77),"",(Journées!T77))</f>
        <v>3</v>
      </c>
      <c r="F207" s="40" t="s">
        <v>21</v>
      </c>
      <c r="G207" s="5">
        <f>_xlfn.IFS(D207="","",D207&lt;E207,0,D207=E207,1,D207&gt;E207,3)</f>
        <v>1</v>
      </c>
      <c r="L207" s="14" t="str">
        <f t="shared" si="4"/>
        <v>J26</v>
      </c>
      <c r="M207" s="14" t="str" cm="1">
        <f t="array" ref="M207">_xlfn.SWITCH(VLOOKUP(L207,B187:G224,6,FALSE),0,"D",1,"N",3,"V")</f>
        <v>N</v>
      </c>
    </row>
    <row r="208" spans="2:18" ht="18.75" x14ac:dyDescent="0.3">
      <c r="B208" s="14" t="s">
        <v>74</v>
      </c>
      <c r="C208" s="40" t="s">
        <v>24</v>
      </c>
      <c r="D208" s="20">
        <f>IF(ISBLANK(Journées!D87),"",(Journées!D87))</f>
        <v>2</v>
      </c>
      <c r="E208" s="20">
        <f>IF(ISBLANK(Journées!E87),"",(Journées!E87))</f>
        <v>2</v>
      </c>
      <c r="F208" s="42" t="s">
        <v>33</v>
      </c>
      <c r="G208" s="5">
        <f>_xlfn.IFS(E208="","",D208&gt;E208,0,D208=E208,1,D208&lt;E208,3)</f>
        <v>1</v>
      </c>
      <c r="L208" s="14" t="str">
        <f t="shared" si="4"/>
        <v>J27</v>
      </c>
      <c r="M208" s="14" t="str" cm="1">
        <f t="array" ref="M208">_xlfn.SWITCH(VLOOKUP(L208,B188:G225,6,FALSE),0,"D",1,"N",3,"V")</f>
        <v>D</v>
      </c>
    </row>
    <row r="209" spans="2:7" ht="18.75" x14ac:dyDescent="0.3">
      <c r="B209" s="14" t="s">
        <v>75</v>
      </c>
      <c r="C209" s="42" t="s">
        <v>33</v>
      </c>
      <c r="D209" s="20">
        <f>IF(ISBLANK(Journées!I90),"",(Journées!I90))</f>
        <v>1</v>
      </c>
      <c r="E209" s="20">
        <f>IF(ISBLANK(Journées!J90),"",(Journées!J90))</f>
        <v>1</v>
      </c>
      <c r="F209" s="20" t="s">
        <v>13</v>
      </c>
      <c r="G209" s="5">
        <f>_xlfn.IFS(D209="","",D209&lt;E209,0,D209=E209,1,D209&gt;E209,3)</f>
        <v>1</v>
      </c>
    </row>
    <row r="210" spans="2:7" ht="18.75" x14ac:dyDescent="0.3">
      <c r="B210" s="14" t="s">
        <v>76</v>
      </c>
      <c r="C210" s="20" t="s">
        <v>10</v>
      </c>
      <c r="D210" s="20">
        <f>IF(ISBLANK(Journées!N90),"",(Journées!N90))</f>
        <v>4</v>
      </c>
      <c r="E210" s="20">
        <f>IF(ISBLANK(Journées!O90),"",(Journées!O90))</f>
        <v>0</v>
      </c>
      <c r="F210" s="42" t="s">
        <v>33</v>
      </c>
      <c r="G210" s="5">
        <f>_xlfn.IFS(E210="","",D210&gt;E210,0,D210=E210,1,D210&lt;E210,3)</f>
        <v>0</v>
      </c>
    </row>
    <row r="211" spans="2:7" ht="18.75" x14ac:dyDescent="0.3">
      <c r="B211" s="14" t="s">
        <v>77</v>
      </c>
      <c r="C211" s="42" t="s">
        <v>33</v>
      </c>
      <c r="D211" s="20" t="str">
        <f>IF(ISBLANK(Journées!S88),"",(Journées!S88))</f>
        <v/>
      </c>
      <c r="E211" s="20" t="str">
        <f>IF(ISBLANK(Journées!T88),"",(Journées!T88))</f>
        <v/>
      </c>
      <c r="F211" s="20" t="s">
        <v>22</v>
      </c>
      <c r="G211" s="5" t="str">
        <f>_xlfn.IFS(D211="","",D211&lt;E211,0,D211=E211,1,D211&gt;E211,3)</f>
        <v/>
      </c>
    </row>
    <row r="212" spans="2:7" ht="18.75" x14ac:dyDescent="0.3">
      <c r="B212" s="14" t="s">
        <v>78</v>
      </c>
      <c r="C212" s="5" t="s">
        <v>30</v>
      </c>
      <c r="D212" s="20"/>
      <c r="E212" s="20"/>
      <c r="F212" s="42" t="s">
        <v>33</v>
      </c>
      <c r="G212" s="5" t="str">
        <f>_xlfn.IFS(E212="","",D212&gt;E212,0,D212=E212,1,D212&lt;E212,3)</f>
        <v/>
      </c>
    </row>
    <row r="213" spans="2:7" ht="18.75" x14ac:dyDescent="0.3">
      <c r="B213" s="14" t="s">
        <v>79</v>
      </c>
      <c r="C213" s="42" t="s">
        <v>33</v>
      </c>
      <c r="D213" s="20"/>
      <c r="E213" s="20"/>
      <c r="F213" s="40" t="s">
        <v>17</v>
      </c>
      <c r="G213" s="5" t="str">
        <f>_xlfn.IFS(D213="","",D213&lt;E213,0,D213=E213,1,D213&gt;E213,3)</f>
        <v/>
      </c>
    </row>
    <row r="214" spans="2:7" ht="18.75" x14ac:dyDescent="0.3">
      <c r="B214" s="14" t="s">
        <v>80</v>
      </c>
      <c r="C214" s="42" t="s">
        <v>33</v>
      </c>
      <c r="D214" s="20"/>
      <c r="E214" s="20"/>
      <c r="F214" s="40" t="s">
        <v>18</v>
      </c>
      <c r="G214" s="5" t="str">
        <f>_xlfn.IFS(D214="","",D214&lt;E214,0,D214=E214,1,D214&gt;E214,3)</f>
        <v/>
      </c>
    </row>
    <row r="215" spans="2:7" ht="18.75" x14ac:dyDescent="0.3">
      <c r="B215" s="14" t="s">
        <v>81</v>
      </c>
      <c r="C215" s="40" t="s">
        <v>12</v>
      </c>
      <c r="D215" s="20"/>
      <c r="E215" s="20"/>
      <c r="F215" s="42" t="s">
        <v>33</v>
      </c>
      <c r="G215" s="5" t="str">
        <f>_xlfn.IFS(E215="","",D215&gt;E215,0,D215=E215,1,D215&lt;E215,3)</f>
        <v/>
      </c>
    </row>
    <row r="216" spans="2:7" ht="18.75" x14ac:dyDescent="0.3">
      <c r="B216" s="14" t="s">
        <v>82</v>
      </c>
      <c r="C216" s="42" t="s">
        <v>33</v>
      </c>
      <c r="D216" s="20"/>
      <c r="E216" s="20"/>
      <c r="F216" s="40" t="s">
        <v>25</v>
      </c>
      <c r="G216" s="5" t="str">
        <f>_xlfn.IFS(D216="","",D216&lt;E216,0,D216=E216,1,D216&gt;E216,3)</f>
        <v/>
      </c>
    </row>
    <row r="217" spans="2:7" ht="18.75" x14ac:dyDescent="0.3">
      <c r="B217" s="14" t="s">
        <v>83</v>
      </c>
      <c r="C217" s="40" t="s">
        <v>23</v>
      </c>
      <c r="D217" s="20"/>
      <c r="E217" s="20"/>
      <c r="F217" s="42" t="s">
        <v>33</v>
      </c>
      <c r="G217" s="5" t="str">
        <f>_xlfn.IFS(E217="","",D217&gt;E217,0,D217=E217,1,D217&lt;E217,3)</f>
        <v/>
      </c>
    </row>
    <row r="218" spans="2:7" ht="18.75" x14ac:dyDescent="0.3">
      <c r="B218" s="14" t="s">
        <v>84</v>
      </c>
      <c r="C218" s="42" t="s">
        <v>33</v>
      </c>
      <c r="D218" s="20"/>
      <c r="E218" s="20"/>
      <c r="F218" s="40" t="s">
        <v>11</v>
      </c>
      <c r="G218" s="5" t="str">
        <f>_xlfn.IFS(D218="","",D218&lt;E218,0,D218=E218,1,D218&gt;E218,3)</f>
        <v/>
      </c>
    </row>
    <row r="219" spans="2:7" ht="18.75" x14ac:dyDescent="0.3">
      <c r="B219" s="14" t="s">
        <v>85</v>
      </c>
      <c r="C219" s="20" t="s">
        <v>29</v>
      </c>
      <c r="D219" s="20"/>
      <c r="E219" s="20"/>
      <c r="F219" s="42" t="s">
        <v>33</v>
      </c>
      <c r="G219" s="5" t="str">
        <f>_xlfn.IFS(E219="","",D219&gt;E219,0,D219=E219,1,D219&lt;E219,3)</f>
        <v/>
      </c>
    </row>
    <row r="220" spans="2:7" ht="18.75" x14ac:dyDescent="0.3">
      <c r="B220" s="14" t="s">
        <v>86</v>
      </c>
      <c r="C220" s="42" t="s">
        <v>33</v>
      </c>
      <c r="D220" s="20"/>
      <c r="E220" s="20"/>
      <c r="F220" s="40" t="s">
        <v>32</v>
      </c>
      <c r="G220" s="5" t="str">
        <f>_xlfn.IFS(D220="","",D220&lt;E220,0,D220=E220,1,D220&gt;E220,3)</f>
        <v/>
      </c>
    </row>
    <row r="221" spans="2:7" ht="18.75" x14ac:dyDescent="0.3">
      <c r="B221" s="14" t="s">
        <v>87</v>
      </c>
      <c r="C221" s="40" t="s">
        <v>27</v>
      </c>
      <c r="D221" s="20"/>
      <c r="E221" s="20"/>
      <c r="F221" s="42" t="s">
        <v>33</v>
      </c>
      <c r="G221" s="5" t="str">
        <f>_xlfn.IFS(E221="","",D221&gt;E221,0,D221=E221,1,D221&lt;E221,3)</f>
        <v/>
      </c>
    </row>
    <row r="223" spans="2:7" ht="18.75" x14ac:dyDescent="0.3">
      <c r="B223" s="27"/>
      <c r="C223" s="14"/>
      <c r="D223" s="5"/>
      <c r="E223" s="5"/>
      <c r="F223" s="27"/>
      <c r="G223" s="37">
        <f>SUM(G184:G222)</f>
        <v>27</v>
      </c>
    </row>
    <row r="225" spans="1:17" ht="15.75" thickBot="1" x14ac:dyDescent="0.3"/>
    <row r="226" spans="1:17" ht="21.75" thickBot="1" x14ac:dyDescent="0.4">
      <c r="A226" t="s">
        <v>133</v>
      </c>
      <c r="B226" s="77" t="s">
        <v>20</v>
      </c>
      <c r="C226" s="78"/>
      <c r="D226" s="78"/>
      <c r="E226" s="78"/>
      <c r="F226" s="79"/>
    </row>
    <row r="227" spans="1:17" ht="21" x14ac:dyDescent="0.35">
      <c r="B227" s="23"/>
      <c r="C227" s="80" t="s">
        <v>34</v>
      </c>
      <c r="D227" s="80"/>
      <c r="E227" s="80" t="s">
        <v>35</v>
      </c>
      <c r="F227" s="80"/>
      <c r="G227" s="14" t="s">
        <v>40</v>
      </c>
      <c r="J227" s="74" t="s">
        <v>36</v>
      </c>
      <c r="K227" s="74"/>
      <c r="M227" s="75" t="s">
        <v>4</v>
      </c>
      <c r="N227" s="76"/>
      <c r="P227" s="66" t="s">
        <v>38</v>
      </c>
      <c r="Q227" s="67"/>
    </row>
    <row r="228" spans="1:17" ht="18.75" x14ac:dyDescent="0.3">
      <c r="B228" s="21" t="s">
        <v>50</v>
      </c>
      <c r="C228" s="41" t="s">
        <v>20</v>
      </c>
      <c r="D228" s="40">
        <f>Journées!D12</f>
        <v>2</v>
      </c>
      <c r="E228" s="40">
        <f>Journées!E12</f>
        <v>1</v>
      </c>
      <c r="F228" s="40" t="s">
        <v>21</v>
      </c>
      <c r="G228" s="5">
        <f>_xlfn.IFS(D228="","",D228&lt;E228,0,D228=E228,1,D228&gt;E228,3)</f>
        <v>3</v>
      </c>
      <c r="I228" s="24"/>
      <c r="J228" s="5" t="s">
        <v>34</v>
      </c>
      <c r="K228" s="5" t="s">
        <v>35</v>
      </c>
      <c r="L228" s="24"/>
      <c r="M228" s="5" t="s">
        <v>34</v>
      </c>
      <c r="N228" s="5" t="s">
        <v>35</v>
      </c>
      <c r="O228" s="24"/>
      <c r="P228" s="5" t="s">
        <v>34</v>
      </c>
      <c r="Q228" s="5" t="s">
        <v>35</v>
      </c>
    </row>
    <row r="229" spans="1:17" ht="18.75" x14ac:dyDescent="0.3">
      <c r="B229" s="14" t="s">
        <v>51</v>
      </c>
      <c r="C229" s="40" t="s">
        <v>17</v>
      </c>
      <c r="D229" s="20">
        <v>1</v>
      </c>
      <c r="E229" s="20">
        <v>0</v>
      </c>
      <c r="F229" s="42" t="s">
        <v>20</v>
      </c>
      <c r="G229" s="5">
        <f>_xlfn.IFS(E229="","",D229&gt;E229,0,D229=E229,1,D229&lt;E229,3)</f>
        <v>0</v>
      </c>
      <c r="I229" s="24"/>
      <c r="J229" s="5">
        <f>COUNTIFS(C228:C265,F229,G228:G265,3)</f>
        <v>11</v>
      </c>
      <c r="K229" s="5">
        <f>COUNTIFS(F228:F265,F229,G228:G265,3)</f>
        <v>4</v>
      </c>
      <c r="L229" s="24"/>
      <c r="M229" s="5">
        <f>COUNTIFS(C228:C265,F229,G228:G265,0)</f>
        <v>2</v>
      </c>
      <c r="N229" s="5">
        <f>COUNTIFS(F228:F265,F229,G228:G265,0)</f>
        <v>7</v>
      </c>
      <c r="O229" s="24"/>
      <c r="P229" s="5">
        <f>COUNTIFS(C228:C265,F229,G228:G265,1)</f>
        <v>2</v>
      </c>
      <c r="Q229" s="5">
        <f>COUNTIFS(F228:F265,F229,G228:G265,1)</f>
        <v>2</v>
      </c>
    </row>
    <row r="230" spans="1:17" ht="18.75" x14ac:dyDescent="0.3">
      <c r="B230" s="14" t="s">
        <v>52</v>
      </c>
      <c r="C230" s="41" t="s">
        <v>20</v>
      </c>
      <c r="D230" s="46">
        <f>IF(ISBLANK(Journées!N12),"",(Journées!N12))</f>
        <v>3</v>
      </c>
      <c r="E230" s="46">
        <f>IF(ISBLANK(Journées!O12),"",(Journées!O12))</f>
        <v>0</v>
      </c>
      <c r="F230" s="40" t="s">
        <v>27</v>
      </c>
      <c r="G230" s="5">
        <f>_xlfn.IFS(D230="","",D230&lt;E230,0,D230=E230,1,D230&gt;E230,3)</f>
        <v>3</v>
      </c>
      <c r="I230" s="5" t="s">
        <v>37</v>
      </c>
      <c r="J230" s="30">
        <f>J229/J231</f>
        <v>0.73333333333333328</v>
      </c>
      <c r="K230" s="31">
        <f>K229/J231</f>
        <v>0.26666666666666666</v>
      </c>
      <c r="L230" s="28"/>
      <c r="M230" s="32">
        <f>M229/M231</f>
        <v>0.22222222222222221</v>
      </c>
      <c r="N230" s="31">
        <f>N229/M231</f>
        <v>0.77777777777777779</v>
      </c>
      <c r="O230" s="28"/>
      <c r="P230" s="32">
        <f>P229/P231</f>
        <v>0.5</v>
      </c>
      <c r="Q230" s="30">
        <f>Q229/P231</f>
        <v>0.5</v>
      </c>
    </row>
    <row r="231" spans="1:17" ht="18.75" x14ac:dyDescent="0.3">
      <c r="B231" s="14" t="s">
        <v>53</v>
      </c>
      <c r="C231" s="20" t="s">
        <v>32</v>
      </c>
      <c r="D231" s="46">
        <f>IF(ISBLANK(Journées!S12),"",(Journées!S12))</f>
        <v>2</v>
      </c>
      <c r="E231" s="46">
        <f>IF(ISBLANK(Journées!T12),"",(Journées!T12))</f>
        <v>0</v>
      </c>
      <c r="F231" s="41" t="s">
        <v>20</v>
      </c>
      <c r="G231" s="5">
        <f>_xlfn.IFS(E231="","",D231&gt;E231,0,D231=E231,1,D231&lt;E231,3)</f>
        <v>0</v>
      </c>
      <c r="I231" s="26"/>
      <c r="J231" s="5">
        <f>J229+K229</f>
        <v>15</v>
      </c>
      <c r="K231" s="34"/>
      <c r="L231" s="24"/>
      <c r="M231" s="5">
        <f>M229+N229</f>
        <v>9</v>
      </c>
      <c r="N231" s="34"/>
      <c r="O231" s="24"/>
      <c r="P231" s="5">
        <f>P229+Q229</f>
        <v>4</v>
      </c>
      <c r="Q231" s="34"/>
    </row>
    <row r="232" spans="1:17" ht="18.75" x14ac:dyDescent="0.3">
      <c r="B232" s="14" t="s">
        <v>54</v>
      </c>
      <c r="C232" s="41" t="s">
        <v>20</v>
      </c>
      <c r="D232" s="46">
        <f>IF(ISBLANK(Journées!D22),"",(Journées!D22))</f>
        <v>2</v>
      </c>
      <c r="E232" s="46">
        <f>IF(ISBLANK(Journées!E22),"",(Journées!E22))</f>
        <v>1</v>
      </c>
      <c r="F232" s="20" t="s">
        <v>25</v>
      </c>
      <c r="G232" s="5">
        <f>_xlfn.IFS(D232="","",D232&lt;E232,0,D232=E232,1,D232&gt;E232,3)</f>
        <v>3</v>
      </c>
      <c r="H232" s="17"/>
    </row>
    <row r="233" spans="1:17" ht="18.75" x14ac:dyDescent="0.3">
      <c r="B233" s="14" t="s">
        <v>55</v>
      </c>
      <c r="C233" s="40" t="s">
        <v>29</v>
      </c>
      <c r="D233" s="46">
        <f>IF(ISBLANK(Journées!I25),"",(Journées!I25))</f>
        <v>1</v>
      </c>
      <c r="E233" s="46">
        <f>IF(ISBLANK(Journées!J25),"",(Journées!J25))</f>
        <v>1</v>
      </c>
      <c r="F233" s="41" t="s">
        <v>20</v>
      </c>
      <c r="G233" s="5">
        <f>_xlfn.IFS(E233="","",D233&gt;E233,0,D233=E233,1,D233&lt;E233,3)</f>
        <v>1</v>
      </c>
    </row>
    <row r="234" spans="1:17" ht="18.75" x14ac:dyDescent="0.3">
      <c r="B234" s="14" t="s">
        <v>56</v>
      </c>
      <c r="C234" s="41" t="s">
        <v>20</v>
      </c>
      <c r="D234" s="46">
        <f>IF(ISBLANK(Journées!N29),"",(Journées!N29))</f>
        <v>2</v>
      </c>
      <c r="E234" s="46">
        <f>IF(ISBLANK(Journées!O29),"",(Journées!O29))</f>
        <v>0</v>
      </c>
      <c r="F234" s="40" t="s">
        <v>30</v>
      </c>
      <c r="G234" s="5">
        <f>_xlfn.IFS(D234="","",D234&lt;E234,0,D234=E234,1,D234&gt;E234,3)</f>
        <v>3</v>
      </c>
      <c r="I234" s="35" t="s">
        <v>39</v>
      </c>
      <c r="J234" s="35" t="s">
        <v>2</v>
      </c>
      <c r="K234" s="35" t="s">
        <v>4</v>
      </c>
      <c r="L234" s="35" t="s">
        <v>38</v>
      </c>
    </row>
    <row r="235" spans="1:17" ht="18.75" x14ac:dyDescent="0.3">
      <c r="B235" s="14" t="s">
        <v>57</v>
      </c>
      <c r="C235" s="40" t="s">
        <v>18</v>
      </c>
      <c r="D235" s="46">
        <f>IF(ISBLANK(Journées!S21),"",(Journées!S21))</f>
        <v>1</v>
      </c>
      <c r="E235" s="46">
        <f>IF(ISBLANK(Journées!T21),"",(Journées!T21))</f>
        <v>1</v>
      </c>
      <c r="F235" s="41" t="s">
        <v>20</v>
      </c>
      <c r="G235" s="5">
        <f>_xlfn.IFS(E235="","",D235&gt;E235,0,D235=E235,1,D235&lt;E235,3)</f>
        <v>1</v>
      </c>
      <c r="I235" s="5" t="s">
        <v>37</v>
      </c>
      <c r="J235" s="33">
        <f>J231/(J231+M231+P231)</f>
        <v>0.5357142857142857</v>
      </c>
      <c r="K235" s="33">
        <f>M231/(J231+M231+P231)</f>
        <v>0.32142857142857145</v>
      </c>
      <c r="L235" s="33">
        <f>P231/(J231+M231+P231)</f>
        <v>0.14285714285714285</v>
      </c>
    </row>
    <row r="236" spans="1:17" ht="18.75" x14ac:dyDescent="0.3">
      <c r="B236" s="14" t="s">
        <v>58</v>
      </c>
      <c r="C236" s="41" t="s">
        <v>20</v>
      </c>
      <c r="D236" s="46">
        <f>IF(ISBLANK(Journées!D38),"",(Journées!D38))</f>
        <v>2</v>
      </c>
      <c r="E236" s="46">
        <f>IF(ISBLANK(Journées!E38),"",(Journées!E38))</f>
        <v>2</v>
      </c>
      <c r="F236" s="40" t="s">
        <v>26</v>
      </c>
      <c r="G236" s="5">
        <f>_xlfn.IFS(D236="","",D236&lt;E236,0,D236=E236,1,D236&gt;E236,3)</f>
        <v>1</v>
      </c>
    </row>
    <row r="237" spans="1:17" ht="18.75" x14ac:dyDescent="0.3">
      <c r="B237" s="14" t="s">
        <v>59</v>
      </c>
      <c r="C237" s="40" t="s">
        <v>22</v>
      </c>
      <c r="D237" s="46">
        <f>IF(ISBLANK(Journées!I37),"",(Journées!I37))</f>
        <v>2</v>
      </c>
      <c r="E237" s="46">
        <f>IF(ISBLANK(Journées!J37),"",(Journées!J37))</f>
        <v>1</v>
      </c>
      <c r="F237" s="41" t="s">
        <v>20</v>
      </c>
      <c r="G237" s="5">
        <f>_xlfn.IFS(E237="","",D237&gt;E237,0,D237=E237,1,D237&lt;E237,3)</f>
        <v>0</v>
      </c>
    </row>
    <row r="238" spans="1:17" ht="18.75" x14ac:dyDescent="0.3">
      <c r="B238" s="14" t="s">
        <v>60</v>
      </c>
      <c r="C238" s="41" t="s">
        <v>20</v>
      </c>
      <c r="D238" s="46">
        <f>IF(ISBLANK(Journées!N43),"",(Journées!N43))</f>
        <v>3</v>
      </c>
      <c r="E238" s="46">
        <f>IF(ISBLANK(Journées!O43),"",(Journées!O43))</f>
        <v>0</v>
      </c>
      <c r="F238" s="20" t="s">
        <v>24</v>
      </c>
      <c r="G238" s="5">
        <f>_xlfn.IFS(D238="","",D238&lt;E238,0,D238=E238,1,D238&gt;E238,3)</f>
        <v>3</v>
      </c>
      <c r="J238" s="70" t="s">
        <v>42</v>
      </c>
      <c r="K238" s="71"/>
      <c r="M238" s="72" t="s">
        <v>43</v>
      </c>
      <c r="N238" s="73"/>
    </row>
    <row r="239" spans="1:17" ht="18.75" x14ac:dyDescent="0.3">
      <c r="B239" s="14" t="s">
        <v>61</v>
      </c>
      <c r="C239" s="20" t="s">
        <v>12</v>
      </c>
      <c r="D239" s="46">
        <f>IF(ISBLANK(Journées!S36),"",(Journées!S36))</f>
        <v>2</v>
      </c>
      <c r="E239" s="46">
        <f>IF(ISBLANK(Journées!T36),"",(Journées!T36))</f>
        <v>1</v>
      </c>
      <c r="F239" s="41" t="s">
        <v>20</v>
      </c>
      <c r="G239" s="5">
        <f>_xlfn.IFS(E239="","",D239&gt;E239,0,D239=E239,1,D239&lt;E239,3)</f>
        <v>0</v>
      </c>
      <c r="J239" s="5" t="s">
        <v>34</v>
      </c>
      <c r="K239" s="5" t="s">
        <v>35</v>
      </c>
      <c r="M239" s="5" t="s">
        <v>34</v>
      </c>
      <c r="N239" s="5" t="s">
        <v>35</v>
      </c>
    </row>
    <row r="240" spans="1:17" ht="18.75" x14ac:dyDescent="0.3">
      <c r="B240" s="14" t="s">
        <v>62</v>
      </c>
      <c r="C240" s="41" t="s">
        <v>20</v>
      </c>
      <c r="D240" s="46">
        <f>IF(ISBLANK(Journées!D52),"",(Journées!D52))</f>
        <v>0</v>
      </c>
      <c r="E240" s="46">
        <f>IF(ISBLANK(Journées!E52),"",(Journées!E52))</f>
        <v>0</v>
      </c>
      <c r="F240" s="20" t="s">
        <v>23</v>
      </c>
      <c r="G240" s="5">
        <f>_xlfn.IFS(D240="","",D240&lt;E240,0,D240=E240,1,D240&gt;E240,3)</f>
        <v>1</v>
      </c>
      <c r="J240" s="5">
        <f>SUM(D228,D230,D232,D234,D236,D238,D240,D242,D244,D245,D248,D250,D252,D255,D260,D253,D262,D257,D264)</f>
        <v>24</v>
      </c>
      <c r="K240" s="5">
        <f>SUM(E229,E233,E231,E235,E237,E239,E249,E243,E246,E247,E251,E263,E254,E256,E258,E259,E261,E241,E265)</f>
        <v>11</v>
      </c>
      <c r="M240" s="5">
        <f>SUM(E228,E230,E232,E234,E236,E238,E240,E242,E244,E245,E248,E250,E253,E255,E257,E260,E262,E252,E264)</f>
        <v>9</v>
      </c>
      <c r="N240" s="5">
        <f>SUM(D229,D233,D231,D235,D237,D239,D247,D241,D243,D246,D249,D263,D251,D254,D256,D258,D259,D261,D265)</f>
        <v>18</v>
      </c>
    </row>
    <row r="241" spans="2:18" ht="18.75" x14ac:dyDescent="0.3">
      <c r="B241" s="14" t="s">
        <v>63</v>
      </c>
      <c r="C241" s="20" t="s">
        <v>10</v>
      </c>
      <c r="D241" s="46">
        <f>IF(ISBLANK(Journées!I48),"",(Journées!I48))</f>
        <v>2</v>
      </c>
      <c r="E241" s="46">
        <f>IF(ISBLANK(Journées!J48),"",(Journées!J48))</f>
        <v>0</v>
      </c>
      <c r="F241" s="41" t="s">
        <v>20</v>
      </c>
      <c r="G241" s="5">
        <f>_xlfn.IFS(E241="","",D241&gt;E241,0,D241=E241,1,D241&lt;E241,3)</f>
        <v>0</v>
      </c>
      <c r="J241" s="29">
        <f>J240/K242</f>
        <v>0.68571428571428572</v>
      </c>
      <c r="K241" s="29">
        <f>K240/K242</f>
        <v>0.31428571428571428</v>
      </c>
      <c r="M241" s="29">
        <f>M240/N242</f>
        <v>0.33333333333333331</v>
      </c>
      <c r="N241" s="29">
        <f>N240/N242</f>
        <v>0.66666666666666663</v>
      </c>
    </row>
    <row r="242" spans="2:18" ht="18.75" x14ac:dyDescent="0.3">
      <c r="B242" s="14" t="s">
        <v>64</v>
      </c>
      <c r="C242" s="41" t="s">
        <v>20</v>
      </c>
      <c r="D242" s="46">
        <f>IF(ISBLANK(Journées!N55),"",(Journées!N55))</f>
        <v>1</v>
      </c>
      <c r="E242" s="46">
        <f>IF(ISBLANK(Journées!O55),"",(Journées!O55))</f>
        <v>0</v>
      </c>
      <c r="F242" s="20" t="s">
        <v>33</v>
      </c>
      <c r="G242" s="5">
        <f>_xlfn.IFS(D242="","",D242&lt;E242,0,D242=E242,1,D242&gt;E242,3)</f>
        <v>3</v>
      </c>
      <c r="J242" s="5" t="s">
        <v>45</v>
      </c>
      <c r="K242" s="5">
        <f>J240+K240</f>
        <v>35</v>
      </c>
      <c r="M242" s="5" t="s">
        <v>44</v>
      </c>
      <c r="N242" s="5">
        <f>M240+N240</f>
        <v>27</v>
      </c>
    </row>
    <row r="243" spans="2:18" ht="18.75" x14ac:dyDescent="0.3">
      <c r="B243" s="14" t="s">
        <v>65</v>
      </c>
      <c r="C243" s="20" t="s">
        <v>11</v>
      </c>
      <c r="D243" s="46">
        <f>IF(ISBLANK(Journées!S52),"",(Journées!S52))</f>
        <v>0</v>
      </c>
      <c r="E243" s="46">
        <f>IF(ISBLANK(Journées!T52),"",(Journées!T52))</f>
        <v>1</v>
      </c>
      <c r="F243" s="41" t="s">
        <v>20</v>
      </c>
      <c r="G243" s="5">
        <f>_xlfn.IFS(E243="","",D243&gt;E243,0,D243=E243,1,D243&lt;E243,3)</f>
        <v>3</v>
      </c>
    </row>
    <row r="244" spans="2:18" ht="18.75" x14ac:dyDescent="0.3">
      <c r="B244" s="14" t="s">
        <v>66</v>
      </c>
      <c r="C244" s="41" t="s">
        <v>20</v>
      </c>
      <c r="D244" s="46">
        <f>IF(ISBLANK(Journées!D69),"",(Journées!D69))</f>
        <v>1</v>
      </c>
      <c r="E244" s="46">
        <f>IF(ISBLANK(Journées!E69),"",(Journées!E69))</f>
        <v>0</v>
      </c>
      <c r="F244" s="20" t="s">
        <v>28</v>
      </c>
      <c r="G244" s="5">
        <f>_xlfn.IFS(D244="","",D244&lt;E244,0,D244=E244,1,D244&gt;E244,3)</f>
        <v>3</v>
      </c>
      <c r="J244" s="70" t="s">
        <v>126</v>
      </c>
      <c r="K244" s="71"/>
      <c r="L244" s="47">
        <f>K242/(J231+M231+P231)</f>
        <v>1.25</v>
      </c>
      <c r="M244" s="72" t="s">
        <v>127</v>
      </c>
      <c r="N244" s="73"/>
      <c r="O244" s="47">
        <f>N242/(J231+M231+P231)</f>
        <v>0.9642857142857143</v>
      </c>
      <c r="P244" s="64" t="s">
        <v>147</v>
      </c>
      <c r="Q244" s="65"/>
      <c r="R244" s="47">
        <f>(K242+N242)/(J231+M231+P231)</f>
        <v>2.2142857142857144</v>
      </c>
    </row>
    <row r="245" spans="2:18" ht="18.75" x14ac:dyDescent="0.3">
      <c r="B245" s="14" t="s">
        <v>67</v>
      </c>
      <c r="C245" s="41" t="s">
        <v>20</v>
      </c>
      <c r="D245" s="46">
        <f>IF(ISBLANK(Journées!I66),"",(Journées!I66))</f>
        <v>2</v>
      </c>
      <c r="E245" s="46">
        <f>IF(ISBLANK(Journées!J66),"",(Journées!J66))</f>
        <v>1</v>
      </c>
      <c r="F245" s="20" t="s">
        <v>31</v>
      </c>
      <c r="G245" s="5">
        <f>_xlfn.IFS(D245="","",D245&lt;E245,0,D245=E245,1,D245&gt;E245,3)</f>
        <v>3</v>
      </c>
    </row>
    <row r="246" spans="2:18" ht="18.75" x14ac:dyDescent="0.3">
      <c r="B246" s="14" t="s">
        <v>68</v>
      </c>
      <c r="C246" s="20" t="s">
        <v>13</v>
      </c>
      <c r="D246" s="46">
        <f>IF(ISBLANK(Journées!N64),"",(Journées!N64))</f>
        <v>5</v>
      </c>
      <c r="E246" s="46">
        <f>IF(ISBLANK(Journées!O64),"",(Journées!O64))</f>
        <v>1</v>
      </c>
      <c r="F246" s="41" t="s">
        <v>20</v>
      </c>
      <c r="G246" s="5">
        <f>_xlfn.IFS(E246="","",D246&gt;E246,0,D246=E246,1,D246&lt;E246,3)</f>
        <v>0</v>
      </c>
    </row>
    <row r="247" spans="2:18" ht="18.75" x14ac:dyDescent="0.3">
      <c r="B247" s="14" t="s">
        <v>69</v>
      </c>
      <c r="C247" s="20" t="s">
        <v>33</v>
      </c>
      <c r="D247" s="46">
        <f>IF(ISBLANK(Journées!S67),"",(Journées!S67))</f>
        <v>1</v>
      </c>
      <c r="E247" s="46">
        <f>IF(ISBLANK(Journées!T67),"",(Journées!T67))</f>
        <v>0</v>
      </c>
      <c r="F247" s="41" t="s">
        <v>20</v>
      </c>
      <c r="G247" s="5">
        <f>_xlfn.IFS(E247="","",D247&gt;E247,0,D247=E247,1,D247&lt;E247,3)</f>
        <v>0</v>
      </c>
    </row>
    <row r="248" spans="2:18" ht="18.75" x14ac:dyDescent="0.3">
      <c r="B248" s="14" t="s">
        <v>70</v>
      </c>
      <c r="C248" s="41" t="s">
        <v>20</v>
      </c>
      <c r="D248" s="46">
        <f>IF(ISBLANK(Journées!D81),"",(Journées!D81))</f>
        <v>0</v>
      </c>
      <c r="E248" s="46">
        <f>IF(ISBLANK(Journées!E81),"",(Journées!E81))</f>
        <v>2</v>
      </c>
      <c r="F248" s="20" t="s">
        <v>10</v>
      </c>
      <c r="G248" s="5">
        <f>_xlfn.IFS(D248="","",D248&lt;E248,0,D248=E248,1,D248&gt;E248,3)</f>
        <v>0</v>
      </c>
      <c r="J248" s="68" t="s">
        <v>148</v>
      </c>
      <c r="K248" s="69"/>
      <c r="L248" s="14" t="str">
        <f>B250</f>
        <v>J23</v>
      </c>
      <c r="M248" s="14" t="str" cm="1">
        <f t="array" ref="M248">_xlfn.SWITCH(VLOOKUP(L248,B228:G265,6,FALSE),0,"D",1,"N",3,"V")</f>
        <v>V</v>
      </c>
    </row>
    <row r="249" spans="2:18" ht="18.75" x14ac:dyDescent="0.3">
      <c r="B249" s="14" t="s">
        <v>71</v>
      </c>
      <c r="C249" s="20" t="s">
        <v>30</v>
      </c>
      <c r="D249" s="46">
        <f>IF(ISBLANK(Journées!I80),"",(Journées!I80))</f>
        <v>1</v>
      </c>
      <c r="E249" s="46">
        <f>IF(ISBLANK(Journées!J80),"",(Journées!J80))</f>
        <v>2</v>
      </c>
      <c r="F249" s="41" t="s">
        <v>20</v>
      </c>
      <c r="G249" s="5">
        <f>_xlfn.IFS(E249="","",D249&gt;E249,0,D249=E249,1,D249&lt;E249,3)</f>
        <v>3</v>
      </c>
      <c r="L249" s="14" t="str">
        <f t="shared" ref="L249:L252" si="5">B251</f>
        <v>J24</v>
      </c>
      <c r="M249" s="14" t="str" cm="1">
        <f t="array" ref="M249">_xlfn.SWITCH(VLOOKUP(L249,B229:G266,6,FALSE),0,"D",1,"N",3,"V")</f>
        <v>V</v>
      </c>
    </row>
    <row r="250" spans="2:18" ht="18.75" x14ac:dyDescent="0.3">
      <c r="B250" s="14" t="s">
        <v>72</v>
      </c>
      <c r="C250" s="41" t="s">
        <v>20</v>
      </c>
      <c r="D250" s="46">
        <f>IF(ISBLANK(Journées!N81),"",(Journées!N81))</f>
        <v>1</v>
      </c>
      <c r="E250" s="46">
        <f>IF(ISBLANK(Journées!O81),"",(Journées!O81))</f>
        <v>0</v>
      </c>
      <c r="F250" s="20" t="s">
        <v>29</v>
      </c>
      <c r="G250" s="5">
        <f>_xlfn.IFS(D250="","",D250&lt;E250,0,D250=E250,1,D250&gt;E250,3)</f>
        <v>3</v>
      </c>
      <c r="L250" s="14" t="str">
        <f t="shared" si="5"/>
        <v>J25</v>
      </c>
      <c r="M250" s="14" t="str" cm="1">
        <f t="array" ref="M250">_xlfn.SWITCH(VLOOKUP(L250,B230:G267,6,FALSE),0,"D",1,"N",3,"V")</f>
        <v>D</v>
      </c>
    </row>
    <row r="251" spans="2:18" ht="18.75" x14ac:dyDescent="0.3">
      <c r="B251" s="14" t="s">
        <v>73</v>
      </c>
      <c r="C251" s="20" t="s">
        <v>25</v>
      </c>
      <c r="D251" s="46">
        <f>IF(ISBLANK(Journées!S82),"",(Journées!S82))</f>
        <v>0</v>
      </c>
      <c r="E251" s="46">
        <f>IF(ISBLANK(Journées!T82),"",(Journées!T82))</f>
        <v>2</v>
      </c>
      <c r="F251" s="41" t="s">
        <v>20</v>
      </c>
      <c r="G251" s="5">
        <f>_xlfn.IFS(E251="","",D251&gt;E251,0,D251=E251,1,D251&lt;E251,3)</f>
        <v>3</v>
      </c>
      <c r="L251" s="14" t="str">
        <f t="shared" si="5"/>
        <v>J26</v>
      </c>
      <c r="M251" s="14" t="str" cm="1">
        <f t="array" ref="M251">_xlfn.SWITCH(VLOOKUP(L251,B231:G268,6,FALSE),0,"D",1,"N",3,"V")</f>
        <v>V</v>
      </c>
    </row>
    <row r="252" spans="2:18" ht="18.75" x14ac:dyDescent="0.3">
      <c r="B252" s="14" t="s">
        <v>74</v>
      </c>
      <c r="C252" s="41" t="s">
        <v>20</v>
      </c>
      <c r="D252" s="46">
        <f>IF(ISBLANK(Journées!D93),"",(Journées!D93))</f>
        <v>1</v>
      </c>
      <c r="E252" s="46">
        <f>IF(ISBLANK(Journées!E93),"",(Journées!E93))</f>
        <v>2</v>
      </c>
      <c r="F252" s="20" t="s">
        <v>12</v>
      </c>
      <c r="G252" s="5">
        <f>_xlfn.IFS(D252="","",D252&lt;E252,0,D252=E252,1,D252&gt;E252,3)</f>
        <v>0</v>
      </c>
      <c r="L252" s="14" t="str">
        <f t="shared" si="5"/>
        <v>J27</v>
      </c>
      <c r="M252" s="14" t="str" cm="1">
        <f t="array" ref="M252">_xlfn.SWITCH(VLOOKUP(L252,B232:G269,6,FALSE),0,"D",1,"N",3,"V")</f>
        <v>V</v>
      </c>
    </row>
    <row r="253" spans="2:18" ht="18.75" x14ac:dyDescent="0.3">
      <c r="B253" s="14" t="s">
        <v>75</v>
      </c>
      <c r="C253" s="41" t="s">
        <v>20</v>
      </c>
      <c r="D253" s="46">
        <f>IF(ISBLANK(Journées!I89),"",(Journées!I89))</f>
        <v>3</v>
      </c>
      <c r="E253" s="46">
        <f>IF(ISBLANK(Journées!J89),"",(Journées!J89))</f>
        <v>0</v>
      </c>
      <c r="F253" s="20" t="s">
        <v>22</v>
      </c>
      <c r="G253" s="5">
        <f>_xlfn.IFS(D253="","",D253&lt;E253,0,D253=E253,1,D253&gt;E253,3)</f>
        <v>3</v>
      </c>
    </row>
    <row r="254" spans="2:18" ht="18.75" x14ac:dyDescent="0.3">
      <c r="B254" s="14" t="s">
        <v>76</v>
      </c>
      <c r="C254" s="20" t="s">
        <v>21</v>
      </c>
      <c r="D254" s="46">
        <f>IF(ISBLANK(Journées!N95),"",(Journées!N95))</f>
        <v>0</v>
      </c>
      <c r="E254" s="46">
        <f>IF(ISBLANK(Journées!O95),"",(Journées!O95))</f>
        <v>1</v>
      </c>
      <c r="F254" s="41" t="s">
        <v>20</v>
      </c>
      <c r="G254" s="5">
        <f>_xlfn.IFS(E254="","",D254&gt;E254,0,D254=E254,1,D254&lt;E254,3)</f>
        <v>3</v>
      </c>
    </row>
    <row r="255" spans="2:18" ht="18.75" x14ac:dyDescent="0.3">
      <c r="B255" s="14" t="s">
        <v>77</v>
      </c>
      <c r="C255" s="41" t="s">
        <v>20</v>
      </c>
      <c r="D255" s="46">
        <f>IF(ISBLANK(Journées!S89),"",(Journées!S89))</f>
        <v>1</v>
      </c>
      <c r="E255" s="46">
        <f>IF(ISBLANK(Journées!T89),"",(Journées!T89))</f>
        <v>0</v>
      </c>
      <c r="F255" s="20" t="s">
        <v>11</v>
      </c>
      <c r="G255" s="5">
        <f>_xlfn.IFS(D255="","",D255&lt;E255,0,D255=E255,1,D255&gt;E255,3)</f>
        <v>3</v>
      </c>
    </row>
    <row r="256" spans="2:18" ht="18.75" x14ac:dyDescent="0.3">
      <c r="B256" s="14" t="s">
        <v>78</v>
      </c>
      <c r="C256" s="20" t="s">
        <v>28</v>
      </c>
      <c r="D256" s="20"/>
      <c r="E256" s="20"/>
      <c r="F256" s="41" t="s">
        <v>20</v>
      </c>
      <c r="G256" s="5" t="str">
        <f>_xlfn.IFS(E256="","",D256&gt;E256,0,D256=E256,1,D256&lt;E256,3)</f>
        <v/>
      </c>
    </row>
    <row r="257" spans="1:17" ht="18.75" x14ac:dyDescent="0.3">
      <c r="B257" s="14" t="s">
        <v>79</v>
      </c>
      <c r="C257" s="41" t="s">
        <v>20</v>
      </c>
      <c r="D257" s="20"/>
      <c r="E257" s="20"/>
      <c r="F257" s="40" t="s">
        <v>13</v>
      </c>
      <c r="G257" s="5" t="str">
        <f>_xlfn.IFS(D257="","",D257&lt;E257,0,D257=E257,1,D257&gt;E257,3)</f>
        <v/>
      </c>
    </row>
    <row r="258" spans="1:17" ht="18.75" x14ac:dyDescent="0.3">
      <c r="B258" s="14" t="s">
        <v>80</v>
      </c>
      <c r="C258" s="20" t="s">
        <v>31</v>
      </c>
      <c r="D258" s="20"/>
      <c r="E258" s="20"/>
      <c r="F258" s="41" t="s">
        <v>20</v>
      </c>
      <c r="G258" s="5" t="str">
        <f>_xlfn.IFS(E258="","",D258&gt;E258,0,D258=E258,1,D258&lt;E258,3)</f>
        <v/>
      </c>
    </row>
    <row r="259" spans="1:17" ht="18.75" x14ac:dyDescent="0.3">
      <c r="B259" s="14" t="s">
        <v>81</v>
      </c>
      <c r="C259" s="40" t="s">
        <v>23</v>
      </c>
      <c r="D259" s="20"/>
      <c r="E259" s="20"/>
      <c r="F259" s="41" t="s">
        <v>20</v>
      </c>
      <c r="G259" s="5" t="str">
        <f>_xlfn.IFS(E259="","",D259&gt;E259,0,D259=E259,1,D259&lt;E259,3)</f>
        <v/>
      </c>
    </row>
    <row r="260" spans="1:17" ht="18.75" x14ac:dyDescent="0.3">
      <c r="B260" s="14" t="s">
        <v>82</v>
      </c>
      <c r="C260" s="41" t="s">
        <v>20</v>
      </c>
      <c r="D260" s="20"/>
      <c r="E260" s="20"/>
      <c r="F260" s="40" t="s">
        <v>18</v>
      </c>
      <c r="G260" s="5" t="str">
        <f>_xlfn.IFS(D260="","",D260&lt;E260,0,D260=E260,1,D260&gt;E260,3)</f>
        <v/>
      </c>
    </row>
    <row r="261" spans="1:17" ht="18.75" x14ac:dyDescent="0.3">
      <c r="B261" s="14" t="s">
        <v>83</v>
      </c>
      <c r="C261" s="40" t="s">
        <v>26</v>
      </c>
      <c r="D261" s="20"/>
      <c r="E261" s="20"/>
      <c r="F261" s="41" t="s">
        <v>20</v>
      </c>
      <c r="G261" s="5" t="str">
        <f>_xlfn.IFS(E261="","",D261&gt;E261,0,D261=E261,1,D261&lt;E261,3)</f>
        <v/>
      </c>
    </row>
    <row r="262" spans="1:17" ht="18.75" x14ac:dyDescent="0.3">
      <c r="B262" s="14" t="s">
        <v>84</v>
      </c>
      <c r="C262" s="41" t="s">
        <v>20</v>
      </c>
      <c r="D262" s="20"/>
      <c r="E262" s="20"/>
      <c r="F262" s="40" t="s">
        <v>32</v>
      </c>
      <c r="G262" s="5" t="str">
        <f>_xlfn.IFS(D262="","",D262&lt;E262,0,D262=E262,1,D262&gt;E262,3)</f>
        <v/>
      </c>
    </row>
    <row r="263" spans="1:17" ht="18.75" x14ac:dyDescent="0.3">
      <c r="B263" s="14" t="s">
        <v>85</v>
      </c>
      <c r="C263" s="20" t="s">
        <v>27</v>
      </c>
      <c r="D263" s="20"/>
      <c r="E263" s="20"/>
      <c r="F263" s="41" t="s">
        <v>20</v>
      </c>
      <c r="G263" s="5" t="str">
        <f>_xlfn.IFS(E263="","",D263&gt;E263,0,D263=E263,1,D263&lt;E263,3)</f>
        <v/>
      </c>
    </row>
    <row r="264" spans="1:17" ht="18.75" x14ac:dyDescent="0.3">
      <c r="B264" s="14" t="s">
        <v>86</v>
      </c>
      <c r="C264" s="41" t="s">
        <v>20</v>
      </c>
      <c r="D264" s="20"/>
      <c r="E264" s="20"/>
      <c r="F264" s="40" t="s">
        <v>17</v>
      </c>
      <c r="G264" s="5" t="str">
        <f>_xlfn.IFS(D264="","",D264&lt;E264,0,D264=E264,1,D264&gt;E264,3)</f>
        <v/>
      </c>
    </row>
    <row r="265" spans="1:17" ht="18.75" x14ac:dyDescent="0.3">
      <c r="B265" s="14" t="s">
        <v>87</v>
      </c>
      <c r="C265" s="40" t="s">
        <v>24</v>
      </c>
      <c r="D265" s="20"/>
      <c r="E265" s="20"/>
      <c r="F265" s="41" t="s">
        <v>20</v>
      </c>
      <c r="G265" s="5" t="str">
        <f>_xlfn.IFS(E265="","",D265&gt;E265,0,D265=E265,1,D265&lt;E265,3)</f>
        <v/>
      </c>
    </row>
    <row r="267" spans="1:17" ht="18.75" x14ac:dyDescent="0.3">
      <c r="B267" s="27"/>
      <c r="C267" s="14"/>
      <c r="D267" s="5"/>
      <c r="E267" s="5"/>
      <c r="F267" s="27"/>
      <c r="G267" s="37">
        <f>SUM(G228:G266)</f>
        <v>49</v>
      </c>
    </row>
    <row r="269" spans="1:17" ht="15.75" thickBot="1" x14ac:dyDescent="0.3"/>
    <row r="270" spans="1:17" ht="21.75" thickBot="1" x14ac:dyDescent="0.4">
      <c r="A270" t="s">
        <v>134</v>
      </c>
      <c r="B270" s="77" t="s">
        <v>11</v>
      </c>
      <c r="C270" s="78"/>
      <c r="D270" s="78"/>
      <c r="E270" s="78"/>
      <c r="F270" s="79"/>
    </row>
    <row r="271" spans="1:17" ht="21" x14ac:dyDescent="0.35">
      <c r="B271" s="23"/>
      <c r="C271" s="80" t="s">
        <v>34</v>
      </c>
      <c r="D271" s="80"/>
      <c r="E271" s="80" t="s">
        <v>35</v>
      </c>
      <c r="F271" s="80"/>
      <c r="G271" s="14" t="s">
        <v>40</v>
      </c>
      <c r="J271" s="74" t="s">
        <v>36</v>
      </c>
      <c r="K271" s="74"/>
      <c r="M271" s="75" t="s">
        <v>4</v>
      </c>
      <c r="N271" s="76"/>
      <c r="P271" s="66" t="s">
        <v>38</v>
      </c>
      <c r="Q271" s="67"/>
    </row>
    <row r="272" spans="1:17" ht="18.75" x14ac:dyDescent="0.3">
      <c r="B272" s="21" t="s">
        <v>50</v>
      </c>
      <c r="C272" s="40" t="s">
        <v>13</v>
      </c>
      <c r="D272" s="40">
        <f>Journées!D13</f>
        <v>0</v>
      </c>
      <c r="E272" s="40">
        <f>Journées!E13</f>
        <v>3</v>
      </c>
      <c r="F272" s="41" t="s">
        <v>11</v>
      </c>
      <c r="G272" s="5">
        <f>_xlfn.IFS(E272="","",D272&gt;E272,0,D272=E272,1,D272&lt;E272,3)</f>
        <v>3</v>
      </c>
      <c r="I272" s="24"/>
      <c r="J272" s="5" t="s">
        <v>34</v>
      </c>
      <c r="K272" s="5" t="s">
        <v>35</v>
      </c>
      <c r="L272" s="24"/>
      <c r="M272" s="5" t="s">
        <v>34</v>
      </c>
      <c r="N272" s="5" t="s">
        <v>35</v>
      </c>
      <c r="O272" s="24"/>
      <c r="P272" s="5" t="s">
        <v>34</v>
      </c>
      <c r="Q272" s="5" t="s">
        <v>35</v>
      </c>
    </row>
    <row r="273" spans="2:18" ht="18.75" x14ac:dyDescent="0.3">
      <c r="B273" s="14" t="s">
        <v>51</v>
      </c>
      <c r="C273" s="41" t="s">
        <v>11</v>
      </c>
      <c r="D273" s="20">
        <v>6</v>
      </c>
      <c r="E273" s="20">
        <v>0</v>
      </c>
      <c r="F273" s="20" t="s">
        <v>25</v>
      </c>
      <c r="G273" s="5">
        <f>_xlfn.IFS(D273="","",D273&lt;E273,0,D273=E273,1,D273&gt;E273,3)</f>
        <v>3</v>
      </c>
      <c r="I273" s="24"/>
      <c r="J273" s="5">
        <f>COUNTIFS(C272:C309,F272,G272:G309,3)</f>
        <v>5</v>
      </c>
      <c r="K273" s="5">
        <f>COUNTIFS(F272:F309,F272,G272:G309,3)</f>
        <v>6</v>
      </c>
      <c r="L273" s="24"/>
      <c r="M273" s="5">
        <f>COUNTIFS(C272:C309,F272,G272:G309,0)</f>
        <v>4</v>
      </c>
      <c r="N273" s="5">
        <f>COUNTIFS(F272:F309,F272,G272:G309,0)</f>
        <v>6</v>
      </c>
      <c r="O273" s="24"/>
      <c r="P273" s="5">
        <f>COUNTIFS(C272:C309,F272,G272:G309,1)</f>
        <v>4</v>
      </c>
      <c r="Q273" s="5">
        <f>COUNTIFS(F272:F309,F272,G272:G309,1)</f>
        <v>3</v>
      </c>
    </row>
    <row r="274" spans="2:18" ht="18.75" x14ac:dyDescent="0.3">
      <c r="B274" s="14" t="s">
        <v>52</v>
      </c>
      <c r="C274" s="40" t="s">
        <v>31</v>
      </c>
      <c r="D274" s="46">
        <f>IF(ISBLANK(Journées!N13),"",(Journées!N13))</f>
        <v>1</v>
      </c>
      <c r="E274" s="46">
        <f>IF(ISBLANK(Journées!O13),"",(Journées!O13))</f>
        <v>0</v>
      </c>
      <c r="F274" s="41" t="s">
        <v>11</v>
      </c>
      <c r="G274" s="5">
        <f>_xlfn.IFS(E274="","",D274&gt;E274,0,D274=E274,1,D274&lt;E274,3)</f>
        <v>0</v>
      </c>
      <c r="I274" s="5" t="s">
        <v>37</v>
      </c>
      <c r="J274" s="30">
        <f>J273/J275</f>
        <v>0.45454545454545453</v>
      </c>
      <c r="K274" s="31">
        <f>K273/J275</f>
        <v>0.54545454545454541</v>
      </c>
      <c r="L274" s="28"/>
      <c r="M274" s="32">
        <f>M273/M275</f>
        <v>0.4</v>
      </c>
      <c r="N274" s="31">
        <f>N273/M275</f>
        <v>0.6</v>
      </c>
      <c r="O274" s="28"/>
      <c r="P274" s="32">
        <f>P273/P275</f>
        <v>0.5714285714285714</v>
      </c>
      <c r="Q274" s="30">
        <f>Q273/P275</f>
        <v>0.42857142857142855</v>
      </c>
    </row>
    <row r="275" spans="2:18" ht="18.75" x14ac:dyDescent="0.3">
      <c r="B275" s="14" t="s">
        <v>53</v>
      </c>
      <c r="C275" s="41" t="s">
        <v>11</v>
      </c>
      <c r="D275" s="46">
        <f>IF(ISBLANK(Journées!S10),"",(Journées!S10))</f>
        <v>1</v>
      </c>
      <c r="E275" s="46">
        <f>IF(ISBLANK(Journées!T10),"",(Journées!T10))</f>
        <v>1</v>
      </c>
      <c r="F275" s="40" t="s">
        <v>24</v>
      </c>
      <c r="G275" s="5">
        <f>_xlfn.IFS(D275="","",D275&lt;E275,0,D275=E275,1,D275&gt;E275,3)</f>
        <v>1</v>
      </c>
      <c r="I275" s="26"/>
      <c r="J275" s="5">
        <f>J273+K273</f>
        <v>11</v>
      </c>
      <c r="K275" s="34"/>
      <c r="L275" s="24"/>
      <c r="M275" s="5">
        <f>M273+N273</f>
        <v>10</v>
      </c>
      <c r="N275" s="34"/>
      <c r="O275" s="24"/>
      <c r="P275" s="5">
        <f>P273+Q273</f>
        <v>7</v>
      </c>
      <c r="Q275" s="34"/>
    </row>
    <row r="276" spans="2:18" ht="18.75" x14ac:dyDescent="0.3">
      <c r="B276" s="14" t="s">
        <v>54</v>
      </c>
      <c r="C276" s="40" t="s">
        <v>17</v>
      </c>
      <c r="D276" s="46">
        <f>IF(ISBLANK(Journées!D21),"",(Journées!D21))</f>
        <v>2</v>
      </c>
      <c r="E276" s="46">
        <f>IF(ISBLANK(Journées!E21),"",(Journées!E21))</f>
        <v>2</v>
      </c>
      <c r="F276" s="41" t="s">
        <v>11</v>
      </c>
      <c r="G276" s="5">
        <f>_xlfn.IFS(E276="","",D276&gt;E276,0,D276=E276,1,D276&lt;E276,3)</f>
        <v>1</v>
      </c>
      <c r="H276" s="17"/>
    </row>
    <row r="277" spans="2:18" ht="18.75" x14ac:dyDescent="0.3">
      <c r="B277" s="14" t="s">
        <v>55</v>
      </c>
      <c r="C277" s="41" t="s">
        <v>11</v>
      </c>
      <c r="D277" s="46">
        <f>IF(ISBLANK(Journées!I26),"",(Journées!I26))</f>
        <v>0</v>
      </c>
      <c r="E277" s="46">
        <f>IF(ISBLANK(Journées!J26),"",(Journées!J26))</f>
        <v>1</v>
      </c>
      <c r="F277" s="40" t="s">
        <v>10</v>
      </c>
      <c r="G277" s="5">
        <f>_xlfn.IFS(D277="","",D277&lt;E277,0,D277=E277,1,D277&gt;E277,3)</f>
        <v>0</v>
      </c>
    </row>
    <row r="278" spans="2:18" ht="18.75" x14ac:dyDescent="0.3">
      <c r="B278" s="14" t="s">
        <v>56</v>
      </c>
      <c r="C278" s="40" t="s">
        <v>28</v>
      </c>
      <c r="D278" s="46">
        <f>IF(ISBLANK(Journées!N22),"",(Journées!N22))</f>
        <v>2</v>
      </c>
      <c r="E278" s="46">
        <f>IF(ISBLANK(Journées!O22),"",(Journées!O22))</f>
        <v>2</v>
      </c>
      <c r="F278" s="41" t="s">
        <v>11</v>
      </c>
      <c r="G278" s="5">
        <f>_xlfn.IFS(E278="","",D278&gt;E278,0,D278=E278,1,D278&lt;E278,3)</f>
        <v>1</v>
      </c>
      <c r="I278" s="35" t="s">
        <v>39</v>
      </c>
      <c r="J278" s="35" t="s">
        <v>2</v>
      </c>
      <c r="K278" s="35" t="s">
        <v>4</v>
      </c>
      <c r="L278" s="35" t="s">
        <v>38</v>
      </c>
    </row>
    <row r="279" spans="2:18" ht="18.75" x14ac:dyDescent="0.3">
      <c r="B279" s="14" t="s">
        <v>57</v>
      </c>
      <c r="C279" s="41" t="s">
        <v>11</v>
      </c>
      <c r="D279" s="46">
        <f>IF(ISBLANK(Journées!S26),"",(Journées!S26))</f>
        <v>0</v>
      </c>
      <c r="E279" s="46">
        <f>IF(ISBLANK(Journées!T26),"",(Journées!T26))</f>
        <v>1</v>
      </c>
      <c r="F279" s="40" t="s">
        <v>21</v>
      </c>
      <c r="G279" s="5">
        <f>_xlfn.IFS(D279="","",D279&lt;E279,0,D279=E279,1,D279&gt;E279,3)</f>
        <v>0</v>
      </c>
      <c r="I279" s="5" t="s">
        <v>37</v>
      </c>
      <c r="J279" s="33">
        <f>J275/(J275+M275+P275)</f>
        <v>0.39285714285714285</v>
      </c>
      <c r="K279" s="33">
        <f>M275/(J275+M275+P275)</f>
        <v>0.35714285714285715</v>
      </c>
      <c r="L279" s="33">
        <f>P275/(J275+M275+P275)</f>
        <v>0.25</v>
      </c>
    </row>
    <row r="280" spans="2:18" ht="18.75" x14ac:dyDescent="0.3">
      <c r="B280" s="14" t="s">
        <v>58</v>
      </c>
      <c r="C280" s="40" t="s">
        <v>27</v>
      </c>
      <c r="D280" s="46">
        <f>IF(ISBLANK(Journées!D42),"",(Journées!D42))</f>
        <v>1</v>
      </c>
      <c r="E280" s="46">
        <f>IF(ISBLANK(Journées!E42),"",(Journées!E42))</f>
        <v>0</v>
      </c>
      <c r="F280" s="41" t="s">
        <v>11</v>
      </c>
      <c r="G280" s="5">
        <f>_xlfn.IFS(E280="","",D280&gt;E280,0,D280=E280,1,D280&lt;E280,3)</f>
        <v>0</v>
      </c>
    </row>
    <row r="281" spans="2:18" ht="18.75" x14ac:dyDescent="0.3">
      <c r="B281" s="14" t="s">
        <v>59</v>
      </c>
      <c r="C281" s="41" t="s">
        <v>11</v>
      </c>
      <c r="D281" s="46">
        <f>IF(ISBLANK(Journées!I42),"",(Journées!I42))</f>
        <v>0</v>
      </c>
      <c r="E281" s="46">
        <f>IF(ISBLANK(Journées!J42),"",(Journées!J42))</f>
        <v>0</v>
      </c>
      <c r="F281" s="40" t="s">
        <v>33</v>
      </c>
      <c r="G281" s="5">
        <f>_xlfn.IFS(D281="","",D281&lt;E281,0,D281=E281,1,D281&gt;E281,3)</f>
        <v>1</v>
      </c>
    </row>
    <row r="282" spans="2:18" ht="18.75" x14ac:dyDescent="0.3">
      <c r="B282" s="14" t="s">
        <v>60</v>
      </c>
      <c r="C282" s="41" t="s">
        <v>11</v>
      </c>
      <c r="D282" s="46">
        <f>IF(ISBLANK(Journées!N38),"",(Journées!N38))</f>
        <v>2</v>
      </c>
      <c r="E282" s="46">
        <f>IF(ISBLANK(Journées!O38),"",(Journées!O38))</f>
        <v>0</v>
      </c>
      <c r="F282" s="20" t="s">
        <v>23</v>
      </c>
      <c r="G282" s="5">
        <f>_xlfn.IFS(D282="","",D282&lt;E282,0,D282=E282,1,D282&gt;E282,3)</f>
        <v>3</v>
      </c>
      <c r="J282" s="70" t="s">
        <v>42</v>
      </c>
      <c r="K282" s="71"/>
      <c r="M282" s="72" t="s">
        <v>43</v>
      </c>
      <c r="N282" s="73"/>
    </row>
    <row r="283" spans="2:18" ht="18.75" x14ac:dyDescent="0.3">
      <c r="B283" s="14" t="s">
        <v>61</v>
      </c>
      <c r="C283" s="20" t="s">
        <v>22</v>
      </c>
      <c r="D283" s="46">
        <f>IF(ISBLANK(Journées!S39),"",(Journées!S39))</f>
        <v>2</v>
      </c>
      <c r="E283" s="46">
        <f>IF(ISBLANK(Journées!T39),"",(Journées!T39))</f>
        <v>3</v>
      </c>
      <c r="F283" s="41" t="s">
        <v>11</v>
      </c>
      <c r="G283" s="5">
        <f>_xlfn.IFS(E283="","",D283&gt;E283,0,D283=E283,1,D283&lt;E283,3)</f>
        <v>3</v>
      </c>
      <c r="J283" s="5" t="s">
        <v>34</v>
      </c>
      <c r="K283" s="5" t="s">
        <v>35</v>
      </c>
      <c r="M283" s="5" t="s">
        <v>34</v>
      </c>
      <c r="N283" s="5" t="s">
        <v>35</v>
      </c>
    </row>
    <row r="284" spans="2:18" ht="18.75" x14ac:dyDescent="0.3">
      <c r="B284" s="14" t="s">
        <v>62</v>
      </c>
      <c r="C284" s="40" t="s">
        <v>12</v>
      </c>
      <c r="D284" s="46">
        <f>IF(ISBLANK(Journées!D47),"",(Journées!D47))</f>
        <v>2</v>
      </c>
      <c r="E284" s="46">
        <f>IF(ISBLANK(Journées!E47),"",(Journées!E47))</f>
        <v>1</v>
      </c>
      <c r="F284" s="41" t="s">
        <v>11</v>
      </c>
      <c r="G284" s="5">
        <f>_xlfn.IFS(E284="","",D284&gt;E284,0,D284=E284,1,D284&lt;E284,3)</f>
        <v>0</v>
      </c>
      <c r="J284" s="5">
        <f>SUM(D273,D275,D277,D279,D281,D282,D285,D287,D289,D305,D292,D294,D296,D300,D304,D298,D309,D302,D307)</f>
        <v>17</v>
      </c>
      <c r="K284" s="5">
        <f>SUM(E272,E276,E274,E278,E280,E283,E293,E288,E290,E291,E295,E308,E297,E299,E301,E303,E306,E286,E284)</f>
        <v>25</v>
      </c>
      <c r="M284" s="5">
        <f>SUM(E273,E275,E277,E279,E281,E282,E285,E287,E289,E302,E292,E294,E298,E300,E305,E304,E307,E296,E309)</f>
        <v>7</v>
      </c>
      <c r="N284" s="5">
        <f>SUM(D272,D276,D274,D278,D280,D283,D290,D284,D286,D288,D291,D306,D293,D295,D297,D299,D301,D303,D308)</f>
        <v>20</v>
      </c>
    </row>
    <row r="285" spans="2:18" ht="18.75" x14ac:dyDescent="0.3">
      <c r="B285" s="14" t="s">
        <v>63</v>
      </c>
      <c r="C285" s="41" t="s">
        <v>11</v>
      </c>
      <c r="D285" s="46">
        <f>IF(ISBLANK(Journées!I49),"",(Journées!I49))</f>
        <v>2</v>
      </c>
      <c r="E285" s="46">
        <f>IF(ISBLANK(Journées!J49),"",(Journées!J49))</f>
        <v>1</v>
      </c>
      <c r="F285" s="40" t="s">
        <v>18</v>
      </c>
      <c r="G285" s="5">
        <f>_xlfn.IFS(D285="","",D285&lt;E285,0,D285=E285,1,D285&gt;E285,3)</f>
        <v>3</v>
      </c>
      <c r="J285" s="29">
        <f>J284/K286</f>
        <v>0.40476190476190477</v>
      </c>
      <c r="K285" s="29">
        <f>K284/K286</f>
        <v>0.59523809523809523</v>
      </c>
      <c r="M285" s="29">
        <f>M284/N286</f>
        <v>0.25925925925925924</v>
      </c>
      <c r="N285" s="29">
        <f>N284/N286</f>
        <v>0.7407407407407407</v>
      </c>
    </row>
    <row r="286" spans="2:18" ht="18.75" x14ac:dyDescent="0.3">
      <c r="B286" s="14" t="s">
        <v>64</v>
      </c>
      <c r="C286" s="40" t="s">
        <v>30</v>
      </c>
      <c r="D286" s="46">
        <f>IF(ISBLANK(Journées!N47),"",(Journées!N47))</f>
        <v>1</v>
      </c>
      <c r="E286" s="46">
        <f>IF(ISBLANK(Journées!O47),"",(Journées!O47))</f>
        <v>2</v>
      </c>
      <c r="F286" s="41" t="s">
        <v>11</v>
      </c>
      <c r="G286" s="5">
        <f>_xlfn.IFS(E286="","",D286&gt;E286,0,D286=E286,1,D286&lt;E286,3)</f>
        <v>3</v>
      </c>
      <c r="J286" s="5" t="s">
        <v>45</v>
      </c>
      <c r="K286" s="5">
        <f>J284+K284</f>
        <v>42</v>
      </c>
      <c r="M286" s="5" t="s">
        <v>44</v>
      </c>
      <c r="N286" s="5">
        <f>M284+N284</f>
        <v>27</v>
      </c>
    </row>
    <row r="287" spans="2:18" ht="18.75" x14ac:dyDescent="0.3">
      <c r="B287" s="14" t="s">
        <v>65</v>
      </c>
      <c r="C287" s="41" t="s">
        <v>11</v>
      </c>
      <c r="D287" s="46">
        <f>IF(ISBLANK(Journées!S52),"",(Journées!S52))</f>
        <v>0</v>
      </c>
      <c r="E287" s="46">
        <f>IF(ISBLANK(Journées!T52),"",(Journées!T52))</f>
        <v>1</v>
      </c>
      <c r="F287" s="40" t="s">
        <v>20</v>
      </c>
      <c r="G287" s="5">
        <f>_xlfn.IFS(D287="","",D287&lt;E287,0,D287=E287,1,D287&gt;E287,3)</f>
        <v>0</v>
      </c>
    </row>
    <row r="288" spans="2:18" ht="18.75" x14ac:dyDescent="0.3">
      <c r="B288" s="14" t="s">
        <v>66</v>
      </c>
      <c r="C288" s="40" t="s">
        <v>26</v>
      </c>
      <c r="D288" s="46">
        <f>IF(ISBLANK(Journées!D60),"",(Journées!D60))</f>
        <v>0</v>
      </c>
      <c r="E288" s="46">
        <f>IF(ISBLANK(Journées!E60),"",(Journées!E60))</f>
        <v>4</v>
      </c>
      <c r="F288" s="41" t="s">
        <v>11</v>
      </c>
      <c r="G288" s="5">
        <f>_xlfn.IFS(E288="","",D288&gt;E288,0,D288=E288,1,D288&lt;E288,3)</f>
        <v>3</v>
      </c>
      <c r="J288" s="70" t="s">
        <v>126</v>
      </c>
      <c r="K288" s="71"/>
      <c r="L288" s="47">
        <f>K286/(J275+M275+P275)</f>
        <v>1.5</v>
      </c>
      <c r="M288" s="72" t="s">
        <v>127</v>
      </c>
      <c r="N288" s="73"/>
      <c r="O288" s="47">
        <f>N286/(J275+M275+P275)</f>
        <v>0.9642857142857143</v>
      </c>
      <c r="P288" s="64" t="s">
        <v>147</v>
      </c>
      <c r="Q288" s="65"/>
      <c r="R288" s="47">
        <f>(K286+N286)/(J275+M275+P275)</f>
        <v>2.4642857142857144</v>
      </c>
    </row>
    <row r="289" spans="2:13" ht="18.75" x14ac:dyDescent="0.3">
      <c r="B289" s="14" t="s">
        <v>67</v>
      </c>
      <c r="C289" s="41" t="s">
        <v>11</v>
      </c>
      <c r="D289" s="46">
        <f>IF(ISBLANK(Journées!I62),"",(Journées!I62))</f>
        <v>0</v>
      </c>
      <c r="E289" s="46">
        <f>IF(ISBLANK(Journées!J62),"",(Journées!J62))</f>
        <v>1</v>
      </c>
      <c r="F289" s="20" t="s">
        <v>29</v>
      </c>
      <c r="G289" s="5">
        <f>_xlfn.IFS(D289="","",D289&lt;E289,0,D289=E289,1,D289&gt;E289,3)</f>
        <v>0</v>
      </c>
    </row>
    <row r="290" spans="2:13" ht="18.75" x14ac:dyDescent="0.3">
      <c r="B290" s="14" t="s">
        <v>68</v>
      </c>
      <c r="C290" s="20" t="s">
        <v>32</v>
      </c>
      <c r="D290" s="46">
        <f>IF(ISBLANK(Journées!N65),"",(Journées!N65))</f>
        <v>1</v>
      </c>
      <c r="E290" s="46">
        <f>IF(ISBLANK(Journées!O65),"",(Journées!O65))</f>
        <v>1</v>
      </c>
      <c r="F290" s="41" t="s">
        <v>11</v>
      </c>
      <c r="G290" s="5">
        <f>_xlfn.IFS(E290="","",D290&gt;E290,0,D290=E290,1,D290&lt;E290,3)</f>
        <v>1</v>
      </c>
    </row>
    <row r="291" spans="2:13" ht="18.75" x14ac:dyDescent="0.3">
      <c r="B291" s="14" t="s">
        <v>69</v>
      </c>
      <c r="C291" s="20" t="s">
        <v>24</v>
      </c>
      <c r="D291" s="46">
        <f>IF(ISBLANK(Journées!S62),"",(Journées!S62))</f>
        <v>1</v>
      </c>
      <c r="E291" s="46">
        <f>IF(ISBLANK(Journées!T62),"",(Journées!T62))</f>
        <v>2</v>
      </c>
      <c r="F291" s="41" t="s">
        <v>11</v>
      </c>
      <c r="G291" s="5">
        <f>_xlfn.IFS(E291="","",D291&gt;E291,0,D291=E291,1,D291&lt;E291,3)</f>
        <v>3</v>
      </c>
    </row>
    <row r="292" spans="2:13" ht="18.75" x14ac:dyDescent="0.3">
      <c r="B292" s="14" t="s">
        <v>70</v>
      </c>
      <c r="C292" s="41" t="s">
        <v>11</v>
      </c>
      <c r="D292" s="46">
        <f>IF(ISBLANK(Journées!D80),"",(Journées!D80))</f>
        <v>3</v>
      </c>
      <c r="E292" s="46">
        <f>IF(ISBLANK(Journées!E80),"",(Journées!E80))</f>
        <v>0</v>
      </c>
      <c r="F292" s="20" t="s">
        <v>22</v>
      </c>
      <c r="G292" s="5">
        <f>_xlfn.IFS(D292="","",D292&lt;E292,0,D292=E292,1,D292&gt;E292,3)</f>
        <v>3</v>
      </c>
      <c r="J292" s="68" t="s">
        <v>148</v>
      </c>
      <c r="K292" s="69"/>
      <c r="L292" s="14" t="str">
        <f>B294</f>
        <v>J23</v>
      </c>
      <c r="M292" s="14" t="str" cm="1">
        <f t="array" ref="M292">_xlfn.SWITCH(VLOOKUP(L292,B272:G309,6,FALSE),0,"D",1,"N",3,"V")</f>
        <v>N</v>
      </c>
    </row>
    <row r="293" spans="2:13" ht="18.75" x14ac:dyDescent="0.3">
      <c r="B293" s="14" t="s">
        <v>71</v>
      </c>
      <c r="C293" s="20" t="s">
        <v>18</v>
      </c>
      <c r="D293" s="46">
        <f>IF(ISBLANK(Journées!I75),"",(Journées!I75))</f>
        <v>2</v>
      </c>
      <c r="E293" s="46">
        <f>IF(ISBLANK(Journées!J75),"",(Journées!J75))</f>
        <v>1</v>
      </c>
      <c r="F293" s="41" t="s">
        <v>11</v>
      </c>
      <c r="G293" s="5">
        <f>_xlfn.IFS(E293="","",D293&gt;E293,0,D293=E293,1,D293&lt;E293,3)</f>
        <v>0</v>
      </c>
      <c r="L293" s="14" t="str">
        <f t="shared" ref="L293:L296" si="6">B295</f>
        <v>J24</v>
      </c>
      <c r="M293" s="14" t="str" cm="1">
        <f t="array" ref="M293">_xlfn.SWITCH(VLOOKUP(L293,B273:G310,6,FALSE),0,"D",1,"N",3,"V")</f>
        <v>D</v>
      </c>
    </row>
    <row r="294" spans="2:13" ht="18.75" x14ac:dyDescent="0.3">
      <c r="B294" s="14" t="s">
        <v>72</v>
      </c>
      <c r="C294" s="41" t="s">
        <v>11</v>
      </c>
      <c r="D294" s="46">
        <f>IF(ISBLANK(Journées!N75),"",(Journées!N75))</f>
        <v>0</v>
      </c>
      <c r="E294" s="46">
        <f>IF(ISBLANK(Journées!O75),"",(Journées!O75))</f>
        <v>0</v>
      </c>
      <c r="F294" s="20" t="s">
        <v>17</v>
      </c>
      <c r="G294" s="5">
        <f>_xlfn.IFS(D294="","",D294&lt;E294,0,D294=E294,1,D294&gt;E294,3)</f>
        <v>1</v>
      </c>
      <c r="L294" s="14" t="str">
        <f t="shared" si="6"/>
        <v>J25</v>
      </c>
      <c r="M294" s="14" t="str" cm="1">
        <f t="array" ref="M294">_xlfn.SWITCH(VLOOKUP(L294,B274:G311,6,FALSE),0,"D",1,"N",3,"V")</f>
        <v>N</v>
      </c>
    </row>
    <row r="295" spans="2:13" ht="18.75" x14ac:dyDescent="0.3">
      <c r="B295" s="14" t="s">
        <v>73</v>
      </c>
      <c r="C295" s="20" t="s">
        <v>10</v>
      </c>
      <c r="D295" s="46">
        <f>IF(ISBLANK(Journées!S73),"",(Journées!S73))</f>
        <v>4</v>
      </c>
      <c r="E295" s="46">
        <f>IF(ISBLANK(Journées!T73),"",(Journées!T73))</f>
        <v>2</v>
      </c>
      <c r="F295" s="41" t="s">
        <v>11</v>
      </c>
      <c r="G295" s="5">
        <f>_xlfn.IFS(E295="","",D295&gt;E295,0,D295=E295,1,D295&lt;E295,3)</f>
        <v>0</v>
      </c>
      <c r="L295" s="14" t="str">
        <f t="shared" si="6"/>
        <v>J26</v>
      </c>
      <c r="M295" s="14" t="str" cm="1">
        <f t="array" ref="M295">_xlfn.SWITCH(VLOOKUP(L295,B275:G312,6,FALSE),0,"D",1,"N",3,"V")</f>
        <v>V</v>
      </c>
    </row>
    <row r="296" spans="2:13" ht="18.75" x14ac:dyDescent="0.3">
      <c r="B296" s="14" t="s">
        <v>74</v>
      </c>
      <c r="C296" s="41" t="s">
        <v>11</v>
      </c>
      <c r="D296" s="46">
        <f>IF(ISBLANK(Journées!D91),"",(Journées!D91))</f>
        <v>1</v>
      </c>
      <c r="E296" s="46">
        <f>IF(ISBLANK(Journées!E91),"",(Journées!E91))</f>
        <v>1</v>
      </c>
      <c r="F296" s="20" t="s">
        <v>30</v>
      </c>
      <c r="G296" s="5">
        <f>_xlfn.IFS(D296="","",D296&lt;E296,0,D296=E296,1,D296&gt;E296,3)</f>
        <v>1</v>
      </c>
      <c r="L296" s="14" t="str">
        <f t="shared" si="6"/>
        <v>J27</v>
      </c>
      <c r="M296" s="14" t="str" cm="1">
        <f t="array" ref="M296">_xlfn.SWITCH(VLOOKUP(L296,B276:G313,6,FALSE),0,"D",1,"N",3,"V")</f>
        <v>V</v>
      </c>
    </row>
    <row r="297" spans="2:13" ht="18.75" x14ac:dyDescent="0.3">
      <c r="B297" s="14" t="s">
        <v>75</v>
      </c>
      <c r="C297" s="40" t="s">
        <v>23</v>
      </c>
      <c r="D297" s="46">
        <f>IF(ISBLANK(Journées!I86),"",(Journées!I86))</f>
        <v>0</v>
      </c>
      <c r="E297" s="46">
        <f>IF(ISBLANK(Journées!J86),"",(Journées!J86))</f>
        <v>2</v>
      </c>
      <c r="F297" s="41" t="s">
        <v>11</v>
      </c>
      <c r="G297" s="5">
        <f>_xlfn.IFS(E297="","",D297&gt;E297,0,D297=E297,1,D297&lt;E297,3)</f>
        <v>3</v>
      </c>
    </row>
    <row r="298" spans="2:13" ht="18.75" x14ac:dyDescent="0.3">
      <c r="B298" s="14" t="s">
        <v>76</v>
      </c>
      <c r="C298" s="41" t="s">
        <v>11</v>
      </c>
      <c r="D298" s="46">
        <f>IF(ISBLANK(Journées!N86),"",(Journées!N86))</f>
        <v>2</v>
      </c>
      <c r="E298" s="46">
        <f>IF(ISBLANK(Journées!O86),"",(Journées!O86))</f>
        <v>0</v>
      </c>
      <c r="F298" s="40" t="s">
        <v>27</v>
      </c>
      <c r="G298" s="5">
        <f>_xlfn.IFS(D298="","",D298&lt;E298,0,D298=E298,1,D298&gt;E298,3)</f>
        <v>3</v>
      </c>
    </row>
    <row r="299" spans="2:13" ht="18.75" x14ac:dyDescent="0.3">
      <c r="B299" s="14" t="s">
        <v>77</v>
      </c>
      <c r="C299" s="40" t="s">
        <v>20</v>
      </c>
      <c r="D299" s="46">
        <f>IF(ISBLANK(Journées!S89),"",(Journées!S89))</f>
        <v>1</v>
      </c>
      <c r="E299" s="46">
        <f>IF(ISBLANK(Journées!T89),"",(Journées!T89))</f>
        <v>0</v>
      </c>
      <c r="F299" s="41" t="s">
        <v>11</v>
      </c>
      <c r="G299" s="5">
        <f>_xlfn.IFS(E299="","",D299&gt;E299,0,D299=E299,1,D299&lt;E299,3)</f>
        <v>0</v>
      </c>
    </row>
    <row r="300" spans="2:13" ht="18.75" x14ac:dyDescent="0.3">
      <c r="B300" s="14" t="s">
        <v>78</v>
      </c>
      <c r="C300" s="41" t="s">
        <v>11</v>
      </c>
      <c r="D300" s="20"/>
      <c r="E300" s="20"/>
      <c r="F300" s="40" t="s">
        <v>32</v>
      </c>
      <c r="G300" s="5" t="str">
        <f>_xlfn.IFS(D300="","",D300&lt;E300,0,D300=E300,1,D300&gt;E300,3)</f>
        <v/>
      </c>
    </row>
    <row r="301" spans="2:13" ht="18.75" x14ac:dyDescent="0.3">
      <c r="B301" s="14" t="s">
        <v>79</v>
      </c>
      <c r="C301" s="40" t="s">
        <v>29</v>
      </c>
      <c r="D301" s="20"/>
      <c r="E301" s="20"/>
      <c r="F301" s="41" t="s">
        <v>11</v>
      </c>
      <c r="G301" s="5" t="str">
        <f>_xlfn.IFS(E301="","",D301&gt;E301,0,D301=E301,1,D301&lt;E301,3)</f>
        <v/>
      </c>
    </row>
    <row r="302" spans="2:13" ht="18.75" x14ac:dyDescent="0.3">
      <c r="B302" s="14" t="s">
        <v>80</v>
      </c>
      <c r="C302" s="41" t="s">
        <v>11</v>
      </c>
      <c r="D302" s="20"/>
      <c r="E302" s="20"/>
      <c r="F302" s="40" t="s">
        <v>26</v>
      </c>
      <c r="G302" s="5" t="str">
        <f>_xlfn.IFS(D302="","",D302&lt;E302,0,D302=E302,1,D302&gt;E302,3)</f>
        <v/>
      </c>
    </row>
    <row r="303" spans="2:13" ht="18.75" x14ac:dyDescent="0.3">
      <c r="B303" s="14" t="s">
        <v>81</v>
      </c>
      <c r="C303" s="40" t="s">
        <v>21</v>
      </c>
      <c r="D303" s="20"/>
      <c r="E303" s="20"/>
      <c r="F303" s="41" t="s">
        <v>11</v>
      </c>
      <c r="G303" s="5" t="str">
        <f>_xlfn.IFS(E303="","",D303&gt;E303,0,D303=E303,1,D303&lt;E303,3)</f>
        <v/>
      </c>
    </row>
    <row r="304" spans="2:13" ht="18.75" x14ac:dyDescent="0.3">
      <c r="B304" s="14" t="s">
        <v>82</v>
      </c>
      <c r="C304" s="41" t="s">
        <v>11</v>
      </c>
      <c r="D304" s="20"/>
      <c r="E304" s="20"/>
      <c r="F304" s="40" t="s">
        <v>12</v>
      </c>
      <c r="G304" s="5" t="str">
        <f>_xlfn.IFS(D304="","",D304&lt;E304,0,D304=E304,1,D304&gt;E304,3)</f>
        <v/>
      </c>
    </row>
    <row r="305" spans="1:17" ht="18.75" x14ac:dyDescent="0.3">
      <c r="B305" s="14" t="s">
        <v>83</v>
      </c>
      <c r="C305" s="41" t="s">
        <v>11</v>
      </c>
      <c r="D305" s="20"/>
      <c r="E305" s="20"/>
      <c r="F305" s="40" t="s">
        <v>13</v>
      </c>
      <c r="G305" s="5" t="str">
        <f>_xlfn.IFS(D305="","",D305&lt;E305,0,D305=E305,1,D305&gt;E305,3)</f>
        <v/>
      </c>
    </row>
    <row r="306" spans="1:17" ht="18.75" x14ac:dyDescent="0.3">
      <c r="B306" s="14" t="s">
        <v>84</v>
      </c>
      <c r="C306" s="40" t="s">
        <v>33</v>
      </c>
      <c r="D306" s="20"/>
      <c r="E306" s="20"/>
      <c r="F306" s="41" t="s">
        <v>11</v>
      </c>
      <c r="G306" s="5" t="str">
        <f>_xlfn.IFS(E306="","",D306&gt;E306,0,D306=E306,1,D306&lt;E306,3)</f>
        <v/>
      </c>
    </row>
    <row r="307" spans="1:17" ht="18.75" x14ac:dyDescent="0.3">
      <c r="B307" s="14" t="s">
        <v>85</v>
      </c>
      <c r="C307" s="41" t="s">
        <v>11</v>
      </c>
      <c r="D307" s="20"/>
      <c r="E307" s="20"/>
      <c r="F307" s="40" t="s">
        <v>31</v>
      </c>
      <c r="G307" s="5" t="str">
        <f>_xlfn.IFS(D307="","",D307&lt;E307,0,D307=E307,1,D307&gt;E307,3)</f>
        <v/>
      </c>
    </row>
    <row r="308" spans="1:17" ht="18.75" x14ac:dyDescent="0.3">
      <c r="B308" s="14" t="s">
        <v>86</v>
      </c>
      <c r="C308" s="40" t="s">
        <v>25</v>
      </c>
      <c r="D308" s="20"/>
      <c r="E308" s="20"/>
      <c r="F308" s="41" t="s">
        <v>11</v>
      </c>
      <c r="G308" s="5" t="str">
        <f>_xlfn.IFS(E308="","",D308&gt;E308,0,D308=E308,1,D308&lt;E308,3)</f>
        <v/>
      </c>
    </row>
    <row r="309" spans="1:17" ht="18.75" x14ac:dyDescent="0.3">
      <c r="B309" s="14" t="s">
        <v>87</v>
      </c>
      <c r="C309" s="41" t="s">
        <v>11</v>
      </c>
      <c r="D309" s="20"/>
      <c r="E309" s="20"/>
      <c r="F309" s="40" t="s">
        <v>28</v>
      </c>
      <c r="G309" s="5" t="str">
        <f>_xlfn.IFS(D309="","",D309&lt;E309,0,D309=E309,1,D309&gt;E309,3)</f>
        <v/>
      </c>
    </row>
    <row r="311" spans="1:17" ht="18.75" x14ac:dyDescent="0.3">
      <c r="B311" s="27"/>
      <c r="C311" s="14"/>
      <c r="D311" s="5"/>
      <c r="E311" s="5"/>
      <c r="F311" s="27"/>
      <c r="G311" s="37">
        <f>SUM(G272:G310)</f>
        <v>40</v>
      </c>
    </row>
    <row r="313" spans="1:17" ht="15.75" thickBot="1" x14ac:dyDescent="0.3"/>
    <row r="314" spans="1:17" ht="21.75" thickBot="1" x14ac:dyDescent="0.4">
      <c r="A314" t="s">
        <v>135</v>
      </c>
      <c r="B314" s="77" t="s">
        <v>12</v>
      </c>
      <c r="C314" s="78"/>
      <c r="D314" s="78"/>
      <c r="E314" s="78"/>
      <c r="F314" s="79"/>
    </row>
    <row r="315" spans="1:17" ht="21" x14ac:dyDescent="0.35">
      <c r="B315" s="23"/>
      <c r="C315" s="80" t="s">
        <v>34</v>
      </c>
      <c r="D315" s="80"/>
      <c r="E315" s="80" t="s">
        <v>35</v>
      </c>
      <c r="F315" s="80"/>
      <c r="G315" s="14" t="s">
        <v>40</v>
      </c>
      <c r="J315" s="74" t="s">
        <v>36</v>
      </c>
      <c r="K315" s="74"/>
      <c r="M315" s="75" t="s">
        <v>4</v>
      </c>
      <c r="N315" s="76"/>
      <c r="P315" s="66" t="s">
        <v>38</v>
      </c>
      <c r="Q315" s="67"/>
    </row>
    <row r="316" spans="1:17" ht="18.75" x14ac:dyDescent="0.3">
      <c r="B316" s="21" t="s">
        <v>50</v>
      </c>
      <c r="C316" s="41" t="s">
        <v>12</v>
      </c>
      <c r="D316" s="40">
        <f>Journées!D14</f>
        <v>0</v>
      </c>
      <c r="E316" s="40">
        <f>Journées!E14</f>
        <v>2</v>
      </c>
      <c r="F316" s="40" t="s">
        <v>32</v>
      </c>
      <c r="G316" s="5">
        <f>_xlfn.IFS(D316="","",D316&lt;E316,0,D316=E316,1,D316&gt;E316,3)</f>
        <v>0</v>
      </c>
      <c r="I316" s="24"/>
      <c r="J316" s="5" t="s">
        <v>34</v>
      </c>
      <c r="K316" s="5" t="s">
        <v>35</v>
      </c>
      <c r="L316" s="24"/>
      <c r="M316" s="5" t="s">
        <v>34</v>
      </c>
      <c r="N316" s="5" t="s">
        <v>35</v>
      </c>
      <c r="O316" s="24"/>
      <c r="P316" s="5" t="s">
        <v>34</v>
      </c>
      <c r="Q316" s="5" t="s">
        <v>35</v>
      </c>
    </row>
    <row r="317" spans="1:17" ht="18.75" x14ac:dyDescent="0.3">
      <c r="B317" s="14" t="s">
        <v>51</v>
      </c>
      <c r="C317" s="40" t="s">
        <v>21</v>
      </c>
      <c r="D317" s="20">
        <v>0</v>
      </c>
      <c r="E317" s="20">
        <v>0</v>
      </c>
      <c r="F317" s="42" t="s">
        <v>12</v>
      </c>
      <c r="G317" s="5">
        <f>_xlfn.IFS(E317="","",D317&gt;E317,0,D317=E317,1,D317&lt;E317,3)</f>
        <v>1</v>
      </c>
      <c r="I317" s="24"/>
      <c r="J317" s="5">
        <f>COUNTIFS(C316:C353,F317,G316:G353,3)</f>
        <v>8</v>
      </c>
      <c r="K317" s="5">
        <f>COUNTIFS(F316:F353,F317,G316:G353,3)</f>
        <v>8</v>
      </c>
      <c r="L317" s="24"/>
      <c r="M317" s="5">
        <f>COUNTIFS(C316:C353,F317,G316:G353,0)</f>
        <v>2</v>
      </c>
      <c r="N317" s="5">
        <f>COUNTIFS(F316:F353,F317,G316:G353,0)</f>
        <v>2</v>
      </c>
      <c r="O317" s="24"/>
      <c r="P317" s="5">
        <f>COUNTIFS(C316:C353,F317,G316:G353,1)</f>
        <v>4</v>
      </c>
      <c r="Q317" s="5">
        <f>COUNTIFS(F316:F353,F317,G316:G353,1)</f>
        <v>4</v>
      </c>
    </row>
    <row r="318" spans="1:17" ht="18.75" x14ac:dyDescent="0.3">
      <c r="B318" s="14" t="s">
        <v>52</v>
      </c>
      <c r="C318" s="40" t="s">
        <v>18</v>
      </c>
      <c r="D318" s="46">
        <f>IF(ISBLANK(Journées!N14),"",(Journées!N14))</f>
        <v>1</v>
      </c>
      <c r="E318" s="46">
        <f>IF(ISBLANK(Journées!O14),"",(Journées!O14))</f>
        <v>2</v>
      </c>
      <c r="F318" s="42" t="s">
        <v>12</v>
      </c>
      <c r="G318" s="5">
        <f>_xlfn.IFS(E318="","",D318&gt;E318,0,D318=E318,1,D318&lt;E318,3)</f>
        <v>3</v>
      </c>
      <c r="I318" s="5" t="s">
        <v>37</v>
      </c>
      <c r="J318" s="30">
        <f>J317/J319</f>
        <v>0.5</v>
      </c>
      <c r="K318" s="31">
        <f>K317/J319</f>
        <v>0.5</v>
      </c>
      <c r="L318" s="28"/>
      <c r="M318" s="32">
        <f>M317/M319</f>
        <v>0.5</v>
      </c>
      <c r="N318" s="31">
        <f>N317/M319</f>
        <v>0.5</v>
      </c>
      <c r="O318" s="28"/>
      <c r="P318" s="32">
        <f>P317/P319</f>
        <v>0.5</v>
      </c>
      <c r="Q318" s="30">
        <f>Q317/P319</f>
        <v>0.5</v>
      </c>
    </row>
    <row r="319" spans="1:17" ht="18.75" x14ac:dyDescent="0.3">
      <c r="B319" s="14" t="s">
        <v>53</v>
      </c>
      <c r="C319" s="42" t="s">
        <v>12</v>
      </c>
      <c r="D319" s="46">
        <f>IF(ISBLANK(Journées!S13),"",(Journées!S13))</f>
        <v>1</v>
      </c>
      <c r="E319" s="46">
        <f>IF(ISBLANK(Journées!T13),"",(Journées!T13))</f>
        <v>0</v>
      </c>
      <c r="F319" s="40" t="s">
        <v>27</v>
      </c>
      <c r="G319" s="5">
        <f>_xlfn.IFS(D319="","",D319&lt;E319,0,D319=E319,1,D319&gt;E319,3)</f>
        <v>3</v>
      </c>
      <c r="I319" s="26"/>
      <c r="J319" s="5">
        <f>J317+K317</f>
        <v>16</v>
      </c>
      <c r="K319" s="34"/>
      <c r="L319" s="24"/>
      <c r="M319" s="5">
        <f>M317+N317</f>
        <v>4</v>
      </c>
      <c r="N319" s="34"/>
      <c r="O319" s="24"/>
      <c r="P319" s="5">
        <f>P317+Q317</f>
        <v>8</v>
      </c>
      <c r="Q319" s="34"/>
    </row>
    <row r="320" spans="1:17" ht="18.75" x14ac:dyDescent="0.3">
      <c r="B320" s="14" t="s">
        <v>54</v>
      </c>
      <c r="C320" s="40" t="s">
        <v>13</v>
      </c>
      <c r="D320" s="46">
        <f>IF(ISBLANK(Journées!D26),"",(Journées!D26))</f>
        <v>3</v>
      </c>
      <c r="E320" s="46">
        <f>IF(ISBLANK(Journées!E26),"",(Journées!E26))</f>
        <v>4</v>
      </c>
      <c r="F320" s="42" t="s">
        <v>12</v>
      </c>
      <c r="G320" s="5">
        <f>_xlfn.IFS(E320="","",D320&gt;E320,0,D320=E320,1,D320&lt;E320,3)</f>
        <v>3</v>
      </c>
      <c r="H320" s="17"/>
    </row>
    <row r="321" spans="2:18" ht="18.75" x14ac:dyDescent="0.3">
      <c r="B321" s="14" t="s">
        <v>55</v>
      </c>
      <c r="C321" s="42" t="s">
        <v>12</v>
      </c>
      <c r="D321" s="46">
        <f>IF(ISBLANK(Journées!I27),"",(Journées!I27))</f>
        <v>1</v>
      </c>
      <c r="E321" s="46">
        <f>IF(ISBLANK(Journées!J27),"",(Journées!J27))</f>
        <v>1</v>
      </c>
      <c r="F321" s="40" t="s">
        <v>31</v>
      </c>
      <c r="G321" s="5">
        <f>_xlfn.IFS(D321="","",D321&lt;E321,0,D321=E321,1,D321&gt;E321,3)</f>
        <v>1</v>
      </c>
    </row>
    <row r="322" spans="2:18" ht="18.75" x14ac:dyDescent="0.3">
      <c r="B322" s="14" t="s">
        <v>56</v>
      </c>
      <c r="C322" s="40" t="s">
        <v>33</v>
      </c>
      <c r="D322" s="46">
        <f>IF(ISBLANK(Journées!N27),"",(Journées!N27))</f>
        <v>0</v>
      </c>
      <c r="E322" s="46">
        <f>IF(ISBLANK(Journées!O27),"",(Journées!O27))</f>
        <v>0</v>
      </c>
      <c r="F322" s="42" t="s">
        <v>12</v>
      </c>
      <c r="G322" s="5">
        <f>_xlfn.IFS(E322="","",D322&gt;E322,0,D322=E322,1,D322&lt;E322,3)</f>
        <v>1</v>
      </c>
      <c r="I322" s="35" t="s">
        <v>39</v>
      </c>
      <c r="J322" s="35" t="s">
        <v>2</v>
      </c>
      <c r="K322" s="35" t="s">
        <v>4</v>
      </c>
      <c r="L322" s="35" t="s">
        <v>38</v>
      </c>
    </row>
    <row r="323" spans="2:18" ht="18.75" x14ac:dyDescent="0.3">
      <c r="B323" s="14" t="s">
        <v>57</v>
      </c>
      <c r="C323" s="42" t="s">
        <v>12</v>
      </c>
      <c r="D323" s="46">
        <f>IF(ISBLANK(Journées!S28),"",(Journées!S28))</f>
        <v>1</v>
      </c>
      <c r="E323" s="46">
        <f>IF(ISBLANK(Journées!T28),"",(Journées!T28))</f>
        <v>1</v>
      </c>
      <c r="F323" s="40" t="s">
        <v>29</v>
      </c>
      <c r="G323" s="5">
        <f>_xlfn.IFS(D323="","",D323&lt;E323,0,D323=E323,1,D323&gt;E323,3)</f>
        <v>1</v>
      </c>
      <c r="I323" s="5" t="s">
        <v>37</v>
      </c>
      <c r="J323" s="33">
        <f>J319/(J319+M319+P319)</f>
        <v>0.5714285714285714</v>
      </c>
      <c r="K323" s="33">
        <f>M319/(J319+M319+P319)</f>
        <v>0.14285714285714285</v>
      </c>
      <c r="L323" s="33">
        <f>P319/(J319+M319+P319)</f>
        <v>0.2857142857142857</v>
      </c>
    </row>
    <row r="324" spans="2:18" ht="18.75" x14ac:dyDescent="0.3">
      <c r="B324" s="14" t="s">
        <v>58</v>
      </c>
      <c r="C324" s="40" t="s">
        <v>17</v>
      </c>
      <c r="D324" s="46">
        <f>IF(ISBLANK(Journées!D36),"",(Journées!D36))</f>
        <v>3</v>
      </c>
      <c r="E324" s="46">
        <f>IF(ISBLANK(Journées!E36),"",(Journées!E36))</f>
        <v>1</v>
      </c>
      <c r="F324" s="42" t="s">
        <v>12</v>
      </c>
      <c r="G324" s="5">
        <f>_xlfn.IFS(E324="","",D324&gt;E324,0,D324=E324,1,D324&lt;E324,3)</f>
        <v>0</v>
      </c>
    </row>
    <row r="325" spans="2:18" ht="18.75" x14ac:dyDescent="0.3">
      <c r="B325" s="14" t="s">
        <v>59</v>
      </c>
      <c r="C325" s="42" t="s">
        <v>12</v>
      </c>
      <c r="D325" s="46">
        <f>IF(ISBLANK(Journées!I41),"",(Journées!I41))</f>
        <v>2</v>
      </c>
      <c r="E325" s="46">
        <f>IF(ISBLANK(Journées!J41),"",(Journées!J41))</f>
        <v>0</v>
      </c>
      <c r="F325" s="40" t="s">
        <v>30</v>
      </c>
      <c r="G325" s="5">
        <f>_xlfn.IFS(D325="","",D325&lt;E325,0,D325=E325,1,D325&gt;E325,3)</f>
        <v>3</v>
      </c>
    </row>
    <row r="326" spans="2:18" ht="18.75" x14ac:dyDescent="0.3">
      <c r="B326" s="14" t="s">
        <v>60</v>
      </c>
      <c r="C326" s="40" t="s">
        <v>10</v>
      </c>
      <c r="D326" s="46">
        <f>IF(ISBLANK(Journées!N39),"",(Journées!N39))</f>
        <v>4</v>
      </c>
      <c r="E326" s="46">
        <f>IF(ISBLANK(Journées!O39),"",(Journées!O39))</f>
        <v>0</v>
      </c>
      <c r="F326" s="42" t="s">
        <v>12</v>
      </c>
      <c r="G326" s="5">
        <f>_xlfn.IFS(E326="","",D326&gt;E326,0,D326=E326,1,D326&lt;E326,3)</f>
        <v>0</v>
      </c>
      <c r="J326" s="70" t="s">
        <v>42</v>
      </c>
      <c r="K326" s="71"/>
      <c r="M326" s="72" t="s">
        <v>43</v>
      </c>
      <c r="N326" s="73"/>
    </row>
    <row r="327" spans="2:18" ht="18.75" x14ac:dyDescent="0.3">
      <c r="B327" s="14" t="s">
        <v>61</v>
      </c>
      <c r="C327" s="42" t="s">
        <v>12</v>
      </c>
      <c r="D327" s="46">
        <f>IF(ISBLANK(Journées!S36),"",(Journées!S36))</f>
        <v>2</v>
      </c>
      <c r="E327" s="46">
        <f>IF(ISBLANK(Journées!T36),"",(Journées!T36))</f>
        <v>1</v>
      </c>
      <c r="F327" s="40" t="s">
        <v>20</v>
      </c>
      <c r="G327" s="5">
        <f>_xlfn.IFS(D327="","",D327&lt;E327,0,D327=E327,1,D327&gt;E327,3)</f>
        <v>3</v>
      </c>
      <c r="J327" s="5" t="s">
        <v>34</v>
      </c>
      <c r="K327" s="5" t="s">
        <v>35</v>
      </c>
      <c r="M327" s="5" t="s">
        <v>34</v>
      </c>
      <c r="N327" s="5" t="s">
        <v>35</v>
      </c>
    </row>
    <row r="328" spans="2:18" ht="18.75" x14ac:dyDescent="0.3">
      <c r="B328" s="14" t="s">
        <v>62</v>
      </c>
      <c r="C328" s="42" t="s">
        <v>12</v>
      </c>
      <c r="D328" s="46">
        <f>IF(ISBLANK(Journées!D47),"",(Journées!D47))</f>
        <v>2</v>
      </c>
      <c r="E328" s="46">
        <f>IF(ISBLANK(Journées!E47),"",(Journées!E47))</f>
        <v>1</v>
      </c>
      <c r="F328" s="40" t="s">
        <v>11</v>
      </c>
      <c r="G328" s="5">
        <f>_xlfn.IFS(D328="","",D328&lt;E328,0,D328=E328,1,D328&gt;E328,3)</f>
        <v>3</v>
      </c>
      <c r="J328" s="5">
        <f>SUM(D316,D319,D321,D323,D325,D327,D328,D330,D332,D349,D334,D336,D339,D343,D347,D341,D352,D345,D351)</f>
        <v>21</v>
      </c>
      <c r="K328" s="5">
        <f>SUM(E316,E321,E319,E323,E325,E327,E351,E332,E334,E336,E339,E352,E341,E343,E345,E347,E349,E330,E328)</f>
        <v>14</v>
      </c>
      <c r="M328" s="5">
        <f>SUM(E316,E319,E321,E323,E325,E327,E328,E330,E332,E345,E334,E336,E341,E343,E349,E347,E351,E339,E352)</f>
        <v>14</v>
      </c>
      <c r="N328" s="5">
        <f>SUM(D317,D320,D318,D322,D324,D326,D335,D329,D331,D333,D337,D350,D338,D340,D342,D344,D346,D348,D353)</f>
        <v>15</v>
      </c>
    </row>
    <row r="329" spans="2:18" ht="18.75" x14ac:dyDescent="0.3">
      <c r="B329" s="14" t="s">
        <v>63</v>
      </c>
      <c r="C329" s="40" t="s">
        <v>22</v>
      </c>
      <c r="D329" s="46">
        <f>IF(ISBLANK(Journées!I47),"",(Journées!I47))</f>
        <v>0</v>
      </c>
      <c r="E329" s="46">
        <f>IF(ISBLANK(Journées!J47),"",(Journées!J47))</f>
        <v>2</v>
      </c>
      <c r="F329" s="42" t="s">
        <v>12</v>
      </c>
      <c r="G329" s="5">
        <f>_xlfn.IFS(E329="","",D329&gt;E329,0,D329=E329,1,D329&lt;E329,3)</f>
        <v>3</v>
      </c>
      <c r="J329" s="29">
        <f>J328/K330</f>
        <v>0.6</v>
      </c>
      <c r="K329" s="29">
        <f>K328/K330</f>
        <v>0.4</v>
      </c>
      <c r="M329" s="29">
        <f>M328/N330</f>
        <v>0.48275862068965519</v>
      </c>
      <c r="N329" s="29">
        <f>N328/N330</f>
        <v>0.51724137931034486</v>
      </c>
    </row>
    <row r="330" spans="2:18" ht="18.75" x14ac:dyDescent="0.3">
      <c r="B330" s="14" t="s">
        <v>64</v>
      </c>
      <c r="C330" s="42" t="s">
        <v>12</v>
      </c>
      <c r="D330" s="46">
        <f>IF(ISBLANK(Journées!N53),"",(Journées!N53))</f>
        <v>2</v>
      </c>
      <c r="E330" s="46">
        <f>IF(ISBLANK(Journées!O53),"",(Journées!O53))</f>
        <v>1</v>
      </c>
      <c r="F330" s="40" t="s">
        <v>28</v>
      </c>
      <c r="G330" s="5">
        <f>_xlfn.IFS(D330="","",D330&lt;E330,0,D330=E330,1,D330&gt;E330,3)</f>
        <v>3</v>
      </c>
      <c r="J330" s="5" t="s">
        <v>45</v>
      </c>
      <c r="K330" s="5">
        <f>J328+K328</f>
        <v>35</v>
      </c>
      <c r="M330" s="5" t="s">
        <v>44</v>
      </c>
      <c r="N330" s="5">
        <f>M328+N328</f>
        <v>29</v>
      </c>
    </row>
    <row r="331" spans="2:18" ht="18.75" x14ac:dyDescent="0.3">
      <c r="B331" s="14" t="s">
        <v>65</v>
      </c>
      <c r="C331" s="40" t="s">
        <v>25</v>
      </c>
      <c r="D331" s="46">
        <f>IF(ISBLANK(Journées!S53),"",(Journées!S53))</f>
        <v>0</v>
      </c>
      <c r="E331" s="46">
        <f>IF(ISBLANK(Journées!T53),"",(Journées!T53))</f>
        <v>2</v>
      </c>
      <c r="F331" s="42" t="s">
        <v>12</v>
      </c>
      <c r="G331" s="5">
        <f>_xlfn.IFS(E331="","",D331&gt;E331,0,D331=E331,1,D331&lt;E331,3)</f>
        <v>3</v>
      </c>
    </row>
    <row r="332" spans="2:18" ht="18.75" x14ac:dyDescent="0.3">
      <c r="B332" s="14" t="s">
        <v>66</v>
      </c>
      <c r="C332" s="42" t="s">
        <v>12</v>
      </c>
      <c r="D332" s="46">
        <f>IF(ISBLANK(Journées!D67),"",(Journées!D67))</f>
        <v>3</v>
      </c>
      <c r="E332" s="46">
        <f>IF(ISBLANK(Journées!E67),"",(Journées!E67))</f>
        <v>1</v>
      </c>
      <c r="F332" s="40" t="s">
        <v>24</v>
      </c>
      <c r="G332" s="5">
        <f>_xlfn.IFS(D332="","",D332&lt;E332,0,D332=E332,1,D332&gt;E332,3)</f>
        <v>3</v>
      </c>
      <c r="J332" s="70" t="s">
        <v>126</v>
      </c>
      <c r="K332" s="71"/>
      <c r="L332" s="47">
        <f>K330/(J319+M319+P319)</f>
        <v>1.25</v>
      </c>
      <c r="M332" s="72" t="s">
        <v>127</v>
      </c>
      <c r="N332" s="73"/>
      <c r="O332" s="47">
        <f>N330/(J319+M319+P319)</f>
        <v>1.0357142857142858</v>
      </c>
      <c r="P332" s="64" t="s">
        <v>147</v>
      </c>
      <c r="Q332" s="65"/>
      <c r="R332" s="47">
        <f>(K330+N330)/(J319+M319+P319)</f>
        <v>2.2857142857142856</v>
      </c>
    </row>
    <row r="333" spans="2:18" ht="18.75" x14ac:dyDescent="0.3">
      <c r="B333" s="14" t="s">
        <v>67</v>
      </c>
      <c r="C333" s="40" t="s">
        <v>23</v>
      </c>
      <c r="D333" s="46">
        <f>IF(ISBLANK(Journées!I67),"",(Journées!I67))</f>
        <v>1</v>
      </c>
      <c r="E333" s="46">
        <f>IF(ISBLANK(Journées!J67),"",(Journées!J67))</f>
        <v>1</v>
      </c>
      <c r="F333" s="42" t="s">
        <v>12</v>
      </c>
      <c r="G333" s="5">
        <f>_xlfn.IFS(E333="","",D333&gt;E333,0,D333=E333,1,D333&lt;E333,3)</f>
        <v>1</v>
      </c>
    </row>
    <row r="334" spans="2:18" ht="18.75" x14ac:dyDescent="0.3">
      <c r="B334" s="14" t="s">
        <v>68</v>
      </c>
      <c r="C334" s="42" t="s">
        <v>12</v>
      </c>
      <c r="D334" s="46">
        <f>IF(ISBLANK(Journées!N69),"",(Journées!N69))</f>
        <v>3</v>
      </c>
      <c r="E334" s="46">
        <f>IF(ISBLANK(Journées!O69),"",(Journées!O69))</f>
        <v>1</v>
      </c>
      <c r="F334" s="40" t="s">
        <v>26</v>
      </c>
      <c r="G334" s="5">
        <f>_xlfn.IFS(D334="","",D334&lt;E334,0,D334=E334,1,D334&gt;E334,3)</f>
        <v>3</v>
      </c>
    </row>
    <row r="335" spans="2:18" ht="18.75" x14ac:dyDescent="0.3">
      <c r="B335" s="14" t="s">
        <v>69</v>
      </c>
      <c r="C335" s="20" t="s">
        <v>29</v>
      </c>
      <c r="D335" s="46">
        <f>IF(ISBLANK(Journées!S64),"",(Journées!S64))</f>
        <v>0</v>
      </c>
      <c r="E335" s="46">
        <f>IF(ISBLANK(Journées!T64),"",(Journées!T64))</f>
        <v>1</v>
      </c>
      <c r="F335" s="42" t="s">
        <v>12</v>
      </c>
      <c r="G335" s="5">
        <f>_xlfn.IFS(E335="","",D335&gt;E335,0,D335=E335,1,D335&lt;E335,3)</f>
        <v>3</v>
      </c>
    </row>
    <row r="336" spans="2:18" ht="18.75" x14ac:dyDescent="0.3">
      <c r="B336" s="14" t="s">
        <v>70</v>
      </c>
      <c r="C336" s="42" t="s">
        <v>12</v>
      </c>
      <c r="D336" s="46">
        <f>IF(ISBLANK(Journées!D75),"",(Journées!D75))</f>
        <v>0</v>
      </c>
      <c r="E336" s="46">
        <f>IF(ISBLANK(Journées!E75),"",(Journées!E75))</f>
        <v>0</v>
      </c>
      <c r="F336" s="20" t="s">
        <v>25</v>
      </c>
      <c r="G336" s="5">
        <f>_xlfn.IFS(D336="","",D336&lt;E336,0,D336=E336,1,D336&gt;E336,3)</f>
        <v>1</v>
      </c>
      <c r="J336" s="68" t="s">
        <v>148</v>
      </c>
      <c r="K336" s="69"/>
      <c r="L336" s="14" t="str">
        <f>B339</f>
        <v>J24</v>
      </c>
      <c r="M336" s="14" t="str" cm="1">
        <f t="array" ref="M336">_xlfn.SWITCH(VLOOKUP(L336,B316:G353,6,FALSE),0,"D",1,"N",3,"V")</f>
        <v>V</v>
      </c>
    </row>
    <row r="337" spans="2:13" ht="18.75" x14ac:dyDescent="0.3">
      <c r="B337" s="14" t="s">
        <v>71</v>
      </c>
      <c r="C337" s="20" t="s">
        <v>24</v>
      </c>
      <c r="D337" s="46">
        <f>IF(ISBLANK(Journées!I73),"",(Journées!I73))</f>
        <v>0</v>
      </c>
      <c r="E337" s="46">
        <f>IF(ISBLANK(Journées!J73),"",(Journées!J73))</f>
        <v>0</v>
      </c>
      <c r="F337" s="42" t="s">
        <v>12</v>
      </c>
      <c r="G337" s="5">
        <f>_xlfn.IFS(E337="","",D337&gt;E337,0,D337=E337,1,D337&lt;E337,3)</f>
        <v>1</v>
      </c>
      <c r="L337" s="14" t="str">
        <f t="shared" ref="L337:L340" si="7">B340</f>
        <v>J25</v>
      </c>
      <c r="M337" s="14" t="str" cm="1">
        <f t="array" ref="M337">_xlfn.SWITCH(VLOOKUP(L337,B317:G354,6,FALSE),0,"D",1,"N",3,"V")</f>
        <v>V</v>
      </c>
    </row>
    <row r="338" spans="2:13" ht="18.75" x14ac:dyDescent="0.3">
      <c r="B338" s="14" t="s">
        <v>72</v>
      </c>
      <c r="C338" s="40" t="s">
        <v>27</v>
      </c>
      <c r="D338" s="46">
        <f>IF(ISBLANK(Journées!N73),"",(Journées!N73))</f>
        <v>0</v>
      </c>
      <c r="E338" s="46">
        <f>IF(ISBLANK(Journées!O73),"",(Journées!O73))</f>
        <v>2</v>
      </c>
      <c r="F338" s="42" t="s">
        <v>12</v>
      </c>
      <c r="G338" s="5">
        <f>_xlfn.IFS(E338="","",D338&gt;E338,0,D338=E338,1,D338&lt;E338,3)</f>
        <v>3</v>
      </c>
      <c r="L338" s="14" t="str">
        <f t="shared" si="7"/>
        <v>J26</v>
      </c>
      <c r="M338" s="14" t="str" cm="1">
        <f t="array" ref="M338">_xlfn.SWITCH(VLOOKUP(L338,B318:G355,6,FALSE),0,"D",1,"N",3,"V")</f>
        <v>D</v>
      </c>
    </row>
    <row r="339" spans="2:13" ht="18.75" x14ac:dyDescent="0.3">
      <c r="B339" s="14" t="s">
        <v>73</v>
      </c>
      <c r="C339" s="42" t="s">
        <v>12</v>
      </c>
      <c r="D339" s="46">
        <f>IF(ISBLANK(Journées!S81),"",(Journées!S81))</f>
        <v>1</v>
      </c>
      <c r="E339" s="46">
        <f>IF(ISBLANK(Journées!T81),"",(Journées!T81))</f>
        <v>0</v>
      </c>
      <c r="F339" s="40" t="s">
        <v>22</v>
      </c>
      <c r="G339" s="5">
        <f>_xlfn.IFS(D339="","",D339&lt;E339,0,D339=E339,1,D339&gt;E339,3)</f>
        <v>3</v>
      </c>
      <c r="L339" s="14" t="str">
        <f t="shared" si="7"/>
        <v>J27</v>
      </c>
      <c r="M339" s="14" t="str" cm="1">
        <f t="array" ref="M339">_xlfn.SWITCH(VLOOKUP(L339,B319:G356,6,FALSE),0,"D",1,"N",3,"V")</f>
        <v>V</v>
      </c>
    </row>
    <row r="340" spans="2:13" ht="18.75" x14ac:dyDescent="0.3">
      <c r="B340" s="14" t="s">
        <v>74</v>
      </c>
      <c r="C340" s="40" t="s">
        <v>20</v>
      </c>
      <c r="D340" s="46">
        <f>IF(ISBLANK(Journées!D93),"",(Journées!D93))</f>
        <v>1</v>
      </c>
      <c r="E340" s="46">
        <f>IF(ISBLANK(Journées!E93),"",(Journées!E93))</f>
        <v>2</v>
      </c>
      <c r="F340" s="42" t="s">
        <v>12</v>
      </c>
      <c r="G340" s="5">
        <f>_xlfn.IFS(E340="","",D340&gt;E340,0,D340=E340,1,D340&lt;E340,3)</f>
        <v>3</v>
      </c>
      <c r="L340" s="14" t="str">
        <f t="shared" si="7"/>
        <v>J28</v>
      </c>
      <c r="M340" s="14" t="str" cm="1">
        <f t="array" ref="M340">_xlfn.SWITCH(VLOOKUP(L340,B320:G357,6,FALSE),0,"D",1,"N",3,"V")</f>
        <v>N</v>
      </c>
    </row>
    <row r="341" spans="2:13" ht="18.75" x14ac:dyDescent="0.3">
      <c r="B341" s="14" t="s">
        <v>75</v>
      </c>
      <c r="C341" s="42" t="s">
        <v>12</v>
      </c>
      <c r="D341" s="46">
        <f>IF(ISBLANK(Journées!I92),"",(Journées!I92))</f>
        <v>1</v>
      </c>
      <c r="E341" s="46">
        <f>IF(ISBLANK(Journées!J92),"",(Journées!J92))</f>
        <v>3</v>
      </c>
      <c r="F341" s="40" t="s">
        <v>21</v>
      </c>
      <c r="G341" s="5">
        <f>_xlfn.IFS(D341="","",D341&lt;E341,0,D341=E341,1,D341&gt;E341,3)</f>
        <v>0</v>
      </c>
    </row>
    <row r="342" spans="2:13" ht="18.75" x14ac:dyDescent="0.3">
      <c r="B342" s="14" t="s">
        <v>76</v>
      </c>
      <c r="C342" s="40" t="s">
        <v>26</v>
      </c>
      <c r="D342" s="46">
        <f>IF(ISBLANK(Journées!N93),"",(Journées!N93))</f>
        <v>2</v>
      </c>
      <c r="E342" s="46">
        <f>IF(ISBLANK(Journées!O93),"",(Journées!O93))</f>
        <v>3</v>
      </c>
      <c r="F342" s="42" t="s">
        <v>12</v>
      </c>
      <c r="G342" s="5">
        <f>_xlfn.IFS(E342="","",D342&gt;E342,0,D342=E342,1,D342&lt;E342,3)</f>
        <v>3</v>
      </c>
    </row>
    <row r="343" spans="2:13" ht="18.75" x14ac:dyDescent="0.3">
      <c r="B343" s="14" t="s">
        <v>77</v>
      </c>
      <c r="C343" s="42" t="s">
        <v>12</v>
      </c>
      <c r="D343" s="46">
        <f>IF(ISBLANK(Journées!S92),"",(Journées!S92))</f>
        <v>2</v>
      </c>
      <c r="E343" s="46">
        <f>IF(ISBLANK(Journées!T92),"",(Journées!T92))</f>
        <v>2</v>
      </c>
      <c r="F343" s="40" t="s">
        <v>17</v>
      </c>
      <c r="G343" s="5">
        <f>_xlfn.IFS(D343="","",D343&lt;E343,0,D343=E343,1,D343&gt;E343,3)</f>
        <v>1</v>
      </c>
    </row>
    <row r="344" spans="2:13" ht="18.75" x14ac:dyDescent="0.3">
      <c r="B344" s="14" t="s">
        <v>78</v>
      </c>
      <c r="C344" s="40" t="s">
        <v>31</v>
      </c>
      <c r="D344" s="20"/>
      <c r="E344" s="20"/>
      <c r="F344" s="42" t="s">
        <v>12</v>
      </c>
      <c r="G344" s="5" t="str">
        <f>_xlfn.IFS(E344="","",D344&gt;E344,0,D344=E344,1,D344&lt;E344,3)</f>
        <v/>
      </c>
    </row>
    <row r="345" spans="2:13" ht="18.75" x14ac:dyDescent="0.3">
      <c r="B345" s="14" t="s">
        <v>79</v>
      </c>
      <c r="C345" s="42" t="s">
        <v>12</v>
      </c>
      <c r="D345" s="20"/>
      <c r="E345" s="20"/>
      <c r="F345" s="40" t="s">
        <v>10</v>
      </c>
      <c r="G345" s="5" t="str">
        <f>_xlfn.IFS(D345="","",D345&lt;E345,0,D345=E345,1,D345&gt;E345,3)</f>
        <v/>
      </c>
    </row>
    <row r="346" spans="2:13" ht="18.75" x14ac:dyDescent="0.3">
      <c r="B346" s="14" t="s">
        <v>80</v>
      </c>
      <c r="C346" s="40" t="s">
        <v>28</v>
      </c>
      <c r="D346" s="20"/>
      <c r="E346" s="20"/>
      <c r="F346" s="42" t="s">
        <v>12</v>
      </c>
      <c r="G346" s="5" t="str">
        <f>_xlfn.IFS(E346="","",D346&gt;E346,0,D346=E346,1,D346&lt;E346,3)</f>
        <v/>
      </c>
    </row>
    <row r="347" spans="2:13" ht="18.75" x14ac:dyDescent="0.3">
      <c r="B347" s="14" t="s">
        <v>81</v>
      </c>
      <c r="C347" s="42" t="s">
        <v>12</v>
      </c>
      <c r="D347" s="20"/>
      <c r="E347" s="20"/>
      <c r="F347" s="40" t="s">
        <v>33</v>
      </c>
      <c r="G347" s="5" t="str">
        <f>_xlfn.IFS(D347="","",D347&lt;E347,0,D347=E347,1,D347&gt;E347,3)</f>
        <v/>
      </c>
    </row>
    <row r="348" spans="2:13" ht="18.75" x14ac:dyDescent="0.3">
      <c r="B348" s="14" t="s">
        <v>82</v>
      </c>
      <c r="C348" s="40" t="s">
        <v>11</v>
      </c>
      <c r="D348" s="20"/>
      <c r="E348" s="20"/>
      <c r="F348" s="42" t="s">
        <v>12</v>
      </c>
      <c r="G348" s="5" t="str">
        <f>_xlfn.IFS(E348="","",D348&gt;E348,0,D348=E348,1,D348&lt;E348,3)</f>
        <v/>
      </c>
    </row>
    <row r="349" spans="2:13" ht="18.75" x14ac:dyDescent="0.3">
      <c r="B349" s="14" t="s">
        <v>83</v>
      </c>
      <c r="C349" s="42" t="s">
        <v>12</v>
      </c>
      <c r="D349" s="20"/>
      <c r="E349" s="20"/>
      <c r="F349" s="40" t="s">
        <v>18</v>
      </c>
      <c r="G349" s="5" t="str">
        <f>_xlfn.IFS(D349="","",D349&lt;E349,0,D349=E349,1,D349&gt;E349,3)</f>
        <v/>
      </c>
    </row>
    <row r="350" spans="2:13" ht="18.75" x14ac:dyDescent="0.3">
      <c r="B350" s="14" t="s">
        <v>84</v>
      </c>
      <c r="C350" s="40" t="s">
        <v>30</v>
      </c>
      <c r="D350" s="20"/>
      <c r="E350" s="20"/>
      <c r="F350" s="42" t="s">
        <v>12</v>
      </c>
      <c r="G350" s="5" t="str">
        <f>_xlfn.IFS(E350="","",D350&gt;E350,0,D350=E350,1,D350&lt;E350,3)</f>
        <v/>
      </c>
    </row>
    <row r="351" spans="2:13" ht="18.75" x14ac:dyDescent="0.3">
      <c r="B351" s="14" t="s">
        <v>85</v>
      </c>
      <c r="C351" s="42" t="s">
        <v>12</v>
      </c>
      <c r="D351" s="20"/>
      <c r="E351" s="20"/>
      <c r="F351" s="40" t="s">
        <v>13</v>
      </c>
      <c r="G351" s="5" t="str">
        <f>_xlfn.IFS(D351="","",D351&lt;E351,0,D351=E351,1,D351&gt;E351,3)</f>
        <v/>
      </c>
    </row>
    <row r="352" spans="2:13" ht="18.75" x14ac:dyDescent="0.3">
      <c r="B352" s="14" t="s">
        <v>86</v>
      </c>
      <c r="C352" s="42" t="s">
        <v>12</v>
      </c>
      <c r="D352" s="20"/>
      <c r="E352" s="20"/>
      <c r="F352" s="40" t="s">
        <v>23</v>
      </c>
      <c r="G352" s="5" t="str">
        <f>_xlfn.IFS(D352="","",D352&lt;E352,0,D352=E352,1,D352&gt;E352,3)</f>
        <v/>
      </c>
    </row>
    <row r="353" spans="1:17" ht="18.75" x14ac:dyDescent="0.3">
      <c r="B353" s="14" t="s">
        <v>87</v>
      </c>
      <c r="C353" s="40" t="s">
        <v>32</v>
      </c>
      <c r="D353" s="20"/>
      <c r="E353" s="20"/>
      <c r="F353" s="42" t="s">
        <v>12</v>
      </c>
      <c r="G353" s="5" t="str">
        <f>_xlfn.IFS(E353="","",D353&gt;E353,0,D353=E353,1,D353&lt;E353,3)</f>
        <v/>
      </c>
    </row>
    <row r="354" spans="1:17" ht="18.75" x14ac:dyDescent="0.3">
      <c r="C354" s="17"/>
      <c r="D354" s="17"/>
      <c r="E354" s="17"/>
      <c r="F354" s="17"/>
      <c r="G354" s="5"/>
    </row>
    <row r="355" spans="1:17" ht="18.75" x14ac:dyDescent="0.3">
      <c r="B355" s="27"/>
      <c r="C355" s="14"/>
      <c r="D355" s="5"/>
      <c r="E355" s="5"/>
      <c r="F355" s="27"/>
      <c r="G355" s="37">
        <f>SUM(G316:G354)</f>
        <v>56</v>
      </c>
    </row>
    <row r="357" spans="1:17" ht="15.75" thickBot="1" x14ac:dyDescent="0.3"/>
    <row r="358" spans="1:17" ht="21.75" thickBot="1" x14ac:dyDescent="0.4">
      <c r="A358" t="s">
        <v>136</v>
      </c>
      <c r="B358" s="77" t="s">
        <v>23</v>
      </c>
      <c r="C358" s="78"/>
      <c r="D358" s="78"/>
      <c r="E358" s="78"/>
      <c r="F358" s="79"/>
    </row>
    <row r="359" spans="1:17" ht="21" x14ac:dyDescent="0.35">
      <c r="B359" s="23"/>
      <c r="C359" s="80" t="s">
        <v>34</v>
      </c>
      <c r="D359" s="80"/>
      <c r="E359" s="80" t="s">
        <v>35</v>
      </c>
      <c r="F359" s="80"/>
      <c r="G359" s="14" t="s">
        <v>40</v>
      </c>
      <c r="J359" s="74" t="s">
        <v>36</v>
      </c>
      <c r="K359" s="74"/>
      <c r="M359" s="75" t="s">
        <v>4</v>
      </c>
      <c r="N359" s="76"/>
      <c r="P359" s="66" t="s">
        <v>38</v>
      </c>
      <c r="Q359" s="67"/>
    </row>
    <row r="360" spans="1:17" ht="18.75" x14ac:dyDescent="0.3">
      <c r="B360" s="21" t="s">
        <v>50</v>
      </c>
      <c r="C360" s="40" t="s">
        <v>30</v>
      </c>
      <c r="D360" s="40">
        <v>1</v>
      </c>
      <c r="E360" s="40">
        <v>1</v>
      </c>
      <c r="F360" s="41" t="s">
        <v>23</v>
      </c>
      <c r="G360" s="5">
        <f>_xlfn.IFS(E360="","",D360&gt;E360,0,D360=E360,1,D360&lt;E360,3)</f>
        <v>1</v>
      </c>
      <c r="I360" s="24"/>
      <c r="J360" s="5" t="s">
        <v>34</v>
      </c>
      <c r="K360" s="5" t="s">
        <v>35</v>
      </c>
      <c r="L360" s="24"/>
      <c r="M360" s="5" t="s">
        <v>34</v>
      </c>
      <c r="N360" s="5" t="s">
        <v>35</v>
      </c>
      <c r="O360" s="24"/>
      <c r="P360" s="5" t="s">
        <v>34</v>
      </c>
      <c r="Q360" s="5" t="s">
        <v>35</v>
      </c>
    </row>
    <row r="361" spans="1:17" ht="18.75" x14ac:dyDescent="0.3">
      <c r="B361" s="14" t="s">
        <v>51</v>
      </c>
      <c r="C361" s="41" t="s">
        <v>23</v>
      </c>
      <c r="D361" s="20">
        <v>3</v>
      </c>
      <c r="E361" s="20">
        <v>0</v>
      </c>
      <c r="F361" s="20" t="s">
        <v>13</v>
      </c>
      <c r="G361" s="5">
        <f>_xlfn.IFS(D361="","",D361&lt;E361,0,D361=E361,1,D361&gt;E361,3)</f>
        <v>3</v>
      </c>
      <c r="I361" s="24"/>
      <c r="J361" s="5">
        <f>COUNTIFS(C360:C397,F360,G360:G397,3)</f>
        <v>4</v>
      </c>
      <c r="K361" s="5">
        <f>COUNTIFS(F360:F397,F360,G360:G397,3)</f>
        <v>3</v>
      </c>
      <c r="L361" s="24"/>
      <c r="M361" s="5">
        <f>COUNTIFS(C360:C397,F360,G360:G397,0)</f>
        <v>5</v>
      </c>
      <c r="N361" s="5">
        <f>COUNTIFS(F360:F397,F360,G360:G397,0)</f>
        <v>5</v>
      </c>
      <c r="O361" s="24"/>
      <c r="P361" s="5">
        <f>COUNTIFS(C360:C397,F360,G360:G397,1)</f>
        <v>4</v>
      </c>
      <c r="Q361" s="5">
        <f>COUNTIFS(F360:F397,F360,G360:G397,1)</f>
        <v>6</v>
      </c>
    </row>
    <row r="362" spans="1:17" ht="18.75" x14ac:dyDescent="0.3">
      <c r="B362" s="14" t="s">
        <v>52</v>
      </c>
      <c r="C362" s="40" t="s">
        <v>25</v>
      </c>
      <c r="D362" s="20">
        <f>IF(ISBLANK(Journées!N9),"",(Journées!N9))</f>
        <v>3</v>
      </c>
      <c r="E362" s="20">
        <f>IF(ISBLANK(Journées!O9),"",(Journées!O9))</f>
        <v>0</v>
      </c>
      <c r="F362" s="41" t="s">
        <v>23</v>
      </c>
      <c r="G362" s="5">
        <f>_xlfn.IFS(E362="","",D362&gt;E362,0,D362=E362,1,D362&lt;E362,3)</f>
        <v>0</v>
      </c>
      <c r="I362" s="5" t="s">
        <v>37</v>
      </c>
      <c r="J362" s="30">
        <f>J361/J363</f>
        <v>0.5714285714285714</v>
      </c>
      <c r="K362" s="31">
        <f>K361/J363</f>
        <v>0.42857142857142855</v>
      </c>
      <c r="L362" s="28"/>
      <c r="M362" s="32">
        <f>M361/M363</f>
        <v>0.5</v>
      </c>
      <c r="N362" s="31">
        <f>N361/M363</f>
        <v>0.5</v>
      </c>
      <c r="O362" s="28"/>
      <c r="P362" s="32">
        <f>P361/P363</f>
        <v>0.4</v>
      </c>
      <c r="Q362" s="30">
        <f>Q361/P363</f>
        <v>0.6</v>
      </c>
    </row>
    <row r="363" spans="1:17" ht="18.75" x14ac:dyDescent="0.3">
      <c r="B363" s="14" t="s">
        <v>53</v>
      </c>
      <c r="C363" s="41" t="s">
        <v>23</v>
      </c>
      <c r="D363" s="20">
        <f>IF(ISBLANK(Journées!S14),"",(Journées!S14))</f>
        <v>0</v>
      </c>
      <c r="E363" s="20">
        <f>IF(ISBLANK(Journées!T14),"",(Journées!T14))</f>
        <v>2</v>
      </c>
      <c r="F363" s="40" t="s">
        <v>10</v>
      </c>
      <c r="G363" s="5">
        <f>_xlfn.IFS(D363="","",D363&lt;E363,0,D363=E363,1,D363&gt;E363,3)</f>
        <v>0</v>
      </c>
      <c r="I363" s="26"/>
      <c r="J363" s="5">
        <f>J361+K361</f>
        <v>7</v>
      </c>
      <c r="K363" s="34"/>
      <c r="L363" s="24"/>
      <c r="M363" s="5">
        <f>M361+N361</f>
        <v>10</v>
      </c>
      <c r="N363" s="34"/>
      <c r="O363" s="24"/>
      <c r="P363" s="5">
        <f>P361+Q361</f>
        <v>10</v>
      </c>
      <c r="Q363" s="34"/>
    </row>
    <row r="364" spans="1:17" ht="18.75" x14ac:dyDescent="0.3">
      <c r="B364" s="14" t="s">
        <v>54</v>
      </c>
      <c r="C364" s="40" t="s">
        <v>24</v>
      </c>
      <c r="D364" s="20">
        <f>IF(ISBLANK(Journées!D23),"",(Journées!D23))</f>
        <v>2</v>
      </c>
      <c r="E364" s="20">
        <f>IF(ISBLANK(Journées!E23),"",(Journées!E23))</f>
        <v>0</v>
      </c>
      <c r="F364" s="41" t="s">
        <v>23</v>
      </c>
      <c r="G364" s="5">
        <f>_xlfn.IFS(E364="","",D364&gt;E364,0,D364=E364,1,D364&lt;E364,3)</f>
        <v>0</v>
      </c>
      <c r="H364" s="17"/>
    </row>
    <row r="365" spans="1:17" ht="18.75" x14ac:dyDescent="0.3">
      <c r="B365" s="14" t="s">
        <v>55</v>
      </c>
      <c r="C365" s="41" t="s">
        <v>23</v>
      </c>
      <c r="D365" s="20">
        <f>IF(ISBLANK(Journées!I21),"",(Journées!I21))</f>
        <v>1</v>
      </c>
      <c r="E365" s="20">
        <f>IF(ISBLANK(Journées!J21),"",(Journées!J21))</f>
        <v>2</v>
      </c>
      <c r="F365" s="40" t="s">
        <v>17</v>
      </c>
      <c r="G365" s="5">
        <f>_xlfn.IFS(D365="","",D365&lt;E365,0,D365=E365,1,D365&gt;E365,3)</f>
        <v>0</v>
      </c>
    </row>
    <row r="366" spans="1:17" ht="18.75" x14ac:dyDescent="0.3">
      <c r="B366" s="14" t="s">
        <v>56</v>
      </c>
      <c r="C366" s="40" t="s">
        <v>27</v>
      </c>
      <c r="D366" s="20">
        <f>IF(ISBLANK(Journées!N25),"",(Journées!N25))</f>
        <v>0</v>
      </c>
      <c r="E366" s="20">
        <f>IF(ISBLANK(Journées!O25),"",(Journées!O25))</f>
        <v>1</v>
      </c>
      <c r="F366" s="41" t="s">
        <v>23</v>
      </c>
      <c r="G366" s="5">
        <f>_xlfn.IFS(E366="","",D366&gt;E366,0,D366=E366,1,D366&lt;E366,3)</f>
        <v>3</v>
      </c>
      <c r="I366" s="35" t="s">
        <v>39</v>
      </c>
      <c r="J366" s="35" t="s">
        <v>2</v>
      </c>
      <c r="K366" s="35" t="s">
        <v>4</v>
      </c>
      <c r="L366" s="35" t="s">
        <v>38</v>
      </c>
    </row>
    <row r="367" spans="1:17" ht="18.75" x14ac:dyDescent="0.3">
      <c r="B367" s="14" t="s">
        <v>57</v>
      </c>
      <c r="C367" s="41" t="s">
        <v>23</v>
      </c>
      <c r="D367" s="20">
        <f>IF(ISBLANK(Journées!S25),"",(Journées!S25))</f>
        <v>2</v>
      </c>
      <c r="E367" s="20">
        <f>IF(ISBLANK(Journées!T25),"",(Journées!T25))</f>
        <v>2</v>
      </c>
      <c r="F367" s="40" t="s">
        <v>22</v>
      </c>
      <c r="G367" s="5">
        <f>_xlfn.IFS(D367="","",D367&lt;E367,0,D367=E367,1,D367&gt;E367,3)</f>
        <v>1</v>
      </c>
      <c r="I367" s="5" t="s">
        <v>37</v>
      </c>
      <c r="J367" s="33">
        <f>J363/(J363+M363+P363)</f>
        <v>0.25925925925925924</v>
      </c>
      <c r="K367" s="33">
        <f>M363/(J363+M363+P363)</f>
        <v>0.37037037037037035</v>
      </c>
      <c r="L367" s="33">
        <f>P363/(J363+M363+P363)</f>
        <v>0.37037037037037035</v>
      </c>
    </row>
    <row r="368" spans="1:17" ht="18.75" x14ac:dyDescent="0.3">
      <c r="B368" s="14" t="s">
        <v>58</v>
      </c>
      <c r="C368" s="40" t="s">
        <v>28</v>
      </c>
      <c r="D368" s="20">
        <f>IF(ISBLANK(Journées!D41),"",(Journées!D41))</f>
        <v>2</v>
      </c>
      <c r="E368" s="20">
        <f>IF(ISBLANK(Journées!E41),"",(Journées!E41))</f>
        <v>0</v>
      </c>
      <c r="F368" s="41" t="s">
        <v>23</v>
      </c>
      <c r="G368" s="5">
        <f>_xlfn.IFS(E368="","",D368&gt;E368,0,D368=E368,1,D368&lt;E368,3)</f>
        <v>0</v>
      </c>
    </row>
    <row r="369" spans="2:18" ht="18.75" x14ac:dyDescent="0.3">
      <c r="B369" s="14" t="s">
        <v>59</v>
      </c>
      <c r="C369" s="41" t="s">
        <v>23</v>
      </c>
      <c r="D369" s="20">
        <f>IF(ISBLANK(Journées!I36),"",(Journées!I36))</f>
        <v>1</v>
      </c>
      <c r="E369" s="20">
        <f>IF(ISBLANK(Journées!J36),"",(Journées!J36))</f>
        <v>0</v>
      </c>
      <c r="F369" s="40" t="s">
        <v>21</v>
      </c>
      <c r="G369" s="5">
        <f>_xlfn.IFS(D369="","",D369&lt;E369,0,D369=E369,1,D369&gt;E369,3)</f>
        <v>3</v>
      </c>
    </row>
    <row r="370" spans="2:18" ht="18.75" x14ac:dyDescent="0.3">
      <c r="B370" s="14" t="s">
        <v>60</v>
      </c>
      <c r="C370" s="40" t="s">
        <v>11</v>
      </c>
      <c r="D370" s="20">
        <f>IF(ISBLANK(Journées!N38),"",(Journées!N38))</f>
        <v>2</v>
      </c>
      <c r="E370" s="20">
        <f>IF(ISBLANK(Journées!O38),"",(Journées!O38))</f>
        <v>0</v>
      </c>
      <c r="F370" s="41" t="s">
        <v>23</v>
      </c>
      <c r="G370" s="5">
        <f>_xlfn.IFS(E370="","",D370&gt;E370,0,D370=E370,1,D370&lt;E370,3)</f>
        <v>0</v>
      </c>
      <c r="J370" s="70" t="s">
        <v>42</v>
      </c>
      <c r="K370" s="71"/>
      <c r="M370" s="72" t="s">
        <v>43</v>
      </c>
      <c r="N370" s="73"/>
    </row>
    <row r="371" spans="2:18" ht="18.75" x14ac:dyDescent="0.3">
      <c r="B371" s="14" t="s">
        <v>61</v>
      </c>
      <c r="C371" s="41" t="s">
        <v>23</v>
      </c>
      <c r="D371" s="20">
        <f>IF(ISBLANK(Journées!S38),"",(Journées!S38))</f>
        <v>2</v>
      </c>
      <c r="E371" s="20">
        <f>IF(ISBLANK(Journées!T38),"",(Journées!T38))</f>
        <v>2</v>
      </c>
      <c r="F371" s="40" t="s">
        <v>31</v>
      </c>
      <c r="G371" s="5">
        <f>_xlfn.IFS(D371="","",D371&lt;E371,0,D371=E371,1,D371&gt;E371,3)</f>
        <v>1</v>
      </c>
      <c r="J371" s="5" t="s">
        <v>34</v>
      </c>
      <c r="K371" s="5" t="s">
        <v>35</v>
      </c>
      <c r="M371" s="5" t="s">
        <v>34</v>
      </c>
      <c r="N371" s="5" t="s">
        <v>35</v>
      </c>
    </row>
    <row r="372" spans="2:18" ht="18.75" x14ac:dyDescent="0.3">
      <c r="B372" s="14" t="s">
        <v>62</v>
      </c>
      <c r="C372" s="20" t="s">
        <v>20</v>
      </c>
      <c r="D372" s="20">
        <f>IF(ISBLANK(Journées!D52),"",(Journées!D52))</f>
        <v>0</v>
      </c>
      <c r="E372" s="20">
        <f>IF(ISBLANK(Journées!E52),"",(Journées!E52))</f>
        <v>0</v>
      </c>
      <c r="F372" s="41" t="s">
        <v>23</v>
      </c>
      <c r="G372" s="5">
        <f>_xlfn.IFS(E372="","",D372&gt;E372,0,D372=E372,1,D372&lt;E372,3)</f>
        <v>1</v>
      </c>
      <c r="J372" s="5">
        <f>SUM(D361,D363,D365,D367,D369,D371,D379,D373,D375,D393,D377,D381,D383,D387,D391,D385,D397,D389,D395)</f>
        <v>16</v>
      </c>
      <c r="K372" s="5">
        <f>SUM(E360,E364,E362,E366,E368,E370,E394,E376,E378,E380,E382,E396,E384,E386,E388,E390,E392,E374,E372)</f>
        <v>9</v>
      </c>
      <c r="M372" s="5">
        <f>SUM(E361,E363,E365,E367,E369,E371,E373,E375,E377,E389,E379,E381,E385,E387,E393,E391,E395,E383,E397)</f>
        <v>16</v>
      </c>
      <c r="N372" s="5">
        <f>SUM(D360,D364,D362,D366,D368,D370,D378,D372,D374,D376,D380,D394,D382,D384,D386,D388,D390,D392,D396)</f>
        <v>18</v>
      </c>
    </row>
    <row r="373" spans="2:18" ht="18.75" x14ac:dyDescent="0.3">
      <c r="B373" s="14" t="s">
        <v>63</v>
      </c>
      <c r="C373" s="41" t="s">
        <v>23</v>
      </c>
      <c r="D373" s="20">
        <f>IF(ISBLANK(Journées!I52),"",(Journées!I52))</f>
        <v>1</v>
      </c>
      <c r="E373" s="20">
        <f>IF(ISBLANK(Journées!J52),"",(Journées!J52))</f>
        <v>1</v>
      </c>
      <c r="F373" s="20" t="s">
        <v>32</v>
      </c>
      <c r="G373" s="5">
        <f>_xlfn.IFS(D373="","",D373&lt;E373,0,D373=E373,1,D373&gt;E373,3)</f>
        <v>1</v>
      </c>
      <c r="J373" s="29">
        <f>J372/K374</f>
        <v>0.64</v>
      </c>
      <c r="K373" s="29">
        <f>K372/K374</f>
        <v>0.36</v>
      </c>
      <c r="M373" s="29">
        <f>M372/N374</f>
        <v>0.47058823529411764</v>
      </c>
      <c r="N373" s="29">
        <f>N372/N374</f>
        <v>0.52941176470588236</v>
      </c>
    </row>
    <row r="374" spans="2:18" ht="18.75" x14ac:dyDescent="0.3">
      <c r="B374" s="14" t="s">
        <v>64</v>
      </c>
      <c r="C374" s="20" t="s">
        <v>26</v>
      </c>
      <c r="D374" s="20">
        <f>IF(ISBLANK(Journées!N50),"",(Journées!N50))</f>
        <v>1</v>
      </c>
      <c r="E374" s="20">
        <f>IF(ISBLANK(Journées!O50),"",(Journées!O50))</f>
        <v>1</v>
      </c>
      <c r="F374" s="41" t="s">
        <v>23</v>
      </c>
      <c r="G374" s="5">
        <f>_xlfn.IFS(E374="","",D374&gt;E374,0,D374=E374,1,D374&lt;E374,3)</f>
        <v>1</v>
      </c>
      <c r="J374" s="5" t="s">
        <v>45</v>
      </c>
      <c r="K374" s="5">
        <f>J372+K372</f>
        <v>25</v>
      </c>
      <c r="M374" s="5" t="s">
        <v>44</v>
      </c>
      <c r="N374" s="5">
        <f>M372+N372</f>
        <v>34</v>
      </c>
    </row>
    <row r="375" spans="2:18" ht="18.75" x14ac:dyDescent="0.3">
      <c r="B375" s="14" t="s">
        <v>65</v>
      </c>
      <c r="C375" s="41" t="s">
        <v>23</v>
      </c>
      <c r="D375" s="20">
        <f>IF(ISBLANK(Journées!S56),"",(Journées!S56))</f>
        <v>0</v>
      </c>
      <c r="E375" s="20">
        <f>IF(ISBLANK(Journées!T56),"",(Journées!T56))</f>
        <v>1</v>
      </c>
      <c r="F375" s="20" t="s">
        <v>29</v>
      </c>
      <c r="G375" s="5">
        <f>_xlfn.IFS(D375="","",D375&lt;E375,0,D375=E375,1,D375&gt;E375,3)</f>
        <v>0</v>
      </c>
    </row>
    <row r="376" spans="2:18" ht="18.75" x14ac:dyDescent="0.3">
      <c r="B376" s="14" t="s">
        <v>66</v>
      </c>
      <c r="C376" s="20" t="s">
        <v>18</v>
      </c>
      <c r="D376" s="20">
        <f>IF(ISBLANK(Journées!D61),"",(Journées!D61))</f>
        <v>4</v>
      </c>
      <c r="E376" s="20">
        <f>IF(ISBLANK(Journées!E61),"",(Journées!E61))</f>
        <v>1</v>
      </c>
      <c r="F376" s="41" t="s">
        <v>23</v>
      </c>
      <c r="G376" s="5">
        <f>_xlfn.IFS(E376="","",D376&gt;E376,0,D376=E376,1,D376&lt;E376,3)</f>
        <v>0</v>
      </c>
      <c r="J376" s="70" t="s">
        <v>126</v>
      </c>
      <c r="K376" s="71"/>
      <c r="L376" s="47">
        <f>K374/(J363+M363+P363)</f>
        <v>0.92592592592592593</v>
      </c>
      <c r="M376" s="72" t="s">
        <v>127</v>
      </c>
      <c r="N376" s="73"/>
      <c r="O376" s="47">
        <f>N374/(J363+M363+P363)</f>
        <v>1.2592592592592593</v>
      </c>
      <c r="P376" s="64" t="s">
        <v>147</v>
      </c>
      <c r="Q376" s="65"/>
      <c r="R376" s="47">
        <f>(K374+N374)/(J363+M363+P363)</f>
        <v>2.1851851851851851</v>
      </c>
    </row>
    <row r="377" spans="2:18" ht="18.75" x14ac:dyDescent="0.3">
      <c r="B377" s="14" t="s">
        <v>67</v>
      </c>
      <c r="C377" s="41" t="s">
        <v>23</v>
      </c>
      <c r="D377" s="20">
        <f>IF(ISBLANK(Journées!I67),"",(Journées!I67))</f>
        <v>1</v>
      </c>
      <c r="E377" s="20">
        <f>IF(ISBLANK(Journées!J67),"",(Journées!J67))</f>
        <v>1</v>
      </c>
      <c r="F377" s="20" t="s">
        <v>12</v>
      </c>
      <c r="G377" s="5">
        <f>_xlfn.IFS(D377="","",D377&lt;E377,0,D377=E377,1,D377&gt;E377,3)</f>
        <v>1</v>
      </c>
    </row>
    <row r="378" spans="2:18" ht="18.75" x14ac:dyDescent="0.3">
      <c r="B378" s="14" t="s">
        <v>68</v>
      </c>
      <c r="C378" s="20" t="s">
        <v>33</v>
      </c>
      <c r="D378" s="20">
        <f>IF(ISBLANK(Journées!N61),"",(Journées!N61))</f>
        <v>2</v>
      </c>
      <c r="E378" s="20">
        <f>IF(ISBLANK(Journées!O61),"",(Journées!O61))</f>
        <v>2</v>
      </c>
      <c r="F378" s="41" t="s">
        <v>23</v>
      </c>
      <c r="G378" s="5">
        <f>_xlfn.IFS(E378="","",D378&gt;E378,0,D378=E378,1,D378&lt;E378,3)</f>
        <v>1</v>
      </c>
    </row>
    <row r="379" spans="2:18" ht="18.75" x14ac:dyDescent="0.3">
      <c r="B379" s="14" t="s">
        <v>69</v>
      </c>
      <c r="C379" s="41" t="s">
        <v>23</v>
      </c>
      <c r="D379" s="20">
        <f>IF(ISBLANK(Journées!S66),"",(Journées!S66))</f>
        <v>1</v>
      </c>
      <c r="E379" s="20">
        <f>IF(ISBLANK(Journées!T66),"",(Journées!T66))</f>
        <v>0</v>
      </c>
      <c r="F379" s="20" t="s">
        <v>30</v>
      </c>
      <c r="G379" s="5">
        <f>_xlfn.IFS(D379="","",D379&lt;E379,0,D379=E379,1,D379&gt;E379,3)</f>
        <v>3</v>
      </c>
    </row>
    <row r="380" spans="2:18" ht="18.75" x14ac:dyDescent="0.3">
      <c r="B380" s="14" t="s">
        <v>70</v>
      </c>
      <c r="C380" s="20" t="s">
        <v>32</v>
      </c>
      <c r="D380" s="20">
        <f>IF(ISBLANK(Journées!D77),"",(Journées!D77))</f>
        <v>0</v>
      </c>
      <c r="E380" s="20">
        <f>IF(ISBLANK(Journées!E77),"",(Journées!E77))</f>
        <v>1</v>
      </c>
      <c r="F380" s="41" t="s">
        <v>23</v>
      </c>
      <c r="G380" s="5">
        <f>_xlfn.IFS(E380="","",D380&gt;E380,0,D380=E380,1,D380&lt;E380,3)</f>
        <v>3</v>
      </c>
      <c r="J380" s="68" t="s">
        <v>148</v>
      </c>
      <c r="K380" s="69"/>
      <c r="L380" s="14" t="str">
        <f>B382</f>
        <v>J23</v>
      </c>
      <c r="M380" s="14" t="str" cm="1">
        <f t="array" ref="M380">_xlfn.SWITCH(VLOOKUP(L380,B360:G397,6,FALSE),0,"D",1,"N",3,"V")</f>
        <v>N</v>
      </c>
    </row>
    <row r="381" spans="2:18" ht="18.75" x14ac:dyDescent="0.3">
      <c r="B381" s="14" t="s">
        <v>71</v>
      </c>
      <c r="C381" s="41" t="s">
        <v>23</v>
      </c>
      <c r="D381" s="20">
        <f>IF(ISBLANK(Journées!I74),"",(Journées!I74))</f>
        <v>3</v>
      </c>
      <c r="E381" s="20">
        <f>IF(ISBLANK(Journées!J74),"",(Journées!J74))</f>
        <v>1</v>
      </c>
      <c r="F381" s="20" t="s">
        <v>27</v>
      </c>
      <c r="G381" s="5">
        <f>_xlfn.IFS(D381="","",D381&lt;E381,0,D381=E381,1,D381&gt;E381,3)</f>
        <v>3</v>
      </c>
      <c r="L381" s="14" t="str">
        <f t="shared" ref="L381:L384" si="8">B383</f>
        <v>J24</v>
      </c>
      <c r="M381" s="14" t="str" cm="1">
        <f t="array" ref="M381">_xlfn.SWITCH(VLOOKUP(L381,B361:G398,6,FALSE),0,"D",1,"N",3,"V")</f>
        <v>D</v>
      </c>
    </row>
    <row r="382" spans="2:18" ht="18.75" x14ac:dyDescent="0.3">
      <c r="B382" s="14" t="s">
        <v>72</v>
      </c>
      <c r="C382" s="40" t="s">
        <v>31</v>
      </c>
      <c r="D382" s="20">
        <f>IF(ISBLANK(Journées!N76),"",(Journées!N76))</f>
        <v>1</v>
      </c>
      <c r="E382" s="20">
        <f>IF(ISBLANK(Journées!O76),"",(Journées!O76))</f>
        <v>1</v>
      </c>
      <c r="F382" s="41" t="s">
        <v>23</v>
      </c>
      <c r="G382" s="5">
        <f>_xlfn.IFS(E382="","",D382&gt;E382,0,D382=E382,1,D382&lt;E382,3)</f>
        <v>1</v>
      </c>
      <c r="L382" s="14" t="str">
        <f t="shared" si="8"/>
        <v>J25</v>
      </c>
      <c r="M382" s="14" t="str" cm="1">
        <f t="array" ref="M382">_xlfn.SWITCH(VLOOKUP(L382,B362:G399,6,FALSE),0,"D",1,"N",3,"V")</f>
        <v>N</v>
      </c>
    </row>
    <row r="383" spans="2:18" ht="18.75" x14ac:dyDescent="0.3">
      <c r="B383" s="14" t="s">
        <v>73</v>
      </c>
      <c r="C383" s="41" t="s">
        <v>23</v>
      </c>
      <c r="D383" s="20">
        <f>IF(ISBLANK(Journées!S78),"",(Journées!S78))</f>
        <v>1</v>
      </c>
      <c r="E383" s="20">
        <f>IF(ISBLANK(Journées!T78),"",(Journées!T78))</f>
        <v>2</v>
      </c>
      <c r="F383" s="40" t="s">
        <v>24</v>
      </c>
      <c r="G383" s="5">
        <f>_xlfn.IFS(D383="","",D383&lt;E383,0,D383=E383,1,D383&gt;E383,3)</f>
        <v>0</v>
      </c>
      <c r="L383" s="14" t="str">
        <f t="shared" si="8"/>
        <v>J26</v>
      </c>
      <c r="M383" s="14" t="str" cm="1">
        <f t="array" ref="M383">_xlfn.SWITCH(VLOOKUP(L383,B363:G400,6,FALSE),0,"D",1,"N",3,"V")</f>
        <v>D</v>
      </c>
    </row>
    <row r="384" spans="2:18" ht="18.75" x14ac:dyDescent="0.3">
      <c r="B384" s="14" t="s">
        <v>74</v>
      </c>
      <c r="C384" s="40" t="s">
        <v>21</v>
      </c>
      <c r="D384" s="20">
        <f>IF(ISBLANK(Journées!D89),"",(Journées!D89))</f>
        <v>0</v>
      </c>
      <c r="E384" s="20">
        <f>IF(ISBLANK(Journées!E89),"",(Journées!E89))</f>
        <v>0</v>
      </c>
      <c r="F384" s="41" t="s">
        <v>23</v>
      </c>
      <c r="G384" s="5">
        <f>_xlfn.IFS(E384="","",D384&gt;E384,0,D384=E384,1,D384&lt;E384,3)</f>
        <v>1</v>
      </c>
      <c r="L384" s="14" t="str">
        <f t="shared" si="8"/>
        <v>J27</v>
      </c>
      <c r="M384" s="14" t="str" cm="1">
        <f t="array" ref="M384">_xlfn.SWITCH(VLOOKUP(L384,B364:G401,6,FALSE),0,"D",1,"N",3,"V")</f>
        <v>V</v>
      </c>
    </row>
    <row r="385" spans="2:7" ht="18.75" x14ac:dyDescent="0.3">
      <c r="B385" s="14" t="s">
        <v>75</v>
      </c>
      <c r="C385" s="41" t="s">
        <v>23</v>
      </c>
      <c r="D385" s="20">
        <f>IF(ISBLANK(Journées!I86),"",(Journées!I86))</f>
        <v>0</v>
      </c>
      <c r="E385" s="20">
        <f>IF(ISBLANK(Journées!J86),"",(Journées!J86))</f>
        <v>2</v>
      </c>
      <c r="F385" s="40" t="s">
        <v>11</v>
      </c>
      <c r="G385" s="5">
        <f>_xlfn.IFS(D385="","",D385&lt;E385,0,D385=E385,1,D385&gt;E385,3)</f>
        <v>0</v>
      </c>
    </row>
    <row r="386" spans="2:7" ht="18.75" x14ac:dyDescent="0.3">
      <c r="B386" s="14" t="s">
        <v>76</v>
      </c>
      <c r="C386" s="40" t="s">
        <v>17</v>
      </c>
      <c r="D386" s="20">
        <f>IF(ISBLANK(Journées!N87),"",(Journées!N87))</f>
        <v>0</v>
      </c>
      <c r="E386" s="20">
        <f>IF(ISBLANK(Journées!O87),"",(Journées!O87))</f>
        <v>1</v>
      </c>
      <c r="F386" s="41" t="s">
        <v>23</v>
      </c>
      <c r="G386" s="5">
        <f>_xlfn.IFS(E386="","",D386&gt;E386,0,D386=E386,1,D386&lt;E386,3)</f>
        <v>3</v>
      </c>
    </row>
    <row r="387" spans="2:7" ht="18.75" x14ac:dyDescent="0.3">
      <c r="B387" s="14" t="s">
        <v>77</v>
      </c>
      <c r="C387" s="41" t="s">
        <v>23</v>
      </c>
      <c r="D387" s="20" t="str">
        <f>IF(ISBLANK(Journées!S93),"",(Journées!S93))</f>
        <v/>
      </c>
      <c r="E387" s="20" t="str">
        <f>IF(ISBLANK(Journées!T93),"",(Journées!T93))</f>
        <v/>
      </c>
      <c r="F387" s="40" t="s">
        <v>26</v>
      </c>
      <c r="G387" s="5" t="str">
        <f>_xlfn.IFS(D387="","",D387&lt;E387,0,D387=E387,1,D387&gt;E387,3)</f>
        <v/>
      </c>
    </row>
    <row r="388" spans="2:7" ht="18.75" x14ac:dyDescent="0.3">
      <c r="B388" s="14" t="s">
        <v>78</v>
      </c>
      <c r="C388" s="40" t="s">
        <v>22</v>
      </c>
      <c r="D388" s="20"/>
      <c r="E388" s="20"/>
      <c r="F388" s="41" t="s">
        <v>23</v>
      </c>
      <c r="G388" s="5" t="str">
        <f>_xlfn.IFS(E388="","",D388&gt;E388,0,D388=E388,1,D388&lt;E388,3)</f>
        <v/>
      </c>
    </row>
    <row r="389" spans="2:7" ht="18.75" x14ac:dyDescent="0.3">
      <c r="B389" s="14" t="s">
        <v>79</v>
      </c>
      <c r="C389" s="41" t="s">
        <v>23</v>
      </c>
      <c r="D389" s="20"/>
      <c r="E389" s="20"/>
      <c r="F389" s="40" t="s">
        <v>28</v>
      </c>
      <c r="G389" s="5" t="str">
        <f>_xlfn.IFS(D389="","",D389&lt;E389,0,D389=E389,1,D389&gt;E389,3)</f>
        <v/>
      </c>
    </row>
    <row r="390" spans="2:7" ht="18.75" x14ac:dyDescent="0.3">
      <c r="B390" s="14" t="s">
        <v>80</v>
      </c>
      <c r="C390" s="40" t="s">
        <v>10</v>
      </c>
      <c r="D390" s="20"/>
      <c r="E390" s="20"/>
      <c r="F390" s="41" t="s">
        <v>23</v>
      </c>
      <c r="G390" s="5" t="str">
        <f>_xlfn.IFS(E390="","",D390&gt;E390,0,D390=E390,1,D390&lt;E390,3)</f>
        <v/>
      </c>
    </row>
    <row r="391" spans="2:7" ht="18.75" x14ac:dyDescent="0.3">
      <c r="B391" s="14" t="s">
        <v>81</v>
      </c>
      <c r="C391" s="41" t="s">
        <v>23</v>
      </c>
      <c r="D391" s="20"/>
      <c r="E391" s="20"/>
      <c r="F391" s="40" t="s">
        <v>20</v>
      </c>
      <c r="G391" s="5" t="str">
        <f>_xlfn.IFS(D391="","",D391&lt;E391,0,D391=E391,1,D391&gt;E391,3)</f>
        <v/>
      </c>
    </row>
    <row r="392" spans="2:7" ht="18.75" x14ac:dyDescent="0.3">
      <c r="B392" s="14" t="s">
        <v>82</v>
      </c>
      <c r="C392" s="40" t="s">
        <v>29</v>
      </c>
      <c r="D392" s="20"/>
      <c r="E392" s="20"/>
      <c r="F392" s="41" t="s">
        <v>23</v>
      </c>
      <c r="G392" s="5" t="str">
        <f>_xlfn.IFS(E392="","",D392&gt;E392,0,D392=E392,1,D392&lt;E392,3)</f>
        <v/>
      </c>
    </row>
    <row r="393" spans="2:7" ht="18.75" x14ac:dyDescent="0.3">
      <c r="B393" s="14" t="s">
        <v>83</v>
      </c>
      <c r="C393" s="41" t="s">
        <v>23</v>
      </c>
      <c r="D393" s="20"/>
      <c r="E393" s="20"/>
      <c r="F393" s="40" t="s">
        <v>33</v>
      </c>
      <c r="G393" s="5" t="str">
        <f>_xlfn.IFS(D393="","",D393&lt;E393,0,D393=E393,1,D393&gt;E393,3)</f>
        <v/>
      </c>
    </row>
    <row r="394" spans="2:7" ht="18.75" x14ac:dyDescent="0.3">
      <c r="B394" s="14" t="s">
        <v>84</v>
      </c>
      <c r="C394" s="40" t="s">
        <v>13</v>
      </c>
      <c r="D394" s="20"/>
      <c r="E394" s="20"/>
      <c r="F394" s="41" t="s">
        <v>23</v>
      </c>
      <c r="G394" s="5" t="str">
        <f>_xlfn.IFS(E394="","",D394&gt;E394,0,D394=E394,1,D394&lt;E394,3)</f>
        <v/>
      </c>
    </row>
    <row r="395" spans="2:7" ht="18.75" x14ac:dyDescent="0.3">
      <c r="B395" s="14" t="s">
        <v>85</v>
      </c>
      <c r="C395" s="41" t="s">
        <v>23</v>
      </c>
      <c r="D395" s="20"/>
      <c r="E395" s="20"/>
      <c r="F395" s="40" t="s">
        <v>18</v>
      </c>
      <c r="G395" s="5" t="str">
        <f>_xlfn.IFS(D395="","",D395&lt;E395,0,D395=E395,1,D395&gt;E395,3)</f>
        <v/>
      </c>
    </row>
    <row r="396" spans="2:7" ht="18.75" x14ac:dyDescent="0.3">
      <c r="B396" s="14" t="s">
        <v>86</v>
      </c>
      <c r="C396" s="20" t="s">
        <v>12</v>
      </c>
      <c r="D396" s="20"/>
      <c r="E396" s="20"/>
      <c r="F396" s="41" t="s">
        <v>23</v>
      </c>
      <c r="G396" s="5" t="str">
        <f>_xlfn.IFS(E396="","",D396&gt;E396,0,D396=E396,1,D396&lt;E396,3)</f>
        <v/>
      </c>
    </row>
    <row r="397" spans="2:7" ht="18.75" x14ac:dyDescent="0.3">
      <c r="B397" s="14" t="s">
        <v>87</v>
      </c>
      <c r="C397" s="41" t="s">
        <v>23</v>
      </c>
      <c r="D397" s="20"/>
      <c r="E397" s="20"/>
      <c r="F397" s="20" t="s">
        <v>25</v>
      </c>
      <c r="G397" s="5" t="str">
        <f>_xlfn.IFS(D397="","",D397&lt;E397,0,D397=E397,1,D397&gt;E397,3)</f>
        <v/>
      </c>
    </row>
    <row r="398" spans="2:7" ht="18.75" x14ac:dyDescent="0.3">
      <c r="C398" s="17"/>
      <c r="D398" s="17"/>
      <c r="E398" s="17"/>
      <c r="F398" s="17"/>
      <c r="G398" s="5"/>
    </row>
    <row r="399" spans="2:7" ht="18.75" x14ac:dyDescent="0.3">
      <c r="B399" s="27"/>
      <c r="C399" s="14"/>
      <c r="D399" s="5"/>
      <c r="E399" s="5"/>
      <c r="F399" s="27"/>
      <c r="G399" s="37">
        <f>SUM(G360:G398)</f>
        <v>31</v>
      </c>
    </row>
    <row r="401" spans="1:17" ht="15.75" thickBot="1" x14ac:dyDescent="0.3"/>
    <row r="402" spans="1:17" ht="21.75" thickBot="1" x14ac:dyDescent="0.4">
      <c r="A402" t="s">
        <v>137</v>
      </c>
      <c r="B402" s="77" t="s">
        <v>13</v>
      </c>
      <c r="C402" s="78"/>
      <c r="D402" s="78"/>
      <c r="E402" s="78"/>
      <c r="F402" s="79"/>
    </row>
    <row r="403" spans="1:17" ht="21" x14ac:dyDescent="0.35">
      <c r="B403" s="23"/>
      <c r="C403" s="80" t="s">
        <v>34</v>
      </c>
      <c r="D403" s="80"/>
      <c r="E403" s="80" t="s">
        <v>35</v>
      </c>
      <c r="F403" s="80"/>
      <c r="G403" s="14" t="s">
        <v>40</v>
      </c>
      <c r="J403" s="74" t="s">
        <v>36</v>
      </c>
      <c r="K403" s="74"/>
      <c r="M403" s="75" t="s">
        <v>4</v>
      </c>
      <c r="N403" s="76"/>
      <c r="P403" s="66" t="s">
        <v>38</v>
      </c>
      <c r="Q403" s="67"/>
    </row>
    <row r="404" spans="1:17" ht="18.75" x14ac:dyDescent="0.3">
      <c r="B404" s="21" t="s">
        <v>50</v>
      </c>
      <c r="C404" s="41" t="s">
        <v>13</v>
      </c>
      <c r="D404" s="40">
        <f>Journées!D13</f>
        <v>0</v>
      </c>
      <c r="E404" s="40">
        <f>Journées!E13</f>
        <v>3</v>
      </c>
      <c r="F404" s="40" t="s">
        <v>11</v>
      </c>
      <c r="G404" s="5">
        <f>_xlfn.IFS(D404="","",D404&lt;E404,0,D404=E404,1,D404&gt;E404,3)</f>
        <v>0</v>
      </c>
      <c r="I404" s="24"/>
      <c r="J404" s="5" t="s">
        <v>34</v>
      </c>
      <c r="K404" s="5" t="s">
        <v>35</v>
      </c>
      <c r="L404" s="24"/>
      <c r="M404" s="5" t="s">
        <v>34</v>
      </c>
      <c r="N404" s="5" t="s">
        <v>35</v>
      </c>
      <c r="O404" s="24"/>
      <c r="P404" s="5" t="s">
        <v>34</v>
      </c>
      <c r="Q404" s="5" t="s">
        <v>35</v>
      </c>
    </row>
    <row r="405" spans="1:17" ht="18.75" x14ac:dyDescent="0.3">
      <c r="B405" s="14" t="s">
        <v>51</v>
      </c>
      <c r="C405" s="40" t="s">
        <v>23</v>
      </c>
      <c r="D405" s="20">
        <v>3</v>
      </c>
      <c r="E405" s="20">
        <v>0</v>
      </c>
      <c r="F405" s="42" t="s">
        <v>13</v>
      </c>
      <c r="G405" s="5">
        <f>_xlfn.IFS(E405="","",D405&gt;E405,0,D405=E405,1,D405&lt;E405,3)</f>
        <v>0</v>
      </c>
      <c r="I405" s="24"/>
      <c r="J405" s="5">
        <f>COUNTIFS(C404:C441,F405,G404:G441,3)</f>
        <v>8</v>
      </c>
      <c r="K405" s="5">
        <f>COUNTIFS(F404:F441,F405,G404:G441,3)</f>
        <v>3</v>
      </c>
      <c r="L405" s="24"/>
      <c r="M405" s="5">
        <f>COUNTIFS(C404:C441,F405,G404:G441,0)</f>
        <v>4</v>
      </c>
      <c r="N405" s="5">
        <f>COUNTIFS(F404:F441,F405,G404:G441,0)</f>
        <v>5</v>
      </c>
      <c r="O405" s="24"/>
      <c r="P405" s="5">
        <f>COUNTIFS(C404:C441,F405,G404:G441,1)</f>
        <v>2</v>
      </c>
      <c r="Q405" s="5">
        <f>COUNTIFS(F404:F441,F405,G404:G441,1)</f>
        <v>5</v>
      </c>
    </row>
    <row r="406" spans="1:17" ht="18.75" x14ac:dyDescent="0.3">
      <c r="B406" s="14" t="s">
        <v>52</v>
      </c>
      <c r="C406" s="41" t="s">
        <v>13</v>
      </c>
      <c r="D406" s="46">
        <f>IF(ISBLANK(Journées!N15),"",(Journées!N15))</f>
        <v>2</v>
      </c>
      <c r="E406" s="46">
        <f>IF(ISBLANK(Journées!O15),"",(Journées!O15))</f>
        <v>2</v>
      </c>
      <c r="F406" s="40" t="s">
        <v>26</v>
      </c>
      <c r="G406" s="5">
        <f>_xlfn.IFS(D406="","",D406&lt;E406,0,D406=E406,1,D406&gt;E406,3)</f>
        <v>1</v>
      </c>
      <c r="I406" s="5" t="s">
        <v>37</v>
      </c>
      <c r="J406" s="30">
        <f>J405/J407</f>
        <v>0.72727272727272729</v>
      </c>
      <c r="K406" s="31">
        <f>K405/J407</f>
        <v>0.27272727272727271</v>
      </c>
      <c r="L406" s="28"/>
      <c r="M406" s="32">
        <f>M405/M407</f>
        <v>0.44444444444444442</v>
      </c>
      <c r="N406" s="31">
        <f>N405/M407</f>
        <v>0.55555555555555558</v>
      </c>
      <c r="O406" s="28"/>
      <c r="P406" s="32">
        <f>P405/P407</f>
        <v>0.2857142857142857</v>
      </c>
      <c r="Q406" s="30">
        <f>Q405/P407</f>
        <v>0.7142857142857143</v>
      </c>
    </row>
    <row r="407" spans="1:17" ht="18.75" x14ac:dyDescent="0.3">
      <c r="B407" s="14" t="s">
        <v>53</v>
      </c>
      <c r="C407" s="40" t="s">
        <v>30</v>
      </c>
      <c r="D407" s="46">
        <f>IF(ISBLANK(Journées!S15),"",(Journées!S15))</f>
        <v>2</v>
      </c>
      <c r="E407" s="46">
        <f>IF(ISBLANK(Journées!T15),"",(Journées!T15))</f>
        <v>2</v>
      </c>
      <c r="F407" s="41" t="s">
        <v>13</v>
      </c>
      <c r="G407" s="5">
        <f>_xlfn.IFS(E407="","",D407&gt;E407,0,D407=E407,1,D407&lt;E407,3)</f>
        <v>1</v>
      </c>
      <c r="I407" s="26"/>
      <c r="J407" s="5">
        <f>J405+K405</f>
        <v>11</v>
      </c>
      <c r="K407" s="34"/>
      <c r="L407" s="24"/>
      <c r="M407" s="5">
        <f>M405+N405</f>
        <v>9</v>
      </c>
      <c r="N407" s="34"/>
      <c r="O407" s="24"/>
      <c r="P407" s="5">
        <f>P405+Q405</f>
        <v>7</v>
      </c>
      <c r="Q407" s="34"/>
    </row>
    <row r="408" spans="1:17" ht="18.75" x14ac:dyDescent="0.3">
      <c r="B408" s="14" t="s">
        <v>54</v>
      </c>
      <c r="C408" s="41" t="s">
        <v>13</v>
      </c>
      <c r="D408" s="46">
        <f>IF(ISBLANK(Journées!D26),"",(Journées!D26))</f>
        <v>3</v>
      </c>
      <c r="E408" s="46">
        <f>IF(ISBLANK(Journées!E26),"",(Journées!E26))</f>
        <v>4</v>
      </c>
      <c r="F408" s="40" t="s">
        <v>12</v>
      </c>
      <c r="G408" s="5">
        <f>_xlfn.IFS(D408="","",D408&lt;E408,0,D408=E408,1,D408&gt;E408,3)</f>
        <v>0</v>
      </c>
      <c r="H408" s="17"/>
    </row>
    <row r="409" spans="1:17" ht="18.75" x14ac:dyDescent="0.3">
      <c r="B409" s="14" t="s">
        <v>55</v>
      </c>
      <c r="C409" s="40" t="s">
        <v>32</v>
      </c>
      <c r="D409" s="46">
        <f>IF(ISBLANK(Journées!I28),"",(Journées!I28))</f>
        <v>0</v>
      </c>
      <c r="E409" s="46">
        <f>IF(ISBLANK(Journées!J28),"",(Journées!J28))</f>
        <v>0</v>
      </c>
      <c r="F409" s="41" t="s">
        <v>13</v>
      </c>
      <c r="G409" s="5">
        <f>_xlfn.IFS(E409="","",D409&gt;E409,0,D409=E409,1,D409&lt;E409,3)</f>
        <v>1</v>
      </c>
    </row>
    <row r="410" spans="1:17" ht="18.75" x14ac:dyDescent="0.3">
      <c r="B410" s="14" t="s">
        <v>56</v>
      </c>
      <c r="C410" s="41" t="s">
        <v>13</v>
      </c>
      <c r="D410" s="46">
        <f>IF(ISBLANK(Journées!N21),"",(Journées!N21))</f>
        <v>3</v>
      </c>
      <c r="E410" s="46">
        <f>IF(ISBLANK(Journées!O21),"",(Journées!O21))</f>
        <v>1</v>
      </c>
      <c r="F410" s="40" t="s">
        <v>18</v>
      </c>
      <c r="G410" s="5">
        <f>_xlfn.IFS(D410="","",D410&lt;E410,0,D410=E410,1,D410&gt;E410,3)</f>
        <v>3</v>
      </c>
      <c r="I410" s="35" t="s">
        <v>39</v>
      </c>
      <c r="J410" s="35" t="s">
        <v>2</v>
      </c>
      <c r="K410" s="35" t="s">
        <v>4</v>
      </c>
      <c r="L410" s="35" t="s">
        <v>38</v>
      </c>
    </row>
    <row r="411" spans="1:17" ht="18.75" x14ac:dyDescent="0.3">
      <c r="B411" s="14" t="s">
        <v>57</v>
      </c>
      <c r="C411" s="41" t="s">
        <v>13</v>
      </c>
      <c r="D411" s="46">
        <f>IF(ISBLANK(Journées!S24),"",(Journées!S24))</f>
        <v>4</v>
      </c>
      <c r="E411" s="46">
        <f>IF(ISBLANK(Journées!T24),"",(Journées!T24))</f>
        <v>1</v>
      </c>
      <c r="F411" s="40" t="s">
        <v>28</v>
      </c>
      <c r="G411" s="5">
        <f>_xlfn.IFS(D411="","",D411&lt;E411,0,D411=E411,1,D411&gt;E411,3)</f>
        <v>3</v>
      </c>
      <c r="I411" s="5" t="s">
        <v>37</v>
      </c>
      <c r="J411" s="33">
        <f>J407/(J407+M407+P407)</f>
        <v>0.40740740740740738</v>
      </c>
      <c r="K411" s="33">
        <f>M407/(J407+M407+P407)</f>
        <v>0.33333333333333331</v>
      </c>
      <c r="L411" s="33">
        <f>P407/(J407+M407+P407)</f>
        <v>0.25925925925925924</v>
      </c>
    </row>
    <row r="412" spans="1:17" ht="18.75" x14ac:dyDescent="0.3">
      <c r="B412" s="14" t="s">
        <v>58</v>
      </c>
      <c r="C412" s="40" t="s">
        <v>31</v>
      </c>
      <c r="D412" s="46">
        <f>IF(ISBLANK(Journées!D37),"",(Journées!D37))</f>
        <v>3</v>
      </c>
      <c r="E412" s="46">
        <f>IF(ISBLANK(Journées!E37),"",(Journées!E37))</f>
        <v>1</v>
      </c>
      <c r="F412" s="41" t="s">
        <v>13</v>
      </c>
      <c r="G412" s="5">
        <f>_xlfn.IFS(E412="","",D412&gt;E412,0,D412=E412,1,D412&lt;E412,3)</f>
        <v>0</v>
      </c>
    </row>
    <row r="413" spans="1:17" ht="18.75" x14ac:dyDescent="0.3">
      <c r="B413" s="14" t="s">
        <v>59</v>
      </c>
      <c r="C413" s="41" t="s">
        <v>13</v>
      </c>
      <c r="D413" s="46">
        <f>IF(ISBLANK(Journées!I43),"",(Journées!I43))</f>
        <v>3</v>
      </c>
      <c r="E413" s="46">
        <f>IF(ISBLANK(Journées!J43),"",(Journées!J43))</f>
        <v>2</v>
      </c>
      <c r="F413" s="40" t="s">
        <v>29</v>
      </c>
      <c r="G413" s="5">
        <f>_xlfn.IFS(D413="","",D413&lt;E413,0,D413=E413,1,D413&gt;E413,3)</f>
        <v>3</v>
      </c>
    </row>
    <row r="414" spans="1:17" ht="18.75" x14ac:dyDescent="0.3">
      <c r="B414" s="14" t="s">
        <v>60</v>
      </c>
      <c r="C414" s="40" t="s">
        <v>21</v>
      </c>
      <c r="D414" s="46">
        <f>IF(ISBLANK(Journées!N40),"",(Journées!N40))</f>
        <v>0</v>
      </c>
      <c r="E414" s="46">
        <f>IF(ISBLANK(Journées!O40),"",(Journées!O40))</f>
        <v>1</v>
      </c>
      <c r="F414" s="41" t="s">
        <v>13</v>
      </c>
      <c r="G414" s="5">
        <f>_xlfn.IFS(E414="","",D414&gt;E414,0,D414=E414,1,D414&lt;E414,3)</f>
        <v>3</v>
      </c>
      <c r="J414" s="70" t="s">
        <v>42</v>
      </c>
      <c r="K414" s="71"/>
      <c r="M414" s="72" t="s">
        <v>43</v>
      </c>
      <c r="N414" s="73"/>
    </row>
    <row r="415" spans="1:17" ht="18.75" x14ac:dyDescent="0.3">
      <c r="B415" s="14" t="s">
        <v>61</v>
      </c>
      <c r="C415" s="40" t="s">
        <v>27</v>
      </c>
      <c r="D415" s="46">
        <f>IF(ISBLANK(Journées!S37),"",(Journées!S37))</f>
        <v>1</v>
      </c>
      <c r="E415" s="46">
        <f>IF(ISBLANK(Journées!T37),"",(Journées!T37))</f>
        <v>0</v>
      </c>
      <c r="F415" s="41" t="s">
        <v>13</v>
      </c>
      <c r="G415" s="5">
        <f>_xlfn.IFS(E415="","",D415&gt;E415,0,D415=E415,1,D415&lt;E415,3)</f>
        <v>0</v>
      </c>
      <c r="J415" s="5" t="s">
        <v>34</v>
      </c>
      <c r="K415" s="5" t="s">
        <v>35</v>
      </c>
      <c r="M415" s="5" t="s">
        <v>34</v>
      </c>
      <c r="N415" s="5" t="s">
        <v>35</v>
      </c>
    </row>
    <row r="416" spans="1:17" ht="18.75" x14ac:dyDescent="0.3">
      <c r="B416" s="14" t="s">
        <v>62</v>
      </c>
      <c r="C416" s="41" t="s">
        <v>13</v>
      </c>
      <c r="D416" s="46">
        <f>IF(ISBLANK(Journées!D50),"",(Journées!D50))</f>
        <v>1</v>
      </c>
      <c r="E416" s="46">
        <f>IF(ISBLANK(Journées!E50),"",(Journées!E50))</f>
        <v>0</v>
      </c>
      <c r="F416" s="40" t="s">
        <v>33</v>
      </c>
      <c r="G416" s="5">
        <f>_xlfn.IFS(D416="","",D416&lt;E416,0,D416=E416,1,D416&gt;E416,3)</f>
        <v>3</v>
      </c>
      <c r="J416" s="5">
        <f>SUM(D404,D406,D408,D410,D411,D413,D422,D416,D418,D436,D420,D424,D426,D430,D434,D428,D440,D432,D438)</f>
        <v>29</v>
      </c>
      <c r="K416" s="5">
        <f>SUM(E405,E409,E407,E415,E412,E414,E439,E421,E423,E425,E427,E441,E429,E431,E433,E435,E437,E419,E417)</f>
        <v>14</v>
      </c>
      <c r="M416" s="5">
        <f>SUM(E404,E406,E408,E411,E413,E410,E416,E418,E420,E432,E422,E424,E428,E430,E436,E434,E438,E426,E440)</f>
        <v>22</v>
      </c>
      <c r="N416" s="5">
        <f>SUM(D405,D409,D407,D415,D412,D414,D423,D417,D419,D421,D425,D439,D427,D429,D431,D433,D435,D437,D441)</f>
        <v>20</v>
      </c>
    </row>
    <row r="417" spans="2:18" ht="18.75" x14ac:dyDescent="0.3">
      <c r="B417" s="14" t="s">
        <v>63</v>
      </c>
      <c r="C417" s="40" t="s">
        <v>24</v>
      </c>
      <c r="D417" s="46">
        <f>IF(ISBLANK(Journées!I51),"",(Journées!I51))</f>
        <v>2</v>
      </c>
      <c r="E417" s="46">
        <f>IF(ISBLANK(Journées!J51),"",(Journées!J51))</f>
        <v>1</v>
      </c>
      <c r="F417" s="41" t="s">
        <v>13</v>
      </c>
      <c r="G417" s="5">
        <f>_xlfn.IFS(E417="","",D417&gt;E417,0,D417=E417,1,D417&lt;E417,3)</f>
        <v>0</v>
      </c>
      <c r="J417" s="29">
        <f>J416/K418</f>
        <v>0.67441860465116277</v>
      </c>
      <c r="K417" s="29">
        <f>K416/K418</f>
        <v>0.32558139534883723</v>
      </c>
      <c r="M417" s="29">
        <f>M416/N418</f>
        <v>0.52380952380952384</v>
      </c>
      <c r="N417" s="29">
        <f>N416/N418</f>
        <v>0.47619047619047616</v>
      </c>
    </row>
    <row r="418" spans="2:18" ht="18.75" x14ac:dyDescent="0.3">
      <c r="B418" s="14" t="s">
        <v>64</v>
      </c>
      <c r="C418" s="41" t="s">
        <v>13</v>
      </c>
      <c r="D418" s="46">
        <f>IF(ISBLANK(Journées!N49),"",(Journées!N49))</f>
        <v>1</v>
      </c>
      <c r="E418" s="46">
        <f>IF(ISBLANK(Journées!O49),"",(Journées!O49))</f>
        <v>4</v>
      </c>
      <c r="F418" s="40" t="s">
        <v>10</v>
      </c>
      <c r="G418" s="5">
        <f>_xlfn.IFS(D418="","",D418&lt;E418,0,D418=E418,1,D418&gt;E418,3)</f>
        <v>0</v>
      </c>
      <c r="J418" s="5" t="s">
        <v>45</v>
      </c>
      <c r="K418" s="5">
        <f>J416+K416</f>
        <v>43</v>
      </c>
      <c r="M418" s="5" t="s">
        <v>44</v>
      </c>
      <c r="N418" s="5">
        <f>M416+N416</f>
        <v>42</v>
      </c>
    </row>
    <row r="419" spans="2:18" ht="18.75" x14ac:dyDescent="0.3">
      <c r="B419" s="14" t="s">
        <v>65</v>
      </c>
      <c r="C419" s="40" t="s">
        <v>22</v>
      </c>
      <c r="D419" s="46">
        <f>IF(ISBLANK(Journées!S55),"",(Journées!S55))</f>
        <v>1</v>
      </c>
      <c r="E419" s="46">
        <f>IF(ISBLANK(Journées!T55),"",(Journées!T55))</f>
        <v>2</v>
      </c>
      <c r="F419" s="41" t="s">
        <v>13</v>
      </c>
      <c r="G419" s="5">
        <f>_xlfn.IFS(E419="","",D419&gt;E419,0,D419=E419,1,D419&lt;E419,3)</f>
        <v>3</v>
      </c>
    </row>
    <row r="420" spans="2:18" ht="18.75" x14ac:dyDescent="0.3">
      <c r="B420" s="14" t="s">
        <v>66</v>
      </c>
      <c r="C420" s="41" t="s">
        <v>13</v>
      </c>
      <c r="D420" s="46">
        <f>IF(ISBLANK(Journées!D68),"",(Journées!D68))</f>
        <v>3</v>
      </c>
      <c r="E420" s="46">
        <f>IF(ISBLANK(Journées!E68),"",(Journées!E68))</f>
        <v>0</v>
      </c>
      <c r="F420" s="40" t="s">
        <v>17</v>
      </c>
      <c r="G420" s="5">
        <f>_xlfn.IFS(D420="","",D420&lt;E420,0,D420=E420,1,D420&gt;E420,3)</f>
        <v>3</v>
      </c>
      <c r="J420" s="70" t="s">
        <v>126</v>
      </c>
      <c r="K420" s="71"/>
      <c r="L420" s="47">
        <f>K418/(J407+M407+P407)</f>
        <v>1.5925925925925926</v>
      </c>
      <c r="M420" s="72" t="s">
        <v>127</v>
      </c>
      <c r="N420" s="73"/>
      <c r="O420" s="47">
        <f>N418/(J407+M407+P407)</f>
        <v>1.5555555555555556</v>
      </c>
      <c r="P420" s="64" t="s">
        <v>147</v>
      </c>
      <c r="Q420" s="65"/>
      <c r="R420" s="47">
        <f>(K418+N418)/(J407+M407+P407)</f>
        <v>3.1481481481481484</v>
      </c>
    </row>
    <row r="421" spans="2:18" ht="18.75" x14ac:dyDescent="0.3">
      <c r="B421" s="14" t="s">
        <v>67</v>
      </c>
      <c r="C421" s="40" t="s">
        <v>25</v>
      </c>
      <c r="D421" s="46">
        <f>IF(ISBLANK(Journées!I63),"",(Journées!I63))</f>
        <v>0</v>
      </c>
      <c r="E421" s="46">
        <f>IF(ISBLANK(Journées!J63),"",(Journées!J63))</f>
        <v>0</v>
      </c>
      <c r="F421" s="41" t="s">
        <v>13</v>
      </c>
      <c r="G421" s="5">
        <f>_xlfn.IFS(E421="","",D421&gt;E421,0,D421=E421,1,D421&lt;E421,3)</f>
        <v>1</v>
      </c>
    </row>
    <row r="422" spans="2:18" ht="18.75" x14ac:dyDescent="0.3">
      <c r="B422" s="14" t="s">
        <v>68</v>
      </c>
      <c r="C422" s="41" t="s">
        <v>13</v>
      </c>
      <c r="D422" s="46">
        <f>IF(ISBLANK(Journées!N64),"",(Journées!N64))</f>
        <v>5</v>
      </c>
      <c r="E422" s="46">
        <f>IF(ISBLANK(Journées!O64),"",(Journées!O64))</f>
        <v>1</v>
      </c>
      <c r="F422" s="40" t="s">
        <v>20</v>
      </c>
      <c r="G422" s="5">
        <f>_xlfn.IFS(D422="","",D422&lt;E422,0,D422=E422,1,D422&gt;E422,3)</f>
        <v>3</v>
      </c>
    </row>
    <row r="423" spans="2:18" ht="18.75" x14ac:dyDescent="0.3">
      <c r="B423" s="14" t="s">
        <v>69</v>
      </c>
      <c r="C423" s="40" t="s">
        <v>10</v>
      </c>
      <c r="D423" s="46">
        <f>IF(ISBLANK(Journées!S68),"",(Journées!S68))</f>
        <v>3</v>
      </c>
      <c r="E423" s="46">
        <f>IF(ISBLANK(Journées!T68),"",(Journées!T68))</f>
        <v>3</v>
      </c>
      <c r="F423" s="41" t="s">
        <v>13</v>
      </c>
      <c r="G423" s="5">
        <f>_xlfn.IFS(E423="","",D423&gt;E423,0,D423=E423,1,D423&lt;E423,3)</f>
        <v>1</v>
      </c>
    </row>
    <row r="424" spans="2:18" ht="18.75" x14ac:dyDescent="0.3">
      <c r="B424" s="14" t="s">
        <v>70</v>
      </c>
      <c r="C424" s="41" t="s">
        <v>13</v>
      </c>
      <c r="D424" s="46">
        <f>IF(ISBLANK(Journées!D74),"",(Journées!D74))</f>
        <v>1</v>
      </c>
      <c r="E424" s="46">
        <f>IF(ISBLANK(Journées!E74),"",(Journées!E74))</f>
        <v>3</v>
      </c>
      <c r="F424" s="40" t="s">
        <v>30</v>
      </c>
      <c r="G424" s="5">
        <f>_xlfn.IFS(D424="","",D424&lt;E424,0,D424=E424,1,D424&gt;E424,3)</f>
        <v>0</v>
      </c>
      <c r="J424" s="68" t="s">
        <v>148</v>
      </c>
      <c r="K424" s="69"/>
      <c r="L424" s="14" t="str">
        <f>B426</f>
        <v>J23</v>
      </c>
      <c r="M424" s="14" t="str" cm="1">
        <f t="array" ref="M424">_xlfn.SWITCH(VLOOKUP(L424,B404:G441,6,FALSE),0,"D",1,"N",3,"V")</f>
        <v>V</v>
      </c>
    </row>
    <row r="425" spans="2:18" ht="18.75" x14ac:dyDescent="0.3">
      <c r="B425" s="14" t="s">
        <v>71</v>
      </c>
      <c r="C425" s="40" t="s">
        <v>26</v>
      </c>
      <c r="D425" s="46">
        <f>IF(ISBLANK(Journées!I79),"",(Journées!I79))</f>
        <v>3</v>
      </c>
      <c r="E425" s="46">
        <f>IF(ISBLANK(Journées!J79),"",(Journées!J79))</f>
        <v>1</v>
      </c>
      <c r="F425" s="41" t="s">
        <v>13</v>
      </c>
      <c r="G425" s="5">
        <f>_xlfn.IFS(E425="","",D425&gt;E425,0,D425=E425,1,D425&lt;E425,3)</f>
        <v>0</v>
      </c>
      <c r="L425" s="14" t="str">
        <f t="shared" ref="L425:L428" si="9">B427</f>
        <v>J24</v>
      </c>
      <c r="M425" s="14" t="str" cm="1">
        <f t="array" ref="M425">_xlfn.SWITCH(VLOOKUP(L425,B405:G442,6,FALSE),0,"D",1,"N",3,"V")</f>
        <v>V</v>
      </c>
    </row>
    <row r="426" spans="2:18" ht="18.75" x14ac:dyDescent="0.3">
      <c r="B426" s="14" t="s">
        <v>72</v>
      </c>
      <c r="C426" s="41" t="s">
        <v>13</v>
      </c>
      <c r="D426" s="46">
        <f>IF(ISBLANK(Journées!N82),"",(Journées!N82))</f>
        <v>1</v>
      </c>
      <c r="E426" s="46">
        <f>IF(ISBLANK(Journées!O82),"",(Journées!O82))</f>
        <v>0</v>
      </c>
      <c r="F426" s="40" t="s">
        <v>25</v>
      </c>
      <c r="G426" s="5">
        <f>_xlfn.IFS(D426="","",D426&lt;E426,0,D426=E426,1,D426&gt;E426,3)</f>
        <v>3</v>
      </c>
      <c r="L426" s="14" t="str">
        <f t="shared" si="9"/>
        <v>J25</v>
      </c>
      <c r="M426" s="14" t="str" cm="1">
        <f t="array" ref="M426">_xlfn.SWITCH(VLOOKUP(L426,B406:G443,6,FALSE),0,"D",1,"N",3,"V")</f>
        <v>V</v>
      </c>
    </row>
    <row r="427" spans="2:18" ht="18.75" x14ac:dyDescent="0.3">
      <c r="B427" s="14" t="s">
        <v>73</v>
      </c>
      <c r="C427" s="40" t="s">
        <v>17</v>
      </c>
      <c r="D427" s="46">
        <f>IF(ISBLANK(Journées!S76),"",(Journées!S76))</f>
        <v>1</v>
      </c>
      <c r="E427" s="46">
        <f>IF(ISBLANK(Journées!T76),"",(Journées!T76))</f>
        <v>2</v>
      </c>
      <c r="F427" s="41" t="s">
        <v>13</v>
      </c>
      <c r="G427" s="5">
        <f>_xlfn.IFS(E427="","",D427&gt;E427,0,D427=E427,1,D427&lt;E427,3)</f>
        <v>3</v>
      </c>
      <c r="L427" s="14" t="str">
        <f t="shared" si="9"/>
        <v>J26</v>
      </c>
      <c r="M427" s="14" t="str" cm="1">
        <f t="array" ref="M427">_xlfn.SWITCH(VLOOKUP(L427,B407:G444,6,FALSE),0,"D",1,"N",3,"V")</f>
        <v>N</v>
      </c>
    </row>
    <row r="428" spans="2:18" ht="18.75" x14ac:dyDescent="0.3">
      <c r="B428" s="14" t="s">
        <v>74</v>
      </c>
      <c r="C428" s="41" t="s">
        <v>13</v>
      </c>
      <c r="D428" s="46">
        <f>IF(ISBLANK(Journées!D92),"",(Journées!D92))</f>
        <v>1</v>
      </c>
      <c r="E428" s="46">
        <f>IF(ISBLANK(Journées!E92),"",(Journées!E92))</f>
        <v>0</v>
      </c>
      <c r="F428" s="40" t="s">
        <v>31</v>
      </c>
      <c r="G428" s="5">
        <f>_xlfn.IFS(D428="","",D428&lt;E428,0,D428=E428,1,D428&gt;E428,3)</f>
        <v>3</v>
      </c>
      <c r="L428" s="14" t="str">
        <f t="shared" si="9"/>
        <v>J27</v>
      </c>
      <c r="M428" s="14" t="str" cm="1">
        <f t="array" ref="M428">_xlfn.SWITCH(VLOOKUP(L428,B408:G445,6,FALSE),0,"D",1,"N",3,"V")</f>
        <v>N</v>
      </c>
    </row>
    <row r="429" spans="2:18" ht="18.75" x14ac:dyDescent="0.3">
      <c r="B429" s="14" t="s">
        <v>75</v>
      </c>
      <c r="C429" s="40" t="s">
        <v>33</v>
      </c>
      <c r="D429" s="46">
        <f>IF(ISBLANK(Journées!I90),"",(Journées!I90))</f>
        <v>1</v>
      </c>
      <c r="E429" s="46">
        <f>IF(ISBLANK(Journées!J90),"",(Journées!J90))</f>
        <v>1</v>
      </c>
      <c r="F429" s="41" t="s">
        <v>13</v>
      </c>
      <c r="G429" s="5">
        <f>_xlfn.IFS(E429="","",D429&gt;E429,0,D429=E429,1,D429&lt;E429,3)</f>
        <v>1</v>
      </c>
    </row>
    <row r="430" spans="2:18" ht="18.75" x14ac:dyDescent="0.3">
      <c r="B430" s="14" t="s">
        <v>76</v>
      </c>
      <c r="C430" s="41" t="s">
        <v>13</v>
      </c>
      <c r="D430" s="46">
        <f>IF(ISBLANK(Journées!N92),"",(Journées!N92))</f>
        <v>1</v>
      </c>
      <c r="E430" s="46">
        <f>IF(ISBLANK(Journées!O92),"",(Journées!O92))</f>
        <v>1</v>
      </c>
      <c r="F430" s="40" t="s">
        <v>32</v>
      </c>
      <c r="G430" s="5">
        <f>_xlfn.IFS(D430="","",D430&lt;E430,0,D430=E430,1,D430&gt;E430,3)</f>
        <v>1</v>
      </c>
    </row>
    <row r="431" spans="2:18" ht="18.75" x14ac:dyDescent="0.3">
      <c r="B431" s="14" t="s">
        <v>77</v>
      </c>
      <c r="C431" s="40" t="s">
        <v>18</v>
      </c>
      <c r="D431" s="46" t="str">
        <f>IF(ISBLANK(Journées!S86),"",(Journées!S86))</f>
        <v/>
      </c>
      <c r="E431" s="46" t="str">
        <f>IF(ISBLANK(Journées!T86),"",(Journées!T86))</f>
        <v/>
      </c>
      <c r="F431" s="41" t="s">
        <v>13</v>
      </c>
      <c r="G431" s="5" t="str">
        <f>_xlfn.IFS(E431="","",D431&gt;E431,0,D431=E431,1,D431&lt;E431,3)</f>
        <v/>
      </c>
    </row>
    <row r="432" spans="2:18" ht="18.75" x14ac:dyDescent="0.3">
      <c r="B432" s="14" t="s">
        <v>78</v>
      </c>
      <c r="C432" s="41" t="s">
        <v>13</v>
      </c>
      <c r="D432" s="20"/>
      <c r="E432" s="20"/>
      <c r="F432" s="40" t="s">
        <v>27</v>
      </c>
      <c r="G432" s="5" t="str">
        <f>_xlfn.IFS(D432="","",D432&lt;E432,0,D432=E432,1,D432&gt;E432,3)</f>
        <v/>
      </c>
    </row>
    <row r="433" spans="1:17" ht="18.75" x14ac:dyDescent="0.3">
      <c r="B433" s="14" t="s">
        <v>79</v>
      </c>
      <c r="C433" s="40" t="s">
        <v>20</v>
      </c>
      <c r="D433" s="20"/>
      <c r="E433" s="20"/>
      <c r="F433" s="41" t="s">
        <v>13</v>
      </c>
      <c r="G433" s="5" t="str">
        <f>_xlfn.IFS(E433="","",D433&gt;E433,0,D433=E433,1,D433&lt;E433,3)</f>
        <v/>
      </c>
    </row>
    <row r="434" spans="1:17" ht="18.75" x14ac:dyDescent="0.3">
      <c r="B434" s="14" t="s">
        <v>80</v>
      </c>
      <c r="C434" s="41" t="s">
        <v>13</v>
      </c>
      <c r="D434" s="20"/>
      <c r="E434" s="20"/>
      <c r="F434" s="40" t="s">
        <v>21</v>
      </c>
      <c r="G434" s="5" t="str">
        <f>_xlfn.IFS(D434="","",D434&lt;E434,0,D434=E434,1,D434&gt;E434,3)</f>
        <v/>
      </c>
    </row>
    <row r="435" spans="1:17" ht="18.75" x14ac:dyDescent="0.3">
      <c r="B435" s="14" t="s">
        <v>81</v>
      </c>
      <c r="C435" s="40" t="s">
        <v>28</v>
      </c>
      <c r="D435" s="20"/>
      <c r="E435" s="20"/>
      <c r="F435" s="41" t="s">
        <v>13</v>
      </c>
      <c r="G435" s="5" t="str">
        <f>_xlfn.IFS(E435="","",D435&gt;E435,0,D435=E435,1,D435&lt;E435,3)</f>
        <v/>
      </c>
    </row>
    <row r="436" spans="1:17" ht="18.75" x14ac:dyDescent="0.3">
      <c r="B436" s="14" t="s">
        <v>82</v>
      </c>
      <c r="C436" s="41" t="s">
        <v>13</v>
      </c>
      <c r="D436" s="20"/>
      <c r="E436" s="20"/>
      <c r="F436" s="40" t="s">
        <v>24</v>
      </c>
      <c r="G436" s="5" t="str">
        <f>_xlfn.IFS(D436="","",D436&lt;E436,0,D436=E436,1,D436&gt;E436,3)</f>
        <v/>
      </c>
    </row>
    <row r="437" spans="1:17" ht="18.75" x14ac:dyDescent="0.3">
      <c r="B437" s="14" t="s">
        <v>83</v>
      </c>
      <c r="C437" s="40" t="s">
        <v>11</v>
      </c>
      <c r="D437" s="20"/>
      <c r="E437" s="20"/>
      <c r="F437" s="41" t="s">
        <v>13</v>
      </c>
      <c r="G437" s="5" t="str">
        <f>_xlfn.IFS(E437="","",D437&gt;E437,0,D437=E437,1,D437&lt;E437,3)</f>
        <v/>
      </c>
    </row>
    <row r="438" spans="1:17" ht="18.75" x14ac:dyDescent="0.3">
      <c r="B438" s="14" t="s">
        <v>84</v>
      </c>
      <c r="C438" s="41" t="s">
        <v>13</v>
      </c>
      <c r="D438" s="20"/>
      <c r="E438" s="20"/>
      <c r="F438" s="40" t="s">
        <v>23</v>
      </c>
      <c r="G438" s="5" t="str">
        <f>_xlfn.IFS(D438="","",D438&lt;E438,0,D438=E438,1,D438&gt;E438,3)</f>
        <v/>
      </c>
    </row>
    <row r="439" spans="1:17" ht="18.75" x14ac:dyDescent="0.3">
      <c r="B439" s="14" t="s">
        <v>85</v>
      </c>
      <c r="C439" s="40" t="s">
        <v>12</v>
      </c>
      <c r="D439" s="20"/>
      <c r="E439" s="20"/>
      <c r="F439" s="41" t="s">
        <v>13</v>
      </c>
      <c r="G439" s="5" t="str">
        <f>_xlfn.IFS(E439="","",D439&gt;E439,0,D439=E439,1,D439&lt;E439,3)</f>
        <v/>
      </c>
    </row>
    <row r="440" spans="1:17" ht="18.75" x14ac:dyDescent="0.3">
      <c r="B440" s="14" t="s">
        <v>86</v>
      </c>
      <c r="C440" s="41" t="s">
        <v>13</v>
      </c>
      <c r="D440" s="20"/>
      <c r="E440" s="20"/>
      <c r="F440" s="40" t="s">
        <v>22</v>
      </c>
      <c r="G440" s="5" t="str">
        <f>_xlfn.IFS(D440="","",D440&lt;E440,0,D440=E440,1,D440&gt;E440,3)</f>
        <v/>
      </c>
    </row>
    <row r="441" spans="1:17" ht="18.75" x14ac:dyDescent="0.3">
      <c r="B441" s="14" t="s">
        <v>87</v>
      </c>
      <c r="C441" s="40" t="s">
        <v>29</v>
      </c>
      <c r="D441" s="20"/>
      <c r="E441" s="20"/>
      <c r="F441" s="41" t="s">
        <v>13</v>
      </c>
      <c r="G441" s="5" t="str">
        <f>_xlfn.IFS(E441="","",D441&gt;E441,0,D441=E441,1,D441&lt;E441,3)</f>
        <v/>
      </c>
    </row>
    <row r="442" spans="1:17" ht="18.75" x14ac:dyDescent="0.3">
      <c r="C442" s="17"/>
      <c r="D442" s="17"/>
      <c r="E442" s="17"/>
      <c r="F442" s="17"/>
      <c r="G442" s="5"/>
    </row>
    <row r="443" spans="1:17" ht="18.75" x14ac:dyDescent="0.3">
      <c r="B443" s="27"/>
      <c r="C443" s="14"/>
      <c r="D443" s="5"/>
      <c r="E443" s="5"/>
      <c r="F443" s="27"/>
      <c r="G443" s="37">
        <f>SUM(G404:G442)</f>
        <v>40</v>
      </c>
    </row>
    <row r="445" spans="1:17" ht="15.75" thickBot="1" x14ac:dyDescent="0.3"/>
    <row r="446" spans="1:17" ht="21.75" thickBot="1" x14ac:dyDescent="0.4">
      <c r="A446" t="s">
        <v>31</v>
      </c>
      <c r="B446" s="77" t="s">
        <v>31</v>
      </c>
      <c r="C446" s="78"/>
      <c r="D446" s="78"/>
      <c r="E446" s="78"/>
      <c r="F446" s="79"/>
    </row>
    <row r="447" spans="1:17" ht="21" x14ac:dyDescent="0.35">
      <c r="B447" s="23"/>
      <c r="C447" s="80" t="s">
        <v>34</v>
      </c>
      <c r="D447" s="80"/>
      <c r="E447" s="80" t="s">
        <v>35</v>
      </c>
      <c r="F447" s="80"/>
      <c r="G447" s="14" t="s">
        <v>40</v>
      </c>
      <c r="J447" s="74" t="s">
        <v>36</v>
      </c>
      <c r="K447" s="74"/>
      <c r="M447" s="75" t="s">
        <v>4</v>
      </c>
      <c r="N447" s="76"/>
      <c r="P447" s="66" t="s">
        <v>38</v>
      </c>
      <c r="Q447" s="67"/>
    </row>
    <row r="448" spans="1:17" ht="18.75" x14ac:dyDescent="0.3">
      <c r="B448" s="21" t="s">
        <v>50</v>
      </c>
      <c r="C448" s="41" t="s">
        <v>31</v>
      </c>
      <c r="D448" s="40">
        <v>0</v>
      </c>
      <c r="E448" s="40">
        <v>1</v>
      </c>
      <c r="F448" s="40" t="s">
        <v>29</v>
      </c>
      <c r="G448" s="5">
        <f>_xlfn.IFS(D448="","",D448&lt;E448,0,D448=E448,1,D448&gt;E448,3)</f>
        <v>0</v>
      </c>
      <c r="I448" s="24"/>
      <c r="J448" s="5" t="s">
        <v>34</v>
      </c>
      <c r="K448" s="5" t="s">
        <v>35</v>
      </c>
      <c r="L448" s="24"/>
      <c r="M448" s="5" t="s">
        <v>34</v>
      </c>
      <c r="N448" s="5" t="s">
        <v>35</v>
      </c>
      <c r="O448" s="24"/>
      <c r="P448" s="5" t="s">
        <v>34</v>
      </c>
      <c r="Q448" s="5" t="s">
        <v>35</v>
      </c>
    </row>
    <row r="449" spans="2:18" ht="18.75" x14ac:dyDescent="0.3">
      <c r="B449" s="14" t="s">
        <v>51</v>
      </c>
      <c r="C449" s="40" t="s">
        <v>24</v>
      </c>
      <c r="D449" s="20">
        <v>1</v>
      </c>
      <c r="E449" s="20">
        <v>1</v>
      </c>
      <c r="F449" s="41" t="s">
        <v>31</v>
      </c>
      <c r="G449" s="5">
        <f>_xlfn.IFS(E449="","",D449&gt;E449,0,D449=E449,1,D449&lt;E449,3)</f>
        <v>1</v>
      </c>
      <c r="I449" s="24"/>
      <c r="J449" s="5">
        <f>COUNTIFS(C448:C485,F449,G448:G485,3)</f>
        <v>10</v>
      </c>
      <c r="K449" s="5">
        <f>COUNTIFS(F448:F485,F449,G448:G485,3)</f>
        <v>1</v>
      </c>
      <c r="L449" s="24"/>
      <c r="M449" s="5">
        <f>COUNTIFS(C448:C485,F449,G448:G485,0)</f>
        <v>2</v>
      </c>
      <c r="N449" s="5">
        <f>COUNTIFS(F448:F485,F449,G448:G485,0)</f>
        <v>7</v>
      </c>
      <c r="O449" s="24"/>
      <c r="P449" s="5">
        <f>COUNTIFS(C448:C485,F449,G448:G485,1)</f>
        <v>2</v>
      </c>
      <c r="Q449" s="5">
        <f>COUNTIFS(F448:F485,F449,G448:G485,1)</f>
        <v>5</v>
      </c>
    </row>
    <row r="450" spans="2:18" ht="18.75" x14ac:dyDescent="0.3">
      <c r="B450" s="14" t="s">
        <v>52</v>
      </c>
      <c r="C450" s="41" t="s">
        <v>31</v>
      </c>
      <c r="D450" s="46">
        <f>IF(ISBLANK(Journées!N13),"",(Journées!N13))</f>
        <v>1</v>
      </c>
      <c r="E450" s="46">
        <f>IF(ISBLANK(Journées!O13),"",(Journées!O13))</f>
        <v>0</v>
      </c>
      <c r="F450" s="40" t="s">
        <v>11</v>
      </c>
      <c r="G450" s="5">
        <f>_xlfn.IFS(D450="","",D450&lt;E450,0,D450=E450,1,D450&gt;E450,3)</f>
        <v>3</v>
      </c>
      <c r="I450" s="44"/>
      <c r="J450" s="30">
        <f>J449/J451</f>
        <v>0.90909090909090906</v>
      </c>
      <c r="K450" s="31">
        <f>K449/J451</f>
        <v>9.0909090909090912E-2</v>
      </c>
      <c r="L450" s="28"/>
      <c r="M450" s="32">
        <f>M449/M451</f>
        <v>0.22222222222222221</v>
      </c>
      <c r="N450" s="31">
        <f>N449/M451</f>
        <v>0.77777777777777779</v>
      </c>
      <c r="O450" s="28"/>
      <c r="P450" s="32">
        <f>P449/P451</f>
        <v>0.2857142857142857</v>
      </c>
      <c r="Q450" s="30">
        <f>Q449/P451</f>
        <v>0.7142857142857143</v>
      </c>
    </row>
    <row r="451" spans="2:18" ht="18.75" x14ac:dyDescent="0.3">
      <c r="B451" s="14" t="s">
        <v>53</v>
      </c>
      <c r="C451" s="40" t="s">
        <v>21</v>
      </c>
      <c r="D451" s="46">
        <f>IF(ISBLANK(Journées!S16),"",(Journées!S16))</f>
        <v>1</v>
      </c>
      <c r="E451" s="46">
        <f>IF(ISBLANK(Journées!T16),"",(Journées!T16))</f>
        <v>0</v>
      </c>
      <c r="F451" s="41" t="s">
        <v>31</v>
      </c>
      <c r="G451" s="5">
        <f>_xlfn.IFS(E451="","",D451&gt;E451,0,D451=E451,1,D451&lt;E451,3)</f>
        <v>0</v>
      </c>
      <c r="I451" s="26"/>
      <c r="J451" s="5">
        <f>J449+K449</f>
        <v>11</v>
      </c>
      <c r="K451" s="34"/>
      <c r="L451" s="24"/>
      <c r="M451" s="5">
        <f>M449+N449</f>
        <v>9</v>
      </c>
      <c r="N451" s="34"/>
      <c r="O451" s="24"/>
      <c r="P451" s="5">
        <f>P449+Q449</f>
        <v>7</v>
      </c>
      <c r="Q451" s="34"/>
    </row>
    <row r="452" spans="2:18" ht="18.75" x14ac:dyDescent="0.3">
      <c r="B452" s="14" t="s">
        <v>54</v>
      </c>
      <c r="C452" s="41" t="s">
        <v>31</v>
      </c>
      <c r="D452" s="46">
        <f>IF(ISBLANK(Journées!D27),"",(Journées!D27))</f>
        <v>2</v>
      </c>
      <c r="E452" s="46">
        <f>IF(ISBLANK(Journées!E27),"",(Journées!E27))</f>
        <v>1</v>
      </c>
      <c r="F452" s="40" t="s">
        <v>18</v>
      </c>
      <c r="G452" s="5">
        <f>_xlfn.IFS(D452="","",D452&lt;E452,0,D452=E452,1,D452&gt;E452,3)</f>
        <v>3</v>
      </c>
      <c r="H452" s="17"/>
    </row>
    <row r="453" spans="2:18" ht="18.75" x14ac:dyDescent="0.3">
      <c r="B453" s="14" t="s">
        <v>55</v>
      </c>
      <c r="C453" s="40" t="s">
        <v>12</v>
      </c>
      <c r="D453" s="46">
        <f>IF(ISBLANK(Journées!I27),"",(Journées!I27))</f>
        <v>1</v>
      </c>
      <c r="E453" s="46">
        <f>IF(ISBLANK(Journées!J27),"",(Journées!J27))</f>
        <v>1</v>
      </c>
      <c r="F453" s="41" t="s">
        <v>31</v>
      </c>
      <c r="G453" s="5">
        <f>_xlfn.IFS(E453="","",D453&gt;E453,0,D453=E453,1,D453&lt;E453,3)</f>
        <v>1</v>
      </c>
    </row>
    <row r="454" spans="2:18" ht="18.75" x14ac:dyDescent="0.3">
      <c r="B454" s="14" t="s">
        <v>56</v>
      </c>
      <c r="C454" s="41" t="s">
        <v>31</v>
      </c>
      <c r="D454" s="46">
        <f>IF(ISBLANK(Journées!N26),"",(Journées!N26))</f>
        <v>1</v>
      </c>
      <c r="E454" s="46">
        <f>IF(ISBLANK(Journées!O26),"",(Journées!O26))</f>
        <v>0</v>
      </c>
      <c r="F454" s="40" t="s">
        <v>26</v>
      </c>
      <c r="G454" s="5">
        <f>_xlfn.IFS(D454="","",D454&lt;E454,0,D454=E454,1,D454&gt;E454,3)</f>
        <v>3</v>
      </c>
      <c r="I454" s="35" t="s">
        <v>39</v>
      </c>
      <c r="J454" s="35" t="s">
        <v>2</v>
      </c>
      <c r="K454" s="35" t="s">
        <v>4</v>
      </c>
      <c r="L454" s="35" t="s">
        <v>38</v>
      </c>
    </row>
    <row r="455" spans="2:18" ht="18.75" x14ac:dyDescent="0.3">
      <c r="B455" s="14" t="s">
        <v>57</v>
      </c>
      <c r="C455" s="40" t="s">
        <v>30</v>
      </c>
      <c r="D455" s="46">
        <f>IF(ISBLANK(Journées!S27),"",(Journées!S27))</f>
        <v>1</v>
      </c>
      <c r="E455" s="46">
        <f>IF(ISBLANK(Journées!T27),"",(Journées!T27))</f>
        <v>0</v>
      </c>
      <c r="F455" s="41" t="s">
        <v>31</v>
      </c>
      <c r="G455" s="5">
        <f>_xlfn.IFS(E455="","",D455&gt;E455,0,D455=E455,1,D455&lt;E455,3)</f>
        <v>0</v>
      </c>
      <c r="I455" s="5" t="s">
        <v>37</v>
      </c>
      <c r="J455" s="33">
        <f>J451/(J451+M451+P451)</f>
        <v>0.40740740740740738</v>
      </c>
      <c r="K455" s="33">
        <f>M451/(J451+M451+P451)</f>
        <v>0.33333333333333331</v>
      </c>
      <c r="L455" s="33">
        <f>P451/(J451+M451+P451)</f>
        <v>0.25925925925925924</v>
      </c>
    </row>
    <row r="456" spans="2:18" ht="18.75" x14ac:dyDescent="0.3">
      <c r="B456" s="14" t="s">
        <v>58</v>
      </c>
      <c r="C456" s="41" t="s">
        <v>31</v>
      </c>
      <c r="D456" s="46">
        <f>IF(ISBLANK(Journées!D37),"",(Journées!D37))</f>
        <v>3</v>
      </c>
      <c r="E456" s="46">
        <f>IF(ISBLANK(Journées!E37),"",(Journées!E37))</f>
        <v>1</v>
      </c>
      <c r="F456" s="40" t="s">
        <v>13</v>
      </c>
      <c r="G456" s="5">
        <f>_xlfn.IFS(D456="","",D456&lt;E456,0,D456=E456,1,D456&gt;E456,3)</f>
        <v>3</v>
      </c>
    </row>
    <row r="457" spans="2:18" ht="18.75" x14ac:dyDescent="0.3">
      <c r="B457" s="14" t="s">
        <v>59</v>
      </c>
      <c r="C457" s="40" t="s">
        <v>32</v>
      </c>
      <c r="D457" s="46">
        <f>IF(ISBLANK(Journées!I34),"",(Journées!I34))</f>
        <v>1</v>
      </c>
      <c r="E457" s="46">
        <f>IF(ISBLANK(Journées!J34),"",(Journées!J34))</f>
        <v>0</v>
      </c>
      <c r="F457" s="41" t="s">
        <v>31</v>
      </c>
      <c r="G457" s="5">
        <f>_xlfn.IFS(E457="","",D457&gt;E457,0,D457=E457,1,D457&lt;E457,3)</f>
        <v>0</v>
      </c>
    </row>
    <row r="458" spans="2:18" ht="18.75" x14ac:dyDescent="0.3">
      <c r="B458" s="14" t="s">
        <v>60</v>
      </c>
      <c r="C458" s="41" t="s">
        <v>31</v>
      </c>
      <c r="D458" s="46">
        <f>IF(ISBLANK(Journées!N42),"",(Journées!N42))</f>
        <v>0</v>
      </c>
      <c r="E458" s="46">
        <f>IF(ISBLANK(Journées!O42),"",(Journées!O42))</f>
        <v>0</v>
      </c>
      <c r="F458" s="40" t="s">
        <v>25</v>
      </c>
      <c r="G458" s="5">
        <f>_xlfn.IFS(D458="","",D458&lt;E458,0,D458=E458,1,D458&gt;E458,3)</f>
        <v>1</v>
      </c>
      <c r="J458" s="70" t="s">
        <v>42</v>
      </c>
      <c r="K458" s="71"/>
      <c r="M458" s="72" t="s">
        <v>43</v>
      </c>
      <c r="N458" s="73"/>
    </row>
    <row r="459" spans="2:18" ht="18.75" x14ac:dyDescent="0.3">
      <c r="B459" s="14" t="s">
        <v>61</v>
      </c>
      <c r="C459" s="40" t="s">
        <v>23</v>
      </c>
      <c r="D459" s="46">
        <f>IF(ISBLANK(Journées!S38),"",(Journées!S38))</f>
        <v>2</v>
      </c>
      <c r="E459" s="46">
        <f>IF(ISBLANK(Journées!T38),"",(Journées!T38))</f>
        <v>2</v>
      </c>
      <c r="F459" s="41" t="s">
        <v>31</v>
      </c>
      <c r="G459" s="5">
        <f>_xlfn.IFS(E459="","",D459&gt;E459,0,D459=E459,1,D459&lt;E459,3)</f>
        <v>1</v>
      </c>
      <c r="J459" s="5" t="s">
        <v>34</v>
      </c>
      <c r="K459" s="5" t="s">
        <v>35</v>
      </c>
      <c r="M459" s="5" t="s">
        <v>34</v>
      </c>
      <c r="N459" s="5" t="s">
        <v>35</v>
      </c>
    </row>
    <row r="460" spans="2:18" ht="18.75" x14ac:dyDescent="0.3">
      <c r="B460" s="14" t="s">
        <v>62</v>
      </c>
      <c r="C460" s="41" t="s">
        <v>31</v>
      </c>
      <c r="D460" s="46">
        <f>IF(ISBLANK(Journées!D48),"",(Journées!D48))</f>
        <v>3</v>
      </c>
      <c r="E460" s="46">
        <f>IF(ISBLANK(Journées!E48),"",(Journées!E48))</f>
        <v>0</v>
      </c>
      <c r="F460" s="40" t="s">
        <v>22</v>
      </c>
      <c r="G460" s="5">
        <f>_xlfn.IFS(D460="","",D460&lt;E460,0,D460=E460,1,D460&gt;E460,3)</f>
        <v>3</v>
      </c>
      <c r="J460" s="5">
        <f>SUM(D448,D450,D452,D454,D456,D458,D466,D460,D462,D480,D464,D468,D470,D474,D478,D471,D484,D476,D482)</f>
        <v>26</v>
      </c>
      <c r="K460" s="5">
        <f>SUM(E449,E453,E451,E459,E455,E457,E483,E465,E467,E469,E472,E485,E473,E475,E477,E479,E481,E463,E461)</f>
        <v>9</v>
      </c>
      <c r="M460" s="5">
        <f>SUM(E448,E450,E452,E456,E458,E454,E460,E462,E464,E476,E466,E468,E471,E474,E480,E478,E482,E470,E484)</f>
        <v>10</v>
      </c>
      <c r="N460" s="5">
        <f>SUM(D449,D453,D451,D459,D455,D457,D467,D461,D463,D465,D469,D483,D472,D473,D475,D477,D479,D481,D485)</f>
        <v>19</v>
      </c>
    </row>
    <row r="461" spans="2:18" ht="18.75" x14ac:dyDescent="0.3">
      <c r="B461" s="14" t="s">
        <v>63</v>
      </c>
      <c r="C461" s="40" t="s">
        <v>27</v>
      </c>
      <c r="D461" s="46">
        <f>IF(ISBLANK(Journées!I53),"",(Journées!I53))</f>
        <v>0</v>
      </c>
      <c r="E461" s="46">
        <f>IF(ISBLANK(Journées!J53),"",(Journées!J53))</f>
        <v>0</v>
      </c>
      <c r="F461" s="41" t="s">
        <v>31</v>
      </c>
      <c r="G461" s="5">
        <f>_xlfn.IFS(E461="","",D461&gt;E461,0,D461=E461,1,D461&lt;E461,3)</f>
        <v>1</v>
      </c>
      <c r="J461" s="29">
        <f>J460/K462</f>
        <v>0.74285714285714288</v>
      </c>
      <c r="K461" s="29">
        <f>K460/K462</f>
        <v>0.25714285714285712</v>
      </c>
      <c r="M461" s="29">
        <f>M460/N462</f>
        <v>0.34482758620689657</v>
      </c>
      <c r="N461" s="29">
        <f>N460/N462</f>
        <v>0.65517241379310343</v>
      </c>
    </row>
    <row r="462" spans="2:18" ht="18.75" x14ac:dyDescent="0.3">
      <c r="B462" s="14" t="s">
        <v>64</v>
      </c>
      <c r="C462" s="41" t="s">
        <v>31</v>
      </c>
      <c r="D462" s="46">
        <f>IF(ISBLANK(Journées!N54),"",(Journées!N54))</f>
        <v>4</v>
      </c>
      <c r="E462" s="46">
        <f>IF(ISBLANK(Journées!O54),"",(Journées!O54))</f>
        <v>2</v>
      </c>
      <c r="F462" s="40" t="s">
        <v>17</v>
      </c>
      <c r="G462" s="5">
        <f>_xlfn.IFS(D462="","",D462&lt;E462,0,D462=E462,1,D462&gt;E462,3)</f>
        <v>3</v>
      </c>
      <c r="J462" s="5" t="s">
        <v>45</v>
      </c>
      <c r="K462" s="5">
        <f>J460+K460</f>
        <v>35</v>
      </c>
      <c r="M462" s="5" t="s">
        <v>44</v>
      </c>
      <c r="N462" s="5">
        <f>M460+N460</f>
        <v>29</v>
      </c>
    </row>
    <row r="463" spans="2:18" ht="18.75" x14ac:dyDescent="0.3">
      <c r="B463" s="14" t="s">
        <v>65</v>
      </c>
      <c r="C463" s="40" t="s">
        <v>33</v>
      </c>
      <c r="D463" s="46">
        <f>IF(ISBLANK(Journées!S50),"",(Journées!S50))</f>
        <v>2</v>
      </c>
      <c r="E463" s="46">
        <f>IF(ISBLANK(Journées!T50),"",(Journées!T50))</f>
        <v>2</v>
      </c>
      <c r="F463" s="41" t="s">
        <v>31</v>
      </c>
      <c r="G463" s="5">
        <f>_xlfn.IFS(E463="","",D463&gt;E463,0,D463=E463,1,D463&lt;E463,3)</f>
        <v>1</v>
      </c>
    </row>
    <row r="464" spans="2:18" ht="18.75" x14ac:dyDescent="0.3">
      <c r="B464" s="14" t="s">
        <v>66</v>
      </c>
      <c r="C464" s="41" t="s">
        <v>31</v>
      </c>
      <c r="D464" s="46">
        <f>IF(ISBLANK(Journées!D62),"",(Journées!D62))</f>
        <v>1</v>
      </c>
      <c r="E464" s="46">
        <f>IF(ISBLANK(Journées!E62),"",(Journées!E62))</f>
        <v>3</v>
      </c>
      <c r="F464" s="40" t="s">
        <v>10</v>
      </c>
      <c r="G464" s="5">
        <f>_xlfn.IFS(D464="","",D464&lt;E464,0,D464=E464,1,D464&gt;E464,3)</f>
        <v>0</v>
      </c>
      <c r="J464" s="70" t="s">
        <v>126</v>
      </c>
      <c r="K464" s="71"/>
      <c r="L464" s="47">
        <f>K462/(J451+M451+P451)</f>
        <v>1.2962962962962963</v>
      </c>
      <c r="M464" s="72" t="s">
        <v>127</v>
      </c>
      <c r="N464" s="73"/>
      <c r="O464" s="47">
        <f>N462/(J451+M451+P451)</f>
        <v>1.0740740740740742</v>
      </c>
      <c r="P464" s="64" t="s">
        <v>147</v>
      </c>
      <c r="Q464" s="65"/>
      <c r="R464" s="47">
        <f>(K462+N462)/(J451+M451+P451)</f>
        <v>2.3703703703703702</v>
      </c>
    </row>
    <row r="465" spans="2:13" ht="18.75" x14ac:dyDescent="0.3">
      <c r="B465" s="14" t="s">
        <v>67</v>
      </c>
      <c r="C465" s="40" t="s">
        <v>20</v>
      </c>
      <c r="D465" s="46">
        <f>IF(ISBLANK(Journées!I66),"",(Journées!I66))</f>
        <v>2</v>
      </c>
      <c r="E465" s="46">
        <f>IF(ISBLANK(Journées!J66),"",(Journées!J66))</f>
        <v>1</v>
      </c>
      <c r="F465" s="41" t="s">
        <v>31</v>
      </c>
      <c r="G465" s="5">
        <f>_xlfn.IFS(E465="","",D465&gt;E465,0,D465=E465,1,D465&lt;E465,3)</f>
        <v>0</v>
      </c>
    </row>
    <row r="466" spans="2:13" ht="18.75" x14ac:dyDescent="0.3">
      <c r="B466" s="14" t="s">
        <v>68</v>
      </c>
      <c r="C466" s="41" t="s">
        <v>31</v>
      </c>
      <c r="D466" s="46">
        <f>IF(ISBLANK(Journées!N60),"",(Journées!N60))</f>
        <v>4</v>
      </c>
      <c r="E466" s="46">
        <f>IF(ISBLANK(Journées!O60),"",(Journées!O60))</f>
        <v>0</v>
      </c>
      <c r="F466" s="40" t="s">
        <v>28</v>
      </c>
      <c r="G466" s="5">
        <f>_xlfn.IFS(D466="","",D466&lt;E466,0,D466=E466,1,D466&gt;E466,3)</f>
        <v>3</v>
      </c>
    </row>
    <row r="467" spans="2:13" ht="18.75" x14ac:dyDescent="0.3">
      <c r="B467" s="14" t="s">
        <v>69</v>
      </c>
      <c r="C467" s="40" t="s">
        <v>17</v>
      </c>
      <c r="D467" s="46">
        <f>IF(ISBLANK(Journées!S61),"",(Journées!S61))</f>
        <v>1</v>
      </c>
      <c r="E467" s="46">
        <f>IF(ISBLANK(Journées!O61),"",(Journées!O61))</f>
        <v>2</v>
      </c>
      <c r="F467" s="41" t="s">
        <v>31</v>
      </c>
      <c r="G467" s="5">
        <f>_xlfn.IFS(E467="","",D467&gt;E467,0,D467=E467,1,D467&lt;E467,3)</f>
        <v>3</v>
      </c>
    </row>
    <row r="468" spans="2:13" ht="18.75" x14ac:dyDescent="0.3">
      <c r="B468" s="14" t="s">
        <v>70</v>
      </c>
      <c r="C468" s="41" t="s">
        <v>31</v>
      </c>
      <c r="D468" s="46">
        <f>IF(ISBLANK(Journées!D76),"",(Journées!D76))</f>
        <v>2</v>
      </c>
      <c r="E468" s="46">
        <f>IF(ISBLANK(Journées!E76),"",(Journées!E76))</f>
        <v>1</v>
      </c>
      <c r="F468" s="40" t="s">
        <v>33</v>
      </c>
      <c r="G468" s="5">
        <f>_xlfn.IFS(D468="","",D468&lt;E468,0,D468=E468,1,D468&gt;E468,3)</f>
        <v>3</v>
      </c>
      <c r="J468" s="68" t="s">
        <v>148</v>
      </c>
      <c r="K468" s="69"/>
      <c r="L468" s="14" t="str">
        <f>B470</f>
        <v>J23</v>
      </c>
      <c r="M468" s="14" t="str" cm="1">
        <f t="array" ref="M468">_xlfn.SWITCH(VLOOKUP(L468,B448:G485,6,FALSE),0,"D",1,"N",3,"V")</f>
        <v>N</v>
      </c>
    </row>
    <row r="469" spans="2:13" ht="18.75" x14ac:dyDescent="0.3">
      <c r="B469" s="14" t="s">
        <v>71</v>
      </c>
      <c r="C469" s="40" t="s">
        <v>10</v>
      </c>
      <c r="D469" s="46">
        <f>IF(ISBLANK(Journées!I81),"",(Journées!I81))</f>
        <v>5</v>
      </c>
      <c r="E469" s="46">
        <f>IF(ISBLANK(Journées!J81),"",(Journées!J81))</f>
        <v>0</v>
      </c>
      <c r="F469" s="41" t="s">
        <v>31</v>
      </c>
      <c r="G469" s="5">
        <f>_xlfn.IFS(E469="","",D469&gt;E469,0,D469=E469,1,D469&lt;E469,3)</f>
        <v>0</v>
      </c>
      <c r="L469" s="14" t="str">
        <f t="shared" ref="L469:L472" si="10">B471</f>
        <v>J24</v>
      </c>
      <c r="M469" s="14" t="str" cm="1">
        <f t="array" ref="M469">_xlfn.SWITCH(VLOOKUP(L469,B449:G486,6,FALSE),0,"D",1,"N",3,"V")</f>
        <v>V</v>
      </c>
    </row>
    <row r="470" spans="2:13" ht="18.75" x14ac:dyDescent="0.3">
      <c r="B470" s="14" t="s">
        <v>72</v>
      </c>
      <c r="C470" s="41" t="s">
        <v>31</v>
      </c>
      <c r="D470" s="46">
        <f>IF(ISBLANK(Journées!N76),"",(Journées!N76))</f>
        <v>1</v>
      </c>
      <c r="E470" s="46">
        <f>IF(ISBLANK(Journées!O76),"",(Journées!O76))</f>
        <v>1</v>
      </c>
      <c r="F470" s="40" t="s">
        <v>23</v>
      </c>
      <c r="G470" s="5">
        <f>_xlfn.IFS(D470="","",D470&lt;E470,0,D470=E470,1,D470&gt;E470,3)</f>
        <v>1</v>
      </c>
      <c r="L470" s="14" t="str">
        <f t="shared" si="10"/>
        <v>J25</v>
      </c>
      <c r="M470" s="14" t="str" cm="1">
        <f t="array" ref="M470">_xlfn.SWITCH(VLOOKUP(L470,B450:G487,6,FALSE),0,"D",1,"N",3,"V")</f>
        <v>D</v>
      </c>
    </row>
    <row r="471" spans="2:13" ht="18.75" x14ac:dyDescent="0.3">
      <c r="B471" s="14" t="s">
        <v>73</v>
      </c>
      <c r="C471" s="41" t="s">
        <v>31</v>
      </c>
      <c r="D471" s="46">
        <f>IF(ISBLANK(Journées!S75),"",(Journées!S75))</f>
        <v>1</v>
      </c>
      <c r="E471" s="46">
        <f>IF(ISBLANK(Journées!T75),"",(Journées!T75))</f>
        <v>0</v>
      </c>
      <c r="F471" s="40" t="s">
        <v>27</v>
      </c>
      <c r="G471" s="5">
        <f>_xlfn.IFS(D471="","",D471&lt;E471,0,D471=E471,1,D471&gt;E471,3)</f>
        <v>3</v>
      </c>
      <c r="L471" s="14" t="str">
        <f t="shared" si="10"/>
        <v>J26</v>
      </c>
      <c r="M471" s="14" t="str" cm="1">
        <f t="array" ref="M471">_xlfn.SWITCH(VLOOKUP(L471,B451:G488,6,FALSE),0,"D",1,"N",3,"V")</f>
        <v>D</v>
      </c>
    </row>
    <row r="472" spans="2:13" ht="18.75" x14ac:dyDescent="0.3">
      <c r="B472" s="14" t="s">
        <v>74</v>
      </c>
      <c r="C472" s="40" t="s">
        <v>13</v>
      </c>
      <c r="D472" s="46">
        <f>IF(ISBLANK(Journées!D92),"",(Journées!D92))</f>
        <v>1</v>
      </c>
      <c r="E472" s="46">
        <f>IF(ISBLANK(Journées!E92),"",(Journées!E92))</f>
        <v>0</v>
      </c>
      <c r="F472" s="41" t="s">
        <v>31</v>
      </c>
      <c r="G472" s="5">
        <f>_xlfn.IFS(E472="","",D472&gt;E472,0,D472=E472,1,D472&lt;E472,3)</f>
        <v>0</v>
      </c>
      <c r="L472" s="14" t="str">
        <f t="shared" si="10"/>
        <v>J27</v>
      </c>
      <c r="M472" s="14" t="str" cm="1">
        <f t="array" ref="M472">_xlfn.SWITCH(VLOOKUP(L472,B452:G489,6,FALSE),0,"D",1,"N",3,"V")</f>
        <v>V</v>
      </c>
    </row>
    <row r="473" spans="2:13" ht="18.75" x14ac:dyDescent="0.3">
      <c r="B473" s="14" t="s">
        <v>75</v>
      </c>
      <c r="C473" s="40" t="s">
        <v>25</v>
      </c>
      <c r="D473" s="46">
        <f>IF(ISBLANK(Journées!I95),"",(Journées!I95))</f>
        <v>1</v>
      </c>
      <c r="E473" s="46">
        <f>IF(ISBLANK(Journées!J95),"",(Journées!J95))</f>
        <v>0</v>
      </c>
      <c r="F473" s="41" t="s">
        <v>31</v>
      </c>
      <c r="G473" s="5">
        <f>_xlfn.IFS(E473="","",D473&gt;E473,0,D473=E473,1,D473&lt;E473,3)</f>
        <v>0</v>
      </c>
    </row>
    <row r="474" spans="2:13" ht="18.75" x14ac:dyDescent="0.3">
      <c r="B474" s="14" t="s">
        <v>76</v>
      </c>
      <c r="C474" s="41" t="s">
        <v>31</v>
      </c>
      <c r="D474" s="46">
        <f>IF(ISBLANK(Journées!N94),"",(Journées!N94))</f>
        <v>3</v>
      </c>
      <c r="E474" s="46">
        <f>IF(ISBLANK(Journées!O94),"",(Journées!O94))</f>
        <v>0</v>
      </c>
      <c r="F474" s="40" t="s">
        <v>30</v>
      </c>
      <c r="G474" s="5">
        <f>_xlfn.IFS(D474="","",D474&lt;E474,0,D474=E474,1,D474&gt;E474,3)</f>
        <v>3</v>
      </c>
    </row>
    <row r="475" spans="2:13" ht="18.75" x14ac:dyDescent="0.3">
      <c r="B475" s="14" t="s">
        <v>77</v>
      </c>
      <c r="C475" s="40" t="s">
        <v>29</v>
      </c>
      <c r="D475" s="46" t="str">
        <f>IF(ISBLANK(Journées!S94),"",(Journées!S94))</f>
        <v/>
      </c>
      <c r="E475" s="46" t="str">
        <f>IF(ISBLANK(Journées!T94),"",(Journées!T94))</f>
        <v/>
      </c>
      <c r="F475" s="41" t="s">
        <v>31</v>
      </c>
      <c r="G475" s="5" t="str">
        <f>_xlfn.IFS(E475="","",D475&gt;E475,0,D475=E475,1,D475&lt;E475,3)</f>
        <v/>
      </c>
    </row>
    <row r="476" spans="2:13" ht="18.75" x14ac:dyDescent="0.3">
      <c r="B476" s="14" t="s">
        <v>78</v>
      </c>
      <c r="C476" s="41" t="s">
        <v>31</v>
      </c>
      <c r="D476" s="20"/>
      <c r="E476" s="20"/>
      <c r="F476" s="40" t="s">
        <v>12</v>
      </c>
      <c r="G476" s="5" t="str">
        <f>_xlfn.IFS(D476="","",D476&lt;E476,0,D476=E476,1,D476&gt;E476,3)</f>
        <v/>
      </c>
    </row>
    <row r="477" spans="2:13" ht="21" x14ac:dyDescent="0.35">
      <c r="B477" s="14" t="s">
        <v>79</v>
      </c>
      <c r="C477" s="40" t="s">
        <v>18</v>
      </c>
      <c r="D477" s="20"/>
      <c r="E477" s="20"/>
      <c r="F477" s="41" t="s">
        <v>31</v>
      </c>
      <c r="G477" s="5" t="str">
        <f>_xlfn.IFS(E477="","",D477&gt;E477,0,D477=E477,1,D477&lt;E477,3)</f>
        <v/>
      </c>
      <c r="J477" s="45"/>
    </row>
    <row r="478" spans="2:13" ht="18.75" x14ac:dyDescent="0.3">
      <c r="B478" s="14" t="s">
        <v>80</v>
      </c>
      <c r="C478" s="41" t="s">
        <v>31</v>
      </c>
      <c r="D478" s="20"/>
      <c r="E478" s="20"/>
      <c r="F478" s="40" t="s">
        <v>20</v>
      </c>
      <c r="G478" s="5" t="str">
        <f>_xlfn.IFS(D478="","",D478&lt;E478,0,D478=E478,1,D478&gt;E478,3)</f>
        <v/>
      </c>
    </row>
    <row r="479" spans="2:13" ht="18.75" x14ac:dyDescent="0.3">
      <c r="B479" s="14" t="s">
        <v>81</v>
      </c>
      <c r="C479" s="40" t="s">
        <v>26</v>
      </c>
      <c r="D479" s="20"/>
      <c r="E479" s="20"/>
      <c r="F479" s="41" t="s">
        <v>31</v>
      </c>
      <c r="G479" s="5" t="str">
        <f>_xlfn.IFS(E479="","",D479&gt;E479,0,D479=E479,1,D479&lt;E479,3)</f>
        <v/>
      </c>
    </row>
    <row r="480" spans="2:13" ht="18.75" x14ac:dyDescent="0.3">
      <c r="B480" s="14" t="s">
        <v>82</v>
      </c>
      <c r="C480" s="41" t="s">
        <v>31</v>
      </c>
      <c r="D480" s="20"/>
      <c r="E480" s="20"/>
      <c r="F480" s="40" t="s">
        <v>32</v>
      </c>
      <c r="G480" s="5" t="str">
        <f>_xlfn.IFS(D480="","",D480&lt;E480,0,D480=E480,1,D480&gt;E480,3)</f>
        <v/>
      </c>
    </row>
    <row r="481" spans="1:17" ht="18.75" x14ac:dyDescent="0.3">
      <c r="B481" s="14" t="s">
        <v>83</v>
      </c>
      <c r="C481" s="40" t="s">
        <v>28</v>
      </c>
      <c r="D481" s="20"/>
      <c r="E481" s="20"/>
      <c r="F481" s="41" t="s">
        <v>31</v>
      </c>
      <c r="G481" s="5" t="str">
        <f>_xlfn.IFS(E481="","",D481&gt;E481,0,D481=E481,1,D481&lt;E481,3)</f>
        <v/>
      </c>
    </row>
    <row r="482" spans="1:17" ht="18.75" x14ac:dyDescent="0.3">
      <c r="B482" s="14" t="s">
        <v>84</v>
      </c>
      <c r="C482" s="41" t="s">
        <v>31</v>
      </c>
      <c r="D482" s="20"/>
      <c r="E482" s="20"/>
      <c r="F482" s="40" t="s">
        <v>24</v>
      </c>
      <c r="G482" s="5" t="str">
        <f>_xlfn.IFS(D482="","",D482&lt;E482,0,D482=E482,1,D482&gt;E482,3)</f>
        <v/>
      </c>
    </row>
    <row r="483" spans="1:17" ht="18.75" x14ac:dyDescent="0.3">
      <c r="B483" s="14" t="s">
        <v>85</v>
      </c>
      <c r="C483" s="40" t="s">
        <v>11</v>
      </c>
      <c r="D483" s="20"/>
      <c r="E483" s="20"/>
      <c r="F483" s="41" t="s">
        <v>31</v>
      </c>
      <c r="G483" s="5" t="str">
        <f>_xlfn.IFS(E483="","",D483&gt;E483,0,D483=E483,1,D483&lt;E483,3)</f>
        <v/>
      </c>
    </row>
    <row r="484" spans="1:17" ht="18.75" x14ac:dyDescent="0.3">
      <c r="B484" s="14" t="s">
        <v>86</v>
      </c>
      <c r="C484" s="41" t="s">
        <v>31</v>
      </c>
      <c r="D484" s="20"/>
      <c r="E484" s="20"/>
      <c r="F484" s="40" t="s">
        <v>21</v>
      </c>
      <c r="G484" s="5" t="str">
        <f>_xlfn.IFS(D484="","",D484&lt;E484,0,D484=E484,1,D484&gt;E484,3)</f>
        <v/>
      </c>
    </row>
    <row r="485" spans="1:17" ht="18.75" x14ac:dyDescent="0.3">
      <c r="B485" s="14" t="s">
        <v>87</v>
      </c>
      <c r="C485" s="40" t="s">
        <v>22</v>
      </c>
      <c r="D485" s="20"/>
      <c r="E485" s="20"/>
      <c r="F485" s="41" t="s">
        <v>31</v>
      </c>
      <c r="G485" s="5" t="str">
        <f>_xlfn.IFS(E485="","",D485&gt;E485,0,D485=E485,1,D485&lt;E485,3)</f>
        <v/>
      </c>
    </row>
    <row r="486" spans="1:17" ht="18.75" x14ac:dyDescent="0.3">
      <c r="C486" s="17"/>
      <c r="D486" s="17"/>
      <c r="E486" s="17"/>
      <c r="F486" s="17"/>
      <c r="G486" s="5"/>
    </row>
    <row r="487" spans="1:17" ht="18.75" x14ac:dyDescent="0.3">
      <c r="B487" s="27"/>
      <c r="C487" s="14"/>
      <c r="D487" s="5"/>
      <c r="E487" s="5"/>
      <c r="F487" s="27"/>
      <c r="G487" s="37">
        <f>SUM(G448:G486)</f>
        <v>40</v>
      </c>
    </row>
    <row r="489" spans="1:17" ht="15.75" thickBot="1" x14ac:dyDescent="0.3"/>
    <row r="490" spans="1:17" ht="21.75" thickBot="1" x14ac:dyDescent="0.4">
      <c r="A490" t="s">
        <v>138</v>
      </c>
      <c r="B490" s="77" t="s">
        <v>21</v>
      </c>
      <c r="C490" s="78"/>
      <c r="D490" s="78"/>
      <c r="E490" s="78"/>
      <c r="F490" s="79"/>
    </row>
    <row r="491" spans="1:17" ht="21" x14ac:dyDescent="0.35">
      <c r="B491" s="23"/>
      <c r="C491" s="81" t="s">
        <v>34</v>
      </c>
      <c r="D491" s="82"/>
      <c r="E491" s="81" t="s">
        <v>35</v>
      </c>
      <c r="F491" s="82"/>
      <c r="G491" s="14" t="s">
        <v>40</v>
      </c>
      <c r="J491" s="83" t="s">
        <v>36</v>
      </c>
      <c r="K491" s="84"/>
      <c r="M491" s="75" t="s">
        <v>4</v>
      </c>
      <c r="N491" s="85"/>
      <c r="P491" s="66" t="s">
        <v>38</v>
      </c>
      <c r="Q491" s="86"/>
    </row>
    <row r="492" spans="1:17" ht="18.75" x14ac:dyDescent="0.3">
      <c r="B492" s="21" t="s">
        <v>50</v>
      </c>
      <c r="C492" s="40" t="s">
        <v>20</v>
      </c>
      <c r="D492" s="40">
        <f>Journées!D12</f>
        <v>2</v>
      </c>
      <c r="E492" s="40">
        <f>Journées!E12</f>
        <v>1</v>
      </c>
      <c r="F492" s="41" t="s">
        <v>21</v>
      </c>
      <c r="G492" s="5">
        <f>_xlfn.IFS(E492="","",D492&gt;E492,0,D492=E492,1,D492&lt;E492,3)</f>
        <v>0</v>
      </c>
      <c r="I492" s="24"/>
      <c r="J492" s="5" t="s">
        <v>34</v>
      </c>
      <c r="K492" s="5" t="s">
        <v>35</v>
      </c>
      <c r="L492" s="24"/>
      <c r="M492" s="5" t="s">
        <v>34</v>
      </c>
      <c r="N492" s="5" t="s">
        <v>35</v>
      </c>
      <c r="O492" s="24"/>
      <c r="P492" s="5" t="s">
        <v>34</v>
      </c>
      <c r="Q492" s="5" t="s">
        <v>35</v>
      </c>
    </row>
    <row r="493" spans="1:17" ht="18.75" x14ac:dyDescent="0.3">
      <c r="B493" s="14" t="s">
        <v>51</v>
      </c>
      <c r="C493" s="41" t="s">
        <v>21</v>
      </c>
      <c r="D493" s="20">
        <v>0</v>
      </c>
      <c r="E493" s="20">
        <v>0</v>
      </c>
      <c r="F493" s="40" t="s">
        <v>12</v>
      </c>
      <c r="G493" s="5">
        <f>_xlfn.IFS(D493="","",D493&lt;E493,0,D493=E493,1,D493&gt;E493,3)</f>
        <v>1</v>
      </c>
      <c r="I493" s="24"/>
      <c r="J493" s="5">
        <f>COUNTIFS(C492:C529,F492,G492:G529,3)</f>
        <v>6</v>
      </c>
      <c r="K493" s="5">
        <f>COUNTIFS(F492:F529,F492,G492:G529,3)</f>
        <v>5</v>
      </c>
      <c r="L493" s="24"/>
      <c r="M493" s="5">
        <f>COUNTIFS(C492:C529,F492,G492:G529,0)</f>
        <v>6</v>
      </c>
      <c r="N493" s="5">
        <f>COUNTIFS(F492:F529,F492,G492:G529,0)</f>
        <v>7</v>
      </c>
      <c r="O493" s="24"/>
      <c r="P493" s="5">
        <f>COUNTIFS(C492:C529,F492,G492:G529,1)</f>
        <v>2</v>
      </c>
      <c r="Q493" s="5">
        <f>COUNTIFS(F492:F529,F492,G492:G529,1)</f>
        <v>2</v>
      </c>
    </row>
    <row r="494" spans="1:17" ht="18.75" x14ac:dyDescent="0.3">
      <c r="B494" s="14" t="s">
        <v>52</v>
      </c>
      <c r="C494" s="40" t="s">
        <v>17</v>
      </c>
      <c r="D494" s="20">
        <f>IF(ISBLANK(Journées!N8),"",(Journées!N8))</f>
        <v>1</v>
      </c>
      <c r="E494" s="20">
        <f>IF(ISBLANK(Journées!O8),"",(Journées!O8))</f>
        <v>2</v>
      </c>
      <c r="F494" s="41" t="s">
        <v>21</v>
      </c>
      <c r="G494" s="5">
        <f>_xlfn.IFS(E494="","",D494&gt;E494,0,D494=E494,1,D494&lt;E494,3)</f>
        <v>3</v>
      </c>
      <c r="I494" s="44"/>
      <c r="J494" s="30">
        <f>J493/J495</f>
        <v>0.54545454545454541</v>
      </c>
      <c r="K494" s="31">
        <f>K493/J495</f>
        <v>0.45454545454545453</v>
      </c>
      <c r="L494" s="28"/>
      <c r="M494" s="32">
        <f>M493/M495</f>
        <v>0.46153846153846156</v>
      </c>
      <c r="N494" s="31">
        <f>N493/M495</f>
        <v>0.53846153846153844</v>
      </c>
      <c r="O494" s="28"/>
      <c r="P494" s="32">
        <f>P493/P495</f>
        <v>0.5</v>
      </c>
      <c r="Q494" s="30">
        <f>Q493/P495</f>
        <v>0.5</v>
      </c>
    </row>
    <row r="495" spans="1:17" ht="18.75" x14ac:dyDescent="0.3">
      <c r="B495" s="14" t="s">
        <v>53</v>
      </c>
      <c r="C495" s="41" t="s">
        <v>21</v>
      </c>
      <c r="D495" s="20">
        <f>IF(ISBLANK(Journées!S16),"",(Journées!S16))</f>
        <v>1</v>
      </c>
      <c r="E495" s="20">
        <f>IF(ISBLANK(Journées!T16),"",(Journées!T16))</f>
        <v>0</v>
      </c>
      <c r="F495" s="40" t="s">
        <v>31</v>
      </c>
      <c r="G495" s="5">
        <f>_xlfn.IFS(D495="","",D495&lt;E495,0,D495=E495,1,D495&gt;E495,3)</f>
        <v>3</v>
      </c>
      <c r="I495" s="26"/>
      <c r="J495" s="5">
        <f>J493+K493</f>
        <v>11</v>
      </c>
      <c r="K495" s="34"/>
      <c r="L495" s="24"/>
      <c r="M495" s="5">
        <f>M493+N493</f>
        <v>13</v>
      </c>
      <c r="N495" s="34"/>
      <c r="O495" s="24"/>
      <c r="P495" s="5">
        <f>P493+Q493</f>
        <v>4</v>
      </c>
      <c r="Q495" s="34"/>
    </row>
    <row r="496" spans="1:17" ht="18.75" x14ac:dyDescent="0.3">
      <c r="B496" s="14" t="s">
        <v>54</v>
      </c>
      <c r="C496" s="41" t="s">
        <v>21</v>
      </c>
      <c r="D496" s="20">
        <f>IF(ISBLANK(Journées!D28),"",(Journées!D28))</f>
        <v>1</v>
      </c>
      <c r="E496" s="20">
        <f>IF(ISBLANK(Journées!E28),"",(Journées!E28))</f>
        <v>0</v>
      </c>
      <c r="F496" s="40" t="s">
        <v>32</v>
      </c>
      <c r="G496" s="5">
        <f>_xlfn.IFS(D496="","",D496&lt;E496,0,D496=E496,1,D496&gt;E496,3)</f>
        <v>3</v>
      </c>
      <c r="H496" s="17"/>
    </row>
    <row r="497" spans="2:18" ht="18.75" x14ac:dyDescent="0.3">
      <c r="B497" s="14" t="s">
        <v>55</v>
      </c>
      <c r="C497" s="40" t="s">
        <v>41</v>
      </c>
      <c r="D497" s="20">
        <f>IF(ISBLANK(Journées!I29),"",(Journées!I29))</f>
        <v>2</v>
      </c>
      <c r="E497" s="20">
        <f>IF(ISBLANK(Journées!J29),"",(Journées!J29))</f>
        <v>1</v>
      </c>
      <c r="F497" s="41" t="s">
        <v>21</v>
      </c>
      <c r="G497" s="5">
        <f>_xlfn.IFS(E497="","",D497&gt;E497,0,D497=E497,1,D497&lt;E497,3)</f>
        <v>0</v>
      </c>
    </row>
    <row r="498" spans="2:18" ht="18.75" x14ac:dyDescent="0.3">
      <c r="B498" s="14" t="s">
        <v>56</v>
      </c>
      <c r="C498" s="41" t="s">
        <v>21</v>
      </c>
      <c r="D498" s="20">
        <f>IF(ISBLANK(Journées!N23),"",(Journées!N23))</f>
        <v>1</v>
      </c>
      <c r="E498" s="20">
        <f>IF(ISBLANK(Journées!O23),"",(Journées!O23))</f>
        <v>0</v>
      </c>
      <c r="F498" s="40" t="s">
        <v>29</v>
      </c>
      <c r="G498" s="5">
        <f>_xlfn.IFS(D498="","",D498&lt;E498,0,D498=E498,1,D498&gt;E498,3)</f>
        <v>3</v>
      </c>
      <c r="I498" s="35" t="s">
        <v>39</v>
      </c>
      <c r="J498" s="35" t="s">
        <v>2</v>
      </c>
      <c r="K498" s="35" t="s">
        <v>4</v>
      </c>
      <c r="L498" s="35" t="s">
        <v>38</v>
      </c>
    </row>
    <row r="499" spans="2:18" ht="18.75" x14ac:dyDescent="0.3">
      <c r="B499" s="14" t="s">
        <v>57</v>
      </c>
      <c r="C499" s="40" t="s">
        <v>11</v>
      </c>
      <c r="D499" s="20">
        <f>IF(ISBLANK(Journées!S26),"",(Journées!S26))</f>
        <v>0</v>
      </c>
      <c r="E499" s="20">
        <f>IF(ISBLANK(Journées!T26),"",(Journées!T26))</f>
        <v>1</v>
      </c>
      <c r="F499" s="41" t="s">
        <v>21</v>
      </c>
      <c r="G499" s="5">
        <f>_xlfn.IFS(E499="","",D499&gt;E499,0,D499=E499,1,D499&lt;E499,3)</f>
        <v>3</v>
      </c>
      <c r="I499" s="5" t="s">
        <v>37</v>
      </c>
      <c r="J499" s="33">
        <f>J495/(J495+M495+P495)</f>
        <v>0.39285714285714285</v>
      </c>
      <c r="K499" s="33">
        <f>M495/(J495+M495+P495)</f>
        <v>0.4642857142857143</v>
      </c>
      <c r="L499" s="33">
        <f>P495/(J495+M495+P495)</f>
        <v>0.14285714285714285</v>
      </c>
    </row>
    <row r="500" spans="2:18" ht="18.75" x14ac:dyDescent="0.3">
      <c r="B500" s="14" t="s">
        <v>58</v>
      </c>
      <c r="C500" s="41" t="s">
        <v>21</v>
      </c>
      <c r="D500" s="20">
        <f>IF(ISBLANK(Journées!D43),"",(Journées!D43))</f>
        <v>1</v>
      </c>
      <c r="E500" s="20">
        <f>IF(ISBLANK(Journées!E43),"",(Journées!E43))</f>
        <v>0</v>
      </c>
      <c r="F500" s="40" t="s">
        <v>18</v>
      </c>
      <c r="G500" s="5">
        <f>_xlfn.IFS(D500="","",D500&lt;E500,0,D500=E500,1,D500&gt;E500,3)</f>
        <v>3</v>
      </c>
    </row>
    <row r="501" spans="2:18" ht="18.75" x14ac:dyDescent="0.3">
      <c r="B501" s="14" t="s">
        <v>59</v>
      </c>
      <c r="C501" s="40" t="s">
        <v>23</v>
      </c>
      <c r="D501" s="20">
        <f>IF(ISBLANK(Journées!I36),"",(Journées!I36))</f>
        <v>1</v>
      </c>
      <c r="E501" s="20">
        <f>IF(ISBLANK(Journées!J36),"",(Journées!J36))</f>
        <v>0</v>
      </c>
      <c r="F501" s="41" t="s">
        <v>21</v>
      </c>
      <c r="G501" s="5">
        <f>_xlfn.IFS(E501="","",D501&gt;E501,0,D501=E501,1,D501&lt;E501,3)</f>
        <v>0</v>
      </c>
    </row>
    <row r="502" spans="2:18" ht="18.75" x14ac:dyDescent="0.3">
      <c r="B502" s="14" t="s">
        <v>60</v>
      </c>
      <c r="C502" s="41" t="s">
        <v>21</v>
      </c>
      <c r="D502" s="20">
        <f>IF(ISBLANK(Journées!N40),"",(Journées!N40))</f>
        <v>0</v>
      </c>
      <c r="E502" s="20">
        <f>IF(ISBLANK(Journées!O40),"",(Journées!O40))</f>
        <v>1</v>
      </c>
      <c r="F502" s="40" t="s">
        <v>13</v>
      </c>
      <c r="G502" s="5">
        <f>_xlfn.IFS(D502="","",D502&lt;E502,0,D502=E502,1,D502&gt;E502,3)</f>
        <v>0</v>
      </c>
      <c r="J502" s="70" t="s">
        <v>42</v>
      </c>
      <c r="K502" s="71"/>
      <c r="M502" s="72" t="s">
        <v>43</v>
      </c>
      <c r="N502" s="73"/>
    </row>
    <row r="503" spans="2:18" ht="18.75" x14ac:dyDescent="0.3">
      <c r="B503" s="14" t="s">
        <v>61</v>
      </c>
      <c r="C503" s="40" t="s">
        <v>24</v>
      </c>
      <c r="D503" s="20">
        <f>IF(ISBLANK(Journées!S34),"",(Journées!S34))</f>
        <v>2</v>
      </c>
      <c r="E503" s="20">
        <f>IF(ISBLANK(Journées!T34),"",(Journées!T34))</f>
        <v>0</v>
      </c>
      <c r="F503" s="41" t="s">
        <v>21</v>
      </c>
      <c r="G503" s="5">
        <f>_xlfn.IFS(E503="","",D503&gt;E503,0,D503=E503,1,D503&lt;E503,3)</f>
        <v>0</v>
      </c>
      <c r="J503" s="5" t="s">
        <v>34</v>
      </c>
      <c r="K503" s="5" t="s">
        <v>35</v>
      </c>
      <c r="M503" s="5" t="s">
        <v>34</v>
      </c>
      <c r="N503" s="5" t="s">
        <v>35</v>
      </c>
    </row>
    <row r="504" spans="2:18" ht="18.75" x14ac:dyDescent="0.3">
      <c r="B504" s="14" t="s">
        <v>62</v>
      </c>
      <c r="C504" s="41" t="s">
        <v>21</v>
      </c>
      <c r="D504" s="20">
        <f>IF(ISBLANK(Journées!D56),"",(Journées!D56))</f>
        <v>2</v>
      </c>
      <c r="E504" s="20">
        <f>IF(ISBLANK(Journées!E56),"",(Journées!E56))</f>
        <v>3</v>
      </c>
      <c r="F504" s="40" t="s">
        <v>27</v>
      </c>
      <c r="G504" s="5">
        <f>_xlfn.IFS(D504="","",D504&lt;E504,0,D504=E504,1,D504&gt;E504,3)</f>
        <v>0</v>
      </c>
      <c r="J504" s="5">
        <f>SUM(D493,D495,D496,D498,D500,D502,D510,D504,D506,D525,D508,D512,D514,D518,D523,D516,D529,D520,D527)</f>
        <v>11</v>
      </c>
      <c r="K504" s="5">
        <f>SUM(E492,E497,E494,E503,E499,E501,E526,E509,E511,E513,E515,E528,E517,E519,E521,E522,E524,E507,E505)</f>
        <v>17</v>
      </c>
      <c r="M504" s="5">
        <f>SUM(E493,E495,E496,E500,E502,E498,E504,E506,E508,E520,E510,E512,E516,E518,E525,E523,E527,E514,E529)</f>
        <v>11</v>
      </c>
      <c r="N504" s="5">
        <f>SUM(D492,D497,D494,D503,D499,D501,D511,D505,D507,D509,D513,D526,D515,D517,D519,D521,D522,D524,D528)</f>
        <v>20</v>
      </c>
    </row>
    <row r="505" spans="2:18" ht="18.75" x14ac:dyDescent="0.3">
      <c r="B505" s="14" t="s">
        <v>63</v>
      </c>
      <c r="C505" s="40" t="s">
        <v>28</v>
      </c>
      <c r="D505" s="20">
        <f>IF(ISBLANK(Journées!I50),"",(Journées!I50))</f>
        <v>1</v>
      </c>
      <c r="E505" s="20">
        <f>IF(ISBLANK(Journées!J50),"",(Journées!J50))</f>
        <v>1</v>
      </c>
      <c r="F505" s="41" t="s">
        <v>21</v>
      </c>
      <c r="G505" s="5">
        <f>_xlfn.IFS(E505="","",D505&gt;E505,0,D505=E505,1,D505&lt;E505,3)</f>
        <v>1</v>
      </c>
      <c r="J505" s="29">
        <f>J504/K506</f>
        <v>0.39285714285714285</v>
      </c>
      <c r="K505" s="29">
        <f>K504/K506</f>
        <v>0.6071428571428571</v>
      </c>
      <c r="M505" s="29">
        <f>M504/N506</f>
        <v>0.35483870967741937</v>
      </c>
      <c r="N505" s="29">
        <f>N504/N506</f>
        <v>0.64516129032258063</v>
      </c>
    </row>
    <row r="506" spans="2:18" ht="18.75" x14ac:dyDescent="0.3">
      <c r="B506" s="14" t="s">
        <v>64</v>
      </c>
      <c r="C506" s="41" t="s">
        <v>21</v>
      </c>
      <c r="D506" s="20">
        <f>IF(ISBLANK(Journées!N51),"",(Journées!N51))</f>
        <v>2</v>
      </c>
      <c r="E506" s="20">
        <f>IF(ISBLANK(Journées!O51),"",(Journées!O51))</f>
        <v>1</v>
      </c>
      <c r="F506" s="40" t="s">
        <v>22</v>
      </c>
      <c r="G506" s="5">
        <f>_xlfn.IFS(D506="","",D506&lt;E506,0,D506=E506,1,D506&gt;E506,3)</f>
        <v>3</v>
      </c>
      <c r="J506" s="5" t="s">
        <v>45</v>
      </c>
      <c r="K506" s="5">
        <f>J504+K504</f>
        <v>28</v>
      </c>
      <c r="M506" s="5" t="s">
        <v>44</v>
      </c>
      <c r="N506" s="5">
        <f>M504+N504</f>
        <v>31</v>
      </c>
    </row>
    <row r="507" spans="2:18" ht="18.75" x14ac:dyDescent="0.3">
      <c r="B507" s="14" t="s">
        <v>65</v>
      </c>
      <c r="C507" s="40" t="s">
        <v>10</v>
      </c>
      <c r="D507" s="20">
        <f>IF(ISBLANK(Journées!S47),"",(Journées!S47))</f>
        <v>2</v>
      </c>
      <c r="E507" s="20">
        <f>IF(ISBLANK(Journées!T47),"",(Journées!T47))</f>
        <v>0</v>
      </c>
      <c r="F507" s="41" t="s">
        <v>21</v>
      </c>
      <c r="G507" s="5">
        <f>_xlfn.IFS(E507="","",D507&gt;E507,0,D507=E507,1,D507&lt;E507,3)</f>
        <v>0</v>
      </c>
    </row>
    <row r="508" spans="2:18" ht="18.75" x14ac:dyDescent="0.3">
      <c r="B508" s="14" t="s">
        <v>66</v>
      </c>
      <c r="C508" s="41" t="s">
        <v>21</v>
      </c>
      <c r="D508" s="20">
        <f>IF(ISBLANK(Journées!D65),"",(Journées!D65))</f>
        <v>1</v>
      </c>
      <c r="E508" s="20">
        <f>IF(ISBLANK(Journées!E65),"",(Journées!E65))</f>
        <v>0</v>
      </c>
      <c r="F508" s="40" t="s">
        <v>33</v>
      </c>
      <c r="G508" s="5">
        <f>_xlfn.IFS(D508="","",D508&lt;E508,0,D508=E508,1,D508&gt;E508,3)</f>
        <v>3</v>
      </c>
      <c r="J508" s="70" t="s">
        <v>126</v>
      </c>
      <c r="K508" s="71"/>
      <c r="L508" s="47">
        <f>K506/(J495+M495+P495)</f>
        <v>1</v>
      </c>
      <c r="M508" s="72" t="s">
        <v>127</v>
      </c>
      <c r="N508" s="73"/>
      <c r="O508" s="47">
        <f>N506/(J495+M495+P495)</f>
        <v>1.1071428571428572</v>
      </c>
      <c r="P508" s="64" t="s">
        <v>147</v>
      </c>
      <c r="Q508" s="65"/>
      <c r="R508" s="47">
        <f>(K506+N506)/(J495+M495+P495)</f>
        <v>2.1071428571428572</v>
      </c>
    </row>
    <row r="509" spans="2:18" ht="18.75" x14ac:dyDescent="0.3">
      <c r="B509" s="14" t="s">
        <v>67</v>
      </c>
      <c r="C509" s="40" t="s">
        <v>26</v>
      </c>
      <c r="D509" s="20">
        <f>IF(ISBLANK(Journées!I60),"",(Journées!I60))</f>
        <v>0</v>
      </c>
      <c r="E509" s="20">
        <f>IF(ISBLANK(Journées!J60),"",(Journées!J60))</f>
        <v>1</v>
      </c>
      <c r="F509" s="41" t="s">
        <v>21</v>
      </c>
      <c r="G509" s="5">
        <f>_xlfn.IFS(E509="","",D509&gt;E509,0,D509=E509,1,D509&lt;E509,3)</f>
        <v>3</v>
      </c>
    </row>
    <row r="510" spans="2:18" ht="18.75" x14ac:dyDescent="0.3">
      <c r="B510" s="14" t="s">
        <v>68</v>
      </c>
      <c r="C510" s="41" t="s">
        <v>21</v>
      </c>
      <c r="D510" s="20">
        <f>IF(ISBLANK(Journées!N66),"",(Journées!N66))</f>
        <v>1</v>
      </c>
      <c r="E510" s="20">
        <f>IF(ISBLANK(Journées!O66),"",(Journées!O66))</f>
        <v>2</v>
      </c>
      <c r="F510" s="40" t="s">
        <v>25</v>
      </c>
      <c r="G510" s="5">
        <f>_xlfn.IFS(D510="","",D510&lt;E510,0,D510=E510,1,D510&gt;E510,3)</f>
        <v>0</v>
      </c>
    </row>
    <row r="511" spans="2:18" ht="18.75" x14ac:dyDescent="0.3">
      <c r="B511" s="14" t="s">
        <v>69</v>
      </c>
      <c r="C511" s="40" t="s">
        <v>27</v>
      </c>
      <c r="D511" s="20">
        <f>IF(ISBLANK(Journées!S69),"",(Journées!S69))</f>
        <v>0</v>
      </c>
      <c r="E511" s="20">
        <f>IF(ISBLANK(Journées!T69),"",(Journées!T69))</f>
        <v>2</v>
      </c>
      <c r="F511" s="41" t="s">
        <v>21</v>
      </c>
      <c r="G511" s="5">
        <f>_xlfn.IFS(E511="","",D511&gt;E511,0,D511=E511,1,D511&lt;E511,3)</f>
        <v>3</v>
      </c>
    </row>
    <row r="512" spans="2:18" ht="18.75" x14ac:dyDescent="0.3">
      <c r="B512" s="14" t="s">
        <v>70</v>
      </c>
      <c r="C512" s="41" t="s">
        <v>21</v>
      </c>
      <c r="D512" s="20">
        <f>IF(ISBLANK(Journées!D78),"",(Journées!D78))</f>
        <v>0</v>
      </c>
      <c r="E512" s="20">
        <f>IF(ISBLANK(Journées!E78),"",(Journées!E78))</f>
        <v>1</v>
      </c>
      <c r="F512" s="40" t="s">
        <v>24</v>
      </c>
      <c r="G512" s="5">
        <f>_xlfn.IFS(D512="","",D512&lt;E512,0,D512=E512,1,D512&gt;E512,3)</f>
        <v>0</v>
      </c>
      <c r="J512" s="68" t="s">
        <v>148</v>
      </c>
      <c r="K512" s="69"/>
      <c r="L512" s="14" t="str">
        <f>B514</f>
        <v>J23</v>
      </c>
      <c r="M512" s="14" t="str" cm="1">
        <f t="array" ref="M512">_xlfn.SWITCH(VLOOKUP(L512,B492:G529,6,FALSE),0,"D",1,"N",3,"V")</f>
        <v>D</v>
      </c>
    </row>
    <row r="513" spans="2:13" ht="18.75" x14ac:dyDescent="0.3">
      <c r="B513" s="14" t="s">
        <v>71</v>
      </c>
      <c r="C513" s="40" t="s">
        <v>29</v>
      </c>
      <c r="D513" s="20">
        <f>IF(ISBLANK(Journées!I82),"",(Journées!I82))</f>
        <v>3</v>
      </c>
      <c r="E513" s="20">
        <f>IF(ISBLANK(Journées!J82),"",(Journées!J82))</f>
        <v>2</v>
      </c>
      <c r="F513" s="41" t="s">
        <v>21</v>
      </c>
      <c r="G513" s="5">
        <f>_xlfn.IFS(E513="","",D513&gt;E513,0,D513=E513,1,D513&lt;E513,3)</f>
        <v>0</v>
      </c>
      <c r="L513" s="14" t="str">
        <f t="shared" ref="L513:L516" si="11">B515</f>
        <v>J24</v>
      </c>
      <c r="M513" s="14" t="str" cm="1">
        <f t="array" ref="M513">_xlfn.SWITCH(VLOOKUP(L513,B493:G530,6,FALSE),0,"D",1,"N",3,"V")</f>
        <v>N</v>
      </c>
    </row>
    <row r="514" spans="2:13" ht="18.75" x14ac:dyDescent="0.3">
      <c r="B514" s="14" t="s">
        <v>72</v>
      </c>
      <c r="C514" s="41" t="s">
        <v>21</v>
      </c>
      <c r="D514" s="20">
        <f>IF(ISBLANK(Journées!N80),"",(Journées!N80))</f>
        <v>1</v>
      </c>
      <c r="E514" s="20">
        <f>IF(ISBLANK(Journées!O80),"",(Journées!O80))</f>
        <v>2</v>
      </c>
      <c r="F514" s="40" t="s">
        <v>10</v>
      </c>
      <c r="G514" s="5">
        <f>_xlfn.IFS(D514="","",D514&lt;E514,0,D514=E514,1,D514&gt;E514,3)</f>
        <v>0</v>
      </c>
      <c r="L514" s="14" t="str">
        <f t="shared" si="11"/>
        <v>J25</v>
      </c>
      <c r="M514" s="14" t="str" cm="1">
        <f t="array" ref="M514">_xlfn.SWITCH(VLOOKUP(L514,B494:G531,6,FALSE),0,"D",1,"N",3,"V")</f>
        <v>N</v>
      </c>
    </row>
    <row r="515" spans="2:13" ht="18.75" x14ac:dyDescent="0.3">
      <c r="B515" s="14" t="s">
        <v>73</v>
      </c>
      <c r="C515" s="40" t="s">
        <v>33</v>
      </c>
      <c r="D515" s="20">
        <f>IF(ISBLANK(Journées!S77),"",(Journées!S77))</f>
        <v>3</v>
      </c>
      <c r="E515" s="20">
        <f>IF(ISBLANK(Journées!T77),"",(Journées!T77))</f>
        <v>3</v>
      </c>
      <c r="F515" s="41" t="s">
        <v>21</v>
      </c>
      <c r="G515" s="5">
        <f>_xlfn.IFS(E515="","",D515&gt;E515,0,D515=E515,1,D515&lt;E515,3)</f>
        <v>1</v>
      </c>
      <c r="L515" s="14" t="str">
        <f t="shared" si="11"/>
        <v>J26</v>
      </c>
      <c r="M515" s="14" t="str" cm="1">
        <f t="array" ref="M515">_xlfn.SWITCH(VLOOKUP(L515,B495:G532,6,FALSE),0,"D",1,"N",3,"V")</f>
        <v>V</v>
      </c>
    </row>
    <row r="516" spans="2:13" ht="18.75" x14ac:dyDescent="0.3">
      <c r="B516" s="14" t="s">
        <v>74</v>
      </c>
      <c r="C516" s="41" t="s">
        <v>21</v>
      </c>
      <c r="D516" s="20">
        <f>IF(ISBLANK(Journées!D89),"",(Journées!D89))</f>
        <v>0</v>
      </c>
      <c r="E516" s="20">
        <f>IF(ISBLANK(Journées!E89),"",(Journées!E89))</f>
        <v>0</v>
      </c>
      <c r="F516" s="40" t="s">
        <v>23</v>
      </c>
      <c r="G516" s="5">
        <f>_xlfn.IFS(D516="","",D516&lt;E516,0,D516=E516,1,D516&gt;E516,3)</f>
        <v>1</v>
      </c>
      <c r="L516" s="14" t="str">
        <f t="shared" si="11"/>
        <v>J27</v>
      </c>
      <c r="M516" s="14" t="str" cm="1">
        <f t="array" ref="M516">_xlfn.SWITCH(VLOOKUP(L516,B496:G533,6,FALSE),0,"D",1,"N",3,"V")</f>
        <v>D</v>
      </c>
    </row>
    <row r="517" spans="2:13" ht="18.75" x14ac:dyDescent="0.3">
      <c r="B517" s="14" t="s">
        <v>75</v>
      </c>
      <c r="C517" s="40" t="s">
        <v>12</v>
      </c>
      <c r="D517" s="20">
        <f>IF(ISBLANK(Journées!I92),"",(Journées!I92))</f>
        <v>1</v>
      </c>
      <c r="E517" s="20">
        <f>IF(ISBLANK(Journées!J92),"",(Journées!J92))</f>
        <v>3</v>
      </c>
      <c r="F517" s="41" t="s">
        <v>21</v>
      </c>
      <c r="G517" s="5">
        <f>_xlfn.IFS(E517="","",D517&gt;E517,0,D517=E517,1,D517&lt;E517,3)</f>
        <v>3</v>
      </c>
    </row>
    <row r="518" spans="2:13" ht="18.75" x14ac:dyDescent="0.3">
      <c r="B518" s="14" t="s">
        <v>76</v>
      </c>
      <c r="C518" s="41" t="s">
        <v>21</v>
      </c>
      <c r="D518" s="20">
        <f>IF(ISBLANK(Journées!N95),"",(Journées!N95))</f>
        <v>0</v>
      </c>
      <c r="E518" s="20">
        <f>IF(ISBLANK(Journées!O95),"",(Journées!O95))</f>
        <v>1</v>
      </c>
      <c r="F518" s="40" t="s">
        <v>20</v>
      </c>
      <c r="G518" s="5">
        <f>_xlfn.IFS(D518="","",D518&lt;E518,0,D518=E518,1,D518&gt;E518,3)</f>
        <v>0</v>
      </c>
    </row>
    <row r="519" spans="2:13" ht="18.75" x14ac:dyDescent="0.3">
      <c r="B519" s="14" t="s">
        <v>77</v>
      </c>
      <c r="C519" s="40" t="s">
        <v>25</v>
      </c>
      <c r="D519" s="20">
        <f>IF(ISBLANK(Journées!S91),"",(Journées!S91))</f>
        <v>2</v>
      </c>
      <c r="E519" s="20">
        <f>IF(ISBLANK(Journées!T91),"",(Journées!T91))</f>
        <v>0</v>
      </c>
      <c r="F519" s="41" t="s">
        <v>21</v>
      </c>
      <c r="G519" s="5">
        <f>_xlfn.IFS(E519="","",D519&gt;E519,0,D519=E519,1,D519&lt;E519,3)</f>
        <v>0</v>
      </c>
    </row>
    <row r="520" spans="2:13" ht="18.75" x14ac:dyDescent="0.3">
      <c r="B520" s="14" t="s">
        <v>78</v>
      </c>
      <c r="C520" s="41" t="s">
        <v>21</v>
      </c>
      <c r="D520" s="20"/>
      <c r="E520" s="20"/>
      <c r="F520" s="40" t="s">
        <v>26</v>
      </c>
      <c r="G520" s="5" t="str">
        <f>_xlfn.IFS(D520="","",D520&lt;E520,0,D520=E520,1,D520&gt;E520,3)</f>
        <v/>
      </c>
    </row>
    <row r="521" spans="2:13" ht="18.75" x14ac:dyDescent="0.3">
      <c r="B521" s="14" t="s">
        <v>79</v>
      </c>
      <c r="C521" s="40" t="s">
        <v>32</v>
      </c>
      <c r="D521" s="20"/>
      <c r="E521" s="20"/>
      <c r="F521" s="41" t="s">
        <v>21</v>
      </c>
      <c r="G521" s="5" t="str">
        <f>_xlfn.IFS(E521="","",D521&gt;E521,0,D521=E521,1,D521&lt;E521,3)</f>
        <v/>
      </c>
    </row>
    <row r="522" spans="2:13" ht="18.75" x14ac:dyDescent="0.3">
      <c r="B522" s="14" t="s">
        <v>80</v>
      </c>
      <c r="C522" s="40" t="s">
        <v>13</v>
      </c>
      <c r="D522" s="20"/>
      <c r="E522" s="20"/>
      <c r="F522" s="41" t="s">
        <v>21</v>
      </c>
      <c r="G522" s="5" t="str">
        <f>_xlfn.IFS(E522="","",D522&gt;E522,0,D522=E522,1,D522&lt;E522,3)</f>
        <v/>
      </c>
    </row>
    <row r="523" spans="2:13" ht="18.75" x14ac:dyDescent="0.3">
      <c r="B523" s="14" t="s">
        <v>81</v>
      </c>
      <c r="C523" s="41" t="s">
        <v>21</v>
      </c>
      <c r="D523" s="20"/>
      <c r="E523" s="20"/>
      <c r="F523" s="40" t="s">
        <v>11</v>
      </c>
      <c r="G523" s="5" t="str">
        <f>_xlfn.IFS(D523="","",D523&lt;E523,0,D523=E523,1,D523&gt;E523,3)</f>
        <v/>
      </c>
    </row>
    <row r="524" spans="2:13" ht="18.75" x14ac:dyDescent="0.3">
      <c r="B524" s="14" t="s">
        <v>82</v>
      </c>
      <c r="C524" s="40" t="s">
        <v>22</v>
      </c>
      <c r="D524" s="20"/>
      <c r="E524" s="20"/>
      <c r="F524" s="41" t="s">
        <v>21</v>
      </c>
      <c r="G524" s="5" t="str">
        <f>_xlfn.IFS(E524="","",D524&gt;E524,0,D524=E524,1,D524&lt;E524,3)</f>
        <v/>
      </c>
    </row>
    <row r="525" spans="2:13" ht="18.75" x14ac:dyDescent="0.3">
      <c r="B525" s="14" t="s">
        <v>83</v>
      </c>
      <c r="C525" s="41" t="s">
        <v>21</v>
      </c>
      <c r="D525" s="20"/>
      <c r="E525" s="20"/>
      <c r="F525" s="40" t="s">
        <v>17</v>
      </c>
      <c r="G525" s="5" t="str">
        <f>_xlfn.IFS(D525="","",D525&lt;E525,0,D525=E525,1,D525&gt;E525,3)</f>
        <v/>
      </c>
    </row>
    <row r="526" spans="2:13" ht="18.75" x14ac:dyDescent="0.3">
      <c r="B526" s="14" t="s">
        <v>84</v>
      </c>
      <c r="C526" s="40" t="s">
        <v>18</v>
      </c>
      <c r="D526" s="20"/>
      <c r="E526" s="20"/>
      <c r="F526" s="41" t="s">
        <v>21</v>
      </c>
      <c r="G526" s="5" t="str">
        <f>_xlfn.IFS(E526="","",D526&gt;E526,0,D526=E526,1,D526&lt;E526,3)</f>
        <v/>
      </c>
    </row>
    <row r="527" spans="2:13" ht="18.75" x14ac:dyDescent="0.3">
      <c r="B527" s="14" t="s">
        <v>85</v>
      </c>
      <c r="C527" s="41" t="s">
        <v>21</v>
      </c>
      <c r="D527" s="20"/>
      <c r="E527" s="20"/>
      <c r="F527" s="40" t="s">
        <v>28</v>
      </c>
      <c r="G527" s="5" t="str">
        <f>_xlfn.IFS(D527="","",D527&lt;E527,0,D527=E527,1,D527&gt;E527,3)</f>
        <v/>
      </c>
    </row>
    <row r="528" spans="2:13" ht="18.75" x14ac:dyDescent="0.3">
      <c r="B528" s="14" t="s">
        <v>86</v>
      </c>
      <c r="C528" s="40" t="s">
        <v>31</v>
      </c>
      <c r="D528" s="20"/>
      <c r="E528" s="20"/>
      <c r="F528" s="41" t="s">
        <v>21</v>
      </c>
      <c r="G528" s="5" t="str">
        <f>_xlfn.IFS(E528="","",D528&gt;E528,0,D528=E528,1,D528&lt;E528,3)</f>
        <v/>
      </c>
    </row>
    <row r="529" spans="1:17" ht="18.75" x14ac:dyDescent="0.3">
      <c r="B529" s="14" t="s">
        <v>87</v>
      </c>
      <c r="C529" s="41" t="s">
        <v>21</v>
      </c>
      <c r="D529" s="20"/>
      <c r="E529" s="20"/>
      <c r="F529" s="40" t="s">
        <v>41</v>
      </c>
      <c r="G529" s="5" t="str">
        <f>_xlfn.IFS(D529="","",D529&lt;E529,0,D529=E529,1,D529&gt;E529,3)</f>
        <v/>
      </c>
    </row>
    <row r="530" spans="1:17" ht="18.75" x14ac:dyDescent="0.3">
      <c r="C530" s="17"/>
      <c r="D530" s="17"/>
      <c r="E530" s="17"/>
      <c r="F530" s="17"/>
      <c r="G530" s="5"/>
    </row>
    <row r="531" spans="1:17" ht="18.75" x14ac:dyDescent="0.3">
      <c r="B531" s="27"/>
      <c r="C531" s="14"/>
      <c r="D531" s="5"/>
      <c r="E531" s="5"/>
      <c r="F531" s="27"/>
      <c r="G531" s="37">
        <f>SUM(G492:G530)</f>
        <v>37</v>
      </c>
    </row>
    <row r="533" spans="1:17" ht="15.75" thickBot="1" x14ac:dyDescent="0.3"/>
    <row r="534" spans="1:17" ht="21.75" thickBot="1" x14ac:dyDescent="0.4">
      <c r="A534" t="s">
        <v>139</v>
      </c>
      <c r="B534" s="77" t="s">
        <v>18</v>
      </c>
      <c r="C534" s="78"/>
      <c r="D534" s="78"/>
      <c r="E534" s="78"/>
      <c r="F534" s="79"/>
    </row>
    <row r="535" spans="1:17" ht="21" x14ac:dyDescent="0.35">
      <c r="B535" s="23"/>
      <c r="C535" s="81" t="s">
        <v>34</v>
      </c>
      <c r="D535" s="82"/>
      <c r="E535" s="81" t="s">
        <v>35</v>
      </c>
      <c r="F535" s="82"/>
      <c r="G535" s="14" t="s">
        <v>40</v>
      </c>
      <c r="J535" s="83" t="s">
        <v>36</v>
      </c>
      <c r="K535" s="84"/>
      <c r="M535" s="75" t="s">
        <v>4</v>
      </c>
      <c r="N535" s="85"/>
      <c r="P535" s="66" t="s">
        <v>38</v>
      </c>
      <c r="Q535" s="86"/>
    </row>
    <row r="536" spans="1:17" ht="18.75" x14ac:dyDescent="0.3">
      <c r="B536" s="21" t="s">
        <v>50</v>
      </c>
      <c r="C536" s="41" t="s">
        <v>18</v>
      </c>
      <c r="D536" s="40">
        <f>Journées!D8</f>
        <v>2</v>
      </c>
      <c r="E536" s="40">
        <f>Journées!E8</f>
        <v>1</v>
      </c>
      <c r="F536" s="40" t="s">
        <v>17</v>
      </c>
      <c r="G536" s="5">
        <f>_xlfn.IFS(D536="","",D536&lt;E536,0,D536=E536,1,D536&gt;E536,3)</f>
        <v>3</v>
      </c>
      <c r="I536" s="24"/>
      <c r="J536" s="5" t="s">
        <v>34</v>
      </c>
      <c r="K536" s="5" t="s">
        <v>35</v>
      </c>
      <c r="L536" s="24"/>
      <c r="M536" s="5" t="s">
        <v>34</v>
      </c>
      <c r="N536" s="5" t="s">
        <v>35</v>
      </c>
      <c r="O536" s="24"/>
      <c r="P536" s="5" t="s">
        <v>34</v>
      </c>
      <c r="Q536" s="5" t="s">
        <v>35</v>
      </c>
    </row>
    <row r="537" spans="1:17" ht="18.75" x14ac:dyDescent="0.3">
      <c r="B537" s="14" t="s">
        <v>51</v>
      </c>
      <c r="C537" s="40" t="s">
        <v>26</v>
      </c>
      <c r="D537" s="20">
        <v>1</v>
      </c>
      <c r="E537" s="20">
        <v>2</v>
      </c>
      <c r="F537" s="41" t="s">
        <v>18</v>
      </c>
      <c r="G537" s="5">
        <f>_xlfn.IFS(E537="","",D537&gt;E537,0,D537=E537,1,D537&lt;E537,3)</f>
        <v>3</v>
      </c>
      <c r="I537" s="24"/>
      <c r="J537" s="5">
        <f>COUNTIFS(C536:C573,F537,G536:G573,3)</f>
        <v>7</v>
      </c>
      <c r="K537" s="5">
        <f>COUNTIFS(F536:F573,F537,G536:G573,3)</f>
        <v>3</v>
      </c>
      <c r="L537" s="24"/>
      <c r="M537" s="5">
        <f>COUNTIFS(C536:C573,F537,G536:G573,0)</f>
        <v>3</v>
      </c>
      <c r="N537" s="5">
        <f>COUNTIFS(F536:F573,F537,G536:G573,0)</f>
        <v>6</v>
      </c>
      <c r="O537" s="24"/>
      <c r="P537" s="5">
        <f>COUNTIFS(C536:C573,F537,G536:G573,1)</f>
        <v>4</v>
      </c>
      <c r="Q537" s="5">
        <f>COUNTIFS(F536:F573,F537,G536:G573,1)</f>
        <v>4</v>
      </c>
    </row>
    <row r="538" spans="1:17" ht="18.75" x14ac:dyDescent="0.3">
      <c r="B538" s="14" t="s">
        <v>52</v>
      </c>
      <c r="C538" s="41" t="s">
        <v>18</v>
      </c>
      <c r="D538" s="46">
        <f>IF(ISBLANK(Journées!N14),"",(Journées!N14))</f>
        <v>1</v>
      </c>
      <c r="E538" s="46">
        <f>IF(ISBLANK(Journées!O14),"",(Journées!O14))</f>
        <v>2</v>
      </c>
      <c r="F538" s="40" t="s">
        <v>12</v>
      </c>
      <c r="G538" s="5">
        <f>_xlfn.IFS(D538="","",D538&lt;E538,0,D538=E538,1,D538&gt;E538,3)</f>
        <v>0</v>
      </c>
      <c r="I538" s="44"/>
      <c r="J538" s="30">
        <f>J537/J539</f>
        <v>0.7</v>
      </c>
      <c r="K538" s="31">
        <f>K537/J539</f>
        <v>0.3</v>
      </c>
      <c r="L538" s="28"/>
      <c r="M538" s="32">
        <f>M537/M539</f>
        <v>0.33333333333333331</v>
      </c>
      <c r="N538" s="31">
        <f>N537/M539</f>
        <v>0.66666666666666663</v>
      </c>
      <c r="O538" s="28"/>
      <c r="P538" s="32">
        <f>P537/P539</f>
        <v>0.5</v>
      </c>
      <c r="Q538" s="30">
        <f>Q537/P539</f>
        <v>0.5</v>
      </c>
    </row>
    <row r="539" spans="1:17" ht="18.75" x14ac:dyDescent="0.3">
      <c r="B539" s="14" t="s">
        <v>53</v>
      </c>
      <c r="C539" s="40" t="s">
        <v>29</v>
      </c>
      <c r="D539" s="46">
        <f>IF(ISBLANK(Journées!S17),"",(Journées!S17))</f>
        <v>1</v>
      </c>
      <c r="E539" s="46">
        <f>IF(ISBLANK(Journées!T17),"",(Journées!T17))</f>
        <v>2</v>
      </c>
      <c r="F539" s="41" t="s">
        <v>18</v>
      </c>
      <c r="G539" s="5">
        <f>_xlfn.IFS(E539="","",D539&gt;E539,0,D539=E539,1,D539&lt;E539,3)</f>
        <v>3</v>
      </c>
      <c r="I539" s="26"/>
      <c r="J539" s="5">
        <f>J537+K537</f>
        <v>10</v>
      </c>
      <c r="K539" s="34"/>
      <c r="L539" s="24"/>
      <c r="M539" s="5">
        <f>M537+N537</f>
        <v>9</v>
      </c>
      <c r="N539" s="34"/>
      <c r="O539" s="24"/>
      <c r="P539" s="5">
        <f>P537+Q537</f>
        <v>8</v>
      </c>
      <c r="Q539" s="34"/>
    </row>
    <row r="540" spans="1:17" ht="18.75" x14ac:dyDescent="0.3">
      <c r="B540" s="14" t="s">
        <v>54</v>
      </c>
      <c r="C540" s="40" t="s">
        <v>31</v>
      </c>
      <c r="D540" s="46">
        <f>IF(ISBLANK(Journées!D27),"",(Journées!D27))</f>
        <v>2</v>
      </c>
      <c r="E540" s="46">
        <f>IF(ISBLANK(Journées!E27),"",(Journées!E27))</f>
        <v>1</v>
      </c>
      <c r="F540" s="41" t="s">
        <v>18</v>
      </c>
      <c r="G540" s="5">
        <f>_xlfn.IFS(E540="","",D540&gt;E540,0,D540=E540,1,D540&lt;E540,3)</f>
        <v>0</v>
      </c>
      <c r="H540" s="17"/>
    </row>
    <row r="541" spans="1:17" ht="18.75" x14ac:dyDescent="0.3">
      <c r="B541" s="14" t="s">
        <v>55</v>
      </c>
      <c r="C541" s="41" t="s">
        <v>18</v>
      </c>
      <c r="D541" s="46">
        <f>IF(ISBLANK(Journées!I24),"",(Journées!I24))</f>
        <v>2</v>
      </c>
      <c r="E541" s="46">
        <f>IF(ISBLANK(Journées!J24),"",(Journées!J24))</f>
        <v>1</v>
      </c>
      <c r="F541" s="40" t="s">
        <v>33</v>
      </c>
      <c r="G541" s="5">
        <f>_xlfn.IFS(D541="","",D541&lt;E541,0,D541=E541,1,D541&gt;E541,3)</f>
        <v>3</v>
      </c>
    </row>
    <row r="542" spans="1:17" ht="18.75" x14ac:dyDescent="0.3">
      <c r="B542" s="14" t="s">
        <v>56</v>
      </c>
      <c r="C542" s="40" t="s">
        <v>13</v>
      </c>
      <c r="D542" s="46">
        <f>IF(ISBLANK(Journées!N21),"",(Journées!N21))</f>
        <v>3</v>
      </c>
      <c r="E542" s="46">
        <f>IF(ISBLANK(Journées!O21),"",(Journées!O21))</f>
        <v>1</v>
      </c>
      <c r="F542" s="41" t="s">
        <v>18</v>
      </c>
      <c r="G542" s="5">
        <f>_xlfn.IFS(E542="","",D542&gt;E542,0,D542=E542,1,D542&lt;E542,3)</f>
        <v>0</v>
      </c>
      <c r="I542" s="35" t="s">
        <v>39</v>
      </c>
      <c r="J542" s="35" t="s">
        <v>2</v>
      </c>
      <c r="K542" s="35" t="s">
        <v>4</v>
      </c>
      <c r="L542" s="35" t="s">
        <v>38</v>
      </c>
    </row>
    <row r="543" spans="1:17" ht="18.75" x14ac:dyDescent="0.3">
      <c r="B543" s="14" t="s">
        <v>57</v>
      </c>
      <c r="C543" s="41" t="s">
        <v>18</v>
      </c>
      <c r="D543" s="46">
        <f>IF(ISBLANK(Journées!S21),"",(Journées!S21))</f>
        <v>1</v>
      </c>
      <c r="E543" s="46">
        <f>IF(ISBLANK(Journées!T21),"",(Journées!T21))</f>
        <v>1</v>
      </c>
      <c r="F543" s="40" t="s">
        <v>20</v>
      </c>
      <c r="G543" s="5">
        <f>_xlfn.IFS(D543="","",D543&lt;E543,0,D543=E543,1,D543&gt;E543,3)</f>
        <v>1</v>
      </c>
      <c r="I543" s="5" t="s">
        <v>37</v>
      </c>
      <c r="J543" s="33">
        <f>J539/(J539+M539+P539)</f>
        <v>0.37037037037037035</v>
      </c>
      <c r="K543" s="33">
        <f>M539/(J539+M539+P539)</f>
        <v>0.33333333333333331</v>
      </c>
      <c r="L543" s="33">
        <f>P539/(J539+M539+P539)</f>
        <v>0.29629629629629628</v>
      </c>
    </row>
    <row r="544" spans="1:17" ht="18.75" x14ac:dyDescent="0.3">
      <c r="B544" s="14" t="s">
        <v>58</v>
      </c>
      <c r="C544" s="40" t="s">
        <v>21</v>
      </c>
      <c r="D544" s="46">
        <f>IF(ISBLANK(Journées!D43),"",(Journées!D43))</f>
        <v>1</v>
      </c>
      <c r="E544" s="46">
        <f>IF(ISBLANK(Journées!E43),"",(Journées!E43))</f>
        <v>0</v>
      </c>
      <c r="F544" s="41" t="s">
        <v>18</v>
      </c>
      <c r="G544" s="5">
        <f>_xlfn.IFS(E544="","",D544&gt;E544,0,D544=E544,1,D544&lt;E544,3)</f>
        <v>0</v>
      </c>
    </row>
    <row r="545" spans="2:18" ht="18.75" x14ac:dyDescent="0.3">
      <c r="B545" s="14" t="s">
        <v>59</v>
      </c>
      <c r="C545" s="41" t="s">
        <v>18</v>
      </c>
      <c r="D545" s="46">
        <f>IF(ISBLANK(Journées!I38),"",(Journées!I38))</f>
        <v>1</v>
      </c>
      <c r="E545" s="46">
        <f>IF(ISBLANK(Journées!J38),"",(Journées!J38))</f>
        <v>4</v>
      </c>
      <c r="F545" s="40" t="s">
        <v>10</v>
      </c>
      <c r="G545" s="5">
        <f>_xlfn.IFS(D545="","",D545&lt;E545,0,D545=E545,1,D545&gt;E545,3)</f>
        <v>0</v>
      </c>
    </row>
    <row r="546" spans="2:18" ht="18.75" x14ac:dyDescent="0.3">
      <c r="B546" s="14" t="s">
        <v>60</v>
      </c>
      <c r="C546" s="40" t="s">
        <v>41</v>
      </c>
      <c r="D546" s="46">
        <f>IF(ISBLANK(Journées!N34),"",(Journées!N34))</f>
        <v>1</v>
      </c>
      <c r="E546" s="46">
        <f>IF(ISBLANK(Journées!O34),"",(Journées!O34))</f>
        <v>0</v>
      </c>
      <c r="F546" s="41" t="s">
        <v>18</v>
      </c>
      <c r="G546" s="5">
        <f>_xlfn.IFS(E546="","",D546&gt;E546,0,D546=E546,1,D546&lt;E546,3)</f>
        <v>0</v>
      </c>
      <c r="J546" s="70" t="s">
        <v>42</v>
      </c>
      <c r="K546" s="71"/>
      <c r="M546" s="72" t="s">
        <v>43</v>
      </c>
      <c r="N546" s="73"/>
    </row>
    <row r="547" spans="2:18" ht="18.75" x14ac:dyDescent="0.3">
      <c r="B547" s="14" t="s">
        <v>61</v>
      </c>
      <c r="C547" s="41" t="s">
        <v>18</v>
      </c>
      <c r="D547" s="46">
        <f>IF(ISBLANK(Journées!S43),"",(Journées!S43))</f>
        <v>2</v>
      </c>
      <c r="E547" s="46">
        <f>IF(ISBLANK(Journées!T43),"",(Journées!T43))</f>
        <v>0</v>
      </c>
      <c r="F547" s="40" t="s">
        <v>32</v>
      </c>
      <c r="G547" s="5">
        <f>_xlfn.IFS(D547="","",D547&lt;E547,0,D547=E547,1,D547&gt;E547,3)</f>
        <v>3</v>
      </c>
      <c r="J547" s="5" t="s">
        <v>34</v>
      </c>
      <c r="K547" s="5" t="s">
        <v>35</v>
      </c>
      <c r="M547" s="5" t="s">
        <v>34</v>
      </c>
      <c r="N547" s="5" t="s">
        <v>35</v>
      </c>
    </row>
    <row r="548" spans="2:18" ht="18.75" x14ac:dyDescent="0.3">
      <c r="B548" s="14" t="s">
        <v>62</v>
      </c>
      <c r="C548" s="41" t="s">
        <v>18</v>
      </c>
      <c r="D548" s="46">
        <f>IF(ISBLANK(Journées!D49),"",(Journées!D49))</f>
        <v>1</v>
      </c>
      <c r="E548" s="46">
        <f>IF(ISBLANK(Journées!E49),"",(Journées!E49))</f>
        <v>1</v>
      </c>
      <c r="F548" s="40" t="s">
        <v>24</v>
      </c>
      <c r="G548" s="5">
        <f>_xlfn.IFS(D548="","",D548&lt;E548,0,D548=E548,1,D548&gt;E548,3)</f>
        <v>1</v>
      </c>
      <c r="J548" s="5">
        <f>SUM(D536,D538,D541,D543,D545,D547,D554,D548,D550,D567,D552,D556,D557,D561,D565,D559,D572,D563,D570)</f>
        <v>26</v>
      </c>
      <c r="K548" s="5">
        <f>SUM(E537,E540,E539,E546,E542,E544,E571,E553,E555,E558,E560,E573,E562,E564,E569,E566,E568,E551,E549)</f>
        <v>13</v>
      </c>
      <c r="M548" s="5">
        <f>SUM(E536,E538,E541,E545,E547,E543,E548,E550,E552,E563,E554,E556,E559,E561,E567,E565,E570,E557,E572)</f>
        <v>19</v>
      </c>
      <c r="N548" s="5">
        <f>SUM(D537,D540,D539,D546,D542,D544,D555,D549,D551,D553,D558,D571,D560,D562,D564,D568,D566,D569,D573)</f>
        <v>18</v>
      </c>
    </row>
    <row r="549" spans="2:18" ht="18.75" x14ac:dyDescent="0.3">
      <c r="B549" s="14" t="s">
        <v>63</v>
      </c>
      <c r="C549" s="40" t="s">
        <v>11</v>
      </c>
      <c r="D549" s="46">
        <f>IF(ISBLANK(Journées!I49),"",(Journées!I49))</f>
        <v>2</v>
      </c>
      <c r="E549" s="46">
        <f>IF(ISBLANK(Journées!J49),"",(Journées!J49))</f>
        <v>1</v>
      </c>
      <c r="F549" s="41" t="s">
        <v>18</v>
      </c>
      <c r="G549" s="5">
        <f>_xlfn.IFS(E549="","",D549&gt;E549,0,D549=E549,1,D549&lt;E549,3)</f>
        <v>0</v>
      </c>
      <c r="J549" s="29">
        <f>J548/K550</f>
        <v>0.66666666666666663</v>
      </c>
      <c r="K549" s="29">
        <f>K548/K550</f>
        <v>0.33333333333333331</v>
      </c>
      <c r="M549" s="29">
        <f>M548/N550</f>
        <v>0.51351351351351349</v>
      </c>
      <c r="N549" s="29">
        <f>N548/N550</f>
        <v>0.48648648648648651</v>
      </c>
    </row>
    <row r="550" spans="2:18" ht="18.75" x14ac:dyDescent="0.3">
      <c r="B550" s="14" t="s">
        <v>64</v>
      </c>
      <c r="C550" s="41" t="s">
        <v>18</v>
      </c>
      <c r="D550" s="46">
        <f>IF(ISBLANK(Journées!N56),"",(Journées!N56))</f>
        <v>3</v>
      </c>
      <c r="E550" s="46">
        <f>IF(ISBLANK(Journées!O56),"",(Journées!O56))</f>
        <v>1</v>
      </c>
      <c r="F550" s="40" t="s">
        <v>25</v>
      </c>
      <c r="G550" s="5">
        <f>_xlfn.IFS(D550="","",D550&lt;E550,0,D550=E550,1,D550&gt;E550,3)</f>
        <v>3</v>
      </c>
      <c r="J550" s="5" t="s">
        <v>45</v>
      </c>
      <c r="K550" s="5">
        <f>J548+K548</f>
        <v>39</v>
      </c>
      <c r="M550" s="5" t="s">
        <v>44</v>
      </c>
      <c r="N550" s="5">
        <f>M548+N548</f>
        <v>37</v>
      </c>
    </row>
    <row r="551" spans="2:18" ht="18.75" x14ac:dyDescent="0.3">
      <c r="B551" s="14" t="s">
        <v>65</v>
      </c>
      <c r="C551" s="40" t="s">
        <v>27</v>
      </c>
      <c r="D551" s="46">
        <f>IF(ISBLANK(Journées!S49),"",(Journées!S49))</f>
        <v>4</v>
      </c>
      <c r="E551" s="46">
        <f>IF(ISBLANK(Journées!T49),"",(Journées!T49))</f>
        <v>1</v>
      </c>
      <c r="F551" s="41" t="s">
        <v>18</v>
      </c>
      <c r="G551" s="5">
        <f>_xlfn.IFS(E551="","",D551&gt;E551,0,D551=E551,1,D551&lt;E551,3)</f>
        <v>0</v>
      </c>
    </row>
    <row r="552" spans="2:18" ht="18.75" x14ac:dyDescent="0.3">
      <c r="B552" s="14" t="s">
        <v>66</v>
      </c>
      <c r="C552" s="41" t="s">
        <v>18</v>
      </c>
      <c r="D552" s="46">
        <f>IF(ISBLANK(Journées!D61),"",(Journées!D61))</f>
        <v>4</v>
      </c>
      <c r="E552" s="46">
        <f>IF(ISBLANK(Journées!E61),"",(Journées!E61))</f>
        <v>1</v>
      </c>
      <c r="F552" s="40" t="s">
        <v>23</v>
      </c>
      <c r="G552" s="5">
        <f>_xlfn.IFS(D552="","",D552&lt;E552,0,D552=E552,1,D552&gt;E552,3)</f>
        <v>3</v>
      </c>
      <c r="J552" s="70" t="s">
        <v>126</v>
      </c>
      <c r="K552" s="71"/>
      <c r="L552" s="47">
        <f>K550/(J539+M539+P539)</f>
        <v>1.4444444444444444</v>
      </c>
      <c r="M552" s="72" t="s">
        <v>127</v>
      </c>
      <c r="N552" s="73"/>
      <c r="O552" s="47">
        <f>N550/(J539+M539+P539)</f>
        <v>1.3703703703703705</v>
      </c>
      <c r="P552" s="64" t="s">
        <v>147</v>
      </c>
      <c r="Q552" s="65"/>
      <c r="R552" s="47">
        <f>(K550+N550)/(J539+M539+P539)</f>
        <v>2.8148148148148149</v>
      </c>
    </row>
    <row r="553" spans="2:18" ht="18.75" x14ac:dyDescent="0.3">
      <c r="B553" s="14" t="s">
        <v>67</v>
      </c>
      <c r="C553" s="40" t="s">
        <v>28</v>
      </c>
      <c r="D553" s="46">
        <f>IF(ISBLANK(Journées!I69),"",(Journées!I69))</f>
        <v>0</v>
      </c>
      <c r="E553" s="46">
        <f>IF(ISBLANK(Journées!J69),"",(Journées!J69))</f>
        <v>0</v>
      </c>
      <c r="F553" s="41" t="s">
        <v>18</v>
      </c>
      <c r="G553" s="5">
        <f>_xlfn.IFS(E553="","",D553&gt;E553,0,D553=E553,1,D553&lt;E553,3)</f>
        <v>1</v>
      </c>
    </row>
    <row r="554" spans="2:18" ht="18.75" x14ac:dyDescent="0.3">
      <c r="B554" s="14" t="s">
        <v>68</v>
      </c>
      <c r="C554" s="41" t="s">
        <v>18</v>
      </c>
      <c r="D554" s="46">
        <f>IF(ISBLANK(Journées!N67),"",(Journées!N67))</f>
        <v>3</v>
      </c>
      <c r="E554" s="46">
        <f>IF(ISBLANK(Journées!O67),"",(Journées!O67))</f>
        <v>0</v>
      </c>
      <c r="F554" s="40" t="s">
        <v>22</v>
      </c>
      <c r="G554" s="5">
        <f>_xlfn.IFS(D554="","",D554&lt;E554,0,D554=E554,1,D554&gt;E554,3)</f>
        <v>3</v>
      </c>
    </row>
    <row r="555" spans="2:18" ht="18.75" x14ac:dyDescent="0.3">
      <c r="B555" s="14" t="s">
        <v>69</v>
      </c>
      <c r="C555" s="40" t="s">
        <v>25</v>
      </c>
      <c r="D555" s="46">
        <f>IF(ISBLANK(Journées!S63),"",(Journées!S63))</f>
        <v>1</v>
      </c>
      <c r="E555" s="46">
        <f>IF(ISBLANK(Journées!T63),"",(Journées!T63))</f>
        <v>1</v>
      </c>
      <c r="F555" s="41" t="s">
        <v>18</v>
      </c>
      <c r="G555" s="5">
        <f>_xlfn.IFS(E555="","",D555&gt;E555,0,D555=E555,1,D555&lt;E555,3)</f>
        <v>1</v>
      </c>
    </row>
    <row r="556" spans="2:18" ht="18.75" x14ac:dyDescent="0.3">
      <c r="B556" s="14" t="s">
        <v>70</v>
      </c>
      <c r="C556" s="41" t="s">
        <v>18</v>
      </c>
      <c r="D556" s="46">
        <f>IF(ISBLANK(Journées!D79),"",(Journées!D79))</f>
        <v>1</v>
      </c>
      <c r="E556" s="46">
        <f>IF(ISBLANK(Journées!E79),"",(Journées!E79))</f>
        <v>1</v>
      </c>
      <c r="F556" s="40" t="s">
        <v>29</v>
      </c>
      <c r="G556" s="5">
        <f>_xlfn.IFS(D556="","",D556&lt;E556,0,D556=E556,1,D556&gt;E556,3)</f>
        <v>1</v>
      </c>
      <c r="J556" s="68" t="s">
        <v>148</v>
      </c>
      <c r="K556" s="69"/>
      <c r="L556" s="14" t="str">
        <f>B558</f>
        <v>J23</v>
      </c>
      <c r="M556" s="14" t="str" cm="1">
        <f t="array" ref="M556">_xlfn.SWITCH(VLOOKUP(L556,B536:G573,6,FALSE),0,"D",1,"N",3,"V")</f>
        <v>N</v>
      </c>
    </row>
    <row r="557" spans="2:18" ht="18.75" x14ac:dyDescent="0.3">
      <c r="B557" s="14" t="s">
        <v>71</v>
      </c>
      <c r="C557" s="41" t="s">
        <v>18</v>
      </c>
      <c r="D557" s="46">
        <f>IF(ISBLANK(Journées!I75),"",(Journées!I75))</f>
        <v>2</v>
      </c>
      <c r="E557" s="46">
        <f>IF(ISBLANK(Journées!J75),"",(Journées!J75))</f>
        <v>1</v>
      </c>
      <c r="F557" s="40" t="s">
        <v>11</v>
      </c>
      <c r="G557" s="5">
        <f>_xlfn.IFS(D557="","",D557&lt;E557,0,D557=E557,1,D557&gt;E557,3)</f>
        <v>3</v>
      </c>
      <c r="L557" s="14" t="str">
        <f t="shared" ref="L557:L560" si="12">B559</f>
        <v>J24</v>
      </c>
      <c r="M557" s="14" t="str" cm="1">
        <f t="array" ref="M557">_xlfn.SWITCH(VLOOKUP(L557,B537:G574,6,FALSE),0,"D",1,"N",3,"V")</f>
        <v>D</v>
      </c>
    </row>
    <row r="558" spans="2:18" ht="18.75" x14ac:dyDescent="0.3">
      <c r="B558" s="14" t="s">
        <v>72</v>
      </c>
      <c r="C558" s="40" t="s">
        <v>32</v>
      </c>
      <c r="D558" s="46">
        <f>IF(ISBLANK(Journées!N78),"",(Journées!N78))</f>
        <v>1</v>
      </c>
      <c r="E558" s="46">
        <f>IF(ISBLANK(Journées!O78),"",(Journées!O78))</f>
        <v>1</v>
      </c>
      <c r="F558" s="41" t="s">
        <v>18</v>
      </c>
      <c r="G558" s="5">
        <f>_xlfn.IFS(E558="","",D558&gt;E558,0,D558=E558,1,D558&lt;E558,3)</f>
        <v>1</v>
      </c>
      <c r="L558" s="14" t="str">
        <f t="shared" si="12"/>
        <v>J25</v>
      </c>
      <c r="M558" s="14" t="str" cm="1">
        <f t="array" ref="M558">_xlfn.SWITCH(VLOOKUP(L558,B538:G575,6,FALSE),0,"D",1,"N",3,"V")</f>
        <v>V</v>
      </c>
    </row>
    <row r="559" spans="2:18" ht="18.75" x14ac:dyDescent="0.3">
      <c r="B559" s="14" t="s">
        <v>73</v>
      </c>
      <c r="C559" s="41" t="s">
        <v>18</v>
      </c>
      <c r="D559" s="46">
        <f>IF(ISBLANK(Journées!S79),"",(Journées!S79))</f>
        <v>1</v>
      </c>
      <c r="E559" s="46">
        <f>IF(ISBLANK(Journées!T79),"",(Journées!T79))</f>
        <v>3</v>
      </c>
      <c r="F559" s="40" t="s">
        <v>26</v>
      </c>
      <c r="G559" s="5">
        <f>_xlfn.IFS(D559="","",D559&lt;E559,0,D559=E559,1,D559&gt;E559,3)</f>
        <v>0</v>
      </c>
      <c r="L559" s="14" t="str">
        <f t="shared" si="12"/>
        <v>J26</v>
      </c>
      <c r="M559" s="14" t="str" cm="1">
        <f t="array" ref="M559">_xlfn.SWITCH(VLOOKUP(L559,B539:G576,6,FALSE),0,"D",1,"N",3,"V")</f>
        <v>N</v>
      </c>
    </row>
    <row r="560" spans="2:18" ht="18.75" x14ac:dyDescent="0.3">
      <c r="B560" s="14" t="s">
        <v>74</v>
      </c>
      <c r="C560" s="40" t="s">
        <v>22</v>
      </c>
      <c r="D560" s="46">
        <f>IF(ISBLANK(Journées!D90),"",(Journées!D90))</f>
        <v>0</v>
      </c>
      <c r="E560" s="46">
        <f>IF(ISBLANK(Journées!E90),"",(Journées!E90))</f>
        <v>2</v>
      </c>
      <c r="F560" s="41" t="s">
        <v>18</v>
      </c>
      <c r="G560" s="5">
        <f>_xlfn.IFS(E560="","",D560&gt;E560,0,D560=E560,1,D560&lt;E560,3)</f>
        <v>3</v>
      </c>
      <c r="L560" s="14" t="str">
        <f t="shared" si="12"/>
        <v>J27</v>
      </c>
      <c r="M560" s="14" t="str" cm="1">
        <f t="array" ref="M560">_xlfn.SWITCH(VLOOKUP(L560,B540:G577,6,FALSE),0,"D",1,"N",3,"V")</f>
        <v>N</v>
      </c>
    </row>
    <row r="561" spans="2:7" ht="18.75" x14ac:dyDescent="0.3">
      <c r="B561" s="14" t="s">
        <v>75</v>
      </c>
      <c r="C561" s="41" t="s">
        <v>18</v>
      </c>
      <c r="D561" s="46">
        <f>IF(ISBLANK(Journées!I88),"",(Journées!I88))</f>
        <v>2</v>
      </c>
      <c r="E561" s="46">
        <f>IF(ISBLANK(Journées!J88),"",(Journées!J88))</f>
        <v>2</v>
      </c>
      <c r="F561" s="40" t="s">
        <v>28</v>
      </c>
      <c r="G561" s="5">
        <f>_xlfn.IFS(D561="","",D561&lt;E561,0,D561=E561,1,D561&gt;E561,3)</f>
        <v>1</v>
      </c>
    </row>
    <row r="562" spans="2:7" ht="18.75" x14ac:dyDescent="0.3">
      <c r="B562" s="14" t="s">
        <v>76</v>
      </c>
      <c r="C562" s="40" t="s">
        <v>24</v>
      </c>
      <c r="D562" s="46">
        <f>IF(ISBLANK(Journées!N89),"",(Journées!N89))</f>
        <v>1</v>
      </c>
      <c r="E562" s="46">
        <f>IF(ISBLANK(Journées!O89),"",(Journées!O89))</f>
        <v>1</v>
      </c>
      <c r="F562" s="41" t="s">
        <v>18</v>
      </c>
      <c r="G562" s="5">
        <f>_xlfn.IFS(E562="","",D562&gt;E562,0,D562=E562,1,D562&lt;E562,3)</f>
        <v>1</v>
      </c>
    </row>
    <row r="563" spans="2:7" ht="18.75" x14ac:dyDescent="0.3">
      <c r="B563" s="14" t="s">
        <v>77</v>
      </c>
      <c r="C563" s="41" t="s">
        <v>18</v>
      </c>
      <c r="D563" s="46" t="str">
        <f>IF(ISBLANK(Journées!S86),"",(Journées!S86))</f>
        <v/>
      </c>
      <c r="E563" s="46" t="str">
        <f>IF(ISBLANK(Journées!T86),"",(Journées!T86))</f>
        <v/>
      </c>
      <c r="F563" s="40" t="s">
        <v>13</v>
      </c>
      <c r="G563" s="5" t="str">
        <f>_xlfn.IFS(D563="","",D563&lt;E563,0,D563=E563,1,D563&gt;E563,3)</f>
        <v/>
      </c>
    </row>
    <row r="564" spans="2:7" ht="18.75" x14ac:dyDescent="0.3">
      <c r="B564" s="14" t="s">
        <v>78</v>
      </c>
      <c r="C564" s="40" t="s">
        <v>10</v>
      </c>
      <c r="D564" s="20"/>
      <c r="E564" s="20"/>
      <c r="F564" s="41" t="s">
        <v>18</v>
      </c>
      <c r="G564" s="5" t="str">
        <f>_xlfn.IFS(E564="","",D564&gt;E564,0,D564=E564,1,D564&lt;E564,3)</f>
        <v/>
      </c>
    </row>
    <row r="565" spans="2:7" ht="18.75" x14ac:dyDescent="0.3">
      <c r="B565" s="14" t="s">
        <v>79</v>
      </c>
      <c r="C565" s="41" t="s">
        <v>18</v>
      </c>
      <c r="D565" s="20"/>
      <c r="E565" s="20"/>
      <c r="F565" s="40" t="s">
        <v>31</v>
      </c>
      <c r="G565" s="5" t="str">
        <f>_xlfn.IFS(D565="","",D565&lt;E565,0,D565=E565,1,D565&gt;E565,3)</f>
        <v/>
      </c>
    </row>
    <row r="566" spans="2:7" ht="18.75" x14ac:dyDescent="0.3">
      <c r="B566" s="14" t="s">
        <v>80</v>
      </c>
      <c r="C566" s="40" t="s">
        <v>33</v>
      </c>
      <c r="D566" s="20"/>
      <c r="E566" s="20"/>
      <c r="F566" s="41" t="s">
        <v>18</v>
      </c>
      <c r="G566" s="5" t="str">
        <f>_xlfn.IFS(E566="","",D566&gt;E566,0,D566=E566,1,D566&lt;E566,3)</f>
        <v/>
      </c>
    </row>
    <row r="567" spans="2:7" ht="18.75" x14ac:dyDescent="0.3">
      <c r="B567" s="14" t="s">
        <v>81</v>
      </c>
      <c r="C567" s="41" t="s">
        <v>18</v>
      </c>
      <c r="D567" s="20"/>
      <c r="E567" s="20"/>
      <c r="F567" s="40" t="s">
        <v>30</v>
      </c>
      <c r="G567" s="5" t="str">
        <f>_xlfn.IFS(D567="","",D567&lt;E567,0,D567=E567,1,D567&gt;E567,3)</f>
        <v/>
      </c>
    </row>
    <row r="568" spans="2:7" ht="18.75" x14ac:dyDescent="0.3">
      <c r="B568" s="14" t="s">
        <v>82</v>
      </c>
      <c r="C568" s="40" t="s">
        <v>20</v>
      </c>
      <c r="D568" s="20"/>
      <c r="E568" s="20"/>
      <c r="F568" s="41" t="s">
        <v>18</v>
      </c>
      <c r="G568" s="5" t="str">
        <f>_xlfn.IFS(E568="","",D568&gt;E568,0,D568=E568,1,D568&lt;E568,3)</f>
        <v/>
      </c>
    </row>
    <row r="569" spans="2:7" ht="18.75" x14ac:dyDescent="0.3">
      <c r="B569" s="14" t="s">
        <v>83</v>
      </c>
      <c r="C569" s="40" t="s">
        <v>12</v>
      </c>
      <c r="D569" s="20"/>
      <c r="E569" s="20"/>
      <c r="F569" s="41" t="s">
        <v>18</v>
      </c>
      <c r="G569" s="5" t="str">
        <f>_xlfn.IFS(E569="","",D569&gt;E569,0,D569=E569,1,D569&lt;E569,3)</f>
        <v/>
      </c>
    </row>
    <row r="570" spans="2:7" ht="18.75" x14ac:dyDescent="0.3">
      <c r="B570" s="14" t="s">
        <v>84</v>
      </c>
      <c r="C570" s="41" t="s">
        <v>18</v>
      </c>
      <c r="D570" s="20"/>
      <c r="E570" s="20"/>
      <c r="F570" s="40" t="s">
        <v>21</v>
      </c>
      <c r="G570" s="5" t="str">
        <f>_xlfn.IFS(D570="","",D570&lt;E570,0,D570=E570,1,D570&gt;E570,3)</f>
        <v/>
      </c>
    </row>
    <row r="571" spans="2:7" ht="18.75" x14ac:dyDescent="0.3">
      <c r="B571" s="14" t="s">
        <v>85</v>
      </c>
      <c r="C571" s="40" t="s">
        <v>23</v>
      </c>
      <c r="D571" s="20"/>
      <c r="E571" s="20"/>
      <c r="F571" s="41" t="s">
        <v>18</v>
      </c>
      <c r="G571" s="5" t="str">
        <f>_xlfn.IFS(E571="","",D571&gt;E571,0,D571=E571,1,D571&lt;E571,3)</f>
        <v/>
      </c>
    </row>
    <row r="572" spans="2:7" ht="18.75" x14ac:dyDescent="0.3">
      <c r="B572" s="14" t="s">
        <v>86</v>
      </c>
      <c r="C572" s="41" t="s">
        <v>18</v>
      </c>
      <c r="D572" s="20"/>
      <c r="E572" s="20"/>
      <c r="F572" s="40" t="s">
        <v>27</v>
      </c>
      <c r="G572" s="5" t="str">
        <f>_xlfn.IFS(D572="","",D572&lt;E572,0,D572=E572,1,D572&gt;E572,3)</f>
        <v/>
      </c>
    </row>
    <row r="573" spans="2:7" ht="18.75" x14ac:dyDescent="0.3">
      <c r="B573" s="14" t="s">
        <v>87</v>
      </c>
      <c r="C573" s="40" t="s">
        <v>17</v>
      </c>
      <c r="D573" s="20"/>
      <c r="E573" s="20"/>
      <c r="F573" s="41" t="s">
        <v>18</v>
      </c>
      <c r="G573" s="5" t="str">
        <f>_xlfn.IFS(E573="","",D573&gt;E573,0,D573=E573,1,D573&lt;E573,3)</f>
        <v/>
      </c>
    </row>
    <row r="574" spans="2:7" ht="18.75" x14ac:dyDescent="0.3">
      <c r="C574" s="17"/>
      <c r="D574" s="17"/>
      <c r="E574" s="17"/>
      <c r="F574" s="17"/>
      <c r="G574" s="5"/>
    </row>
    <row r="575" spans="2:7" ht="18.75" x14ac:dyDescent="0.3">
      <c r="B575" s="27"/>
      <c r="C575" s="14"/>
      <c r="D575" s="5"/>
      <c r="E575" s="5"/>
      <c r="F575" s="27"/>
      <c r="G575" s="37">
        <f>SUM(G536:G574)</f>
        <v>38</v>
      </c>
    </row>
    <row r="577" spans="1:17" ht="15.75" thickBot="1" x14ac:dyDescent="0.3"/>
    <row r="578" spans="1:17" ht="21.75" thickBot="1" x14ac:dyDescent="0.4">
      <c r="A578" t="s">
        <v>140</v>
      </c>
      <c r="B578" s="77" t="s">
        <v>26</v>
      </c>
      <c r="C578" s="78"/>
      <c r="D578" s="78"/>
      <c r="E578" s="78"/>
      <c r="F578" s="79"/>
    </row>
    <row r="579" spans="1:17" ht="21" x14ac:dyDescent="0.35">
      <c r="B579" s="23"/>
      <c r="C579" s="81" t="s">
        <v>34</v>
      </c>
      <c r="D579" s="82"/>
      <c r="E579" s="81" t="s">
        <v>35</v>
      </c>
      <c r="F579" s="82"/>
      <c r="G579" s="14" t="s">
        <v>40</v>
      </c>
      <c r="J579" s="83" t="s">
        <v>36</v>
      </c>
      <c r="K579" s="84"/>
      <c r="M579" s="75" t="s">
        <v>4</v>
      </c>
      <c r="N579" s="85"/>
      <c r="P579" s="66" t="s">
        <v>38</v>
      </c>
      <c r="Q579" s="86"/>
    </row>
    <row r="580" spans="1:17" ht="18.75" x14ac:dyDescent="0.3">
      <c r="B580" s="21" t="s">
        <v>50</v>
      </c>
      <c r="C580" s="40" t="s">
        <v>10</v>
      </c>
      <c r="D580" s="40">
        <v>3</v>
      </c>
      <c r="E580" s="40">
        <v>0</v>
      </c>
      <c r="F580" s="41" t="s">
        <v>26</v>
      </c>
      <c r="G580" s="5">
        <f>_xlfn.IFS(E580="","",D580&gt;E580,0,D580=E580,1,D580&lt;E580,3)</f>
        <v>0</v>
      </c>
      <c r="I580" s="24"/>
      <c r="J580" s="5" t="s">
        <v>34</v>
      </c>
      <c r="K580" s="5" t="s">
        <v>35</v>
      </c>
      <c r="L580" s="24"/>
      <c r="M580" s="5" t="s">
        <v>34</v>
      </c>
      <c r="N580" s="5" t="s">
        <v>35</v>
      </c>
      <c r="O580" s="24"/>
      <c r="P580" s="5" t="s">
        <v>34</v>
      </c>
      <c r="Q580" s="5" t="s">
        <v>35</v>
      </c>
    </row>
    <row r="581" spans="1:17" ht="18.75" x14ac:dyDescent="0.3">
      <c r="B581" s="14" t="s">
        <v>51</v>
      </c>
      <c r="C581" s="41" t="s">
        <v>26</v>
      </c>
      <c r="D581" s="20">
        <v>1</v>
      </c>
      <c r="E581" s="20">
        <v>2</v>
      </c>
      <c r="F581" s="40" t="s">
        <v>18</v>
      </c>
      <c r="G581" s="5">
        <f>_xlfn.IFS(D581="","",D581&lt;E581,0,D581=E581,1,D581&gt;E581,3)</f>
        <v>0</v>
      </c>
      <c r="I581" s="24"/>
      <c r="J581" s="5">
        <f>COUNTIFS(C580:C617,F580,G580:G617,3)</f>
        <v>6</v>
      </c>
      <c r="K581" s="5">
        <f>COUNTIFS(F580:F617,F580,G580:G617,3)</f>
        <v>1</v>
      </c>
      <c r="L581" s="24"/>
      <c r="M581" s="5">
        <f>COUNTIFS(C580:C617,F580,G580:G617,0)</f>
        <v>6</v>
      </c>
      <c r="N581" s="5">
        <f>COUNTIFS(F580:F617,F580,G580:G617,0)</f>
        <v>8</v>
      </c>
      <c r="O581" s="24"/>
      <c r="P581" s="5">
        <f>COUNTIFS(C580:C617,F580,G580:G617,1)</f>
        <v>2</v>
      </c>
      <c r="Q581" s="5">
        <f>COUNTIFS(F580:F617,F580,G580:G617,1)</f>
        <v>4</v>
      </c>
    </row>
    <row r="582" spans="1:17" ht="18.75" x14ac:dyDescent="0.3">
      <c r="B582" s="14" t="s">
        <v>52</v>
      </c>
      <c r="C582" s="40" t="s">
        <v>13</v>
      </c>
      <c r="D582" s="46">
        <f>IF(ISBLANK(Journées!N15),"",(Journées!N15))</f>
        <v>2</v>
      </c>
      <c r="E582" s="46">
        <f>IF(ISBLANK(Journées!O15),"",(Journées!O15))</f>
        <v>2</v>
      </c>
      <c r="F582" s="41" t="s">
        <v>26</v>
      </c>
      <c r="G582" s="5">
        <f>_xlfn.IFS(E582="","",D582&gt;E582,0,D582=E582,1,D582&lt;E582,3)</f>
        <v>1</v>
      </c>
      <c r="I582" s="44"/>
      <c r="J582" s="30">
        <f>J581/J583</f>
        <v>0.8571428571428571</v>
      </c>
      <c r="K582" s="31">
        <f>K581/J583</f>
        <v>0.14285714285714285</v>
      </c>
      <c r="L582" s="28"/>
      <c r="M582" s="32">
        <f>M581/M583</f>
        <v>0.42857142857142855</v>
      </c>
      <c r="N582" s="31">
        <f>N581/M583</f>
        <v>0.5714285714285714</v>
      </c>
      <c r="O582" s="28"/>
      <c r="P582" s="32">
        <f>P581/P583</f>
        <v>0.33333333333333331</v>
      </c>
      <c r="Q582" s="30">
        <f>Q581/P583</f>
        <v>0.66666666666666663</v>
      </c>
    </row>
    <row r="583" spans="1:17" ht="18.75" x14ac:dyDescent="0.3">
      <c r="B583" s="14" t="s">
        <v>53</v>
      </c>
      <c r="C583" s="41" t="s">
        <v>26</v>
      </c>
      <c r="D583" s="46">
        <f>IF(ISBLANK(Journées!S11),"",(Journées!S11))</f>
        <v>3</v>
      </c>
      <c r="E583" s="46">
        <f>IF(ISBLANK(Journées!T11),"",(Journées!T11))</f>
        <v>0</v>
      </c>
      <c r="F583" s="40" t="s">
        <v>28</v>
      </c>
      <c r="G583" s="5">
        <f>_xlfn.IFS(D583="","",D583&lt;E583,0,D583=E583,1,D583&gt;E583,3)</f>
        <v>3</v>
      </c>
      <c r="I583" s="26"/>
      <c r="J583" s="5">
        <f>J581+K581</f>
        <v>7</v>
      </c>
      <c r="K583" s="34"/>
      <c r="L583" s="24"/>
      <c r="M583" s="5">
        <f>M581+N581</f>
        <v>14</v>
      </c>
      <c r="N583" s="34"/>
      <c r="O583" s="24"/>
      <c r="P583" s="5">
        <f>P581+Q581</f>
        <v>6</v>
      </c>
      <c r="Q583" s="34"/>
    </row>
    <row r="584" spans="1:17" ht="18.75" x14ac:dyDescent="0.3">
      <c r="B584" s="14" t="s">
        <v>54</v>
      </c>
      <c r="C584" s="40" t="s">
        <v>33</v>
      </c>
      <c r="D584" s="46">
        <f>IF(ISBLANK(Journées!D25),"",(Journées!D25))</f>
        <v>0</v>
      </c>
      <c r="E584" s="46">
        <f>IF(ISBLANK(Journées!E25),"",(Journées!E25))</f>
        <v>0</v>
      </c>
      <c r="F584" s="41" t="s">
        <v>26</v>
      </c>
      <c r="G584" s="5">
        <f>_xlfn.IFS(E584="","",D584&gt;E584,0,D584=E584,1,D584&lt;E584,3)</f>
        <v>1</v>
      </c>
      <c r="H584" s="17"/>
    </row>
    <row r="585" spans="1:17" ht="18.75" x14ac:dyDescent="0.3">
      <c r="B585" s="14" t="s">
        <v>55</v>
      </c>
      <c r="C585" s="41" t="s">
        <v>26</v>
      </c>
      <c r="D585" s="46">
        <f>IF(ISBLANK(Journées!I30),"",(Journées!I30))</f>
        <v>1</v>
      </c>
      <c r="E585" s="46">
        <f>IF(ISBLANK(Journées!J30),"",(Journées!J30))</f>
        <v>0</v>
      </c>
      <c r="F585" s="40" t="s">
        <v>22</v>
      </c>
      <c r="G585" s="5">
        <f>_xlfn.IFS(D585="","",D585&lt;E585,0,D585=E585,1,D585&gt;E585,3)</f>
        <v>3</v>
      </c>
    </row>
    <row r="586" spans="1:17" ht="18.75" x14ac:dyDescent="0.3">
      <c r="B586" s="14" t="s">
        <v>56</v>
      </c>
      <c r="C586" s="40" t="s">
        <v>31</v>
      </c>
      <c r="D586" s="46">
        <f>IF(ISBLANK(Journées!N26),"",(Journées!N26))</f>
        <v>1</v>
      </c>
      <c r="E586" s="46">
        <f>IF(ISBLANK(Journées!O26),"",(Journées!O26))</f>
        <v>0</v>
      </c>
      <c r="F586" s="41" t="s">
        <v>26</v>
      </c>
      <c r="G586" s="5">
        <f>_xlfn.IFS(E586="","",D586&gt;E586,0,D586=E586,1,D586&lt;E586,3)</f>
        <v>0</v>
      </c>
      <c r="I586" s="35" t="s">
        <v>39</v>
      </c>
      <c r="J586" s="35" t="s">
        <v>2</v>
      </c>
      <c r="K586" s="35" t="s">
        <v>4</v>
      </c>
      <c r="L586" s="35" t="s">
        <v>38</v>
      </c>
    </row>
    <row r="587" spans="1:17" ht="18.75" x14ac:dyDescent="0.3">
      <c r="B587" s="14" t="s">
        <v>57</v>
      </c>
      <c r="C587" s="41" t="s">
        <v>26</v>
      </c>
      <c r="D587" s="46">
        <f>IF(ISBLANK(Journées!S29),"",(Journées!S29))</f>
        <v>0</v>
      </c>
      <c r="E587" s="46">
        <f>IF(ISBLANK(Journées!T29),"",(Journées!T29))</f>
        <v>1</v>
      </c>
      <c r="F587" s="40" t="s">
        <v>27</v>
      </c>
      <c r="G587" s="5">
        <f>_xlfn.IFS(D587="","",D587&lt;E587,0,D587=E587,1,D587&gt;E587,3)</f>
        <v>0</v>
      </c>
      <c r="I587" s="5" t="s">
        <v>37</v>
      </c>
      <c r="J587" s="33">
        <f>J583/(J583+M583+P583)</f>
        <v>0.25925925925925924</v>
      </c>
      <c r="K587" s="33">
        <f>M583/(J583+M583+P583)</f>
        <v>0.51851851851851849</v>
      </c>
      <c r="L587" s="33">
        <f>P583/(J583+M583+P583)</f>
        <v>0.22222222222222221</v>
      </c>
    </row>
    <row r="588" spans="1:17" ht="18.75" x14ac:dyDescent="0.3">
      <c r="B588" s="14" t="s">
        <v>58</v>
      </c>
      <c r="C588" s="40" t="s">
        <v>20</v>
      </c>
      <c r="D588" s="46">
        <f>IF(ISBLANK(Journées!D38),"",(Journées!D38))</f>
        <v>2</v>
      </c>
      <c r="E588" s="46">
        <f>IF(ISBLANK(Journées!E38),"",(Journées!E38))</f>
        <v>2</v>
      </c>
      <c r="F588" s="41" t="s">
        <v>26</v>
      </c>
      <c r="G588" s="5">
        <f>_xlfn.IFS(E588="","",D588&gt;E588,0,D588=E588,1,D588&lt;E588,3)</f>
        <v>1</v>
      </c>
    </row>
    <row r="589" spans="1:17" ht="18.75" x14ac:dyDescent="0.3">
      <c r="B589" s="14" t="s">
        <v>59</v>
      </c>
      <c r="C589" s="41" t="s">
        <v>26</v>
      </c>
      <c r="D589" s="46">
        <f>IF(ISBLANK(Journées!I40),"",(Journées!I40))</f>
        <v>1</v>
      </c>
      <c r="E589" s="46">
        <f>IF(ISBLANK(Journées!J40),"",(Journées!J40))</f>
        <v>1</v>
      </c>
      <c r="F589" s="40" t="s">
        <v>17</v>
      </c>
      <c r="G589" s="5">
        <f>_xlfn.IFS(D589="","",D589&lt;E589,0,D589=E589,1,D589&gt;E589,3)</f>
        <v>1</v>
      </c>
    </row>
    <row r="590" spans="1:17" ht="18.75" x14ac:dyDescent="0.3">
      <c r="B590" s="14" t="s">
        <v>60</v>
      </c>
      <c r="C590" s="40" t="s">
        <v>32</v>
      </c>
      <c r="D590" s="46">
        <f>IF(ISBLANK(Journées!N41),"",(Journées!N41))</f>
        <v>0</v>
      </c>
      <c r="E590" s="46">
        <f>IF(ISBLANK(Journées!O41),"",(Journées!O41))</f>
        <v>0</v>
      </c>
      <c r="F590" s="41" t="s">
        <v>26</v>
      </c>
      <c r="G590" s="5">
        <f>_xlfn.IFS(E590="","",D590&gt;E590,0,D590=E590,1,D590&lt;E590,3)</f>
        <v>1</v>
      </c>
      <c r="J590" s="70" t="s">
        <v>42</v>
      </c>
      <c r="K590" s="71"/>
      <c r="M590" s="72" t="s">
        <v>43</v>
      </c>
      <c r="N590" s="73"/>
    </row>
    <row r="591" spans="1:17" ht="18.75" x14ac:dyDescent="0.3">
      <c r="B591" s="14" t="s">
        <v>61</v>
      </c>
      <c r="C591" s="41" t="s">
        <v>26</v>
      </c>
      <c r="D591" s="46">
        <f>IF(ISBLANK(Journées!S35),"",(Journées!S35))</f>
        <v>0</v>
      </c>
      <c r="E591" s="46">
        <f>IF(ISBLANK(Journées!T35),"",(Journées!T35))</f>
        <v>1</v>
      </c>
      <c r="F591" s="40" t="s">
        <v>29</v>
      </c>
      <c r="G591" s="5">
        <f>_xlfn.IFS(D591="","",D591&lt;E591,0,D591=E591,1,D591&gt;E591,3)</f>
        <v>0</v>
      </c>
      <c r="J591" s="5" t="s">
        <v>34</v>
      </c>
      <c r="K591" s="5" t="s">
        <v>35</v>
      </c>
      <c r="M591" s="5" t="s">
        <v>34</v>
      </c>
      <c r="N591" s="5" t="s">
        <v>35</v>
      </c>
    </row>
    <row r="592" spans="1:17" ht="18.75" x14ac:dyDescent="0.3">
      <c r="B592" s="14" t="s">
        <v>62</v>
      </c>
      <c r="C592" s="40" t="s">
        <v>30</v>
      </c>
      <c r="D592" s="46">
        <f>IF(ISBLANK(Journées!D55),"",(Journées!D55))</f>
        <v>4</v>
      </c>
      <c r="E592" s="46">
        <f>IF(ISBLANK(Journées!E55),"",(Journées!E55))</f>
        <v>1</v>
      </c>
      <c r="F592" s="41" t="s">
        <v>26</v>
      </c>
      <c r="G592" s="5">
        <f>_xlfn.IFS(E592="","",D592&gt;E592,0,D592=E592,1,D592&lt;E592,3)</f>
        <v>0</v>
      </c>
      <c r="J592" s="5">
        <f>SUM(D581,D583,D585,D587,D589,D591,D599,D597,D594,D611,D596,D602,D601,D606,D609,D604,D617,D613,D615)</f>
        <v>17</v>
      </c>
      <c r="K592" s="5">
        <f>SUM(E580,E584,E582,E590,E586,E588,E614,E592,E598,E600,E603,E616,E605,E608,E607,E610,E612,E595,E593)</f>
        <v>11</v>
      </c>
      <c r="M592" s="5">
        <f>SUM(E581,E583,E585,E589,E591,E587,E597,E594,E596,E613,E599,E602,E604,E606,E611,E609,E615,E601,E617)</f>
        <v>15</v>
      </c>
      <c r="N592" s="5">
        <f>SUM(D580,D584,D582,D590,D586,D588,D598,D593,D595,D592,D600,D614,D603,D605,D608,D612,D610,D607,D616)</f>
        <v>27</v>
      </c>
    </row>
    <row r="593" spans="2:18" ht="18.75" x14ac:dyDescent="0.3">
      <c r="B593" s="14" t="s">
        <v>63</v>
      </c>
      <c r="C593" s="40" t="s">
        <v>25</v>
      </c>
      <c r="D593" s="46">
        <f>IF(ISBLANK(Journées!I55),"",(Journées!I55))</f>
        <v>1</v>
      </c>
      <c r="E593" s="46">
        <f>IF(ISBLANK(Journées!J55),"",(Journées!J55))</f>
        <v>0</v>
      </c>
      <c r="F593" s="41" t="s">
        <v>26</v>
      </c>
      <c r="G593" s="5">
        <f>_xlfn.IFS(E593="","",D593&gt;E593,0,D593=E593,1,D593&lt;E593,3)</f>
        <v>0</v>
      </c>
      <c r="J593" s="29">
        <f>J592/K594</f>
        <v>0.6071428571428571</v>
      </c>
      <c r="K593" s="29">
        <f>K592/K594</f>
        <v>0.39285714285714285</v>
      </c>
      <c r="M593" s="29">
        <f>M592/N594</f>
        <v>0.35714285714285715</v>
      </c>
      <c r="N593" s="29">
        <f>N592/N594</f>
        <v>0.6428571428571429</v>
      </c>
    </row>
    <row r="594" spans="2:18" ht="18.75" x14ac:dyDescent="0.3">
      <c r="B594" s="14" t="s">
        <v>64</v>
      </c>
      <c r="C594" s="41" t="s">
        <v>26</v>
      </c>
      <c r="D594" s="46">
        <f>IF(ISBLANK(Journées!N50),"",(Journées!N50))</f>
        <v>1</v>
      </c>
      <c r="E594" s="46">
        <f>IF(ISBLANK(Journées!O50),"",(Journées!O50))</f>
        <v>1</v>
      </c>
      <c r="F594" s="40" t="s">
        <v>23</v>
      </c>
      <c r="G594" s="5">
        <f>_xlfn.IFS(D594="","",D594&lt;E594,0,D594=E594,1,D594&gt;E594,3)</f>
        <v>1</v>
      </c>
      <c r="J594" s="5" t="s">
        <v>45</v>
      </c>
      <c r="K594" s="5">
        <f>J592+K592</f>
        <v>28</v>
      </c>
      <c r="M594" s="5" t="s">
        <v>44</v>
      </c>
      <c r="N594" s="5">
        <f>M592+N592</f>
        <v>42</v>
      </c>
    </row>
    <row r="595" spans="2:18" ht="18.75" x14ac:dyDescent="0.3">
      <c r="B595" s="14" t="s">
        <v>65</v>
      </c>
      <c r="C595" s="40" t="s">
        <v>24</v>
      </c>
      <c r="D595" s="46">
        <f>IF(ISBLANK(Journées!S48),"",(Journées!S48))</f>
        <v>6</v>
      </c>
      <c r="E595" s="46">
        <f>IF(ISBLANK(Journées!T48),"",(Journées!T48))</f>
        <v>0</v>
      </c>
      <c r="F595" s="41" t="s">
        <v>26</v>
      </c>
      <c r="G595" s="5">
        <f>_xlfn.IFS(E595="","",D595&gt;E595,0,D595=E595,1,D595&lt;E595,3)</f>
        <v>0</v>
      </c>
    </row>
    <row r="596" spans="2:18" ht="18.75" x14ac:dyDescent="0.3">
      <c r="B596" s="14" t="s">
        <v>66</v>
      </c>
      <c r="C596" s="41" t="s">
        <v>26</v>
      </c>
      <c r="D596" s="46">
        <f>IF(ISBLANK(Journées!D60),"",(Journées!D60))</f>
        <v>0</v>
      </c>
      <c r="E596" s="46">
        <f>IF(ISBLANK(Journées!E60),"",(Journées!E60))</f>
        <v>4</v>
      </c>
      <c r="F596" s="40" t="s">
        <v>11</v>
      </c>
      <c r="G596" s="5">
        <f>_xlfn.IFS(D596="","",D596&lt;E596,0,D596=E596,1,D596&gt;E596,3)</f>
        <v>0</v>
      </c>
      <c r="J596" s="70" t="s">
        <v>126</v>
      </c>
      <c r="K596" s="71"/>
      <c r="L596" s="47">
        <f>K594/(J583+M583+P583)</f>
        <v>1.037037037037037</v>
      </c>
      <c r="M596" s="72" t="s">
        <v>127</v>
      </c>
      <c r="N596" s="73"/>
      <c r="O596" s="47">
        <f>N594/(J583+M583+P583)</f>
        <v>1.5555555555555556</v>
      </c>
      <c r="P596" s="64" t="s">
        <v>147</v>
      </c>
      <c r="Q596" s="65"/>
      <c r="R596" s="47">
        <f>(K594+N594)/(J583+M583+P583)</f>
        <v>2.5925925925925926</v>
      </c>
    </row>
    <row r="597" spans="2:18" ht="18.75" x14ac:dyDescent="0.3">
      <c r="B597" s="14" t="s">
        <v>67</v>
      </c>
      <c r="C597" s="41" t="s">
        <v>26</v>
      </c>
      <c r="D597" s="46">
        <f>IF(ISBLANK(Journées!I60),"",(Journées!I60))</f>
        <v>0</v>
      </c>
      <c r="E597" s="46">
        <f>IF(ISBLANK(Journées!J60),"",(Journées!J60))</f>
        <v>1</v>
      </c>
      <c r="F597" s="40" t="s">
        <v>21</v>
      </c>
      <c r="G597" s="5">
        <f>_xlfn.IFS(D597="","",D597&lt;E597,0,D597=E597,1,D597&gt;E597,3)</f>
        <v>0</v>
      </c>
    </row>
    <row r="598" spans="2:18" ht="18.75" x14ac:dyDescent="0.3">
      <c r="B598" s="14" t="s">
        <v>68</v>
      </c>
      <c r="C598" s="40" t="s">
        <v>12</v>
      </c>
      <c r="D598" s="46">
        <f>IF(ISBLANK(Journées!N69),"",(Journées!N69))</f>
        <v>3</v>
      </c>
      <c r="E598" s="46">
        <f>IF(ISBLANK(Journées!O69),"",(Journées!O69))</f>
        <v>1</v>
      </c>
      <c r="F598" s="41" t="s">
        <v>26</v>
      </c>
      <c r="G598" s="5">
        <f>_xlfn.IFS(E598="","",D598&gt;E598,0,D598=E598,1,D598&lt;E598,3)</f>
        <v>0</v>
      </c>
    </row>
    <row r="599" spans="2:18" ht="18.75" x14ac:dyDescent="0.3">
      <c r="B599" s="14" t="s">
        <v>69</v>
      </c>
      <c r="C599" s="41" t="s">
        <v>26</v>
      </c>
      <c r="D599" s="46">
        <f>IF(ISBLANK(Journées!S65),"",(Journées!S65))</f>
        <v>2</v>
      </c>
      <c r="E599" s="46">
        <f>IF(ISBLANK(Journées!T65),"",(Journées!T65))</f>
        <v>0</v>
      </c>
      <c r="F599" s="40" t="s">
        <v>32</v>
      </c>
      <c r="G599" s="5">
        <f>_xlfn.IFS(D599="","",D599&lt;E599,0,D599=E599,1,D599&gt;E599,3)</f>
        <v>3</v>
      </c>
    </row>
    <row r="600" spans="2:18" ht="18.75" x14ac:dyDescent="0.3">
      <c r="B600" s="14" t="s">
        <v>70</v>
      </c>
      <c r="C600" s="40" t="s">
        <v>27</v>
      </c>
      <c r="D600" s="46">
        <f>IF(ISBLANK(Journées!D82),"",(Journées!D82))</f>
        <v>2</v>
      </c>
      <c r="E600" s="46">
        <f>IF(ISBLANK(Journées!E82),"",(Journées!E82))</f>
        <v>1</v>
      </c>
      <c r="F600" s="41" t="s">
        <v>26</v>
      </c>
      <c r="G600" s="5">
        <f>_xlfn.IFS(E600="","",D600&gt;E600,0,D600=E600,1,D600&lt;E600,3)</f>
        <v>0</v>
      </c>
      <c r="J600" s="68" t="s">
        <v>148</v>
      </c>
      <c r="K600" s="69"/>
      <c r="L600" s="14" t="str">
        <f>B602</f>
        <v>J23</v>
      </c>
      <c r="M600" s="14" t="str" cm="1">
        <f t="array" ref="M600">_xlfn.SWITCH(VLOOKUP(L600,B580:G617,6,FALSE),0,"D",1,"N",3,"V")</f>
        <v>V</v>
      </c>
    </row>
    <row r="601" spans="2:18" ht="18.75" x14ac:dyDescent="0.3">
      <c r="B601" s="14" t="s">
        <v>71</v>
      </c>
      <c r="C601" s="41" t="s">
        <v>26</v>
      </c>
      <c r="D601" s="46">
        <f>IF(ISBLANK(Journées!I79),"",(Journées!I79))</f>
        <v>3</v>
      </c>
      <c r="E601" s="46">
        <f>IF(ISBLANK(Journées!J79),"",(Journées!J79))</f>
        <v>1</v>
      </c>
      <c r="F601" s="40" t="s">
        <v>13</v>
      </c>
      <c r="G601" s="5">
        <f>_xlfn.IFS(D601="","",D601&lt;E601,0,D601=E601,1,D601&gt;E601,3)</f>
        <v>3</v>
      </c>
      <c r="L601" s="14" t="str">
        <f t="shared" ref="L601:L604" si="13">B603</f>
        <v>J24</v>
      </c>
      <c r="M601" s="14" t="str" cm="1">
        <f t="array" ref="M601">_xlfn.SWITCH(VLOOKUP(L601,B581:G618,6,FALSE),0,"D",1,"N",3,"V")</f>
        <v>V</v>
      </c>
    </row>
    <row r="602" spans="2:18" ht="18.75" x14ac:dyDescent="0.3">
      <c r="B602" s="14" t="s">
        <v>72</v>
      </c>
      <c r="C602" s="41" t="s">
        <v>26</v>
      </c>
      <c r="D602" s="46">
        <f>IF(ISBLANK(Journées!N77),"",(Journées!N77))</f>
        <v>2</v>
      </c>
      <c r="E602" s="46">
        <f>IF(ISBLANK(Journées!O77),"",(Journées!O77))</f>
        <v>0</v>
      </c>
      <c r="F602" s="40" t="s">
        <v>33</v>
      </c>
      <c r="G602" s="5">
        <f>_xlfn.IFS(D602="","",D602&lt;E602,0,D602=E602,1,D602&gt;E602,3)</f>
        <v>3</v>
      </c>
      <c r="L602" s="14" t="str">
        <f t="shared" si="13"/>
        <v>J25</v>
      </c>
      <c r="M602" s="14" t="str" cm="1">
        <f t="array" ref="M602">_xlfn.SWITCH(VLOOKUP(L602,B582:G619,6,FALSE),0,"D",1,"N",3,"V")</f>
        <v>V</v>
      </c>
    </row>
    <row r="603" spans="2:18" ht="18.75" x14ac:dyDescent="0.3">
      <c r="B603" s="14" t="s">
        <v>73</v>
      </c>
      <c r="C603" s="40" t="s">
        <v>18</v>
      </c>
      <c r="D603" s="46">
        <f>IF(ISBLANK(Journées!S79),"",(Journées!S79))</f>
        <v>1</v>
      </c>
      <c r="E603" s="46">
        <f>IF(ISBLANK(Journées!T79),"",(Journées!T79))</f>
        <v>3</v>
      </c>
      <c r="F603" s="41" t="s">
        <v>26</v>
      </c>
      <c r="G603" s="5">
        <f>_xlfn.IFS(E603="","",D603&gt;E603,0,D603=E603,1,D603&lt;E603,3)</f>
        <v>3</v>
      </c>
      <c r="L603" s="14" t="str">
        <f t="shared" si="13"/>
        <v>J26</v>
      </c>
      <c r="M603" s="14" t="str" cm="1">
        <f t="array" ref="M603">_xlfn.SWITCH(VLOOKUP(L603,B583:G620,6,FALSE),0,"D",1,"N",3,"V")</f>
        <v>D</v>
      </c>
    </row>
    <row r="604" spans="2:18" ht="18.75" x14ac:dyDescent="0.3">
      <c r="B604" s="14" t="s">
        <v>74</v>
      </c>
      <c r="C604" s="41" t="s">
        <v>26</v>
      </c>
      <c r="D604" s="46">
        <f>IF(ISBLANK(Journées!D94),"",(Journées!D94))</f>
        <v>1</v>
      </c>
      <c r="E604" s="46">
        <f>IF(ISBLANK(Journées!E94),"",(Journées!E94))</f>
        <v>0</v>
      </c>
      <c r="F604" s="40" t="s">
        <v>25</v>
      </c>
      <c r="G604" s="5">
        <f>_xlfn.IFS(D604="","",D604&lt;E604,0,D604=E604,1,D604&gt;E604,3)</f>
        <v>3</v>
      </c>
      <c r="L604" s="14" t="str">
        <f t="shared" si="13"/>
        <v>J27</v>
      </c>
      <c r="M604" s="14" t="str" cm="1">
        <f t="array" ref="M604">_xlfn.SWITCH(VLOOKUP(L604,B584:G621,6,FALSE),0,"D",1,"N",3,"V")</f>
        <v>D</v>
      </c>
    </row>
    <row r="605" spans="2:18" ht="18.75" x14ac:dyDescent="0.3">
      <c r="B605" s="14" t="s">
        <v>75</v>
      </c>
      <c r="C605" s="40" t="s">
        <v>29</v>
      </c>
      <c r="D605" s="46">
        <f>IF(ISBLANK(Journées!I87),"",(Journées!I87))</f>
        <v>2</v>
      </c>
      <c r="E605" s="46">
        <f>IF(ISBLANK(Journées!J87),"",(Journées!J87))</f>
        <v>1</v>
      </c>
      <c r="F605" s="41" t="s">
        <v>26</v>
      </c>
      <c r="G605" s="5">
        <f>_xlfn.IFS(E605="","",D605&gt;E605,0,D605=E605,1,D605&lt;E605,3)</f>
        <v>0</v>
      </c>
    </row>
    <row r="606" spans="2:18" ht="18.75" x14ac:dyDescent="0.3">
      <c r="B606" s="14" t="s">
        <v>76</v>
      </c>
      <c r="C606" s="41" t="s">
        <v>26</v>
      </c>
      <c r="D606" s="46">
        <f>IF(ISBLANK(Journées!N93),"",(Journées!N93))</f>
        <v>2</v>
      </c>
      <c r="E606" s="46">
        <f>IF(ISBLANK(Journées!O93),"",(Journées!O93))</f>
        <v>3</v>
      </c>
      <c r="F606" s="40" t="s">
        <v>12</v>
      </c>
      <c r="G606" s="5">
        <f>_xlfn.IFS(D606="","",D606&lt;E606,0,D606=E606,1,D606&gt;E606,3)</f>
        <v>0</v>
      </c>
    </row>
    <row r="607" spans="2:18" ht="18.75" x14ac:dyDescent="0.3">
      <c r="B607" s="14" t="s">
        <v>77</v>
      </c>
      <c r="C607" s="40" t="s">
        <v>23</v>
      </c>
      <c r="D607" s="46" t="str">
        <f>IF(ISBLANK(Journées!S93),"",(Journées!S93))</f>
        <v/>
      </c>
      <c r="E607" s="46" t="str">
        <f>IF(ISBLANK(Journées!T93),"",(Journées!T93))</f>
        <v/>
      </c>
      <c r="F607" s="41" t="s">
        <v>26</v>
      </c>
      <c r="G607" s="5" t="str">
        <f>_xlfn.IFS(E607="","",D607&gt;E607,0,D607=E607,1,D607&lt;E607,3)</f>
        <v/>
      </c>
    </row>
    <row r="608" spans="2:18" ht="18.75" x14ac:dyDescent="0.3">
      <c r="B608" s="14" t="s">
        <v>78</v>
      </c>
      <c r="C608" s="40" t="s">
        <v>21</v>
      </c>
      <c r="D608" s="20"/>
      <c r="E608" s="20"/>
      <c r="F608" s="41" t="s">
        <v>26</v>
      </c>
      <c r="G608" s="5" t="str">
        <f>_xlfn.IFS(E608="","",D608&gt;E608,0,D608=E608,1,D608&lt;E608,3)</f>
        <v/>
      </c>
    </row>
    <row r="609" spans="1:17" ht="18.75" x14ac:dyDescent="0.3">
      <c r="B609" s="14" t="s">
        <v>79</v>
      </c>
      <c r="C609" s="41" t="s">
        <v>26</v>
      </c>
      <c r="D609" s="20"/>
      <c r="E609" s="20"/>
      <c r="F609" s="40" t="s">
        <v>24</v>
      </c>
      <c r="G609" s="5" t="str">
        <f>_xlfn.IFS(D609="","",D609&lt;E609,0,D609=E609,1,D609&gt;E609,3)</f>
        <v/>
      </c>
    </row>
    <row r="610" spans="1:17" ht="18.75" x14ac:dyDescent="0.3">
      <c r="B610" s="14" t="s">
        <v>80</v>
      </c>
      <c r="C610" s="40" t="s">
        <v>11</v>
      </c>
      <c r="D610" s="20"/>
      <c r="E610" s="20"/>
      <c r="F610" s="41" t="s">
        <v>26</v>
      </c>
      <c r="G610" s="5" t="str">
        <f>_xlfn.IFS(E610="","",D610&gt;E610,0,D610=E610,1,D610&lt;E610,3)</f>
        <v/>
      </c>
    </row>
    <row r="611" spans="1:17" ht="18.75" x14ac:dyDescent="0.3">
      <c r="B611" s="14" t="s">
        <v>81</v>
      </c>
      <c r="C611" s="41" t="s">
        <v>26</v>
      </c>
      <c r="D611" s="20"/>
      <c r="E611" s="20"/>
      <c r="F611" s="40" t="s">
        <v>31</v>
      </c>
      <c r="G611" s="5" t="str">
        <f>_xlfn.IFS(D611="","",D611&lt;E611,0,D611=E611,1,D611&gt;E611,3)</f>
        <v/>
      </c>
    </row>
    <row r="612" spans="1:17" ht="18.75" x14ac:dyDescent="0.3">
      <c r="B612" s="14" t="s">
        <v>82</v>
      </c>
      <c r="C612" s="40" t="s">
        <v>17</v>
      </c>
      <c r="D612" s="20"/>
      <c r="E612" s="20"/>
      <c r="F612" s="41" t="s">
        <v>26</v>
      </c>
      <c r="G612" s="5" t="str">
        <f>_xlfn.IFS(E612="","",D612&gt;E612,0,D612=E612,1,D612&lt;E612,3)</f>
        <v/>
      </c>
    </row>
    <row r="613" spans="1:17" ht="18.75" x14ac:dyDescent="0.3">
      <c r="B613" s="14" t="s">
        <v>83</v>
      </c>
      <c r="C613" s="41" t="s">
        <v>26</v>
      </c>
      <c r="D613" s="20"/>
      <c r="E613" s="20"/>
      <c r="F613" s="40" t="s">
        <v>20</v>
      </c>
      <c r="G613" s="5" t="str">
        <f>_xlfn.IFS(D613="","",D613&lt;E613,0,D613=E613,1,D613&gt;E613,3)</f>
        <v/>
      </c>
    </row>
    <row r="614" spans="1:17" ht="18.75" x14ac:dyDescent="0.3">
      <c r="B614" s="14" t="s">
        <v>84</v>
      </c>
      <c r="C614" s="40" t="s">
        <v>22</v>
      </c>
      <c r="D614" s="20"/>
      <c r="E614" s="20"/>
      <c r="F614" s="41" t="s">
        <v>26</v>
      </c>
      <c r="G614" s="5" t="str">
        <f>_xlfn.IFS(E614="","",D614&gt;E614,0,D614=E614,1,D614&lt;E614,3)</f>
        <v/>
      </c>
    </row>
    <row r="615" spans="1:17" ht="18.75" x14ac:dyDescent="0.3">
      <c r="B615" s="14" t="s">
        <v>85</v>
      </c>
      <c r="C615" s="41" t="s">
        <v>26</v>
      </c>
      <c r="D615" s="20"/>
      <c r="E615" s="20"/>
      <c r="F615" s="40" t="s">
        <v>30</v>
      </c>
      <c r="G615" s="5" t="str">
        <f>_xlfn.IFS(D615="","",D615&lt;E615,0,D615=E615,1,D615&gt;E615,3)</f>
        <v/>
      </c>
    </row>
    <row r="616" spans="1:17" ht="18.75" x14ac:dyDescent="0.3">
      <c r="B616" s="14" t="s">
        <v>86</v>
      </c>
      <c r="C616" s="40" t="s">
        <v>28</v>
      </c>
      <c r="D616" s="20"/>
      <c r="E616" s="20"/>
      <c r="F616" s="41" t="s">
        <v>26</v>
      </c>
      <c r="G616" s="5" t="str">
        <f>_xlfn.IFS(E616="","",D616&gt;E616,0,D616=E616,1,D616&lt;E616,3)</f>
        <v/>
      </c>
    </row>
    <row r="617" spans="1:17" ht="18.75" x14ac:dyDescent="0.3">
      <c r="B617" s="14" t="s">
        <v>87</v>
      </c>
      <c r="C617" s="41" t="s">
        <v>26</v>
      </c>
      <c r="D617" s="20"/>
      <c r="E617" s="20"/>
      <c r="F617" s="40" t="s">
        <v>10</v>
      </c>
      <c r="G617" s="5" t="str">
        <f>_xlfn.IFS(D617="","",D617&lt;E617,0,D617=E617,1,D617&gt;E617,3)</f>
        <v/>
      </c>
    </row>
    <row r="618" spans="1:17" ht="18.75" x14ac:dyDescent="0.3">
      <c r="C618" s="17"/>
      <c r="D618" s="17"/>
      <c r="E618" s="17"/>
      <c r="F618" s="17"/>
      <c r="G618" s="5"/>
    </row>
    <row r="619" spans="1:17" ht="18.75" x14ac:dyDescent="0.3">
      <c r="B619" s="27"/>
      <c r="C619" s="14"/>
      <c r="D619" s="5"/>
      <c r="E619" s="5"/>
      <c r="F619" s="27"/>
      <c r="G619" s="37">
        <f>SUM(G580:G618)</f>
        <v>27</v>
      </c>
    </row>
    <row r="621" spans="1:17" ht="15.75" thickBot="1" x14ac:dyDescent="0.3"/>
    <row r="622" spans="1:17" ht="21.75" thickBot="1" x14ac:dyDescent="0.4">
      <c r="A622" t="s">
        <v>141</v>
      </c>
      <c r="B622" s="77" t="s">
        <v>10</v>
      </c>
      <c r="C622" s="78"/>
      <c r="D622" s="78"/>
      <c r="E622" s="78"/>
      <c r="F622" s="79"/>
    </row>
    <row r="623" spans="1:17" ht="21" x14ac:dyDescent="0.35">
      <c r="B623" s="23"/>
      <c r="C623" s="81" t="s">
        <v>34</v>
      </c>
      <c r="D623" s="82"/>
      <c r="E623" s="81" t="s">
        <v>35</v>
      </c>
      <c r="F623" s="82"/>
      <c r="G623" s="14" t="s">
        <v>40</v>
      </c>
      <c r="J623" s="83" t="s">
        <v>36</v>
      </c>
      <c r="K623" s="84"/>
      <c r="M623" s="75" t="s">
        <v>4</v>
      </c>
      <c r="N623" s="85"/>
      <c r="P623" s="66" t="s">
        <v>38</v>
      </c>
      <c r="Q623" s="86"/>
    </row>
    <row r="624" spans="1:17" ht="18.75" x14ac:dyDescent="0.3">
      <c r="B624" s="21" t="s">
        <v>50</v>
      </c>
      <c r="C624" s="41" t="s">
        <v>10</v>
      </c>
      <c r="D624" s="40">
        <v>3</v>
      </c>
      <c r="E624" s="40">
        <v>0</v>
      </c>
      <c r="F624" s="40" t="s">
        <v>26</v>
      </c>
      <c r="G624" s="5">
        <f>_xlfn.IFS(D624="","",D624&lt;E624,0,D624=E624,1,D624&gt;E624,3)</f>
        <v>3</v>
      </c>
      <c r="I624" s="24"/>
      <c r="J624" s="5" t="s">
        <v>34</v>
      </c>
      <c r="K624" s="5" t="s">
        <v>35</v>
      </c>
      <c r="L624" s="24"/>
      <c r="M624" s="5" t="s">
        <v>34</v>
      </c>
      <c r="N624" s="5" t="s">
        <v>35</v>
      </c>
      <c r="O624" s="24"/>
      <c r="P624" s="5" t="s">
        <v>34</v>
      </c>
      <c r="Q624" s="5" t="s">
        <v>35</v>
      </c>
    </row>
    <row r="625" spans="2:18" ht="18.75" x14ac:dyDescent="0.3">
      <c r="B625" s="14" t="s">
        <v>51</v>
      </c>
      <c r="C625" s="40" t="s">
        <v>29</v>
      </c>
      <c r="D625" s="20">
        <v>2</v>
      </c>
      <c r="E625" s="20">
        <v>1</v>
      </c>
      <c r="F625" s="41" t="s">
        <v>10</v>
      </c>
      <c r="G625" s="5">
        <f>_xlfn.IFS(E625="","",D625&gt;E625,0,D625=E625,1,D625&lt;E625,3)</f>
        <v>0</v>
      </c>
      <c r="I625" s="24"/>
      <c r="J625" s="5">
        <f>COUNTIFS(C624:C661,F625,G624:G661,3)</f>
        <v>12</v>
      </c>
      <c r="K625" s="5">
        <f>COUNTIFS(F624:F661,F625,G624:G661,3)</f>
        <v>10</v>
      </c>
      <c r="L625" s="24"/>
      <c r="M625" s="5">
        <f>COUNTIFS(C624:C661,F625,G624:G661,0)</f>
        <v>1</v>
      </c>
      <c r="N625" s="5">
        <f>COUNTIFS(F624:F661,F625,G624:G661,0)</f>
        <v>2</v>
      </c>
      <c r="O625" s="24"/>
      <c r="P625" s="5">
        <f>COUNTIFS(C624:C661,F625,G624:G661,1)</f>
        <v>1</v>
      </c>
      <c r="Q625" s="5">
        <f>COUNTIFS(F624:F661,F625,G624:G661,1)</f>
        <v>1</v>
      </c>
    </row>
    <row r="626" spans="2:18" ht="18.75" x14ac:dyDescent="0.3">
      <c r="B626" s="14" t="s">
        <v>52</v>
      </c>
      <c r="C626" s="41" t="s">
        <v>10</v>
      </c>
      <c r="D626" s="46">
        <f>IF(ISBLANK(Journées!N16),"",(Journées!N16))</f>
        <v>4</v>
      </c>
      <c r="E626" s="46">
        <f>IF(ISBLANK(Journées!O16),"",(Journées!O16))</f>
        <v>0</v>
      </c>
      <c r="F626" s="40" t="s">
        <v>22</v>
      </c>
      <c r="G626" s="5">
        <f>_xlfn.IFS(D626="","",D626&lt;E626,0,D626=E626,1,D626&gt;E626,3)</f>
        <v>3</v>
      </c>
      <c r="I626" s="44"/>
      <c r="J626" s="30">
        <f>J625/J627</f>
        <v>0.54545454545454541</v>
      </c>
      <c r="K626" s="31">
        <f>K625/J627</f>
        <v>0.45454545454545453</v>
      </c>
      <c r="L626" s="28"/>
      <c r="M626" s="32">
        <f>M625/M627</f>
        <v>0.33333333333333331</v>
      </c>
      <c r="N626" s="31">
        <f>N625/M627</f>
        <v>0.66666666666666663</v>
      </c>
      <c r="O626" s="28"/>
      <c r="P626" s="32">
        <f>P625/P627</f>
        <v>0.5</v>
      </c>
      <c r="Q626" s="30">
        <f>Q625/P627</f>
        <v>0.5</v>
      </c>
    </row>
    <row r="627" spans="2:18" ht="18.75" x14ac:dyDescent="0.3">
      <c r="B627" s="14" t="s">
        <v>53</v>
      </c>
      <c r="C627" s="40" t="s">
        <v>23</v>
      </c>
      <c r="D627" s="46">
        <f>IF(ISBLANK(Journées!S14),"",(Journées!S14))</f>
        <v>0</v>
      </c>
      <c r="E627" s="46">
        <f>IF(ISBLANK(Journées!T14),"",(Journées!T14))</f>
        <v>2</v>
      </c>
      <c r="F627" s="41" t="s">
        <v>10</v>
      </c>
      <c r="G627" s="5">
        <f>_xlfn.IFS(E627="","",D627&gt;E627,0,D627=E627,1,D627&lt;E627,3)</f>
        <v>3</v>
      </c>
      <c r="I627" s="26"/>
      <c r="J627" s="5">
        <f>J625+K625</f>
        <v>22</v>
      </c>
      <c r="K627" s="34"/>
      <c r="L627" s="24"/>
      <c r="M627" s="5">
        <f>M625+N625</f>
        <v>3</v>
      </c>
      <c r="N627" s="34"/>
      <c r="O627" s="24"/>
      <c r="P627" s="5">
        <f>P625+Q625</f>
        <v>2</v>
      </c>
      <c r="Q627" s="34"/>
    </row>
    <row r="628" spans="2:18" ht="18.75" x14ac:dyDescent="0.3">
      <c r="B628" s="14" t="s">
        <v>54</v>
      </c>
      <c r="C628" s="41" t="s">
        <v>10</v>
      </c>
      <c r="D628" s="46">
        <f>IF(ISBLANK(Journées!D29),"",(Journées!D29))</f>
        <v>1</v>
      </c>
      <c r="E628" s="46">
        <f>IF(ISBLANK(Journées!E29),"",(Journées!E29))</f>
        <v>0</v>
      </c>
      <c r="F628" s="40" t="s">
        <v>30</v>
      </c>
      <c r="G628" s="5">
        <f>_xlfn.IFS(D628="","",D628&lt;E628,0,D628=E628,1,D628&gt;E628,3)</f>
        <v>3</v>
      </c>
      <c r="H628" s="17"/>
    </row>
    <row r="629" spans="2:18" ht="18.75" x14ac:dyDescent="0.3">
      <c r="B629" s="14" t="s">
        <v>55</v>
      </c>
      <c r="C629" s="40" t="s">
        <v>11</v>
      </c>
      <c r="D629" s="46">
        <f>IF(ISBLANK(Journées!I26),"",(Journées!I26))</f>
        <v>0</v>
      </c>
      <c r="E629" s="46">
        <f>IF(ISBLANK(Journées!J26),"",(Journées!J26))</f>
        <v>1</v>
      </c>
      <c r="F629" s="41" t="s">
        <v>10</v>
      </c>
      <c r="G629" s="5">
        <f>_xlfn.IFS(E629="","",D629&gt;E629,0,D629=E629,1,D629&lt;E629,3)</f>
        <v>3</v>
      </c>
    </row>
    <row r="630" spans="2:18" ht="18.75" x14ac:dyDescent="0.3">
      <c r="B630" s="14" t="s">
        <v>56</v>
      </c>
      <c r="C630" s="41" t="s">
        <v>10</v>
      </c>
      <c r="D630" s="46">
        <f>IF(ISBLANK(Journées!N24),"",(Journées!N24))</f>
        <v>0</v>
      </c>
      <c r="E630" s="46">
        <f>IF(ISBLANK(Journées!O24),"",(Journées!O24))</f>
        <v>2</v>
      </c>
      <c r="F630" s="40" t="s">
        <v>32</v>
      </c>
      <c r="G630" s="5">
        <f>_xlfn.IFS(D630="","",D630&lt;E630,0,D630=E630,1,D630&gt;E630,3)</f>
        <v>0</v>
      </c>
      <c r="I630" s="35" t="s">
        <v>39</v>
      </c>
      <c r="J630" s="35" t="s">
        <v>2</v>
      </c>
      <c r="K630" s="35" t="s">
        <v>4</v>
      </c>
      <c r="L630" s="35" t="s">
        <v>38</v>
      </c>
    </row>
    <row r="631" spans="2:18" ht="18.75" x14ac:dyDescent="0.3">
      <c r="B631" s="14" t="s">
        <v>57</v>
      </c>
      <c r="C631" s="40" t="s">
        <v>24</v>
      </c>
      <c r="D631" s="46">
        <f>IF(ISBLANK(Journées!S22),"",(Journées!S22))</f>
        <v>0</v>
      </c>
      <c r="E631" s="46">
        <f>IF(ISBLANK(Journées!T22),"",(Journées!T22))</f>
        <v>1</v>
      </c>
      <c r="F631" s="41" t="s">
        <v>10</v>
      </c>
      <c r="G631" s="5">
        <f>_xlfn.IFS(E631="","",D631&gt;E631,0,D631=E631,1,D631&lt;E631,3)</f>
        <v>3</v>
      </c>
      <c r="I631" s="5" t="s">
        <v>37</v>
      </c>
      <c r="J631" s="33">
        <f>J627/(J627+M627+P627)</f>
        <v>0.81481481481481477</v>
      </c>
      <c r="K631" s="33">
        <f>M627/(J627+M627+P627)</f>
        <v>0.1111111111111111</v>
      </c>
      <c r="L631" s="33">
        <f>P627/(J627+M627+P627)</f>
        <v>7.407407407407407E-2</v>
      </c>
    </row>
    <row r="632" spans="2:18" ht="18.75" x14ac:dyDescent="0.3">
      <c r="B632" s="14" t="s">
        <v>58</v>
      </c>
      <c r="C632" s="41" t="s">
        <v>10</v>
      </c>
      <c r="D632" s="46">
        <f>IF(ISBLANK(Journées!D39),"",(Journées!D39))</f>
        <v>4</v>
      </c>
      <c r="E632" s="46">
        <f>IF(ISBLANK(Journées!E39),"",(Journées!E39))</f>
        <v>0</v>
      </c>
      <c r="F632" s="40" t="s">
        <v>25</v>
      </c>
      <c r="G632" s="5">
        <f>_xlfn.IFS(D632="","",D632&lt;E632,0,D632=E632,1,D632&gt;E632,3)</f>
        <v>3</v>
      </c>
    </row>
    <row r="633" spans="2:18" ht="18.75" x14ac:dyDescent="0.3">
      <c r="B633" s="14" t="s">
        <v>59</v>
      </c>
      <c r="C633" s="40" t="s">
        <v>18</v>
      </c>
      <c r="D633" s="46">
        <f>IF(ISBLANK(Journées!I38),"",(Journées!I38))</f>
        <v>1</v>
      </c>
      <c r="E633" s="46">
        <f>IF(ISBLANK(Journées!J38),"",(Journées!J38))</f>
        <v>4</v>
      </c>
      <c r="F633" s="41" t="s">
        <v>10</v>
      </c>
      <c r="G633" s="5">
        <f>_xlfn.IFS(E633="","",D633&gt;E633,0,D633=E633,1,D633&lt;E633,3)</f>
        <v>3</v>
      </c>
    </row>
    <row r="634" spans="2:18" ht="18.75" x14ac:dyDescent="0.3">
      <c r="B634" s="14" t="s">
        <v>60</v>
      </c>
      <c r="C634" s="41" t="s">
        <v>10</v>
      </c>
      <c r="D634" s="46">
        <f>IF(ISBLANK(Journées!N39),"",(Journées!N39))</f>
        <v>4</v>
      </c>
      <c r="E634" s="46">
        <f>IF(ISBLANK(Journées!O39),"",(Journées!O39))</f>
        <v>0</v>
      </c>
      <c r="F634" s="40" t="s">
        <v>12</v>
      </c>
      <c r="G634" s="5">
        <f>_xlfn.IFS(D634="","",D634&lt;E634,0,D634=E634,1,D634&gt;E634,3)</f>
        <v>3</v>
      </c>
      <c r="J634" s="70" t="s">
        <v>42</v>
      </c>
      <c r="K634" s="71"/>
      <c r="M634" s="72" t="s">
        <v>43</v>
      </c>
      <c r="N634" s="73"/>
    </row>
    <row r="635" spans="2:18" ht="18.75" x14ac:dyDescent="0.3">
      <c r="B635" s="14" t="s">
        <v>61</v>
      </c>
      <c r="C635" s="40" t="s">
        <v>33</v>
      </c>
      <c r="D635" s="46">
        <f>IF(ISBLANK(Journées!S40),"",(Journées!S40))</f>
        <v>2</v>
      </c>
      <c r="E635" s="46">
        <f>IF(ISBLANK(Journées!T40),"",(Journées!T40))</f>
        <v>1</v>
      </c>
      <c r="F635" s="41" t="s">
        <v>10</v>
      </c>
      <c r="G635" s="5">
        <f>_xlfn.IFS(E635="","",D635&gt;E635,0,D635=E635,1,D635&lt;E635,3)</f>
        <v>0</v>
      </c>
      <c r="J635" s="5" t="s">
        <v>34</v>
      </c>
      <c r="K635" s="5" t="s">
        <v>35</v>
      </c>
      <c r="M635" s="5" t="s">
        <v>34</v>
      </c>
      <c r="N635" s="5" t="s">
        <v>35</v>
      </c>
    </row>
    <row r="636" spans="2:18" ht="18.75" x14ac:dyDescent="0.3">
      <c r="B636" s="14" t="s">
        <v>62</v>
      </c>
      <c r="C636" s="40" t="s">
        <v>28</v>
      </c>
      <c r="D636" s="46">
        <f>IF(ISBLANK(Journées!D53),"",(Journées!D53))</f>
        <v>1</v>
      </c>
      <c r="E636" s="46">
        <f>IF(ISBLANK(Journées!E53),"",(Journées!E53))</f>
        <v>2</v>
      </c>
      <c r="F636" s="41" t="s">
        <v>10</v>
      </c>
      <c r="G636" s="5">
        <f>_xlfn.IFS(E636="","",D636&gt;E636,0,D636=E636,1,D636&lt;E636,3)</f>
        <v>3</v>
      </c>
      <c r="J636" s="5">
        <f>SUM(D624,D626,D628,D630,D632,D634,D643,D642,D637,D654,D639,D647,D645,D650,D652,D649,D660,D656,D658)</f>
        <v>44</v>
      </c>
      <c r="K636" s="5">
        <f>SUM(E625,E629,E627,E635,E631,E633,E659,E636,E641,E644,E646,E661,E648,E653,E651,E655,E657,E640,E638)</f>
        <v>31</v>
      </c>
      <c r="M636" s="5">
        <f>SUM(E624,E626,E628,E632,E634,E630,E642,E637,E639,E656,E643,E647,E649,E650,E654,E652,E658,E645,E660)</f>
        <v>11</v>
      </c>
      <c r="N636" s="5">
        <f>SUM(D625,D629,D627,D635,D631,D633,D641,D638,D640,D636,D644,D659,D646,D648,D653,D657,D655,D651,D661)</f>
        <v>13</v>
      </c>
    </row>
    <row r="637" spans="2:18" ht="18.75" x14ac:dyDescent="0.3">
      <c r="B637" s="14" t="s">
        <v>63</v>
      </c>
      <c r="C637" s="41" t="s">
        <v>10</v>
      </c>
      <c r="D637" s="46">
        <f>IF(ISBLANK(Journées!I48),"",(Journées!I48))</f>
        <v>2</v>
      </c>
      <c r="E637" s="46">
        <f>IF(ISBLANK(Journées!J48),"",(Journées!J48))</f>
        <v>0</v>
      </c>
      <c r="F637" s="40" t="s">
        <v>20</v>
      </c>
      <c r="G637" s="5">
        <f>_xlfn.IFS(D637="","",D637&lt;E637,0,D637=E637,1,D637&gt;E637,3)</f>
        <v>3</v>
      </c>
      <c r="J637" s="29">
        <f>J636/K638</f>
        <v>0.58666666666666667</v>
      </c>
      <c r="K637" s="29">
        <f>K636/K638</f>
        <v>0.41333333333333333</v>
      </c>
      <c r="M637" s="29">
        <f>M636/N638</f>
        <v>0.45833333333333331</v>
      </c>
      <c r="N637" s="29">
        <f>N636/N638</f>
        <v>0.54166666666666663</v>
      </c>
    </row>
    <row r="638" spans="2:18" ht="18.75" x14ac:dyDescent="0.3">
      <c r="B638" s="14" t="s">
        <v>64</v>
      </c>
      <c r="C638" s="40" t="s">
        <v>13</v>
      </c>
      <c r="D638" s="46">
        <f>IF(ISBLANK(Journées!N49),"",(Journées!N49))</f>
        <v>1</v>
      </c>
      <c r="E638" s="46">
        <f>IF(ISBLANK(Journées!O49),"",(Journées!O49))</f>
        <v>4</v>
      </c>
      <c r="F638" s="41" t="s">
        <v>10</v>
      </c>
      <c r="G638" s="5">
        <f>_xlfn.IFS(E638="","",D638&gt;E638,0,D638=E638,1,D638&lt;E638,3)</f>
        <v>3</v>
      </c>
      <c r="J638" s="5" t="s">
        <v>45</v>
      </c>
      <c r="K638" s="5">
        <f>J636+K636</f>
        <v>75</v>
      </c>
      <c r="M638" s="5" t="s">
        <v>44</v>
      </c>
      <c r="N638" s="5">
        <f>M636+N636</f>
        <v>24</v>
      </c>
    </row>
    <row r="639" spans="2:18" ht="18.75" x14ac:dyDescent="0.3">
      <c r="B639" s="14" t="s">
        <v>65</v>
      </c>
      <c r="C639" s="41" t="s">
        <v>10</v>
      </c>
      <c r="D639" s="46">
        <f>IF(ISBLANK(Journées!S47),"",(Journées!S47))</f>
        <v>2</v>
      </c>
      <c r="E639" s="46">
        <f>IF(ISBLANK(Journées!T47),"",(Journées!T47))</f>
        <v>0</v>
      </c>
      <c r="F639" s="40" t="s">
        <v>21</v>
      </c>
      <c r="G639" s="5">
        <f>_xlfn.IFS(D639="","",D639&lt;E639,0,D639=E639,1,D639&gt;E639,3)</f>
        <v>3</v>
      </c>
    </row>
    <row r="640" spans="2:18" ht="18.75" x14ac:dyDescent="0.3">
      <c r="B640" s="14" t="s">
        <v>66</v>
      </c>
      <c r="C640" s="40" t="s">
        <v>31</v>
      </c>
      <c r="D640" s="46">
        <f>IF(ISBLANK(Journées!D62),"",(Journées!D62))</f>
        <v>1</v>
      </c>
      <c r="E640" s="46">
        <f>IF(ISBLANK(Journées!E62),"",(Journées!E62))</f>
        <v>3</v>
      </c>
      <c r="F640" s="41" t="s">
        <v>10</v>
      </c>
      <c r="G640" s="5">
        <f>_xlfn.IFS(E640="","",D640&gt;E640,0,D640=E640,1,D640&lt;E640,3)</f>
        <v>3</v>
      </c>
      <c r="J640" s="70" t="s">
        <v>126</v>
      </c>
      <c r="K640" s="71"/>
      <c r="L640" s="47">
        <f>K638/(J627+M627+P627)</f>
        <v>2.7777777777777777</v>
      </c>
      <c r="M640" s="72" t="s">
        <v>127</v>
      </c>
      <c r="N640" s="73"/>
      <c r="O640" s="47">
        <f>N638/(J627+M627+P627)</f>
        <v>0.88888888888888884</v>
      </c>
      <c r="P640" s="64" t="s">
        <v>147</v>
      </c>
      <c r="Q640" s="65"/>
      <c r="R640" s="47">
        <f>(K638+N638)/(J627+M627+P627)</f>
        <v>3.6666666666666665</v>
      </c>
    </row>
    <row r="641" spans="2:13" ht="18.75" x14ac:dyDescent="0.3">
      <c r="B641" s="14" t="s">
        <v>67</v>
      </c>
      <c r="C641" s="40" t="s">
        <v>27</v>
      </c>
      <c r="D641" s="46">
        <f>IF(ISBLANK(Journées!I61),"",(Journées!I61))</f>
        <v>0</v>
      </c>
      <c r="E641" s="46">
        <f>IF(ISBLANK(Journées!J61),"",(Journées!J61))</f>
        <v>4</v>
      </c>
      <c r="F641" s="41" t="s">
        <v>10</v>
      </c>
      <c r="G641" s="5">
        <f>_xlfn.IFS(E641="","",D641&gt;E641,0,D641=E641,1,D641&lt;E641,3)</f>
        <v>3</v>
      </c>
    </row>
    <row r="642" spans="2:13" ht="18.75" x14ac:dyDescent="0.3">
      <c r="B642" s="14" t="s">
        <v>68</v>
      </c>
      <c r="C642" s="41" t="s">
        <v>10</v>
      </c>
      <c r="D642" s="46">
        <f>IF(ISBLANK(Journées!N68),"",(Journées!N68))</f>
        <v>4</v>
      </c>
      <c r="E642" s="46">
        <f>IF(ISBLANK(Journées!O68),"",(Journées!O68))</f>
        <v>1</v>
      </c>
      <c r="F642" s="40" t="s">
        <v>17</v>
      </c>
      <c r="G642" s="5">
        <f>_xlfn.IFS(D642="","",D642&lt;E642,0,D642=E642,1,D642&gt;E642,3)</f>
        <v>3</v>
      </c>
    </row>
    <row r="643" spans="2:13" ht="18.75" x14ac:dyDescent="0.3">
      <c r="B643" s="14" t="s">
        <v>69</v>
      </c>
      <c r="C643" s="41" t="s">
        <v>10</v>
      </c>
      <c r="D643" s="46">
        <f>IF(ISBLANK(Journées!S68),"",(Journées!S68))</f>
        <v>3</v>
      </c>
      <c r="E643" s="46">
        <f>IF(ISBLANK(Journées!T68),"",(Journées!T68))</f>
        <v>3</v>
      </c>
      <c r="F643" s="40" t="s">
        <v>13</v>
      </c>
      <c r="G643" s="5">
        <f>_xlfn.IFS(D643="","",D643&lt;E643,0,D643=E643,1,D643&gt;E643,3)</f>
        <v>1</v>
      </c>
    </row>
    <row r="644" spans="2:13" ht="18.75" x14ac:dyDescent="0.3">
      <c r="B644" s="14" t="s">
        <v>70</v>
      </c>
      <c r="C644" s="40" t="s">
        <v>20</v>
      </c>
      <c r="D644" s="46">
        <f>IF(ISBLANK(Journées!D81),"",(Journées!D81))</f>
        <v>0</v>
      </c>
      <c r="E644" s="46">
        <f>IF(ISBLANK(Journées!E81),"",(Journées!E81))</f>
        <v>2</v>
      </c>
      <c r="F644" s="41" t="s">
        <v>10</v>
      </c>
      <c r="G644" s="5">
        <f>_xlfn.IFS(E644="","",D644&gt;E644,0,D644=E644,1,D644&lt;E644,3)</f>
        <v>3</v>
      </c>
      <c r="J644" s="68" t="s">
        <v>148</v>
      </c>
      <c r="K644" s="69"/>
      <c r="L644" s="14" t="str">
        <f>B646</f>
        <v>J23</v>
      </c>
      <c r="M644" s="14" t="str" cm="1">
        <f t="array" ref="M644">_xlfn.SWITCH(VLOOKUP(L644,B624:G661,6,FALSE),0,"D",1,"N",3,"V")</f>
        <v>V</v>
      </c>
    </row>
    <row r="645" spans="2:13" ht="18.75" x14ac:dyDescent="0.3">
      <c r="B645" s="14" t="s">
        <v>71</v>
      </c>
      <c r="C645" s="41" t="s">
        <v>10</v>
      </c>
      <c r="D645" s="46">
        <f>IF(ISBLANK(Journées!I81),"",(Journées!I81))</f>
        <v>5</v>
      </c>
      <c r="E645" s="46">
        <f>IF(ISBLANK(Journées!J81),"",(Journées!J81))</f>
        <v>0</v>
      </c>
      <c r="F645" s="40" t="s">
        <v>31</v>
      </c>
      <c r="G645" s="5">
        <f>_xlfn.IFS(D645="","",D645&lt;E645,0,D645=E645,1,D645&gt;E645,3)</f>
        <v>3</v>
      </c>
      <c r="L645" s="14" t="str">
        <f t="shared" ref="L645:L648" si="14">B647</f>
        <v>J24</v>
      </c>
      <c r="M645" s="14" t="str" cm="1">
        <f t="array" ref="M645">_xlfn.SWITCH(VLOOKUP(L645,B625:G662,6,FALSE),0,"D",1,"N",3,"V")</f>
        <v>V</v>
      </c>
    </row>
    <row r="646" spans="2:13" ht="18.75" x14ac:dyDescent="0.3">
      <c r="B646" s="14" t="s">
        <v>72</v>
      </c>
      <c r="C646" s="40" t="s">
        <v>21</v>
      </c>
      <c r="D646" s="46">
        <f>IF(ISBLANK(Journées!N80),"",(Journées!N80))</f>
        <v>1</v>
      </c>
      <c r="E646" s="46">
        <f>IF(ISBLANK(Journées!O80),"",(Journées!O80))</f>
        <v>2</v>
      </c>
      <c r="F646" s="41" t="s">
        <v>10</v>
      </c>
      <c r="G646" s="5">
        <f>_xlfn.IFS(E646="","",D646&gt;E646,0,D646=E646,1,D646&lt;E646,3)</f>
        <v>3</v>
      </c>
      <c r="L646" s="14" t="str">
        <f t="shared" si="14"/>
        <v>J25</v>
      </c>
      <c r="M646" s="14" t="str" cm="1">
        <f t="array" ref="M646">_xlfn.SWITCH(VLOOKUP(L646,B626:G663,6,FALSE),0,"D",1,"N",3,"V")</f>
        <v>N</v>
      </c>
    </row>
    <row r="647" spans="2:13" ht="18.75" x14ac:dyDescent="0.3">
      <c r="B647" s="14" t="s">
        <v>73</v>
      </c>
      <c r="C647" s="41" t="s">
        <v>10</v>
      </c>
      <c r="D647" s="46">
        <f>IF(ISBLANK(Journées!S73),"",(Journées!S73))</f>
        <v>4</v>
      </c>
      <c r="E647" s="46">
        <f>IF(ISBLANK(Journées!T73),"",(Journées!T73))</f>
        <v>2</v>
      </c>
      <c r="F647" s="40" t="s">
        <v>11</v>
      </c>
      <c r="G647" s="5">
        <f>_xlfn.IFS(D647="","",D647&lt;E647,0,D647=E647,1,D647&gt;E647,3)</f>
        <v>3</v>
      </c>
      <c r="L647" s="14" t="str">
        <f t="shared" si="14"/>
        <v>J26</v>
      </c>
      <c r="M647" s="14" t="str" cm="1">
        <f t="array" ref="M647">_xlfn.SWITCH(VLOOKUP(L647,B627:G664,6,FALSE),0,"D",1,"N",3,"V")</f>
        <v>V</v>
      </c>
    </row>
    <row r="648" spans="2:13" ht="18.75" x14ac:dyDescent="0.3">
      <c r="B648" s="14" t="s">
        <v>74</v>
      </c>
      <c r="C648" s="40" t="s">
        <v>17</v>
      </c>
      <c r="D648" s="46">
        <f>IF(ISBLANK(Journées!D86),"",(Journées!D86))</f>
        <v>4</v>
      </c>
      <c r="E648" s="46">
        <f>IF(ISBLANK(Journées!E86),"",(Journées!E86))</f>
        <v>4</v>
      </c>
      <c r="F648" s="41" t="s">
        <v>10</v>
      </c>
      <c r="G648" s="5">
        <f>_xlfn.IFS(E648="","",D648&gt;E648,0,D648=E648,1,D648&lt;E648,3)</f>
        <v>1</v>
      </c>
      <c r="L648" s="14" t="str">
        <f t="shared" si="14"/>
        <v>J27</v>
      </c>
      <c r="M648" s="14" t="str" cm="1">
        <f t="array" ref="M648">_xlfn.SWITCH(VLOOKUP(L648,B628:G665,6,FALSE),0,"D",1,"N",3,"V")</f>
        <v>V</v>
      </c>
    </row>
    <row r="649" spans="2:13" ht="18.75" x14ac:dyDescent="0.3">
      <c r="B649" s="14" t="s">
        <v>75</v>
      </c>
      <c r="C649" s="41" t="s">
        <v>10</v>
      </c>
      <c r="D649" s="46">
        <f>IF(ISBLANK(Journées!I93),"",(Journées!I93))</f>
        <v>4</v>
      </c>
      <c r="E649" s="46">
        <f>IF(ISBLANK(Journées!J93),"",(Journées!J93))</f>
        <v>3</v>
      </c>
      <c r="F649" s="40" t="s">
        <v>24</v>
      </c>
      <c r="G649" s="5">
        <f>_xlfn.IFS(D649="","",D649&lt;E649,0,D649=E649,1,D649&gt;E649,3)</f>
        <v>3</v>
      </c>
    </row>
    <row r="650" spans="2:13" ht="18.75" x14ac:dyDescent="0.3">
      <c r="B650" s="14" t="s">
        <v>76</v>
      </c>
      <c r="C650" s="41" t="s">
        <v>10</v>
      </c>
      <c r="D650" s="46">
        <f>IF(ISBLANK(Journées!N90),"",(Journées!N90))</f>
        <v>4</v>
      </c>
      <c r="E650" s="46">
        <f>IF(ISBLANK(Journées!O90),"",(Journées!O90))</f>
        <v>0</v>
      </c>
      <c r="F650" s="40" t="s">
        <v>33</v>
      </c>
      <c r="G650" s="5">
        <f>_xlfn.IFS(D650="","",D650&lt;E650,0,D650=E650,1,D650&gt;E650,3)</f>
        <v>3</v>
      </c>
    </row>
    <row r="651" spans="2:13" ht="18.75" x14ac:dyDescent="0.3">
      <c r="B651" s="14" t="s">
        <v>77</v>
      </c>
      <c r="C651" s="40" t="s">
        <v>30</v>
      </c>
      <c r="D651" s="46" t="str">
        <f>IF(ISBLANK(Journées!S87),"",(Journées!S87))</f>
        <v/>
      </c>
      <c r="E651" s="46" t="str">
        <f>IF(ISBLANK(Journées!T87),"",(Journées!T87))</f>
        <v/>
      </c>
      <c r="F651" s="41" t="s">
        <v>10</v>
      </c>
      <c r="G651" s="5" t="str">
        <f>_xlfn.IFS(E651="","",D651&gt;E651,0,D651=E651,1,D651&lt;E651,3)</f>
        <v/>
      </c>
    </row>
    <row r="652" spans="2:13" ht="18.75" x14ac:dyDescent="0.3">
      <c r="B652" s="14" t="s">
        <v>78</v>
      </c>
      <c r="C652" s="41" t="s">
        <v>10</v>
      </c>
      <c r="D652" s="20"/>
      <c r="E652" s="20"/>
      <c r="F652" s="40" t="s">
        <v>18</v>
      </c>
      <c r="G652" s="5" t="str">
        <f>_xlfn.IFS(D652="","",D652&lt;E652,0,D652=E652,1,D652&gt;E652,3)</f>
        <v/>
      </c>
    </row>
    <row r="653" spans="2:13" ht="18.75" x14ac:dyDescent="0.3">
      <c r="B653" s="14" t="s">
        <v>79</v>
      </c>
      <c r="C653" s="40" t="s">
        <v>12</v>
      </c>
      <c r="D653" s="20"/>
      <c r="E653" s="20"/>
      <c r="F653" s="41" t="s">
        <v>10</v>
      </c>
      <c r="G653" s="5" t="str">
        <f>_xlfn.IFS(E653="","",D653&gt;E653,0,D653=E653,1,D653&lt;E653,3)</f>
        <v/>
      </c>
    </row>
    <row r="654" spans="2:13" ht="18.75" x14ac:dyDescent="0.3">
      <c r="B654" s="14" t="s">
        <v>80</v>
      </c>
      <c r="C654" s="41" t="s">
        <v>10</v>
      </c>
      <c r="D654" s="20"/>
      <c r="E654" s="20"/>
      <c r="F654" s="40" t="s">
        <v>23</v>
      </c>
      <c r="G654" s="5" t="str">
        <f>_xlfn.IFS(D654="","",D654&lt;E654,0,D654=E654,1,D654&gt;E654,3)</f>
        <v/>
      </c>
    </row>
    <row r="655" spans="2:13" ht="18.75" x14ac:dyDescent="0.3">
      <c r="B655" s="14" t="s">
        <v>81</v>
      </c>
      <c r="C655" s="40" t="s">
        <v>25</v>
      </c>
      <c r="D655" s="20"/>
      <c r="E655" s="20"/>
      <c r="F655" s="41" t="s">
        <v>10</v>
      </c>
      <c r="G655" s="5" t="str">
        <f>_xlfn.IFS(E655="","",D655&gt;E655,0,D655=E655,1,D655&lt;E655,3)</f>
        <v/>
      </c>
    </row>
    <row r="656" spans="2:13" ht="18.75" x14ac:dyDescent="0.3">
      <c r="B656" s="14" t="s">
        <v>82</v>
      </c>
      <c r="C656" s="41" t="s">
        <v>10</v>
      </c>
      <c r="D656" s="20"/>
      <c r="E656" s="20"/>
      <c r="F656" s="40" t="s">
        <v>27</v>
      </c>
      <c r="G656" s="5" t="str">
        <f>_xlfn.IFS(D656="","",D656&lt;E656,0,D656=E656,1,D656&gt;E656,3)</f>
        <v/>
      </c>
    </row>
    <row r="657" spans="1:17" ht="18.75" x14ac:dyDescent="0.3">
      <c r="B657" s="14" t="s">
        <v>83</v>
      </c>
      <c r="C657" s="40" t="s">
        <v>32</v>
      </c>
      <c r="D657" s="20"/>
      <c r="E657" s="20"/>
      <c r="F657" s="41" t="s">
        <v>10</v>
      </c>
      <c r="G657" s="5" t="str">
        <f>_xlfn.IFS(E657="","",D657&gt;E657,0,D657=E657,1,D657&lt;E657,3)</f>
        <v/>
      </c>
    </row>
    <row r="658" spans="1:17" ht="18.75" x14ac:dyDescent="0.3">
      <c r="B658" s="14" t="s">
        <v>84</v>
      </c>
      <c r="C658" s="41" t="s">
        <v>10</v>
      </c>
      <c r="D658" s="20"/>
      <c r="E658" s="20"/>
      <c r="F658" s="40" t="s">
        <v>28</v>
      </c>
      <c r="G658" s="5" t="str">
        <f>_xlfn.IFS(D658="","",D658&lt;E658,0,D658=E658,1,D658&gt;E658,3)</f>
        <v/>
      </c>
    </row>
    <row r="659" spans="1:17" ht="18.75" x14ac:dyDescent="0.3">
      <c r="B659" s="14" t="s">
        <v>85</v>
      </c>
      <c r="C659" s="40" t="s">
        <v>22</v>
      </c>
      <c r="D659" s="20"/>
      <c r="E659" s="20"/>
      <c r="F659" s="41" t="s">
        <v>10</v>
      </c>
      <c r="G659" s="5" t="str">
        <f>_xlfn.IFS(E659="","",D659&gt;E659,0,D659=E659,1,D659&lt;E659,3)</f>
        <v/>
      </c>
    </row>
    <row r="660" spans="1:17" ht="18.75" x14ac:dyDescent="0.3">
      <c r="B660" s="14" t="s">
        <v>86</v>
      </c>
      <c r="C660" s="41" t="s">
        <v>10</v>
      </c>
      <c r="D660" s="20"/>
      <c r="E660" s="20"/>
      <c r="F660" s="40" t="s">
        <v>29</v>
      </c>
      <c r="G660" s="5" t="str">
        <f>_xlfn.IFS(D660="","",D660&lt;E660,0,D660=E660,1,D660&gt;E660,3)</f>
        <v/>
      </c>
    </row>
    <row r="661" spans="1:17" ht="18.75" x14ac:dyDescent="0.3">
      <c r="B661" s="14" t="s">
        <v>87</v>
      </c>
      <c r="C661" s="40" t="s">
        <v>26</v>
      </c>
      <c r="D661" s="20"/>
      <c r="E661" s="20"/>
      <c r="F661" s="41" t="s">
        <v>10</v>
      </c>
      <c r="G661" s="5" t="str">
        <f>_xlfn.IFS(E661="","",D661&gt;E661,0,D661=E661,1,D661&lt;E661,3)</f>
        <v/>
      </c>
    </row>
    <row r="662" spans="1:17" ht="18.75" x14ac:dyDescent="0.3">
      <c r="C662" s="17"/>
      <c r="D662" s="17"/>
      <c r="E662" s="17"/>
      <c r="F662" s="17"/>
      <c r="G662" s="5"/>
    </row>
    <row r="663" spans="1:17" ht="18.75" x14ac:dyDescent="0.3">
      <c r="B663" s="27"/>
      <c r="C663" s="14"/>
      <c r="D663" s="5"/>
      <c r="E663" s="5"/>
      <c r="F663" s="27"/>
      <c r="G663" s="37">
        <f>SUM(G624:G662)</f>
        <v>68</v>
      </c>
    </row>
    <row r="665" spans="1:17" ht="15.75" thickBot="1" x14ac:dyDescent="0.3"/>
    <row r="666" spans="1:17" ht="21.75" thickBot="1" x14ac:dyDescent="0.4">
      <c r="A666" t="s">
        <v>142</v>
      </c>
      <c r="B666" s="77" t="s">
        <v>32</v>
      </c>
      <c r="C666" s="78"/>
      <c r="D666" s="78"/>
      <c r="E666" s="78"/>
      <c r="F666" s="79"/>
    </row>
    <row r="667" spans="1:17" ht="21" x14ac:dyDescent="0.35">
      <c r="B667" s="23"/>
      <c r="C667" s="81" t="s">
        <v>34</v>
      </c>
      <c r="D667" s="82"/>
      <c r="E667" s="81" t="s">
        <v>35</v>
      </c>
      <c r="F667" s="82"/>
      <c r="G667" s="14" t="s">
        <v>40</v>
      </c>
      <c r="J667" s="83" t="s">
        <v>36</v>
      </c>
      <c r="K667" s="84"/>
      <c r="M667" s="75" t="s">
        <v>4</v>
      </c>
      <c r="N667" s="85"/>
      <c r="P667" s="66" t="s">
        <v>38</v>
      </c>
      <c r="Q667" s="86"/>
    </row>
    <row r="668" spans="1:17" ht="18.75" x14ac:dyDescent="0.3">
      <c r="B668" s="21" t="s">
        <v>50</v>
      </c>
      <c r="C668" s="40" t="s">
        <v>12</v>
      </c>
      <c r="D668" s="40">
        <f>Journées!D14</f>
        <v>0</v>
      </c>
      <c r="E668" s="40">
        <f>Journées!E14</f>
        <v>2</v>
      </c>
      <c r="F668" s="41" t="s">
        <v>32</v>
      </c>
      <c r="G668" s="5">
        <f>_xlfn.IFS(E668="","",D668&gt;E668,0,D668=E668,1,D668&lt;E668,3)</f>
        <v>3</v>
      </c>
      <c r="I668" s="24"/>
      <c r="J668" s="5" t="s">
        <v>34</v>
      </c>
      <c r="K668" s="5" t="s">
        <v>35</v>
      </c>
      <c r="L668" s="24"/>
      <c r="M668" s="5" t="s">
        <v>34</v>
      </c>
      <c r="N668" s="5" t="s">
        <v>35</v>
      </c>
      <c r="O668" s="24"/>
      <c r="P668" s="5" t="s">
        <v>34</v>
      </c>
      <c r="Q668" s="5" t="s">
        <v>35</v>
      </c>
    </row>
    <row r="669" spans="1:17" ht="18.75" x14ac:dyDescent="0.3">
      <c r="B669" s="14" t="s">
        <v>51</v>
      </c>
      <c r="C669" s="41" t="s">
        <v>32</v>
      </c>
      <c r="D669" s="20">
        <v>0</v>
      </c>
      <c r="E669" s="20">
        <v>0</v>
      </c>
      <c r="F669" s="40" t="s">
        <v>30</v>
      </c>
      <c r="G669" s="5">
        <f>_xlfn.IFS(D669="","",D669&lt;E669,0,D669=E669,1,D669&gt;E669,3)</f>
        <v>1</v>
      </c>
      <c r="I669" s="24"/>
      <c r="J669" s="5">
        <f>COUNTIFS(C668:C705,F668,G668:G705,3)</f>
        <v>4</v>
      </c>
      <c r="K669" s="5">
        <f>COUNTIFS(F668:F705,F668,G668:G705,3)</f>
        <v>5</v>
      </c>
      <c r="L669" s="24"/>
      <c r="M669" s="5">
        <f>COUNTIFS(C668:C705,F668,G668:G705,0)</f>
        <v>2</v>
      </c>
      <c r="N669" s="5">
        <f>COUNTIFS(F668:F705,F668,G668:G705,0)</f>
        <v>5</v>
      </c>
      <c r="O669" s="24"/>
      <c r="P669" s="5">
        <f>COUNTIFS(C668:C705,F668,G668:G705,1)</f>
        <v>7</v>
      </c>
      <c r="Q669" s="5">
        <f>COUNTIFS(F668:F705,F668,G668:G705,1)</f>
        <v>4</v>
      </c>
    </row>
    <row r="670" spans="1:17" ht="18.75" x14ac:dyDescent="0.3">
      <c r="B670" s="14" t="s">
        <v>52</v>
      </c>
      <c r="C670" s="40" t="s">
        <v>28</v>
      </c>
      <c r="D670" s="20">
        <f>IF(ISBLANK(Journées!N11),"",(Journées!N11))</f>
        <v>1</v>
      </c>
      <c r="E670" s="20">
        <f>IF(ISBLANK(Journées!O11),"",(Journées!O11))</f>
        <v>0</v>
      </c>
      <c r="F670" s="41" t="s">
        <v>32</v>
      </c>
      <c r="G670" s="5">
        <f>_xlfn.IFS(E670="","",D670&gt;E670,0,D670=E670,1,D670&lt;E670,3)</f>
        <v>0</v>
      </c>
      <c r="I670" s="44"/>
      <c r="J670" s="30">
        <f>J669/J671</f>
        <v>0.44444444444444442</v>
      </c>
      <c r="K670" s="31">
        <f>K669/J671</f>
        <v>0.55555555555555558</v>
      </c>
      <c r="L670" s="28"/>
      <c r="M670" s="32">
        <f>M669/M671</f>
        <v>0.2857142857142857</v>
      </c>
      <c r="N670" s="31">
        <f>N669/M671</f>
        <v>0.7142857142857143</v>
      </c>
      <c r="O670" s="28"/>
      <c r="P670" s="32">
        <f>P669/P671</f>
        <v>0.63636363636363635</v>
      </c>
      <c r="Q670" s="30">
        <f>Q669/P671</f>
        <v>0.36363636363636365</v>
      </c>
    </row>
    <row r="671" spans="1:17" ht="18.75" x14ac:dyDescent="0.3">
      <c r="B671" s="14" t="s">
        <v>53</v>
      </c>
      <c r="C671" s="41" t="s">
        <v>32</v>
      </c>
      <c r="D671" s="20">
        <f>IF(ISBLANK(Journées!S12),"",(Journées!S12))</f>
        <v>2</v>
      </c>
      <c r="E671" s="20">
        <f>IF(ISBLANK(Journées!T12),"",(Journées!T12))</f>
        <v>0</v>
      </c>
      <c r="F671" s="40" t="s">
        <v>20</v>
      </c>
      <c r="G671" s="5">
        <f>_xlfn.IFS(D671="","",D671&lt;E671,0,D671=E671,1,D671&gt;E671,3)</f>
        <v>3</v>
      </c>
      <c r="I671" s="26"/>
      <c r="J671" s="5">
        <f>J669+K669</f>
        <v>9</v>
      </c>
      <c r="K671" s="34"/>
      <c r="L671" s="24"/>
      <c r="M671" s="5">
        <f>M669+N669</f>
        <v>7</v>
      </c>
      <c r="N671" s="34"/>
      <c r="O671" s="24"/>
      <c r="P671" s="5">
        <f>P669+Q669</f>
        <v>11</v>
      </c>
      <c r="Q671" s="34"/>
    </row>
    <row r="672" spans="1:17" ht="18.75" x14ac:dyDescent="0.3">
      <c r="B672" s="14" t="s">
        <v>54</v>
      </c>
      <c r="C672" s="40" t="s">
        <v>21</v>
      </c>
      <c r="D672" s="20">
        <f>IF(ISBLANK(Journées!D28),"",(Journées!D28))</f>
        <v>1</v>
      </c>
      <c r="E672" s="20">
        <f>IF(ISBLANK(Journées!E28),"",(Journées!E28))</f>
        <v>0</v>
      </c>
      <c r="F672" s="41" t="s">
        <v>32</v>
      </c>
      <c r="G672" s="5">
        <f>_xlfn.IFS(E672="","",D672&gt;E672,0,D672=E672,1,D672&lt;E672,3)</f>
        <v>0</v>
      </c>
      <c r="H672" s="17"/>
    </row>
    <row r="673" spans="2:18" ht="18.75" x14ac:dyDescent="0.3">
      <c r="B673" s="14" t="s">
        <v>55</v>
      </c>
      <c r="C673" s="41" t="s">
        <v>32</v>
      </c>
      <c r="D673" s="20">
        <f>IF(ISBLANK(Journées!I28),"",(Journées!I28))</f>
        <v>0</v>
      </c>
      <c r="E673" s="20">
        <f>IF(ISBLANK(Journées!J28),"",(Journées!J28))</f>
        <v>0</v>
      </c>
      <c r="F673" s="40" t="s">
        <v>13</v>
      </c>
      <c r="G673" s="5">
        <f>_xlfn.IFS(D673="","",D673&lt;E673,0,D673=E673,1,D673&gt;E673,3)</f>
        <v>1</v>
      </c>
    </row>
    <row r="674" spans="2:18" ht="18.75" x14ac:dyDescent="0.3">
      <c r="B674" s="14" t="s">
        <v>56</v>
      </c>
      <c r="C674" s="40" t="s">
        <v>10</v>
      </c>
      <c r="D674" s="20">
        <f>IF(ISBLANK(Journées!N24),"",(Journées!N24))</f>
        <v>0</v>
      </c>
      <c r="E674" s="20">
        <f>IF(ISBLANK(Journées!O24),"",(Journées!O24))</f>
        <v>2</v>
      </c>
      <c r="F674" s="41" t="s">
        <v>32</v>
      </c>
      <c r="G674" s="5">
        <f>_xlfn.IFS(E674="","",D674&gt;E674,0,D674=E674,1,D674&lt;E674,3)</f>
        <v>3</v>
      </c>
      <c r="I674" s="35" t="s">
        <v>39</v>
      </c>
      <c r="J674" s="35" t="s">
        <v>2</v>
      </c>
      <c r="K674" s="35" t="s">
        <v>4</v>
      </c>
      <c r="L674" s="35" t="s">
        <v>38</v>
      </c>
    </row>
    <row r="675" spans="2:18" ht="18.75" x14ac:dyDescent="0.3">
      <c r="B675" s="14" t="s">
        <v>57</v>
      </c>
      <c r="C675" s="41" t="s">
        <v>32</v>
      </c>
      <c r="D675" s="20">
        <f>IF(ISBLANK(Journées!S30),"",(Journées!S30))</f>
        <v>1</v>
      </c>
      <c r="E675" s="20">
        <f>IF(ISBLANK(Journées!T30),"",(Journées!T30))</f>
        <v>2</v>
      </c>
      <c r="F675" s="40" t="s">
        <v>33</v>
      </c>
      <c r="G675" s="5">
        <f>_xlfn.IFS(D675="","",D675&lt;E675,0,D675=E675,1,D675&gt;E675,3)</f>
        <v>0</v>
      </c>
      <c r="I675" s="5" t="s">
        <v>37</v>
      </c>
      <c r="J675" s="33">
        <f>J671/(J671+M671+P671)</f>
        <v>0.33333333333333331</v>
      </c>
      <c r="K675" s="33">
        <f>M671/(J671+M671+P671)</f>
        <v>0.25925925925925924</v>
      </c>
      <c r="L675" s="33">
        <f>P671/(J671+M671+P671)</f>
        <v>0.40740740740740738</v>
      </c>
    </row>
    <row r="676" spans="2:18" ht="18.75" x14ac:dyDescent="0.3">
      <c r="B676" s="14" t="s">
        <v>58</v>
      </c>
      <c r="C676" s="40" t="s">
        <v>29</v>
      </c>
      <c r="D676" s="20">
        <f>IF(ISBLANK(Journées!D34),"",(Journées!D34))</f>
        <v>0</v>
      </c>
      <c r="E676" s="20">
        <f>IF(ISBLANK(Journées!E34),"",(Journées!E34))</f>
        <v>1</v>
      </c>
      <c r="F676" s="41" t="s">
        <v>32</v>
      </c>
      <c r="G676" s="5">
        <f>_xlfn.IFS(E676="","",D676&gt;E676,0,D676=E676,1,D676&lt;E676,3)</f>
        <v>3</v>
      </c>
    </row>
    <row r="677" spans="2:18" ht="18.75" x14ac:dyDescent="0.3">
      <c r="B677" s="14" t="s">
        <v>59</v>
      </c>
      <c r="C677" s="41" t="s">
        <v>32</v>
      </c>
      <c r="D677" s="20">
        <f>IF(ISBLANK(Journées!I34),"",(Journées!I34))</f>
        <v>1</v>
      </c>
      <c r="E677" s="20">
        <f>IF(ISBLANK(Journées!J34),"",(Journées!J34))</f>
        <v>0</v>
      </c>
      <c r="F677" s="40" t="s">
        <v>31</v>
      </c>
      <c r="G677" s="5">
        <f>_xlfn.IFS(D677="","",D677&lt;E677,0,D677=E677,1,D677&gt;E677,3)</f>
        <v>3</v>
      </c>
    </row>
    <row r="678" spans="2:18" ht="18.75" x14ac:dyDescent="0.3">
      <c r="B678" s="14" t="s">
        <v>60</v>
      </c>
      <c r="C678" s="41" t="s">
        <v>32</v>
      </c>
      <c r="D678" s="20">
        <f>IF(ISBLANK(Journées!N41),"",(Journées!N41))</f>
        <v>0</v>
      </c>
      <c r="E678" s="20">
        <f>IF(ISBLANK(Journées!O41),"",(Journées!O41))</f>
        <v>0</v>
      </c>
      <c r="F678" s="40" t="s">
        <v>26</v>
      </c>
      <c r="G678" s="5">
        <f>_xlfn.IFS(D678="","",D678&lt;E678,0,D678=E678,1,D678&gt;E678,3)</f>
        <v>1</v>
      </c>
      <c r="J678" s="70" t="s">
        <v>42</v>
      </c>
      <c r="K678" s="71"/>
      <c r="M678" s="72" t="s">
        <v>43</v>
      </c>
      <c r="N678" s="73"/>
    </row>
    <row r="679" spans="2:18" ht="18.75" x14ac:dyDescent="0.3">
      <c r="B679" s="14" t="s">
        <v>61</v>
      </c>
      <c r="C679" s="40" t="s">
        <v>18</v>
      </c>
      <c r="D679" s="20">
        <f>IF(ISBLANK(Journées!S43),"",(Journées!S43))</f>
        <v>2</v>
      </c>
      <c r="E679" s="20">
        <f>IF(ISBLANK(Journées!T43),"",(Journées!T43))</f>
        <v>0</v>
      </c>
      <c r="F679" s="41" t="s">
        <v>32</v>
      </c>
      <c r="G679" s="5">
        <f>_xlfn.IFS(E679="","",D679&gt;E679,0,D679=E679,1,D679&lt;E679,3)</f>
        <v>0</v>
      </c>
      <c r="J679" s="5" t="s">
        <v>34</v>
      </c>
      <c r="K679" s="5" t="s">
        <v>35</v>
      </c>
      <c r="M679" s="5" t="s">
        <v>34</v>
      </c>
      <c r="N679" s="5" t="s">
        <v>35</v>
      </c>
    </row>
    <row r="680" spans="2:18" ht="18.75" x14ac:dyDescent="0.3">
      <c r="B680" s="14" t="s">
        <v>62</v>
      </c>
      <c r="C680" s="41" t="s">
        <v>32</v>
      </c>
      <c r="D680" s="20">
        <f>IF(ISBLANK(Journées!D54),"",(Journées!D54))</f>
        <v>0</v>
      </c>
      <c r="E680" s="20">
        <f>IF(ISBLANK(Journées!E54),"",(Journées!E54))</f>
        <v>0</v>
      </c>
      <c r="F680" s="40" t="s">
        <v>25</v>
      </c>
      <c r="G680" s="5">
        <f>_xlfn.IFS(D680="","",D680&lt;E680,0,D680=E680,1,D680&gt;E680,3)</f>
        <v>1</v>
      </c>
      <c r="J680" s="5">
        <f>SUM(D669,D671,D673,D675,D677,D678,D686,D684,D680,D699,D682,D690,D688,D695,D697,D692,D705,D701,D703)</f>
        <v>11</v>
      </c>
      <c r="K680" s="5">
        <f>SUM(E668,E672,E670,E679,E674,E676,E702,E681,E687,E689,E691,E704,E693,E696,E694,E698,E700,E685,E683)</f>
        <v>14</v>
      </c>
      <c r="M680" s="5">
        <f>SUM(E669,E671,E673,E677,E678,E675,E684,E680,E682,E701,E686,E690,E692,E695,E699,E697,E703,E688,E705)</f>
        <v>7</v>
      </c>
      <c r="N680" s="5">
        <f>SUM(D668,D672,D670,D679,D674,D676,D687,D683,D685,D681,D689,D702,D691,D693,D696,D700,D698,D694,D704)</f>
        <v>14</v>
      </c>
    </row>
    <row r="681" spans="2:18" ht="18.75" x14ac:dyDescent="0.3">
      <c r="B681" s="14" t="s">
        <v>63</v>
      </c>
      <c r="C681" s="40" t="s">
        <v>23</v>
      </c>
      <c r="D681" s="20">
        <f>IF(ISBLANK(Journées!I52),"",(Journées!I52))</f>
        <v>1</v>
      </c>
      <c r="E681" s="20">
        <f>IF(ISBLANK(Journées!J52),"",(Journées!J52))</f>
        <v>1</v>
      </c>
      <c r="F681" s="41" t="s">
        <v>32</v>
      </c>
      <c r="G681" s="5">
        <f>_xlfn.IFS(E681="","",D681&gt;E681,0,D681=E681,1,D681&lt;E681,3)</f>
        <v>1</v>
      </c>
      <c r="J681" s="29">
        <f>J680/K682</f>
        <v>0.44</v>
      </c>
      <c r="K681" s="29">
        <f>K680/K682</f>
        <v>0.56000000000000005</v>
      </c>
      <c r="M681" s="29">
        <f>M680/N682</f>
        <v>0.33333333333333331</v>
      </c>
      <c r="N681" s="29">
        <f>N680/N682</f>
        <v>0.66666666666666663</v>
      </c>
    </row>
    <row r="682" spans="2:18" ht="18.75" x14ac:dyDescent="0.3">
      <c r="B682" s="14" t="s">
        <v>64</v>
      </c>
      <c r="C682" s="41" t="s">
        <v>32</v>
      </c>
      <c r="D682" s="20">
        <f>IF(ISBLANK(Journées!N48),"",(Journées!N48))</f>
        <v>1</v>
      </c>
      <c r="E682" s="20">
        <f>IF(ISBLANK(Journées!O48),"",(Journées!O48))</f>
        <v>1</v>
      </c>
      <c r="F682" s="40" t="s">
        <v>24</v>
      </c>
      <c r="G682" s="5">
        <f>_xlfn.IFS(D682="","",D682&lt;E682,0,D682=E682,1,D682&gt;E682,3)</f>
        <v>1</v>
      </c>
      <c r="J682" s="5" t="s">
        <v>45</v>
      </c>
      <c r="K682" s="5">
        <f>J680+K680</f>
        <v>25</v>
      </c>
      <c r="M682" s="5" t="s">
        <v>44</v>
      </c>
      <c r="N682" s="5">
        <f>M680+N680</f>
        <v>21</v>
      </c>
    </row>
    <row r="683" spans="2:18" ht="18.75" x14ac:dyDescent="0.3">
      <c r="B683" s="14" t="s">
        <v>65</v>
      </c>
      <c r="C683" s="40" t="s">
        <v>17</v>
      </c>
      <c r="D683" s="20">
        <f>IF(ISBLANK(Journées!S51),"",(Journées!S51))</f>
        <v>1</v>
      </c>
      <c r="E683" s="20">
        <f>IF(ISBLANK(Journées!T51),"",(Journées!T51))</f>
        <v>1</v>
      </c>
      <c r="F683" s="41" t="s">
        <v>32</v>
      </c>
      <c r="G683" s="5">
        <f>_xlfn.IFS(E683="","",D683&gt;E683,0,D683=E683,1,D683&lt;E683,3)</f>
        <v>1</v>
      </c>
    </row>
    <row r="684" spans="2:18" ht="18.75" x14ac:dyDescent="0.3">
      <c r="B684" s="14" t="s">
        <v>66</v>
      </c>
      <c r="C684" s="41" t="s">
        <v>32</v>
      </c>
      <c r="D684" s="20">
        <f>IF(ISBLANK(Journées!D64),"",(Journées!D64))</f>
        <v>3</v>
      </c>
      <c r="E684" s="20">
        <f>IF(ISBLANK(Journées!E64),"",(Journées!E64))</f>
        <v>1</v>
      </c>
      <c r="F684" s="40" t="s">
        <v>27</v>
      </c>
      <c r="G684" s="5">
        <f>_xlfn.IFS(D684="","",D684&lt;E684,0,D684=E684,1,D684&gt;E684,3)</f>
        <v>3</v>
      </c>
      <c r="J684" s="70" t="s">
        <v>126</v>
      </c>
      <c r="K684" s="71"/>
      <c r="L684" s="47">
        <f>K682/(J671+M671+P671)</f>
        <v>0.92592592592592593</v>
      </c>
      <c r="M684" s="72" t="s">
        <v>127</v>
      </c>
      <c r="N684" s="73"/>
      <c r="O684" s="47">
        <f>N682/(J671+M671+P671)</f>
        <v>0.77777777777777779</v>
      </c>
      <c r="P684" s="64" t="s">
        <v>147</v>
      </c>
      <c r="Q684" s="65"/>
      <c r="R684" s="47">
        <f>(K682+N682)/(J671+M671+P671)</f>
        <v>1.7037037037037037</v>
      </c>
    </row>
    <row r="685" spans="2:18" ht="18.75" x14ac:dyDescent="0.3">
      <c r="B685" s="14" t="s">
        <v>67</v>
      </c>
      <c r="C685" s="40" t="s">
        <v>22</v>
      </c>
      <c r="D685" s="20">
        <f>IF(ISBLANK(Journées!I65),"",(Journées!I65))</f>
        <v>0</v>
      </c>
      <c r="E685" s="20">
        <f>IF(ISBLANK(Journées!J65),"",(Journées!J65))</f>
        <v>1</v>
      </c>
      <c r="F685" s="41" t="s">
        <v>32</v>
      </c>
      <c r="G685" s="5">
        <f>_xlfn.IFS(E685="","",D685&gt;E685,0,D685=E685,1,D685&lt;E685,3)</f>
        <v>3</v>
      </c>
    </row>
    <row r="686" spans="2:18" ht="18.75" x14ac:dyDescent="0.3">
      <c r="B686" s="14" t="s">
        <v>68</v>
      </c>
      <c r="C686" s="41" t="s">
        <v>32</v>
      </c>
      <c r="D686" s="20">
        <f>IF(ISBLANK(Journées!N65),"",(Journées!N65))</f>
        <v>1</v>
      </c>
      <c r="E686" s="20">
        <f>IF(ISBLANK(Journées!O65),"",(Journées!O65))</f>
        <v>1</v>
      </c>
      <c r="F686" s="40" t="s">
        <v>11</v>
      </c>
      <c r="G686" s="5">
        <f>_xlfn.IFS(D686="","",D686&lt;E686,0,D686=E686,1,D686&gt;E686,3)</f>
        <v>1</v>
      </c>
    </row>
    <row r="687" spans="2:18" ht="18.75" x14ac:dyDescent="0.3">
      <c r="B687" s="14" t="s">
        <v>69</v>
      </c>
      <c r="C687" s="40" t="s">
        <v>26</v>
      </c>
      <c r="D687" s="20">
        <f>IF(ISBLANK(Journées!S65),"",(Journées!S65))</f>
        <v>2</v>
      </c>
      <c r="E687" s="20">
        <f>IF(ISBLANK(Journées!T65),"",(Journées!T65))</f>
        <v>0</v>
      </c>
      <c r="F687" s="41" t="s">
        <v>32</v>
      </c>
      <c r="G687" s="5">
        <f>_xlfn.IFS(E687="","",D687&gt;E687,0,D687=E687,1,D687&lt;E687,3)</f>
        <v>0</v>
      </c>
    </row>
    <row r="688" spans="2:18" ht="18.75" x14ac:dyDescent="0.3">
      <c r="B688" s="14" t="s">
        <v>70</v>
      </c>
      <c r="C688" s="41" t="s">
        <v>32</v>
      </c>
      <c r="D688" s="20">
        <f>IF(ISBLANK(Journées!D77),"",(Journées!D77))</f>
        <v>0</v>
      </c>
      <c r="E688" s="20">
        <f>IF(ISBLANK(Journées!E77),"",(Journées!E77))</f>
        <v>1</v>
      </c>
      <c r="F688" s="40" t="s">
        <v>23</v>
      </c>
      <c r="G688" s="5">
        <f>_xlfn.IFS(D688="","",D688&lt;E688,0,D688=E688,1,D688&gt;E688,3)</f>
        <v>0</v>
      </c>
      <c r="J688" s="68" t="s">
        <v>148</v>
      </c>
      <c r="K688" s="69"/>
      <c r="L688" s="14" t="str">
        <f>B690</f>
        <v>J23</v>
      </c>
      <c r="M688" s="14" t="str" cm="1">
        <f t="array" ref="M688">_xlfn.SWITCH(VLOOKUP(L688,B668:G705,6,FALSE),0,"D",1,"N",3,"V")</f>
        <v>N</v>
      </c>
    </row>
    <row r="689" spans="2:13" ht="18.75" x14ac:dyDescent="0.3">
      <c r="B689" s="14" t="s">
        <v>71</v>
      </c>
      <c r="C689" s="40" t="s">
        <v>25</v>
      </c>
      <c r="D689" s="20">
        <f>IF(ISBLANK(Journées!I77),"",(Journées!I77))</f>
        <v>1</v>
      </c>
      <c r="E689" s="20">
        <f>IF(ISBLANK(Journées!J77),"",(Journées!J77))</f>
        <v>4</v>
      </c>
      <c r="F689" s="41" t="s">
        <v>32</v>
      </c>
      <c r="G689" s="5">
        <f>_xlfn.IFS(E689="","",D689&gt;E689,0,D689=E689,1,D689&lt;E689,3)</f>
        <v>3</v>
      </c>
      <c r="L689" s="14" t="str">
        <f t="shared" ref="L689:L692" si="15">B691</f>
        <v>J24</v>
      </c>
      <c r="M689" s="14" t="str" cm="1">
        <f t="array" ref="M689">_xlfn.SWITCH(VLOOKUP(L689,B669:G706,6,FALSE),0,"D",1,"N",3,"V")</f>
        <v>D</v>
      </c>
    </row>
    <row r="690" spans="2:13" ht="18.75" x14ac:dyDescent="0.3">
      <c r="B690" s="14" t="s">
        <v>72</v>
      </c>
      <c r="C690" s="41" t="s">
        <v>32</v>
      </c>
      <c r="D690" s="20">
        <f>IF(ISBLANK(Journées!N78),"",(Journées!N78))</f>
        <v>1</v>
      </c>
      <c r="E690" s="20">
        <f>IF(ISBLANK(Journées!O78),"",(Journées!O78))</f>
        <v>1</v>
      </c>
      <c r="F690" s="40" t="s">
        <v>18</v>
      </c>
      <c r="G690" s="5">
        <f>_xlfn.IFS(D690="","",D690&lt;E690,0,D690=E690,1,D690&gt;E690,3)</f>
        <v>1</v>
      </c>
      <c r="L690" s="14" t="str">
        <f t="shared" si="15"/>
        <v>J25</v>
      </c>
      <c r="M690" s="14" t="str" cm="1">
        <f t="array" ref="M690">_xlfn.SWITCH(VLOOKUP(L690,B670:G707,6,FALSE),0,"D",1,"N",3,"V")</f>
        <v>V</v>
      </c>
    </row>
    <row r="691" spans="2:13" ht="18.75" x14ac:dyDescent="0.3">
      <c r="B691" s="14" t="s">
        <v>73</v>
      </c>
      <c r="C691" s="40" t="s">
        <v>30</v>
      </c>
      <c r="D691" s="20">
        <f>IF(ISBLANK(Journées!S74),"",(Journées!S74))</f>
        <v>3</v>
      </c>
      <c r="E691" s="20">
        <f>IF(ISBLANK(Journées!T74),"",(Journées!T74))</f>
        <v>0</v>
      </c>
      <c r="F691" s="41" t="s">
        <v>32</v>
      </c>
      <c r="G691" s="5">
        <f>_xlfn.IFS(E691="","",D691&gt;E691,0,D691=E691,1,D691&lt;E691,3)</f>
        <v>0</v>
      </c>
      <c r="L691" s="14" t="str">
        <f t="shared" si="15"/>
        <v>J26</v>
      </c>
      <c r="M691" s="14" t="str" cm="1">
        <f t="array" ref="M691">_xlfn.SWITCH(VLOOKUP(L691,B671:G708,6,FALSE),0,"D",1,"N",3,"V")</f>
        <v>N</v>
      </c>
    </row>
    <row r="692" spans="2:13" ht="18.75" x14ac:dyDescent="0.3">
      <c r="B692" s="14" t="s">
        <v>74</v>
      </c>
      <c r="C692" s="41" t="s">
        <v>32</v>
      </c>
      <c r="D692" s="20">
        <f>IF(ISBLANK(Journées!D95),"",(Journées!D95))</f>
        <v>1</v>
      </c>
      <c r="E692" s="20">
        <f>IF(ISBLANK(Journées!E95),"",(Journées!E95))</f>
        <v>0</v>
      </c>
      <c r="F692" s="40" t="s">
        <v>29</v>
      </c>
      <c r="G692" s="5">
        <f>_xlfn.IFS(D692="","",D692&lt;E692,0,D692=E692,1,D692&gt;E692,3)</f>
        <v>3</v>
      </c>
      <c r="L692" s="14" t="str">
        <f t="shared" si="15"/>
        <v>J27</v>
      </c>
      <c r="M692" s="14" t="str" cm="1">
        <f t="array" ref="M692">_xlfn.SWITCH(VLOOKUP(L692,B672:G709,6,FALSE),0,"D",1,"N",3,"V")</f>
        <v>N</v>
      </c>
    </row>
    <row r="693" spans="2:13" ht="18.75" x14ac:dyDescent="0.3">
      <c r="B693" s="14" t="s">
        <v>75</v>
      </c>
      <c r="C693" s="40" t="s">
        <v>27</v>
      </c>
      <c r="D693" s="20">
        <f>IF(ISBLANK(Journées!I91),"",(Journées!I91))</f>
        <v>1</v>
      </c>
      <c r="E693" s="20">
        <f>IF(ISBLANK(Journées!J91),"",(Journées!J91))</f>
        <v>1</v>
      </c>
      <c r="F693" s="41" t="s">
        <v>32</v>
      </c>
      <c r="G693" s="5">
        <f>_xlfn.IFS(E693="","",D693&gt;E693,0,D693=E693,1,D693&lt;E693,3)</f>
        <v>1</v>
      </c>
      <c r="L693" s="14"/>
    </row>
    <row r="694" spans="2:13" ht="18.75" x14ac:dyDescent="0.3">
      <c r="B694" s="14" t="s">
        <v>76</v>
      </c>
      <c r="C694" s="40" t="s">
        <v>13</v>
      </c>
      <c r="D694" s="20">
        <f>IF(ISBLANK(Journées!N92),"",(Journées!N92))</f>
        <v>1</v>
      </c>
      <c r="E694" s="20">
        <f>IF(ISBLANK(Journées!O92),"",(Journées!O92))</f>
        <v>1</v>
      </c>
      <c r="F694" s="41" t="s">
        <v>32</v>
      </c>
      <c r="G694" s="5">
        <f>_xlfn.IFS(E694="","",D694&gt;E694,0,D694=E694,1,D694&lt;E694,3)</f>
        <v>1</v>
      </c>
    </row>
    <row r="695" spans="2:13" ht="18.75" x14ac:dyDescent="0.3">
      <c r="B695" s="14" t="s">
        <v>77</v>
      </c>
      <c r="C695" s="41" t="s">
        <v>32</v>
      </c>
      <c r="D695" s="20" t="str">
        <f>IF(ISBLANK(Journées!S95),"",(Journées!S95))</f>
        <v/>
      </c>
      <c r="E695" s="20" t="str">
        <f>IF(ISBLANK(Journées!T95),"",(Journées!T95))</f>
        <v/>
      </c>
      <c r="F695" s="40" t="s">
        <v>28</v>
      </c>
      <c r="G695" s="5" t="str">
        <f>_xlfn.IFS(D695="","",D695&lt;E695,0,D695=E695,1,D695&gt;E695,3)</f>
        <v/>
      </c>
    </row>
    <row r="696" spans="2:13" ht="18.75" x14ac:dyDescent="0.3">
      <c r="B696" s="14" t="s">
        <v>78</v>
      </c>
      <c r="C696" s="40" t="s">
        <v>11</v>
      </c>
      <c r="D696" s="20"/>
      <c r="E696" s="20"/>
      <c r="F696" s="41" t="s">
        <v>32</v>
      </c>
      <c r="G696" s="5" t="str">
        <f>_xlfn.IFS(E696="","",D696&gt;E696,0,D696=E696,1,D696&lt;E696,3)</f>
        <v/>
      </c>
    </row>
    <row r="697" spans="2:13" ht="18.75" x14ac:dyDescent="0.3">
      <c r="B697" s="14" t="s">
        <v>79</v>
      </c>
      <c r="C697" s="41" t="s">
        <v>32</v>
      </c>
      <c r="D697" s="20"/>
      <c r="E697" s="20"/>
      <c r="F697" s="40" t="s">
        <v>21</v>
      </c>
      <c r="G697" s="5" t="str">
        <f>_xlfn.IFS(D697="","",D697&lt;E697,0,D697=E697,1,D697&gt;E697,3)</f>
        <v/>
      </c>
    </row>
    <row r="698" spans="2:13" ht="18.75" x14ac:dyDescent="0.3">
      <c r="B698" s="14" t="s">
        <v>80</v>
      </c>
      <c r="C698" s="40" t="s">
        <v>24</v>
      </c>
      <c r="D698" s="20"/>
      <c r="E698" s="20"/>
      <c r="F698" s="41" t="s">
        <v>32</v>
      </c>
      <c r="G698" s="5" t="str">
        <f>_xlfn.IFS(E698="","",D698&gt;E698,0,D698=E698,1,D698&lt;E698,3)</f>
        <v/>
      </c>
    </row>
    <row r="699" spans="2:13" ht="18.75" x14ac:dyDescent="0.3">
      <c r="B699" s="14" t="s">
        <v>81</v>
      </c>
      <c r="C699" s="41" t="s">
        <v>32</v>
      </c>
      <c r="D699" s="20"/>
      <c r="E699" s="20"/>
      <c r="F699" s="40" t="s">
        <v>22</v>
      </c>
      <c r="G699" s="5" t="str">
        <f>_xlfn.IFS(D699="","",D699&lt;E699,0,D699=E699,1,D699&gt;E699,3)</f>
        <v/>
      </c>
    </row>
    <row r="700" spans="2:13" ht="18.75" x14ac:dyDescent="0.3">
      <c r="B700" s="14" t="s">
        <v>82</v>
      </c>
      <c r="C700" s="40" t="s">
        <v>31</v>
      </c>
      <c r="D700" s="20"/>
      <c r="E700" s="20"/>
      <c r="F700" s="41" t="s">
        <v>32</v>
      </c>
      <c r="G700" s="5" t="str">
        <f>_xlfn.IFS(E700="","",D700&gt;E700,0,D700=E700,1,D700&lt;E700,3)</f>
        <v/>
      </c>
    </row>
    <row r="701" spans="2:13" ht="18.75" x14ac:dyDescent="0.3">
      <c r="B701" s="14" t="s">
        <v>83</v>
      </c>
      <c r="C701" s="41" t="s">
        <v>32</v>
      </c>
      <c r="D701" s="20"/>
      <c r="E701" s="20"/>
      <c r="F701" s="40" t="s">
        <v>10</v>
      </c>
      <c r="G701" s="5" t="str">
        <f>_xlfn.IFS(D701="","",D701&lt;E701,0,D701=E701,1,D701&gt;E701,3)</f>
        <v/>
      </c>
    </row>
    <row r="702" spans="2:13" ht="18.75" x14ac:dyDescent="0.3">
      <c r="B702" s="14" t="s">
        <v>84</v>
      </c>
      <c r="C702" s="40" t="s">
        <v>20</v>
      </c>
      <c r="D702" s="20"/>
      <c r="E702" s="20"/>
      <c r="F702" s="41" t="s">
        <v>32</v>
      </c>
      <c r="G702" s="5" t="str">
        <f>_xlfn.IFS(E702="","",D702&gt;E702,0,D702=E702,1,D702&lt;E702,3)</f>
        <v/>
      </c>
    </row>
    <row r="703" spans="2:13" ht="18.75" x14ac:dyDescent="0.3">
      <c r="B703" s="14" t="s">
        <v>85</v>
      </c>
      <c r="C703" s="41" t="s">
        <v>32</v>
      </c>
      <c r="D703" s="20"/>
      <c r="E703" s="20"/>
      <c r="F703" s="40" t="s">
        <v>17</v>
      </c>
      <c r="G703" s="5" t="str">
        <f>_xlfn.IFS(D703="","",D703&lt;E703,0,D703=E703,1,D703&gt;E703,3)</f>
        <v/>
      </c>
    </row>
    <row r="704" spans="2:13" ht="18.75" x14ac:dyDescent="0.3">
      <c r="B704" s="14" t="s">
        <v>86</v>
      </c>
      <c r="C704" s="40" t="s">
        <v>33</v>
      </c>
      <c r="D704" s="20"/>
      <c r="E704" s="20"/>
      <c r="F704" s="41" t="s">
        <v>32</v>
      </c>
      <c r="G704" s="5" t="str">
        <f>_xlfn.IFS(E704="","",D704&gt;E704,0,D704=E704,1,D704&lt;E704,3)</f>
        <v/>
      </c>
    </row>
    <row r="705" spans="1:17" ht="18.75" x14ac:dyDescent="0.3">
      <c r="B705" s="14" t="s">
        <v>87</v>
      </c>
      <c r="C705" s="41" t="s">
        <v>32</v>
      </c>
      <c r="D705" s="20"/>
      <c r="E705" s="20"/>
      <c r="F705" s="40" t="s">
        <v>12</v>
      </c>
      <c r="G705" s="5" t="str">
        <f>_xlfn.IFS(D705="","",D705&lt;E705,0,D705=E705,1,D705&gt;E705,3)</f>
        <v/>
      </c>
    </row>
    <row r="706" spans="1:17" ht="18.75" x14ac:dyDescent="0.3">
      <c r="C706" s="17"/>
      <c r="D706" s="17"/>
      <c r="E706" s="17"/>
      <c r="F706" s="17"/>
      <c r="G706" s="5"/>
    </row>
    <row r="707" spans="1:17" ht="18.75" x14ac:dyDescent="0.3">
      <c r="B707" s="27"/>
      <c r="C707" s="14"/>
      <c r="D707" s="5"/>
      <c r="E707" s="5"/>
      <c r="F707" s="27"/>
      <c r="G707" s="37">
        <f>SUM(G668:G706)</f>
        <v>38</v>
      </c>
    </row>
    <row r="709" spans="1:17" ht="15.75" thickBot="1" x14ac:dyDescent="0.3"/>
    <row r="710" spans="1:17" ht="21.75" thickBot="1" x14ac:dyDescent="0.4">
      <c r="A710" t="s">
        <v>143</v>
      </c>
      <c r="B710" s="77" t="s">
        <v>29</v>
      </c>
      <c r="C710" s="78"/>
      <c r="D710" s="78"/>
      <c r="E710" s="78"/>
      <c r="F710" s="79"/>
    </row>
    <row r="711" spans="1:17" ht="21" x14ac:dyDescent="0.35">
      <c r="B711" s="23"/>
      <c r="C711" s="81" t="s">
        <v>34</v>
      </c>
      <c r="D711" s="82"/>
      <c r="E711" s="81" t="s">
        <v>35</v>
      </c>
      <c r="F711" s="82"/>
      <c r="G711" s="14" t="s">
        <v>40</v>
      </c>
      <c r="J711" s="83" t="s">
        <v>36</v>
      </c>
      <c r="K711" s="84"/>
      <c r="M711" s="75" t="s">
        <v>4</v>
      </c>
      <c r="N711" s="85"/>
      <c r="P711" s="66" t="s">
        <v>38</v>
      </c>
      <c r="Q711" s="86"/>
    </row>
    <row r="712" spans="1:17" ht="18.75" x14ac:dyDescent="0.3">
      <c r="B712" s="21" t="s">
        <v>50</v>
      </c>
      <c r="C712" s="40" t="s">
        <v>31</v>
      </c>
      <c r="D712" s="40">
        <v>0</v>
      </c>
      <c r="E712" s="40">
        <v>1</v>
      </c>
      <c r="F712" s="41" t="s">
        <v>29</v>
      </c>
      <c r="G712" s="5">
        <f>_xlfn.IFS(E712="","",D712&gt;E712,0,D712=E712,1,D712&lt;E712,3)</f>
        <v>3</v>
      </c>
      <c r="I712" s="24"/>
      <c r="J712" s="5" t="s">
        <v>34</v>
      </c>
      <c r="K712" s="5" t="s">
        <v>35</v>
      </c>
      <c r="L712" s="24"/>
      <c r="M712" s="5" t="s">
        <v>34</v>
      </c>
      <c r="N712" s="5" t="s">
        <v>35</v>
      </c>
      <c r="O712" s="24"/>
      <c r="P712" s="5" t="s">
        <v>34</v>
      </c>
      <c r="Q712" s="5" t="s">
        <v>35</v>
      </c>
    </row>
    <row r="713" spans="1:17" ht="18.75" x14ac:dyDescent="0.3">
      <c r="B713" s="14" t="s">
        <v>51</v>
      </c>
      <c r="C713" s="41" t="s">
        <v>29</v>
      </c>
      <c r="D713" s="20">
        <v>2</v>
      </c>
      <c r="E713" s="20">
        <v>1</v>
      </c>
      <c r="F713" s="40" t="s">
        <v>10</v>
      </c>
      <c r="G713" s="5">
        <f>_xlfn.IFS(D713="","",D713&lt;E713,0,D713=E713,1,D713&gt;E713,3)</f>
        <v>3</v>
      </c>
      <c r="I713" s="24"/>
      <c r="J713" s="5">
        <f>COUNTIFS(C712:C749,F712,G712:G749,3)</f>
        <v>8</v>
      </c>
      <c r="K713" s="5">
        <f>COUNTIFS(F712:F749,F712,G712:G749,3)</f>
        <v>6</v>
      </c>
      <c r="L713" s="24"/>
      <c r="M713" s="5">
        <f>COUNTIFS(C712:C749,F712,G712:G749,0)</f>
        <v>3</v>
      </c>
      <c r="N713" s="5">
        <f>COUNTIFS(F712:F749,F712,G712:G749,0)</f>
        <v>5</v>
      </c>
      <c r="O713" s="24"/>
      <c r="P713" s="5">
        <f>COUNTIFS(C712:C749,F712,G712:G749,1)</f>
        <v>2</v>
      </c>
      <c r="Q713" s="5">
        <f>COUNTIFS(F712:F749,F712,G712:G749,1)</f>
        <v>3</v>
      </c>
    </row>
    <row r="714" spans="1:17" ht="18.75" x14ac:dyDescent="0.3">
      <c r="B714" s="14" t="s">
        <v>52</v>
      </c>
      <c r="C714" s="40" t="s">
        <v>30</v>
      </c>
      <c r="D714" s="46">
        <f>IF(ISBLANK(Journées!N17),"",(Journées!N17))</f>
        <v>0</v>
      </c>
      <c r="E714" s="46">
        <f>IF(ISBLANK(Journées!O17),"",(Journées!O17))</f>
        <v>2</v>
      </c>
      <c r="F714" s="41" t="s">
        <v>29</v>
      </c>
      <c r="G714" s="5">
        <f>_xlfn.IFS(E714="","",D714&gt;E714,0,D714=E714,1,D714&lt;E714,3)</f>
        <v>3</v>
      </c>
      <c r="I714" s="44"/>
      <c r="J714" s="30">
        <f>J713/J715</f>
        <v>0.5714285714285714</v>
      </c>
      <c r="K714" s="31">
        <f>K713/J715</f>
        <v>0.42857142857142855</v>
      </c>
      <c r="L714" s="28"/>
      <c r="M714" s="32">
        <f>M713/M715</f>
        <v>0.375</v>
      </c>
      <c r="N714" s="31">
        <f>N713/M715</f>
        <v>0.625</v>
      </c>
      <c r="O714" s="28"/>
      <c r="P714" s="32">
        <f>P713/P715</f>
        <v>0.4</v>
      </c>
      <c r="Q714" s="30">
        <f>Q713/P715</f>
        <v>0.6</v>
      </c>
    </row>
    <row r="715" spans="1:17" ht="18.75" x14ac:dyDescent="0.3">
      <c r="B715" s="14" t="s">
        <v>53</v>
      </c>
      <c r="C715" s="41" t="s">
        <v>29</v>
      </c>
      <c r="D715" s="46">
        <f>IF(ISBLANK(Journées!S17),"",(Journées!S17))</f>
        <v>1</v>
      </c>
      <c r="E715" s="46">
        <f>IF(ISBLANK(Journées!T17),"",(Journées!T17))</f>
        <v>2</v>
      </c>
      <c r="F715" s="40" t="s">
        <v>18</v>
      </c>
      <c r="G715" s="5">
        <f>_xlfn.IFS(D715="","",D715&lt;E715,0,D715=E715,1,D715&gt;E715,3)</f>
        <v>0</v>
      </c>
      <c r="I715" s="26"/>
      <c r="J715" s="5">
        <f>J713+K713</f>
        <v>14</v>
      </c>
      <c r="K715" s="34"/>
      <c r="L715" s="24"/>
      <c r="M715" s="5">
        <f>M713+N713</f>
        <v>8</v>
      </c>
      <c r="N715" s="34"/>
      <c r="O715" s="24"/>
      <c r="P715" s="5">
        <f>P713+Q713</f>
        <v>5</v>
      </c>
      <c r="Q715" s="34"/>
    </row>
    <row r="716" spans="1:17" ht="18.75" x14ac:dyDescent="0.3">
      <c r="B716" s="14" t="s">
        <v>54</v>
      </c>
      <c r="C716" s="40" t="s">
        <v>28</v>
      </c>
      <c r="D716" s="46">
        <f>IF(ISBLANK(Journées!D24),"",(Journées!D24))</f>
        <v>0</v>
      </c>
      <c r="E716" s="46">
        <f>IF(ISBLANK(Journées!E24),"",(Journées!E24))</f>
        <v>0</v>
      </c>
      <c r="F716" s="41" t="s">
        <v>29</v>
      </c>
      <c r="G716" s="5">
        <f>_xlfn.IFS(E716="","",D716&gt;E716,0,D716=E716,1,D716&lt;E716,3)</f>
        <v>1</v>
      </c>
      <c r="H716" s="17"/>
    </row>
    <row r="717" spans="1:17" ht="18.75" x14ac:dyDescent="0.3">
      <c r="B717" s="14" t="s">
        <v>55</v>
      </c>
      <c r="C717" s="41" t="s">
        <v>29</v>
      </c>
      <c r="D717" s="46">
        <f>IF(ISBLANK(Journées!I25),"",(Journées!I25))</f>
        <v>1</v>
      </c>
      <c r="E717" s="46">
        <f>IF(ISBLANK(Journées!J25),"",(Journées!J25))</f>
        <v>1</v>
      </c>
      <c r="F717" s="40" t="s">
        <v>20</v>
      </c>
      <c r="G717" s="5">
        <f>_xlfn.IFS(D717="","",D717&lt;E717,0,D717=E717,1,D717&gt;E717,3)</f>
        <v>1</v>
      </c>
    </row>
    <row r="718" spans="1:17" ht="18.75" x14ac:dyDescent="0.3">
      <c r="B718" s="14" t="s">
        <v>56</v>
      </c>
      <c r="C718" s="40" t="s">
        <v>21</v>
      </c>
      <c r="D718" s="46">
        <f>IF(ISBLANK(Journées!N23),"",(Journées!N23))</f>
        <v>1</v>
      </c>
      <c r="E718" s="46">
        <f>IF(ISBLANK(Journées!O23),"",(Journées!O23))</f>
        <v>0</v>
      </c>
      <c r="F718" s="41" t="s">
        <v>29</v>
      </c>
      <c r="G718" s="5">
        <f>_xlfn.IFS(E718="","",D718&gt;E718,0,D718=E718,1,D718&lt;E718,3)</f>
        <v>0</v>
      </c>
      <c r="I718" s="35" t="s">
        <v>39</v>
      </c>
      <c r="J718" s="35" t="s">
        <v>2</v>
      </c>
      <c r="K718" s="35" t="s">
        <v>4</v>
      </c>
      <c r="L718" s="35" t="s">
        <v>38</v>
      </c>
    </row>
    <row r="719" spans="1:17" ht="18.75" x14ac:dyDescent="0.3">
      <c r="B719" s="14" t="s">
        <v>57</v>
      </c>
      <c r="C719" s="40" t="s">
        <v>12</v>
      </c>
      <c r="D719" s="46">
        <f>IF(ISBLANK(Journées!S28),"",(Journées!S28))</f>
        <v>1</v>
      </c>
      <c r="E719" s="46">
        <f>IF(ISBLANK(Journées!T28),"",(Journées!T28))</f>
        <v>1</v>
      </c>
      <c r="F719" s="41" t="s">
        <v>29</v>
      </c>
      <c r="G719" s="5">
        <f>_xlfn.IFS(E719="","",D719&gt;E719,0,D719=E719,1,D719&lt;E719,3)</f>
        <v>1</v>
      </c>
      <c r="I719" s="5" t="s">
        <v>37</v>
      </c>
      <c r="J719" s="33">
        <f>J715/(J715+M715+P715)</f>
        <v>0.51851851851851849</v>
      </c>
      <c r="K719" s="33">
        <f>M715/(J715+M715+P715)</f>
        <v>0.29629629629629628</v>
      </c>
      <c r="L719" s="33">
        <f>P715/(J715+M715+P715)</f>
        <v>0.18518518518518517</v>
      </c>
    </row>
    <row r="720" spans="1:17" ht="18.75" x14ac:dyDescent="0.3">
      <c r="B720" s="14" t="s">
        <v>58</v>
      </c>
      <c r="C720" s="41" t="s">
        <v>29</v>
      </c>
      <c r="D720" s="46">
        <f>IF(ISBLANK(Journées!D34),"",(Journées!D34))</f>
        <v>0</v>
      </c>
      <c r="E720" s="46">
        <f>IF(ISBLANK(Journées!E34),"",(Journées!E34))</f>
        <v>1</v>
      </c>
      <c r="F720" s="40" t="s">
        <v>32</v>
      </c>
      <c r="G720" s="5">
        <f>_xlfn.IFS(D720="","",D720&lt;E720,0,D720=E720,1,D720&gt;E720,3)</f>
        <v>0</v>
      </c>
    </row>
    <row r="721" spans="2:18" ht="18.75" x14ac:dyDescent="0.3">
      <c r="B721" s="14" t="s">
        <v>59</v>
      </c>
      <c r="C721" s="40" t="s">
        <v>13</v>
      </c>
      <c r="D721" s="46">
        <f>IF(ISBLANK(Journées!D43),"",(Journées!D43))</f>
        <v>1</v>
      </c>
      <c r="E721" s="46">
        <f>IF(ISBLANK(Journées!E43),"",(Journées!E43))</f>
        <v>0</v>
      </c>
      <c r="F721" s="41" t="s">
        <v>29</v>
      </c>
      <c r="G721" s="5">
        <f>_xlfn.IFS(E721="","",D721&gt;E721,0,D721=E721,1,D721&lt;E721,3)</f>
        <v>0</v>
      </c>
    </row>
    <row r="722" spans="2:18" ht="18.75" x14ac:dyDescent="0.3">
      <c r="B722" s="14" t="s">
        <v>60</v>
      </c>
      <c r="C722" s="41" t="s">
        <v>29</v>
      </c>
      <c r="D722" s="46">
        <f>IF(ISBLANK(Journées!N35),"",(Journées!N35))</f>
        <v>3</v>
      </c>
      <c r="E722" s="46">
        <f>IF(ISBLANK(Journées!O35),"",(Journées!O35))</f>
        <v>2</v>
      </c>
      <c r="F722" s="40" t="s">
        <v>22</v>
      </c>
      <c r="G722" s="5">
        <f>_xlfn.IFS(D722="","",D722&lt;E722,0,D722=E722,1,D722&gt;E722,3)</f>
        <v>3</v>
      </c>
      <c r="J722" s="70" t="s">
        <v>42</v>
      </c>
      <c r="K722" s="71"/>
      <c r="M722" s="72" t="s">
        <v>43</v>
      </c>
      <c r="N722" s="73"/>
    </row>
    <row r="723" spans="2:18" ht="18.75" x14ac:dyDescent="0.3">
      <c r="B723" s="14" t="s">
        <v>61</v>
      </c>
      <c r="C723" s="40" t="s">
        <v>26</v>
      </c>
      <c r="D723" s="46">
        <f>IF(ISBLANK(Journées!S35),"",(Journées!S35))</f>
        <v>0</v>
      </c>
      <c r="E723" s="46">
        <f>IF(ISBLANK(Journées!T35),"",(Journées!T35))</f>
        <v>1</v>
      </c>
      <c r="F723" s="41" t="s">
        <v>29</v>
      </c>
      <c r="G723" s="5">
        <f>_xlfn.IFS(E723="","",D723&gt;E723,0,D723=E723,1,D723&lt;E723,3)</f>
        <v>3</v>
      </c>
      <c r="J723" s="5" t="s">
        <v>34</v>
      </c>
      <c r="K723" s="5" t="s">
        <v>35</v>
      </c>
      <c r="M723" s="5" t="s">
        <v>34</v>
      </c>
      <c r="N723" s="5" t="s">
        <v>35</v>
      </c>
    </row>
    <row r="724" spans="2:18" ht="18.75" x14ac:dyDescent="0.3">
      <c r="B724" s="14" t="s">
        <v>62</v>
      </c>
      <c r="C724" s="41" t="s">
        <v>29</v>
      </c>
      <c r="D724" s="46">
        <f>IF(ISBLANK(Journées!D51),"",(Journées!D51))</f>
        <v>3</v>
      </c>
      <c r="E724" s="46">
        <f>IF(ISBLANK(Journées!E51),"",(Journées!E51))</f>
        <v>1</v>
      </c>
      <c r="F724" s="40" t="s">
        <v>17</v>
      </c>
      <c r="G724" s="5">
        <f>_xlfn.IFS(D724="","",D724&lt;E724,0,D724=E724,1,D724&gt;E724,3)</f>
        <v>3</v>
      </c>
      <c r="J724" s="5">
        <f>SUM(D713,D715,D717,D720,D731,D722,D730,D728,D724,D744,D726,D735,D733,D739,D741,D737,D749,D745,D747)</f>
        <v>20</v>
      </c>
      <c r="K724" s="5">
        <f>SUM(E712,E716,E714,E723,E718,E719,E746,E725,E732,E721,E734,E748,E736,E740,E738,E742,E743,E729,E727)</f>
        <v>11</v>
      </c>
      <c r="M724" s="5">
        <f>SUM(E713,E715,E717,E731,E722,E720,E728,E724,E726,E745,E730,E735,E737,E739,E744,E741,E747,E733,E749)</f>
        <v>14</v>
      </c>
      <c r="N724" s="5">
        <f>SUM(D712,D716,D714,D723,D718,D719,D721,D727,D729,D725,D732,D746,D734,D736,D740,D743,D742,D738,D748)</f>
        <v>8</v>
      </c>
    </row>
    <row r="725" spans="2:18" ht="18.75" x14ac:dyDescent="0.3">
      <c r="B725" s="14" t="s">
        <v>63</v>
      </c>
      <c r="C725" s="40" t="s">
        <v>33</v>
      </c>
      <c r="D725" s="46">
        <f>IF(ISBLANK(Journées!I56),"",(Journées!I56))</f>
        <v>2</v>
      </c>
      <c r="E725" s="46">
        <f>IF(ISBLANK(Journées!J56),"",(Journées!J56))</f>
        <v>1</v>
      </c>
      <c r="F725" s="41" t="s">
        <v>29</v>
      </c>
      <c r="G725" s="5">
        <f>_xlfn.IFS(E725="","",D725&gt;E725,0,D725=E725,1,D725&lt;E725,3)</f>
        <v>0</v>
      </c>
      <c r="J725" s="29">
        <f>J724/K726</f>
        <v>0.64516129032258063</v>
      </c>
      <c r="K725" s="29">
        <f>K724/K726</f>
        <v>0.35483870967741937</v>
      </c>
      <c r="M725" s="29">
        <f>M724/N726</f>
        <v>0.63636363636363635</v>
      </c>
      <c r="N725" s="29">
        <f>N724/N726</f>
        <v>0.36363636363636365</v>
      </c>
    </row>
    <row r="726" spans="2:18" ht="18.75" x14ac:dyDescent="0.3">
      <c r="B726" s="14" t="s">
        <v>64</v>
      </c>
      <c r="C726" s="41" t="s">
        <v>29</v>
      </c>
      <c r="D726" s="46">
        <f>IF(ISBLANK(Journées!N52),"",(Journées!N52))</f>
        <v>2</v>
      </c>
      <c r="E726" s="46">
        <f>IF(ISBLANK(Journées!O52),"",(Journées!O52))</f>
        <v>1</v>
      </c>
      <c r="F726" s="40" t="s">
        <v>27</v>
      </c>
      <c r="G726" s="5">
        <f>_xlfn.IFS(D726="","",D726&lt;E726,0,D726=E726,1,D726&gt;E726,3)</f>
        <v>3</v>
      </c>
      <c r="J726" s="5" t="s">
        <v>45</v>
      </c>
      <c r="K726" s="5">
        <f>J724+K724</f>
        <v>31</v>
      </c>
      <c r="M726" s="5" t="s">
        <v>44</v>
      </c>
      <c r="N726" s="5">
        <f>M724+N724</f>
        <v>22</v>
      </c>
    </row>
    <row r="727" spans="2:18" ht="18.75" x14ac:dyDescent="0.3">
      <c r="B727" s="14" t="s">
        <v>65</v>
      </c>
      <c r="C727" s="40" t="s">
        <v>23</v>
      </c>
      <c r="D727" s="46">
        <f>IF(ISBLANK(Journées!S56),"",(Journées!S56))</f>
        <v>0</v>
      </c>
      <c r="E727" s="46">
        <f>IF(ISBLANK(Journées!T56),"",(Journées!T56))</f>
        <v>1</v>
      </c>
      <c r="F727" s="41" t="s">
        <v>29</v>
      </c>
      <c r="G727" s="5">
        <f>_xlfn.IFS(E727="","",D727&gt;E727,0,D727=E727,1,D727&lt;E727,3)</f>
        <v>3</v>
      </c>
    </row>
    <row r="728" spans="2:18" ht="18.75" x14ac:dyDescent="0.3">
      <c r="B728" s="14" t="s">
        <v>66</v>
      </c>
      <c r="C728" s="41" t="s">
        <v>29</v>
      </c>
      <c r="D728" s="46">
        <f>IF(ISBLANK(Journées!D63),"",(Journées!D63))</f>
        <v>2</v>
      </c>
      <c r="E728" s="46">
        <f>IF(ISBLANK(Journées!E63),"",(Journées!E63))</f>
        <v>1</v>
      </c>
      <c r="F728" s="40" t="s">
        <v>25</v>
      </c>
      <c r="G728" s="5">
        <f>_xlfn.IFS(D728="","",D728&lt;E728,0,D728=E728,1,D728&gt;E728,3)</f>
        <v>3</v>
      </c>
      <c r="J728" s="70" t="s">
        <v>126</v>
      </c>
      <c r="K728" s="71"/>
      <c r="L728" s="47">
        <f>K726/(J715+M715+P715)</f>
        <v>1.1481481481481481</v>
      </c>
      <c r="M728" s="72" t="s">
        <v>127</v>
      </c>
      <c r="N728" s="73"/>
      <c r="O728" s="47">
        <f>N726/(J715+M715+P715)</f>
        <v>0.81481481481481477</v>
      </c>
      <c r="P728" s="64" t="s">
        <v>147</v>
      </c>
      <c r="Q728" s="65"/>
      <c r="R728" s="47">
        <f>(K726+N726)/(J715+M715+P715)</f>
        <v>1.962962962962963</v>
      </c>
    </row>
    <row r="729" spans="2:18" ht="18.75" x14ac:dyDescent="0.3">
      <c r="B729" s="14" t="s">
        <v>67</v>
      </c>
      <c r="C729" s="40" t="s">
        <v>11</v>
      </c>
      <c r="D729" s="46">
        <f>IF(ISBLANK(Journées!I62),"",(Journées!I62))</f>
        <v>0</v>
      </c>
      <c r="E729" s="46">
        <f>IF(ISBLANK(Journées!J62),"",(Journées!J62))</f>
        <v>1</v>
      </c>
      <c r="F729" s="41" t="s">
        <v>29</v>
      </c>
      <c r="G729" s="5">
        <f>_xlfn.IFS(E729="","",D729&gt;E729,0,D729=E729,1,D729&lt;E729,3)</f>
        <v>3</v>
      </c>
    </row>
    <row r="730" spans="2:18" ht="18.75" x14ac:dyDescent="0.3">
      <c r="B730" s="14" t="s">
        <v>68</v>
      </c>
      <c r="C730" s="41" t="s">
        <v>29</v>
      </c>
      <c r="D730" s="46">
        <f>IF(ISBLANK(Journées!N62),"",(Journées!N62))</f>
        <v>1</v>
      </c>
      <c r="E730" s="46">
        <f>IF(ISBLANK(Journées!O62),"",(Journées!O62))</f>
        <v>0</v>
      </c>
      <c r="F730" s="40" t="s">
        <v>24</v>
      </c>
      <c r="G730" s="5">
        <f>_xlfn.IFS(D730="","",D730&lt;E730,0,D730=E730,1,D730&gt;E730,3)</f>
        <v>3</v>
      </c>
    </row>
    <row r="731" spans="2:18" ht="18.75" x14ac:dyDescent="0.3">
      <c r="B731" s="14" t="s">
        <v>69</v>
      </c>
      <c r="C731" s="41" t="s">
        <v>29</v>
      </c>
      <c r="D731" s="46">
        <f>IF(ISBLANK(Journées!S64),"",(Journées!S64))</f>
        <v>0</v>
      </c>
      <c r="E731" s="46">
        <f>IF(ISBLANK(Journées!T64),"",(Journées!T64))</f>
        <v>1</v>
      </c>
      <c r="F731" s="40" t="s">
        <v>12</v>
      </c>
      <c r="G731" s="5">
        <f>_xlfn.IFS(D731="","",D731&lt;E731,0,D731=E731,1,D731&gt;E731,3)</f>
        <v>0</v>
      </c>
    </row>
    <row r="732" spans="2:18" ht="18.75" x14ac:dyDescent="0.3">
      <c r="B732" s="14" t="s">
        <v>70</v>
      </c>
      <c r="C732" s="40" t="s">
        <v>18</v>
      </c>
      <c r="D732" s="46">
        <f>IF(ISBLANK(Journées!D79),"",(Journées!D79))</f>
        <v>1</v>
      </c>
      <c r="E732" s="46">
        <f>IF(ISBLANK(Journées!E79),"",(Journées!E79))</f>
        <v>1</v>
      </c>
      <c r="F732" s="41" t="s">
        <v>29</v>
      </c>
      <c r="G732" s="5">
        <f>_xlfn.IFS(E732="","",D732&gt;E732,0,D732=E732,1,D732&lt;E732,3)</f>
        <v>1</v>
      </c>
      <c r="J732" s="68" t="s">
        <v>148</v>
      </c>
      <c r="K732" s="69"/>
      <c r="L732" s="14" t="str">
        <f>B734</f>
        <v>J23</v>
      </c>
      <c r="M732" s="14" t="str" cm="1">
        <f t="array" ref="M732">_xlfn.SWITCH(VLOOKUP(L732,B712:G749,6,FALSE),0,"D",1,"N",3,"V")</f>
        <v>D</v>
      </c>
    </row>
    <row r="733" spans="2:18" ht="18.75" x14ac:dyDescent="0.3">
      <c r="B733" s="14" t="s">
        <v>71</v>
      </c>
      <c r="C733" s="41" t="s">
        <v>29</v>
      </c>
      <c r="D733" s="46">
        <f>IF(ISBLANK(Journées!I82),"",(Journées!I82))</f>
        <v>3</v>
      </c>
      <c r="E733" s="46">
        <f>IF(ISBLANK(Journées!J82),"",(Journées!J82))</f>
        <v>2</v>
      </c>
      <c r="F733" s="40" t="s">
        <v>21</v>
      </c>
      <c r="G733" s="5">
        <f>_xlfn.IFS(D733="","",D733&lt;E733,0,D733=E733,1,D733&gt;E733,3)</f>
        <v>3</v>
      </c>
      <c r="L733" s="14" t="str">
        <f t="shared" ref="L733:L736" si="16">B735</f>
        <v>J24</v>
      </c>
      <c r="M733" s="14" t="str" cm="1">
        <f t="array" ref="M733">_xlfn.SWITCH(VLOOKUP(L733,B713:G750,6,FALSE),0,"D",1,"N",3,"V")</f>
        <v>N</v>
      </c>
    </row>
    <row r="734" spans="2:18" ht="18.75" x14ac:dyDescent="0.3">
      <c r="B734" s="14" t="s">
        <v>72</v>
      </c>
      <c r="C734" s="40" t="s">
        <v>20</v>
      </c>
      <c r="D734" s="46">
        <f>IF(ISBLANK(Journées!N81),"",(Journées!N81))</f>
        <v>1</v>
      </c>
      <c r="E734" s="46">
        <f>IF(ISBLANK(Journées!O81),"",(Journées!O81))</f>
        <v>0</v>
      </c>
      <c r="F734" s="41" t="s">
        <v>29</v>
      </c>
      <c r="G734" s="5">
        <f>_xlfn.IFS(E734="","",D734&gt;E734,0,D734=E734,1,D734&lt;E734,3)</f>
        <v>0</v>
      </c>
      <c r="L734" s="14" t="str">
        <f t="shared" si="16"/>
        <v>J25</v>
      </c>
      <c r="M734" s="14" t="str" cm="1">
        <f t="array" ref="M734">_xlfn.SWITCH(VLOOKUP(L734,B714:G751,6,FALSE),0,"D",1,"N",3,"V")</f>
        <v>D</v>
      </c>
    </row>
    <row r="735" spans="2:18" ht="18.75" x14ac:dyDescent="0.3">
      <c r="B735" s="14" t="s">
        <v>73</v>
      </c>
      <c r="C735" s="41" t="s">
        <v>29</v>
      </c>
      <c r="D735" s="46">
        <f>IF(ISBLANK(Journées!S80),"",(Journées!S80))</f>
        <v>0</v>
      </c>
      <c r="E735" s="46">
        <f>IF(ISBLANK(Journées!T80),"",(Journées!T80))</f>
        <v>0</v>
      </c>
      <c r="F735" s="40" t="s">
        <v>28</v>
      </c>
      <c r="G735" s="5">
        <f>_xlfn.IFS(D735="","",D735&lt;E735,0,D735=E735,1,D735&gt;E735,3)</f>
        <v>1</v>
      </c>
      <c r="L735" s="14" t="str">
        <f t="shared" si="16"/>
        <v>J26</v>
      </c>
      <c r="M735" s="14" t="str" cm="1">
        <f t="array" ref="M735">_xlfn.SWITCH(VLOOKUP(L735,B715:G752,6,FALSE),0,"D",1,"N",3,"V")</f>
        <v>V</v>
      </c>
    </row>
    <row r="736" spans="2:18" ht="18.75" x14ac:dyDescent="0.3">
      <c r="B736" s="14" t="s">
        <v>74</v>
      </c>
      <c r="C736" s="40" t="s">
        <v>32</v>
      </c>
      <c r="D736" s="46">
        <f>IF(ISBLANK(Journées!D95),"",(Journées!D95))</f>
        <v>1</v>
      </c>
      <c r="E736" s="46">
        <f>IF(ISBLANK(Journées!E95),"",(Journées!E95))</f>
        <v>0</v>
      </c>
      <c r="F736" s="41" t="s">
        <v>29</v>
      </c>
      <c r="G736" s="5">
        <f>_xlfn.IFS(E736="","",D736&gt;E736,0,D736=E736,1,D736&lt;E736,3)</f>
        <v>0</v>
      </c>
      <c r="L736" s="14" t="str">
        <f t="shared" si="16"/>
        <v>J27</v>
      </c>
      <c r="M736" s="14" t="str" cm="1">
        <f t="array" ref="M736">_xlfn.SWITCH(VLOOKUP(L736,B716:G753,6,FALSE),0,"D",1,"N",3,"V")</f>
        <v>V</v>
      </c>
    </row>
    <row r="737" spans="2:7" ht="18.75" x14ac:dyDescent="0.3">
      <c r="B737" s="14" t="s">
        <v>75</v>
      </c>
      <c r="C737" s="41" t="s">
        <v>29</v>
      </c>
      <c r="D737" s="46">
        <f>IF(ISBLANK(Journées!I87),"",(Journées!I87))</f>
        <v>2</v>
      </c>
      <c r="E737" s="46">
        <f>IF(ISBLANK(Journées!J87),"",(Journées!J87))</f>
        <v>1</v>
      </c>
      <c r="F737" s="40" t="s">
        <v>26</v>
      </c>
      <c r="G737" s="5">
        <f>_xlfn.IFS(D737="","",D737&lt;E737,0,D737=E737,1,D737&gt;E737,3)</f>
        <v>3</v>
      </c>
    </row>
    <row r="738" spans="2:7" ht="18.75" x14ac:dyDescent="0.3">
      <c r="B738" s="14" t="s">
        <v>76</v>
      </c>
      <c r="C738" s="40" t="s">
        <v>22</v>
      </c>
      <c r="D738" s="46">
        <f>IF(ISBLANK(Journées!N91),"",(Journées!N91))</f>
        <v>0</v>
      </c>
      <c r="E738" s="46">
        <f>IF(ISBLANK(Journées!O91),"",(Journées!O91))</f>
        <v>2</v>
      </c>
      <c r="F738" s="41" t="s">
        <v>29</v>
      </c>
      <c r="G738" s="5">
        <f>_xlfn.IFS(E738="","",D738&gt;E738,0,D738=E738,1,D738&lt;E738,3)</f>
        <v>3</v>
      </c>
    </row>
    <row r="739" spans="2:7" ht="18.75" x14ac:dyDescent="0.3">
      <c r="B739" s="14" t="s">
        <v>77</v>
      </c>
      <c r="C739" s="41" t="s">
        <v>29</v>
      </c>
      <c r="D739" s="46" t="str">
        <f>IF(ISBLANK(Journées!S94),"",(Journées!S94))</f>
        <v/>
      </c>
      <c r="E739" s="46" t="str">
        <f>IF(ISBLANK(Journées!T94),"",(Journées!T94))</f>
        <v/>
      </c>
      <c r="F739" s="40" t="s">
        <v>31</v>
      </c>
      <c r="G739" s="5" t="str">
        <f>_xlfn.IFS(D739="","",D739&lt;E739,0,D739=E739,1,D739&gt;E739,3)</f>
        <v/>
      </c>
    </row>
    <row r="740" spans="2:7" ht="18.75" x14ac:dyDescent="0.3">
      <c r="B740" s="14" t="s">
        <v>78</v>
      </c>
      <c r="C740" s="40" t="s">
        <v>24</v>
      </c>
      <c r="D740" s="20"/>
      <c r="E740" s="20"/>
      <c r="F740" s="41" t="s">
        <v>29</v>
      </c>
      <c r="G740" s="5" t="str">
        <f>_xlfn.IFS(E740="","",D740&gt;E740,0,D740=E740,1,D740&lt;E740,3)</f>
        <v/>
      </c>
    </row>
    <row r="741" spans="2:7" ht="18.75" x14ac:dyDescent="0.3">
      <c r="B741" s="14" t="s">
        <v>79</v>
      </c>
      <c r="C741" s="41" t="s">
        <v>29</v>
      </c>
      <c r="D741" s="20"/>
      <c r="E741" s="20"/>
      <c r="F741" s="40" t="s">
        <v>11</v>
      </c>
      <c r="G741" s="5" t="str">
        <f>_xlfn.IFS(D741="","",D741&lt;E741,0,D741=E741,1,D741&gt;E741,3)</f>
        <v/>
      </c>
    </row>
    <row r="742" spans="2:7" ht="18.75" x14ac:dyDescent="0.3">
      <c r="B742" s="14" t="s">
        <v>80</v>
      </c>
      <c r="C742" s="40" t="s">
        <v>17</v>
      </c>
      <c r="D742" s="20"/>
      <c r="E742" s="20"/>
      <c r="F742" s="41" t="s">
        <v>29</v>
      </c>
      <c r="G742" s="5" t="str">
        <f>_xlfn.IFS(E742="","",D742&gt;E742,0,D742=E742,1,D742&lt;E742,3)</f>
        <v/>
      </c>
    </row>
    <row r="743" spans="2:7" ht="18.75" x14ac:dyDescent="0.3">
      <c r="B743" s="14" t="s">
        <v>81</v>
      </c>
      <c r="C743" s="40" t="s">
        <v>27</v>
      </c>
      <c r="D743" s="20"/>
      <c r="E743" s="20"/>
      <c r="F743" s="41" t="s">
        <v>29</v>
      </c>
      <c r="G743" s="5" t="str">
        <f>_xlfn.IFS(E743="","",D743&gt;E743,0,D743=E743,1,D743&lt;E743,3)</f>
        <v/>
      </c>
    </row>
    <row r="744" spans="2:7" ht="18.75" x14ac:dyDescent="0.3">
      <c r="B744" s="14" t="s">
        <v>82</v>
      </c>
      <c r="C744" s="41" t="s">
        <v>29</v>
      </c>
      <c r="D744" s="20"/>
      <c r="E744" s="20"/>
      <c r="F744" s="40" t="s">
        <v>23</v>
      </c>
      <c r="G744" s="5" t="str">
        <f>_xlfn.IFS(D744="","",D744&lt;E744,0,D744=E744,1,D744&gt;E744,3)</f>
        <v/>
      </c>
    </row>
    <row r="745" spans="2:7" ht="18.75" x14ac:dyDescent="0.3">
      <c r="B745" s="14" t="s">
        <v>83</v>
      </c>
      <c r="C745" s="41" t="s">
        <v>29</v>
      </c>
      <c r="D745" s="20"/>
      <c r="E745" s="20"/>
      <c r="F745" s="40" t="s">
        <v>30</v>
      </c>
      <c r="G745" s="5" t="str">
        <f>_xlfn.IFS(D745="","",D745&lt;E745,0,D745=E745,1,D745&gt;E745,3)</f>
        <v/>
      </c>
    </row>
    <row r="746" spans="2:7" ht="18.75" x14ac:dyDescent="0.3">
      <c r="B746" s="14" t="s">
        <v>84</v>
      </c>
      <c r="C746" s="40" t="s">
        <v>25</v>
      </c>
      <c r="D746" s="20"/>
      <c r="E746" s="20"/>
      <c r="F746" s="41" t="s">
        <v>29</v>
      </c>
      <c r="G746" s="5" t="str">
        <f>_xlfn.IFS(E746="","",D746&gt;E746,0,D746=E746,1,D746&lt;E746,3)</f>
        <v/>
      </c>
    </row>
    <row r="747" spans="2:7" ht="18.75" x14ac:dyDescent="0.3">
      <c r="B747" s="14" t="s">
        <v>85</v>
      </c>
      <c r="C747" s="41" t="s">
        <v>29</v>
      </c>
      <c r="D747" s="20"/>
      <c r="E747" s="20"/>
      <c r="F747" s="40" t="s">
        <v>33</v>
      </c>
      <c r="G747" s="5" t="str">
        <f>_xlfn.IFS(D747="","",D747&lt;E747,0,D747=E747,1,D747&gt;E747,3)</f>
        <v/>
      </c>
    </row>
    <row r="748" spans="2:7" ht="18.75" x14ac:dyDescent="0.3">
      <c r="B748" s="14" t="s">
        <v>86</v>
      </c>
      <c r="C748" s="40" t="s">
        <v>10</v>
      </c>
      <c r="D748" s="20"/>
      <c r="E748" s="20"/>
      <c r="F748" s="41" t="s">
        <v>29</v>
      </c>
      <c r="G748" s="5" t="str">
        <f>_xlfn.IFS(E748="","",D748&gt;E748,0,D748=E748,1,D748&lt;E748,3)</f>
        <v/>
      </c>
    </row>
    <row r="749" spans="2:7" ht="18.75" x14ac:dyDescent="0.3">
      <c r="B749" s="14" t="s">
        <v>87</v>
      </c>
      <c r="C749" s="41" t="s">
        <v>29</v>
      </c>
      <c r="D749" s="20"/>
      <c r="E749" s="20"/>
      <c r="F749" s="40" t="s">
        <v>13</v>
      </c>
      <c r="G749" s="5" t="str">
        <f>_xlfn.IFS(D749="","",D749&lt;E749,0,D749=E749,1,D749&gt;E749,3)</f>
        <v/>
      </c>
    </row>
    <row r="750" spans="2:7" ht="18.75" x14ac:dyDescent="0.3">
      <c r="C750" s="17"/>
      <c r="D750" s="17"/>
      <c r="E750" s="17"/>
      <c r="F750" s="17"/>
      <c r="G750" s="5"/>
    </row>
    <row r="751" spans="2:7" ht="18.75" x14ac:dyDescent="0.3">
      <c r="B751" s="27"/>
      <c r="C751" s="14"/>
      <c r="D751" s="5"/>
      <c r="E751" s="5"/>
      <c r="F751" s="27"/>
      <c r="G751" s="37">
        <f>SUM(G712:G750)</f>
        <v>47</v>
      </c>
    </row>
    <row r="753" spans="1:17" ht="15.75" thickBot="1" x14ac:dyDescent="0.3"/>
    <row r="754" spans="1:17" ht="21.75" thickBot="1" x14ac:dyDescent="0.4">
      <c r="A754" t="s">
        <v>144</v>
      </c>
      <c r="B754" s="77" t="s">
        <v>27</v>
      </c>
      <c r="C754" s="78"/>
      <c r="D754" s="78"/>
      <c r="E754" s="78"/>
      <c r="F754" s="79"/>
    </row>
    <row r="755" spans="1:17" ht="21" x14ac:dyDescent="0.35">
      <c r="B755" s="23"/>
      <c r="C755" s="81" t="s">
        <v>34</v>
      </c>
      <c r="D755" s="82"/>
      <c r="E755" s="81" t="s">
        <v>35</v>
      </c>
      <c r="F755" s="82"/>
      <c r="G755" s="14" t="s">
        <v>40</v>
      </c>
      <c r="J755" s="83" t="s">
        <v>36</v>
      </c>
      <c r="K755" s="84"/>
      <c r="M755" s="75" t="s">
        <v>4</v>
      </c>
      <c r="N755" s="85"/>
      <c r="P755" s="66" t="s">
        <v>38</v>
      </c>
      <c r="Q755" s="86"/>
    </row>
    <row r="756" spans="1:17" ht="18.75" x14ac:dyDescent="0.3">
      <c r="B756" s="21" t="s">
        <v>50</v>
      </c>
      <c r="C756" s="40" t="s">
        <v>33</v>
      </c>
      <c r="D756" s="40">
        <f>Journées!D11</f>
        <v>1</v>
      </c>
      <c r="E756" s="40">
        <f>Journées!E11</f>
        <v>2</v>
      </c>
      <c r="F756" s="41" t="s">
        <v>27</v>
      </c>
      <c r="G756" s="5">
        <f>_xlfn.IFS(E756="","",D756&gt;E756,0,D756=E756,1,D756&lt;E756,3)</f>
        <v>3</v>
      </c>
      <c r="I756" s="24"/>
      <c r="J756" s="5" t="s">
        <v>34</v>
      </c>
      <c r="K756" s="5" t="s">
        <v>35</v>
      </c>
      <c r="L756" s="24"/>
      <c r="M756" s="5" t="s">
        <v>34</v>
      </c>
      <c r="N756" s="5" t="s">
        <v>35</v>
      </c>
      <c r="O756" s="24"/>
      <c r="P756" s="5" t="s">
        <v>34</v>
      </c>
      <c r="Q756" s="5" t="s">
        <v>35</v>
      </c>
    </row>
    <row r="757" spans="1:17" ht="18.75" x14ac:dyDescent="0.3">
      <c r="B757" s="14" t="s">
        <v>51</v>
      </c>
      <c r="C757" s="41" t="s">
        <v>27</v>
      </c>
      <c r="D757" s="20">
        <v>1</v>
      </c>
      <c r="E757" s="20">
        <v>1</v>
      </c>
      <c r="F757" s="40" t="s">
        <v>28</v>
      </c>
      <c r="G757" s="5">
        <f>_xlfn.IFS(D757="","",D757&lt;E757,0,D757=E757,1,D757&gt;E757,3)</f>
        <v>1</v>
      </c>
      <c r="I757" s="24"/>
      <c r="J757" s="5">
        <f>COUNTIFS(C756:C793,F756,G756:G793,3)</f>
        <v>4</v>
      </c>
      <c r="K757" s="5">
        <f>COUNTIFS(F756:F793,F756,G756:G793,3)</f>
        <v>4</v>
      </c>
      <c r="L757" s="24"/>
      <c r="M757" s="5">
        <f>COUNTIFS(C756:C793,F756,G756:G793,0)</f>
        <v>4</v>
      </c>
      <c r="N757" s="5">
        <f>COUNTIFS(F756:F793,F756,G756:G793,0)</f>
        <v>10</v>
      </c>
      <c r="O757" s="24"/>
      <c r="P757" s="5">
        <f>COUNTIFS(C756:C793,F756,G756:G793,1)</f>
        <v>6</v>
      </c>
      <c r="Q757" s="5">
        <f>COUNTIFS(F756:F793,F756,G756:G793,1)</f>
        <v>0</v>
      </c>
    </row>
    <row r="758" spans="1:17" ht="18.75" x14ac:dyDescent="0.3">
      <c r="B758" s="14" t="s">
        <v>52</v>
      </c>
      <c r="C758" s="40" t="s">
        <v>20</v>
      </c>
      <c r="D758" s="46">
        <f>IF(ISBLANK(Journées!N12),"",(Journées!N12))</f>
        <v>3</v>
      </c>
      <c r="E758" s="46">
        <f>IF(ISBLANK(Journées!O12),"",(Journées!O12))</f>
        <v>0</v>
      </c>
      <c r="F758" s="41" t="s">
        <v>27</v>
      </c>
      <c r="G758" s="5">
        <f>_xlfn.IFS(E758="","",D758&gt;E758,0,D758=E758,1,D758&lt;E758,3)</f>
        <v>0</v>
      </c>
      <c r="I758" s="44"/>
      <c r="J758" s="30">
        <f>J757/J759</f>
        <v>0.5</v>
      </c>
      <c r="K758" s="31">
        <f>K757/J759</f>
        <v>0.5</v>
      </c>
      <c r="L758" s="28"/>
      <c r="M758" s="32">
        <f>M757/M759</f>
        <v>0.2857142857142857</v>
      </c>
      <c r="N758" s="31">
        <f>N757/M759</f>
        <v>0.7142857142857143</v>
      </c>
      <c r="O758" s="28"/>
      <c r="P758" s="32">
        <f>P757/P759</f>
        <v>1</v>
      </c>
      <c r="Q758" s="30">
        <f>Q757/P759</f>
        <v>0</v>
      </c>
    </row>
    <row r="759" spans="1:17" ht="18.75" x14ac:dyDescent="0.3">
      <c r="B759" s="14" t="s">
        <v>53</v>
      </c>
      <c r="C759" s="40" t="s">
        <v>12</v>
      </c>
      <c r="D759" s="46">
        <f>IF(ISBLANK(Journées!S13),"",(Journées!S13))</f>
        <v>1</v>
      </c>
      <c r="E759" s="46">
        <f>IF(ISBLANK(Journées!T13),"",(Journées!T13))</f>
        <v>0</v>
      </c>
      <c r="F759" s="41" t="s">
        <v>27</v>
      </c>
      <c r="G759" s="5">
        <f>_xlfn.IFS(E759="","",D759&gt;E759,0,D759=E759,1,D759&lt;E759,3)</f>
        <v>0</v>
      </c>
      <c r="I759" s="26"/>
      <c r="J759" s="5">
        <f>J757+K757</f>
        <v>8</v>
      </c>
      <c r="K759" s="34"/>
      <c r="L759" s="24"/>
      <c r="M759" s="5">
        <f>M757+N757</f>
        <v>14</v>
      </c>
      <c r="N759" s="34"/>
      <c r="O759" s="24"/>
      <c r="P759" s="5">
        <f>P757+Q757</f>
        <v>6</v>
      </c>
      <c r="Q759" s="34"/>
    </row>
    <row r="760" spans="1:17" ht="18.75" x14ac:dyDescent="0.3">
      <c r="B760" s="14" t="s">
        <v>54</v>
      </c>
      <c r="C760" s="41" t="s">
        <v>27</v>
      </c>
      <c r="D760" s="46">
        <f>IF(ISBLANK(Journées!D30),"",(Journées!D30))</f>
        <v>2</v>
      </c>
      <c r="E760" s="46">
        <f>IF(ISBLANK(Journées!E30),"",(Journées!E30))</f>
        <v>2</v>
      </c>
      <c r="F760" s="40" t="s">
        <v>22</v>
      </c>
      <c r="G760" s="5">
        <f>_xlfn.IFS(D760="","",D760&lt;E760,0,D760=E760,1,D760&gt;E760,3)</f>
        <v>1</v>
      </c>
      <c r="H760" s="17"/>
    </row>
    <row r="761" spans="1:17" ht="18.75" x14ac:dyDescent="0.3">
      <c r="B761" s="14" t="s">
        <v>55</v>
      </c>
      <c r="C761" s="40" t="s">
        <v>25</v>
      </c>
      <c r="D761" s="46">
        <f>IF(ISBLANK(Journées!I22),"",(Journées!I22))</f>
        <v>4</v>
      </c>
      <c r="E761" s="46">
        <f>IF(ISBLANK(Journées!J22),"",(Journées!J22))</f>
        <v>1</v>
      </c>
      <c r="F761" s="41" t="s">
        <v>27</v>
      </c>
      <c r="G761" s="5">
        <f>_xlfn.IFS(E761="","",D761&gt;E761,0,D761=E761,1,D761&lt;E761,3)</f>
        <v>0</v>
      </c>
    </row>
    <row r="762" spans="1:17" ht="18.75" x14ac:dyDescent="0.3">
      <c r="B762" s="14" t="s">
        <v>56</v>
      </c>
      <c r="C762" s="41" t="s">
        <v>27</v>
      </c>
      <c r="D762" s="46">
        <f>IF(ISBLANK(Journées!N25),"",(Journées!N25))</f>
        <v>0</v>
      </c>
      <c r="E762" s="46">
        <f>IF(ISBLANK(Journées!O25),"",(Journées!O25))</f>
        <v>1</v>
      </c>
      <c r="F762" s="40" t="s">
        <v>23</v>
      </c>
      <c r="G762" s="5">
        <f>_xlfn.IFS(D762="","",D762&lt;E762,0,D762=E762,1,D762&gt;E762,3)</f>
        <v>0</v>
      </c>
      <c r="I762" s="35" t="s">
        <v>39</v>
      </c>
      <c r="J762" s="35" t="s">
        <v>2</v>
      </c>
      <c r="K762" s="35" t="s">
        <v>4</v>
      </c>
      <c r="L762" s="35" t="s">
        <v>38</v>
      </c>
    </row>
    <row r="763" spans="1:17" ht="18.75" x14ac:dyDescent="0.3">
      <c r="B763" s="14" t="s">
        <v>57</v>
      </c>
      <c r="C763" s="40" t="s">
        <v>26</v>
      </c>
      <c r="D763" s="46">
        <f>IF(ISBLANK(Journées!S29),"",(Journées!S29))</f>
        <v>0</v>
      </c>
      <c r="E763" s="46">
        <f>IF(ISBLANK(Journées!T29),"",(Journées!T29))</f>
        <v>1</v>
      </c>
      <c r="F763" s="41" t="s">
        <v>27</v>
      </c>
      <c r="G763" s="5">
        <f>_xlfn.IFS(E763="","",D763&gt;E763,0,D763=E763,1,D763&lt;E763,3)</f>
        <v>3</v>
      </c>
      <c r="I763" s="5" t="s">
        <v>37</v>
      </c>
      <c r="J763" s="33">
        <f>J759/(J759+M759+P759)</f>
        <v>0.2857142857142857</v>
      </c>
      <c r="K763" s="33">
        <f>M759/(J759+M759+P759)</f>
        <v>0.5</v>
      </c>
      <c r="L763" s="33">
        <f>P759/(J759+M759+P759)</f>
        <v>0.21428571428571427</v>
      </c>
    </row>
    <row r="764" spans="1:17" ht="18.75" x14ac:dyDescent="0.3">
      <c r="B764" s="14" t="s">
        <v>58</v>
      </c>
      <c r="C764" s="41" t="s">
        <v>27</v>
      </c>
      <c r="D764" s="46">
        <f>IF(ISBLANK(Journées!D42),"",(Journées!D42))</f>
        <v>1</v>
      </c>
      <c r="E764" s="46">
        <f>IF(ISBLANK(Journées!E42),"",(Journées!E42))</f>
        <v>0</v>
      </c>
      <c r="F764" s="40" t="s">
        <v>11</v>
      </c>
      <c r="G764" s="5">
        <f>_xlfn.IFS(D764="","",D764&lt;E764,0,D764=E764,1,D764&gt;E764,3)</f>
        <v>3</v>
      </c>
    </row>
    <row r="765" spans="1:17" ht="18.75" x14ac:dyDescent="0.3">
      <c r="B765" s="14" t="s">
        <v>59</v>
      </c>
      <c r="C765" s="40" t="s">
        <v>24</v>
      </c>
      <c r="D765" s="46">
        <f>IF(ISBLANK(Journées!I39),"",(Journées!I39))</f>
        <v>0</v>
      </c>
      <c r="E765" s="46">
        <f>IF(ISBLANK(Journées!J39),"",(Journées!J39))</f>
        <v>1</v>
      </c>
      <c r="F765" s="41" t="s">
        <v>27</v>
      </c>
      <c r="G765" s="5">
        <f>_xlfn.IFS(E765="","",D765&gt;E765,0,D765=E765,1,D765&lt;E765,3)</f>
        <v>3</v>
      </c>
    </row>
    <row r="766" spans="1:17" ht="18.75" x14ac:dyDescent="0.3">
      <c r="B766" s="14" t="s">
        <v>60</v>
      </c>
      <c r="C766" s="41" t="s">
        <v>27</v>
      </c>
      <c r="D766" s="46">
        <f>IF(ISBLANK(Journées!N36),"",(Journées!N36))</f>
        <v>2</v>
      </c>
      <c r="E766" s="46">
        <f>IF(ISBLANK(Journées!O36),"",(Journées!O36))</f>
        <v>2</v>
      </c>
      <c r="F766" s="40" t="s">
        <v>17</v>
      </c>
      <c r="G766" s="5">
        <f>_xlfn.IFS(D766="","",D766&lt;E766,0,D766=E766,1,D766&gt;E766,3)</f>
        <v>1</v>
      </c>
      <c r="J766" s="70" t="s">
        <v>42</v>
      </c>
      <c r="K766" s="71"/>
      <c r="M766" s="72" t="s">
        <v>43</v>
      </c>
      <c r="N766" s="73"/>
    </row>
    <row r="767" spans="1:17" ht="18.75" x14ac:dyDescent="0.3">
      <c r="B767" s="14" t="s">
        <v>61</v>
      </c>
      <c r="C767" s="41" t="s">
        <v>27</v>
      </c>
      <c r="D767" s="46">
        <f>IF(ISBLANK(Journées!S37),"",(Journées!S37))</f>
        <v>1</v>
      </c>
      <c r="E767" s="46">
        <f>IF(ISBLANK(Journées!T37),"",(Journées!T37))</f>
        <v>0</v>
      </c>
      <c r="F767" s="40" t="s">
        <v>13</v>
      </c>
      <c r="G767" s="5">
        <f>_xlfn.IFS(D767="","",D767&lt;E767,0,D767=E767,1,D767&gt;E767,3)</f>
        <v>3</v>
      </c>
      <c r="J767" s="5" t="s">
        <v>34</v>
      </c>
      <c r="K767" s="5" t="s">
        <v>35</v>
      </c>
      <c r="M767" s="5" t="s">
        <v>34</v>
      </c>
      <c r="N767" s="5" t="s">
        <v>35</v>
      </c>
    </row>
    <row r="768" spans="1:17" ht="18.75" x14ac:dyDescent="0.3">
      <c r="B768" s="14" t="s">
        <v>62</v>
      </c>
      <c r="C768" s="40" t="s">
        <v>21</v>
      </c>
      <c r="D768" s="46">
        <f>IF(ISBLANK(Journées!D56),"",(Journées!D56))</f>
        <v>2</v>
      </c>
      <c r="E768" s="46">
        <f>IF(ISBLANK(Journées!E56),"",(Journées!E56))</f>
        <v>3</v>
      </c>
      <c r="F768" s="41" t="s">
        <v>27</v>
      </c>
      <c r="G768" s="5">
        <f>_xlfn.IFS(E768="","",D768&gt;E768,0,D768=E768,1,D768&lt;E768,3)</f>
        <v>3</v>
      </c>
      <c r="J768" s="5">
        <f>SUM(D757,D760,D762,D764,D775,D766,D773,D771,D767,D787,D769,D778,D776,D783,D785,D781,D793,D789,D791)</f>
        <v>15</v>
      </c>
      <c r="K768" s="5">
        <f>SUM(E756,E759,E758,E768,E761,E763,E790,E770,E777,E765,E779,E792,E780,E784,E782,E786,E788,E774,E772)</f>
        <v>14</v>
      </c>
      <c r="M768" s="5">
        <f>SUM(E757,E760,E762,E775,E766,E764,E771,E767,E769,E789,E773,E778,E781,E783,E787,E785,E791,E776,E793)</f>
        <v>15</v>
      </c>
      <c r="N768" s="5">
        <f>SUM(D756,D759,D758,D768,D761,D763,D765,D772,D774,D770,D777,D790,D779,D780,D784,D788,D786,D782,D792)</f>
        <v>27</v>
      </c>
    </row>
    <row r="769" spans="2:18" ht="18.75" x14ac:dyDescent="0.3">
      <c r="B769" s="14" t="s">
        <v>63</v>
      </c>
      <c r="C769" s="41" t="s">
        <v>27</v>
      </c>
      <c r="D769" s="46">
        <f>IF(ISBLANK(Journées!I53),"",(Journées!I53))</f>
        <v>0</v>
      </c>
      <c r="E769" s="46">
        <f>IF(ISBLANK(Journées!J53),"",(Journées!J53))</f>
        <v>0</v>
      </c>
      <c r="F769" s="40" t="s">
        <v>31</v>
      </c>
      <c r="G769" s="5">
        <f>_xlfn.IFS(D769="","",D769&lt;E769,0,D769=E769,1,D769&gt;E769,3)</f>
        <v>1</v>
      </c>
      <c r="J769" s="29">
        <f>J768/K770</f>
        <v>0.51724137931034486</v>
      </c>
      <c r="K769" s="29">
        <f>K768/K770</f>
        <v>0.48275862068965519</v>
      </c>
      <c r="M769" s="29">
        <f>M768/N770</f>
        <v>0.35714285714285715</v>
      </c>
      <c r="N769" s="29">
        <f>N768/N770</f>
        <v>0.6428571428571429</v>
      </c>
    </row>
    <row r="770" spans="2:18" ht="18.75" x14ac:dyDescent="0.3">
      <c r="B770" s="14" t="s">
        <v>64</v>
      </c>
      <c r="C770" s="40" t="s">
        <v>29</v>
      </c>
      <c r="D770" s="46">
        <f>IF(ISBLANK(Journées!N52),"",(Journées!N52))</f>
        <v>2</v>
      </c>
      <c r="E770" s="46">
        <f>IF(ISBLANK(Journées!O52),"",(Journées!O52))</f>
        <v>1</v>
      </c>
      <c r="F770" s="41" t="s">
        <v>27</v>
      </c>
      <c r="G770" s="5">
        <f>_xlfn.IFS(E770="","",D770&gt;E770,0,D770=E770,1,D770&lt;E770,3)</f>
        <v>0</v>
      </c>
      <c r="J770" s="5" t="s">
        <v>45</v>
      </c>
      <c r="K770" s="5">
        <f>J768+K768</f>
        <v>29</v>
      </c>
      <c r="M770" s="5" t="s">
        <v>44</v>
      </c>
      <c r="N770" s="5">
        <f>M768+N768</f>
        <v>42</v>
      </c>
    </row>
    <row r="771" spans="2:18" ht="18.75" x14ac:dyDescent="0.3">
      <c r="B771" s="14" t="s">
        <v>65</v>
      </c>
      <c r="C771" s="41" t="s">
        <v>27</v>
      </c>
      <c r="D771" s="46">
        <f>IF(ISBLANK(Journées!S49),"",(Journées!S49))</f>
        <v>4</v>
      </c>
      <c r="E771" s="46">
        <f>IF(ISBLANK(Journées!T49),"",(Journées!T49))</f>
        <v>1</v>
      </c>
      <c r="F771" s="40" t="s">
        <v>18</v>
      </c>
      <c r="G771" s="5">
        <f>_xlfn.IFS(D771="","",D771&lt;E771,0,D771=E771,1,D771&gt;E771,3)</f>
        <v>3</v>
      </c>
    </row>
    <row r="772" spans="2:18" ht="18.75" x14ac:dyDescent="0.3">
      <c r="B772" s="14" t="s">
        <v>66</v>
      </c>
      <c r="C772" s="40" t="s">
        <v>32</v>
      </c>
      <c r="D772" s="46">
        <f>IF(ISBLANK(Journées!D64),"",(Journées!D64))</f>
        <v>3</v>
      </c>
      <c r="E772" s="46">
        <f>IF(ISBLANK(Journées!E64),"",(Journées!E64))</f>
        <v>1</v>
      </c>
      <c r="F772" s="41" t="s">
        <v>27</v>
      </c>
      <c r="G772" s="5">
        <f>_xlfn.IFS(E772="","",D772&gt;E772,0,D772=E772,1,D772&lt;E772,3)</f>
        <v>0</v>
      </c>
      <c r="J772" s="70" t="s">
        <v>126</v>
      </c>
      <c r="K772" s="71"/>
      <c r="L772" s="47">
        <f>K770/(J759+M759+P759)</f>
        <v>1.0357142857142858</v>
      </c>
      <c r="M772" s="72" t="s">
        <v>127</v>
      </c>
      <c r="N772" s="73"/>
      <c r="O772" s="47">
        <f>N770/(J759+M759+P759)</f>
        <v>1.5</v>
      </c>
      <c r="P772" s="64" t="s">
        <v>147</v>
      </c>
      <c r="Q772" s="65"/>
      <c r="R772" s="47">
        <f>(K770+N770)/(J759+M759+P759)</f>
        <v>2.5357142857142856</v>
      </c>
    </row>
    <row r="773" spans="2:18" ht="18.75" x14ac:dyDescent="0.3">
      <c r="B773" s="14" t="s">
        <v>67</v>
      </c>
      <c r="C773" s="41" t="s">
        <v>27</v>
      </c>
      <c r="D773" s="46">
        <f>IF(ISBLANK(Journées!I62),"",(Journées!I62))</f>
        <v>0</v>
      </c>
      <c r="E773" s="46">
        <f>IF(ISBLANK(Journées!J62),"",(Journées!J62))</f>
        <v>1</v>
      </c>
      <c r="F773" s="40" t="s">
        <v>10</v>
      </c>
      <c r="G773" s="5">
        <f>_xlfn.IFS(D773="","",D773&lt;E773,0,D773=E773,1,D773&gt;E773,3)</f>
        <v>0</v>
      </c>
    </row>
    <row r="774" spans="2:18" ht="18.75" x14ac:dyDescent="0.3">
      <c r="B774" s="14" t="s">
        <v>68</v>
      </c>
      <c r="C774" s="40" t="s">
        <v>30</v>
      </c>
      <c r="D774" s="46">
        <f>IF(ISBLANK(Journées!N63),"",(Journées!N63))</f>
        <v>2</v>
      </c>
      <c r="E774" s="46">
        <f>IF(ISBLANK(Journées!O63),"",(Journées!O63))</f>
        <v>1</v>
      </c>
      <c r="F774" s="41" t="s">
        <v>27</v>
      </c>
      <c r="G774" s="5">
        <f>_xlfn.IFS(E774="","",D774&gt;E774,0,D774=E774,1,D774&lt;E774,3)</f>
        <v>0</v>
      </c>
    </row>
    <row r="775" spans="2:18" ht="18.75" x14ac:dyDescent="0.3">
      <c r="B775" s="14" t="s">
        <v>69</v>
      </c>
      <c r="C775" s="41" t="s">
        <v>27</v>
      </c>
      <c r="D775" s="46">
        <f>IF(ISBLANK(Journées!S69),"",(Journées!S69))</f>
        <v>0</v>
      </c>
      <c r="E775" s="46">
        <f>IF(ISBLANK(Journées!T69),"",(Journées!T69))</f>
        <v>2</v>
      </c>
      <c r="F775" s="40" t="s">
        <v>21</v>
      </c>
      <c r="G775" s="5">
        <f>_xlfn.IFS(D775="","",D775&lt;E775,0,D775=E775,1,D775&gt;E775,3)</f>
        <v>0</v>
      </c>
    </row>
    <row r="776" spans="2:18" ht="18.75" x14ac:dyDescent="0.3">
      <c r="B776" s="14" t="s">
        <v>70</v>
      </c>
      <c r="C776" s="41" t="s">
        <v>27</v>
      </c>
      <c r="D776" s="46">
        <f>IF(ISBLANK(Journées!D82),"",(Journées!D82))</f>
        <v>2</v>
      </c>
      <c r="E776" s="46">
        <f>IF(ISBLANK(Journées!E82),"",(Journées!E82))</f>
        <v>1</v>
      </c>
      <c r="F776" s="40" t="s">
        <v>49</v>
      </c>
      <c r="G776" s="5">
        <f>_xlfn.IFS(D776="","",D776&lt;E776,0,D776=E776,1,D776&gt;E776,3)</f>
        <v>3</v>
      </c>
      <c r="J776" s="68" t="s">
        <v>148</v>
      </c>
      <c r="K776" s="69"/>
      <c r="L776" s="14" t="str">
        <f>B778</f>
        <v>J23</v>
      </c>
      <c r="M776" s="14" t="str" cm="1">
        <f t="array" ref="M776">_xlfn.SWITCH(VLOOKUP(L776,B756:G793,6,FALSE),0,"D",1,"N",3,"V")</f>
        <v>D</v>
      </c>
    </row>
    <row r="777" spans="2:18" ht="18.75" x14ac:dyDescent="0.3">
      <c r="B777" s="14" t="s">
        <v>71</v>
      </c>
      <c r="C777" s="40" t="s">
        <v>23</v>
      </c>
      <c r="D777" s="46">
        <f>IF(ISBLANK(Journées!I74),"",(Journées!I74))</f>
        <v>3</v>
      </c>
      <c r="E777" s="46">
        <f>IF(ISBLANK(Journées!J74),"",(Journées!J74))</f>
        <v>1</v>
      </c>
      <c r="F777" s="41" t="s">
        <v>27</v>
      </c>
      <c r="G777" s="5">
        <f>_xlfn.IFS(E777="","",D777&gt;E777,0,D777=E777,1,D777&lt;E777,3)</f>
        <v>0</v>
      </c>
      <c r="L777" s="14" t="str">
        <f t="shared" ref="L777:L780" si="17">B779</f>
        <v>J24</v>
      </c>
      <c r="M777" s="14" t="str" cm="1">
        <f t="array" ref="M777">_xlfn.SWITCH(VLOOKUP(L777,B757:G794,6,FALSE),0,"D",1,"N",3,"V")</f>
        <v>D</v>
      </c>
    </row>
    <row r="778" spans="2:18" ht="18.75" x14ac:dyDescent="0.3">
      <c r="B778" s="14" t="s">
        <v>72</v>
      </c>
      <c r="C778" s="41" t="s">
        <v>27</v>
      </c>
      <c r="D778" s="46">
        <f>IF(ISBLANK(Journées!N73),"",(Journées!N73))</f>
        <v>0</v>
      </c>
      <c r="E778" s="46">
        <f>IF(ISBLANK(Journées!O73),"",(Journées!O73))</f>
        <v>2</v>
      </c>
      <c r="F778" s="40" t="s">
        <v>12</v>
      </c>
      <c r="G778" s="5">
        <f>_xlfn.IFS(D778="","",D778&lt;E778,0,D778=E778,1,D778&gt;E778,3)</f>
        <v>0</v>
      </c>
      <c r="L778" s="14" t="str">
        <f t="shared" si="17"/>
        <v>J25</v>
      </c>
      <c r="M778" s="14" t="str" cm="1">
        <f t="array" ref="M778">_xlfn.SWITCH(VLOOKUP(L778,B758:G795,6,FALSE),0,"D",1,"N",3,"V")</f>
        <v>D</v>
      </c>
    </row>
    <row r="779" spans="2:18" ht="18.75" x14ac:dyDescent="0.3">
      <c r="B779" s="14" t="s">
        <v>73</v>
      </c>
      <c r="C779" s="40" t="s">
        <v>31</v>
      </c>
      <c r="D779" s="46">
        <f>IF(ISBLANK(Journées!S75),"",(Journées!S75))</f>
        <v>1</v>
      </c>
      <c r="E779" s="46">
        <f>IF(ISBLANK(Journées!T75),"",(Journées!T75))</f>
        <v>0</v>
      </c>
      <c r="F779" s="41" t="s">
        <v>27</v>
      </c>
      <c r="G779" s="5">
        <f>_xlfn.IFS(E779="","",D779&gt;E779,0,D779=E779,1,D779&lt;E779,3)</f>
        <v>0</v>
      </c>
      <c r="L779" s="14" t="str">
        <f t="shared" si="17"/>
        <v>J26</v>
      </c>
      <c r="M779" s="14" t="str" cm="1">
        <f t="array" ref="M779">_xlfn.SWITCH(VLOOKUP(L779,B759:G796,6,FALSE),0,"D",1,"N",3,"V")</f>
        <v>N</v>
      </c>
    </row>
    <row r="780" spans="2:18" ht="18.75" x14ac:dyDescent="0.3">
      <c r="B780" s="14" t="s">
        <v>74</v>
      </c>
      <c r="C780" s="40" t="s">
        <v>28</v>
      </c>
      <c r="D780" s="46">
        <f>IF(ISBLANK(Journées!D88),"",(Journées!D88))</f>
        <v>3</v>
      </c>
      <c r="E780" s="46">
        <f>IF(ISBLANK(Journées!E88),"",(Journées!E88))</f>
        <v>2</v>
      </c>
      <c r="F780" s="41" t="s">
        <v>27</v>
      </c>
      <c r="G780" s="5">
        <f>_xlfn.IFS(E780="","",D780&gt;E780,0,D780=E780,1,D780&lt;E780,3)</f>
        <v>0</v>
      </c>
      <c r="L780" s="14" t="str">
        <f t="shared" si="17"/>
        <v>J27</v>
      </c>
      <c r="M780" s="14" t="str" cm="1">
        <f t="array" ref="M780">_xlfn.SWITCH(VLOOKUP(L780,B760:G797,6,FALSE),0,"D",1,"N",3,"V")</f>
        <v>D</v>
      </c>
    </row>
    <row r="781" spans="2:18" ht="18.75" x14ac:dyDescent="0.3">
      <c r="B781" s="14" t="s">
        <v>75</v>
      </c>
      <c r="C781" s="41" t="s">
        <v>27</v>
      </c>
      <c r="D781" s="46">
        <f>IF(ISBLANK(Journées!I91),"",(Journées!I91))</f>
        <v>1</v>
      </c>
      <c r="E781" s="46">
        <f>IF(ISBLANK(Journées!J91),"",(Journées!J91))</f>
        <v>1</v>
      </c>
      <c r="F781" s="40" t="s">
        <v>32</v>
      </c>
      <c r="G781" s="5">
        <f>_xlfn.IFS(D781="","",D781&lt;E781,0,D781=E781,1,D781&gt;E781,3)</f>
        <v>1</v>
      </c>
    </row>
    <row r="782" spans="2:18" ht="18.75" x14ac:dyDescent="0.3">
      <c r="B782" s="14" t="s">
        <v>76</v>
      </c>
      <c r="C782" s="40" t="s">
        <v>11</v>
      </c>
      <c r="D782" s="46">
        <f>IF(ISBLANK(Journées!N86),"",(Journées!N86))</f>
        <v>2</v>
      </c>
      <c r="E782" s="46">
        <f>IF(ISBLANK(Journées!O86),"",(Journées!O86))</f>
        <v>0</v>
      </c>
      <c r="F782" s="41" t="s">
        <v>27</v>
      </c>
      <c r="G782" s="5">
        <f>_xlfn.IFS(E782="","",D782&gt;E782,0,D782=E782,1,D782&lt;E782,3)</f>
        <v>0</v>
      </c>
    </row>
    <row r="783" spans="2:18" ht="18.75" x14ac:dyDescent="0.3">
      <c r="B783" s="14" t="s">
        <v>77</v>
      </c>
      <c r="C783" s="41" t="s">
        <v>27</v>
      </c>
      <c r="D783" s="46">
        <f>IF(ISBLANK(Journées!S90),"",(Journées!S90))</f>
        <v>1</v>
      </c>
      <c r="E783" s="46">
        <f>IF(ISBLANK(Journées!T90),"",(Journées!T90))</f>
        <v>1</v>
      </c>
      <c r="F783" s="40" t="s">
        <v>24</v>
      </c>
      <c r="G783" s="5">
        <f>_xlfn.IFS(D783="","",D783&lt;E783,0,D783=E783,1,D783&gt;E783,3)</f>
        <v>1</v>
      </c>
    </row>
    <row r="784" spans="2:18" ht="18.75" x14ac:dyDescent="0.3">
      <c r="B784" s="14" t="s">
        <v>78</v>
      </c>
      <c r="C784" s="40" t="s">
        <v>13</v>
      </c>
      <c r="D784" s="46"/>
      <c r="E784" s="20"/>
      <c r="F784" s="41" t="s">
        <v>27</v>
      </c>
      <c r="G784" s="5" t="str">
        <f>_xlfn.IFS(E784="","",D784&gt;E784,0,D784=E784,1,D784&lt;E784,3)</f>
        <v/>
      </c>
    </row>
    <row r="785" spans="1:17" ht="18.75" x14ac:dyDescent="0.3">
      <c r="B785" s="14" t="s">
        <v>79</v>
      </c>
      <c r="C785" s="41" t="s">
        <v>27</v>
      </c>
      <c r="D785" s="46"/>
      <c r="E785" s="20"/>
      <c r="F785" s="40" t="s">
        <v>30</v>
      </c>
      <c r="G785" s="5" t="str">
        <f>_xlfn.IFS(D785="","",D785&lt;E785,0,D785=E785,1,D785&gt;E785,3)</f>
        <v/>
      </c>
    </row>
    <row r="786" spans="1:17" ht="18.75" x14ac:dyDescent="0.3">
      <c r="B786" s="14" t="s">
        <v>80</v>
      </c>
      <c r="C786" s="40" t="s">
        <v>22</v>
      </c>
      <c r="D786" s="46"/>
      <c r="E786" s="20"/>
      <c r="F786" s="41" t="s">
        <v>27</v>
      </c>
      <c r="G786" s="5" t="str">
        <f>_xlfn.IFS(E786="","",D786&gt;E786,0,D786=E786,1,D786&lt;E786,3)</f>
        <v/>
      </c>
    </row>
    <row r="787" spans="1:17" ht="18.75" x14ac:dyDescent="0.3">
      <c r="B787" s="14" t="s">
        <v>81</v>
      </c>
      <c r="C787" s="41" t="s">
        <v>27</v>
      </c>
      <c r="D787" s="46"/>
      <c r="E787" s="20"/>
      <c r="F787" s="40" t="s">
        <v>29</v>
      </c>
      <c r="G787" s="5" t="str">
        <f>_xlfn.IFS(D787="","",D787&lt;E787,0,D787=E787,1,D787&gt;E787,3)</f>
        <v/>
      </c>
    </row>
    <row r="788" spans="1:17" ht="18.75" x14ac:dyDescent="0.3">
      <c r="B788" s="14" t="s">
        <v>82</v>
      </c>
      <c r="C788" s="40" t="s">
        <v>10</v>
      </c>
      <c r="D788" s="46"/>
      <c r="E788" s="20"/>
      <c r="F788" s="41" t="s">
        <v>27</v>
      </c>
      <c r="G788" s="5" t="str">
        <f>_xlfn.IFS(E788="","",D788&gt;E788,0,D788=E788,1,D788&lt;E788,3)</f>
        <v/>
      </c>
    </row>
    <row r="789" spans="1:17" ht="18.75" x14ac:dyDescent="0.3">
      <c r="B789" s="14" t="s">
        <v>83</v>
      </c>
      <c r="C789" s="41" t="s">
        <v>27</v>
      </c>
      <c r="D789" s="46"/>
      <c r="E789" s="20"/>
      <c r="F789" s="40" t="s">
        <v>25</v>
      </c>
      <c r="G789" s="5" t="str">
        <f>_xlfn.IFS(D789="","",D789&lt;E789,0,D789=E789,1,D789&gt;E789,3)</f>
        <v/>
      </c>
    </row>
    <row r="790" spans="1:17" ht="18.75" x14ac:dyDescent="0.3">
      <c r="B790" s="14" t="s">
        <v>84</v>
      </c>
      <c r="C790" s="40" t="s">
        <v>17</v>
      </c>
      <c r="D790" s="46"/>
      <c r="E790" s="20"/>
      <c r="F790" s="41" t="s">
        <v>27</v>
      </c>
      <c r="G790" s="5" t="str">
        <f>_xlfn.IFS(E790="","",D790&gt;E790,0,D790=E790,1,D790&lt;E790,3)</f>
        <v/>
      </c>
    </row>
    <row r="791" spans="1:17" ht="18.75" x14ac:dyDescent="0.3">
      <c r="B791" s="14" t="s">
        <v>85</v>
      </c>
      <c r="C791" s="41" t="s">
        <v>27</v>
      </c>
      <c r="D791" s="46"/>
      <c r="E791" s="20"/>
      <c r="F791" s="40" t="s">
        <v>20</v>
      </c>
      <c r="G791" s="5" t="str">
        <f>_xlfn.IFS(D791="","",D791&lt;E791,0,D791=E791,1,D791&gt;E791,3)</f>
        <v/>
      </c>
    </row>
    <row r="792" spans="1:17" ht="18.75" x14ac:dyDescent="0.3">
      <c r="B792" s="14" t="s">
        <v>86</v>
      </c>
      <c r="C792" s="40" t="s">
        <v>18</v>
      </c>
      <c r="D792" s="46"/>
      <c r="E792" s="20"/>
      <c r="F792" s="41" t="s">
        <v>27</v>
      </c>
      <c r="G792" s="5" t="str">
        <f>_xlfn.IFS(E792="","",D792&gt;E792,0,D792=E792,1,D792&lt;E792,3)</f>
        <v/>
      </c>
    </row>
    <row r="793" spans="1:17" ht="18.75" x14ac:dyDescent="0.3">
      <c r="B793" s="14" t="s">
        <v>87</v>
      </c>
      <c r="C793" s="41" t="s">
        <v>27</v>
      </c>
      <c r="D793" s="46"/>
      <c r="E793" s="20"/>
      <c r="F793" s="40" t="s">
        <v>33</v>
      </c>
      <c r="G793" s="5" t="str">
        <f>_xlfn.IFS(D793="","",D793&lt;E793,0,D793=E793,1,D793&gt;E793,3)</f>
        <v/>
      </c>
    </row>
    <row r="794" spans="1:17" ht="18.75" x14ac:dyDescent="0.3">
      <c r="C794" s="17"/>
      <c r="D794" s="17"/>
      <c r="E794" s="17"/>
      <c r="F794" s="17"/>
      <c r="G794" s="5"/>
    </row>
    <row r="795" spans="1:17" ht="18.75" x14ac:dyDescent="0.3">
      <c r="B795" s="27"/>
      <c r="C795" s="14"/>
      <c r="D795" s="5"/>
      <c r="E795" s="5"/>
      <c r="F795" s="27"/>
      <c r="G795" s="37">
        <f>SUM(G756:G794)</f>
        <v>30</v>
      </c>
    </row>
    <row r="797" spans="1:17" ht="15.75" thickBot="1" x14ac:dyDescent="0.3"/>
    <row r="798" spans="1:17" ht="21.75" thickBot="1" x14ac:dyDescent="0.4">
      <c r="A798" t="s">
        <v>145</v>
      </c>
      <c r="B798" s="77" t="s">
        <v>30</v>
      </c>
      <c r="C798" s="78"/>
      <c r="D798" s="78"/>
      <c r="E798" s="78"/>
      <c r="F798" s="79"/>
    </row>
    <row r="799" spans="1:17" ht="21" x14ac:dyDescent="0.35">
      <c r="B799" s="21"/>
      <c r="C799" s="81" t="s">
        <v>34</v>
      </c>
      <c r="D799" s="82"/>
      <c r="E799" s="81" t="s">
        <v>35</v>
      </c>
      <c r="F799" s="82"/>
      <c r="G799" s="14" t="s">
        <v>40</v>
      </c>
      <c r="J799" s="83" t="s">
        <v>36</v>
      </c>
      <c r="K799" s="84"/>
      <c r="M799" s="75" t="s">
        <v>4</v>
      </c>
      <c r="N799" s="85"/>
      <c r="P799" s="66" t="s">
        <v>38</v>
      </c>
      <c r="Q799" s="86"/>
    </row>
    <row r="800" spans="1:17" ht="18.75" x14ac:dyDescent="0.3">
      <c r="B800" s="21" t="s">
        <v>50</v>
      </c>
      <c r="C800" s="41" t="s">
        <v>30</v>
      </c>
      <c r="D800" s="40">
        <v>1</v>
      </c>
      <c r="E800" s="40">
        <v>1</v>
      </c>
      <c r="F800" s="40" t="s">
        <v>23</v>
      </c>
      <c r="G800" s="5">
        <f>_xlfn.IFS(D800="","",D800&lt;E800,0,D800=E800,1,D800&gt;E800,3)</f>
        <v>1</v>
      </c>
      <c r="I800" s="24"/>
      <c r="J800" s="5" t="s">
        <v>34</v>
      </c>
      <c r="K800" s="5" t="s">
        <v>35</v>
      </c>
      <c r="L800" s="24"/>
      <c r="M800" s="5" t="s">
        <v>34</v>
      </c>
      <c r="N800" s="5" t="s">
        <v>35</v>
      </c>
      <c r="O800" s="24"/>
      <c r="P800" s="5" t="s">
        <v>34</v>
      </c>
      <c r="Q800" s="5" t="s">
        <v>35</v>
      </c>
    </row>
    <row r="801" spans="2:18" ht="18.75" x14ac:dyDescent="0.3">
      <c r="B801" s="14" t="s">
        <v>51</v>
      </c>
      <c r="C801" s="40" t="s">
        <v>32</v>
      </c>
      <c r="D801" s="20">
        <v>0</v>
      </c>
      <c r="E801" s="20">
        <v>0</v>
      </c>
      <c r="F801" s="41" t="s">
        <v>30</v>
      </c>
      <c r="G801" s="5">
        <f>_xlfn.IFS(E801="","",D801&gt;E801,0,D801=E801,1,D801&lt;E801,3)</f>
        <v>1</v>
      </c>
      <c r="I801" s="24"/>
      <c r="J801" s="5">
        <f>COUNTIFS(C800:C837,F801,G800:G837,3)</f>
        <v>7</v>
      </c>
      <c r="K801" s="5">
        <f>COUNTIFS(F800:F837,F801,G800:G837,3)</f>
        <v>4</v>
      </c>
      <c r="L801" s="24"/>
      <c r="M801" s="5">
        <f>COUNTIFS(C800:C837,F801,G800:G837,0)</f>
        <v>3</v>
      </c>
      <c r="N801" s="5">
        <f>COUNTIFS(F800:F837,F801,G800:G837,0)</f>
        <v>8</v>
      </c>
      <c r="O801" s="24"/>
      <c r="P801" s="5">
        <f>COUNTIFS(C800:C837,F801,G800:G837,1)</f>
        <v>3</v>
      </c>
      <c r="Q801" s="5">
        <f>COUNTIFS(F800:F837,F801,G800:G837,1)</f>
        <v>2</v>
      </c>
    </row>
    <row r="802" spans="2:18" ht="18.75" x14ac:dyDescent="0.3">
      <c r="B802" s="14" t="s">
        <v>52</v>
      </c>
      <c r="C802" s="41" t="s">
        <v>30</v>
      </c>
      <c r="D802" s="46">
        <f>IF(ISBLANK(Journées!N17),"",(Journées!N17))</f>
        <v>0</v>
      </c>
      <c r="E802" s="46">
        <f>IF(ISBLANK(Journées!O17),"",(Journées!O17))</f>
        <v>2</v>
      </c>
      <c r="F802" s="40" t="s">
        <v>29</v>
      </c>
      <c r="G802" s="5">
        <f>_xlfn.IFS(D802="","",D802&lt;E802,0,D802=E802,1,D802&gt;E802,3)</f>
        <v>0</v>
      </c>
      <c r="I802" s="44"/>
      <c r="J802" s="30">
        <f>J801/J803</f>
        <v>0.63636363636363635</v>
      </c>
      <c r="K802" s="31">
        <f>K801/J803</f>
        <v>0.36363636363636365</v>
      </c>
      <c r="L802" s="28"/>
      <c r="M802" s="32">
        <f>M801/M803</f>
        <v>0.27272727272727271</v>
      </c>
      <c r="N802" s="31">
        <f>N801/M803</f>
        <v>0.72727272727272729</v>
      </c>
      <c r="O802" s="28"/>
      <c r="P802" s="32">
        <f>P801/P803</f>
        <v>0.6</v>
      </c>
      <c r="Q802" s="30">
        <f>Q801/P803</f>
        <v>0.4</v>
      </c>
    </row>
    <row r="803" spans="2:18" ht="18.75" x14ac:dyDescent="0.3">
      <c r="B803" s="14" t="s">
        <v>53</v>
      </c>
      <c r="C803" s="41" t="s">
        <v>30</v>
      </c>
      <c r="D803" s="46">
        <f>IF(ISBLANK(Journées!S15),"",(Journées!S15))</f>
        <v>2</v>
      </c>
      <c r="E803" s="46">
        <f>IF(ISBLANK(Journées!T15),"",(Journées!T15))</f>
        <v>2</v>
      </c>
      <c r="F803" s="40" t="s">
        <v>13</v>
      </c>
      <c r="G803" s="5">
        <f>_xlfn.IFS(D803="","",D803&lt;E803,0,D803=E803,1,D803&gt;E803,3)</f>
        <v>1</v>
      </c>
      <c r="I803" s="26"/>
      <c r="J803" s="5">
        <f>J801+K801</f>
        <v>11</v>
      </c>
      <c r="K803" s="34"/>
      <c r="L803" s="24"/>
      <c r="M803" s="5">
        <f>M801+N801</f>
        <v>11</v>
      </c>
      <c r="N803" s="34"/>
      <c r="O803" s="24"/>
      <c r="P803" s="5">
        <f>P801+Q801</f>
        <v>5</v>
      </c>
      <c r="Q803" s="34"/>
    </row>
    <row r="804" spans="2:18" ht="18.75" x14ac:dyDescent="0.3">
      <c r="B804" s="14" t="s">
        <v>54</v>
      </c>
      <c r="C804" s="40" t="s">
        <v>10</v>
      </c>
      <c r="D804" s="46">
        <f>IF(ISBLANK(Journées!D29),"",(Journées!D29))</f>
        <v>1</v>
      </c>
      <c r="E804" s="46">
        <f>IF(ISBLANK(Journées!E29),"",(Journées!E29))</f>
        <v>0</v>
      </c>
      <c r="F804" s="41" t="s">
        <v>30</v>
      </c>
      <c r="G804" s="5">
        <f>_xlfn.IFS(E804="","",D804&gt;E804,0,D804=E804,1,D804&lt;E804,3)</f>
        <v>0</v>
      </c>
      <c r="H804" s="17"/>
    </row>
    <row r="805" spans="2:18" ht="18.75" x14ac:dyDescent="0.3">
      <c r="B805" s="14" t="s">
        <v>55</v>
      </c>
      <c r="C805" s="41" t="s">
        <v>30</v>
      </c>
      <c r="D805" s="46">
        <f>IF(ISBLANK(Journées!I29),"",(Journées!I29))</f>
        <v>2</v>
      </c>
      <c r="E805" s="46">
        <f>IF(ISBLANK(Journées!J29),"",(Journées!J29))</f>
        <v>1</v>
      </c>
      <c r="F805" s="40" t="s">
        <v>21</v>
      </c>
      <c r="G805" s="5">
        <f>_xlfn.IFS(D805="","",D805&lt;E805,0,D805=E805,1,D805&gt;E805,3)</f>
        <v>3</v>
      </c>
    </row>
    <row r="806" spans="2:18" ht="18.75" x14ac:dyDescent="0.3">
      <c r="B806" s="14" t="s">
        <v>56</v>
      </c>
      <c r="C806" s="40" t="s">
        <v>20</v>
      </c>
      <c r="D806" s="46">
        <f>IF(ISBLANK(Journées!N29),"",(Journées!N29))</f>
        <v>2</v>
      </c>
      <c r="E806" s="46">
        <f>IF(ISBLANK(Journées!O29),"",(Journées!O29))</f>
        <v>0</v>
      </c>
      <c r="F806" s="41" t="s">
        <v>30</v>
      </c>
      <c r="G806" s="5">
        <f>_xlfn.IFS(E806="","",D806&gt;E806,0,D806=E806,1,D806&lt;E806,3)</f>
        <v>0</v>
      </c>
      <c r="I806" s="35" t="s">
        <v>39</v>
      </c>
      <c r="J806" s="35" t="s">
        <v>2</v>
      </c>
      <c r="K806" s="35" t="s">
        <v>4</v>
      </c>
      <c r="L806" s="35" t="s">
        <v>38</v>
      </c>
    </row>
    <row r="807" spans="2:18" ht="18.75" x14ac:dyDescent="0.3">
      <c r="B807" s="14" t="s">
        <v>57</v>
      </c>
      <c r="C807" s="41" t="s">
        <v>30</v>
      </c>
      <c r="D807" s="46">
        <f>IF(ISBLANK(Journées!S27),"",(Journées!S27))</f>
        <v>1</v>
      </c>
      <c r="E807" s="46">
        <f>IF(ISBLANK(Journées!T27),"",(Journées!T27))</f>
        <v>0</v>
      </c>
      <c r="F807" s="40" t="s">
        <v>31</v>
      </c>
      <c r="G807" s="5">
        <f>_xlfn.IFS(D807="","",D807&lt;E807,0,D807=E807,1,D807&gt;E807,3)</f>
        <v>3</v>
      </c>
      <c r="I807" s="5" t="s">
        <v>37</v>
      </c>
      <c r="J807" s="33">
        <f>J803/(J803+M803+P803)</f>
        <v>0.40740740740740738</v>
      </c>
      <c r="K807" s="33">
        <f>M803/(J803+M803+P803)</f>
        <v>0.40740740740740738</v>
      </c>
      <c r="L807" s="33">
        <f>P803/(J803+M803+P803)</f>
        <v>0.18518518518518517</v>
      </c>
    </row>
    <row r="808" spans="2:18" ht="18.75" x14ac:dyDescent="0.3">
      <c r="B808" s="14" t="s">
        <v>58</v>
      </c>
      <c r="C808" s="40" t="s">
        <v>33</v>
      </c>
      <c r="D808" s="46">
        <f>IF(ISBLANK(Journées!D35),"",(Journées!D35))</f>
        <v>1</v>
      </c>
      <c r="E808" s="46">
        <f>IF(ISBLANK(Journées!E35),"",(Journées!E35))</f>
        <v>0</v>
      </c>
      <c r="F808" s="41" t="s">
        <v>30</v>
      </c>
      <c r="G808" s="5">
        <f>_xlfn.IFS(E808="","",D808&gt;E808,0,D808=E808,1,D808&lt;E808,3)</f>
        <v>0</v>
      </c>
    </row>
    <row r="809" spans="2:18" ht="18.75" x14ac:dyDescent="0.3">
      <c r="B809" s="14" t="s">
        <v>59</v>
      </c>
      <c r="C809" s="40" t="s">
        <v>12</v>
      </c>
      <c r="D809" s="46">
        <f>IF(ISBLANK(Journées!I41),"",(Journées!I41))</f>
        <v>2</v>
      </c>
      <c r="E809" s="46">
        <f>IF(ISBLANK(Journées!J41),"",(Journées!J41))</f>
        <v>0</v>
      </c>
      <c r="F809" s="41" t="s">
        <v>30</v>
      </c>
      <c r="G809" s="5">
        <f>_xlfn.IFS(E809="","",D809&gt;E809,0,D809=E809,1,D809&lt;E809,3)</f>
        <v>0</v>
      </c>
    </row>
    <row r="810" spans="2:18" ht="18.75" x14ac:dyDescent="0.3">
      <c r="B810" s="14" t="s">
        <v>60</v>
      </c>
      <c r="C810" s="41" t="s">
        <v>30</v>
      </c>
      <c r="D810" s="46">
        <f>IF(ISBLANK(Journées!N34),"",(Journées!N34))</f>
        <v>1</v>
      </c>
      <c r="E810" s="46">
        <f>IF(ISBLANK(Journées!O34),"",(Journées!O34))</f>
        <v>0</v>
      </c>
      <c r="F810" s="40" t="s">
        <v>18</v>
      </c>
      <c r="G810" s="5">
        <f>_xlfn.IFS(D810="","",D810&lt;E810,0,D810=E810,1,D810&gt;E810,3)</f>
        <v>3</v>
      </c>
      <c r="J810" s="70" t="s">
        <v>42</v>
      </c>
      <c r="K810" s="71"/>
      <c r="M810" s="72" t="s">
        <v>43</v>
      </c>
      <c r="N810" s="73"/>
    </row>
    <row r="811" spans="2:18" ht="18.75" x14ac:dyDescent="0.3">
      <c r="B811" s="14" t="s">
        <v>61</v>
      </c>
      <c r="C811" s="40" t="s">
        <v>25</v>
      </c>
      <c r="D811" s="46">
        <f>IF(ISBLANK(Journées!S41),"",(Journées!S41))</f>
        <v>1</v>
      </c>
      <c r="E811" s="46">
        <f>IF(ISBLANK(Journées!T41),"",(Journées!T41))</f>
        <v>0</v>
      </c>
      <c r="F811" s="41" t="s">
        <v>30</v>
      </c>
      <c r="G811" s="5">
        <f>_xlfn.IFS(E811="","",D811&gt;E811,0,D811=E811,1,D811&lt;E811,3)</f>
        <v>0</v>
      </c>
      <c r="J811" s="5" t="s">
        <v>34</v>
      </c>
      <c r="K811" s="5" t="s">
        <v>35</v>
      </c>
      <c r="M811" s="5" t="s">
        <v>34</v>
      </c>
      <c r="N811" s="5" t="s">
        <v>35</v>
      </c>
    </row>
    <row r="812" spans="2:18" ht="18.75" x14ac:dyDescent="0.3">
      <c r="B812" s="14" t="s">
        <v>62</v>
      </c>
      <c r="C812" s="41" t="s">
        <v>30</v>
      </c>
      <c r="D812" s="46">
        <f>IF(ISBLANK(Journées!D55),"",(Journées!D55))</f>
        <v>4</v>
      </c>
      <c r="E812" s="46">
        <f>IF(ISBLANK(Journées!E55),"",(Journées!E55))</f>
        <v>1</v>
      </c>
      <c r="F812" s="40" t="s">
        <v>26</v>
      </c>
      <c r="G812" s="5">
        <f>_xlfn.IFS(D812="","",D812&lt;E812,0,D812=E812,1,D812&gt;E812,3)</f>
        <v>3</v>
      </c>
      <c r="J812" s="5">
        <f>SUM(D800,D802,D803,D805,D818,D810,D816,D814,D807,D830,D812,D823,D821,D827,D828,D825,D836,D832,D834)</f>
        <v>22</v>
      </c>
      <c r="K812" s="5">
        <f>SUM(E801,E806,E804,E813,E808,E809,E835,E815,E820,E811,E822,E837,E824,E829,E826,E831,E833,E819,E817)</f>
        <v>10</v>
      </c>
      <c r="M812" s="5">
        <f>SUM(E800,E802,E803,E818,E807,E805,E814,E810,E812,E832,E816,E823,E825,E827,E830,E828,E834,E821,E836)</f>
        <v>14</v>
      </c>
      <c r="N812" s="5">
        <f>SUM(D801,D806,D804,D813,D808,D809,D811,D817,D819,D815,D820,D835,D822,D824,D829,D833,D831,D826,D837)</f>
        <v>18</v>
      </c>
    </row>
    <row r="813" spans="2:18" ht="18.75" x14ac:dyDescent="0.3">
      <c r="B813" s="14" t="s">
        <v>63</v>
      </c>
      <c r="C813" s="40" t="s">
        <v>17</v>
      </c>
      <c r="D813" s="46">
        <f>IF(ISBLANK(Journées!I54),"",(Journées!I54))</f>
        <v>0</v>
      </c>
      <c r="E813" s="46">
        <f>IF(ISBLANK(Journées!J54),"",(Journées!J54))</f>
        <v>4</v>
      </c>
      <c r="F813" s="41" t="s">
        <v>30</v>
      </c>
      <c r="G813" s="5">
        <f>_xlfn.IFS(E813="","",D813&gt;E813,0,D813=E813,1,D813&lt;E813,3)</f>
        <v>3</v>
      </c>
      <c r="J813" s="29">
        <f>J812/K814</f>
        <v>0.6875</v>
      </c>
      <c r="K813" s="29">
        <f>K812/K814</f>
        <v>0.3125</v>
      </c>
      <c r="M813" s="29">
        <f>M812/N814</f>
        <v>0.4375</v>
      </c>
      <c r="N813" s="29">
        <f>N812/N814</f>
        <v>0.5625</v>
      </c>
    </row>
    <row r="814" spans="2:18" ht="18.75" x14ac:dyDescent="0.3">
      <c r="B814" s="14" t="s">
        <v>64</v>
      </c>
      <c r="C814" s="41" t="s">
        <v>30</v>
      </c>
      <c r="D814" s="46">
        <f>IF(ISBLANK(Journées!N47),"",(Journées!N47))</f>
        <v>1</v>
      </c>
      <c r="E814" s="46">
        <f>IF(ISBLANK(Journées!O47),"",(Journées!O47))</f>
        <v>2</v>
      </c>
      <c r="F814" s="40" t="s">
        <v>11</v>
      </c>
      <c r="G814" s="5">
        <f>_xlfn.IFS(D814="","",D814&lt;E814,0,D814=E814,1,D814&gt;E814,3)</f>
        <v>0</v>
      </c>
      <c r="J814" s="5" t="s">
        <v>45</v>
      </c>
      <c r="K814" s="5">
        <f>J812+K812</f>
        <v>32</v>
      </c>
      <c r="M814" s="5" t="s">
        <v>44</v>
      </c>
      <c r="N814" s="5">
        <f>M812+N812</f>
        <v>32</v>
      </c>
    </row>
    <row r="815" spans="2:18" ht="18.75" x14ac:dyDescent="0.3">
      <c r="B815" s="14" t="s">
        <v>65</v>
      </c>
      <c r="C815" s="40" t="s">
        <v>28</v>
      </c>
      <c r="D815" s="46">
        <f>IF(ISBLANK(Journées!S54),"",(Journées!S54))</f>
        <v>5</v>
      </c>
      <c r="E815" s="46">
        <f>IF(ISBLANK(Journées!T54),"",(Journées!T54))</f>
        <v>0</v>
      </c>
      <c r="F815" s="41" t="s">
        <v>30</v>
      </c>
      <c r="G815" s="5">
        <f>_xlfn.IFS(E815="","",D815&gt;E815,0,D815=E815,1,D815&lt;E815,3)</f>
        <v>0</v>
      </c>
    </row>
    <row r="816" spans="2:18" ht="18.75" x14ac:dyDescent="0.3">
      <c r="B816" s="14" t="s">
        <v>66</v>
      </c>
      <c r="C816" s="41" t="s">
        <v>30</v>
      </c>
      <c r="D816" s="46">
        <f>IF(ISBLANK(Journées!D66),"",(Journées!D66))</f>
        <v>4</v>
      </c>
      <c r="E816" s="46">
        <f>IF(ISBLANK(Journées!E66),"",(Journées!E66))</f>
        <v>2</v>
      </c>
      <c r="F816" s="40" t="s">
        <v>22</v>
      </c>
      <c r="G816" s="5">
        <f>_xlfn.IFS(D816="","",D816&lt;E816,0,D816=E816,1,D816&gt;E816,3)</f>
        <v>3</v>
      </c>
      <c r="J816" s="70" t="s">
        <v>126</v>
      </c>
      <c r="K816" s="71"/>
      <c r="L816" s="47">
        <f>K814/(J803+M803+P803)</f>
        <v>1.1851851851851851</v>
      </c>
      <c r="M816" s="72" t="s">
        <v>127</v>
      </c>
      <c r="N816" s="73"/>
      <c r="O816" s="47">
        <f>N814/(J803+M803+P803)</f>
        <v>1.1851851851851851</v>
      </c>
      <c r="P816" s="64" t="s">
        <v>147</v>
      </c>
      <c r="Q816" s="65"/>
      <c r="R816" s="47">
        <f>(K814+N814)/(J803+M803+P803)</f>
        <v>2.3703703703703702</v>
      </c>
    </row>
    <row r="817" spans="2:13" ht="18.75" x14ac:dyDescent="0.3">
      <c r="B817" s="14" t="s">
        <v>67</v>
      </c>
      <c r="C817" s="40" t="s">
        <v>24</v>
      </c>
      <c r="D817" s="46">
        <f>IF(ISBLANK(Journées!I64),"",(Journées!I64))</f>
        <v>0</v>
      </c>
      <c r="E817" s="46">
        <f>IF(ISBLANK(Journées!J64),"",(Journées!J64))</f>
        <v>1</v>
      </c>
      <c r="F817" s="41" t="s">
        <v>30</v>
      </c>
      <c r="G817" s="5">
        <f>_xlfn.IFS(E817="","",D817&gt;E817,0,D817=E817,1,D817&lt;E817,3)</f>
        <v>3</v>
      </c>
    </row>
    <row r="818" spans="2:13" ht="18.75" x14ac:dyDescent="0.3">
      <c r="B818" s="14" t="s">
        <v>68</v>
      </c>
      <c r="C818" s="41" t="s">
        <v>30</v>
      </c>
      <c r="D818" s="46">
        <f>IF(ISBLANK(Journées!N63),"",(Journées!N63))</f>
        <v>2</v>
      </c>
      <c r="E818" s="46">
        <f>IF(ISBLANK(Journées!O63),"",(Journées!O63))</f>
        <v>1</v>
      </c>
      <c r="F818" s="40" t="s">
        <v>27</v>
      </c>
      <c r="G818" s="5">
        <f>_xlfn.IFS(D818="","",D818&lt;E818,0,D818=E818,1,D818&gt;E818,3)</f>
        <v>3</v>
      </c>
    </row>
    <row r="819" spans="2:13" ht="18.75" x14ac:dyDescent="0.3">
      <c r="B819" s="14" t="s">
        <v>69</v>
      </c>
      <c r="C819" s="40" t="s">
        <v>23</v>
      </c>
      <c r="D819" s="46">
        <f>IF(ISBLANK(Journées!S66),"",(Journées!S66))</f>
        <v>1</v>
      </c>
      <c r="E819" s="46">
        <f>IF(ISBLANK(Journées!T66),"",(Journées!T66))</f>
        <v>0</v>
      </c>
      <c r="F819" s="41" t="s">
        <v>30</v>
      </c>
      <c r="G819" s="5">
        <f>_xlfn.IFS(E819="","",D819&gt;E819,0,D819=E819,1,D819&lt;E819,3)</f>
        <v>0</v>
      </c>
    </row>
    <row r="820" spans="2:13" ht="18.75" x14ac:dyDescent="0.3">
      <c r="B820" s="14" t="s">
        <v>70</v>
      </c>
      <c r="C820" s="40" t="s">
        <v>13</v>
      </c>
      <c r="D820" s="46">
        <f>IF(ISBLANK(Journées!D74),"",(Journées!D74))</f>
        <v>1</v>
      </c>
      <c r="E820" s="46">
        <f>IF(ISBLANK(Journées!E74),"",(Journées!E74))</f>
        <v>3</v>
      </c>
      <c r="F820" s="41" t="s">
        <v>30</v>
      </c>
      <c r="G820" s="5">
        <f>_xlfn.IFS(E820="","",D820&gt;E820,0,D820=E820,1,D820&lt;E820,3)</f>
        <v>3</v>
      </c>
      <c r="J820" s="68" t="s">
        <v>148</v>
      </c>
      <c r="K820" s="69"/>
      <c r="L820" s="14" t="str">
        <f>B822</f>
        <v>J23</v>
      </c>
      <c r="M820" s="14" t="str" cm="1">
        <f t="array" ref="M820">_xlfn.SWITCH(VLOOKUP(L820,B800:G837,6,FALSE),0,"D",1,"N",3,"V")</f>
        <v>V</v>
      </c>
    </row>
    <row r="821" spans="2:13" ht="18.75" x14ac:dyDescent="0.3">
      <c r="B821" s="14" t="s">
        <v>71</v>
      </c>
      <c r="C821" s="41" t="s">
        <v>30</v>
      </c>
      <c r="D821" s="46">
        <f>IF(ISBLANK(Journées!I80),"",(Journées!I80))</f>
        <v>1</v>
      </c>
      <c r="E821" s="46">
        <f>IF(ISBLANK(Journées!J80),"",(Journées!J80))</f>
        <v>2</v>
      </c>
      <c r="F821" s="40" t="s">
        <v>20</v>
      </c>
      <c r="G821" s="5">
        <f>_xlfn.IFS(D821="","",D821&lt;E821,0,D821=E821,1,D821&gt;E821,3)</f>
        <v>0</v>
      </c>
      <c r="L821" s="14" t="str">
        <f t="shared" ref="L821:L824" si="18">B823</f>
        <v>J24</v>
      </c>
      <c r="M821" s="14" t="str" cm="1">
        <f t="array" ref="M821">_xlfn.SWITCH(VLOOKUP(L821,B801:G838,6,FALSE),0,"D",1,"N",3,"V")</f>
        <v>V</v>
      </c>
    </row>
    <row r="822" spans="2:13" ht="18.75" x14ac:dyDescent="0.3">
      <c r="B822" s="14" t="s">
        <v>72</v>
      </c>
      <c r="C822" s="40" t="s">
        <v>22</v>
      </c>
      <c r="D822" s="46">
        <f>IF(ISBLANK(Journées!N79),"",(Journées!N79))</f>
        <v>0</v>
      </c>
      <c r="E822" s="46">
        <f>IF(ISBLANK(Journées!O79),"",(Journées!O79))</f>
        <v>1</v>
      </c>
      <c r="F822" s="41" t="s">
        <v>30</v>
      </c>
      <c r="G822" s="5">
        <f>_xlfn.IFS(E822="","",D822&gt;E822,0,D822=E822,1,D822&lt;E822,3)</f>
        <v>3</v>
      </c>
      <c r="L822" s="14" t="str">
        <f t="shared" si="18"/>
        <v>J25</v>
      </c>
      <c r="M822" s="14" t="str" cm="1">
        <f t="array" ref="M822">_xlfn.SWITCH(VLOOKUP(L822,B802:G839,6,FALSE),0,"D",1,"N",3,"V")</f>
        <v>N</v>
      </c>
    </row>
    <row r="823" spans="2:13" ht="18.75" x14ac:dyDescent="0.3">
      <c r="B823" s="14" t="s">
        <v>73</v>
      </c>
      <c r="C823" s="41" t="s">
        <v>30</v>
      </c>
      <c r="D823" s="46">
        <f>IF(ISBLANK(Journées!S74),"",(Journées!S74))</f>
        <v>3</v>
      </c>
      <c r="E823" s="46">
        <f>IF(ISBLANK(Journées!T74),"",(Journées!T74))</f>
        <v>0</v>
      </c>
      <c r="F823" s="40" t="s">
        <v>32</v>
      </c>
      <c r="G823" s="5">
        <f>_xlfn.IFS(D823="","",D823&lt;E823,0,D823=E823,1,D823&gt;E823,3)</f>
        <v>3</v>
      </c>
      <c r="L823" s="14" t="str">
        <f t="shared" si="18"/>
        <v>J26</v>
      </c>
      <c r="M823" s="14" t="str" cm="1">
        <f t="array" ref="M823">_xlfn.SWITCH(VLOOKUP(L823,B803:G840,6,FALSE),0,"D",1,"N",3,"V")</f>
        <v>N</v>
      </c>
    </row>
    <row r="824" spans="2:13" ht="18.75" x14ac:dyDescent="0.3">
      <c r="B824" s="14" t="s">
        <v>74</v>
      </c>
      <c r="C824" s="40" t="s">
        <v>11</v>
      </c>
      <c r="D824" s="46">
        <f>IF(ISBLANK(Journées!D91),"",(Journées!D91))</f>
        <v>1</v>
      </c>
      <c r="E824" s="46">
        <f>IF(ISBLANK(Journées!E91),"",(Journées!E91))</f>
        <v>1</v>
      </c>
      <c r="F824" s="41" t="s">
        <v>30</v>
      </c>
      <c r="G824" s="5">
        <f>_xlfn.IFS(E824="","",D824&gt;E824,0,D824=E824,1,D824&lt;E824,3)</f>
        <v>1</v>
      </c>
      <c r="L824" s="14" t="str">
        <f t="shared" si="18"/>
        <v>J27</v>
      </c>
      <c r="M824" s="14" t="str" cm="1">
        <f t="array" ref="M824">_xlfn.SWITCH(VLOOKUP(L824,B804:G841,6,FALSE),0,"D",1,"N",3,"V")</f>
        <v>D</v>
      </c>
    </row>
    <row r="825" spans="2:13" ht="18.75" x14ac:dyDescent="0.3">
      <c r="B825" s="14" t="s">
        <v>75</v>
      </c>
      <c r="C825" s="41" t="s">
        <v>30</v>
      </c>
      <c r="D825" s="46">
        <f>IF(ISBLANK(Journées!I94),"",(Journées!I94))</f>
        <v>0</v>
      </c>
      <c r="E825" s="46">
        <f>IF(ISBLANK(Journées!J94),"",(Journées!J94))</f>
        <v>0</v>
      </c>
      <c r="F825" s="40" t="s">
        <v>17</v>
      </c>
      <c r="G825" s="5">
        <f>_xlfn.IFS(D825="","",D825&lt;E825,0,D825=E825,1,D825&gt;E825,3)</f>
        <v>1</v>
      </c>
    </row>
    <row r="826" spans="2:13" ht="18.75" x14ac:dyDescent="0.3">
      <c r="B826" s="14" t="s">
        <v>76</v>
      </c>
      <c r="C826" s="40" t="s">
        <v>31</v>
      </c>
      <c r="D826" s="46">
        <f>IF(ISBLANK(Journées!N94),"",(Journées!N94))</f>
        <v>3</v>
      </c>
      <c r="E826" s="46">
        <f>IF(ISBLANK(Journées!O94),"",(Journées!O94))</f>
        <v>0</v>
      </c>
      <c r="F826" s="41" t="s">
        <v>30</v>
      </c>
      <c r="G826" s="5">
        <f>_xlfn.IFS(E826="","",D826&gt;E826,0,D826=E826,1,D826&lt;E826,3)</f>
        <v>0</v>
      </c>
    </row>
    <row r="827" spans="2:13" ht="18.75" x14ac:dyDescent="0.3">
      <c r="B827" s="14" t="s">
        <v>77</v>
      </c>
      <c r="C827" s="41" t="s">
        <v>30</v>
      </c>
      <c r="D827" s="46" t="str">
        <f>IF(ISBLANK(Journées!S87),"",(Journées!S87))</f>
        <v/>
      </c>
      <c r="E827" s="46" t="str">
        <f>IF(ISBLANK(Journées!T87),"",(Journées!T87))</f>
        <v/>
      </c>
      <c r="F827" s="40" t="s">
        <v>10</v>
      </c>
      <c r="G827" s="5" t="str">
        <f>_xlfn.IFS(D827="","",D827&lt;E827,0,D827=E827,1,D827&gt;E827,3)</f>
        <v/>
      </c>
    </row>
    <row r="828" spans="2:13" ht="18.75" x14ac:dyDescent="0.3">
      <c r="B828" s="14" t="s">
        <v>78</v>
      </c>
      <c r="C828" s="41" t="s">
        <v>30</v>
      </c>
      <c r="D828" s="46"/>
      <c r="E828" s="20"/>
      <c r="F828" s="40" t="s">
        <v>33</v>
      </c>
      <c r="G828" s="5" t="str">
        <f>_xlfn.IFS(D828="","",D828&lt;E828,0,D828=E828,1,D828&gt;E828,3)</f>
        <v/>
      </c>
    </row>
    <row r="829" spans="2:13" ht="18.75" x14ac:dyDescent="0.3">
      <c r="B829" s="14" t="s">
        <v>79</v>
      </c>
      <c r="C829" s="40" t="s">
        <v>27</v>
      </c>
      <c r="D829" s="46"/>
      <c r="E829" s="20"/>
      <c r="F829" s="41" t="s">
        <v>30</v>
      </c>
      <c r="G829" s="5" t="str">
        <f>_xlfn.IFS(E829="","",D829&gt;E829,0,D829=E829,1,D829&lt;E829,3)</f>
        <v/>
      </c>
    </row>
    <row r="830" spans="2:13" ht="18.75" x14ac:dyDescent="0.3">
      <c r="B830" s="14" t="s">
        <v>80</v>
      </c>
      <c r="C830" s="41" t="s">
        <v>30</v>
      </c>
      <c r="D830" s="46"/>
      <c r="E830" s="20"/>
      <c r="F830" s="40" t="s">
        <v>25</v>
      </c>
      <c r="G830" s="5" t="str">
        <f>_xlfn.IFS(D830="","",D830&lt;E830,0,D830=E830,1,D830&gt;E830,3)</f>
        <v/>
      </c>
    </row>
    <row r="831" spans="2:13" ht="18.75" x14ac:dyDescent="0.3">
      <c r="B831" s="14" t="s">
        <v>81</v>
      </c>
      <c r="C831" s="40" t="s">
        <v>18</v>
      </c>
      <c r="D831" s="46"/>
      <c r="E831" s="20"/>
      <c r="F831" s="41" t="s">
        <v>30</v>
      </c>
      <c r="G831" s="5" t="str">
        <f>_xlfn.IFS(E831="","",D831&gt;E831,0,D831=E831,1,D831&lt;E831,3)</f>
        <v/>
      </c>
    </row>
    <row r="832" spans="2:13" ht="18.75" x14ac:dyDescent="0.3">
      <c r="B832" s="14" t="s">
        <v>82</v>
      </c>
      <c r="C832" s="41" t="s">
        <v>30</v>
      </c>
      <c r="D832" s="46"/>
      <c r="E832" s="20"/>
      <c r="F832" s="40" t="s">
        <v>28</v>
      </c>
      <c r="G832" s="5" t="str">
        <f>_xlfn.IFS(D832="","",D832&lt;E832,0,D832=E832,1,D832&gt;E832,3)</f>
        <v/>
      </c>
    </row>
    <row r="833" spans="1:17" ht="18.75" x14ac:dyDescent="0.3">
      <c r="B833" s="14" t="s">
        <v>83</v>
      </c>
      <c r="C833" s="40" t="s">
        <v>29</v>
      </c>
      <c r="D833" s="46"/>
      <c r="E833" s="20"/>
      <c r="F833" s="41" t="s">
        <v>30</v>
      </c>
      <c r="G833" s="5" t="str">
        <f>_xlfn.IFS(E833="","",D833&gt;E833,0,D833=E833,1,D833&lt;E833,3)</f>
        <v/>
      </c>
    </row>
    <row r="834" spans="1:17" ht="18.75" x14ac:dyDescent="0.3">
      <c r="B834" s="14" t="s">
        <v>84</v>
      </c>
      <c r="C834" s="41" t="s">
        <v>30</v>
      </c>
      <c r="D834" s="46"/>
      <c r="E834" s="20"/>
      <c r="F834" s="40" t="s">
        <v>12</v>
      </c>
      <c r="G834" s="5" t="str">
        <f>_xlfn.IFS(D834="","",D834&lt;E834,0,D834=E834,1,D834&gt;E834,3)</f>
        <v/>
      </c>
    </row>
    <row r="835" spans="1:17" ht="18.75" x14ac:dyDescent="0.3">
      <c r="B835" s="14" t="s">
        <v>85</v>
      </c>
      <c r="C835" s="40" t="s">
        <v>26</v>
      </c>
      <c r="D835" s="46"/>
      <c r="E835" s="20"/>
      <c r="F835" s="41" t="s">
        <v>30</v>
      </c>
      <c r="G835" s="5" t="str">
        <f>_xlfn.IFS(E835="","",D835&gt;E835,0,D835=E835,1,D835&lt;E835,3)</f>
        <v/>
      </c>
    </row>
    <row r="836" spans="1:17" ht="18.75" x14ac:dyDescent="0.3">
      <c r="B836" s="14" t="s">
        <v>86</v>
      </c>
      <c r="C836" s="41" t="s">
        <v>30</v>
      </c>
      <c r="D836" s="46"/>
      <c r="E836" s="20"/>
      <c r="F836" s="40" t="s">
        <v>24</v>
      </c>
      <c r="G836" s="5" t="str">
        <f>_xlfn.IFS(D836="","",D836&lt;E836,0,D836=E836,1,D836&gt;E836,3)</f>
        <v/>
      </c>
    </row>
    <row r="837" spans="1:17" ht="18.75" x14ac:dyDescent="0.3">
      <c r="B837" s="14" t="s">
        <v>87</v>
      </c>
      <c r="C837" s="40" t="s">
        <v>21</v>
      </c>
      <c r="D837" s="46"/>
      <c r="E837" s="20"/>
      <c r="F837" s="41" t="s">
        <v>30</v>
      </c>
      <c r="G837" s="5" t="str">
        <f>_xlfn.IFS(E837="","",D837&gt;E837,0,D837=E837,1,D837&lt;E837,3)</f>
        <v/>
      </c>
    </row>
    <row r="838" spans="1:17" ht="18.75" x14ac:dyDescent="0.3">
      <c r="C838" s="17"/>
      <c r="D838" s="17"/>
      <c r="E838" s="17"/>
      <c r="F838" s="17"/>
      <c r="G838" s="5"/>
    </row>
    <row r="839" spans="1:17" ht="18.75" x14ac:dyDescent="0.3">
      <c r="B839" s="27"/>
      <c r="C839" s="14"/>
      <c r="D839" s="5"/>
      <c r="E839" s="5"/>
      <c r="F839" s="27"/>
      <c r="G839" s="37">
        <f>SUM(G800:G838)</f>
        <v>38</v>
      </c>
    </row>
    <row r="841" spans="1:17" ht="15.75" thickBot="1" x14ac:dyDescent="0.3"/>
    <row r="842" spans="1:17" ht="21.75" thickBot="1" x14ac:dyDescent="0.4">
      <c r="A842" t="s">
        <v>146</v>
      </c>
      <c r="B842" s="77" t="s">
        <v>22</v>
      </c>
      <c r="C842" s="78"/>
      <c r="D842" s="78"/>
      <c r="E842" s="78"/>
      <c r="F842" s="79"/>
    </row>
    <row r="843" spans="1:17" ht="21" x14ac:dyDescent="0.35">
      <c r="B843" s="23"/>
      <c r="C843" s="81" t="s">
        <v>34</v>
      </c>
      <c r="D843" s="82"/>
      <c r="E843" s="81" t="s">
        <v>35</v>
      </c>
      <c r="F843" s="82"/>
      <c r="G843" s="14" t="s">
        <v>40</v>
      </c>
      <c r="J843" s="83" t="s">
        <v>36</v>
      </c>
      <c r="K843" s="84"/>
      <c r="M843" s="75" t="s">
        <v>4</v>
      </c>
      <c r="N843" s="85"/>
      <c r="P843" s="66" t="s">
        <v>38</v>
      </c>
      <c r="Q843" s="86"/>
    </row>
    <row r="844" spans="1:17" ht="18.75" x14ac:dyDescent="0.3">
      <c r="B844" s="21" t="s">
        <v>50</v>
      </c>
      <c r="C844" s="40" t="s">
        <v>28</v>
      </c>
      <c r="D844" s="40">
        <f>Journées!D10</f>
        <v>1</v>
      </c>
      <c r="E844" s="40">
        <f>Journées!E10</f>
        <v>1</v>
      </c>
      <c r="F844" s="41" t="s">
        <v>22</v>
      </c>
      <c r="G844" s="5">
        <f>_xlfn.IFS(E844="","",D844&gt;E844,0,D844=E844,1,D844&lt;E844,3)</f>
        <v>1</v>
      </c>
      <c r="I844" s="24"/>
      <c r="J844" s="5" t="s">
        <v>34</v>
      </c>
      <c r="K844" s="5" t="s">
        <v>35</v>
      </c>
      <c r="L844" s="24"/>
      <c r="M844" s="5" t="s">
        <v>34</v>
      </c>
      <c r="N844" s="5" t="s">
        <v>35</v>
      </c>
      <c r="O844" s="24"/>
      <c r="P844" s="5" t="s">
        <v>34</v>
      </c>
      <c r="Q844" s="5" t="s">
        <v>35</v>
      </c>
    </row>
    <row r="845" spans="1:17" ht="18.75" x14ac:dyDescent="0.3">
      <c r="B845" s="14" t="s">
        <v>51</v>
      </c>
      <c r="C845" s="41" t="s">
        <v>22</v>
      </c>
      <c r="D845" s="20">
        <v>1</v>
      </c>
      <c r="E845" s="20">
        <v>0</v>
      </c>
      <c r="F845" s="40" t="s">
        <v>33</v>
      </c>
      <c r="G845" s="5">
        <f>_xlfn.IFS(D845="","",D845&lt;E845,0,D845=E845,1,D845&gt;E845,3)</f>
        <v>3</v>
      </c>
      <c r="I845" s="24"/>
      <c r="J845" s="5">
        <f>COUNTIFS(C844:C881,F844,G844:G881,3)</f>
        <v>3</v>
      </c>
      <c r="K845" s="5">
        <f>COUNTIFS(F844:F881,F844,G844:G881,3)</f>
        <v>0</v>
      </c>
      <c r="L845" s="24"/>
      <c r="M845" s="5">
        <f>COUNTIFS(C844:C881,F844,G844:G881,0)</f>
        <v>10</v>
      </c>
      <c r="N845" s="5">
        <f>COUNTIFS(F844:F881,F844,G844:G881,0)</f>
        <v>10</v>
      </c>
      <c r="O845" s="24"/>
      <c r="P845" s="5">
        <f>COUNTIFS(C844:C881,F844,G844:G881,1)</f>
        <v>0</v>
      </c>
      <c r="Q845" s="5">
        <f>COUNTIFS(F844:F881,F844,G844:G881,1)</f>
        <v>4</v>
      </c>
    </row>
    <row r="846" spans="1:17" ht="18.75" x14ac:dyDescent="0.3">
      <c r="B846" s="21" t="s">
        <v>52</v>
      </c>
      <c r="C846" s="40" t="s">
        <v>10</v>
      </c>
      <c r="D846" s="46">
        <f>IF(ISBLANK(Journées!N16),"",(Journées!N16))</f>
        <v>4</v>
      </c>
      <c r="E846" s="46">
        <f>IF(ISBLANK(Journées!O16),"",(Journées!O16))</f>
        <v>0</v>
      </c>
      <c r="F846" s="41" t="s">
        <v>22</v>
      </c>
      <c r="G846" s="5">
        <f>_xlfn.IFS(E846="","",D846&gt;E846,0,D846=E846,1,D846&lt;E846,3)</f>
        <v>0</v>
      </c>
      <c r="I846" s="44"/>
      <c r="J846" s="30">
        <f>J845/J847</f>
        <v>1</v>
      </c>
      <c r="K846" s="31">
        <f>K845/J847</f>
        <v>0</v>
      </c>
      <c r="L846" s="28"/>
      <c r="M846" s="32">
        <f>M845/M847</f>
        <v>0.5</v>
      </c>
      <c r="N846" s="31">
        <f>N845/M847</f>
        <v>0.5</v>
      </c>
      <c r="O846" s="28"/>
      <c r="P846" s="32">
        <f>P845/P847</f>
        <v>0</v>
      </c>
      <c r="Q846" s="30">
        <f>Q845/P847</f>
        <v>1</v>
      </c>
    </row>
    <row r="847" spans="1:17" ht="18.75" x14ac:dyDescent="0.3">
      <c r="B847" s="14" t="s">
        <v>53</v>
      </c>
      <c r="C847" s="41" t="s">
        <v>22</v>
      </c>
      <c r="D847" s="46">
        <f>IF(ISBLANK(Journées!S8),"",(Journées!S8))</f>
        <v>2</v>
      </c>
      <c r="E847" s="46">
        <f>IF(ISBLANK(Journées!T8),"",(Journées!T8))</f>
        <v>0</v>
      </c>
      <c r="F847" s="40" t="s">
        <v>17</v>
      </c>
      <c r="G847" s="5">
        <f>_xlfn.IFS(D847="","",D847&lt;E847,0,D847=E847,1,D847&gt;E847,3)</f>
        <v>3</v>
      </c>
      <c r="I847" s="26"/>
      <c r="J847" s="5">
        <f>J845+K845</f>
        <v>3</v>
      </c>
      <c r="K847" s="34"/>
      <c r="L847" s="24"/>
      <c r="M847" s="5">
        <f>M845+N845</f>
        <v>20</v>
      </c>
      <c r="N847" s="34"/>
      <c r="O847" s="24"/>
      <c r="P847" s="5">
        <f>P845+Q845</f>
        <v>4</v>
      </c>
      <c r="Q847" s="34"/>
    </row>
    <row r="848" spans="1:17" ht="18.75" x14ac:dyDescent="0.3">
      <c r="B848" s="21" t="s">
        <v>54</v>
      </c>
      <c r="C848" s="40" t="s">
        <v>27</v>
      </c>
      <c r="D848" s="46">
        <f>IF(ISBLANK(Journées!D30),"",(Journées!D30))</f>
        <v>2</v>
      </c>
      <c r="E848" s="46">
        <f>IF(ISBLANK(Journées!E30),"",(Journées!E30))</f>
        <v>2</v>
      </c>
      <c r="F848" s="41" t="s">
        <v>22</v>
      </c>
      <c r="G848" s="5">
        <f>_xlfn.IFS(E848="","",D848&gt;E848,0,D848=E848,1,D848&lt;E848,3)</f>
        <v>1</v>
      </c>
      <c r="H848" s="17"/>
    </row>
    <row r="849" spans="2:18" ht="18.75" x14ac:dyDescent="0.3">
      <c r="B849" s="14" t="s">
        <v>55</v>
      </c>
      <c r="C849" s="40" t="s">
        <v>26</v>
      </c>
      <c r="D849" s="46">
        <f>IF(ISBLANK(Journées!I30),"",(Journées!I30))</f>
        <v>1</v>
      </c>
      <c r="E849" s="46">
        <f>IF(ISBLANK(Journées!J30),"",(Journées!J30))</f>
        <v>0</v>
      </c>
      <c r="F849" s="41" t="s">
        <v>22</v>
      </c>
      <c r="G849" s="5">
        <f>_xlfn.IFS(E849="","",D849&gt;E849,0,D849=E849,1,D849&lt;E849,3)</f>
        <v>0</v>
      </c>
    </row>
    <row r="850" spans="2:18" ht="18.75" x14ac:dyDescent="0.3">
      <c r="B850" s="21" t="s">
        <v>56</v>
      </c>
      <c r="C850" s="41" t="s">
        <v>22</v>
      </c>
      <c r="D850" s="46">
        <f>IF(ISBLANK(Journées!N28),"",(Journées!N28))</f>
        <v>0</v>
      </c>
      <c r="E850" s="46">
        <f>IF(ISBLANK(Journées!O28),"",(Journées!O28))</f>
        <v>2</v>
      </c>
      <c r="F850" s="40" t="s">
        <v>25</v>
      </c>
      <c r="G850" s="5">
        <f>_xlfn.IFS(D850="","",D850&lt;E850,0,D850=E850,1,D850&gt;E850,3)</f>
        <v>0</v>
      </c>
      <c r="I850" s="35" t="s">
        <v>39</v>
      </c>
      <c r="J850" s="35" t="s">
        <v>2</v>
      </c>
      <c r="K850" s="35" t="s">
        <v>4</v>
      </c>
      <c r="L850" s="35" t="s">
        <v>38</v>
      </c>
    </row>
    <row r="851" spans="2:18" ht="18.75" x14ac:dyDescent="0.3">
      <c r="B851" s="14" t="s">
        <v>57</v>
      </c>
      <c r="C851" s="40" t="s">
        <v>23</v>
      </c>
      <c r="D851" s="46">
        <f>IF(ISBLANK(Journées!S25),"",(Journées!S25))</f>
        <v>2</v>
      </c>
      <c r="E851" s="46">
        <f>IF(ISBLANK(Journées!T25),"",(Journées!T25))</f>
        <v>2</v>
      </c>
      <c r="F851" s="41" t="s">
        <v>22</v>
      </c>
      <c r="G851" s="5">
        <f>_xlfn.IFS(E851="","",D851&gt;E851,0,D851=E851,1,D851&lt;E851,3)</f>
        <v>1</v>
      </c>
      <c r="I851" s="5" t="s">
        <v>37</v>
      </c>
      <c r="J851" s="33">
        <f>J847/(J847+M847+P847)</f>
        <v>0.1111111111111111</v>
      </c>
      <c r="K851" s="33">
        <f>M847/(J847+M847+P847)</f>
        <v>0.7407407407407407</v>
      </c>
      <c r="L851" s="33">
        <f>P847/(P847+M847+J847)</f>
        <v>0.14814814814814814</v>
      </c>
    </row>
    <row r="852" spans="2:18" ht="18.75" x14ac:dyDescent="0.3">
      <c r="B852" s="21" t="s">
        <v>58</v>
      </c>
      <c r="C852" s="41" t="s">
        <v>22</v>
      </c>
      <c r="D852" s="46">
        <f>IF(ISBLANK(Journées!D40),"",(Journées!D40))</f>
        <v>1</v>
      </c>
      <c r="E852" s="46">
        <f>IF(ISBLANK(Journées!E40),"",(Journées!E40))</f>
        <v>3</v>
      </c>
      <c r="F852" s="40" t="s">
        <v>24</v>
      </c>
      <c r="G852" s="5">
        <f>_xlfn.IFS(D852="","",D852&lt;E852,0,D852=E852,1,D852&gt;E852,3)</f>
        <v>0</v>
      </c>
    </row>
    <row r="853" spans="2:18" ht="18.75" x14ac:dyDescent="0.3">
      <c r="B853" s="14" t="s">
        <v>59</v>
      </c>
      <c r="C853" s="41" t="s">
        <v>22</v>
      </c>
      <c r="D853" s="46">
        <f>IF(ISBLANK(Journées!I37),"",(Journées!I37))</f>
        <v>2</v>
      </c>
      <c r="E853" s="46">
        <f>IF(ISBLANK(Journées!J37),"",(Journées!J37))</f>
        <v>1</v>
      </c>
      <c r="F853" s="40" t="s">
        <v>20</v>
      </c>
      <c r="G853" s="5">
        <f>_xlfn.IFS(D853="","",D853&lt;E853,0,D853=E853,1,D853&gt;E853,3)</f>
        <v>3</v>
      </c>
    </row>
    <row r="854" spans="2:18" ht="18.75" x14ac:dyDescent="0.3">
      <c r="B854" s="21" t="s">
        <v>60</v>
      </c>
      <c r="C854" s="40" t="s">
        <v>29</v>
      </c>
      <c r="D854" s="46">
        <f>IF(ISBLANK(Journées!N35),"",(Journées!N35))</f>
        <v>3</v>
      </c>
      <c r="E854" s="46">
        <f>IF(ISBLANK(Journées!O35),"",(Journées!O35))</f>
        <v>2</v>
      </c>
      <c r="F854" s="41" t="s">
        <v>22</v>
      </c>
      <c r="G854" s="5">
        <f>_xlfn.IFS(E854="","",D854&gt;E854,0,D854=E854,1,D854&lt;E854,3)</f>
        <v>0</v>
      </c>
      <c r="J854" s="70" t="s">
        <v>42</v>
      </c>
      <c r="K854" s="71"/>
      <c r="M854" s="72" t="s">
        <v>43</v>
      </c>
      <c r="N854" s="73"/>
    </row>
    <row r="855" spans="2:18" ht="18.75" x14ac:dyDescent="0.3">
      <c r="B855" s="14" t="s">
        <v>61</v>
      </c>
      <c r="C855" s="41" t="s">
        <v>22</v>
      </c>
      <c r="D855" s="46">
        <f>IF(ISBLANK(Journées!S39),"",(Journées!S39))</f>
        <v>2</v>
      </c>
      <c r="E855" s="46">
        <f>IF(ISBLANK(Journées!T39),"",(Journées!T39))</f>
        <v>3</v>
      </c>
      <c r="F855" s="40" t="s">
        <v>11</v>
      </c>
      <c r="G855" s="5">
        <f>_xlfn.IFS(D855="","",D855&lt;E855,0,D855=E855,1,D855&gt;E855,3)</f>
        <v>0</v>
      </c>
      <c r="J855" s="5" t="s">
        <v>34</v>
      </c>
      <c r="K855" s="5" t="s">
        <v>35</v>
      </c>
      <c r="M855" s="5" t="s">
        <v>34</v>
      </c>
      <c r="N855" s="5" t="s">
        <v>35</v>
      </c>
    </row>
    <row r="856" spans="2:18" ht="18.75" x14ac:dyDescent="0.3">
      <c r="B856" s="21" t="s">
        <v>62</v>
      </c>
      <c r="C856" s="40" t="s">
        <v>31</v>
      </c>
      <c r="D856" s="46">
        <f>IF(ISBLANK(Journées!D48),"",(Journées!D48))</f>
        <v>3</v>
      </c>
      <c r="E856" s="46">
        <f>IF(ISBLANK(Journées!E48),"",(Journées!E48))</f>
        <v>0</v>
      </c>
      <c r="F856" s="41" t="s">
        <v>22</v>
      </c>
      <c r="G856" s="5">
        <f>_xlfn.IFS(E856="","",D856&gt;E856,0,D856=E856,1,D856&lt;E856,3)</f>
        <v>0</v>
      </c>
      <c r="J856" s="5">
        <f>SUM(D845,D852,D847,D853,D863,D855,D861,D859,D850,D874,D857,D868,D866,D879,D872,D870,D881,D876,D878)</f>
        <v>11</v>
      </c>
      <c r="K856" s="5">
        <f>SUM(E844,E846,E848,E856,E851,E849,E865,E858,E864,E854,E867,E880,E869,E873,E871,E875,E877,E862,E860)</f>
        <v>10</v>
      </c>
      <c r="M856" s="5">
        <f>SUM(E845,E853,E847,E863,E852,E850,E859,E855,E857,E876,E861,E868,E870,E879,E874,E872,E878,E866,E881)</f>
        <v>24</v>
      </c>
      <c r="N856" s="5">
        <f>SUM(D844,D850,D846,D856,D851,D849,D854,D860,D862,D858,D864,D871,D865,D867,D873,D877,D875,D869,D880)</f>
        <v>30</v>
      </c>
    </row>
    <row r="857" spans="2:18" ht="18.75" x14ac:dyDescent="0.3">
      <c r="B857" s="14" t="s">
        <v>63</v>
      </c>
      <c r="C857" s="41" t="s">
        <v>22</v>
      </c>
      <c r="D857" s="46">
        <f>IF(ISBLANK(Journées!I47),"",(Journées!I47))</f>
        <v>0</v>
      </c>
      <c r="E857" s="46">
        <f>IF(ISBLANK(Journées!J47),"",(Journées!J47))</f>
        <v>2</v>
      </c>
      <c r="F857" s="40" t="s">
        <v>12</v>
      </c>
      <c r="G857" s="5">
        <f>_xlfn.IFS(D857="","",D857&lt;E857,0,D857=E857,1,D857&gt;E857,3)</f>
        <v>0</v>
      </c>
      <c r="J857" s="29">
        <f>J856/K858</f>
        <v>0.52380952380952384</v>
      </c>
      <c r="K857" s="29">
        <f>K856/K858</f>
        <v>0.47619047619047616</v>
      </c>
      <c r="M857" s="29">
        <f>M856/N858</f>
        <v>0.44444444444444442</v>
      </c>
      <c r="N857" s="29">
        <f>N856/N858</f>
        <v>0.55555555555555558</v>
      </c>
    </row>
    <row r="858" spans="2:18" ht="18.75" x14ac:dyDescent="0.3">
      <c r="B858" s="21" t="s">
        <v>64</v>
      </c>
      <c r="C858" s="40" t="s">
        <v>21</v>
      </c>
      <c r="D858" s="46">
        <f>IF(ISBLANK(Journées!N51),"",(Journées!N51))</f>
        <v>2</v>
      </c>
      <c r="E858" s="46">
        <f>IF(ISBLANK(Journées!O51),"",(Journées!O51))</f>
        <v>1</v>
      </c>
      <c r="F858" s="41" t="s">
        <v>22</v>
      </c>
      <c r="G858" s="5">
        <f>_xlfn.IFS(E858="","",D858&gt;E858,0,D858=E858,1,D858&lt;E858,3)</f>
        <v>0</v>
      </c>
      <c r="J858" s="5" t="s">
        <v>45</v>
      </c>
      <c r="K858" s="5">
        <f>J856+K856</f>
        <v>21</v>
      </c>
      <c r="M858" s="5" t="s">
        <v>44</v>
      </c>
      <c r="N858" s="5">
        <f>M856+N856</f>
        <v>54</v>
      </c>
    </row>
    <row r="859" spans="2:18" ht="18.75" x14ac:dyDescent="0.3">
      <c r="B859" s="14" t="s">
        <v>65</v>
      </c>
      <c r="C859" s="41" t="s">
        <v>22</v>
      </c>
      <c r="D859" s="46">
        <f>IF(ISBLANK(Journées!S55),"",(Journées!S55))</f>
        <v>1</v>
      </c>
      <c r="E859" s="46">
        <f>IF(ISBLANK(Journées!T55),"",(Journées!T55))</f>
        <v>2</v>
      </c>
      <c r="F859" s="40" t="s">
        <v>13</v>
      </c>
      <c r="G859" s="5">
        <f>_xlfn.IFS(D859="","",D859&lt;E859,0,D859=E859,1,D859&gt;E859,3)</f>
        <v>0</v>
      </c>
    </row>
    <row r="860" spans="2:18" ht="18.75" x14ac:dyDescent="0.3">
      <c r="B860" s="21" t="s">
        <v>66</v>
      </c>
      <c r="C860" s="40" t="s">
        <v>30</v>
      </c>
      <c r="D860" s="46">
        <f>IF(ISBLANK(Journées!D66),"",(Journées!D66))</f>
        <v>4</v>
      </c>
      <c r="E860" s="46">
        <f>IF(ISBLANK(Journées!E66),"",(Journées!E66))</f>
        <v>2</v>
      </c>
      <c r="F860" s="41" t="s">
        <v>22</v>
      </c>
      <c r="G860" s="5">
        <f>_xlfn.IFS(E860="","",D860&gt;E860,0,D860=E860,1,D860&lt;E860,3)</f>
        <v>0</v>
      </c>
      <c r="J860" s="70" t="s">
        <v>126</v>
      </c>
      <c r="K860" s="71"/>
      <c r="L860" s="47">
        <v>0.66666666666666696</v>
      </c>
      <c r="M860" s="72" t="s">
        <v>127</v>
      </c>
      <c r="N860" s="73"/>
      <c r="O860" s="47">
        <v>1.6666666666666701</v>
      </c>
      <c r="P860" s="64" t="s">
        <v>147</v>
      </c>
      <c r="Q860" s="65"/>
      <c r="R860" s="47">
        <f>(K858+N858)/(J847+M847+P847)</f>
        <v>2.7777777777777777</v>
      </c>
    </row>
    <row r="861" spans="2:18" ht="18.75" x14ac:dyDescent="0.3">
      <c r="B861" s="14" t="s">
        <v>67</v>
      </c>
      <c r="C861" s="41" t="s">
        <v>22</v>
      </c>
      <c r="D861" s="46">
        <f>IF(ISBLANK(Journées!I65),"",(Journées!I65))</f>
        <v>0</v>
      </c>
      <c r="E861" s="46">
        <f>IF(ISBLANK(Journées!J65),"",(Journées!J65))</f>
        <v>1</v>
      </c>
      <c r="F861" s="40" t="s">
        <v>32</v>
      </c>
      <c r="G861" s="5">
        <f>_xlfn.IFS(D861="","",D861&lt;E861,0,D861=E861,1,D861&gt;E861,3)</f>
        <v>0</v>
      </c>
    </row>
    <row r="862" spans="2:18" ht="18.75" x14ac:dyDescent="0.3">
      <c r="B862" s="21" t="s">
        <v>68</v>
      </c>
      <c r="C862" s="40" t="s">
        <v>18</v>
      </c>
      <c r="D862" s="46">
        <f>IF(ISBLANK(Journées!N67),"",(Journées!N67))</f>
        <v>3</v>
      </c>
      <c r="E862" s="46">
        <f>IF(ISBLANK(Journées!O67),"",(Journées!O67))</f>
        <v>0</v>
      </c>
      <c r="F862" s="41" t="s">
        <v>22</v>
      </c>
      <c r="G862" s="5">
        <f>_xlfn.IFS(E862="","",D862&gt;E862,0,D862=E862,1,D862&lt;E862,3)</f>
        <v>0</v>
      </c>
    </row>
    <row r="863" spans="2:18" ht="18.75" x14ac:dyDescent="0.3">
      <c r="B863" s="14" t="s">
        <v>69</v>
      </c>
      <c r="C863" s="41" t="s">
        <v>22</v>
      </c>
      <c r="D863" s="46">
        <f>IF(ISBLANK(Journées!S60),"",(Journées!S60))</f>
        <v>2</v>
      </c>
      <c r="E863" s="46">
        <f>IF(ISBLANK(Journées!T60),"",(Journées!T60))</f>
        <v>5</v>
      </c>
      <c r="F863" s="40" t="s">
        <v>28</v>
      </c>
      <c r="G863" s="5">
        <f>_xlfn.IFS(D863="","",D863&lt;E863,0,D863=E863,1,D863&gt;E863,3)</f>
        <v>0</v>
      </c>
    </row>
    <row r="864" spans="2:18" ht="18.75" x14ac:dyDescent="0.3">
      <c r="B864" s="21" t="s">
        <v>70</v>
      </c>
      <c r="C864" s="40" t="s">
        <v>11</v>
      </c>
      <c r="D864" s="46">
        <f>IF(ISBLANK(Journées!D80),"",(Journées!D80))</f>
        <v>3</v>
      </c>
      <c r="E864" s="46">
        <f>IF(ISBLANK(Journées!E80),"",(Journées!E80))</f>
        <v>0</v>
      </c>
      <c r="F864" s="41" t="s">
        <v>22</v>
      </c>
      <c r="G864" s="5">
        <f>_xlfn.IFS(E864="","",D864&gt;E864,0,D864=E864,1,D864&lt;E864,3)</f>
        <v>0</v>
      </c>
      <c r="J864" s="68" t="s">
        <v>148</v>
      </c>
      <c r="K864" s="69"/>
      <c r="L864" s="14" t="str">
        <f>B866</f>
        <v>J23</v>
      </c>
      <c r="M864" s="14" t="str" cm="1">
        <f t="array" ref="M864">_xlfn.SWITCH(VLOOKUP(L864,B844:G881,6,FALSE),0,"D",1,"N",3,"V")</f>
        <v>D</v>
      </c>
    </row>
    <row r="865" spans="2:13" ht="18.75" x14ac:dyDescent="0.3">
      <c r="B865" s="14" t="s">
        <v>71</v>
      </c>
      <c r="C865" s="40" t="s">
        <v>17</v>
      </c>
      <c r="D865" s="46">
        <f>IF(ISBLANK(Journées!I76),"",(Journées!I76))</f>
        <v>0</v>
      </c>
      <c r="E865" s="46">
        <f>IF(ISBLANK(Journées!J76),"",(Journées!J76))</f>
        <v>0</v>
      </c>
      <c r="F865" s="41" t="s">
        <v>22</v>
      </c>
      <c r="G865" s="5">
        <f>_xlfn.IFS(E865="","",D865&gt;E865,0,D865=E865,1,D865&lt;E865,3)</f>
        <v>1</v>
      </c>
      <c r="L865" s="14" t="str">
        <f t="shared" ref="L865:L868" si="19">B867</f>
        <v>J24</v>
      </c>
      <c r="M865" s="14" t="str" cm="1">
        <f t="array" ref="M865">_xlfn.SWITCH(VLOOKUP(L865,B845:G882,6,FALSE),0,"D",1,"N",3,"V")</f>
        <v>D</v>
      </c>
    </row>
    <row r="866" spans="2:13" ht="18.75" x14ac:dyDescent="0.3">
      <c r="B866" s="21" t="s">
        <v>72</v>
      </c>
      <c r="C866" s="41" t="s">
        <v>22</v>
      </c>
      <c r="D866" s="46">
        <f>IF(ISBLANK(Journées!N79),"",(Journées!N79))</f>
        <v>0</v>
      </c>
      <c r="E866" s="46">
        <f>IF(ISBLANK(Journées!O79),"",(Journées!O79))</f>
        <v>1</v>
      </c>
      <c r="F866" s="40" t="s">
        <v>30</v>
      </c>
      <c r="G866" s="5">
        <f>_xlfn.IFS(D866="","",D866&lt;E866,0,D866=E866,1,D866&gt;E866,3)</f>
        <v>0</v>
      </c>
      <c r="L866" s="14" t="str">
        <f t="shared" si="19"/>
        <v>J25</v>
      </c>
      <c r="M866" s="14" t="str" cm="1">
        <f t="array" ref="M866">_xlfn.SWITCH(VLOOKUP(L866,B846:G883,6,FALSE),0,"D",1,"N",3,"V")</f>
        <v>D</v>
      </c>
    </row>
    <row r="867" spans="2:13" ht="18.75" x14ac:dyDescent="0.3">
      <c r="B867" s="14" t="s">
        <v>73</v>
      </c>
      <c r="C867" s="40" t="s">
        <v>12</v>
      </c>
      <c r="D867" s="46">
        <f>IF(ISBLANK(Journées!S81),"",(Journées!S81))</f>
        <v>1</v>
      </c>
      <c r="E867" s="46">
        <f>IF(ISBLANK(Journées!T81),"",(Journées!T81))</f>
        <v>0</v>
      </c>
      <c r="F867" s="41" t="s">
        <v>22</v>
      </c>
      <c r="G867" s="5">
        <f>_xlfn.IFS(E867="","",D867&gt;E867,0,D867=E867,1,D867&lt;E867,3)</f>
        <v>0</v>
      </c>
      <c r="L867" s="14" t="str">
        <f t="shared" si="19"/>
        <v>J26</v>
      </c>
      <c r="M867" s="14" t="str" cm="1">
        <f t="array" ref="M867">_xlfn.SWITCH(VLOOKUP(L867,B847:G884,6,FALSE),0,"D",1,"N",3,"V")</f>
        <v>D</v>
      </c>
    </row>
    <row r="868" spans="2:13" ht="18.75" x14ac:dyDescent="0.3">
      <c r="B868" s="21" t="s">
        <v>74</v>
      </c>
      <c r="C868" s="41" t="s">
        <v>22</v>
      </c>
      <c r="D868" s="46">
        <f>IF(ISBLANK(Journées!D90),"",(Journées!D90))</f>
        <v>0</v>
      </c>
      <c r="E868" s="46">
        <f>IF(ISBLANK(Journées!E90),"",(Journées!E90))</f>
        <v>2</v>
      </c>
      <c r="F868" s="40" t="s">
        <v>18</v>
      </c>
      <c r="G868" s="5">
        <f>_xlfn.IFS(D868="","",D868&lt;E868,0,D868=E868,1,D868&gt;E868,3)</f>
        <v>0</v>
      </c>
      <c r="L868" s="14" t="str">
        <f t="shared" si="19"/>
        <v>J27</v>
      </c>
      <c r="M868" s="14" t="str" cm="1">
        <f t="array" ref="M868">_xlfn.SWITCH(VLOOKUP(L868,B848:G885,6,FALSE),0,"D",1,"N",3,"V")</f>
        <v>D</v>
      </c>
    </row>
    <row r="869" spans="2:13" ht="18.75" x14ac:dyDescent="0.3">
      <c r="B869" s="14" t="s">
        <v>75</v>
      </c>
      <c r="C869" s="40" t="s">
        <v>20</v>
      </c>
      <c r="D869" s="46">
        <f>IF(ISBLANK(Journées!I89),"",(Journées!I89))</f>
        <v>3</v>
      </c>
      <c r="E869" s="46">
        <f>IF(ISBLANK(Journées!J89),"",(Journées!J89))</f>
        <v>0</v>
      </c>
      <c r="F869" s="41" t="s">
        <v>22</v>
      </c>
      <c r="G869" s="5">
        <f>_xlfn.IFS(E869="","",D869&gt;E869,0,D869=E869,1,D869&lt;E869,3)</f>
        <v>0</v>
      </c>
    </row>
    <row r="870" spans="2:13" ht="18.75" x14ac:dyDescent="0.3">
      <c r="B870" s="21" t="s">
        <v>76</v>
      </c>
      <c r="C870" s="41" t="s">
        <v>22</v>
      </c>
      <c r="D870" s="46">
        <f>IF(ISBLANK(Journées!N91),"",(Journées!N91))</f>
        <v>0</v>
      </c>
      <c r="E870" s="46">
        <f>IF(ISBLANK(Journées!O91),"",(Journées!O91))</f>
        <v>2</v>
      </c>
      <c r="F870" s="40" t="s">
        <v>29</v>
      </c>
      <c r="G870" s="5">
        <f>_xlfn.IFS(D870="","",D870&lt;E870,0,D870=E870,1,D870&gt;E870,3)</f>
        <v>0</v>
      </c>
    </row>
    <row r="871" spans="2:13" ht="18.75" x14ac:dyDescent="0.3">
      <c r="B871" s="14" t="s">
        <v>77</v>
      </c>
      <c r="C871" s="40" t="s">
        <v>33</v>
      </c>
      <c r="D871" s="46" t="str">
        <f>IF(ISBLANK(Journées!S88),"",(Journées!S88))</f>
        <v/>
      </c>
      <c r="E871" s="46" t="str">
        <f>IF(ISBLANK(Journées!T88),"",(Journées!T88))</f>
        <v/>
      </c>
      <c r="F871" s="41" t="s">
        <v>22</v>
      </c>
      <c r="G871" s="5" t="str">
        <f>_xlfn.IFS(E871="","",D871&gt;E871,0,D871=E871,1,D871&lt;E871,3)</f>
        <v/>
      </c>
    </row>
    <row r="872" spans="2:13" ht="18.75" x14ac:dyDescent="0.3">
      <c r="B872" s="21" t="s">
        <v>78</v>
      </c>
      <c r="C872" s="41" t="s">
        <v>22</v>
      </c>
      <c r="D872" s="20"/>
      <c r="E872" s="20"/>
      <c r="F872" s="40" t="s">
        <v>23</v>
      </c>
      <c r="G872" s="5" t="str">
        <f>_xlfn.IFS(D872="","",D872&lt;E872,0,D872=E872,1,D872&gt;E872,3)</f>
        <v/>
      </c>
    </row>
    <row r="873" spans="2:13" ht="18.75" x14ac:dyDescent="0.3">
      <c r="B873" s="14" t="s">
        <v>79</v>
      </c>
      <c r="C873" s="40" t="s">
        <v>25</v>
      </c>
      <c r="D873" s="20"/>
      <c r="E873" s="20"/>
      <c r="F873" s="41" t="s">
        <v>22</v>
      </c>
      <c r="G873" s="5" t="str">
        <f>_xlfn.IFS(E873="","",D873&gt;E873,0,D873=E873,1,D873&lt;E873,3)</f>
        <v/>
      </c>
    </row>
    <row r="874" spans="2:13" ht="18.75" x14ac:dyDescent="0.3">
      <c r="B874" s="21" t="s">
        <v>80</v>
      </c>
      <c r="C874" s="41" t="s">
        <v>22</v>
      </c>
      <c r="D874" s="20"/>
      <c r="E874" s="20"/>
      <c r="F874" s="40" t="s">
        <v>27</v>
      </c>
      <c r="G874" s="5" t="str">
        <f>_xlfn.IFS(D874="","",D874&lt;E874,0,D874=E874,1,D874&gt;E874,3)</f>
        <v/>
      </c>
    </row>
    <row r="875" spans="2:13" ht="18.75" x14ac:dyDescent="0.3">
      <c r="B875" s="14" t="s">
        <v>81</v>
      </c>
      <c r="C875" s="40" t="s">
        <v>32</v>
      </c>
      <c r="D875" s="20"/>
      <c r="E875" s="20"/>
      <c r="F875" s="41" t="s">
        <v>22</v>
      </c>
      <c r="G875" s="5" t="str">
        <f>_xlfn.IFS(E875="","",D875&gt;E875,0,D875=E875,1,D875&lt;E875,3)</f>
        <v/>
      </c>
    </row>
    <row r="876" spans="2:13" ht="18.75" x14ac:dyDescent="0.3">
      <c r="B876" s="21" t="s">
        <v>82</v>
      </c>
      <c r="C876" s="41" t="s">
        <v>22</v>
      </c>
      <c r="D876" s="20"/>
      <c r="E876" s="20"/>
      <c r="F876" s="40" t="s">
        <v>21</v>
      </c>
      <c r="G876" s="5" t="str">
        <f>_xlfn.IFS(D876="","",D876&lt;E876,0,D876=E876,1,D876&gt;E876,3)</f>
        <v/>
      </c>
    </row>
    <row r="877" spans="2:13" ht="18.75" x14ac:dyDescent="0.3">
      <c r="B877" s="14" t="s">
        <v>83</v>
      </c>
      <c r="C877" s="40" t="s">
        <v>24</v>
      </c>
      <c r="D877" s="20"/>
      <c r="E877" s="20"/>
      <c r="F877" s="41" t="s">
        <v>22</v>
      </c>
      <c r="G877" s="5" t="str">
        <f>_xlfn.IFS(E877="","",D877&gt;E877,0,D877=E877,1,D877&lt;E877,3)</f>
        <v/>
      </c>
    </row>
    <row r="878" spans="2:13" ht="18.75" x14ac:dyDescent="0.3">
      <c r="B878" s="21" t="s">
        <v>84</v>
      </c>
      <c r="C878" s="41" t="s">
        <v>22</v>
      </c>
      <c r="D878" s="20"/>
      <c r="E878" s="20"/>
      <c r="F878" s="40" t="s">
        <v>26</v>
      </c>
      <c r="G878" s="5" t="str">
        <f>_xlfn.IFS(D878="","",D878&lt;E878,0,D878=E878,1,D878&gt;E878,3)</f>
        <v/>
      </c>
    </row>
    <row r="879" spans="2:13" ht="18.75" x14ac:dyDescent="0.3">
      <c r="B879" s="14" t="s">
        <v>85</v>
      </c>
      <c r="C879" s="41" t="s">
        <v>22</v>
      </c>
      <c r="D879" s="20"/>
      <c r="E879" s="20"/>
      <c r="F879" s="40" t="s">
        <v>10</v>
      </c>
      <c r="G879" s="5" t="str">
        <f>_xlfn.IFS(D879="","",D879&lt;E879,0,D879=E879,1,D879&gt;E879,3)</f>
        <v/>
      </c>
    </row>
    <row r="880" spans="2:13" ht="18.75" x14ac:dyDescent="0.3">
      <c r="B880" s="21" t="s">
        <v>86</v>
      </c>
      <c r="C880" s="40" t="s">
        <v>13</v>
      </c>
      <c r="D880" s="20"/>
      <c r="E880" s="20"/>
      <c r="F880" s="41" t="s">
        <v>22</v>
      </c>
      <c r="G880" s="5" t="str">
        <f>_xlfn.IFS(E880="","",D880&gt;E880,0,D880=E880,1,D880&lt;E880,3)</f>
        <v/>
      </c>
    </row>
    <row r="881" spans="2:7" ht="18.75" x14ac:dyDescent="0.3">
      <c r="B881" s="14" t="s">
        <v>87</v>
      </c>
      <c r="C881" s="41" t="s">
        <v>22</v>
      </c>
      <c r="D881" s="20"/>
      <c r="E881" s="20"/>
      <c r="F881" s="40" t="s">
        <v>31</v>
      </c>
      <c r="G881" s="5" t="str">
        <f>_xlfn.IFS(D881="","",D881&lt;E881,0,D881=E881,1,D881&gt;E881,3)</f>
        <v/>
      </c>
    </row>
    <row r="882" spans="2:7" ht="18.75" x14ac:dyDescent="0.3">
      <c r="C882" s="17"/>
      <c r="D882" s="17"/>
      <c r="E882" s="17"/>
      <c r="F882" s="17"/>
      <c r="G882" s="5"/>
    </row>
    <row r="883" spans="2:7" ht="18.75" x14ac:dyDescent="0.3">
      <c r="B883" s="27"/>
      <c r="C883" s="14"/>
      <c r="D883" s="5"/>
      <c r="E883" s="5"/>
      <c r="F883" s="27"/>
      <c r="G883" s="37">
        <f>SUM(G844:G882)</f>
        <v>13</v>
      </c>
    </row>
  </sheetData>
  <scenarios current="0" show="0">
    <scenario name="test" locked="1" count="9" user="Nico" comment="Créé par Nico le 29/08/2019">
      <inputCells r="K15" val="0,333333333333333"/>
      <inputCells r="L15" val="0,666666666666667"/>
      <inputCells r="M15" val="0"/>
      <inputCells r="L24" val="1"/>
      <inputCells r="J851" val="0,333333333333333"/>
      <inputCells r="K851" val="0,333333333333333"/>
      <inputCells r="L851" val="0,333333333333333"/>
      <inputCells r="L860" val="0,666666666666667"/>
      <inputCells r="O860" val="1,66666666666667"/>
    </scenario>
  </scenarios>
  <sortState xmlns:xlrd2="http://schemas.microsoft.com/office/spreadsheetml/2017/richdata2" ref="T220:T239">
    <sortCondition ref="T220"/>
  </sortState>
  <dataConsolidate/>
  <mergeCells count="240">
    <mergeCell ref="C843:D843"/>
    <mergeCell ref="E843:F843"/>
    <mergeCell ref="J843:K843"/>
    <mergeCell ref="M843:N843"/>
    <mergeCell ref="P843:Q843"/>
    <mergeCell ref="J816:K816"/>
    <mergeCell ref="M816:N816"/>
    <mergeCell ref="B798:F798"/>
    <mergeCell ref="C799:D799"/>
    <mergeCell ref="E799:F799"/>
    <mergeCell ref="J799:K799"/>
    <mergeCell ref="M799:N799"/>
    <mergeCell ref="P799:Q799"/>
    <mergeCell ref="J810:K810"/>
    <mergeCell ref="M810:N810"/>
    <mergeCell ref="J776:K776"/>
    <mergeCell ref="J820:K820"/>
    <mergeCell ref="J552:K552"/>
    <mergeCell ref="B842:F842"/>
    <mergeCell ref="B754:F754"/>
    <mergeCell ref="C755:D755"/>
    <mergeCell ref="E755:F755"/>
    <mergeCell ref="J755:K755"/>
    <mergeCell ref="M755:N755"/>
    <mergeCell ref="J678:K678"/>
    <mergeCell ref="M678:N678"/>
    <mergeCell ref="J684:K684"/>
    <mergeCell ref="M684:N684"/>
    <mergeCell ref="B578:F578"/>
    <mergeCell ref="C579:D579"/>
    <mergeCell ref="E579:F579"/>
    <mergeCell ref="J579:K579"/>
    <mergeCell ref="M579:N579"/>
    <mergeCell ref="J688:K688"/>
    <mergeCell ref="P755:Q755"/>
    <mergeCell ref="J728:K728"/>
    <mergeCell ref="M728:N728"/>
    <mergeCell ref="P728:Q728"/>
    <mergeCell ref="J732:K732"/>
    <mergeCell ref="B666:F666"/>
    <mergeCell ref="C667:D667"/>
    <mergeCell ref="E667:F667"/>
    <mergeCell ref="B710:F710"/>
    <mergeCell ref="C711:D711"/>
    <mergeCell ref="E711:F711"/>
    <mergeCell ref="J711:K711"/>
    <mergeCell ref="M711:N711"/>
    <mergeCell ref="J634:K634"/>
    <mergeCell ref="M634:N634"/>
    <mergeCell ref="M623:N623"/>
    <mergeCell ref="J623:K623"/>
    <mergeCell ref="J640:K640"/>
    <mergeCell ref="M640:N640"/>
    <mergeCell ref="J644:K644"/>
    <mergeCell ref="J667:K667"/>
    <mergeCell ref="M667:N667"/>
    <mergeCell ref="E623:F623"/>
    <mergeCell ref="C623:D623"/>
    <mergeCell ref="B622:F622"/>
    <mergeCell ref="J596:K596"/>
    <mergeCell ref="M596:N596"/>
    <mergeCell ref="J590:K590"/>
    <mergeCell ref="M590:N590"/>
    <mergeCell ref="J600:K600"/>
    <mergeCell ref="P623:Q623"/>
    <mergeCell ref="B534:F534"/>
    <mergeCell ref="C535:D535"/>
    <mergeCell ref="E535:F535"/>
    <mergeCell ref="J535:K535"/>
    <mergeCell ref="M535:N535"/>
    <mergeCell ref="P447:Q447"/>
    <mergeCell ref="J458:K458"/>
    <mergeCell ref="M458:N458"/>
    <mergeCell ref="B490:F490"/>
    <mergeCell ref="C491:D491"/>
    <mergeCell ref="E491:F491"/>
    <mergeCell ref="J491:K491"/>
    <mergeCell ref="M491:N491"/>
    <mergeCell ref="P491:Q491"/>
    <mergeCell ref="P535:Q535"/>
    <mergeCell ref="J464:K464"/>
    <mergeCell ref="M464:N464"/>
    <mergeCell ref="J508:K508"/>
    <mergeCell ref="M508:N508"/>
    <mergeCell ref="J502:K502"/>
    <mergeCell ref="M502:N502"/>
    <mergeCell ref="J512:K512"/>
    <mergeCell ref="C447:D447"/>
    <mergeCell ref="E447:F447"/>
    <mergeCell ref="J447:K447"/>
    <mergeCell ref="M447:N447"/>
    <mergeCell ref="J326:K326"/>
    <mergeCell ref="M326:N326"/>
    <mergeCell ref="P271:Q271"/>
    <mergeCell ref="J282:K282"/>
    <mergeCell ref="M282:N282"/>
    <mergeCell ref="P315:Q315"/>
    <mergeCell ref="B314:F314"/>
    <mergeCell ref="C315:D315"/>
    <mergeCell ref="E315:F315"/>
    <mergeCell ref="J315:K315"/>
    <mergeCell ref="M315:N315"/>
    <mergeCell ref="B358:F358"/>
    <mergeCell ref="C359:D359"/>
    <mergeCell ref="E359:F359"/>
    <mergeCell ref="J359:K359"/>
    <mergeCell ref="M359:N359"/>
    <mergeCell ref="B402:F402"/>
    <mergeCell ref="C403:D403"/>
    <mergeCell ref="E403:F403"/>
    <mergeCell ref="B50:F50"/>
    <mergeCell ref="C51:D51"/>
    <mergeCell ref="E51:F51"/>
    <mergeCell ref="J51:K51"/>
    <mergeCell ref="M51:N51"/>
    <mergeCell ref="J68:K68"/>
    <mergeCell ref="P7:Q7"/>
    <mergeCell ref="J28:K28"/>
    <mergeCell ref="B446:F446"/>
    <mergeCell ref="J18:K18"/>
    <mergeCell ref="M18:N18"/>
    <mergeCell ref="B6:F6"/>
    <mergeCell ref="C7:D7"/>
    <mergeCell ref="E7:F7"/>
    <mergeCell ref="J7:K7"/>
    <mergeCell ref="M7:N7"/>
    <mergeCell ref="J24:K24"/>
    <mergeCell ref="M24:N24"/>
    <mergeCell ref="M68:N68"/>
    <mergeCell ref="J62:K62"/>
    <mergeCell ref="M62:N62"/>
    <mergeCell ref="M112:N112"/>
    <mergeCell ref="B94:F94"/>
    <mergeCell ref="J106:K106"/>
    <mergeCell ref="M106:N106"/>
    <mergeCell ref="J332:K332"/>
    <mergeCell ref="M332:N332"/>
    <mergeCell ref="E139:F139"/>
    <mergeCell ref="J139:K139"/>
    <mergeCell ref="M139:N139"/>
    <mergeCell ref="J288:K288"/>
    <mergeCell ref="M288:N288"/>
    <mergeCell ref="J150:K150"/>
    <mergeCell ref="M150:N150"/>
    <mergeCell ref="B138:F138"/>
    <mergeCell ref="C139:D139"/>
    <mergeCell ref="C95:D95"/>
    <mergeCell ref="E95:F95"/>
    <mergeCell ref="J95:K95"/>
    <mergeCell ref="M95:N95"/>
    <mergeCell ref="J116:K116"/>
    <mergeCell ref="J376:K376"/>
    <mergeCell ref="M376:N376"/>
    <mergeCell ref="B182:F182"/>
    <mergeCell ref="C183:D183"/>
    <mergeCell ref="E183:F183"/>
    <mergeCell ref="J183:K183"/>
    <mergeCell ref="M183:N183"/>
    <mergeCell ref="B270:F270"/>
    <mergeCell ref="C271:D271"/>
    <mergeCell ref="E271:F271"/>
    <mergeCell ref="J271:K271"/>
    <mergeCell ref="M271:N271"/>
    <mergeCell ref="J238:K238"/>
    <mergeCell ref="M238:N238"/>
    <mergeCell ref="J194:K194"/>
    <mergeCell ref="M194:N194"/>
    <mergeCell ref="B226:F226"/>
    <mergeCell ref="C227:D227"/>
    <mergeCell ref="E227:F227"/>
    <mergeCell ref="J227:K227"/>
    <mergeCell ref="J370:K370"/>
    <mergeCell ref="J292:K292"/>
    <mergeCell ref="J336:K336"/>
    <mergeCell ref="M370:N370"/>
    <mergeCell ref="J156:K156"/>
    <mergeCell ref="M156:N156"/>
    <mergeCell ref="J72:K72"/>
    <mergeCell ref="J160:K160"/>
    <mergeCell ref="J204:K204"/>
    <mergeCell ref="J248:K248"/>
    <mergeCell ref="J112:K112"/>
    <mergeCell ref="M227:N227"/>
    <mergeCell ref="J200:K200"/>
    <mergeCell ref="M200:N200"/>
    <mergeCell ref="J244:K244"/>
    <mergeCell ref="M244:N244"/>
    <mergeCell ref="P24:Q24"/>
    <mergeCell ref="P112:Q112"/>
    <mergeCell ref="P156:Q156"/>
    <mergeCell ref="P200:Q200"/>
    <mergeCell ref="P244:Q244"/>
    <mergeCell ref="P288:Q288"/>
    <mergeCell ref="P95:Q95"/>
    <mergeCell ref="P139:Q139"/>
    <mergeCell ref="P51:Q51"/>
    <mergeCell ref="P183:Q183"/>
    <mergeCell ref="P227:Q227"/>
    <mergeCell ref="P68:Q68"/>
    <mergeCell ref="J864:K864"/>
    <mergeCell ref="J380:K380"/>
    <mergeCell ref="J424:K424"/>
    <mergeCell ref="J468:K468"/>
    <mergeCell ref="J546:K546"/>
    <mergeCell ref="M546:N546"/>
    <mergeCell ref="J722:K722"/>
    <mergeCell ref="M722:N722"/>
    <mergeCell ref="J860:K860"/>
    <mergeCell ref="M860:N860"/>
    <mergeCell ref="J420:K420"/>
    <mergeCell ref="M420:N420"/>
    <mergeCell ref="J414:K414"/>
    <mergeCell ref="M414:N414"/>
    <mergeCell ref="J403:K403"/>
    <mergeCell ref="M403:N403"/>
    <mergeCell ref="M552:N552"/>
    <mergeCell ref="J854:K854"/>
    <mergeCell ref="M854:N854"/>
    <mergeCell ref="J766:K766"/>
    <mergeCell ref="M766:N766"/>
    <mergeCell ref="J772:K772"/>
    <mergeCell ref="M772:N772"/>
    <mergeCell ref="J556:K556"/>
    <mergeCell ref="P772:Q772"/>
    <mergeCell ref="P816:Q816"/>
    <mergeCell ref="P860:Q860"/>
    <mergeCell ref="P332:Q332"/>
    <mergeCell ref="P376:Q376"/>
    <mergeCell ref="P420:Q420"/>
    <mergeCell ref="P464:Q464"/>
    <mergeCell ref="P508:Q508"/>
    <mergeCell ref="P552:Q552"/>
    <mergeCell ref="P596:Q596"/>
    <mergeCell ref="P640:Q640"/>
    <mergeCell ref="P684:Q684"/>
    <mergeCell ref="P359:Q359"/>
    <mergeCell ref="P403:Q403"/>
    <mergeCell ref="P579:Q579"/>
    <mergeCell ref="P667:Q667"/>
    <mergeCell ref="P711:Q711"/>
  </mergeCells>
  <phoneticPr fontId="10" type="noConversion"/>
  <conditionalFormatting sqref="E8">
    <cfRule type="cellIs" dxfId="71" priority="84" operator="greaterThan">
      <formula>$D$8</formula>
    </cfRule>
  </conditionalFormatting>
  <conditionalFormatting sqref="E9">
    <cfRule type="cellIs" dxfId="70" priority="82" operator="greaterThan">
      <formula>$D$9</formula>
    </cfRule>
  </conditionalFormatting>
  <conditionalFormatting sqref="E52">
    <cfRule type="cellIs" dxfId="69" priority="79" operator="greaterThan">
      <formula>$D$8</formula>
    </cfRule>
  </conditionalFormatting>
  <conditionalFormatting sqref="E53">
    <cfRule type="cellIs" dxfId="68" priority="77" operator="greaterThan">
      <formula>$D$9</formula>
    </cfRule>
  </conditionalFormatting>
  <conditionalFormatting sqref="E97">
    <cfRule type="cellIs" dxfId="67" priority="73" operator="greaterThan">
      <formula>$D$9</formula>
    </cfRule>
  </conditionalFormatting>
  <conditionalFormatting sqref="E96">
    <cfRule type="cellIs" dxfId="66" priority="75" operator="greaterThan">
      <formula>$D$8</formula>
    </cfRule>
  </conditionalFormatting>
  <conditionalFormatting sqref="E141">
    <cfRule type="cellIs" dxfId="65" priority="71" operator="greaterThan">
      <formula>$D$9</formula>
    </cfRule>
  </conditionalFormatting>
  <conditionalFormatting sqref="E140">
    <cfRule type="cellIs" dxfId="64" priority="72" operator="greaterThan">
      <formula>$D$8</formula>
    </cfRule>
  </conditionalFormatting>
  <conditionalFormatting sqref="E185">
    <cfRule type="cellIs" dxfId="63" priority="69" operator="greaterThan">
      <formula>$D$9</formula>
    </cfRule>
  </conditionalFormatting>
  <conditionalFormatting sqref="E184">
    <cfRule type="cellIs" dxfId="62" priority="70" operator="greaterThan">
      <formula>$D$8</formula>
    </cfRule>
  </conditionalFormatting>
  <conditionalFormatting sqref="E229">
    <cfRule type="cellIs" dxfId="61" priority="67" operator="greaterThan">
      <formula>$D$9</formula>
    </cfRule>
  </conditionalFormatting>
  <conditionalFormatting sqref="E228">
    <cfRule type="cellIs" dxfId="60" priority="68" operator="greaterThan">
      <formula>$D$8</formula>
    </cfRule>
  </conditionalFormatting>
  <conditionalFormatting sqref="M28:M32">
    <cfRule type="cellIs" dxfId="59" priority="61" operator="equal">
      <formula>"V"</formula>
    </cfRule>
    <cfRule type="cellIs" dxfId="58" priority="62" operator="equal">
      <formula>"N"</formula>
    </cfRule>
    <cfRule type="cellIs" dxfId="57" priority="63" operator="equal">
      <formula>"D"</formula>
    </cfRule>
  </conditionalFormatting>
  <conditionalFormatting sqref="M72:M76">
    <cfRule type="cellIs" dxfId="56" priority="55" operator="equal">
      <formula>"V"</formula>
    </cfRule>
    <cfRule type="cellIs" dxfId="55" priority="56" operator="equal">
      <formula>"N"</formula>
    </cfRule>
    <cfRule type="cellIs" dxfId="54" priority="57" operator="equal">
      <formula>"D"</formula>
    </cfRule>
  </conditionalFormatting>
  <conditionalFormatting sqref="M116:M120">
    <cfRule type="cellIs" dxfId="53" priority="52" operator="equal">
      <formula>"V"</formula>
    </cfRule>
    <cfRule type="cellIs" dxfId="52" priority="53" operator="equal">
      <formula>"N"</formula>
    </cfRule>
    <cfRule type="cellIs" dxfId="51" priority="54" operator="equal">
      <formula>"D"</formula>
    </cfRule>
  </conditionalFormatting>
  <conditionalFormatting sqref="M160:M164">
    <cfRule type="cellIs" dxfId="50" priority="49" operator="equal">
      <formula>"V"</formula>
    </cfRule>
    <cfRule type="cellIs" dxfId="49" priority="50" operator="equal">
      <formula>"N"</formula>
    </cfRule>
    <cfRule type="cellIs" dxfId="48" priority="51" operator="equal">
      <formula>"D"</formula>
    </cfRule>
  </conditionalFormatting>
  <conditionalFormatting sqref="M204:M208">
    <cfRule type="cellIs" dxfId="47" priority="46" operator="equal">
      <formula>"V"</formula>
    </cfRule>
    <cfRule type="cellIs" dxfId="46" priority="47" operator="equal">
      <formula>"N"</formula>
    </cfRule>
    <cfRule type="cellIs" dxfId="45" priority="48" operator="equal">
      <formula>"D"</formula>
    </cfRule>
  </conditionalFormatting>
  <conditionalFormatting sqref="M248:M252">
    <cfRule type="cellIs" dxfId="44" priority="43" operator="equal">
      <formula>"V"</formula>
    </cfRule>
    <cfRule type="cellIs" dxfId="43" priority="44" operator="equal">
      <formula>"N"</formula>
    </cfRule>
    <cfRule type="cellIs" dxfId="42" priority="45" operator="equal">
      <formula>"D"</formula>
    </cfRule>
  </conditionalFormatting>
  <conditionalFormatting sqref="M292:M296">
    <cfRule type="cellIs" dxfId="41" priority="40" operator="equal">
      <formula>"V"</formula>
    </cfRule>
    <cfRule type="cellIs" dxfId="40" priority="41" operator="equal">
      <formula>"N"</formula>
    </cfRule>
    <cfRule type="cellIs" dxfId="39" priority="42" operator="equal">
      <formula>"D"</formula>
    </cfRule>
  </conditionalFormatting>
  <conditionalFormatting sqref="M336:M340">
    <cfRule type="cellIs" dxfId="38" priority="37" operator="equal">
      <formula>"V"</formula>
    </cfRule>
    <cfRule type="cellIs" dxfId="37" priority="38" operator="equal">
      <formula>"N"</formula>
    </cfRule>
    <cfRule type="cellIs" dxfId="36" priority="39" operator="equal">
      <formula>"D"</formula>
    </cfRule>
  </conditionalFormatting>
  <conditionalFormatting sqref="M380:M384">
    <cfRule type="cellIs" dxfId="35" priority="34" operator="equal">
      <formula>"V"</formula>
    </cfRule>
    <cfRule type="cellIs" dxfId="34" priority="35" operator="equal">
      <formula>"N"</formula>
    </cfRule>
    <cfRule type="cellIs" dxfId="33" priority="36" operator="equal">
      <formula>"D"</formula>
    </cfRule>
  </conditionalFormatting>
  <conditionalFormatting sqref="M424:M428">
    <cfRule type="cellIs" dxfId="32" priority="31" operator="equal">
      <formula>"V"</formula>
    </cfRule>
    <cfRule type="cellIs" dxfId="31" priority="32" operator="equal">
      <formula>"N"</formula>
    </cfRule>
    <cfRule type="cellIs" dxfId="30" priority="33" operator="equal">
      <formula>"D"</formula>
    </cfRule>
  </conditionalFormatting>
  <conditionalFormatting sqref="M468:M472">
    <cfRule type="cellIs" dxfId="29" priority="28" operator="equal">
      <formula>"V"</formula>
    </cfRule>
    <cfRule type="cellIs" dxfId="28" priority="29" operator="equal">
      <formula>"N"</formula>
    </cfRule>
    <cfRule type="cellIs" dxfId="27" priority="30" operator="equal">
      <formula>"D"</formula>
    </cfRule>
  </conditionalFormatting>
  <conditionalFormatting sqref="M512:M516">
    <cfRule type="cellIs" dxfId="26" priority="25" operator="equal">
      <formula>"V"</formula>
    </cfRule>
    <cfRule type="cellIs" dxfId="25" priority="26" operator="equal">
      <formula>"N"</formula>
    </cfRule>
    <cfRule type="cellIs" dxfId="24" priority="27" operator="equal">
      <formula>"D"</formula>
    </cfRule>
  </conditionalFormatting>
  <conditionalFormatting sqref="M556:M560">
    <cfRule type="cellIs" dxfId="23" priority="22" operator="equal">
      <formula>"V"</formula>
    </cfRule>
    <cfRule type="cellIs" dxfId="22" priority="23" operator="equal">
      <formula>"N"</formula>
    </cfRule>
    <cfRule type="cellIs" dxfId="21" priority="24" operator="equal">
      <formula>"D"</formula>
    </cfRule>
  </conditionalFormatting>
  <conditionalFormatting sqref="M600:M604">
    <cfRule type="cellIs" dxfId="20" priority="19" operator="equal">
      <formula>"V"</formula>
    </cfRule>
    <cfRule type="cellIs" dxfId="19" priority="20" operator="equal">
      <formula>"N"</formula>
    </cfRule>
    <cfRule type="cellIs" dxfId="18" priority="21" operator="equal">
      <formula>"D"</formula>
    </cfRule>
  </conditionalFormatting>
  <conditionalFormatting sqref="M644:M648">
    <cfRule type="cellIs" dxfId="17" priority="16" operator="equal">
      <formula>"V"</formula>
    </cfRule>
    <cfRule type="cellIs" dxfId="16" priority="17" operator="equal">
      <formula>"N"</formula>
    </cfRule>
    <cfRule type="cellIs" dxfId="15" priority="18" operator="equal">
      <formula>"D"</formula>
    </cfRule>
  </conditionalFormatting>
  <conditionalFormatting sqref="M688:M692">
    <cfRule type="cellIs" dxfId="14" priority="13" operator="equal">
      <formula>"V"</formula>
    </cfRule>
    <cfRule type="cellIs" dxfId="13" priority="14" operator="equal">
      <formula>"N"</formula>
    </cfRule>
    <cfRule type="cellIs" dxfId="12" priority="15" operator="equal">
      <formula>"D"</formula>
    </cfRule>
  </conditionalFormatting>
  <conditionalFormatting sqref="M732:M736">
    <cfRule type="cellIs" dxfId="11" priority="10" operator="equal">
      <formula>"V"</formula>
    </cfRule>
    <cfRule type="cellIs" dxfId="10" priority="11" operator="equal">
      <formula>"N"</formula>
    </cfRule>
    <cfRule type="cellIs" dxfId="9" priority="12" operator="equal">
      <formula>"D"</formula>
    </cfRule>
  </conditionalFormatting>
  <conditionalFormatting sqref="M776:M780">
    <cfRule type="cellIs" dxfId="8" priority="7" operator="equal">
      <formula>"V"</formula>
    </cfRule>
    <cfRule type="cellIs" dxfId="7" priority="8" operator="equal">
      <formula>"N"</formula>
    </cfRule>
    <cfRule type="cellIs" dxfId="6" priority="9" operator="equal">
      <formula>"D"</formula>
    </cfRule>
  </conditionalFormatting>
  <conditionalFormatting sqref="M820:M824">
    <cfRule type="cellIs" dxfId="5" priority="4" operator="equal">
      <formula>"V"</formula>
    </cfRule>
    <cfRule type="cellIs" dxfId="4" priority="5" operator="equal">
      <formula>"N"</formula>
    </cfRule>
    <cfRule type="cellIs" dxfId="3" priority="6" operator="equal">
      <formula>"D"</formula>
    </cfRule>
  </conditionalFormatting>
  <conditionalFormatting sqref="M864:M868">
    <cfRule type="cellIs" dxfId="2" priority="1" operator="equal">
      <formula>"V"</formula>
    </cfRule>
    <cfRule type="cellIs" dxfId="1" priority="2" operator="equal">
      <formula>"N"</formula>
    </cfRule>
    <cfRule type="cellIs" dxfId="0" priority="3" operator="equal">
      <formula>"D"</formula>
    </cfRule>
  </conditionalFormatting>
  <pageMargins left="0.7" right="0.7" top="0.75" bottom="0.75" header="0.3" footer="0.3"/>
  <pageSetup paperSize="9" orientation="portrait" r:id="rId1"/>
  <ignoredErrors>
    <ignoredError sqref="G11 G13 G15 G19 G21 G23 G25 G27 G29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E3CB93-A5F8-4074-A263-A4763CB5DF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Ligue 1 </vt:lpstr>
      <vt:lpstr>Journées</vt:lpstr>
      <vt:lpstr>calend equipe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2019-08-20T08:41:15Z</dcterms:created>
  <dcterms:modified xsi:type="dcterms:W3CDTF">2020-03-10T20:14:04Z</dcterms:modified>
</cp:coreProperties>
</file>