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19430" windowHeight="11020" activeTab="2"/>
  </bookViews>
  <sheets>
    <sheet name="PREV" sheetId="3" r:id="rId1"/>
    <sheet name="REAL" sheetId="5" r:id="rId2"/>
    <sheet name="Feuil2" sheetId="10" r:id="rId3"/>
    <sheet name="Feuil1" sheetId="6" r:id="rId4"/>
    <sheet name="SPDET" sheetId="9" r:id="rId5"/>
  </sheets>
  <calcPr calcId="145621"/>
</workbook>
</file>

<file path=xl/calcChain.xml><?xml version="1.0" encoding="utf-8"?>
<calcChain xmlns="http://schemas.openxmlformats.org/spreadsheetml/2006/main">
  <c r="Q17" i="6" l="1"/>
  <c r="Q15" i="6"/>
  <c r="C10" i="6"/>
  <c r="D26" i="6"/>
  <c r="L17" i="6"/>
  <c r="K17" i="6"/>
  <c r="D25" i="6"/>
  <c r="C1048576" i="3"/>
  <c r="D24" i="6"/>
  <c r="L4" i="6" l="1"/>
  <c r="L5" i="6"/>
  <c r="L6" i="6"/>
  <c r="L7" i="6"/>
  <c r="L8" i="6"/>
  <c r="L9" i="6"/>
  <c r="L10" i="6"/>
  <c r="L11" i="6"/>
  <c r="L12" i="6"/>
  <c r="L13" i="6"/>
  <c r="L14" i="6"/>
  <c r="L15" i="6"/>
  <c r="L16" i="6"/>
  <c r="L3" i="6"/>
  <c r="K3" i="6"/>
  <c r="K4" i="6"/>
  <c r="K5" i="6"/>
  <c r="K6" i="6"/>
  <c r="K7" i="6"/>
  <c r="K8" i="6"/>
  <c r="K9" i="6"/>
  <c r="K10" i="6"/>
  <c r="K11" i="6"/>
  <c r="K12" i="6"/>
  <c r="K13" i="6"/>
  <c r="K14" i="6"/>
  <c r="K15" i="6"/>
  <c r="K16" i="6"/>
  <c r="G4" i="6"/>
  <c r="G5" i="6"/>
  <c r="G6" i="6"/>
  <c r="G7" i="6"/>
  <c r="G8" i="6"/>
  <c r="G9" i="6"/>
  <c r="G10" i="6"/>
  <c r="G11" i="6"/>
  <c r="G12" i="6"/>
  <c r="G13" i="6"/>
  <c r="G3" i="6"/>
  <c r="F3" i="6"/>
  <c r="F4" i="6"/>
  <c r="F5" i="6"/>
  <c r="F6" i="6"/>
  <c r="F7" i="6"/>
  <c r="F8" i="6"/>
  <c r="F9" i="6"/>
  <c r="F10" i="6"/>
  <c r="F11" i="6"/>
  <c r="F12" i="6"/>
  <c r="F13" i="6"/>
  <c r="C4" i="6"/>
  <c r="C5" i="6"/>
  <c r="C6" i="6"/>
  <c r="C7" i="6"/>
  <c r="C8" i="6"/>
  <c r="C9" i="6"/>
  <c r="C3" i="6"/>
  <c r="B3" i="6"/>
  <c r="B4" i="6"/>
  <c r="B5" i="6"/>
  <c r="B6" i="6"/>
  <c r="B7" i="6"/>
  <c r="B8" i="6"/>
  <c r="B9" i="6"/>
  <c r="B10" i="6"/>
  <c r="D29" i="6" l="1"/>
  <c r="D30" i="6" s="1"/>
  <c r="G14" i="6"/>
</calcChain>
</file>

<file path=xl/connections.xml><?xml version="1.0" encoding="utf-8"?>
<connections xmlns="http://schemas.openxmlformats.org/spreadsheetml/2006/main">
  <connection id="1" name="GASE-SELE_59147212" type="6" refreshedVersion="0" background="1">
    <textPr prompt="0" sourceFile="C:\Users\MVVD2765\Desktop\EXCEL 2\ATTACHEMENTS\PREVISIONEL\GASE-SELE_59147212.TXT" decimal="," thousands=" ">
      <textFields>
        <textField/>
      </textFields>
    </textPr>
  </connection>
</connections>
</file>

<file path=xl/sharedStrings.xml><?xml version="1.0" encoding="utf-8"?>
<sst xmlns="http://schemas.openxmlformats.org/spreadsheetml/2006/main" count="123" uniqueCount="54">
  <si>
    <t>4B303</t>
  </si>
  <si>
    <t>RCPP1</t>
  </si>
  <si>
    <t>4B710</t>
  </si>
  <si>
    <t>4E918</t>
  </si>
  <si>
    <t>NBDR3</t>
  </si>
  <si>
    <t>NDC14</t>
  </si>
  <si>
    <t>NDC28</t>
  </si>
  <si>
    <t>RPES1</t>
  </si>
  <si>
    <t>BMDE</t>
  </si>
  <si>
    <t>DCMA</t>
  </si>
  <si>
    <t>DRAC</t>
  </si>
  <si>
    <t>MSDE</t>
  </si>
  <si>
    <t>PCS1</t>
  </si>
  <si>
    <t>4B301</t>
  </si>
  <si>
    <t>4B308</t>
  </si>
  <si>
    <t>4B518</t>
  </si>
  <si>
    <t>4B610</t>
  </si>
  <si>
    <t>CSF22</t>
  </si>
  <si>
    <t>MUTBR</t>
  </si>
  <si>
    <t>DPES</t>
  </si>
  <si>
    <t>BS22</t>
  </si>
  <si>
    <t>4E303</t>
  </si>
  <si>
    <t>4E304</t>
  </si>
  <si>
    <t>DOM10980286</t>
  </si>
  <si>
    <t>DOM10880146</t>
  </si>
  <si>
    <t>DOM10880086</t>
  </si>
  <si>
    <t>DOM10980086</t>
  </si>
  <si>
    <t>PMC10880086</t>
  </si>
  <si>
    <t>PMC10880146</t>
  </si>
  <si>
    <t>PMC10880286</t>
  </si>
  <si>
    <t>ARTICLE</t>
  </si>
  <si>
    <t>DOM10178378L</t>
  </si>
  <si>
    <t>COUT</t>
  </si>
  <si>
    <t>Qt</t>
  </si>
  <si>
    <t>DOM21980286</t>
  </si>
  <si>
    <t>DOM21980146</t>
  </si>
  <si>
    <t>DOM21980086</t>
  </si>
  <si>
    <t xml:space="preserve"> Qte</t>
  </si>
  <si>
    <t xml:space="preserve"> Cout</t>
  </si>
  <si>
    <t>ECART QTE</t>
  </si>
  <si>
    <t>ECART COUT</t>
  </si>
  <si>
    <t>PRESENT DANS PREV ET REAL</t>
  </si>
  <si>
    <t>PRESENT PREV PAS REAL</t>
  </si>
  <si>
    <t>PRESENT REAL PAS PREV</t>
  </si>
  <si>
    <t>somme prev</t>
  </si>
  <si>
    <t>somme real</t>
  </si>
  <si>
    <t>total</t>
  </si>
  <si>
    <t>real-prev</t>
  </si>
  <si>
    <t>real/prev+ecart</t>
  </si>
  <si>
    <t>ASP</t>
  </si>
  <si>
    <t>REF</t>
  </si>
  <si>
    <t>TRUC</t>
  </si>
  <si>
    <t>titre</t>
  </si>
  <si>
    <t>present real pas perv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</si>
</sst>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3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14">
    <xf numFmtId="0" fontId="0" fillId="0" borderId="0" xfId="0"/>
    <xf numFmtId="0" fontId="0" fillId="0" borderId="1" xfId="0" applyFont="1" applyBorder="1"/>
    <xf numFmtId="11" fontId="0" fillId="0" borderId="0" xfId="0" applyNumberFormat="1"/>
    <xf numFmtId="49" fontId="0" fillId="0" borderId="0" xfId="0" applyNumberFormat="1"/>
    <xf numFmtId="0" fontId="0" fillId="0" borderId="2" xfId="0" applyFont="1" applyBorder="1"/>
    <xf numFmtId="0" fontId="0" fillId="0" borderId="0" xfId="0" applyBorder="1"/>
    <xf numFmtId="0" fontId="0" fillId="3" borderId="0" xfId="0" applyFill="1" applyAlignment="1">
      <alignment horizontal="center"/>
    </xf>
    <xf numFmtId="0" fontId="0" fillId="0" borderId="0" xfId="0" applyNumberFormat="1"/>
    <xf numFmtId="0" fontId="0" fillId="0" borderId="0" xfId="0" applyAlignment="1">
      <alignment horizontal="right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49" fontId="0" fillId="4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ont="1" applyFill="1" applyAlignment="1">
      <alignment vertical="center" textRotation="255" shrinkToFit="1"/>
    </xf>
  </cellXfs>
  <cellStyles count="3">
    <cellStyle name="Normal" xfId="0" builtinId="0"/>
    <cellStyle name="Normal 2" xfId="1"/>
    <cellStyle name="Normal 3" xfId="2"/>
  </cellStyles>
  <dxfs count="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</dxf>
    <dxf>
      <numFmt numFmtId="30" formatCode="@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</dxfs>
  <tableStyles count="2" defaultTableStyle="TableStyleMedium2" defaultPivotStyle="PivotStyleLight16">
    <tableStyle name="Style de tableau 1" pivot="0" count="0"/>
    <tableStyle name="Style de tableau 2" pivot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4" name="Tableau4" displayName="Tableau4" ref="A1:C20" totalsRowShown="0">
  <autoFilter ref="A1:C20"/>
  <tableColumns count="3">
    <tableColumn id="1" name="ARTICLE"/>
    <tableColumn id="2" name=" Qte"/>
    <tableColumn id="3" name=" Cou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C24" totalsRowShown="0">
  <autoFilter ref="A1:C24"/>
  <tableColumns count="3">
    <tableColumn id="1" name="ARTICLE"/>
    <tableColumn id="2" name="Qt"/>
    <tableColumn id="4" name="COU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2:C11" totalsRowShown="0">
  <autoFilter ref="A2:C11"/>
  <tableColumns count="3">
    <tableColumn id="1" name="ARTICLE" dataDxfId="7"/>
    <tableColumn id="2" name="ECART QTE" dataDxfId="6">
      <calculatedColumnFormula>VLOOKUP(A2:A10,REAL!A:C,2,0)-VLOOKUP(A2:A10,PREV!A:C,2,0)</calculatedColumnFormula>
    </tableColumn>
    <tableColumn id="3" name="ECART COUT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E2:G14" totalsRowShown="0">
  <autoFilter ref="E2:G14"/>
  <tableColumns count="3">
    <tableColumn id="1" name="ARTICLE" dataDxfId="5"/>
    <tableColumn id="2" name="ECART QTE" dataDxfId="4">
      <calculatedColumnFormula>VLOOKUP(Feuil1!E3:E13,PREV!A:C,2,0)</calculatedColumnFormula>
    </tableColumn>
    <tableColumn id="3" name="ECART COUT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Tableau6" displayName="Tableau6" ref="J2:L18" totalsRowShown="0">
  <autoFilter ref="J2:L18"/>
  <tableColumns count="3">
    <tableColumn id="1" name="ARTICLE" dataDxfId="3"/>
    <tableColumn id="2" name="ECART QTE" dataDxfId="2">
      <calculatedColumnFormula>VLOOKUP(J3:J16,REAL!A:C,2,0)</calculatedColumnFormula>
    </tableColumn>
    <tableColumn id="3" name="ECART COU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048576"/>
  <sheetViews>
    <sheetView workbookViewId="0">
      <selection activeCell="A2" sqref="A2:A20"/>
    </sheetView>
  </sheetViews>
  <sheetFormatPr baseColWidth="10" defaultRowHeight="14.5" x14ac:dyDescent="0.35"/>
  <cols>
    <col min="1" max="1" width="13.26953125" customWidth="1"/>
  </cols>
  <sheetData>
    <row r="1" spans="1:3" ht="15" x14ac:dyDescent="0.35">
      <c r="A1" t="s">
        <v>30</v>
      </c>
      <c r="B1" t="s">
        <v>37</v>
      </c>
      <c r="C1" t="s">
        <v>38</v>
      </c>
    </row>
    <row r="2" spans="1:3" ht="15" x14ac:dyDescent="0.35">
      <c r="A2" t="s">
        <v>0</v>
      </c>
      <c r="B2">
        <v>4</v>
      </c>
      <c r="C2">
        <v>19.239999999999998</v>
      </c>
    </row>
    <row r="3" spans="1:3" ht="15" x14ac:dyDescent="0.35">
      <c r="A3" t="s">
        <v>2</v>
      </c>
      <c r="B3">
        <v>17</v>
      </c>
      <c r="C3">
        <v>118.32</v>
      </c>
    </row>
    <row r="4" spans="1:3" ht="15" x14ac:dyDescent="0.35">
      <c r="A4" t="s">
        <v>3</v>
      </c>
      <c r="B4">
        <v>15</v>
      </c>
      <c r="C4">
        <v>72.150000000000006</v>
      </c>
    </row>
    <row r="5" spans="1:3" ht="15" x14ac:dyDescent="0.35">
      <c r="A5" t="s">
        <v>8</v>
      </c>
      <c r="B5">
        <v>1</v>
      </c>
      <c r="C5">
        <v>48.74</v>
      </c>
    </row>
    <row r="6" spans="1:3" ht="15" x14ac:dyDescent="0.35">
      <c r="A6" t="s">
        <v>9</v>
      </c>
      <c r="B6">
        <v>4</v>
      </c>
      <c r="C6">
        <v>18.239999999999998</v>
      </c>
    </row>
    <row r="7" spans="1:3" ht="15" x14ac:dyDescent="0.35">
      <c r="A7" t="s">
        <v>34</v>
      </c>
      <c r="B7">
        <v>70</v>
      </c>
      <c r="C7">
        <v>40.6</v>
      </c>
    </row>
    <row r="8" spans="1:3" ht="15" x14ac:dyDescent="0.35">
      <c r="A8" t="s">
        <v>35</v>
      </c>
      <c r="B8">
        <v>235</v>
      </c>
      <c r="C8">
        <v>136.30000000000001</v>
      </c>
    </row>
    <row r="9" spans="1:3" ht="15" x14ac:dyDescent="0.35">
      <c r="A9" t="s">
        <v>36</v>
      </c>
      <c r="B9">
        <v>55</v>
      </c>
      <c r="C9">
        <v>31.9</v>
      </c>
    </row>
    <row r="10" spans="1:3" ht="15" x14ac:dyDescent="0.35">
      <c r="A10" t="s">
        <v>10</v>
      </c>
      <c r="B10">
        <v>94</v>
      </c>
      <c r="C10">
        <v>15.04</v>
      </c>
    </row>
    <row r="11" spans="1:3" ht="15" x14ac:dyDescent="0.35">
      <c r="A11" t="s">
        <v>11</v>
      </c>
      <c r="B11">
        <v>2</v>
      </c>
      <c r="C11">
        <v>55.7</v>
      </c>
    </row>
    <row r="12" spans="1:3" ht="15" x14ac:dyDescent="0.35">
      <c r="A12" t="s">
        <v>4</v>
      </c>
      <c r="B12">
        <v>3</v>
      </c>
      <c r="C12">
        <v>31.38</v>
      </c>
    </row>
    <row r="13" spans="1:3" ht="15" x14ac:dyDescent="0.35">
      <c r="A13" t="s">
        <v>5</v>
      </c>
      <c r="B13">
        <v>1</v>
      </c>
      <c r="C13">
        <v>21.62</v>
      </c>
    </row>
    <row r="14" spans="1:3" ht="15" x14ac:dyDescent="0.35">
      <c r="A14" t="s">
        <v>6</v>
      </c>
      <c r="B14">
        <v>2</v>
      </c>
      <c r="C14">
        <v>66.680000000000007</v>
      </c>
    </row>
    <row r="15" spans="1:3" ht="15" x14ac:dyDescent="0.35">
      <c r="A15" t="s">
        <v>12</v>
      </c>
      <c r="B15">
        <v>5</v>
      </c>
      <c r="C15">
        <v>75.150000000000006</v>
      </c>
    </row>
    <row r="16" spans="1:3" ht="15" x14ac:dyDescent="0.35">
      <c r="A16" t="s">
        <v>29</v>
      </c>
      <c r="B16">
        <v>120</v>
      </c>
      <c r="C16">
        <v>108</v>
      </c>
    </row>
    <row r="17" spans="1:3" ht="15" x14ac:dyDescent="0.35">
      <c r="A17" t="s">
        <v>28</v>
      </c>
      <c r="B17">
        <v>225</v>
      </c>
      <c r="C17">
        <v>202.5</v>
      </c>
    </row>
    <row r="18" spans="1:3" ht="15" x14ac:dyDescent="0.35">
      <c r="A18" t="s">
        <v>27</v>
      </c>
      <c r="B18">
        <v>185</v>
      </c>
      <c r="C18">
        <v>166.5</v>
      </c>
    </row>
    <row r="19" spans="1:3" ht="15" x14ac:dyDescent="0.35">
      <c r="A19" t="s">
        <v>1</v>
      </c>
      <c r="B19">
        <v>58</v>
      </c>
      <c r="C19">
        <v>27.84</v>
      </c>
    </row>
    <row r="20" spans="1:3" ht="15" x14ac:dyDescent="0.35">
      <c r="A20" t="s">
        <v>7</v>
      </c>
      <c r="B20">
        <v>2</v>
      </c>
      <c r="C20">
        <v>35.36</v>
      </c>
    </row>
    <row r="1048576" spans="3:3" x14ac:dyDescent="0.35">
      <c r="C1048576">
        <f>SUM(C2:C1048575)</f>
        <v>1291.2599999999998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4"/>
  <sheetViews>
    <sheetView workbookViewId="0">
      <selection activeCell="A7" sqref="A7"/>
    </sheetView>
  </sheetViews>
  <sheetFormatPr baseColWidth="10" defaultRowHeight="14.5" x14ac:dyDescent="0.35"/>
  <cols>
    <col min="1" max="1" width="25.7265625" customWidth="1"/>
    <col min="2" max="3" width="11.7265625" customWidth="1"/>
  </cols>
  <sheetData>
    <row r="1" spans="1:3" x14ac:dyDescent="0.35">
      <c r="A1" t="s">
        <v>30</v>
      </c>
      <c r="B1" t="s">
        <v>33</v>
      </c>
      <c r="C1" t="s">
        <v>32</v>
      </c>
    </row>
    <row r="2" spans="1:3" x14ac:dyDescent="0.35">
      <c r="A2" t="s">
        <v>13</v>
      </c>
      <c r="B2">
        <v>6</v>
      </c>
      <c r="C2">
        <v>57.78</v>
      </c>
    </row>
    <row r="3" spans="1:3" x14ac:dyDescent="0.35">
      <c r="A3" t="s">
        <v>0</v>
      </c>
      <c r="B3">
        <v>3</v>
      </c>
      <c r="C3">
        <v>14.43</v>
      </c>
    </row>
    <row r="4" spans="1:3" x14ac:dyDescent="0.35">
      <c r="A4" t="s">
        <v>14</v>
      </c>
      <c r="B4">
        <v>1</v>
      </c>
      <c r="C4">
        <v>5.75</v>
      </c>
    </row>
    <row r="5" spans="1:3" x14ac:dyDescent="0.35">
      <c r="A5" t="s">
        <v>15</v>
      </c>
      <c r="B5">
        <v>8</v>
      </c>
      <c r="C5">
        <v>33.520000000000003</v>
      </c>
    </row>
    <row r="6" spans="1:3" x14ac:dyDescent="0.35">
      <c r="A6" t="s">
        <v>16</v>
      </c>
      <c r="B6">
        <v>20</v>
      </c>
      <c r="C6">
        <v>115</v>
      </c>
    </row>
    <row r="7" spans="1:3" x14ac:dyDescent="0.35">
      <c r="A7" t="s">
        <v>21</v>
      </c>
      <c r="B7">
        <v>9</v>
      </c>
      <c r="C7">
        <v>12.24</v>
      </c>
    </row>
    <row r="8" spans="1:3" x14ac:dyDescent="0.35">
      <c r="A8" t="s">
        <v>22</v>
      </c>
      <c r="B8">
        <v>9</v>
      </c>
      <c r="C8">
        <v>7.0200000000000005</v>
      </c>
    </row>
    <row r="9" spans="1:3" x14ac:dyDescent="0.35">
      <c r="A9" t="s">
        <v>20</v>
      </c>
      <c r="B9">
        <v>3</v>
      </c>
      <c r="C9">
        <v>69.06</v>
      </c>
    </row>
    <row r="10" spans="1:3" x14ac:dyDescent="0.35">
      <c r="A10" t="s">
        <v>17</v>
      </c>
      <c r="B10">
        <v>1</v>
      </c>
      <c r="C10">
        <v>8.6300000000000008</v>
      </c>
    </row>
    <row r="11" spans="1:3" x14ac:dyDescent="0.35">
      <c r="A11" t="s">
        <v>9</v>
      </c>
      <c r="B11">
        <v>320</v>
      </c>
      <c r="C11">
        <v>1459.1999999999998</v>
      </c>
    </row>
    <row r="12" spans="1:3" x14ac:dyDescent="0.35">
      <c r="A12" t="s">
        <v>23</v>
      </c>
      <c r="B12">
        <v>70</v>
      </c>
      <c r="C12">
        <v>38.5</v>
      </c>
    </row>
    <row r="13" spans="1:3" x14ac:dyDescent="0.35">
      <c r="A13" t="s">
        <v>31</v>
      </c>
      <c r="B13">
        <v>55</v>
      </c>
      <c r="C13">
        <v>30.250000000000004</v>
      </c>
    </row>
    <row r="14" spans="1:3" x14ac:dyDescent="0.35">
      <c r="A14" t="s">
        <v>24</v>
      </c>
      <c r="B14">
        <v>25</v>
      </c>
      <c r="C14">
        <v>13.750000000000002</v>
      </c>
    </row>
    <row r="15" spans="1:3" x14ac:dyDescent="0.35">
      <c r="A15" t="s">
        <v>25</v>
      </c>
      <c r="B15">
        <v>10</v>
      </c>
      <c r="C15">
        <v>5.5</v>
      </c>
    </row>
    <row r="16" spans="1:3" x14ac:dyDescent="0.35">
      <c r="A16" t="s">
        <v>26</v>
      </c>
      <c r="B16">
        <v>55</v>
      </c>
      <c r="C16">
        <v>30.250000000000004</v>
      </c>
    </row>
    <row r="17" spans="1:3" x14ac:dyDescent="0.35">
      <c r="A17" t="s">
        <v>19</v>
      </c>
      <c r="B17">
        <v>1</v>
      </c>
      <c r="C17">
        <v>21.15</v>
      </c>
    </row>
    <row r="18" spans="1:3" x14ac:dyDescent="0.35">
      <c r="A18" t="s">
        <v>10</v>
      </c>
      <c r="B18">
        <v>49</v>
      </c>
      <c r="C18">
        <v>7.84</v>
      </c>
    </row>
    <row r="19" spans="1:3" x14ac:dyDescent="0.35">
      <c r="A19" t="s">
        <v>18</v>
      </c>
      <c r="B19">
        <v>23</v>
      </c>
      <c r="C19">
        <v>944.38000000000011</v>
      </c>
    </row>
    <row r="20" spans="1:3" x14ac:dyDescent="0.35">
      <c r="A20" t="s">
        <v>12</v>
      </c>
      <c r="B20">
        <v>7</v>
      </c>
      <c r="C20">
        <v>105.21</v>
      </c>
    </row>
    <row r="21" spans="1:3" x14ac:dyDescent="0.35">
      <c r="A21" t="s">
        <v>27</v>
      </c>
      <c r="B21">
        <v>47</v>
      </c>
      <c r="C21">
        <v>42.300000000000004</v>
      </c>
    </row>
    <row r="22" spans="1:3" x14ac:dyDescent="0.35">
      <c r="A22" t="s">
        <v>28</v>
      </c>
      <c r="B22">
        <v>75</v>
      </c>
      <c r="C22">
        <v>67.5</v>
      </c>
    </row>
    <row r="23" spans="1:3" x14ac:dyDescent="0.35">
      <c r="A23" t="s">
        <v>29</v>
      </c>
      <c r="B23">
        <v>120</v>
      </c>
      <c r="C23">
        <v>108</v>
      </c>
    </row>
    <row r="24" spans="1:3" x14ac:dyDescent="0.35">
      <c r="A24" t="s">
        <v>1</v>
      </c>
      <c r="B24">
        <v>63</v>
      </c>
      <c r="C24">
        <v>30.24</v>
      </c>
    </row>
  </sheetData>
  <conditionalFormatting sqref="F10 A1:A1048576">
    <cfRule type="duplicateValues" dxfId="1" priority="2"/>
  </conditionalFormatting>
  <conditionalFormatting sqref="F5 A2:A24">
    <cfRule type="duplicateValues" dxfId="0" priority="8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tabSelected="1"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30"/>
  <sheetViews>
    <sheetView workbookViewId="0">
      <selection activeCell="A7" sqref="A7"/>
    </sheetView>
  </sheetViews>
  <sheetFormatPr baseColWidth="10" defaultRowHeight="14.5" x14ac:dyDescent="0.35"/>
  <cols>
    <col min="1" max="1" width="15.54296875" customWidth="1"/>
    <col min="2" max="2" width="12" customWidth="1"/>
    <col min="3" max="3" width="16.81640625" customWidth="1"/>
    <col min="4" max="4" width="16.26953125" customWidth="1"/>
    <col min="5" max="5" width="13.7265625" customWidth="1"/>
    <col min="6" max="6" width="12" customWidth="1"/>
    <col min="7" max="7" width="13.453125" customWidth="1"/>
    <col min="8" max="8" width="19.54296875" customWidth="1"/>
    <col min="9" max="9" width="5" customWidth="1"/>
    <col min="10" max="10" width="13.54296875" style="3" customWidth="1"/>
    <col min="11" max="11" width="12" customWidth="1"/>
    <col min="12" max="12" width="17.1796875" customWidth="1"/>
  </cols>
  <sheetData>
    <row r="1" spans="1:17" x14ac:dyDescent="0.35">
      <c r="A1" s="9" t="s">
        <v>41</v>
      </c>
      <c r="B1" s="9"/>
      <c r="C1" s="9"/>
      <c r="E1" s="10" t="s">
        <v>42</v>
      </c>
      <c r="F1" s="10"/>
      <c r="G1" s="10"/>
      <c r="H1" s="6"/>
      <c r="J1" s="11" t="s">
        <v>43</v>
      </c>
      <c r="K1" s="12"/>
      <c r="L1" s="12"/>
    </row>
    <row r="2" spans="1:17" x14ac:dyDescent="0.35">
      <c r="A2" t="s">
        <v>30</v>
      </c>
      <c r="B2" t="s">
        <v>39</v>
      </c>
      <c r="C2" t="s">
        <v>40</v>
      </c>
      <c r="E2" t="s">
        <v>30</v>
      </c>
      <c r="F2" t="s">
        <v>39</v>
      </c>
      <c r="G2" t="s">
        <v>40</v>
      </c>
      <c r="I2" s="13" t="s">
        <v>53</v>
      </c>
      <c r="J2" s="3" t="s">
        <v>30</v>
      </c>
      <c r="K2" t="s">
        <v>39</v>
      </c>
      <c r="L2" t="s">
        <v>40</v>
      </c>
    </row>
    <row r="3" spans="1:17" x14ac:dyDescent="0.35">
      <c r="A3" t="s">
        <v>0</v>
      </c>
      <c r="B3" s="8">
        <f>VLOOKUP(A2:A10,REAL!A:C,2,0)-VLOOKUP(A2:A10,PREV!A:C,2,0)</f>
        <v>-1</v>
      </c>
      <c r="C3">
        <f>VLOOKUP(A3:A10,REAL!A:C,3,0)-VLOOKUP(A3:A10,PREV!A:C,3,0)</f>
        <v>-4.8099999999999987</v>
      </c>
      <c r="E3" t="s">
        <v>2</v>
      </c>
      <c r="F3">
        <f>VLOOKUP(Feuil1!E3:E13,PREV!A:C,2,0)</f>
        <v>17</v>
      </c>
      <c r="G3">
        <f>VLOOKUP(E3:E13,PREV!A:C,3,0)</f>
        <v>118.32</v>
      </c>
      <c r="I3" s="13"/>
      <c r="J3" s="3" t="s">
        <v>13</v>
      </c>
      <c r="K3">
        <f>VLOOKUP(J3:J16,REAL!A:C,2,0)</f>
        <v>6</v>
      </c>
      <c r="L3">
        <f>VLOOKUP(J3:J16,REAL!A:C,3,0)</f>
        <v>57.78</v>
      </c>
    </row>
    <row r="4" spans="1:17" x14ac:dyDescent="0.35">
      <c r="A4" t="s">
        <v>9</v>
      </c>
      <c r="B4" s="8">
        <f>VLOOKUP(A3:A11,REAL!A:C,2,0)-VLOOKUP(A3:A11,PREV!A:C,2,0)</f>
        <v>316</v>
      </c>
      <c r="C4">
        <f>VLOOKUP(A4:A11,REAL!A:C,3,0)-VLOOKUP(A4:A11,PREV!A:C,3,0)</f>
        <v>1440.9599999999998</v>
      </c>
      <c r="E4" s="2" t="s">
        <v>3</v>
      </c>
      <c r="F4">
        <f>VLOOKUP(Feuil1!E4:E14,PREV!A:C,2,0)</f>
        <v>15</v>
      </c>
      <c r="G4">
        <f>VLOOKUP(E4:E14,PREV!A:C,3,0)</f>
        <v>72.150000000000006</v>
      </c>
      <c r="I4" s="13"/>
      <c r="J4" s="3" t="s">
        <v>14</v>
      </c>
      <c r="K4">
        <f>VLOOKUP(J4:J18,REAL!A:C,2,0)</f>
        <v>1</v>
      </c>
      <c r="L4">
        <f>VLOOKUP(J4:J18,REAL!A:C,3,0)</f>
        <v>5.75</v>
      </c>
    </row>
    <row r="5" spans="1:17" x14ac:dyDescent="0.35">
      <c r="A5" t="s">
        <v>10</v>
      </c>
      <c r="B5" s="8">
        <f>VLOOKUP(A4:A12,REAL!A:C,2,0)-VLOOKUP(A4:A12,PREV!A:C,2,0)</f>
        <v>-45</v>
      </c>
      <c r="C5">
        <f>VLOOKUP(A5:A12,REAL!A:C,3,0)-VLOOKUP(A5:A12,PREV!A:C,3,0)</f>
        <v>-7.1999999999999993</v>
      </c>
      <c r="E5" t="s">
        <v>8</v>
      </c>
      <c r="F5">
        <f>VLOOKUP(Feuil1!E5:E15,PREV!A:C,2,0)</f>
        <v>1</v>
      </c>
      <c r="G5">
        <f>VLOOKUP(E5:E15,PREV!A:C,3,0)</f>
        <v>48.74</v>
      </c>
      <c r="I5" s="13"/>
      <c r="J5" s="3" t="s">
        <v>15</v>
      </c>
      <c r="K5">
        <f>VLOOKUP(J5:J19,REAL!A:C,2,0)</f>
        <v>8</v>
      </c>
      <c r="L5">
        <f>VLOOKUP(J5:J19,REAL!A:C,3,0)</f>
        <v>33.520000000000003</v>
      </c>
    </row>
    <row r="6" spans="1:17" x14ac:dyDescent="0.35">
      <c r="A6" t="s">
        <v>12</v>
      </c>
      <c r="B6" s="8">
        <f>VLOOKUP(A5:A13,REAL!A:C,2,0)-VLOOKUP(A5:A13,PREV!A:C,2,0)</f>
        <v>2</v>
      </c>
      <c r="C6">
        <f>VLOOKUP(A6:A13,REAL!A:C,3,0)-VLOOKUP(A6:A13,PREV!A:C,3,0)</f>
        <v>30.059999999999988</v>
      </c>
      <c r="E6" s="1" t="s">
        <v>34</v>
      </c>
      <c r="F6">
        <f>VLOOKUP(Feuil1!E6:E16,PREV!A:C,2,0)</f>
        <v>70</v>
      </c>
      <c r="G6">
        <f>VLOOKUP(E6:E16,PREV!A:C,3,0)</f>
        <v>40.6</v>
      </c>
      <c r="I6" s="13"/>
      <c r="J6" s="3" t="s">
        <v>16</v>
      </c>
      <c r="K6">
        <f>VLOOKUP(J6:J20,REAL!A:C,2,0)</f>
        <v>20</v>
      </c>
      <c r="L6">
        <f>VLOOKUP(J6:J20,REAL!A:C,3,0)</f>
        <v>115</v>
      </c>
    </row>
    <row r="7" spans="1:17" x14ac:dyDescent="0.35">
      <c r="A7" s="1" t="s">
        <v>27</v>
      </c>
      <c r="B7" s="8">
        <f>VLOOKUP(A6:A14,REAL!A:C,2,0)-VLOOKUP(A6:A14,PREV!A:C,2,0)</f>
        <v>-138</v>
      </c>
      <c r="C7">
        <f>VLOOKUP(A7:A14,REAL!A:C,3,0)-VLOOKUP(A7:A14,PREV!A:C,3,0)</f>
        <v>-124.19999999999999</v>
      </c>
      <c r="E7" s="1" t="s">
        <v>35</v>
      </c>
      <c r="F7">
        <f>VLOOKUP(Feuil1!E7:E17,PREV!A:C,2,0)</f>
        <v>235</v>
      </c>
      <c r="G7">
        <f>VLOOKUP(E7:E17,PREV!A:C,3,0)</f>
        <v>136.30000000000001</v>
      </c>
      <c r="I7" s="13"/>
      <c r="J7" s="3" t="s">
        <v>22</v>
      </c>
      <c r="K7">
        <f>VLOOKUP(J7:J21,REAL!A:C,2,0)</f>
        <v>9</v>
      </c>
      <c r="L7">
        <f>VLOOKUP(J7:J21,REAL!A:C,3,0)</f>
        <v>7.0200000000000005</v>
      </c>
    </row>
    <row r="8" spans="1:17" x14ac:dyDescent="0.35">
      <c r="A8" s="1" t="s">
        <v>28</v>
      </c>
      <c r="B8" s="8">
        <f>VLOOKUP(A7:A15,REAL!A:C,2,0)-VLOOKUP(A7:A15,PREV!A:C,2,0)</f>
        <v>-150</v>
      </c>
      <c r="C8">
        <f>VLOOKUP(A8:A15,REAL!A:C,3,0)-VLOOKUP(A8:A15,PREV!A:C,3,0)</f>
        <v>-135</v>
      </c>
      <c r="E8" s="1" t="s">
        <v>36</v>
      </c>
      <c r="F8">
        <f>VLOOKUP(Feuil1!E8:E18,PREV!A:C,2,0)</f>
        <v>55</v>
      </c>
      <c r="G8">
        <f>VLOOKUP(E8:E18,PREV!A:C,3,0)</f>
        <v>31.9</v>
      </c>
      <c r="I8" s="13"/>
      <c r="J8" s="3" t="s">
        <v>20</v>
      </c>
      <c r="K8">
        <f>VLOOKUP(J8:J23,REAL!A:C,2,0)</f>
        <v>3</v>
      </c>
      <c r="L8">
        <f>VLOOKUP(J8:J23,REAL!A:C,3,0)</f>
        <v>69.06</v>
      </c>
    </row>
    <row r="9" spans="1:17" x14ac:dyDescent="0.35">
      <c r="A9" s="1" t="s">
        <v>29</v>
      </c>
      <c r="B9" s="8">
        <f>VLOOKUP(A8:A16,REAL!A:C,2,0)-VLOOKUP(A8:A16,PREV!A:C,2,0)</f>
        <v>0</v>
      </c>
      <c r="C9">
        <f>VLOOKUP(A9:A16,REAL!A:C,3,0)-VLOOKUP(A9:A16,PREV!A:C,3,0)</f>
        <v>0</v>
      </c>
      <c r="E9" s="1" t="s">
        <v>11</v>
      </c>
      <c r="F9">
        <f>VLOOKUP(Feuil1!E9:E19,PREV!A:C,2,0)</f>
        <v>2</v>
      </c>
      <c r="G9">
        <f>VLOOKUP(E9:E19,PREV!A:C,3,0)</f>
        <v>55.7</v>
      </c>
      <c r="I9" s="13"/>
      <c r="J9" s="3" t="s">
        <v>17</v>
      </c>
      <c r="K9">
        <f>VLOOKUP(J9:J24,REAL!A:C,2,0)</f>
        <v>1</v>
      </c>
      <c r="L9">
        <f>VLOOKUP(J9:J24,REAL!A:C,3,0)</f>
        <v>8.6300000000000008</v>
      </c>
    </row>
    <row r="10" spans="1:17" x14ac:dyDescent="0.35">
      <c r="A10" s="1" t="s">
        <v>1</v>
      </c>
      <c r="B10" s="8">
        <f>VLOOKUP(A9:A17,REAL!A:C,2,0)-VLOOKUP(A9:A17,PREV!A:C,2,0)</f>
        <v>5</v>
      </c>
      <c r="C10">
        <f>VLOOKUP(A10:A17,REAL!A:C,3,0)-VLOOKUP(A10:A17,PREV!A:C,3,0)</f>
        <v>2.3999999999999986</v>
      </c>
      <c r="E10" s="1" t="s">
        <v>4</v>
      </c>
      <c r="F10">
        <f>VLOOKUP(Feuil1!E10:E20,PREV!A:C,2,0)</f>
        <v>3</v>
      </c>
      <c r="G10">
        <f>VLOOKUP(E10:E20,PREV!A:C,3,0)</f>
        <v>31.38</v>
      </c>
      <c r="I10" s="13"/>
      <c r="J10" s="3" t="s">
        <v>23</v>
      </c>
      <c r="K10">
        <f>VLOOKUP(J10:J25,REAL!A:C,2,0)</f>
        <v>70</v>
      </c>
      <c r="L10">
        <f>VLOOKUP(J10:J25,REAL!A:C,3,0)</f>
        <v>38.5</v>
      </c>
    </row>
    <row r="11" spans="1:17" x14ac:dyDescent="0.35">
      <c r="A11" s="4"/>
      <c r="B11" s="5"/>
      <c r="C11" s="5">
        <v>-1202.21</v>
      </c>
      <c r="E11" s="1" t="s">
        <v>5</v>
      </c>
      <c r="F11">
        <f>VLOOKUP(Feuil1!E11:E21,PREV!A:C,2,0)</f>
        <v>1</v>
      </c>
      <c r="G11">
        <f>VLOOKUP(E11:E21,PREV!A:C,3,0)</f>
        <v>21.62</v>
      </c>
      <c r="I11" s="13"/>
      <c r="J11" s="3" t="s">
        <v>31</v>
      </c>
      <c r="K11">
        <f>VLOOKUP(J11:J26,REAL!A:C,2,0)</f>
        <v>55</v>
      </c>
      <c r="L11">
        <f>VLOOKUP(J11:J26,REAL!A:C,3,0)</f>
        <v>30.250000000000004</v>
      </c>
    </row>
    <row r="12" spans="1:17" x14ac:dyDescent="0.35">
      <c r="E12" s="1" t="s">
        <v>6</v>
      </c>
      <c r="F12">
        <f>VLOOKUP(Feuil1!E12:E23,PREV!A:C,2,0)</f>
        <v>2</v>
      </c>
      <c r="G12">
        <f>VLOOKUP(E12:E23,PREV!A:C,3,0)</f>
        <v>66.680000000000007</v>
      </c>
      <c r="I12" s="13"/>
      <c r="J12" s="3" t="s">
        <v>24</v>
      </c>
      <c r="K12">
        <f>VLOOKUP(J12:J27,REAL!A:C,2,0)</f>
        <v>25</v>
      </c>
      <c r="L12">
        <f>VLOOKUP(J12:J27,REAL!A:C,3,0)</f>
        <v>13.750000000000002</v>
      </c>
    </row>
    <row r="13" spans="1:17" x14ac:dyDescent="0.35">
      <c r="E13" s="1" t="s">
        <v>7</v>
      </c>
      <c r="F13">
        <f>VLOOKUP(Feuil1!E13:E24,PREV!A:C,2,0)</f>
        <v>2</v>
      </c>
      <c r="G13">
        <f>VLOOKUP(E13:E24,PREV!A:C,3,0)</f>
        <v>35.36</v>
      </c>
      <c r="I13" s="13"/>
      <c r="J13" s="3" t="s">
        <v>25</v>
      </c>
      <c r="K13">
        <f>VLOOKUP(J13:J28,REAL!A:C,2,0)</f>
        <v>10</v>
      </c>
      <c r="L13">
        <f>VLOOKUP(J13:J28,REAL!A:C,3,0)</f>
        <v>5.5</v>
      </c>
    </row>
    <row r="14" spans="1:17" x14ac:dyDescent="0.35">
      <c r="G14">
        <f>SUM(G3:G13)</f>
        <v>658.75000000000011</v>
      </c>
      <c r="I14" s="13"/>
      <c r="J14" s="3" t="s">
        <v>26</v>
      </c>
      <c r="K14">
        <f>VLOOKUP(J14:J29,REAL!A:C,2,0)</f>
        <v>55</v>
      </c>
      <c r="L14">
        <f>VLOOKUP(J14:J29,REAL!A:C,3,0)</f>
        <v>30.250000000000004</v>
      </c>
    </row>
    <row r="15" spans="1:17" x14ac:dyDescent="0.35">
      <c r="I15" s="13"/>
      <c r="J15" s="3" t="s">
        <v>19</v>
      </c>
      <c r="K15">
        <f>VLOOKUP(J15:J30,REAL!A:C,2,0)</f>
        <v>1</v>
      </c>
      <c r="L15">
        <f>VLOOKUP(J15:J30,REAL!A:C,3,0)</f>
        <v>21.15</v>
      </c>
      <c r="P15" t="s">
        <v>51</v>
      </c>
      <c r="Q15" t="e">
        <f>SPDET!$A$2:$B$20</f>
        <v>#VALUE!</v>
      </c>
    </row>
    <row r="16" spans="1:17" x14ac:dyDescent="0.35">
      <c r="I16" s="13"/>
      <c r="J16" s="3" t="s">
        <v>18</v>
      </c>
      <c r="K16">
        <f>VLOOKUP(J16:J31,REAL!A:C,2,0)</f>
        <v>23</v>
      </c>
      <c r="L16">
        <f>VLOOKUP(J16:J31,REAL!A:C,3,0)</f>
        <v>944.38000000000011</v>
      </c>
    </row>
    <row r="17" spans="3:17" x14ac:dyDescent="0.35">
      <c r="I17" s="13"/>
      <c r="J17" s="3" t="s">
        <v>21</v>
      </c>
      <c r="K17" s="7">
        <f>VLOOKUP(J17:J31,REAL!A:C,2,0)</f>
        <v>9</v>
      </c>
      <c r="L17">
        <f>VLOOKUP(J17:J32,REAL!A:C,3,0)</f>
        <v>12.24</v>
      </c>
      <c r="P17" t="s">
        <v>52</v>
      </c>
      <c r="Q17" t="e">
        <f>SPDET!$A$1:$B$1</f>
        <v>#VALUE!</v>
      </c>
    </row>
    <row r="18" spans="3:17" x14ac:dyDescent="0.35">
      <c r="L18">
        <v>500</v>
      </c>
    </row>
    <row r="24" spans="3:17" x14ac:dyDescent="0.35">
      <c r="C24" t="s">
        <v>44</v>
      </c>
      <c r="D24">
        <f>SUM(Tableau4[[ Cout]])</f>
        <v>1291.2599999999998</v>
      </c>
    </row>
    <row r="25" spans="3:17" x14ac:dyDescent="0.35">
      <c r="C25" t="s">
        <v>45</v>
      </c>
      <c r="D25">
        <f>SUM(Tableau3[COUT])</f>
        <v>3227.5</v>
      </c>
    </row>
    <row r="26" spans="3:17" x14ac:dyDescent="0.35">
      <c r="C26" t="s">
        <v>46</v>
      </c>
      <c r="D26">
        <f>D25-D24</f>
        <v>1936.2400000000002</v>
      </c>
    </row>
    <row r="29" spans="3:17" x14ac:dyDescent="0.35">
      <c r="C29" t="s">
        <v>47</v>
      </c>
      <c r="D29">
        <f>SUM(L3:L17)-SUM(G3:G13)</f>
        <v>734.02999999999986</v>
      </c>
    </row>
    <row r="30" spans="3:17" x14ac:dyDescent="0.35">
      <c r="C30" t="s">
        <v>48</v>
      </c>
      <c r="D30">
        <f>D29+SUM(C3:C10)</f>
        <v>1936.2399999999998</v>
      </c>
    </row>
  </sheetData>
  <mergeCells count="4">
    <mergeCell ref="A1:C1"/>
    <mergeCell ref="E1:G1"/>
    <mergeCell ref="J1:L1"/>
    <mergeCell ref="I2:I17"/>
  </mergeCells>
  <conditionalFormatting sqref="B1 B12:B1048576">
    <cfRule type="iconSet" priority="4">
      <iconSet iconSet="3Arrows">
        <cfvo type="percent" val="0"/>
        <cfvo type="percent" val="33"/>
        <cfvo type="percent" val="67"/>
      </iconSet>
    </cfRule>
  </conditionalFormatting>
  <conditionalFormatting sqref="B3:B10">
    <cfRule type="iconSet" priority="1">
      <iconSet iconSet="3Arrows">
        <cfvo type="percent" val="0"/>
        <cfvo type="num" val="0"/>
        <cfvo type="num" val="0" gte="0"/>
      </iconSet>
    </cfRule>
  </conditionalFormatting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20"/>
  <sheetViews>
    <sheetView workbookViewId="0">
      <selection activeCell="F20" sqref="F20:F21"/>
    </sheetView>
  </sheetViews>
  <sheetFormatPr baseColWidth="10" defaultRowHeight="14.5" x14ac:dyDescent="0.35"/>
  <cols>
    <col min="1" max="1" width="20.1796875" customWidth="1"/>
  </cols>
  <sheetData>
    <row r="1" spans="1:2" x14ac:dyDescent="0.25">
      <c r="A1" t="s">
        <v>49</v>
      </c>
      <c r="B1" t="s">
        <v>50</v>
      </c>
    </row>
    <row r="2" spans="1:2" x14ac:dyDescent="0.25">
      <c r="A2" t="s">
        <v>0</v>
      </c>
      <c r="B2">
        <v>2</v>
      </c>
    </row>
    <row r="3" spans="1:2" x14ac:dyDescent="0.25">
      <c r="A3" t="s">
        <v>2</v>
      </c>
      <c r="B3">
        <v>2</v>
      </c>
    </row>
    <row r="4" spans="1:2" x14ac:dyDescent="0.25">
      <c r="A4" t="s">
        <v>3</v>
      </c>
      <c r="B4">
        <v>2</v>
      </c>
    </row>
    <row r="5" spans="1:2" x14ac:dyDescent="0.25">
      <c r="A5" t="s">
        <v>8</v>
      </c>
      <c r="B5">
        <v>2</v>
      </c>
    </row>
    <row r="6" spans="1:2" x14ac:dyDescent="0.25">
      <c r="A6" t="s">
        <v>9</v>
      </c>
      <c r="B6">
        <v>2</v>
      </c>
    </row>
    <row r="7" spans="1:2" x14ac:dyDescent="0.25">
      <c r="A7" t="s">
        <v>34</v>
      </c>
      <c r="B7">
        <v>2</v>
      </c>
    </row>
    <row r="8" spans="1:2" x14ac:dyDescent="0.25">
      <c r="A8" t="s">
        <v>35</v>
      </c>
      <c r="B8">
        <v>2</v>
      </c>
    </row>
    <row r="9" spans="1:2" x14ac:dyDescent="0.25">
      <c r="A9" t="s">
        <v>36</v>
      </c>
      <c r="B9">
        <v>2</v>
      </c>
    </row>
    <row r="10" spans="1:2" x14ac:dyDescent="0.25">
      <c r="A10" t="s">
        <v>10</v>
      </c>
      <c r="B10">
        <v>2</v>
      </c>
    </row>
    <row r="11" spans="1:2" x14ac:dyDescent="0.25">
      <c r="A11" t="s">
        <v>11</v>
      </c>
      <c r="B11">
        <v>2</v>
      </c>
    </row>
    <row r="12" spans="1:2" x14ac:dyDescent="0.25">
      <c r="A12" t="s">
        <v>4</v>
      </c>
      <c r="B12">
        <v>2</v>
      </c>
    </row>
    <row r="13" spans="1:2" x14ac:dyDescent="0.25">
      <c r="A13" t="s">
        <v>5</v>
      </c>
      <c r="B13">
        <v>2</v>
      </c>
    </row>
    <row r="14" spans="1:2" x14ac:dyDescent="0.25">
      <c r="A14" t="s">
        <v>6</v>
      </c>
      <c r="B14">
        <v>2</v>
      </c>
    </row>
    <row r="15" spans="1:2" x14ac:dyDescent="0.25">
      <c r="A15" t="s">
        <v>12</v>
      </c>
      <c r="B15">
        <v>2</v>
      </c>
    </row>
    <row r="16" spans="1:2" x14ac:dyDescent="0.25">
      <c r="A16" t="s">
        <v>29</v>
      </c>
      <c r="B16">
        <v>2</v>
      </c>
    </row>
    <row r="17" spans="1:2" x14ac:dyDescent="0.25">
      <c r="A17" t="s">
        <v>28</v>
      </c>
      <c r="B17">
        <v>2</v>
      </c>
    </row>
    <row r="18" spans="1:2" x14ac:dyDescent="0.25">
      <c r="A18" t="s">
        <v>27</v>
      </c>
      <c r="B18">
        <v>2</v>
      </c>
    </row>
    <row r="19" spans="1:2" x14ac:dyDescent="0.25">
      <c r="A19" t="s">
        <v>1</v>
      </c>
      <c r="B19">
        <v>2</v>
      </c>
    </row>
    <row r="20" spans="1:2" x14ac:dyDescent="0.25">
      <c r="A20" t="s">
        <v>7</v>
      </c>
      <c r="B20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PREV</vt:lpstr>
      <vt:lpstr>REAL</vt:lpstr>
      <vt:lpstr>Feuil2</vt:lpstr>
      <vt:lpstr>Feuil1</vt:lpstr>
      <vt:lpstr>SPDET</vt:lpstr>
    </vt:vector>
  </TitlesOfParts>
  <Company>ORANGE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BOUSCANT Stephane UI NDF</dc:creator>
  <cp:lastModifiedBy>MVVD2765</cp:lastModifiedBy>
  <dcterms:created xsi:type="dcterms:W3CDTF">2020-02-23T16:28:34Z</dcterms:created>
  <dcterms:modified xsi:type="dcterms:W3CDTF">2020-03-06T14:19:56Z</dcterms:modified>
</cp:coreProperties>
</file>