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30312989-22D8-4D38-A1E0-A13F62ECEC34}" xr6:coauthVersionLast="47" xr6:coauthVersionMax="47" xr10:uidLastSave="{00000000-0000-0000-0000-000000000000}"/>
  <bookViews>
    <workbookView xWindow="-120" yWindow="-120" windowWidth="29040" windowHeight="15840" firstSheet="3" activeTab="4" xr2:uid="{00000000-000D-0000-FFFF-FFFF00000000}"/>
  </bookViews>
  <sheets>
    <sheet name="Feuil1" sheetId="1" state="hidden" r:id="rId1"/>
    <sheet name="Feuil4" sheetId="4" state="hidden" r:id="rId2"/>
    <sheet name="Feuil2" sheetId="2" state="hidden" r:id="rId3"/>
    <sheet name="références" sheetId="3" r:id="rId4"/>
    <sheet name="synthèse" sheetId="5" r:id="rId5"/>
  </sheets>
  <calcPr calcId="181029"/>
</workbook>
</file>

<file path=xl/calcChain.xml><?xml version="1.0" encoding="utf-8"?>
<calcChain xmlns="http://schemas.openxmlformats.org/spreadsheetml/2006/main">
  <c r="G9" i="5" l="1"/>
  <c r="G8" i="5"/>
  <c r="G7" i="5"/>
  <c r="G6" i="5"/>
  <c r="G5" i="5"/>
  <c r="G4" i="5"/>
  <c r="G3" i="5"/>
  <c r="I4" i="5"/>
  <c r="I7" i="5"/>
  <c r="I8" i="5"/>
  <c r="H3" i="5" l="1"/>
  <c r="I3" i="5" s="1"/>
  <c r="J3" i="5" s="1"/>
  <c r="H4" i="5"/>
  <c r="H5" i="5"/>
  <c r="I5" i="5" s="1"/>
  <c r="J5" i="5" s="1"/>
  <c r="H6" i="5"/>
  <c r="H8" i="5"/>
  <c r="H7" i="5"/>
  <c r="H9" i="5"/>
  <c r="I9" i="5" l="1"/>
  <c r="J4" i="5"/>
  <c r="J7" i="5"/>
  <c r="K7" i="5"/>
  <c r="L7" i="5" s="1"/>
  <c r="M7" i="5" s="1"/>
  <c r="J8" i="5"/>
  <c r="I6" i="5"/>
  <c r="K5" i="5"/>
  <c r="L5" i="5" s="1"/>
  <c r="M5" i="5" s="1"/>
  <c r="K3" i="5"/>
  <c r="L3" i="5" s="1"/>
  <c r="M3" i="5" s="1"/>
  <c r="Z3" i="2"/>
  <c r="K8" i="5" l="1"/>
  <c r="L8" i="5" s="1"/>
  <c r="J9" i="5"/>
  <c r="K9" i="5" s="1"/>
  <c r="K4" i="5"/>
  <c r="J6" i="5"/>
  <c r="M8" i="5" l="1"/>
  <c r="N8" i="5" s="1"/>
  <c r="L9" i="5"/>
  <c r="M9" i="5" s="1"/>
  <c r="O9" i="5" s="1"/>
  <c r="K6" i="5"/>
  <c r="L6" i="5" s="1"/>
  <c r="L4" i="5"/>
  <c r="M4" i="5" s="1"/>
  <c r="N7" i="5"/>
  <c r="N5" i="5"/>
  <c r="O5" i="5" s="1"/>
  <c r="N3" i="5"/>
  <c r="O3" i="5" s="1"/>
  <c r="M6" i="5" l="1"/>
  <c r="N6" i="5" s="1"/>
  <c r="O7" i="5"/>
  <c r="O8" i="5"/>
  <c r="P8" i="5" s="1"/>
  <c r="N9" i="5"/>
  <c r="Q9" i="5" s="1"/>
  <c r="N4" i="5"/>
  <c r="O6" i="5" l="1"/>
  <c r="P6" i="5" s="1"/>
  <c r="Q8" i="5"/>
  <c r="O4" i="5"/>
  <c r="P4" i="5" s="1"/>
  <c r="P9" i="5"/>
  <c r="S9" i="5" s="1"/>
  <c r="Q6" i="5" l="1"/>
  <c r="S6" i="5" s="1"/>
  <c r="Q4" i="5"/>
  <c r="R9" i="5"/>
  <c r="R8" i="5"/>
  <c r="P7" i="5"/>
  <c r="P5" i="5"/>
  <c r="P3" i="5"/>
  <c r="S8" i="5" l="1"/>
  <c r="R6" i="5"/>
  <c r="Q7" i="5"/>
  <c r="Q5" i="5"/>
  <c r="S5" i="5" s="1"/>
  <c r="Q3" i="5"/>
  <c r="S3" i="5" s="1"/>
  <c r="T9" i="5"/>
  <c r="T6" i="5"/>
  <c r="R7" i="5" l="1"/>
  <c r="T8" i="5"/>
  <c r="R3" i="5"/>
  <c r="T3" i="5" s="1"/>
  <c r="R5" i="5"/>
  <c r="S7" i="5" l="1"/>
  <c r="T5" i="5"/>
  <c r="R4" i="5"/>
  <c r="S4" i="5" s="1"/>
  <c r="T7" i="5" l="1"/>
  <c r="T4" i="5"/>
</calcChain>
</file>

<file path=xl/sharedStrings.xml><?xml version="1.0" encoding="utf-8"?>
<sst xmlns="http://schemas.openxmlformats.org/spreadsheetml/2006/main" count="342" uniqueCount="246">
  <si>
    <t>PLAN DE MANDAT</t>
  </si>
  <si>
    <t>ANALYSE TECHNIQUE</t>
  </si>
  <si>
    <t>coût total action</t>
  </si>
  <si>
    <t>Délégation</t>
  </si>
  <si>
    <t>Elu de ref</t>
  </si>
  <si>
    <t>Autres adjoint.e.s concerné.e.s</t>
  </si>
  <si>
    <t>PPF</t>
  </si>
  <si>
    <t>mode de gestion  du service envisagé</t>
  </si>
  <si>
    <t>nombre postes cat.C</t>
  </si>
  <si>
    <t>nombre postes apprentis</t>
  </si>
  <si>
    <t>nombre total postes</t>
  </si>
  <si>
    <t>type de poste (titulaire ou contractuel)</t>
  </si>
  <si>
    <t>Filière</t>
  </si>
  <si>
    <t>montant annuel estimé</t>
  </si>
  <si>
    <t>cofinancements</t>
  </si>
  <si>
    <t>coût net collectivité</t>
  </si>
  <si>
    <t>contact direct usagers (oui; non; à déterminer)</t>
  </si>
  <si>
    <t>mois de démarrage du contrat</t>
  </si>
  <si>
    <t>durée</t>
  </si>
  <si>
    <t>année prévisionnelle début contrat</t>
  </si>
  <si>
    <t>année prévisionnelle fin de contrat</t>
  </si>
  <si>
    <t>PPF 012</t>
  </si>
  <si>
    <t>commentaires</t>
  </si>
  <si>
    <t>nombre postes cat.A 2022</t>
  </si>
  <si>
    <t>nombre postes cat.B 2022</t>
  </si>
  <si>
    <t>nombre postes cat.C 2022</t>
  </si>
  <si>
    <t>nombre postes apprentis 2022</t>
  </si>
  <si>
    <t>nombre total postes 2022</t>
  </si>
  <si>
    <t>type de poste (titulaire ou contractuel) 2022</t>
  </si>
  <si>
    <t>Filière 2022</t>
  </si>
  <si>
    <t>montant annuel estimé 2022</t>
  </si>
  <si>
    <t>cofinancements 2022</t>
  </si>
  <si>
    <t>coût net collectivité 2022</t>
  </si>
  <si>
    <t>nombre postes cat.A 2023</t>
  </si>
  <si>
    <t>nombre postes cat.B 2023</t>
  </si>
  <si>
    <t>nombre postes cat.C 2023</t>
  </si>
  <si>
    <t>nombre postes apprentis 2023</t>
  </si>
  <si>
    <t>nombre total postes 2023</t>
  </si>
  <si>
    <t>type de poste (titulaire ou contractuel) 2023</t>
  </si>
  <si>
    <t>Filière 2023</t>
  </si>
  <si>
    <t>montant annuel estimé 2023</t>
  </si>
  <si>
    <t>cofinancements 2023</t>
  </si>
  <si>
    <t>coût net collectivité 2023</t>
  </si>
  <si>
    <t>nombre postes cat.A 2024</t>
  </si>
  <si>
    <t>nombre postes cat.B 2024</t>
  </si>
  <si>
    <t>nombre postes cat.C 2024</t>
  </si>
  <si>
    <t>nombre postes apprentis 2024</t>
  </si>
  <si>
    <t>nombre total postes 2024</t>
  </si>
  <si>
    <t>type de poste (titulaire ou contractuel) 2024</t>
  </si>
  <si>
    <t>Filière 2024</t>
  </si>
  <si>
    <t>montant annuel estimé 2024</t>
  </si>
  <si>
    <t>cofinancements 2024</t>
  </si>
  <si>
    <t>coût net collectivité 2024</t>
  </si>
  <si>
    <t>nombre postes cat.A 2025</t>
  </si>
  <si>
    <t>nombre postes cat.B 2025</t>
  </si>
  <si>
    <t>nombre postes cat.C 2025</t>
  </si>
  <si>
    <t>nombre postes apprentis 2025</t>
  </si>
  <si>
    <t>nombre total postes 2025</t>
  </si>
  <si>
    <t>type de poste (titulaire ou contractuel) 2025</t>
  </si>
  <si>
    <t>Filière 2025</t>
  </si>
  <si>
    <t>montant annuel estimé 2025</t>
  </si>
  <si>
    <t>cofinancements 2025</t>
  </si>
  <si>
    <t>coût net collectivité 2025</t>
  </si>
  <si>
    <t>nombre postes cat.A 2026</t>
  </si>
  <si>
    <t>nombre postes cat.B 2026</t>
  </si>
  <si>
    <t>nombre postes cat.C 2026</t>
  </si>
  <si>
    <t>nombre postes apprentis 2026</t>
  </si>
  <si>
    <t>nombre total postes 2026</t>
  </si>
  <si>
    <t>type de poste (titulaire ou contractuel) 2026</t>
  </si>
  <si>
    <t>Filière 2026</t>
  </si>
  <si>
    <t>montant annuel estimé 2026</t>
  </si>
  <si>
    <t>cofinancements 2026</t>
  </si>
  <si>
    <t>coût net collectivité 2026</t>
  </si>
  <si>
    <t>nombre postes cat.A 2027</t>
  </si>
  <si>
    <t>nombre postes cat.B 2027</t>
  </si>
  <si>
    <t>nombre postes cat.C 2027</t>
  </si>
  <si>
    <t>nombre postes apprentis 2027</t>
  </si>
  <si>
    <t>nombre total postes 2027</t>
  </si>
  <si>
    <t>type de poste (titulaire ou contractuel) 2027</t>
  </si>
  <si>
    <t>Filière 2027</t>
  </si>
  <si>
    <t>montant annuel estimé 2027</t>
  </si>
  <si>
    <t>cofinancements 2027</t>
  </si>
  <si>
    <t>coût net collectivité 2027</t>
  </si>
  <si>
    <t>total postes cat.A</t>
  </si>
  <si>
    <t>total postes cat.B</t>
  </si>
  <si>
    <t>total postes cat.C</t>
  </si>
  <si>
    <t>total postes apprentis</t>
  </si>
  <si>
    <t>total nombre postes</t>
  </si>
  <si>
    <t>TOTAL MONTANT ESTIME SUR LE MANDAT</t>
  </si>
  <si>
    <t>TOTAL COFINANCEMENTS SUR LE MANDAT</t>
  </si>
  <si>
    <t>TOTAL COUT NET VILLE SUR LE MANDAT</t>
  </si>
  <si>
    <t>type de besoin (AMO, hausse enveloppe subventions, MAD, autres)</t>
  </si>
  <si>
    <t>besoin récurrent ou ponctuel</t>
  </si>
  <si>
    <t>montant estimé</t>
  </si>
  <si>
    <t>cofinancement</t>
  </si>
  <si>
    <t>coût net Ville</t>
  </si>
  <si>
    <t>année prévisionnelle début de mise en œuvre</t>
  </si>
  <si>
    <t>année prévisionnelle fin de mise en œuvre (si ponctuel)</t>
  </si>
  <si>
    <t>PPF 011 ET 65</t>
  </si>
  <si>
    <t>remarques</t>
  </si>
  <si>
    <t>type de besoin (AMO, hausse enveloppe subventions, MAD, autres) 2021</t>
  </si>
  <si>
    <t>montant estimé 2021</t>
  </si>
  <si>
    <t>cofinancement 2021</t>
  </si>
  <si>
    <t>coût net Ville 2021</t>
  </si>
  <si>
    <t>type de besoin (AMO, hausse enveloppe subventions, MAD, autres) 2022</t>
  </si>
  <si>
    <t>montant estimé 2022</t>
  </si>
  <si>
    <t>cofinancement 2022</t>
  </si>
  <si>
    <t>coût net Ville 2022</t>
  </si>
  <si>
    <t>type de besoin (AMO, hausse enveloppe subventions, MAD, autres) 2023</t>
  </si>
  <si>
    <t>montant estimé 2023</t>
  </si>
  <si>
    <t>cofinancement 2023</t>
  </si>
  <si>
    <t>coût net Ville 2023</t>
  </si>
  <si>
    <t>type de besoin (AMO, hausse enveloppe subventions, MAD, autres) 2024</t>
  </si>
  <si>
    <t>montant estimé 2024</t>
  </si>
  <si>
    <t>cofinancement 2024</t>
  </si>
  <si>
    <t>coût net Ville 2024</t>
  </si>
  <si>
    <t>type de besoin (AMO, hausse enveloppe subventions, MAD, autres) 2025</t>
  </si>
  <si>
    <t>montant estimé 2025</t>
  </si>
  <si>
    <t>cofinancement 2025</t>
  </si>
  <si>
    <t>coût net Ville 2025</t>
  </si>
  <si>
    <t>type de besoin (AMO, hausse enveloppe subventions, MAD, autres) 2026</t>
  </si>
  <si>
    <t>montant estimé 2026</t>
  </si>
  <si>
    <t>cofinancement 2026</t>
  </si>
  <si>
    <t>coût net Ville 2026</t>
  </si>
  <si>
    <t>type de besoin (AMO, hausse 
enveloppe subventions, MAD, autres) 2027</t>
  </si>
  <si>
    <t>montant estimé 2027</t>
  </si>
  <si>
    <t>cofinancement 2027</t>
  </si>
  <si>
    <t>coût net Ville 2027</t>
  </si>
  <si>
    <t>TOTAL MONTANT ESTIME 
011 ET 65</t>
  </si>
  <si>
    <t>TOTAL COFINANCEMENTS 
011 ET 65</t>
  </si>
  <si>
    <t>TOTAL COUT NET VILLE 
011 ET 65</t>
  </si>
  <si>
    <t>Total montant estimé</t>
  </si>
  <si>
    <t>Total cofinancements</t>
  </si>
  <si>
    <t>Total coût net ville</t>
  </si>
  <si>
    <t>Colonne235</t>
  </si>
  <si>
    <t>Total montant estimé 2021</t>
  </si>
  <si>
    <t>Total cofinancements 2021</t>
  </si>
  <si>
    <t>Total coût net ville 2021</t>
  </si>
  <si>
    <t>Total montant estimé 2022</t>
  </si>
  <si>
    <t>Total cofinancements 2022</t>
  </si>
  <si>
    <t>Total coût net ville 2022</t>
  </si>
  <si>
    <t>Total montant estimé 2023</t>
  </si>
  <si>
    <t>Total cofinancements 2023</t>
  </si>
  <si>
    <t>Total coût net ville 2023</t>
  </si>
  <si>
    <t>Total montant estimé 2024</t>
  </si>
  <si>
    <t>Total cofinancements 2024</t>
  </si>
  <si>
    <t>Total coût net ville 2024</t>
  </si>
  <si>
    <t>Total montant estimé 2025</t>
  </si>
  <si>
    <t>Total cofinancements 2025</t>
  </si>
  <si>
    <t>Total coût net ville 2025</t>
  </si>
  <si>
    <t>Total montant estimé 2026</t>
  </si>
  <si>
    <t>Total cofinancements 2026</t>
  </si>
  <si>
    <t>Total coût net ville 2026</t>
  </si>
  <si>
    <t>Total montant estimé 2027</t>
  </si>
  <si>
    <t>Total cofinancements 2027</t>
  </si>
  <si>
    <t>Total coût net ville 2027</t>
  </si>
  <si>
    <t>Colonne236</t>
  </si>
  <si>
    <t>montant total estimé action</t>
  </si>
  <si>
    <t>montant total cofinancements action</t>
  </si>
  <si>
    <t>total coût net ville action</t>
  </si>
  <si>
    <t>Axe</t>
  </si>
  <si>
    <t>Besoin</t>
  </si>
  <si>
    <t>Chapitre (012/011/65)</t>
  </si>
  <si>
    <t>Commentaires</t>
  </si>
  <si>
    <t>Direction de rattachement</t>
  </si>
  <si>
    <t>DGA de rattachement</t>
  </si>
  <si>
    <t>Action(s) du plan de mandat</t>
  </si>
  <si>
    <t>type de contrat (création poste pérenne, pérennisation poste existant, contrat de projet, autres)</t>
  </si>
  <si>
    <t>nombre de postes</t>
  </si>
  <si>
    <t>catégorie (A/B/C/apprentis)</t>
  </si>
  <si>
    <t>montant BP</t>
  </si>
  <si>
    <t>montant DM</t>
  </si>
  <si>
    <t>BESOINS 012</t>
  </si>
  <si>
    <t>BESOINS 011 ET 65</t>
  </si>
  <si>
    <t>mois démarrage mise en œuvre</t>
  </si>
  <si>
    <t>motif de recrutement
(plan de mandat, renfort, CFC, autres)</t>
  </si>
  <si>
    <t>Besoins liés à PPI</t>
  </si>
  <si>
    <t>BESOINS</t>
  </si>
  <si>
    <t>montant cumulé</t>
  </si>
  <si>
    <t>type de besoin (AMO, hausse subventions, MAD, autres)</t>
  </si>
  <si>
    <t>motif du besoin
(plan de mandat, renfort, CFC, autres)</t>
  </si>
  <si>
    <t>Elu.e de ref</t>
  </si>
  <si>
    <t>besoin / recettes inscrits dans PPF (oui/non)</t>
  </si>
  <si>
    <t>recettes liées au besoin</t>
  </si>
  <si>
    <t>chapitre recettes liées au besoin (74 / 70 et 75)</t>
  </si>
  <si>
    <t>nombre de postes A</t>
  </si>
  <si>
    <t>nombre de postes B</t>
  </si>
  <si>
    <t>nombre de postes C</t>
  </si>
  <si>
    <t>nombre de postes apprentis</t>
  </si>
  <si>
    <t>Chapitre (012/011 et 65/74/70 et 75)</t>
  </si>
  <si>
    <t>012</t>
  </si>
  <si>
    <t>011 et 65</t>
  </si>
  <si>
    <t>74</t>
  </si>
  <si>
    <t>70 et 75</t>
  </si>
  <si>
    <t>oui</t>
  </si>
  <si>
    <t>non</t>
  </si>
  <si>
    <t>nombre total de postes</t>
  </si>
  <si>
    <t>type de besoin (besoin pérenne, pérennisation besoin existant, contrat de projet, autres)</t>
  </si>
  <si>
    <t>nature du besoin
(plan de mandat, renfort, CFC, autres)</t>
  </si>
  <si>
    <t>année prévisionnelle mise en œuvre</t>
  </si>
  <si>
    <t xml:space="preserve">mois prévisionnel de démarrage </t>
  </si>
  <si>
    <t>année prévisionnelle fin de mise en œuvre</t>
  </si>
  <si>
    <t>autres</t>
  </si>
  <si>
    <t>contrat de projet</t>
  </si>
  <si>
    <t>pérennisation besoin existant</t>
  </si>
  <si>
    <t>besoin pérenne</t>
  </si>
  <si>
    <t>renfort</t>
  </si>
  <si>
    <t xml:space="preserve">CFC </t>
  </si>
  <si>
    <t>plan de mandat</t>
  </si>
  <si>
    <t>hausse subventions</t>
  </si>
  <si>
    <t>mise à disposition</t>
  </si>
  <si>
    <t>AMO</t>
  </si>
  <si>
    <t>Montant estimé année pleine</t>
  </si>
  <si>
    <t>année d'entrée</t>
  </si>
  <si>
    <t>mois d'entrée</t>
  </si>
  <si>
    <t>année de sortie</t>
  </si>
  <si>
    <t>mois de sortie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</si>
  <si>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</si>
  <si>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</si>
  <si>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</si>
  <si>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</si>
  <si>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</si>
  <si>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</si>
  <si>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</si>
  <si>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</si>
  <si>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</si>
  <si>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</si>
  <si>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</si>
  <si>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</si>
  <si>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</si>
  <si>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</si>
  <si>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Objet</t>
  </si>
  <si>
    <t>montant BP 2021</t>
  </si>
  <si>
    <t>coût annuel 2021</t>
  </si>
  <si>
    <t>montant BP 2022</t>
  </si>
  <si>
    <t>coût annuel 2022</t>
  </si>
  <si>
    <t>montant BP 2023</t>
  </si>
  <si>
    <t>coût annuel 2023</t>
  </si>
  <si>
    <t>montant BP 2024</t>
  </si>
  <si>
    <t>coût annuel 2024</t>
  </si>
  <si>
    <t>montant BP 2025</t>
  </si>
  <si>
    <t>coût annuel 2025</t>
  </si>
  <si>
    <t>montant BP 2026</t>
  </si>
  <si>
    <t>coût annuel 2026</t>
  </si>
  <si>
    <t>montant BP 2027</t>
  </si>
  <si>
    <t>coût annuel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</si>
</sst>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€"/>
    <numFmt numFmtId="165" formatCode="#,##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CE03A"/>
        <bgColor indexed="64"/>
      </patternFill>
    </fill>
    <fill>
      <patternFill patternType="solid">
        <fgColor rgb="FFFBD809"/>
        <bgColor indexed="64"/>
      </patternFill>
    </fill>
    <fill>
      <patternFill patternType="solid">
        <fgColor rgb="FFFFCD2D"/>
        <bgColor indexed="64"/>
      </patternFill>
    </fill>
    <fill>
      <patternFill patternType="solid">
        <fgColor rgb="FFD6A300"/>
        <bgColor indexed="64"/>
      </patternFill>
    </fill>
    <fill>
      <patternFill patternType="solid">
        <fgColor rgb="FFAC8300"/>
        <bgColor indexed="64"/>
      </patternFill>
    </fill>
    <fill>
      <patternFill patternType="solid">
        <fgColor rgb="FF644C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BC0DA"/>
        <bgColor indexed="64"/>
      </patternFill>
    </fill>
    <fill>
      <patternFill patternType="solid">
        <fgColor rgb="FFBEB0D0"/>
        <bgColor indexed="64"/>
      </patternFill>
    </fill>
    <fill>
      <patternFill patternType="solid">
        <fgColor rgb="FFB6A5CF"/>
        <bgColor indexed="64"/>
      </patternFill>
    </fill>
    <fill>
      <patternFill patternType="solid">
        <fgColor rgb="FF957FB3"/>
        <bgColor indexed="64"/>
      </patternFill>
    </fill>
    <fill>
      <patternFill patternType="solid">
        <fgColor rgb="FF8267A5"/>
        <bgColor indexed="64"/>
      </patternFill>
    </fill>
    <fill>
      <patternFill patternType="solid">
        <fgColor rgb="FF513E6A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D6ECF2"/>
        <bgColor indexed="64"/>
      </patternFill>
    </fill>
    <fill>
      <patternFill patternType="solid">
        <fgColor rgb="FFB9DFE9"/>
        <bgColor indexed="64"/>
      </patternFill>
    </fill>
    <fill>
      <patternFill patternType="solid">
        <fgColor rgb="FF8DCADB"/>
        <bgColor indexed="64"/>
      </patternFill>
    </fill>
    <fill>
      <patternFill patternType="solid">
        <fgColor rgb="FF3795AF"/>
        <bgColor indexed="64"/>
      </patternFill>
    </fill>
    <fill>
      <patternFill patternType="solid">
        <fgColor rgb="FF2C778C"/>
        <bgColor indexed="64"/>
      </patternFill>
    </fill>
    <fill>
      <patternFill patternType="solid">
        <fgColor rgb="FF1D4F5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3" fillId="2" borderId="0" xfId="0" applyFont="1" applyFill="1" applyProtection="1">
      <protection locked="0"/>
    </xf>
    <xf numFmtId="0" fontId="1" fillId="3" borderId="0" xfId="0" applyFont="1" applyFill="1" applyProtection="1">
      <protection locked="0"/>
    </xf>
    <xf numFmtId="0" fontId="1" fillId="4" borderId="0" xfId="0" applyFont="1" applyFill="1" applyProtection="1">
      <protection locked="0"/>
    </xf>
    <xf numFmtId="0" fontId="1" fillId="5" borderId="0" xfId="0" applyFont="1" applyFill="1" applyProtection="1">
      <protection locked="0"/>
    </xf>
    <xf numFmtId="1" fontId="4" fillId="6" borderId="0" xfId="0" applyNumberFormat="1" applyFont="1" applyFill="1" applyBorder="1" applyAlignment="1" applyProtection="1">
      <alignment vertical="top"/>
      <protection hidden="1"/>
    </xf>
    <xf numFmtId="1" fontId="4" fillId="6" borderId="0" xfId="0" applyNumberFormat="1" applyFont="1" applyFill="1" applyBorder="1" applyAlignment="1" applyProtection="1">
      <alignment vertical="top" wrapText="1"/>
      <protection hidden="1"/>
    </xf>
    <xf numFmtId="1" fontId="4" fillId="6" borderId="0" xfId="0" applyNumberFormat="1" applyFont="1" applyFill="1" applyBorder="1" applyAlignment="1" applyProtection="1">
      <alignment horizontal="center" vertical="top" wrapText="1"/>
      <protection hidden="1"/>
    </xf>
    <xf numFmtId="1" fontId="4" fillId="7" borderId="0" xfId="0" applyNumberFormat="1" applyFont="1" applyFill="1" applyBorder="1" applyAlignment="1" applyProtection="1">
      <alignment vertical="top" wrapText="1"/>
      <protection hidden="1"/>
    </xf>
    <xf numFmtId="1" fontId="4" fillId="8" borderId="0" xfId="0" applyNumberFormat="1" applyFont="1" applyFill="1" applyBorder="1" applyAlignment="1" applyProtection="1">
      <alignment vertical="top" wrapText="1"/>
      <protection hidden="1"/>
    </xf>
    <xf numFmtId="1" fontId="4" fillId="9" borderId="0" xfId="0" applyNumberFormat="1" applyFont="1" applyFill="1" applyBorder="1" applyAlignment="1" applyProtection="1">
      <alignment vertical="top" wrapText="1"/>
      <protection hidden="1"/>
    </xf>
    <xf numFmtId="1" fontId="1" fillId="10" borderId="0" xfId="0" applyNumberFormat="1" applyFont="1" applyFill="1" applyBorder="1" applyAlignment="1" applyProtection="1">
      <alignment vertical="top" wrapText="1"/>
      <protection hidden="1"/>
    </xf>
    <xf numFmtId="1" fontId="1" fillId="11" borderId="0" xfId="0" applyNumberFormat="1" applyFont="1" applyFill="1" applyBorder="1" applyAlignment="1" applyProtection="1">
      <alignment vertical="top" wrapText="1"/>
      <protection hidden="1"/>
    </xf>
    <xf numFmtId="1" fontId="1" fillId="12" borderId="0" xfId="0" applyNumberFormat="1" applyFont="1" applyFill="1" applyBorder="1" applyAlignment="1" applyProtection="1">
      <alignment vertical="top" wrapText="1"/>
      <protection hidden="1"/>
    </xf>
    <xf numFmtId="164" fontId="4" fillId="6" borderId="0" xfId="0" applyNumberFormat="1" applyFont="1" applyFill="1" applyBorder="1" applyAlignment="1" applyProtection="1">
      <alignment vertical="top" wrapText="1"/>
      <protection hidden="1"/>
    </xf>
    <xf numFmtId="1" fontId="4" fillId="13" borderId="0" xfId="0" applyNumberFormat="1" applyFont="1" applyFill="1" applyBorder="1" applyAlignment="1" applyProtection="1">
      <alignment vertical="top" wrapText="1"/>
      <protection hidden="1"/>
    </xf>
    <xf numFmtId="1" fontId="4" fillId="14" borderId="0" xfId="0" applyNumberFormat="1" applyFont="1" applyFill="1" applyBorder="1" applyAlignment="1" applyProtection="1">
      <alignment vertical="top" wrapText="1"/>
      <protection hidden="1"/>
    </xf>
    <xf numFmtId="1" fontId="4" fillId="15" borderId="0" xfId="0" applyNumberFormat="1" applyFont="1" applyFill="1" applyBorder="1" applyAlignment="1" applyProtection="1">
      <alignment vertical="top" wrapText="1"/>
      <protection hidden="1"/>
    </xf>
    <xf numFmtId="1" fontId="4" fillId="16" borderId="0" xfId="0" applyNumberFormat="1" applyFont="1" applyFill="1" applyBorder="1" applyAlignment="1" applyProtection="1">
      <alignment vertical="top" wrapText="1"/>
      <protection hidden="1"/>
    </xf>
    <xf numFmtId="1" fontId="1" fillId="17" borderId="0" xfId="0" applyNumberFormat="1" applyFont="1" applyFill="1" applyBorder="1" applyAlignment="1" applyProtection="1">
      <alignment vertical="top" wrapText="1"/>
      <protection hidden="1"/>
    </xf>
    <xf numFmtId="1" fontId="1" fillId="18" borderId="0" xfId="0" applyNumberFormat="1" applyFont="1" applyFill="1" applyBorder="1" applyAlignment="1" applyProtection="1">
      <alignment vertical="top" wrapText="1"/>
      <protection hidden="1"/>
    </xf>
    <xf numFmtId="1" fontId="1" fillId="19" borderId="0" xfId="0" applyNumberFormat="1" applyFont="1" applyFill="1" applyBorder="1" applyAlignment="1" applyProtection="1">
      <alignment vertical="top" wrapText="1"/>
      <protection hidden="1"/>
    </xf>
    <xf numFmtId="165" fontId="4" fillId="13" borderId="0" xfId="0" applyNumberFormat="1" applyFont="1" applyFill="1" applyBorder="1" applyAlignment="1" applyProtection="1">
      <alignment horizontal="left" vertical="top" wrapText="1"/>
      <protection hidden="1"/>
    </xf>
    <xf numFmtId="164" fontId="4" fillId="13" borderId="0" xfId="0" applyNumberFormat="1" applyFont="1" applyFill="1" applyBorder="1" applyAlignment="1" applyProtection="1">
      <alignment horizontal="left" vertical="top" wrapText="1"/>
      <protection hidden="1"/>
    </xf>
    <xf numFmtId="1" fontId="4" fillId="20" borderId="0" xfId="0" applyNumberFormat="1" applyFont="1" applyFill="1" applyBorder="1" applyAlignment="1" applyProtection="1">
      <alignment vertical="top" wrapText="1"/>
      <protection hidden="1"/>
    </xf>
    <xf numFmtId="1" fontId="4" fillId="21" borderId="0" xfId="0" applyNumberFormat="1" applyFont="1" applyFill="1" applyBorder="1" applyAlignment="1" applyProtection="1">
      <alignment vertical="top" wrapText="1"/>
      <protection hidden="1"/>
    </xf>
    <xf numFmtId="1" fontId="4" fillId="22" borderId="0" xfId="0" applyNumberFormat="1" applyFont="1" applyFill="1" applyBorder="1" applyAlignment="1" applyProtection="1">
      <alignment vertical="top" wrapText="1"/>
      <protection hidden="1"/>
    </xf>
    <xf numFmtId="1" fontId="4" fillId="23" borderId="0" xfId="0" applyNumberFormat="1" applyFont="1" applyFill="1" applyBorder="1" applyAlignment="1" applyProtection="1">
      <alignment vertical="top" wrapText="1"/>
      <protection hidden="1"/>
    </xf>
    <xf numFmtId="1" fontId="1" fillId="24" borderId="0" xfId="0" applyNumberFormat="1" applyFont="1" applyFill="1" applyBorder="1" applyAlignment="1" applyProtection="1">
      <alignment vertical="top" wrapText="1"/>
      <protection hidden="1"/>
    </xf>
    <xf numFmtId="1" fontId="1" fillId="25" borderId="0" xfId="0" applyNumberFormat="1" applyFont="1" applyFill="1" applyBorder="1" applyAlignment="1" applyProtection="1">
      <alignment vertical="top" wrapText="1"/>
      <protection hidden="1"/>
    </xf>
    <xf numFmtId="1" fontId="1" fillId="26" borderId="0" xfId="0" applyNumberFormat="1" applyFont="1" applyFill="1" applyBorder="1" applyAlignment="1" applyProtection="1">
      <alignment vertical="top" wrapText="1"/>
      <protection hidden="1"/>
    </xf>
    <xf numFmtId="165" fontId="5" fillId="27" borderId="0" xfId="0" applyNumberFormat="1" applyFont="1" applyFill="1" applyBorder="1" applyAlignment="1" applyProtection="1">
      <alignment vertical="center"/>
      <protection locked="0"/>
    </xf>
    <xf numFmtId="0" fontId="2" fillId="28" borderId="0" xfId="0" applyFont="1" applyFill="1" applyBorder="1" applyAlignment="1" applyProtection="1">
      <protection locked="0"/>
    </xf>
    <xf numFmtId="0" fontId="0" fillId="3" borderId="0" xfId="0" applyFill="1" applyAlignment="1" applyProtection="1">
      <alignment vertical="top" wrapText="1"/>
      <protection locked="0"/>
    </xf>
    <xf numFmtId="0" fontId="0" fillId="4" borderId="0" xfId="0" applyFill="1" applyAlignment="1">
      <alignment vertical="top" wrapText="1"/>
    </xf>
    <xf numFmtId="0" fontId="0" fillId="5" borderId="0" xfId="0" applyFill="1" applyAlignment="1" applyProtection="1">
      <alignment vertical="top" wrapText="1"/>
      <protection locked="0"/>
    </xf>
    <xf numFmtId="165" fontId="4" fillId="6" borderId="0" xfId="0" applyNumberFormat="1" applyFont="1" applyFill="1" applyBorder="1" applyAlignment="1" applyProtection="1">
      <alignment vertical="top" wrapText="1"/>
      <protection hidden="1"/>
    </xf>
    <xf numFmtId="0" fontId="4" fillId="6" borderId="0" xfId="0" applyFont="1" applyFill="1" applyBorder="1" applyAlignment="1" applyProtection="1">
      <alignment vertical="top" wrapText="1"/>
      <protection hidden="1"/>
    </xf>
    <xf numFmtId="165" fontId="4" fillId="7" borderId="0" xfId="0" applyNumberFormat="1" applyFont="1" applyFill="1" applyBorder="1" applyAlignment="1" applyProtection="1">
      <alignment vertical="top" wrapText="1"/>
      <protection hidden="1"/>
    </xf>
    <xf numFmtId="165" fontId="4" fillId="8" borderId="0" xfId="0" applyNumberFormat="1" applyFont="1" applyFill="1" applyBorder="1" applyAlignment="1" applyProtection="1">
      <alignment vertical="top" wrapText="1"/>
      <protection hidden="1"/>
    </xf>
    <xf numFmtId="165" fontId="4" fillId="9" borderId="0" xfId="0" applyNumberFormat="1" applyFont="1" applyFill="1" applyBorder="1" applyAlignment="1" applyProtection="1">
      <alignment vertical="top" wrapText="1"/>
      <protection hidden="1"/>
    </xf>
    <xf numFmtId="165" fontId="1" fillId="10" borderId="0" xfId="0" applyNumberFormat="1" applyFont="1" applyFill="1" applyBorder="1" applyAlignment="1" applyProtection="1">
      <alignment vertical="top" wrapText="1"/>
      <protection hidden="1"/>
    </xf>
    <xf numFmtId="165" fontId="1" fillId="11" borderId="0" xfId="0" applyNumberFormat="1" applyFont="1" applyFill="1" applyBorder="1" applyAlignment="1" applyProtection="1">
      <alignment vertical="top" wrapText="1"/>
      <protection hidden="1"/>
    </xf>
    <xf numFmtId="165" fontId="1" fillId="12" borderId="0" xfId="0" applyNumberFormat="1" applyFont="1" applyFill="1" applyBorder="1" applyAlignment="1" applyProtection="1">
      <alignment vertical="top" wrapText="1"/>
      <protection hidden="1"/>
    </xf>
    <xf numFmtId="0" fontId="4" fillId="13" borderId="0" xfId="0" applyFont="1" applyFill="1" applyBorder="1" applyAlignment="1" applyProtection="1">
      <alignment vertical="top" wrapText="1"/>
      <protection hidden="1"/>
    </xf>
    <xf numFmtId="165" fontId="4" fillId="13" borderId="0" xfId="0" applyNumberFormat="1" applyFont="1" applyFill="1" applyBorder="1" applyAlignment="1" applyProtection="1">
      <alignment vertical="top" wrapText="1"/>
      <protection hidden="1"/>
    </xf>
    <xf numFmtId="0" fontId="4" fillId="14" borderId="0" xfId="0" applyFont="1" applyFill="1" applyBorder="1" applyAlignment="1" applyProtection="1">
      <alignment vertical="top" wrapText="1"/>
      <protection hidden="1"/>
    </xf>
    <xf numFmtId="165" fontId="4" fillId="14" borderId="0" xfId="0" applyNumberFormat="1" applyFont="1" applyFill="1" applyBorder="1" applyAlignment="1" applyProtection="1">
      <alignment vertical="top" wrapText="1"/>
      <protection hidden="1"/>
    </xf>
    <xf numFmtId="0" fontId="4" fillId="15" borderId="0" xfId="0" applyFont="1" applyFill="1" applyBorder="1" applyAlignment="1" applyProtection="1">
      <alignment vertical="top" wrapText="1"/>
      <protection hidden="1"/>
    </xf>
    <xf numFmtId="165" fontId="4" fillId="15" borderId="0" xfId="0" applyNumberFormat="1" applyFont="1" applyFill="1" applyBorder="1" applyAlignment="1" applyProtection="1">
      <alignment vertical="top" wrapText="1"/>
      <protection hidden="1"/>
    </xf>
    <xf numFmtId="0" fontId="4" fillId="16" borderId="0" xfId="0" applyFont="1" applyFill="1" applyBorder="1" applyAlignment="1" applyProtection="1">
      <alignment vertical="top" wrapText="1"/>
      <protection hidden="1"/>
    </xf>
    <xf numFmtId="165" fontId="4" fillId="16" borderId="0" xfId="0" applyNumberFormat="1" applyFont="1" applyFill="1" applyBorder="1" applyAlignment="1" applyProtection="1">
      <alignment vertical="top" wrapText="1"/>
      <protection hidden="1"/>
    </xf>
    <xf numFmtId="3" fontId="4" fillId="16" borderId="0" xfId="0" applyNumberFormat="1" applyFont="1" applyFill="1" applyBorder="1" applyAlignment="1" applyProtection="1">
      <alignment vertical="top" wrapText="1"/>
      <protection hidden="1"/>
    </xf>
    <xf numFmtId="0" fontId="1" fillId="17" borderId="0" xfId="0" applyFont="1" applyFill="1" applyBorder="1" applyAlignment="1" applyProtection="1">
      <alignment vertical="top" wrapText="1"/>
      <protection hidden="1"/>
    </xf>
    <xf numFmtId="165" fontId="1" fillId="17" borderId="0" xfId="0" applyNumberFormat="1" applyFont="1" applyFill="1" applyBorder="1" applyAlignment="1" applyProtection="1">
      <alignment vertical="top" wrapText="1"/>
      <protection hidden="1"/>
    </xf>
    <xf numFmtId="0" fontId="1" fillId="18" borderId="0" xfId="0" applyFont="1" applyFill="1" applyBorder="1" applyAlignment="1" applyProtection="1">
      <alignment vertical="top" wrapText="1"/>
      <protection hidden="1"/>
    </xf>
    <xf numFmtId="165" fontId="1" fillId="18" borderId="0" xfId="0" applyNumberFormat="1" applyFont="1" applyFill="1" applyBorder="1" applyAlignment="1" applyProtection="1">
      <alignment vertical="top" wrapText="1"/>
      <protection hidden="1"/>
    </xf>
    <xf numFmtId="0" fontId="1" fillId="19" borderId="0" xfId="0" applyFont="1" applyFill="1" applyBorder="1" applyAlignment="1" applyProtection="1">
      <alignment vertical="top" wrapText="1"/>
      <protection hidden="1"/>
    </xf>
    <xf numFmtId="165" fontId="1" fillId="19" borderId="0" xfId="0" applyNumberFormat="1" applyFont="1" applyFill="1" applyBorder="1" applyAlignment="1" applyProtection="1">
      <alignment vertical="top" wrapText="1"/>
      <protection hidden="1"/>
    </xf>
    <xf numFmtId="0" fontId="4" fillId="20" borderId="0" xfId="0" applyFont="1" applyFill="1" applyBorder="1" applyAlignment="1" applyProtection="1">
      <alignment vertical="top" wrapText="1"/>
      <protection hidden="1"/>
    </xf>
    <xf numFmtId="0" fontId="4" fillId="21" borderId="0" xfId="0" applyFont="1" applyFill="1" applyBorder="1" applyAlignment="1" applyProtection="1">
      <alignment vertical="top" wrapText="1"/>
      <protection hidden="1"/>
    </xf>
    <xf numFmtId="0" fontId="4" fillId="22" borderId="0" xfId="0" applyFont="1" applyFill="1" applyBorder="1" applyAlignment="1" applyProtection="1">
      <alignment vertical="top" wrapText="1"/>
      <protection hidden="1"/>
    </xf>
    <xf numFmtId="0" fontId="4" fillId="23" borderId="0" xfId="0" applyFont="1" applyFill="1" applyBorder="1" applyAlignment="1" applyProtection="1">
      <alignment vertical="top" wrapText="1"/>
      <protection hidden="1"/>
    </xf>
    <xf numFmtId="0" fontId="1" fillId="24" borderId="0" xfId="0" applyFont="1" applyFill="1" applyBorder="1" applyAlignment="1" applyProtection="1">
      <alignment vertical="top" wrapText="1"/>
      <protection hidden="1"/>
    </xf>
    <xf numFmtId="0" fontId="1" fillId="25" borderId="0" xfId="0" applyFont="1" applyFill="1" applyBorder="1" applyAlignment="1" applyProtection="1">
      <alignment vertical="top" wrapText="1"/>
      <protection hidden="1"/>
    </xf>
    <xf numFmtId="0" fontId="1" fillId="26" borderId="0" xfId="0" applyFont="1" applyFill="1" applyBorder="1" applyAlignment="1" applyProtection="1">
      <alignment vertical="top" wrapText="1"/>
      <protection hidden="1"/>
    </xf>
    <xf numFmtId="165" fontId="5" fillId="27" borderId="0" xfId="0" applyNumberFormat="1" applyFont="1" applyFill="1" applyBorder="1" applyAlignment="1" applyProtection="1">
      <alignment vertical="center" wrapText="1"/>
      <protection locked="0"/>
    </xf>
    <xf numFmtId="0" fontId="6" fillId="5" borderId="0" xfId="0" applyFont="1" applyFill="1" applyProtection="1">
      <protection locked="0"/>
    </xf>
    <xf numFmtId="0" fontId="7" fillId="0" borderId="0" xfId="0" applyFont="1"/>
    <xf numFmtId="0" fontId="8" fillId="2" borderId="0" xfId="0" applyFont="1" applyFill="1" applyProtection="1">
      <protection locked="0"/>
    </xf>
    <xf numFmtId="164" fontId="5" fillId="6" borderId="0" xfId="0" applyNumberFormat="1" applyFont="1" applyFill="1" applyBorder="1" applyAlignment="1" applyProtection="1">
      <alignment vertical="top" wrapText="1"/>
      <protection hidden="1"/>
    </xf>
    <xf numFmtId="0" fontId="2" fillId="2" borderId="0" xfId="0" applyFont="1" applyFill="1" applyAlignment="1" applyProtection="1">
      <alignment vertical="top" wrapText="1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9" fillId="2" borderId="0" xfId="0" applyFont="1" applyFill="1" applyAlignment="1" applyProtection="1">
      <alignment vertical="top" wrapText="1"/>
      <protection locked="0"/>
    </xf>
    <xf numFmtId="0" fontId="10" fillId="5" borderId="0" xfId="0" applyFont="1" applyFill="1" applyAlignment="1">
      <alignment vertical="top" wrapText="1"/>
    </xf>
    <xf numFmtId="165" fontId="9" fillId="6" borderId="0" xfId="0" applyNumberFormat="1" applyFont="1" applyFill="1" applyBorder="1" applyAlignment="1" applyProtection="1">
      <alignment vertical="top" wrapText="1"/>
      <protection hidden="1"/>
    </xf>
    <xf numFmtId="0" fontId="9" fillId="13" borderId="0" xfId="0" applyFont="1" applyFill="1" applyBorder="1" applyAlignment="1" applyProtection="1">
      <alignment vertical="top" wrapText="1"/>
      <protection hidden="1"/>
    </xf>
    <xf numFmtId="165" fontId="9" fillId="13" borderId="0" xfId="0" applyNumberFormat="1" applyFont="1" applyFill="1" applyBorder="1" applyAlignment="1" applyProtection="1">
      <alignment vertical="top" wrapText="1"/>
      <protection hidden="1"/>
    </xf>
    <xf numFmtId="49" fontId="0" fillId="0" borderId="0" xfId="0" applyNumberFormat="1"/>
    <xf numFmtId="1" fontId="5" fillId="6" borderId="0" xfId="0" applyNumberFormat="1" applyFont="1" applyFill="1" applyBorder="1" applyAlignment="1" applyProtection="1">
      <alignment vertical="top" wrapText="1"/>
      <protection hidden="1"/>
    </xf>
    <xf numFmtId="0" fontId="0" fillId="0" borderId="1" xfId="0" applyBorder="1"/>
    <xf numFmtId="165" fontId="0" fillId="0" borderId="1" xfId="0" applyNumberFormat="1" applyBorder="1"/>
    <xf numFmtId="0" fontId="3" fillId="2" borderId="2" xfId="0" applyFont="1" applyFill="1" applyBorder="1" applyProtection="1">
      <protection locked="0"/>
    </xf>
    <xf numFmtId="1" fontId="4" fillId="6" borderId="3" xfId="0" applyNumberFormat="1" applyFont="1" applyFill="1" applyBorder="1" applyAlignment="1" applyProtection="1">
      <alignment vertical="top" wrapText="1"/>
      <protection hidden="1"/>
    </xf>
    <xf numFmtId="0" fontId="0" fillId="0" borderId="6" xfId="0" applyBorder="1"/>
    <xf numFmtId="1" fontId="4" fillId="7" borderId="2" xfId="0" applyNumberFormat="1" applyFont="1" applyFill="1" applyBorder="1" applyAlignment="1" applyProtection="1">
      <alignment vertical="top" wrapText="1"/>
      <protection hidden="1"/>
    </xf>
    <xf numFmtId="1" fontId="4" fillId="7" borderId="3" xfId="0" applyNumberFormat="1" applyFont="1" applyFill="1" applyBorder="1" applyAlignment="1" applyProtection="1">
      <alignment vertical="top" wrapText="1"/>
      <protection hidden="1"/>
    </xf>
    <xf numFmtId="1" fontId="4" fillId="8" borderId="3" xfId="0" applyNumberFormat="1" applyFont="1" applyFill="1" applyBorder="1" applyAlignment="1" applyProtection="1">
      <alignment vertical="top" wrapText="1"/>
      <protection hidden="1"/>
    </xf>
    <xf numFmtId="1" fontId="4" fillId="9" borderId="3" xfId="0" applyNumberFormat="1" applyFont="1" applyFill="1" applyBorder="1" applyAlignment="1" applyProtection="1">
      <alignment vertical="top" wrapText="1"/>
      <protection hidden="1"/>
    </xf>
    <xf numFmtId="1" fontId="1" fillId="10" borderId="3" xfId="0" applyNumberFormat="1" applyFont="1" applyFill="1" applyBorder="1" applyAlignment="1" applyProtection="1">
      <alignment vertical="top" wrapText="1"/>
      <protection hidden="1"/>
    </xf>
    <xf numFmtId="1" fontId="1" fillId="11" borderId="3" xfId="0" applyNumberFormat="1" applyFont="1" applyFill="1" applyBorder="1" applyAlignment="1" applyProtection="1">
      <alignment vertical="top" wrapText="1"/>
      <protection hidden="1"/>
    </xf>
    <xf numFmtId="1" fontId="1" fillId="12" borderId="3" xfId="0" applyNumberFormat="1" applyFont="1" applyFill="1" applyBorder="1" applyAlignment="1" applyProtection="1">
      <alignment vertical="top" wrapText="1"/>
      <protection hidden="1"/>
    </xf>
    <xf numFmtId="1" fontId="1" fillId="12" borderId="4" xfId="0" applyNumberFormat="1" applyFont="1" applyFill="1" applyBorder="1" applyAlignment="1" applyProtection="1">
      <alignment vertical="top" wrapText="1"/>
      <protection hidden="1"/>
    </xf>
    <xf numFmtId="1" fontId="4" fillId="29" borderId="3" xfId="0" applyNumberFormat="1" applyFont="1" applyFill="1" applyBorder="1" applyAlignment="1" applyProtection="1">
      <alignment vertical="top" wrapText="1"/>
      <protection hidden="1"/>
    </xf>
    <xf numFmtId="0" fontId="3" fillId="3" borderId="3" xfId="0" applyFont="1" applyFill="1" applyBorder="1" applyProtection="1">
      <protection locked="0"/>
    </xf>
    <xf numFmtId="0" fontId="3" fillId="30" borderId="3" xfId="0" applyFont="1" applyFill="1" applyBorder="1" applyProtection="1">
      <protection locked="0"/>
    </xf>
    <xf numFmtId="0" fontId="3" fillId="30" borderId="4" xfId="0" applyFont="1" applyFill="1" applyBorder="1" applyProtection="1">
      <protection locked="0"/>
    </xf>
    <xf numFmtId="0" fontId="0" fillId="0" borderId="0" xfId="0" applyAlignment="1">
      <alignment horizontal="center"/>
    </xf>
    <xf numFmtId="165" fontId="0" fillId="0" borderId="5" xfId="0" applyNumberFormat="1" applyBorder="1"/>
    <xf numFmtId="0" fontId="0" fillId="0" borderId="9" xfId="0" applyBorder="1"/>
    <xf numFmtId="165" fontId="0" fillId="0" borderId="10" xfId="0" applyNumberFormat="1" applyBorder="1"/>
    <xf numFmtId="0" fontId="2" fillId="2" borderId="11" xfId="0" applyFont="1" applyFill="1" applyBorder="1" applyAlignment="1" applyProtection="1">
      <alignment horizontal="center" vertical="top" wrapText="1"/>
      <protection locked="0"/>
    </xf>
    <xf numFmtId="164" fontId="4" fillId="29" borderId="12" xfId="0" applyNumberFormat="1" applyFont="1" applyFill="1" applyBorder="1" applyAlignment="1" applyProtection="1">
      <alignment horizontal="center" vertical="top" wrapText="1"/>
      <protection hidden="1"/>
    </xf>
    <xf numFmtId="0" fontId="2" fillId="3" borderId="12" xfId="0" applyFont="1" applyFill="1" applyBorder="1" applyAlignment="1" applyProtection="1">
      <alignment horizontal="center" vertical="top" wrapText="1"/>
      <protection locked="0"/>
    </xf>
    <xf numFmtId="165" fontId="4" fillId="7" borderId="14" xfId="0" applyNumberFormat="1" applyFont="1" applyFill="1" applyBorder="1" applyAlignment="1" applyProtection="1">
      <alignment horizontal="center" vertical="top" wrapText="1"/>
      <protection hidden="1"/>
    </xf>
    <xf numFmtId="165" fontId="4" fillId="8" borderId="15" xfId="0" applyNumberFormat="1" applyFont="1" applyFill="1" applyBorder="1" applyAlignment="1">
      <alignment horizontal="center" vertical="top" wrapText="1"/>
    </xf>
    <xf numFmtId="165" fontId="4" fillId="9" borderId="15" xfId="0" applyNumberFormat="1" applyFont="1" applyFill="1" applyBorder="1" applyAlignment="1" applyProtection="1">
      <alignment horizontal="center" vertical="top" wrapText="1"/>
      <protection hidden="1"/>
    </xf>
    <xf numFmtId="165" fontId="4" fillId="6" borderId="15" xfId="0" applyNumberFormat="1" applyFont="1" applyFill="1" applyBorder="1" applyAlignment="1" applyProtection="1">
      <alignment horizontal="center" vertical="top" wrapText="1"/>
      <protection hidden="1"/>
    </xf>
    <xf numFmtId="165" fontId="1" fillId="10" borderId="15" xfId="0" applyNumberFormat="1" applyFont="1" applyFill="1" applyBorder="1" applyAlignment="1" applyProtection="1">
      <alignment horizontal="center" vertical="top" wrapText="1"/>
      <protection hidden="1"/>
    </xf>
    <xf numFmtId="165" fontId="1" fillId="11" borderId="15" xfId="0" applyNumberFormat="1" applyFont="1" applyFill="1" applyBorder="1" applyAlignment="1" applyProtection="1">
      <alignment horizontal="center" vertical="top" wrapText="1"/>
      <protection hidden="1"/>
    </xf>
    <xf numFmtId="165" fontId="1" fillId="12" borderId="15" xfId="0" applyNumberFormat="1" applyFont="1" applyFill="1" applyBorder="1" applyAlignment="1" applyProtection="1">
      <alignment horizontal="center" vertical="top" wrapText="1"/>
      <protection hidden="1"/>
    </xf>
    <xf numFmtId="165" fontId="1" fillId="12" borderId="16" xfId="0" applyNumberFormat="1" applyFont="1" applyFill="1" applyBorder="1" applyAlignment="1" applyProtection="1">
      <alignment horizontal="center" vertical="top" wrapText="1"/>
      <protection hidden="1"/>
    </xf>
    <xf numFmtId="0" fontId="1" fillId="30" borderId="12" xfId="0" applyFont="1" applyFill="1" applyBorder="1" applyAlignment="1" applyProtection="1">
      <alignment horizontal="center" vertical="top" wrapText="1"/>
      <protection locked="0"/>
    </xf>
    <xf numFmtId="0" fontId="1" fillId="30" borderId="13" xfId="0" applyFont="1" applyFill="1" applyBorder="1" applyAlignment="1" applyProtection="1">
      <alignment horizontal="center" vertical="top" wrapText="1"/>
      <protection locked="0"/>
    </xf>
    <xf numFmtId="0" fontId="2" fillId="31" borderId="0" xfId="0" applyFont="1" applyFill="1" applyAlignment="1">
      <alignment horizontal="center"/>
    </xf>
    <xf numFmtId="0" fontId="0" fillId="0" borderId="0" xfId="0" applyNumberFormat="1"/>
    <xf numFmtId="0" fontId="0" fillId="0" borderId="0" xfId="0" applyFill="1"/>
    <xf numFmtId="165" fontId="0" fillId="0" borderId="12" xfId="0" applyNumberFormat="1" applyBorder="1"/>
    <xf numFmtId="165" fontId="1" fillId="32" borderId="15" xfId="0" applyNumberFormat="1" applyFont="1" applyFill="1" applyBorder="1" applyAlignment="1" applyProtection="1">
      <alignment horizontal="center" vertical="top" wrapText="1"/>
      <protection hidden="1"/>
    </xf>
    <xf numFmtId="0" fontId="0" fillId="0" borderId="9" xfId="0" applyFill="1" applyBorder="1"/>
    <xf numFmtId="165" fontId="0" fillId="0" borderId="1" xfId="0" applyNumberFormat="1" applyFill="1" applyBorder="1"/>
    <xf numFmtId="0" fontId="0" fillId="0" borderId="1" xfId="0" applyFill="1" applyBorder="1"/>
    <xf numFmtId="0" fontId="0" fillId="0" borderId="6" xfId="0" applyFill="1" applyBorder="1"/>
    <xf numFmtId="165" fontId="0" fillId="0" borderId="5" xfId="0" applyNumberFormat="1" applyFill="1" applyBorder="1"/>
    <xf numFmtId="165" fontId="0" fillId="0" borderId="10" xfId="0" applyNumberFormat="1" applyFill="1" applyBorder="1"/>
    <xf numFmtId="165" fontId="4" fillId="7" borderId="1" xfId="0" applyNumberFormat="1" applyFont="1" applyFill="1" applyBorder="1" applyAlignment="1" applyProtection="1">
      <alignment horizontal="center" vertical="top" wrapText="1"/>
      <protection hidden="1"/>
    </xf>
    <xf numFmtId="0" fontId="0" fillId="0" borderId="17" xfId="0" applyFill="1" applyBorder="1"/>
    <xf numFmtId="165" fontId="0" fillId="0" borderId="7" xfId="0" applyNumberFormat="1" applyFill="1" applyBorder="1"/>
    <xf numFmtId="0" fontId="0" fillId="0" borderId="7" xfId="0" applyFill="1" applyBorder="1"/>
    <xf numFmtId="0" fontId="0" fillId="0" borderId="8" xfId="0" applyFill="1" applyBorder="1"/>
  </cellXfs>
  <cellStyles count="1">
    <cellStyle name="Normal" xfId="0" builtinId="0"/>
  </cellStyles>
  <dxfs count="29"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numFmt numFmtId="165" formatCode="#,##0\ &quot;€&quot;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\ &quot;€&quot;"/>
      <fill>
        <patternFill patternType="solid">
          <fgColor indexed="64"/>
          <bgColor rgb="FF644C0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U9" totalsRowShown="0" headerRowDxfId="28" tableBorderDxfId="27">
  <autoFilter ref="A2:U9" xr:uid="{00000000-0009-0000-0100-000001000000}"/>
  <tableColumns count="21">
    <tableColumn id="1" xr3:uid="{00000000-0010-0000-0000-000001000000}" name="Objet" dataDxfId="26"/>
    <tableColumn id="2" xr3:uid="{00000000-0010-0000-0000-000002000000}" name="Montant estimé année pleine" dataDxfId="25"/>
    <tableColumn id="3" xr3:uid="{00000000-0010-0000-0000-000003000000}" name="année d'entrée" dataDxfId="24"/>
    <tableColumn id="4" xr3:uid="{00000000-0010-0000-0000-000004000000}" name="mois d'entrée" dataDxfId="23"/>
    <tableColumn id="5" xr3:uid="{00000000-0010-0000-0000-000005000000}" name="année de sortie" dataDxfId="22"/>
    <tableColumn id="6" xr3:uid="{00000000-0010-0000-0000-000006000000}" name="mois de sortie" dataDxfId="21"/>
    <tableColumn id="7" xr3:uid="{00000000-0010-0000-0000-000007000000}" name="montant BP 2021" dataDxfId="6">
      <calculatedColumnFormula>IF($G$1=Tableau1[[#This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d''entrée]],références!$B$3:$B$14,0))/12),IF($G$1=Tableau1[[#This Row],[année de sortie]],-Tableau1[[#This Row],[Montant estimé année pleine]]*(13-MATCH(Tableau1[[#This Row],[mois de sortie]],références!$B$3:$B$14,0))/12,0))</calculatedColumnFormula>
    </tableColumn>
    <tableColumn id="8" xr3:uid="{00000000-0010-0000-0000-000008000000}" name="coût annuel 2021" dataDxfId="19">
      <calculatedColumnFormula>SUM(F3:G3)</calculatedColumnFormula>
    </tableColumn>
    <tableColumn id="14" xr3:uid="{00000000-0010-0000-0000-00000E000000}" name="montant BP 2022" dataDxfId="7">
      <calculatedColumnFormula>IF($I$1=Tableau1[[#This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d''entrée]],références!$B$3:$B$14,0))/12),IF($I$1=Tableau1[[#This Row],[année de sortie]],IF(Tableau1[[#This Row],[coût annuel 2021]]=Tableau1[[#This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2021]]),IF($I$1=Tableau1[[#This Row],[année de sortie]]+1,-Tableau1[[#This Row],[coût annuel 2021]],IF(AND(Tableau1[[#This Row],[année d''entrée]]&lt;$I$1,$I$1&lt;Tableau1[[#This Row],[année de sortie]]),Tableau1[[#This Row],[Montant estimé année pleine]]-Tableau1[[#This Row],[coût annuel 2021]],IF(SUM(F3:G3)=0,0,Tableau1[[#This Row],[Montant estimé année pleine]]-Tableau1[[#This Row],[coût annuel 2021]])))))</calculatedColumnFormula>
    </tableColumn>
    <tableColumn id="15" xr3:uid="{00000000-0010-0000-0000-00000F000000}" name="coût annuel 2022" dataDxfId="18">
      <calculatedColumnFormula>IF($I$1=Tableau1[[#This Row],[année de sortie]],Tableau1[[#This Row],[montant BP 2022]],SUM(H3:I3))</calculatedColumnFormula>
    </tableColumn>
    <tableColumn id="21" xr3:uid="{00000000-0010-0000-0000-000015000000}" name="montant BP 2023" dataDxfId="12">
      <calculatedColumnFormula>IF($K$1=Tableau1[[#This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d''entrée]],références!$B$3:$B$14,0))/12),IF($K$1=Tableau1[[#This Row],[année de sortie]],IF(Tableau1[[#This Row],[coût annuel 2022]]=Tableau1[[#This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2022]]),IF($K$1=Tableau1[[#This Row],[année de sortie]]+1,-Tableau1[[#This Row],[coût annuel 2022]],IF(AND(Tableau1[[#This Row],[année d''entrée]]&lt;$K$1,$K$1&lt;Tableau1[[#This Row],[année de sortie]]),Tableau1[[#This Row],[Montant estimé année pleine]]-Tableau1[[#This Row],[coût annuel 2022]],IF(SUM(Tableau1[[#This Row],[coût annuel 2021]:[montant BP 2022]])=0,0,Tableau1[[#This Row],[Montant estimé année pleine]]-Tableau1[[#This Row],[coût annuel 2022]])))))</calculatedColumnFormula>
    </tableColumn>
    <tableColumn id="22" xr3:uid="{00000000-0010-0000-0000-000016000000}" name="coût annuel 2023" dataDxfId="17">
      <calculatedColumnFormula>IF($K$1=Tableau1[[#This Row],[année de sortie]],Tableau1[[#This Row],[montant BP 2023]],SUM(J3:K3))</calculatedColumnFormula>
    </tableColumn>
    <tableColumn id="28" xr3:uid="{00000000-0010-0000-0000-00001C000000}" name="montant BP 2024" dataDxfId="11">
      <calculatedColumnFormula>IF($M$1=Tableau1[[#This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d''entrée]],références!$B$3:$B$14,0))/12),IF($M$1=Tableau1[[#This Row],[année de sortie]],IF(Tableau1[[#This Row],[coût annuel 2023]]=Tableau1[[#This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2023]]),IF($M$1=Tableau1[[#This Row],[année de sortie]]+1,-Tableau1[[#This Row],[coût annuel 2023]],IF(AND(Tableau1[[#This Row],[année d''entrée]]&lt;$M$1,$M$1&lt;Tableau1[[#This Row],[année de sortie]]),Tableau1[[#This Row],[Montant estimé année pleine]]-Tableau1[[#This Row],[coût annuel 2023]],IF(SUM(Tableau1[[#This Row],[coût annuel 2022]:[montant BP 2023]])=0,0,Tableau1[[#This Row],[Montant estimé année pleine]]-Tableau1[[#This Row],[coût annuel 2023]])))))</calculatedColumnFormula>
    </tableColumn>
    <tableColumn id="29" xr3:uid="{00000000-0010-0000-0000-00001D000000}" name="coût annuel 2024" dataDxfId="16">
      <calculatedColumnFormula>IF($M$1=Tableau1[[#This Row],[année de sortie]],Tableau1[[#This Row],[montant BP 2023]],SUM(L3:M3))</calculatedColumnFormula>
    </tableColumn>
    <tableColumn id="35" xr3:uid="{00000000-0010-0000-0000-000023000000}" name="montant BP 2025" dataDxfId="10">
      <calculatedColumnFormula>IF($O$1=Tableau1[[#This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d''entrée]],références!$B$3:$B$14,0))/12),IF($O$1=Tableau1[[#This Row],[année de sortie]],IF(Tableau1[[#This Row],[coût annuel 2024]]=Tableau1[[#This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2024]]),IF($O$1=Tableau1[[#This Row],[année de sortie]]+1,-Tableau1[[#This Row],[coût annuel 2024]],IF(AND(Tableau1[[#This Row],[année d''entrée]]&lt;$O$1,$O$1&lt;Tableau1[[#This Row],[année de sortie]]),Tableau1[[#This Row],[Montant estimé année pleine]]-Tableau1[[#This Row],[coût annuel 2024]],IF(SUM(Tableau1[[#This Row],[coût annuel 2023]:[montant BP 2024]])=0,0,Tableau1[[#This Row],[Montant estimé année pleine]]-Tableau1[[#This Row],[coût annuel 2024]])))))</calculatedColumnFormula>
    </tableColumn>
    <tableColumn id="36" xr3:uid="{00000000-0010-0000-0000-000024000000}" name="coût annuel 2025" dataDxfId="15">
      <calculatedColumnFormula>IF($I$1=Tableau1[[#This Row],[année de sortie]],Tableau1[[#This Row],[montant BP 2025]],SUM(N3:O3))</calculatedColumnFormula>
    </tableColumn>
    <tableColumn id="41" xr3:uid="{00000000-0010-0000-0000-000029000000}" name="montant BP 2026" dataDxfId="9">
      <calculatedColumnFormula>IF($Q$1=Tableau1[[#This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d''entrée]],références!$B$3:$B$14,0))/12),IF($Q$1=Tableau1[[#This Row],[année de sortie]],IF(Tableau1[[#This Row],[coût annuel 2025]]=Tableau1[[#This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2025]]),IF($Q$1=Tableau1[[#This Row],[année de sortie]]+1,-Tableau1[[#This Row],[coût annuel 2025]],IF(AND(Tableau1[[#This Row],[année d''entrée]]&lt;$Q$1,$Q$1&lt;Tableau1[[#This Row],[année de sortie]]),Tableau1[[#This Row],[Montant estimé année pleine]]-Tableau1[[#This Row],[coût annuel 2025]],IF(SUM(Tableau1[[#This Row],[coût annuel 2024]:[montant BP 2025]])=0,0,Tableau1[[#This Row],[Montant estimé année pleine]]-Tableau1[[#This Row],[coût annuel 2025]])))))</calculatedColumnFormula>
    </tableColumn>
    <tableColumn id="42" xr3:uid="{00000000-0010-0000-0000-00002A000000}" name="coût annuel 2026" dataDxfId="14">
      <calculatedColumnFormula>IF($I$1=Tableau1[[#This Row],[année de sortie]],Tableau1[[#This Row],[montant BP 2026]],SUM(P3:Q3))</calculatedColumnFormula>
    </tableColumn>
    <tableColumn id="48" xr3:uid="{00000000-0010-0000-0000-000030000000}" name="montant BP 2027" dataDxfId="8">
      <calculatedColumnFormula>IF($S$1=Tableau1[[#This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d''entrée]],références!$B$3:$B$14,0))/12),IF($S$1=Tableau1[[#This Row],[année de sortie]],IF(Tableau1[[#This Row],[coût annuel 2026]]=Tableau1[[#This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2026]]),IF($S$1=Tableau1[[#This Row],[année de sortie]]+1,-Tableau1[[#This Row],[coût annuel 2026]],IF(AND(Tableau1[[#This Row],[année d''entrée]]&lt;$S$1,$S$1&lt;Tableau1[[#This Row],[année de sortie]]),Tableau1[[#This Row],[Montant estimé année pleine]]-Tableau1[[#This Row],[coût annuel 2026]],IF(SUM(Tableau1[[#This Row],[coût annuel 2025]:[montant BP 2026]])=0,0,Tableau1[[#This Row],[Montant estimé année pleine]]-Tableau1[[#This Row],[coût annuel 2026]])))))</calculatedColumnFormula>
    </tableColumn>
    <tableColumn id="49" xr3:uid="{00000000-0010-0000-0000-000031000000}" name="coût annuel 2027" dataDxfId="13">
      <calculatedColumnFormula>IF($I$1=Tableau1[[#This Row],[année de sortie]],Tableau1[[#This Row],[montant BP 2027]],SUM(R3:S3))</calculatedColumnFormula>
    </tableColumn>
    <tableColumn id="9" xr3:uid="{00000000-0010-0000-0000-000009000000}" name="commentaires" dataDxfId="2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F2"/>
  <sheetViews>
    <sheetView workbookViewId="0">
      <selection sqref="A1:EB2"/>
    </sheetView>
  </sheetViews>
  <sheetFormatPr baseColWidth="10" defaultRowHeight="15" x14ac:dyDescent="0.25"/>
  <cols>
    <col min="1" max="1" width="14.7109375" customWidth="1"/>
    <col min="2" max="2" width="13.85546875" customWidth="1"/>
    <col min="3" max="3" width="13.85546875" style="68" customWidth="1"/>
    <col min="4" max="4" width="13.85546875" customWidth="1"/>
    <col min="5" max="6" width="14.42578125" customWidth="1"/>
    <col min="10" max="10" width="0" hidden="1" customWidth="1"/>
    <col min="11" max="11" width="14.28515625" customWidth="1"/>
    <col min="12" max="12" width="14" customWidth="1"/>
    <col min="13" max="13" width="14.85546875" style="68" customWidth="1"/>
    <col min="15" max="15" width="12.7109375" customWidth="1"/>
    <col min="16" max="16" width="0" hidden="1" customWidth="1"/>
    <col min="17" max="17" width="14.85546875" hidden="1" customWidth="1"/>
    <col min="18" max="18" width="0" hidden="1" customWidth="1"/>
    <col min="19" max="20" width="26.42578125" customWidth="1"/>
    <col min="21" max="21" width="21.5703125" customWidth="1"/>
    <col min="23" max="23" width="16.42578125" customWidth="1"/>
    <col min="26" max="26" width="13.42578125" customWidth="1"/>
    <col min="31" max="31" width="11.42578125" hidden="1" customWidth="1"/>
    <col min="33" max="43" width="0" hidden="1" customWidth="1"/>
    <col min="44" max="44" width="15.7109375" hidden="1" customWidth="1"/>
    <col min="45" max="45" width="0" hidden="1" customWidth="1"/>
    <col min="47" max="116" width="0" hidden="1" customWidth="1"/>
    <col min="118" max="118" width="0" hidden="1" customWidth="1"/>
    <col min="125" max="125" width="0" hidden="1" customWidth="1"/>
    <col min="127" max="127" width="0" hidden="1" customWidth="1"/>
    <col min="133" max="188" width="0" hidden="1" customWidth="1"/>
  </cols>
  <sheetData>
    <row r="1" spans="1:188" s="32" customFormat="1" ht="30" x14ac:dyDescent="0.25">
      <c r="A1" s="1" t="s">
        <v>177</v>
      </c>
      <c r="B1" s="1"/>
      <c r="C1" s="69"/>
      <c r="D1" s="1"/>
      <c r="E1" s="1"/>
      <c r="F1" s="2" t="s">
        <v>0</v>
      </c>
      <c r="G1" s="2"/>
      <c r="H1" s="2"/>
      <c r="I1" s="2"/>
      <c r="J1" s="2"/>
      <c r="K1" s="4" t="s">
        <v>1</v>
      </c>
      <c r="L1" s="4"/>
      <c r="M1" s="67"/>
      <c r="N1" s="5" t="s">
        <v>172</v>
      </c>
      <c r="O1" s="6"/>
      <c r="P1" s="6"/>
      <c r="Q1" s="6"/>
      <c r="R1" s="6"/>
      <c r="S1" s="7"/>
      <c r="T1" s="7"/>
      <c r="U1" s="6"/>
      <c r="V1" s="6"/>
      <c r="W1" s="6"/>
      <c r="X1" s="6"/>
      <c r="Y1" s="6"/>
      <c r="Z1" s="7"/>
      <c r="AA1" s="7"/>
      <c r="AB1" s="7"/>
      <c r="AC1" s="7"/>
      <c r="AD1" s="7"/>
      <c r="AE1" s="7"/>
      <c r="AF1" s="7"/>
      <c r="AG1" s="8">
        <v>2021</v>
      </c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>
        <v>2022</v>
      </c>
      <c r="AU1" s="8"/>
      <c r="AV1" s="8"/>
      <c r="AW1" s="9">
        <v>2022</v>
      </c>
      <c r="AX1" s="9"/>
      <c r="AY1" s="9"/>
      <c r="AZ1" s="9"/>
      <c r="BA1" s="9"/>
      <c r="BB1" s="9"/>
      <c r="BC1" s="9"/>
      <c r="BD1" s="9"/>
      <c r="BE1" s="9"/>
      <c r="BF1" s="9"/>
      <c r="BG1" s="10">
        <v>2023</v>
      </c>
      <c r="BH1" s="10"/>
      <c r="BI1" s="10"/>
      <c r="BJ1" s="10"/>
      <c r="BK1" s="10"/>
      <c r="BL1" s="10"/>
      <c r="BM1" s="10"/>
      <c r="BN1" s="10"/>
      <c r="BO1" s="10"/>
      <c r="BP1" s="10"/>
      <c r="BQ1" s="6">
        <v>2024</v>
      </c>
      <c r="BR1" s="6"/>
      <c r="BS1" s="6"/>
      <c r="BT1" s="6"/>
      <c r="BU1" s="6"/>
      <c r="BV1" s="6"/>
      <c r="BW1" s="6"/>
      <c r="BX1" s="6"/>
      <c r="BY1" s="6"/>
      <c r="BZ1" s="6"/>
      <c r="CA1" s="11">
        <v>2025</v>
      </c>
      <c r="CB1" s="11"/>
      <c r="CC1" s="11"/>
      <c r="CD1" s="11"/>
      <c r="CE1" s="11"/>
      <c r="CF1" s="11"/>
      <c r="CG1" s="11"/>
      <c r="CH1" s="11"/>
      <c r="CI1" s="11"/>
      <c r="CJ1" s="11"/>
      <c r="CK1" s="12">
        <v>2026</v>
      </c>
      <c r="CL1" s="12"/>
      <c r="CM1" s="12"/>
      <c r="CN1" s="12"/>
      <c r="CO1" s="12"/>
      <c r="CP1" s="12"/>
      <c r="CQ1" s="12"/>
      <c r="CR1" s="12"/>
      <c r="CS1" s="12"/>
      <c r="CT1" s="12"/>
      <c r="CU1" s="13">
        <v>2027</v>
      </c>
      <c r="CV1" s="13"/>
      <c r="CW1" s="13"/>
      <c r="CX1" s="13"/>
      <c r="CY1" s="13"/>
      <c r="CZ1" s="13"/>
      <c r="DA1" s="13"/>
      <c r="DB1" s="13"/>
      <c r="DC1" s="13"/>
      <c r="DD1" s="13"/>
      <c r="DE1" s="14"/>
      <c r="DF1" s="14"/>
      <c r="DG1" s="14"/>
      <c r="DH1" s="14"/>
      <c r="DI1" s="14"/>
      <c r="DJ1" s="14"/>
      <c r="DK1" s="14"/>
      <c r="DL1" s="14"/>
      <c r="DM1" s="15" t="s">
        <v>173</v>
      </c>
      <c r="DN1" s="15"/>
      <c r="DO1" s="15"/>
      <c r="DP1" s="15"/>
      <c r="DQ1" s="15"/>
      <c r="DR1" s="15"/>
      <c r="DS1" s="15"/>
      <c r="DT1" s="15"/>
      <c r="DU1" s="15"/>
      <c r="DV1" s="15"/>
      <c r="DW1" s="16">
        <v>2021</v>
      </c>
      <c r="DX1" s="16">
        <v>2021</v>
      </c>
      <c r="DY1" s="16"/>
      <c r="DZ1" s="16"/>
      <c r="EA1" s="16"/>
      <c r="EB1" s="16"/>
      <c r="EC1" s="17">
        <v>2022</v>
      </c>
      <c r="ED1" s="17"/>
      <c r="EE1" s="17"/>
      <c r="EF1" s="17"/>
      <c r="EG1" s="18">
        <v>2023</v>
      </c>
      <c r="EH1" s="18"/>
      <c r="EI1" s="18"/>
      <c r="EJ1" s="18"/>
      <c r="EK1" s="15">
        <v>2024</v>
      </c>
      <c r="EL1" s="15"/>
      <c r="EM1" s="15"/>
      <c r="EN1" s="15"/>
      <c r="EO1" s="19">
        <v>2025</v>
      </c>
      <c r="EP1" s="19"/>
      <c r="EQ1" s="19"/>
      <c r="ER1" s="19"/>
      <c r="ES1" s="20">
        <v>2026</v>
      </c>
      <c r="ET1" s="20"/>
      <c r="EU1" s="20"/>
      <c r="EV1" s="20"/>
      <c r="EW1" s="21">
        <v>2027</v>
      </c>
      <c r="EX1" s="21"/>
      <c r="EY1" s="21"/>
      <c r="EZ1" s="21"/>
      <c r="FA1" s="22"/>
      <c r="FB1" s="23"/>
      <c r="FC1" s="23"/>
      <c r="FD1" s="24"/>
      <c r="FE1" s="24"/>
      <c r="FF1" s="24"/>
      <c r="FG1" s="3"/>
      <c r="FH1" s="25">
        <v>2021</v>
      </c>
      <c r="FI1" s="25"/>
      <c r="FJ1" s="25"/>
      <c r="FK1" s="26">
        <v>2022</v>
      </c>
      <c r="FL1" s="26"/>
      <c r="FM1" s="26"/>
      <c r="FN1" s="27">
        <v>2023</v>
      </c>
      <c r="FO1" s="27"/>
      <c r="FP1" s="27"/>
      <c r="FQ1" s="24">
        <v>2024</v>
      </c>
      <c r="FR1" s="24"/>
      <c r="FS1" s="24"/>
      <c r="FT1" s="28">
        <v>2025</v>
      </c>
      <c r="FU1" s="28"/>
      <c r="FV1" s="28"/>
      <c r="FW1" s="29">
        <v>2026</v>
      </c>
      <c r="FX1" s="29"/>
      <c r="FY1" s="29"/>
      <c r="FZ1" s="30">
        <v>2027</v>
      </c>
      <c r="GA1" s="30"/>
      <c r="GB1" s="30"/>
      <c r="GC1" s="3"/>
      <c r="GD1" s="31" t="s">
        <v>2</v>
      </c>
      <c r="GE1" s="31"/>
      <c r="GF1" s="31"/>
    </row>
    <row r="2" spans="1:188" s="32" customFormat="1" ht="75" customHeight="1" x14ac:dyDescent="0.25">
      <c r="A2" s="71" t="s">
        <v>161</v>
      </c>
      <c r="B2" s="71" t="s">
        <v>162</v>
      </c>
      <c r="C2" s="73" t="s">
        <v>176</v>
      </c>
      <c r="D2" s="71" t="s">
        <v>6</v>
      </c>
      <c r="E2" s="71" t="s">
        <v>163</v>
      </c>
      <c r="F2" s="72" t="s">
        <v>166</v>
      </c>
      <c r="G2" s="72" t="s">
        <v>160</v>
      </c>
      <c r="H2" s="72" t="s">
        <v>3</v>
      </c>
      <c r="I2" s="72" t="s">
        <v>4</v>
      </c>
      <c r="J2" s="33" t="s">
        <v>5</v>
      </c>
      <c r="K2" s="35" t="s">
        <v>164</v>
      </c>
      <c r="L2" s="35" t="s">
        <v>165</v>
      </c>
      <c r="M2" s="74" t="s">
        <v>7</v>
      </c>
      <c r="N2" s="70" t="s">
        <v>168</v>
      </c>
      <c r="O2" s="70" t="s">
        <v>169</v>
      </c>
      <c r="P2" s="14" t="s">
        <v>8</v>
      </c>
      <c r="Q2" s="14" t="s">
        <v>9</v>
      </c>
      <c r="R2" s="14" t="s">
        <v>10</v>
      </c>
      <c r="S2" s="14" t="s">
        <v>167</v>
      </c>
      <c r="T2" s="14" t="s">
        <v>175</v>
      </c>
      <c r="U2" s="14" t="s">
        <v>11</v>
      </c>
      <c r="V2" s="14" t="s">
        <v>12</v>
      </c>
      <c r="W2" s="36" t="s">
        <v>13</v>
      </c>
      <c r="X2" s="36" t="s">
        <v>14</v>
      </c>
      <c r="Y2" s="36" t="s">
        <v>15</v>
      </c>
      <c r="Z2" s="14" t="s">
        <v>16</v>
      </c>
      <c r="AA2" s="6" t="s">
        <v>19</v>
      </c>
      <c r="AB2" s="14" t="s">
        <v>17</v>
      </c>
      <c r="AC2" s="14" t="s">
        <v>18</v>
      </c>
      <c r="AD2" s="6" t="s">
        <v>20</v>
      </c>
      <c r="AE2" s="6" t="s">
        <v>21</v>
      </c>
      <c r="AF2" s="37" t="s">
        <v>22</v>
      </c>
      <c r="AG2" s="38" t="s">
        <v>168</v>
      </c>
      <c r="AH2" s="38" t="s">
        <v>169</v>
      </c>
      <c r="AI2" s="38" t="s">
        <v>8</v>
      </c>
      <c r="AJ2" s="38" t="s">
        <v>9</v>
      </c>
      <c r="AK2" s="38" t="s">
        <v>10</v>
      </c>
      <c r="AL2" s="38" t="s">
        <v>167</v>
      </c>
      <c r="AM2" s="38" t="s">
        <v>11</v>
      </c>
      <c r="AN2" s="38" t="s">
        <v>12</v>
      </c>
      <c r="AO2" s="38" t="s">
        <v>13</v>
      </c>
      <c r="AP2" s="38" t="s">
        <v>14</v>
      </c>
      <c r="AQ2" s="38" t="s">
        <v>15</v>
      </c>
      <c r="AR2" s="38" t="s">
        <v>16</v>
      </c>
      <c r="AS2" s="38" t="s">
        <v>17</v>
      </c>
      <c r="AT2" s="38" t="s">
        <v>170</v>
      </c>
      <c r="AU2" s="38" t="s">
        <v>171</v>
      </c>
      <c r="AV2" s="38" t="s">
        <v>22</v>
      </c>
      <c r="AW2" s="39" t="s">
        <v>23</v>
      </c>
      <c r="AX2" s="39" t="s">
        <v>24</v>
      </c>
      <c r="AY2" s="39" t="s">
        <v>25</v>
      </c>
      <c r="AZ2" s="39" t="s">
        <v>26</v>
      </c>
      <c r="BA2" s="39" t="s">
        <v>27</v>
      </c>
      <c r="BB2" s="39" t="s">
        <v>28</v>
      </c>
      <c r="BC2" s="39" t="s">
        <v>29</v>
      </c>
      <c r="BD2" s="39" t="s">
        <v>30</v>
      </c>
      <c r="BE2" s="39" t="s">
        <v>31</v>
      </c>
      <c r="BF2" s="39" t="s">
        <v>32</v>
      </c>
      <c r="BG2" s="40" t="s">
        <v>33</v>
      </c>
      <c r="BH2" s="40" t="s">
        <v>34</v>
      </c>
      <c r="BI2" s="40" t="s">
        <v>35</v>
      </c>
      <c r="BJ2" s="40" t="s">
        <v>36</v>
      </c>
      <c r="BK2" s="40" t="s">
        <v>37</v>
      </c>
      <c r="BL2" s="40" t="s">
        <v>38</v>
      </c>
      <c r="BM2" s="40" t="s">
        <v>39</v>
      </c>
      <c r="BN2" s="40" t="s">
        <v>40</v>
      </c>
      <c r="BO2" s="40" t="s">
        <v>41</v>
      </c>
      <c r="BP2" s="40" t="s">
        <v>42</v>
      </c>
      <c r="BQ2" s="36" t="s">
        <v>43</v>
      </c>
      <c r="BR2" s="36" t="s">
        <v>44</v>
      </c>
      <c r="BS2" s="36" t="s">
        <v>45</v>
      </c>
      <c r="BT2" s="36" t="s">
        <v>46</v>
      </c>
      <c r="BU2" s="36" t="s">
        <v>47</v>
      </c>
      <c r="BV2" s="36" t="s">
        <v>48</v>
      </c>
      <c r="BW2" s="36" t="s">
        <v>49</v>
      </c>
      <c r="BX2" s="36" t="s">
        <v>50</v>
      </c>
      <c r="BY2" s="36" t="s">
        <v>51</v>
      </c>
      <c r="BZ2" s="36" t="s">
        <v>52</v>
      </c>
      <c r="CA2" s="41" t="s">
        <v>53</v>
      </c>
      <c r="CB2" s="41" t="s">
        <v>54</v>
      </c>
      <c r="CC2" s="41" t="s">
        <v>55</v>
      </c>
      <c r="CD2" s="41" t="s">
        <v>56</v>
      </c>
      <c r="CE2" s="41" t="s">
        <v>57</v>
      </c>
      <c r="CF2" s="41" t="s">
        <v>58</v>
      </c>
      <c r="CG2" s="41" t="s">
        <v>59</v>
      </c>
      <c r="CH2" s="41" t="s">
        <v>60</v>
      </c>
      <c r="CI2" s="41" t="s">
        <v>61</v>
      </c>
      <c r="CJ2" s="41" t="s">
        <v>62</v>
      </c>
      <c r="CK2" s="42" t="s">
        <v>63</v>
      </c>
      <c r="CL2" s="42" t="s">
        <v>64</v>
      </c>
      <c r="CM2" s="42" t="s">
        <v>65</v>
      </c>
      <c r="CN2" s="42" t="s">
        <v>66</v>
      </c>
      <c r="CO2" s="42" t="s">
        <v>67</v>
      </c>
      <c r="CP2" s="42" t="s">
        <v>68</v>
      </c>
      <c r="CQ2" s="42" t="s">
        <v>69</v>
      </c>
      <c r="CR2" s="42" t="s">
        <v>70</v>
      </c>
      <c r="CS2" s="42" t="s">
        <v>71</v>
      </c>
      <c r="CT2" s="42" t="s">
        <v>72</v>
      </c>
      <c r="CU2" s="43" t="s">
        <v>73</v>
      </c>
      <c r="CV2" s="43" t="s">
        <v>74</v>
      </c>
      <c r="CW2" s="43" t="s">
        <v>75</v>
      </c>
      <c r="CX2" s="43" t="s">
        <v>76</v>
      </c>
      <c r="CY2" s="43" t="s">
        <v>77</v>
      </c>
      <c r="CZ2" s="43" t="s">
        <v>78</v>
      </c>
      <c r="DA2" s="43" t="s">
        <v>79</v>
      </c>
      <c r="DB2" s="43" t="s">
        <v>80</v>
      </c>
      <c r="DC2" s="43" t="s">
        <v>81</v>
      </c>
      <c r="DD2" s="43" t="s">
        <v>82</v>
      </c>
      <c r="DE2" s="14" t="s">
        <v>83</v>
      </c>
      <c r="DF2" s="14" t="s">
        <v>84</v>
      </c>
      <c r="DG2" s="14" t="s">
        <v>85</v>
      </c>
      <c r="DH2" s="14" t="s">
        <v>86</v>
      </c>
      <c r="DI2" s="14" t="s">
        <v>87</v>
      </c>
      <c r="DJ2" s="36" t="s">
        <v>88</v>
      </c>
      <c r="DK2" s="36" t="s">
        <v>89</v>
      </c>
      <c r="DL2" s="36" t="s">
        <v>90</v>
      </c>
      <c r="DM2" s="44" t="s">
        <v>91</v>
      </c>
      <c r="DN2" s="44" t="s">
        <v>92</v>
      </c>
      <c r="DO2" s="45" t="s">
        <v>93</v>
      </c>
      <c r="DP2" s="45" t="s">
        <v>94</v>
      </c>
      <c r="DQ2" s="45" t="s">
        <v>95</v>
      </c>
      <c r="DR2" s="44" t="s">
        <v>96</v>
      </c>
      <c r="DS2" s="44" t="s">
        <v>174</v>
      </c>
      <c r="DT2" s="44" t="s">
        <v>97</v>
      </c>
      <c r="DU2" s="44" t="s">
        <v>98</v>
      </c>
      <c r="DV2" s="44" t="s">
        <v>99</v>
      </c>
      <c r="DW2" s="46" t="s">
        <v>100</v>
      </c>
      <c r="DX2" s="47" t="s">
        <v>101</v>
      </c>
      <c r="DY2" s="47" t="s">
        <v>102</v>
      </c>
      <c r="DZ2" s="47" t="s">
        <v>103</v>
      </c>
      <c r="EA2" s="47" t="s">
        <v>170</v>
      </c>
      <c r="EB2" s="47" t="s">
        <v>171</v>
      </c>
      <c r="EC2" s="48" t="s">
        <v>104</v>
      </c>
      <c r="ED2" s="49" t="s">
        <v>105</v>
      </c>
      <c r="EE2" s="49" t="s">
        <v>106</v>
      </c>
      <c r="EF2" s="49" t="s">
        <v>107</v>
      </c>
      <c r="EG2" s="50" t="s">
        <v>108</v>
      </c>
      <c r="EH2" s="51" t="s">
        <v>109</v>
      </c>
      <c r="EI2" s="52" t="s">
        <v>110</v>
      </c>
      <c r="EJ2" s="51" t="s">
        <v>111</v>
      </c>
      <c r="EK2" s="44" t="s">
        <v>112</v>
      </c>
      <c r="EL2" s="45" t="s">
        <v>113</v>
      </c>
      <c r="EM2" s="45" t="s">
        <v>114</v>
      </c>
      <c r="EN2" s="45" t="s">
        <v>115</v>
      </c>
      <c r="EO2" s="53" t="s">
        <v>116</v>
      </c>
      <c r="EP2" s="54" t="s">
        <v>117</v>
      </c>
      <c r="EQ2" s="54" t="s">
        <v>118</v>
      </c>
      <c r="ER2" s="54" t="s">
        <v>119</v>
      </c>
      <c r="ES2" s="55" t="s">
        <v>120</v>
      </c>
      <c r="ET2" s="56" t="s">
        <v>121</v>
      </c>
      <c r="EU2" s="56" t="s">
        <v>122</v>
      </c>
      <c r="EV2" s="56" t="s">
        <v>123</v>
      </c>
      <c r="EW2" s="57" t="s">
        <v>124</v>
      </c>
      <c r="EX2" s="58" t="s">
        <v>125</v>
      </c>
      <c r="EY2" s="58" t="s">
        <v>126</v>
      </c>
      <c r="EZ2" s="58" t="s">
        <v>127</v>
      </c>
      <c r="FA2" s="45" t="s">
        <v>128</v>
      </c>
      <c r="FB2" s="45" t="s">
        <v>129</v>
      </c>
      <c r="FC2" s="45" t="s">
        <v>130</v>
      </c>
      <c r="FD2" s="59" t="s">
        <v>131</v>
      </c>
      <c r="FE2" s="59" t="s">
        <v>132</v>
      </c>
      <c r="FF2" s="59" t="s">
        <v>133</v>
      </c>
      <c r="FG2" s="34" t="s">
        <v>134</v>
      </c>
      <c r="FH2" s="60" t="s">
        <v>135</v>
      </c>
      <c r="FI2" s="60" t="s">
        <v>136</v>
      </c>
      <c r="FJ2" s="60" t="s">
        <v>137</v>
      </c>
      <c r="FK2" s="61" t="s">
        <v>138</v>
      </c>
      <c r="FL2" s="61" t="s">
        <v>139</v>
      </c>
      <c r="FM2" s="61" t="s">
        <v>140</v>
      </c>
      <c r="FN2" s="62" t="s">
        <v>141</v>
      </c>
      <c r="FO2" s="62" t="s">
        <v>142</v>
      </c>
      <c r="FP2" s="62" t="s">
        <v>143</v>
      </c>
      <c r="FQ2" s="59" t="s">
        <v>144</v>
      </c>
      <c r="FR2" s="59" t="s">
        <v>145</v>
      </c>
      <c r="FS2" s="59" t="s">
        <v>146</v>
      </c>
      <c r="FT2" s="63" t="s">
        <v>147</v>
      </c>
      <c r="FU2" s="63" t="s">
        <v>148</v>
      </c>
      <c r="FV2" s="63" t="s">
        <v>149</v>
      </c>
      <c r="FW2" s="64" t="s">
        <v>150</v>
      </c>
      <c r="FX2" s="64" t="s">
        <v>151</v>
      </c>
      <c r="FY2" s="64" t="s">
        <v>152</v>
      </c>
      <c r="FZ2" s="65" t="s">
        <v>153</v>
      </c>
      <c r="GA2" s="65" t="s">
        <v>154</v>
      </c>
      <c r="GB2" s="65" t="s">
        <v>155</v>
      </c>
      <c r="GC2" s="34" t="s">
        <v>156</v>
      </c>
      <c r="GD2" s="66" t="s">
        <v>157</v>
      </c>
      <c r="GE2" s="66" t="s">
        <v>158</v>
      </c>
      <c r="GF2" s="66" t="s">
        <v>159</v>
      </c>
    </row>
  </sheetData>
  <conditionalFormatting sqref="GD2:GF2">
    <cfRule type="cellIs" dxfId="5" priority="1" operator="equal">
      <formula>"impact ETP?"</formula>
    </cfRule>
    <cfRule type="cellIs" dxfId="4" priority="2" operator="equal">
      <formula>"doublon"</formula>
    </cfRule>
    <cfRule type="cellIs" dxfId="3" priority="3" operator="equal">
      <formula>"à préciser"</formula>
    </cfRule>
  </conditionalFormatting>
  <conditionalFormatting sqref="GD1:GE1">
    <cfRule type="cellIs" dxfId="2" priority="4" operator="equal">
      <formula>"impact ETP?"</formula>
    </cfRule>
    <cfRule type="cellIs" dxfId="1" priority="5" operator="equal">
      <formula>"doublon"</formula>
    </cfRule>
    <cfRule type="cellIs" dxfId="0" priority="6" operator="equal">
      <formula>"à préciser"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5"/>
  <sheetViews>
    <sheetView workbookViewId="0">
      <selection activeCell="A2" sqref="A2:E5"/>
    </sheetView>
  </sheetViews>
  <sheetFormatPr baseColWidth="10" defaultRowHeight="15" x14ac:dyDescent="0.25"/>
  <cols>
    <col min="1" max="1" width="11.42578125" style="78"/>
    <col min="3" max="3" width="27.85546875" bestFit="1" customWidth="1"/>
    <col min="4" max="4" width="14.7109375" bestFit="1" customWidth="1"/>
    <col min="5" max="5" width="18.5703125" bestFit="1" customWidth="1"/>
  </cols>
  <sheetData>
    <row r="2" spans="1:5" x14ac:dyDescent="0.25">
      <c r="A2" s="78" t="s">
        <v>190</v>
      </c>
      <c r="B2" t="s">
        <v>194</v>
      </c>
      <c r="C2" t="s">
        <v>205</v>
      </c>
      <c r="D2" t="s">
        <v>208</v>
      </c>
      <c r="E2" t="s">
        <v>211</v>
      </c>
    </row>
    <row r="3" spans="1:5" x14ac:dyDescent="0.25">
      <c r="A3" s="78" t="s">
        <v>191</v>
      </c>
      <c r="B3" t="s">
        <v>195</v>
      </c>
      <c r="C3" t="s">
        <v>204</v>
      </c>
      <c r="D3" t="s">
        <v>206</v>
      </c>
      <c r="E3" t="s">
        <v>209</v>
      </c>
    </row>
    <row r="4" spans="1:5" x14ac:dyDescent="0.25">
      <c r="A4" s="78" t="s">
        <v>192</v>
      </c>
      <c r="C4" t="s">
        <v>203</v>
      </c>
      <c r="D4" t="s">
        <v>207</v>
      </c>
      <c r="E4" t="s">
        <v>210</v>
      </c>
    </row>
    <row r="5" spans="1:5" x14ac:dyDescent="0.25">
      <c r="A5" s="78" t="s">
        <v>193</v>
      </c>
      <c r="C5" t="s">
        <v>202</v>
      </c>
      <c r="D5" t="s">
        <v>202</v>
      </c>
      <c r="E5" t="s">
        <v>202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A3"/>
  <sheetViews>
    <sheetView workbookViewId="0">
      <selection activeCell="F2" sqref="F2"/>
    </sheetView>
  </sheetViews>
  <sheetFormatPr baseColWidth="10" defaultRowHeight="15" x14ac:dyDescent="0.25"/>
  <cols>
    <col min="2" max="2" width="14.28515625" customWidth="1"/>
    <col min="5" max="5" width="15" customWidth="1"/>
    <col min="6" max="6" width="17" customWidth="1"/>
    <col min="7" max="7" width="25.85546875" customWidth="1"/>
    <col min="8" max="12" width="17" customWidth="1"/>
    <col min="18" max="18" width="0" hidden="1" customWidth="1"/>
    <col min="26" max="26" width="0" hidden="1" customWidth="1"/>
    <col min="27" max="27" width="28.7109375" customWidth="1"/>
    <col min="28" max="28" width="19.7109375" customWidth="1"/>
    <col min="34" max="34" width="15.42578125" hidden="1" customWidth="1"/>
    <col min="55" max="56" width="21.42578125" customWidth="1"/>
  </cols>
  <sheetData>
    <row r="1" spans="1:79" x14ac:dyDescent="0.25">
      <c r="A1" s="1" t="s">
        <v>177</v>
      </c>
      <c r="B1" s="1"/>
      <c r="C1" s="69"/>
      <c r="D1" s="69"/>
      <c r="E1" s="69"/>
      <c r="F1" s="1"/>
      <c r="G1" s="1"/>
      <c r="H1" s="1"/>
      <c r="I1" s="1"/>
      <c r="J1" s="1"/>
      <c r="K1" s="1"/>
      <c r="L1" s="1"/>
      <c r="M1" s="1"/>
      <c r="N1" s="2" t="s">
        <v>0</v>
      </c>
      <c r="O1" s="2"/>
      <c r="P1" s="2"/>
      <c r="Q1" s="2"/>
      <c r="R1" s="2"/>
      <c r="S1" s="4" t="s">
        <v>1</v>
      </c>
      <c r="T1" s="4"/>
      <c r="U1" s="67"/>
      <c r="V1" s="5" t="s">
        <v>172</v>
      </c>
      <c r="W1" s="5"/>
      <c r="X1" s="5"/>
      <c r="Y1" s="6"/>
      <c r="Z1" s="6"/>
      <c r="AA1" s="7"/>
      <c r="AB1" s="7"/>
      <c r="AC1" s="6"/>
      <c r="AD1" s="6"/>
      <c r="AE1" s="6"/>
      <c r="AF1" s="6"/>
      <c r="AG1" s="6"/>
      <c r="AH1" s="7"/>
      <c r="AI1" s="7"/>
      <c r="AJ1" s="7"/>
      <c r="AK1" s="7"/>
      <c r="AL1" s="7"/>
      <c r="AM1" s="7"/>
      <c r="AN1" s="7"/>
      <c r="AO1" s="8">
        <v>2021</v>
      </c>
      <c r="AP1" s="8"/>
      <c r="AQ1" s="9">
        <v>2022</v>
      </c>
      <c r="AR1" s="9"/>
      <c r="AS1" s="10">
        <v>2023</v>
      </c>
      <c r="AT1" s="10"/>
      <c r="AU1" s="6">
        <v>2024</v>
      </c>
      <c r="AV1" s="6"/>
      <c r="AW1" s="11">
        <v>2025</v>
      </c>
      <c r="AX1" s="11"/>
      <c r="AY1" s="12">
        <v>2026</v>
      </c>
      <c r="AZ1" s="12"/>
      <c r="BA1" s="13">
        <v>2027</v>
      </c>
      <c r="BB1" s="13"/>
      <c r="BC1" s="15" t="s">
        <v>173</v>
      </c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6">
        <v>2021</v>
      </c>
      <c r="BO1" s="16"/>
      <c r="BP1" s="17">
        <v>2022</v>
      </c>
      <c r="BQ1" s="17"/>
      <c r="BR1" s="18">
        <v>2023</v>
      </c>
      <c r="BS1" s="18"/>
      <c r="BT1" s="15">
        <v>2024</v>
      </c>
      <c r="BU1" s="15"/>
      <c r="BV1" s="19">
        <v>2025</v>
      </c>
      <c r="BW1" s="19"/>
      <c r="BX1" s="20">
        <v>2026</v>
      </c>
      <c r="BY1" s="20"/>
      <c r="BZ1" s="21">
        <v>2027</v>
      </c>
      <c r="CA1" s="21"/>
    </row>
    <row r="2" spans="1:79" ht="64.5" customHeight="1" x14ac:dyDescent="0.25">
      <c r="A2" s="71" t="s">
        <v>161</v>
      </c>
      <c r="B2" s="71" t="s">
        <v>189</v>
      </c>
      <c r="C2" s="73" t="s">
        <v>176</v>
      </c>
      <c r="D2" s="71" t="s">
        <v>183</v>
      </c>
      <c r="E2" s="71" t="s">
        <v>184</v>
      </c>
      <c r="F2" s="71" t="s">
        <v>182</v>
      </c>
      <c r="G2" s="71" t="s">
        <v>197</v>
      </c>
      <c r="H2" s="71" t="s">
        <v>198</v>
      </c>
      <c r="I2" s="71" t="s">
        <v>199</v>
      </c>
      <c r="J2" s="71" t="s">
        <v>200</v>
      </c>
      <c r="K2" s="71" t="s">
        <v>18</v>
      </c>
      <c r="L2" s="71" t="s">
        <v>201</v>
      </c>
      <c r="M2" s="71" t="s">
        <v>163</v>
      </c>
      <c r="N2" s="72" t="s">
        <v>166</v>
      </c>
      <c r="O2" s="72" t="s">
        <v>160</v>
      </c>
      <c r="P2" s="72" t="s">
        <v>3</v>
      </c>
      <c r="Q2" s="72" t="s">
        <v>181</v>
      </c>
      <c r="R2" s="33" t="s">
        <v>5</v>
      </c>
      <c r="S2" s="35" t="s">
        <v>164</v>
      </c>
      <c r="T2" s="35" t="s">
        <v>165</v>
      </c>
      <c r="U2" s="74" t="s">
        <v>7</v>
      </c>
      <c r="V2" s="14" t="s">
        <v>185</v>
      </c>
      <c r="W2" s="14" t="s">
        <v>186</v>
      </c>
      <c r="X2" s="14" t="s">
        <v>187</v>
      </c>
      <c r="Y2" s="14" t="s">
        <v>188</v>
      </c>
      <c r="Z2" s="14" t="s">
        <v>196</v>
      </c>
      <c r="AA2" s="70" t="s">
        <v>167</v>
      </c>
      <c r="AB2" s="70" t="s">
        <v>175</v>
      </c>
      <c r="AC2" s="14" t="s">
        <v>11</v>
      </c>
      <c r="AD2" s="14" t="s">
        <v>12</v>
      </c>
      <c r="AE2" s="36" t="s">
        <v>13</v>
      </c>
      <c r="AF2" s="75" t="s">
        <v>14</v>
      </c>
      <c r="AG2" s="75" t="s">
        <v>15</v>
      </c>
      <c r="AH2" s="14" t="s">
        <v>16</v>
      </c>
      <c r="AI2" s="79" t="s">
        <v>19</v>
      </c>
      <c r="AJ2" s="70" t="s">
        <v>17</v>
      </c>
      <c r="AK2" s="70" t="s">
        <v>18</v>
      </c>
      <c r="AL2" s="79" t="s">
        <v>20</v>
      </c>
      <c r="AM2" s="75" t="s">
        <v>21</v>
      </c>
      <c r="AN2" s="37" t="s">
        <v>22</v>
      </c>
      <c r="AO2" s="38" t="s">
        <v>170</v>
      </c>
      <c r="AP2" s="38" t="s">
        <v>178</v>
      </c>
      <c r="AQ2" s="39" t="s">
        <v>170</v>
      </c>
      <c r="AR2" s="39" t="s">
        <v>178</v>
      </c>
      <c r="AS2" s="40" t="s">
        <v>170</v>
      </c>
      <c r="AT2" s="40" t="s">
        <v>178</v>
      </c>
      <c r="AU2" s="36" t="s">
        <v>170</v>
      </c>
      <c r="AV2" s="36" t="s">
        <v>178</v>
      </c>
      <c r="AW2" s="41" t="s">
        <v>170</v>
      </c>
      <c r="AX2" s="41" t="s">
        <v>178</v>
      </c>
      <c r="AY2" s="42" t="s">
        <v>170</v>
      </c>
      <c r="AZ2" s="42" t="s">
        <v>178</v>
      </c>
      <c r="BA2" s="43" t="s">
        <v>170</v>
      </c>
      <c r="BB2" s="43" t="s">
        <v>178</v>
      </c>
      <c r="BC2" s="44" t="s">
        <v>179</v>
      </c>
      <c r="BD2" s="44" t="s">
        <v>180</v>
      </c>
      <c r="BE2" s="45" t="s">
        <v>93</v>
      </c>
      <c r="BF2" s="77" t="s">
        <v>94</v>
      </c>
      <c r="BG2" s="77" t="s">
        <v>95</v>
      </c>
      <c r="BH2" s="44" t="s">
        <v>96</v>
      </c>
      <c r="BI2" s="44" t="s">
        <v>174</v>
      </c>
      <c r="BJ2" s="44" t="s">
        <v>18</v>
      </c>
      <c r="BK2" s="44" t="s">
        <v>97</v>
      </c>
      <c r="BL2" s="76" t="s">
        <v>98</v>
      </c>
      <c r="BM2" s="44" t="s">
        <v>99</v>
      </c>
      <c r="BN2" s="46" t="s">
        <v>170</v>
      </c>
      <c r="BO2" s="47" t="s">
        <v>178</v>
      </c>
      <c r="BP2" s="48" t="s">
        <v>170</v>
      </c>
      <c r="BQ2" s="49" t="s">
        <v>178</v>
      </c>
      <c r="BR2" s="50" t="s">
        <v>170</v>
      </c>
      <c r="BS2" s="51" t="s">
        <v>178</v>
      </c>
      <c r="BT2" s="45" t="s">
        <v>170</v>
      </c>
      <c r="BU2" s="45" t="s">
        <v>178</v>
      </c>
      <c r="BV2" s="53" t="s">
        <v>170</v>
      </c>
      <c r="BW2" s="54" t="s">
        <v>178</v>
      </c>
      <c r="BX2" s="56" t="s">
        <v>170</v>
      </c>
      <c r="BY2" s="56" t="s">
        <v>178</v>
      </c>
      <c r="BZ2" s="57" t="s">
        <v>170</v>
      </c>
      <c r="CA2" s="58" t="s">
        <v>178</v>
      </c>
    </row>
    <row r="3" spans="1:79" x14ac:dyDescent="0.25">
      <c r="Z3">
        <f>SUM(V3:Y3)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C14"/>
  <sheetViews>
    <sheetView workbookViewId="0">
      <selection activeCell="B3" sqref="B3:B14"/>
    </sheetView>
  </sheetViews>
  <sheetFormatPr baseColWidth="10" defaultRowHeight="15" x14ac:dyDescent="0.25"/>
  <sheetData>
    <row r="2" spans="1:3" x14ac:dyDescent="0.25">
      <c r="A2" s="114" t="s">
        <v>217</v>
      </c>
      <c r="B2" s="114" t="s">
        <v>218</v>
      </c>
    </row>
    <row r="3" spans="1:3" x14ac:dyDescent="0.25">
      <c r="A3">
        <v>2021</v>
      </c>
      <c r="B3" t="s">
        <v>219</v>
      </c>
      <c r="C3">
        <v>1</v>
      </c>
    </row>
    <row r="4" spans="1:3" x14ac:dyDescent="0.25">
      <c r="A4">
        <v>2022</v>
      </c>
      <c r="B4" t="s">
        <v>220</v>
      </c>
      <c r="C4">
        <v>2</v>
      </c>
    </row>
    <row r="5" spans="1:3" x14ac:dyDescent="0.25">
      <c r="A5">
        <v>2023</v>
      </c>
      <c r="B5" t="s">
        <v>221</v>
      </c>
      <c r="C5">
        <v>3</v>
      </c>
    </row>
    <row r="6" spans="1:3" x14ac:dyDescent="0.25">
      <c r="A6">
        <v>2024</v>
      </c>
      <c r="B6" t="s">
        <v>222</v>
      </c>
      <c r="C6">
        <v>4</v>
      </c>
    </row>
    <row r="7" spans="1:3" x14ac:dyDescent="0.25">
      <c r="A7">
        <v>2025</v>
      </c>
      <c r="B7" t="s">
        <v>223</v>
      </c>
      <c r="C7">
        <v>5</v>
      </c>
    </row>
    <row r="8" spans="1:3" x14ac:dyDescent="0.25">
      <c r="A8">
        <v>2026</v>
      </c>
      <c r="B8" t="s">
        <v>224</v>
      </c>
      <c r="C8">
        <v>6</v>
      </c>
    </row>
    <row r="9" spans="1:3" x14ac:dyDescent="0.25">
      <c r="A9">
        <v>2027</v>
      </c>
      <c r="B9" t="s">
        <v>225</v>
      </c>
      <c r="C9">
        <v>7</v>
      </c>
    </row>
    <row r="10" spans="1:3" x14ac:dyDescent="0.25">
      <c r="A10">
        <v>2028</v>
      </c>
      <c r="B10" t="s">
        <v>226</v>
      </c>
      <c r="C10">
        <v>8</v>
      </c>
    </row>
    <row r="11" spans="1:3" x14ac:dyDescent="0.25">
      <c r="A11">
        <v>2029</v>
      </c>
      <c r="B11" t="s">
        <v>227</v>
      </c>
      <c r="C11">
        <v>9</v>
      </c>
    </row>
    <row r="12" spans="1:3" x14ac:dyDescent="0.25">
      <c r="A12">
        <v>2030</v>
      </c>
      <c r="B12" t="s">
        <v>228</v>
      </c>
      <c r="C12">
        <v>10</v>
      </c>
    </row>
    <row r="13" spans="1:3" x14ac:dyDescent="0.25">
      <c r="B13" t="s">
        <v>229</v>
      </c>
      <c r="C13">
        <v>11</v>
      </c>
    </row>
    <row r="14" spans="1:3" x14ac:dyDescent="0.25">
      <c r="B14" t="s">
        <v>230</v>
      </c>
      <c r="C14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9"/>
  <sheetViews>
    <sheetView tabSelected="1" zoomScale="90" zoomScaleNormal="90" workbookViewId="0">
      <selection activeCell="K17" sqref="K17"/>
    </sheetView>
  </sheetViews>
  <sheetFormatPr baseColWidth="10" defaultRowHeight="15" x14ac:dyDescent="0.25"/>
  <cols>
    <col min="1" max="1" width="13" customWidth="1"/>
    <col min="2" max="2" width="14.42578125" customWidth="1"/>
    <col min="3" max="3" width="11" customWidth="1"/>
    <col min="4" max="4" width="12" customWidth="1"/>
    <col min="5" max="5" width="10" customWidth="1"/>
    <col min="6" max="6" width="12.140625" customWidth="1"/>
    <col min="7" max="20" width="11.42578125" customWidth="1"/>
    <col min="21" max="21" width="22.42578125" bestFit="1" customWidth="1"/>
  </cols>
  <sheetData>
    <row r="1" spans="1:22" x14ac:dyDescent="0.25">
      <c r="A1" s="82"/>
      <c r="B1" s="93"/>
      <c r="C1" s="94"/>
      <c r="D1" s="94"/>
      <c r="E1" s="95"/>
      <c r="F1" s="96"/>
      <c r="G1" s="85">
        <v>2021</v>
      </c>
      <c r="H1" s="86"/>
      <c r="I1" s="87">
        <v>2022</v>
      </c>
      <c r="J1" s="87"/>
      <c r="K1" s="88">
        <v>2023</v>
      </c>
      <c r="L1" s="88"/>
      <c r="M1" s="83">
        <v>2024</v>
      </c>
      <c r="N1" s="83"/>
      <c r="O1" s="89">
        <v>2025</v>
      </c>
      <c r="P1" s="89"/>
      <c r="Q1" s="90">
        <v>2026</v>
      </c>
      <c r="R1" s="90"/>
      <c r="S1" s="91">
        <v>2027</v>
      </c>
      <c r="T1" s="92"/>
    </row>
    <row r="2" spans="1:22" s="97" customFormat="1" ht="64.5" customHeight="1" x14ac:dyDescent="0.25">
      <c r="A2" s="101" t="s">
        <v>231</v>
      </c>
      <c r="B2" s="102" t="s">
        <v>212</v>
      </c>
      <c r="C2" s="103" t="s">
        <v>213</v>
      </c>
      <c r="D2" s="103" t="s">
        <v>214</v>
      </c>
      <c r="E2" s="112" t="s">
        <v>215</v>
      </c>
      <c r="F2" s="113" t="s">
        <v>216</v>
      </c>
      <c r="G2" s="104" t="s">
        <v>232</v>
      </c>
      <c r="H2" s="125" t="s">
        <v>233</v>
      </c>
      <c r="I2" s="105" t="s">
        <v>234</v>
      </c>
      <c r="J2" s="105" t="s">
        <v>235</v>
      </c>
      <c r="K2" s="106" t="s">
        <v>236</v>
      </c>
      <c r="L2" s="106" t="s">
        <v>237</v>
      </c>
      <c r="M2" s="107" t="s">
        <v>238</v>
      </c>
      <c r="N2" s="107" t="s">
        <v>239</v>
      </c>
      <c r="O2" s="108" t="s">
        <v>240</v>
      </c>
      <c r="P2" s="108" t="s">
        <v>241</v>
      </c>
      <c r="Q2" s="109" t="s">
        <v>242</v>
      </c>
      <c r="R2" s="109" t="s">
        <v>243</v>
      </c>
      <c r="S2" s="110" t="s">
        <v>244</v>
      </c>
      <c r="T2" s="111" t="s">
        <v>245</v>
      </c>
      <c r="U2" s="118" t="s">
        <v>22</v>
      </c>
    </row>
    <row r="3" spans="1:22" x14ac:dyDescent="0.25">
      <c r="A3" s="99"/>
      <c r="B3" s="81">
        <v>100000</v>
      </c>
      <c r="C3" s="80">
        <v>2021</v>
      </c>
      <c r="D3" s="80" t="s">
        <v>219</v>
      </c>
      <c r="E3" s="80">
        <v>2025</v>
      </c>
      <c r="F3" s="84" t="s">
        <v>228</v>
      </c>
      <c r="G3" s="98">
        <f>IF($G$1=Tableau1[[#This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d''entrée]],références!$B$3:$B$14,0))/12),IF($G$1=Tableau1[[#This Row],[année de sortie]],-Tableau1[[#This Row],[Montant estimé année pleine]]*(13-MATCH(Tableau1[[#This Row],[mois de sortie]],références!$B$3:$B$14,0))/12,0))</f>
        <v>100000</v>
      </c>
      <c r="H3" s="117">
        <f t="shared" ref="H3:H9" si="0">SUM(F3:G3)</f>
        <v>100000</v>
      </c>
      <c r="I3" s="81">
        <f>IF($I$1=Tableau1[[#This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d''entrée]],références!$B$3:$B$14,0))/12),IF($I$1=Tableau1[[#This Row],[année de sortie]],IF(Tableau1[[#This Row],[coût annuel 2021]]=Tableau1[[#This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2021]]),IF($I$1=Tableau1[[#This Row],[année de sortie]]+1,-Tableau1[[#This Row],[coût annuel 2021]],IF(AND(Tableau1[[#This Row],[année d''entrée]]&lt;$I$1,$I$1&lt;Tableau1[[#This Row],[année de sortie]]),Tableau1[[#This Row],[Montant estimé année pleine]]-Tableau1[[#This Row],[coût annuel 2021]],IF(SUM(F3:G3)=0,0,Tableau1[[#This Row],[Montant estimé année pleine]]-Tableau1[[#This Row],[coût annuel 2021]])))))</f>
        <v>0</v>
      </c>
      <c r="J3" s="81">
        <f>IF($I$1=Tableau1[[#This Row],[année de sortie]],Tableau1[[#This Row],[montant BP 2022]],SUM(H3:I3))</f>
        <v>100000</v>
      </c>
      <c r="K3" s="81">
        <f>IF($K$1=Tableau1[[#This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d''entrée]],références!$B$3:$B$14,0))/12),IF($K$1=Tableau1[[#This Row],[année de sortie]],IF(Tableau1[[#This Row],[coût annuel 2022]]=Tableau1[[#This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2022]]),IF($K$1=Tableau1[[#This Row],[année de sortie]]+1,-Tableau1[[#This Row],[coût annuel 2022]],IF(AND(Tableau1[[#This Row],[année d''entrée]]&lt;$K$1,$K$1&lt;Tableau1[[#This Row],[année de sortie]]),Tableau1[[#This Row],[Montant estimé année pleine]]-Tableau1[[#This Row],[coût annuel 2022]],IF(SUM(Tableau1[[#This Row],[coût annuel 2021]:[montant BP 2022]])=0,0,Tableau1[[#This Row],[Montant estimé année pleine]]-Tableau1[[#This Row],[coût annuel 2022]])))))</f>
        <v>0</v>
      </c>
      <c r="L3" s="81">
        <f>IF($K$1=Tableau1[[#This Row],[année de sortie]],Tableau1[[#This Row],[montant BP 2023]],SUM(J3:K3))</f>
        <v>100000</v>
      </c>
      <c r="M3" s="81">
        <f>IF($M$1=Tableau1[[#This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d''entrée]],références!$B$3:$B$14,0))/12),IF($M$1=Tableau1[[#This Row],[année de sortie]],IF(Tableau1[[#This Row],[coût annuel 2023]]=Tableau1[[#This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2023]]),IF($M$1=Tableau1[[#This Row],[année de sortie]]+1,-Tableau1[[#This Row],[coût annuel 2023]],IF(AND(Tableau1[[#This Row],[année d''entrée]]&lt;$M$1,$M$1&lt;Tableau1[[#This Row],[année de sortie]]),Tableau1[[#This Row],[Montant estimé année pleine]]-Tableau1[[#This Row],[coût annuel 2023]],IF(SUM(Tableau1[[#This Row],[coût annuel 2022]:[montant BP 2023]])=0,0,Tableau1[[#This Row],[Montant estimé année pleine]]-Tableau1[[#This Row],[coût annuel 2023]])))))</f>
        <v>0</v>
      </c>
      <c r="N3" s="81">
        <f>IF($M$1=Tableau1[[#This Row],[année de sortie]],Tableau1[[#This Row],[montant BP 2023]],SUM(L3:M3))</f>
        <v>100000</v>
      </c>
      <c r="O3" s="81">
        <f>IF($O$1=Tableau1[[#This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d''entrée]],références!$B$3:$B$14,0))/12),IF($O$1=Tableau1[[#This Row],[année de sortie]],IF(Tableau1[[#This Row],[coût annuel 2024]]=Tableau1[[#This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2024]]),IF($O$1=Tableau1[[#This Row],[année de sortie]]+1,-Tableau1[[#This Row],[coût annuel 2024]],IF(AND(Tableau1[[#This Row],[année d''entrée]]&lt;$O$1,$O$1&lt;Tableau1[[#This Row],[année de sortie]]),Tableau1[[#This Row],[Montant estimé année pleine]]-Tableau1[[#This Row],[coût annuel 2024]],IF(SUM(Tableau1[[#This Row],[coût annuel 2023]:[montant BP 2024]])=0,0,Tableau1[[#This Row],[Montant estimé année pleine]]-Tableau1[[#This Row],[coût annuel 2024]])))))</f>
        <v>-25000</v>
      </c>
      <c r="P3" s="81">
        <f>IF($I$1=Tableau1[[#This Row],[année de sortie]],Tableau1[[#This Row],[montant BP 2025]],SUM(N3:O3))</f>
        <v>75000</v>
      </c>
      <c r="Q3" s="81">
        <f>IF($Q$1=Tableau1[[#This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d''entrée]],références!$B$3:$B$14,0))/12),IF($Q$1=Tableau1[[#This Row],[année de sortie]],IF(Tableau1[[#This Row],[coût annuel 2025]]=Tableau1[[#This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2025]]),IF($Q$1=Tableau1[[#This Row],[année de sortie]]+1,-Tableau1[[#This Row],[coût annuel 2025]],IF(AND(Tableau1[[#This Row],[année d''entrée]]&lt;$Q$1,$Q$1&lt;Tableau1[[#This Row],[année de sortie]]),Tableau1[[#This Row],[Montant estimé année pleine]]-Tableau1[[#This Row],[coût annuel 2025]],IF(SUM(Tableau1[[#This Row],[coût annuel 2024]:[montant BP 2025]])=0,0,Tableau1[[#This Row],[Montant estimé année pleine]]-Tableau1[[#This Row],[coût annuel 2025]])))))</f>
        <v>-75000</v>
      </c>
      <c r="R3" s="81">
        <f>IF($I$1=Tableau1[[#This Row],[année de sortie]],Tableau1[[#This Row],[montant BP 2026]],SUM(P3:Q3))</f>
        <v>0</v>
      </c>
      <c r="S3" s="81">
        <f>IF($S$1=Tableau1[[#This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d''entrée]],références!$B$3:$B$14,0))/12),IF($S$1=Tableau1[[#This Row],[année de sortie]],IF(Tableau1[[#This Row],[coût annuel 2026]]=Tableau1[[#This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2026]]),IF($S$1=Tableau1[[#This Row],[année de sortie]]+1,-Tableau1[[#This Row],[coût annuel 2026]],IF(AND(Tableau1[[#This Row],[année d''entrée]]&lt;$S$1,$S$1&lt;Tableau1[[#This Row],[année de sortie]]),Tableau1[[#This Row],[Montant estimé année pleine]]-Tableau1[[#This Row],[coût annuel 2026]],IF(SUM(Tableau1[[#This Row],[coût annuel 2025]:[montant BP 2026]])=0,0,Tableau1[[#This Row],[Montant estimé année pleine]]-Tableau1[[#This Row],[coût annuel 2026]])))))</f>
        <v>0</v>
      </c>
      <c r="T3" s="100">
        <f>IF($I$1=Tableau1[[#This Row],[année de sortie]],Tableau1[[#This Row],[montant BP 2027]],SUM(R3:S3))</f>
        <v>0</v>
      </c>
      <c r="U3" s="117"/>
    </row>
    <row r="4" spans="1:22" x14ac:dyDescent="0.25">
      <c r="A4" s="99"/>
      <c r="B4" s="81">
        <v>45000</v>
      </c>
      <c r="C4" s="80">
        <v>2022</v>
      </c>
      <c r="D4" s="80" t="s">
        <v>222</v>
      </c>
      <c r="E4" s="80"/>
      <c r="F4" s="84"/>
      <c r="G4" s="98">
        <f>IF($G$1=Tableau1[[#This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d''entrée]],références!$B$3:$B$14,0))/12),IF($G$1=Tableau1[[#This Row],[année de sortie]],-Tableau1[[#This Row],[Montant estimé année pleine]]*(13-MATCH(Tableau1[[#This Row],[mois de sortie]],références!$B$3:$B$14,0))/12,0))</f>
        <v>0</v>
      </c>
      <c r="H4" s="81">
        <f t="shared" si="0"/>
        <v>0</v>
      </c>
      <c r="I4" s="81">
        <f>IF($I$1=Tableau1[[#This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d''entrée]],références!$B$3:$B$14,0))/12),IF($I$1=Tableau1[[#This Row],[année de sortie]],IF(Tableau1[[#This Row],[coût annuel 2021]]=Tableau1[[#This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2021]]),IF($I$1=Tableau1[[#This Row],[année de sortie]]+1,-Tableau1[[#This Row],[coût annuel 2021]],IF(AND(Tableau1[[#This Row],[année d''entrée]]&lt;$I$1,$I$1&lt;Tableau1[[#This Row],[année de sortie]]),Tableau1[[#This Row],[Montant estimé année pleine]]-Tableau1[[#This Row],[coût annuel 2021]],IF(SUM(F4:G4)=0,0,Tableau1[[#This Row],[Montant estimé année pleine]]-Tableau1[[#This Row],[coût annuel 2021]])))))</f>
        <v>33750</v>
      </c>
      <c r="J4" s="81">
        <f>IF($I$1=Tableau1[[#This Row],[année de sortie]],Tableau1[[#This Row],[montant BP 2022]],SUM(H4:I4))</f>
        <v>33750</v>
      </c>
      <c r="K4" s="81">
        <f>IF($K$1=Tableau1[[#This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d''entrée]],références!$B$3:$B$14,0))/12),IF($K$1=Tableau1[[#This Row],[année de sortie]],IF(Tableau1[[#This Row],[coût annuel 2022]]=Tableau1[[#This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2022]]),IF($K$1=Tableau1[[#This Row],[année de sortie]]+1,-Tableau1[[#This Row],[coût annuel 2022]],IF(AND(Tableau1[[#This Row],[année d''entrée]]&lt;$K$1,$K$1&lt;Tableau1[[#This Row],[année de sortie]]),Tableau1[[#This Row],[Montant estimé année pleine]]-Tableau1[[#This Row],[coût annuel 2022]],IF(SUM(Tableau1[[#This Row],[coût annuel 2021]:[montant BP 2022]])=0,0,Tableau1[[#This Row],[Montant estimé année pleine]]-Tableau1[[#This Row],[coût annuel 2022]])))))</f>
        <v>11250</v>
      </c>
      <c r="L4" s="81">
        <f>IF($K$1=Tableau1[[#This Row],[année de sortie]],Tableau1[[#This Row],[montant BP 2023]],SUM(J4:K4))</f>
        <v>45000</v>
      </c>
      <c r="M4" s="81">
        <f>IF($M$1=Tableau1[[#This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d''entrée]],références!$B$3:$B$14,0))/12),IF($M$1=Tableau1[[#This Row],[année de sortie]],IF(Tableau1[[#This Row],[coût annuel 2023]]=Tableau1[[#This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2023]]),IF($M$1=Tableau1[[#This Row],[année de sortie]]+1,-Tableau1[[#This Row],[coût annuel 2023]],IF(AND(Tableau1[[#This Row],[année d''entrée]]&lt;$M$1,$M$1&lt;Tableau1[[#This Row],[année de sortie]]),Tableau1[[#This Row],[Montant estimé année pleine]]-Tableau1[[#This Row],[coût annuel 2023]],IF(SUM(Tableau1[[#This Row],[coût annuel 2022]:[montant BP 2023]])=0,0,Tableau1[[#This Row],[Montant estimé année pleine]]-Tableau1[[#This Row],[coût annuel 2023]])))))</f>
        <v>0</v>
      </c>
      <c r="N4" s="81">
        <f>IF($M$1=Tableau1[[#This Row],[année de sortie]],Tableau1[[#This Row],[montant BP 2023]],SUM(L4:M4))</f>
        <v>45000</v>
      </c>
      <c r="O4" s="81">
        <f>IF($O$1=Tableau1[[#This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d''entrée]],références!$B$3:$B$14,0))/12),IF($O$1=Tableau1[[#This Row],[année de sortie]],IF(Tableau1[[#This Row],[coût annuel 2024]]=Tableau1[[#This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2024]]),IF($O$1=Tableau1[[#This Row],[année de sortie]]+1,-Tableau1[[#This Row],[coût annuel 2024]],IF(AND(Tableau1[[#This Row],[année d''entrée]]&lt;$O$1,$O$1&lt;Tableau1[[#This Row],[année de sortie]]),Tableau1[[#This Row],[Montant estimé année pleine]]-Tableau1[[#This Row],[coût annuel 2024]],IF(SUM(Tableau1[[#This Row],[coût annuel 2023]:[montant BP 2024]])=0,0,Tableau1[[#This Row],[Montant estimé année pleine]]-Tableau1[[#This Row],[coût annuel 2024]])))))</f>
        <v>0</v>
      </c>
      <c r="P4" s="81">
        <f>IF($I$1=Tableau1[[#This Row],[année de sortie]],Tableau1[[#This Row],[montant BP 2025]],SUM(N4:O4))</f>
        <v>45000</v>
      </c>
      <c r="Q4" s="81">
        <f>IF($Q$1=Tableau1[[#This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d''entrée]],références!$B$3:$B$14,0))/12),IF($Q$1=Tableau1[[#This Row],[année de sortie]],IF(Tableau1[[#This Row],[coût annuel 2025]]=Tableau1[[#This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2025]]),IF($Q$1=Tableau1[[#This Row],[année de sortie]]+1,-Tableau1[[#This Row],[coût annuel 2025]],IF(AND(Tableau1[[#This Row],[année d''entrée]]&lt;$Q$1,$Q$1&lt;Tableau1[[#This Row],[année de sortie]]),Tableau1[[#This Row],[Montant estimé année pleine]]-Tableau1[[#This Row],[coût annuel 2025]],IF(SUM(Tableau1[[#This Row],[coût annuel 2024]:[montant BP 2025]])=0,0,Tableau1[[#This Row],[Montant estimé année pleine]]-Tableau1[[#This Row],[coût annuel 2025]])))))</f>
        <v>0</v>
      </c>
      <c r="R4" s="81">
        <f>IF($I$1=Tableau1[[#This Row],[année de sortie]],Tableau1[[#This Row],[montant BP 2026]],SUM(P4:Q4))</f>
        <v>45000</v>
      </c>
      <c r="S4" s="81">
        <f>IF($S$1=Tableau1[[#This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d''entrée]],références!$B$3:$B$14,0))/12),IF($S$1=Tableau1[[#This Row],[année de sortie]],IF(Tableau1[[#This Row],[coût annuel 2026]]=Tableau1[[#This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2026]]),IF($S$1=Tableau1[[#This Row],[année de sortie]]+1,-Tableau1[[#This Row],[coût annuel 2026]],IF(AND(Tableau1[[#This Row],[année d''entrée]]&lt;$S$1,$S$1&lt;Tableau1[[#This Row],[année de sortie]]),Tableau1[[#This Row],[Montant estimé année pleine]]-Tableau1[[#This Row],[coût annuel 2026]],IF(SUM(Tableau1[[#This Row],[coût annuel 2025]:[montant BP 2026]])=0,0,Tableau1[[#This Row],[Montant estimé année pleine]]-Tableau1[[#This Row],[coût annuel 2026]])))))</f>
        <v>0</v>
      </c>
      <c r="T4" s="100">
        <f>IF($I$1=Tableau1[[#This Row],[année de sortie]],Tableau1[[#This Row],[montant BP 2027]],SUM(R4:S4))</f>
        <v>45000</v>
      </c>
      <c r="U4" s="81"/>
    </row>
    <row r="5" spans="1:22" x14ac:dyDescent="0.25">
      <c r="A5" s="99"/>
      <c r="B5" s="81">
        <v>75000</v>
      </c>
      <c r="C5" s="80">
        <v>2021</v>
      </c>
      <c r="D5" s="80" t="s">
        <v>225</v>
      </c>
      <c r="E5" s="80">
        <v>2025</v>
      </c>
      <c r="F5" s="84" t="s">
        <v>225</v>
      </c>
      <c r="G5" s="98">
        <f>IF($G$1=Tableau1[[#This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d''entrée]],références!$B$3:$B$14,0))/12),IF($G$1=Tableau1[[#This Row],[année de sortie]],-Tableau1[[#This Row],[Montant estimé année pleine]]*(13-MATCH(Tableau1[[#This Row],[mois de sortie]],références!$B$3:$B$14,0))/12,0))</f>
        <v>37500</v>
      </c>
      <c r="H5" s="81">
        <f t="shared" si="0"/>
        <v>37500</v>
      </c>
      <c r="I5" s="81">
        <f>IF($I$1=Tableau1[[#This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d''entrée]],références!$B$3:$B$14,0))/12),IF($I$1=Tableau1[[#This Row],[année de sortie]],IF(Tableau1[[#This Row],[coût annuel 2021]]=Tableau1[[#This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2021]]),IF($I$1=Tableau1[[#This Row],[année de sortie]]+1,-Tableau1[[#This Row],[coût annuel 2021]],IF(AND(Tableau1[[#This Row],[année d''entrée]]&lt;$I$1,$I$1&lt;Tableau1[[#This Row],[année de sortie]]),Tableau1[[#This Row],[Montant estimé année pleine]]-Tableau1[[#This Row],[coût annuel 2021]],IF(SUM(F5:G5)=0,0,Tableau1[[#This Row],[Montant estimé année pleine]]-Tableau1[[#This Row],[coût annuel 2021]])))))</f>
        <v>37500</v>
      </c>
      <c r="J5" s="81">
        <f>IF($I$1=Tableau1[[#This Row],[année de sortie]],Tableau1[[#This Row],[montant BP 2022]],SUM(H5:I5))</f>
        <v>75000</v>
      </c>
      <c r="K5" s="81">
        <f>IF($K$1=Tableau1[[#This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d''entrée]],références!$B$3:$B$14,0))/12),IF($K$1=Tableau1[[#This Row],[année de sortie]],IF(Tableau1[[#This Row],[coût annuel 2022]]=Tableau1[[#This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2022]]),IF($K$1=Tableau1[[#This Row],[année de sortie]]+1,-Tableau1[[#This Row],[coût annuel 2022]],IF(AND(Tableau1[[#This Row],[année d''entrée]]&lt;$K$1,$K$1&lt;Tableau1[[#This Row],[année de sortie]]),Tableau1[[#This Row],[Montant estimé année pleine]]-Tableau1[[#This Row],[coût annuel 2022]],IF(SUM(Tableau1[[#This Row],[coût annuel 2021]:[montant BP 2022]])=0,0,Tableau1[[#This Row],[Montant estimé année pleine]]-Tableau1[[#This Row],[coût annuel 2022]])))))</f>
        <v>0</v>
      </c>
      <c r="L5" s="81">
        <f>IF($K$1=Tableau1[[#This Row],[année de sortie]],Tableau1[[#This Row],[montant BP 2023]],SUM(J5:K5))</f>
        <v>75000</v>
      </c>
      <c r="M5" s="81">
        <f>IF($M$1=Tableau1[[#This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d''entrée]],références!$B$3:$B$14,0))/12),IF($M$1=Tableau1[[#This Row],[année de sortie]],IF(Tableau1[[#This Row],[coût annuel 2023]]=Tableau1[[#This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2023]]),IF($M$1=Tableau1[[#This Row],[année de sortie]]+1,-Tableau1[[#This Row],[coût annuel 2023]],IF(AND(Tableau1[[#This Row],[année d''entrée]]&lt;$M$1,$M$1&lt;Tableau1[[#This Row],[année de sortie]]),Tableau1[[#This Row],[Montant estimé année pleine]]-Tableau1[[#This Row],[coût annuel 2023]],IF(SUM(Tableau1[[#This Row],[coût annuel 2022]:[montant BP 2023]])=0,0,Tableau1[[#This Row],[Montant estimé année pleine]]-Tableau1[[#This Row],[coût annuel 2023]])))))</f>
        <v>0</v>
      </c>
      <c r="N5" s="81">
        <f>IF($M$1=Tableau1[[#This Row],[année de sortie]],Tableau1[[#This Row],[montant BP 2023]],SUM(L5:M5))</f>
        <v>75000</v>
      </c>
      <c r="O5" s="81">
        <f>IF($O$1=Tableau1[[#This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d''entrée]],références!$B$3:$B$14,0))/12),IF($O$1=Tableau1[[#This Row],[année de sortie]],IF(Tableau1[[#This Row],[coût annuel 2024]]=Tableau1[[#This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2024]]),IF($O$1=Tableau1[[#This Row],[année de sortie]]+1,-Tableau1[[#This Row],[coût annuel 2024]],IF(AND(Tableau1[[#This Row],[année d''entrée]]&lt;$O$1,$O$1&lt;Tableau1[[#This Row],[année de sortie]]),Tableau1[[#This Row],[Montant estimé année pleine]]-Tableau1[[#This Row],[coût annuel 2024]],IF(SUM(Tableau1[[#This Row],[coût annuel 2023]:[montant BP 2024]])=0,0,Tableau1[[#This Row],[Montant estimé année pleine]]-Tableau1[[#This Row],[coût annuel 2024]])))))</f>
        <v>-37500</v>
      </c>
      <c r="P5" s="81">
        <f>IF($I$1=Tableau1[[#This Row],[année de sortie]],Tableau1[[#This Row],[montant BP 2025]],SUM(N5:O5))</f>
        <v>37500</v>
      </c>
      <c r="Q5" s="81">
        <f>IF($Q$1=Tableau1[[#This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d''entrée]],références!$B$3:$B$14,0))/12),IF($Q$1=Tableau1[[#This Row],[année de sortie]],IF(Tableau1[[#This Row],[coût annuel 2025]]=Tableau1[[#This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2025]]),IF($Q$1=Tableau1[[#This Row],[année de sortie]]+1,-Tableau1[[#This Row],[coût annuel 2025]],IF(AND(Tableau1[[#This Row],[année d''entrée]]&lt;$Q$1,$Q$1&lt;Tableau1[[#This Row],[année de sortie]]),Tableau1[[#This Row],[Montant estimé année pleine]]-Tableau1[[#This Row],[coût annuel 2025]],IF(SUM(Tableau1[[#This Row],[coût annuel 2024]:[montant BP 2025]])=0,0,Tableau1[[#This Row],[Montant estimé année pleine]]-Tableau1[[#This Row],[coût annuel 2025]])))))</f>
        <v>-37500</v>
      </c>
      <c r="R5" s="81">
        <f>IF($I$1=Tableau1[[#This Row],[année de sortie]],Tableau1[[#This Row],[montant BP 2026]],SUM(P5:Q5))</f>
        <v>0</v>
      </c>
      <c r="S5" s="81">
        <f>IF($S$1=Tableau1[[#This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d''entrée]],références!$B$3:$B$14,0))/12),IF($S$1=Tableau1[[#This Row],[année de sortie]],IF(Tableau1[[#This Row],[coût annuel 2026]]=Tableau1[[#This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2026]]),IF($S$1=Tableau1[[#This Row],[année de sortie]]+1,-Tableau1[[#This Row],[coût annuel 2026]],IF(AND(Tableau1[[#This Row],[année d''entrée]]&lt;$S$1,$S$1&lt;Tableau1[[#This Row],[année de sortie]]),Tableau1[[#This Row],[Montant estimé année pleine]]-Tableau1[[#This Row],[coût annuel 2026]],IF(SUM(Tableau1[[#This Row],[coût annuel 2025]:[montant BP 2026]])=0,0,Tableau1[[#This Row],[Montant estimé année pleine]]-Tableau1[[#This Row],[coût annuel 2026]])))))</f>
        <v>0</v>
      </c>
      <c r="T5" s="100">
        <f>IF($I$1=Tableau1[[#This Row],[année de sortie]],Tableau1[[#This Row],[montant BP 2027]],SUM(R5:S5))</f>
        <v>0</v>
      </c>
      <c r="U5" s="81"/>
      <c r="V5" s="115"/>
    </row>
    <row r="6" spans="1:22" x14ac:dyDescent="0.25">
      <c r="A6" s="119"/>
      <c r="B6" s="120">
        <v>86000</v>
      </c>
      <c r="C6" s="121">
        <v>2021</v>
      </c>
      <c r="D6" s="121" t="s">
        <v>223</v>
      </c>
      <c r="E6" s="121">
        <v>2022</v>
      </c>
      <c r="F6" s="122" t="s">
        <v>223</v>
      </c>
      <c r="G6" s="123">
        <f>IF($G$1=Tableau1[[#This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d''entrée]],références!$B$3:$B$14,0))/12),IF($G$1=Tableau1[[#This Row],[année de sortie]],-Tableau1[[#This Row],[Montant estimé année pleine]]*(13-MATCH(Tableau1[[#This Row],[mois de sortie]],références!$B$3:$B$14,0))/12,0))</f>
        <v>57333.333333333336</v>
      </c>
      <c r="H6" s="120">
        <f t="shared" si="0"/>
        <v>57333.333333333336</v>
      </c>
      <c r="I6" s="120">
        <f>IF($I$1=Tableau1[[#This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d''entrée]],références!$B$3:$B$14,0))/12),IF($I$1=Tableau1[[#This Row],[année de sortie]],IF(Tableau1[[#This Row],[coût annuel 2021]]=Tableau1[[#This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2021]]),IF($I$1=Tableau1[[#This Row],[année de sortie]]+1,-Tableau1[[#This Row],[coût annuel 2021]],IF(AND(Tableau1[[#This Row],[année d''entrée]]&lt;$I$1,$I$1&lt;Tableau1[[#This Row],[année de sortie]]),Tableau1[[#This Row],[Montant estimé année pleine]]-Tableau1[[#This Row],[coût annuel 2021]],IF(SUM(F6:G6)=0,0,Tableau1[[#This Row],[Montant estimé année pleine]]-Tableau1[[#This Row],[coût annuel 2021]])))))</f>
        <v>28666.666666666664</v>
      </c>
      <c r="J6" s="120">
        <f>IF($I$1=Tableau1[[#This Row],[année de sortie]],Tableau1[[#This Row],[montant BP 2022]],SUM(H6:I6))</f>
        <v>28666.666666666664</v>
      </c>
      <c r="K6" s="120">
        <f>IF($K$1=Tableau1[[#This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d''entrée]],références!$B$3:$B$14,0))/12),IF($K$1=Tableau1[[#This Row],[année de sortie]],IF(Tableau1[[#This Row],[coût annuel 2022]]=Tableau1[[#This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2022]]),IF($K$1=Tableau1[[#This Row],[année de sortie]]+1,-Tableau1[[#This Row],[coût annuel 2022]],IF(AND(Tableau1[[#This Row],[année d''entrée]]&lt;$K$1,$K$1&lt;Tableau1[[#This Row],[année de sortie]]),Tableau1[[#This Row],[Montant estimé année pleine]]-Tableau1[[#This Row],[coût annuel 2022]],IF(SUM(Tableau1[[#This Row],[coût annuel 2021]:[montant BP 2022]])=0,0,Tableau1[[#This Row],[Montant estimé année pleine]]-Tableau1[[#This Row],[coût annuel 2022]])))))</f>
        <v>-28666.666666666664</v>
      </c>
      <c r="L6" s="120">
        <f>IF($K$1=Tableau1[[#This Row],[année de sortie]],Tableau1[[#This Row],[montant BP 2023]],SUM(J6:K6))</f>
        <v>0</v>
      </c>
      <c r="M6" s="120">
        <f>IF($M$1=Tableau1[[#This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d''entrée]],références!$B$3:$B$14,0))/12),IF($M$1=Tableau1[[#This Row],[année de sortie]],IF(Tableau1[[#This Row],[coût annuel 2023]]=Tableau1[[#This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2023]]),IF($M$1=Tableau1[[#This Row],[année de sortie]]+1,-Tableau1[[#This Row],[coût annuel 2023]],IF(AND(Tableau1[[#This Row],[année d''entrée]]&lt;$M$1,$M$1&lt;Tableau1[[#This Row],[année de sortie]]),Tableau1[[#This Row],[Montant estimé année pleine]]-Tableau1[[#This Row],[coût annuel 2023]],IF(SUM(Tableau1[[#This Row],[coût annuel 2022]:[montant BP 2023]])=0,0,Tableau1[[#This Row],[Montant estimé année pleine]]-Tableau1[[#This Row],[coût annuel 2023]])))))</f>
        <v>0</v>
      </c>
      <c r="N6" s="120">
        <f>IF($M$1=Tableau1[[#This Row],[année de sortie]],Tableau1[[#This Row],[montant BP 2023]],SUM(L6:M6))</f>
        <v>0</v>
      </c>
      <c r="O6" s="120">
        <f>IF($O$1=Tableau1[[#This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d''entrée]],références!$B$3:$B$14,0))/12),IF($O$1=Tableau1[[#This Row],[année de sortie]],IF(Tableau1[[#This Row],[coût annuel 2024]]=Tableau1[[#This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2024]]),IF($O$1=Tableau1[[#This Row],[année de sortie]]+1,-Tableau1[[#This Row],[coût annuel 2024]],IF(AND(Tableau1[[#This Row],[année d''entrée]]&lt;$O$1,$O$1&lt;Tableau1[[#This Row],[année de sortie]]),Tableau1[[#This Row],[Montant estimé année pleine]]-Tableau1[[#This Row],[coût annuel 2024]],IF(SUM(Tableau1[[#This Row],[coût annuel 2023]:[montant BP 2024]])=0,0,Tableau1[[#This Row],[Montant estimé année pleine]]-Tableau1[[#This Row],[coût annuel 2024]])))))</f>
        <v>0</v>
      </c>
      <c r="P6" s="120">
        <f>IF($I$1=Tableau1[[#This Row],[année de sortie]],Tableau1[[#This Row],[montant BP 2025]],SUM(N6:O6))</f>
        <v>0</v>
      </c>
      <c r="Q6" s="120">
        <f>IF($Q$1=Tableau1[[#This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d''entrée]],références!$B$3:$B$14,0))/12),IF($Q$1=Tableau1[[#This Row],[année de sortie]],IF(Tableau1[[#This Row],[coût annuel 2025]]=Tableau1[[#This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2025]]),IF($Q$1=Tableau1[[#This Row],[année de sortie]]+1,-Tableau1[[#This Row],[coût annuel 2025]],IF(AND(Tableau1[[#This Row],[année d''entrée]]&lt;$Q$1,$Q$1&lt;Tableau1[[#This Row],[année de sortie]]),Tableau1[[#This Row],[Montant estimé année pleine]]-Tableau1[[#This Row],[coût annuel 2025]],IF(SUM(Tableau1[[#This Row],[coût annuel 2024]:[montant BP 2025]])=0,0,Tableau1[[#This Row],[Montant estimé année pleine]]-Tableau1[[#This Row],[coût annuel 2025]])))))</f>
        <v>0</v>
      </c>
      <c r="R6" s="120">
        <f>IF($I$1=Tableau1[[#This Row],[année de sortie]],Tableau1[[#This Row],[montant BP 2026]],SUM(P6:Q6))</f>
        <v>0</v>
      </c>
      <c r="S6" s="120">
        <f>IF($S$1=Tableau1[[#This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d''entrée]],références!$B$3:$B$14,0))/12),IF($S$1=Tableau1[[#This Row],[année de sortie]],IF(Tableau1[[#This Row],[coût annuel 2026]]=Tableau1[[#This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2026]]),IF($S$1=Tableau1[[#This Row],[année de sortie]]+1,-Tableau1[[#This Row],[coût annuel 2026]],IF(AND(Tableau1[[#This Row],[année d''entrée]]&lt;$S$1,$S$1&lt;Tableau1[[#This Row],[année de sortie]]),Tableau1[[#This Row],[Montant estimé année pleine]]-Tableau1[[#This Row],[coût annuel 2026]],IF(SUM(Tableau1[[#This Row],[coût annuel 2025]:[montant BP 2026]])=0,0,Tableau1[[#This Row],[Montant estimé année pleine]]-Tableau1[[#This Row],[coût annuel 2026]])))))</f>
        <v>0</v>
      </c>
      <c r="T6" s="124">
        <f>IF($I$1=Tableau1[[#This Row],[année de sortie]],Tableau1[[#This Row],[montant BP 2027]],SUM(R6:S6))</f>
        <v>0</v>
      </c>
      <c r="U6" s="120"/>
    </row>
    <row r="7" spans="1:22" x14ac:dyDescent="0.25">
      <c r="A7" s="99"/>
      <c r="B7" s="81">
        <v>50000</v>
      </c>
      <c r="C7" s="80">
        <v>2022</v>
      </c>
      <c r="D7" s="80" t="s">
        <v>223</v>
      </c>
      <c r="E7" s="80"/>
      <c r="F7" s="84"/>
      <c r="G7" s="98">
        <f>IF($G$1=Tableau1[[#This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d''entrée]],références!$B$3:$B$14,0))/12),IF($G$1=Tableau1[[#This Row],[année de sortie]],-Tableau1[[#This Row],[Montant estimé année pleine]]*(13-MATCH(Tableau1[[#This Row],[mois de sortie]],références!$B$3:$B$14,0))/12,0))</f>
        <v>0</v>
      </c>
      <c r="H7" s="81">
        <f t="shared" si="0"/>
        <v>0</v>
      </c>
      <c r="I7" s="81">
        <f>IF($I$1=Tableau1[[#This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d''entrée]],références!$B$3:$B$14,0))/12),IF($I$1=Tableau1[[#This Row],[année de sortie]],IF(Tableau1[[#This Row],[coût annuel 2021]]=Tableau1[[#This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2021]]),IF($I$1=Tableau1[[#This Row],[année de sortie]]+1,-Tableau1[[#This Row],[coût annuel 2021]],IF(AND(Tableau1[[#This Row],[année d''entrée]]&lt;$I$1,$I$1&lt;Tableau1[[#This Row],[année de sortie]]),Tableau1[[#This Row],[Montant estimé année pleine]]-Tableau1[[#This Row],[coût annuel 2021]],IF(SUM(F7:G7)=0,0,Tableau1[[#This Row],[Montant estimé année pleine]]-Tableau1[[#This Row],[coût annuel 2021]])))))</f>
        <v>33333.333333333336</v>
      </c>
      <c r="J7" s="81">
        <f>IF($I$1=Tableau1[[#This Row],[année de sortie]],Tableau1[[#This Row],[montant BP 2022]],SUM(H7:I7))</f>
        <v>33333.333333333336</v>
      </c>
      <c r="K7" s="81">
        <f>IF($K$1=Tableau1[[#This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d''entrée]],références!$B$3:$B$14,0))/12),IF($K$1=Tableau1[[#This Row],[année de sortie]],IF(Tableau1[[#This Row],[coût annuel 2022]]=Tableau1[[#This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2022]]),IF($K$1=Tableau1[[#This Row],[année de sortie]]+1,-Tableau1[[#This Row],[coût annuel 2022]],IF(AND(Tableau1[[#This Row],[année d''entrée]]&lt;$K$1,$K$1&lt;Tableau1[[#This Row],[année de sortie]]),Tableau1[[#This Row],[Montant estimé année pleine]]-Tableau1[[#This Row],[coût annuel 2022]],IF(SUM(Tableau1[[#This Row],[coût annuel 2021]:[montant BP 2022]])=0,0,Tableau1[[#This Row],[Montant estimé année pleine]]-Tableau1[[#This Row],[coût annuel 2022]])))))</f>
        <v>16666.666666666664</v>
      </c>
      <c r="L7" s="81">
        <f>IF($K$1=Tableau1[[#This Row],[année de sortie]],Tableau1[[#This Row],[montant BP 2023]],SUM(J7:K7))</f>
        <v>50000</v>
      </c>
      <c r="M7" s="81">
        <f>IF($M$1=Tableau1[[#This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d''entrée]],références!$B$3:$B$14,0))/12),IF($M$1=Tableau1[[#This Row],[année de sortie]],IF(Tableau1[[#This Row],[coût annuel 2023]]=Tableau1[[#This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2023]]),IF($M$1=Tableau1[[#This Row],[année de sortie]]+1,-Tableau1[[#This Row],[coût annuel 2023]],IF(AND(Tableau1[[#This Row],[année d''entrée]]&lt;$M$1,$M$1&lt;Tableau1[[#This Row],[année de sortie]]),Tableau1[[#This Row],[Montant estimé année pleine]]-Tableau1[[#This Row],[coût annuel 2023]],IF(SUM(Tableau1[[#This Row],[coût annuel 2022]:[montant BP 2023]])=0,0,Tableau1[[#This Row],[Montant estimé année pleine]]-Tableau1[[#This Row],[coût annuel 2023]])))))</f>
        <v>0</v>
      </c>
      <c r="N7" s="81">
        <f>IF($M$1=Tableau1[[#This Row],[année de sortie]],Tableau1[[#This Row],[montant BP 2023]],SUM(L7:M7))</f>
        <v>50000</v>
      </c>
      <c r="O7" s="81">
        <f>IF($O$1=Tableau1[[#This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d''entrée]],références!$B$3:$B$14,0))/12),IF($O$1=Tableau1[[#This Row],[année de sortie]],IF(Tableau1[[#This Row],[coût annuel 2024]]=Tableau1[[#This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2024]]),IF($O$1=Tableau1[[#This Row],[année de sortie]]+1,-Tableau1[[#This Row],[coût annuel 2024]],IF(AND(Tableau1[[#This Row],[année d''entrée]]&lt;$O$1,$O$1&lt;Tableau1[[#This Row],[année de sortie]]),Tableau1[[#This Row],[Montant estimé année pleine]]-Tableau1[[#This Row],[coût annuel 2024]],IF(SUM(Tableau1[[#This Row],[coût annuel 2023]:[montant BP 2024]])=0,0,Tableau1[[#This Row],[Montant estimé année pleine]]-Tableau1[[#This Row],[coût annuel 2024]])))))</f>
        <v>0</v>
      </c>
      <c r="P7" s="81">
        <f>IF($I$1=Tableau1[[#This Row],[année de sortie]],Tableau1[[#This Row],[montant BP 2025]],SUM(N7:O7))</f>
        <v>50000</v>
      </c>
      <c r="Q7" s="81">
        <f>IF($Q$1=Tableau1[[#This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d''entrée]],références!$B$3:$B$14,0))/12),IF($Q$1=Tableau1[[#This Row],[année de sortie]],IF(Tableau1[[#This Row],[coût annuel 2025]]=Tableau1[[#This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2025]]),IF($Q$1=Tableau1[[#This Row],[année de sortie]]+1,-Tableau1[[#This Row],[coût annuel 2025]],IF(AND(Tableau1[[#This Row],[année d''entrée]]&lt;$Q$1,$Q$1&lt;Tableau1[[#This Row],[année de sortie]]),Tableau1[[#This Row],[Montant estimé année pleine]]-Tableau1[[#This Row],[coût annuel 2025]],IF(SUM(Tableau1[[#This Row],[coût annuel 2024]:[montant BP 2025]])=0,0,Tableau1[[#This Row],[Montant estimé année pleine]]-Tableau1[[#This Row],[coût annuel 2025]])))))</f>
        <v>0</v>
      </c>
      <c r="R7" s="81">
        <f>IF($I$1=Tableau1[[#This Row],[année de sortie]],Tableau1[[#This Row],[montant BP 2026]],SUM(P7:Q7))</f>
        <v>50000</v>
      </c>
      <c r="S7" s="81">
        <f>IF($S$1=Tableau1[[#This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d''entrée]],références!$B$3:$B$14,0))/12),IF($S$1=Tableau1[[#This Row],[année de sortie]],IF(Tableau1[[#This Row],[coût annuel 2026]]=Tableau1[[#This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2026]]),IF($S$1=Tableau1[[#This Row],[année de sortie]]+1,-Tableau1[[#This Row],[coût annuel 2026]],IF(AND(Tableau1[[#This Row],[année d''entrée]]&lt;$S$1,$S$1&lt;Tableau1[[#This Row],[année de sortie]]),Tableau1[[#This Row],[Montant estimé année pleine]]-Tableau1[[#This Row],[coût annuel 2026]],IF(SUM(Tableau1[[#This Row],[coût annuel 2025]:[montant BP 2026]])=0,0,Tableau1[[#This Row],[Montant estimé année pleine]]-Tableau1[[#This Row],[coût annuel 2026]])))))</f>
        <v>0</v>
      </c>
      <c r="T7" s="100">
        <f>IF($I$1=Tableau1[[#This Row],[année de sortie]],Tableau1[[#This Row],[montant BP 2027]],SUM(R7:S7))</f>
        <v>50000</v>
      </c>
      <c r="U7" s="81"/>
    </row>
    <row r="8" spans="1:22" x14ac:dyDescent="0.25">
      <c r="A8" s="99"/>
      <c r="B8" s="81">
        <v>70000</v>
      </c>
      <c r="C8" s="80">
        <v>2022</v>
      </c>
      <c r="D8" s="80" t="s">
        <v>220</v>
      </c>
      <c r="E8" s="80"/>
      <c r="F8" s="84"/>
      <c r="G8" s="98">
        <f>IF($G$1=Tableau1[[#This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d''entrée]],références!$B$3:$B$14,0))/12),IF($G$1=Tableau1[[#This Row],[année de sortie]],-Tableau1[[#This Row],[Montant estimé année pleine]]*(13-MATCH(Tableau1[[#This Row],[mois de sortie]],références!$B$3:$B$14,0))/12,0))</f>
        <v>0</v>
      </c>
      <c r="H8" s="81">
        <f t="shared" si="0"/>
        <v>0</v>
      </c>
      <c r="I8" s="81">
        <f>IF($I$1=Tableau1[[#This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d''entrée]],références!$B$3:$B$14,0))/12),IF($I$1=Tableau1[[#This Row],[année de sortie]],IF(Tableau1[[#This Row],[coût annuel 2021]]=Tableau1[[#This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2021]]),IF($I$1=Tableau1[[#This Row],[année de sortie]]+1,-Tableau1[[#This Row],[coût annuel 2021]],IF(AND(Tableau1[[#This Row],[année d''entrée]]&lt;$I$1,$I$1&lt;Tableau1[[#This Row],[année de sortie]]),Tableau1[[#This Row],[Montant estimé année pleine]]-Tableau1[[#This Row],[coût annuel 2021]],IF(SUM(F8:G8)=0,0,Tableau1[[#This Row],[Montant estimé année pleine]]-Tableau1[[#This Row],[coût annuel 2021]])))))</f>
        <v>64166.666666666664</v>
      </c>
      <c r="J8" s="81">
        <f>IF($I$1=Tableau1[[#This Row],[année de sortie]],Tableau1[[#This Row],[montant BP 2022]],SUM(H8:I8))</f>
        <v>64166.666666666664</v>
      </c>
      <c r="K8" s="81">
        <f>IF($K$1=Tableau1[[#This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d''entrée]],références!$B$3:$B$14,0))/12),IF($K$1=Tableau1[[#This Row],[année de sortie]],IF(Tableau1[[#This Row],[coût annuel 2022]]=Tableau1[[#This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2022]]),IF($K$1=Tableau1[[#This Row],[année de sortie]]+1,-Tableau1[[#This Row],[coût annuel 2022]],IF(AND(Tableau1[[#This Row],[année d''entrée]]&lt;$K$1,$K$1&lt;Tableau1[[#This Row],[année de sortie]]),Tableau1[[#This Row],[Montant estimé année pleine]]-Tableau1[[#This Row],[coût annuel 2022]],IF(SUM(Tableau1[[#This Row],[coût annuel 2021]:[montant BP 2022]])=0,0,Tableau1[[#This Row],[Montant estimé année pleine]]-Tableau1[[#This Row],[coût annuel 2022]])))))</f>
        <v>5833.3333333333358</v>
      </c>
      <c r="L8" s="81">
        <f>IF($K$1=Tableau1[[#This Row],[année de sortie]],Tableau1[[#This Row],[montant BP 2023]],SUM(J8:K8))</f>
        <v>70000</v>
      </c>
      <c r="M8" s="81">
        <f>IF($M$1=Tableau1[[#This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d''entrée]],références!$B$3:$B$14,0))/12),IF($M$1=Tableau1[[#This Row],[année de sortie]],IF(Tableau1[[#This Row],[coût annuel 2023]]=Tableau1[[#This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2023]]),IF($M$1=Tableau1[[#This Row],[année de sortie]]+1,-Tableau1[[#This Row],[coût annuel 2023]],IF(AND(Tableau1[[#This Row],[année d''entrée]]&lt;$M$1,$M$1&lt;Tableau1[[#This Row],[année de sortie]]),Tableau1[[#This Row],[Montant estimé année pleine]]-Tableau1[[#This Row],[coût annuel 2023]],IF(SUM(Tableau1[[#This Row],[coût annuel 2022]:[montant BP 2023]])=0,0,Tableau1[[#This Row],[Montant estimé année pleine]]-Tableau1[[#This Row],[coût annuel 2023]])))))</f>
        <v>0</v>
      </c>
      <c r="N8" s="81">
        <f>IF($M$1=Tableau1[[#This Row],[année de sortie]],Tableau1[[#This Row],[montant BP 2023]],SUM(L8:M8))</f>
        <v>70000</v>
      </c>
      <c r="O8" s="81">
        <f>IF($O$1=Tableau1[[#This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d''entrée]],références!$B$3:$B$14,0))/12),IF($O$1=Tableau1[[#This Row],[année de sortie]],IF(Tableau1[[#This Row],[coût annuel 2024]]=Tableau1[[#This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2024]]),IF($O$1=Tableau1[[#This Row],[année de sortie]]+1,-Tableau1[[#This Row],[coût annuel 2024]],IF(AND(Tableau1[[#This Row],[année d''entrée]]&lt;$O$1,$O$1&lt;Tableau1[[#This Row],[année de sortie]]),Tableau1[[#This Row],[Montant estimé année pleine]]-Tableau1[[#This Row],[coût annuel 2024]],IF(SUM(Tableau1[[#This Row],[coût annuel 2023]:[montant BP 2024]])=0,0,Tableau1[[#This Row],[Montant estimé année pleine]]-Tableau1[[#This Row],[coût annuel 2024]])))))</f>
        <v>0</v>
      </c>
      <c r="P8" s="81">
        <f>IF($I$1=Tableau1[[#This Row],[année de sortie]],Tableau1[[#This Row],[montant BP 2025]],SUM(N8:O8))</f>
        <v>70000</v>
      </c>
      <c r="Q8" s="81">
        <f>IF($Q$1=Tableau1[[#This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d''entrée]],références!$B$3:$B$14,0))/12),IF($Q$1=Tableau1[[#This Row],[année de sortie]],IF(Tableau1[[#This Row],[coût annuel 2025]]=Tableau1[[#This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2025]]),IF($Q$1=Tableau1[[#This Row],[année de sortie]]+1,-Tableau1[[#This Row],[coût annuel 2025]],IF(AND(Tableau1[[#This Row],[année d''entrée]]&lt;$Q$1,$Q$1&lt;Tableau1[[#This Row],[année de sortie]]),Tableau1[[#This Row],[Montant estimé année pleine]]-Tableau1[[#This Row],[coût annuel 2025]],IF(SUM(Tableau1[[#This Row],[coût annuel 2024]:[montant BP 2025]])=0,0,Tableau1[[#This Row],[Montant estimé année pleine]]-Tableau1[[#This Row],[coût annuel 2025]])))))</f>
        <v>0</v>
      </c>
      <c r="R8" s="81">
        <f>IF($I$1=Tableau1[[#This Row],[année de sortie]],Tableau1[[#This Row],[montant BP 2026]],SUM(P8:Q8))</f>
        <v>70000</v>
      </c>
      <c r="S8" s="81">
        <f>IF($S$1=Tableau1[[#This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d''entrée]],références!$B$3:$B$14,0))/12),IF($S$1=Tableau1[[#This Row],[année de sortie]],IF(Tableau1[[#This Row],[coût annuel 2026]]=Tableau1[[#This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2026]]),IF($S$1=Tableau1[[#This Row],[année de sortie]]+1,-Tableau1[[#This Row],[coût annuel 2026]],IF(AND(Tableau1[[#This Row],[année d''entrée]]&lt;$S$1,$S$1&lt;Tableau1[[#This Row],[année de sortie]]),Tableau1[[#This Row],[Montant estimé année pleine]]-Tableau1[[#This Row],[coût annuel 2026]],IF(SUM(Tableau1[[#This Row],[coût annuel 2025]:[montant BP 2026]])=0,0,Tableau1[[#This Row],[Montant estimé année pleine]]-Tableau1[[#This Row],[coût annuel 2026]])))))</f>
        <v>0</v>
      </c>
      <c r="T8" s="100">
        <f>IF($I$1=Tableau1[[#This Row],[année de sortie]],Tableau1[[#This Row],[montant BP 2027]],SUM(R8:S8))</f>
        <v>70000</v>
      </c>
      <c r="U8" s="81"/>
    </row>
    <row r="9" spans="1:22" s="116" customFormat="1" x14ac:dyDescent="0.25">
      <c r="A9" s="126"/>
      <c r="B9" s="127">
        <v>10000</v>
      </c>
      <c r="C9" s="128">
        <v>2023</v>
      </c>
      <c r="D9" s="128" t="s">
        <v>220</v>
      </c>
      <c r="E9" s="128">
        <v>2023</v>
      </c>
      <c r="F9" s="129" t="s">
        <v>229</v>
      </c>
      <c r="G9" s="123">
        <f>IF($G$1=Tableau1[[#This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d''entrée]],références!$B$3:$B$14,0))/12),IF($G$1=Tableau1[[#This Row],[année de sortie]],-Tableau1[[#This Row],[Montant estimé année pleine]]*(13-MATCH(Tableau1[[#This Row],[mois de sortie]],références!$B$3:$B$14,0))/12,0))</f>
        <v>0</v>
      </c>
      <c r="H9" s="127">
        <f t="shared" si="0"/>
        <v>0</v>
      </c>
      <c r="I9" s="120">
        <f>IF($I$1=Tableau1[[#This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d''entrée]],références!$B$3:$B$14,0))/12),IF($I$1=Tableau1[[#This Row],[année de sortie]],IF(Tableau1[[#This Row],[coût annuel 2021]]=Tableau1[[#This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2021]]),IF($I$1=Tableau1[[#This Row],[année de sortie]]+1,-Tableau1[[#This Row],[coût annuel 2021]],IF(AND(Tableau1[[#This Row],[année d''entrée]]&lt;$I$1,$I$1&lt;Tableau1[[#This Row],[année de sortie]]),Tableau1[[#This Row],[Montant estimé année pleine]]-Tableau1[[#This Row],[coût annuel 2021]],IF(SUM(F9:G9)=0,0,Tableau1[[#This Row],[Montant estimé année pleine]]-Tableau1[[#This Row],[coût annuel 2021]])))))</f>
        <v>0</v>
      </c>
      <c r="J9" s="120">
        <f>IF($I$1=Tableau1[[#This Row],[année de sortie]],Tableau1[[#This Row],[montant BP 2022]],SUM(H9:I9))</f>
        <v>0</v>
      </c>
      <c r="K9" s="120">
        <f>IF($K$1=Tableau1[[#This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d''entrée]],références!$B$3:$B$14,0))/12),IF($K$1=Tableau1[[#This Row],[année de sortie]],IF(Tableau1[[#This Row],[coût annuel 2022]]=Tableau1[[#This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2022]]),IF($K$1=Tableau1[[#This Row],[année de sortie]]+1,-Tableau1[[#This Row],[coût annuel 2022]],IF(AND(Tableau1[[#This Row],[année d''entrée]]&lt;$K$1,$K$1&lt;Tableau1[[#This Row],[année de sortie]]),Tableau1[[#This Row],[Montant estimé année pleine]]-Tableau1[[#This Row],[coût annuel 2022]],IF(SUM(Tableau1[[#This Row],[coût annuel 2021]:[montant BP 2022]])=0,0,Tableau1[[#This Row],[Montant estimé année pleine]]-Tableau1[[#This Row],[coût annuel 2022]])))))</f>
        <v>8333.3333333333339</v>
      </c>
      <c r="L9" s="120">
        <f>IF($K$1=Tableau1[[#This Row],[année de sortie]],Tableau1[[#This Row],[montant BP 2023]],SUM(J9:K9))</f>
        <v>8333.3333333333339</v>
      </c>
      <c r="M9" s="120">
        <f>IF($M$1=Tableau1[[#This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d''entrée]],références!$B$3:$B$14,0))/12),IF($M$1=Tableau1[[#This Row],[année de sortie]],IF(Tableau1[[#This Row],[coût annuel 2023]]=Tableau1[[#This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2023]]),IF($M$1=Tableau1[[#This Row],[année de sortie]]+1,-Tableau1[[#This Row],[coût annuel 2023]],IF(AND(Tableau1[[#This Row],[année d''entrée]]&lt;$M$1,$M$1&lt;Tableau1[[#This Row],[année de sortie]]),Tableau1[[#This Row],[Montant estimé année pleine]]-Tableau1[[#This Row],[coût annuel 2023]],IF(SUM(Tableau1[[#This Row],[coût annuel 2022]:[montant BP 2023]])=0,0,Tableau1[[#This Row],[Montant estimé année pleine]]-Tableau1[[#This Row],[coût annuel 2023]])))))</f>
        <v>-8333.3333333333339</v>
      </c>
      <c r="N9" s="120">
        <f>IF($M$1=Tableau1[[#This Row],[année de sortie]],Tableau1[[#This Row],[montant BP 2023]],SUM(L9:M9))</f>
        <v>0</v>
      </c>
      <c r="O9" s="120">
        <f>IF($O$1=Tableau1[[#This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d''entrée]],références!$B$3:$B$14,0))/12),IF($O$1=Tableau1[[#This Row],[année de sortie]],IF(Tableau1[[#This Row],[coût annuel 2024]]=Tableau1[[#This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2024]]),IF($O$1=Tableau1[[#This Row],[année de sortie]]+1,-Tableau1[[#This Row],[coût annuel 2024]],IF(AND(Tableau1[[#This Row],[année d''entrée]]&lt;$O$1,$O$1&lt;Tableau1[[#This Row],[année de sortie]]),Tableau1[[#This Row],[Montant estimé année pleine]]-Tableau1[[#This Row],[coût annuel 2024]],IF(SUM(Tableau1[[#This Row],[coût annuel 2023]:[montant BP 2024]])=0,0,Tableau1[[#This Row],[Montant estimé année pleine]]-Tableau1[[#This Row],[coût annuel 2024]])))))</f>
        <v>0</v>
      </c>
      <c r="P9" s="120">
        <f>IF($I$1=Tableau1[[#This Row],[année de sortie]],Tableau1[[#This Row],[montant BP 2025]],SUM(N9:O9))</f>
        <v>0</v>
      </c>
      <c r="Q9" s="120">
        <f>IF($Q$1=Tableau1[[#This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d''entrée]],références!$B$3:$B$14,0))/12),IF($Q$1=Tableau1[[#This Row],[année de sortie]],IF(Tableau1[[#This Row],[coût annuel 2025]]=Tableau1[[#This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2025]]),IF($Q$1=Tableau1[[#This Row],[année de sortie]]+1,-Tableau1[[#This Row],[coût annuel 2025]],IF(AND(Tableau1[[#This Row],[année d''entrée]]&lt;$Q$1,$Q$1&lt;Tableau1[[#This Row],[année de sortie]]),Tableau1[[#This Row],[Montant estimé année pleine]]-Tableau1[[#This Row],[coût annuel 2025]],IF(SUM(Tableau1[[#This Row],[coût annuel 2024]:[montant BP 2025]])=0,0,Tableau1[[#This Row],[Montant estimé année pleine]]-Tableau1[[#This Row],[coût annuel 2025]])))))</f>
        <v>0</v>
      </c>
      <c r="R9" s="120">
        <f>IF($I$1=Tableau1[[#This Row],[année de sortie]],Tableau1[[#This Row],[montant BP 2026]],SUM(P9:Q9))</f>
        <v>0</v>
      </c>
      <c r="S9" s="120">
        <f>IF($S$1=Tableau1[[#This Row],[année d''entrée]],IF(Tableau1[[#This Row],[année de sortie]]=Tableau1[[#This Row],[année d''entrée]],Tableau1[[#This Row],[Montant estimé année pleine]]*(MATCH(Tableau1[[#This Row],[mois de sortie]],références!$B$3:$B$15,0)-MATCH(Tableau1[[#This Row],[mois d''entrée]],références!$B$3:$B$14,0)+1)/12,Tableau1[[#This Row],[Montant estimé année pleine]]*(13-MATCH(Tableau1[[#This Row],[mois d''entrée]],références!$B$3:$B$14,0))/12),IF($S$1=Tableau1[[#This Row],[année de sortie]],IF(Tableau1[[#This Row],[coût annuel 2026]]=Tableau1[[#This Row],[Montant estimé année pleine]],-Tableau1[[#This Row],[Montant estimé année pleine]]*(13-MATCH(Tableau1[[#This Row],[mois de sortie]],références!$B$3:$B$14,0))/12,Tableau1[[#This Row],[Montant estimé année pleine]]-Tableau1[[#This Row],[coût annuel 2026]]),IF($S$1=Tableau1[[#This Row],[année de sortie]]+1,-Tableau1[[#This Row],[coût annuel 2026]],IF(AND(Tableau1[[#This Row],[année d''entrée]]&lt;$S$1,$S$1&lt;Tableau1[[#This Row],[année de sortie]]),Tableau1[[#This Row],[Montant estimé année pleine]]-Tableau1[[#This Row],[coût annuel 2026]],IF(SUM(Tableau1[[#This Row],[coût annuel 2025]:[montant BP 2026]])=0,0,Tableau1[[#This Row],[Montant estimé année pleine]]-Tableau1[[#This Row],[coût annuel 2026]])))))</f>
        <v>0</v>
      </c>
      <c r="T9" s="124">
        <f>IF($I$1=Tableau1[[#This Row],[année de sortie]],Tableau1[[#This Row],[montant BP 2027]],SUM(R9:S9))</f>
        <v>0</v>
      </c>
      <c r="U9" s="127"/>
    </row>
  </sheetData>
  <phoneticPr fontId="11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références!$A$3:$A$12</xm:f>
          </x14:formula1>
          <xm:sqref>C3:C9 E3:E9</xm:sqref>
        </x14:dataValidation>
        <x14:dataValidation type="list" allowBlank="1" showInputMessage="1" showErrorMessage="1" xr:uid="{00000000-0002-0000-0400-000001000000}">
          <x14:formula1>
            <xm:f>références!$B$3:$B$14</xm:f>
          </x14:formula1>
          <xm:sqref>D3:D9 F3:F9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Feuil4</vt:lpstr>
      <vt:lpstr>Feuil2</vt:lpstr>
      <vt:lpstr>références</vt:lpstr>
      <vt:lpstr>synthèse</vt:lpstr>
    </vt:vector>
  </TitlesOfParts>
  <Company>Ville de Villeurbanne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Monnet Pierre</dc:creator>
  <cp:lastModifiedBy>Baptiste Pouteau</cp:lastModifiedBy>
  <dcterms:created xsi:type="dcterms:W3CDTF">2021-06-04T07:42:08Z</dcterms:created>
  <dcterms:modified xsi:type="dcterms:W3CDTF">2021-06-29T09:54:52Z</dcterms:modified>
</cp:coreProperties>
</file>