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evb/Documents/"/>
    </mc:Choice>
  </mc:AlternateContent>
  <xr:revisionPtr revIDLastSave="0" documentId="13_ncr:1_{EF3DAB91-AE0F-8C46-8749-A437159383A9}" xr6:coauthVersionLast="45" xr6:coauthVersionMax="45" xr10:uidLastSave="{00000000-0000-0000-0000-000000000000}"/>
  <bookViews>
    <workbookView xWindow="3980" yWindow="3060" windowWidth="26840" windowHeight="15940" xr2:uid="{C5B5978C-62C0-8442-A05F-FFFE7D9779A4}"/>
  </bookViews>
  <sheets>
    <sheet name="Feuil1" sheetId="1" r:id="rId1"/>
    <sheet name="Feuil2" sheetId="2" r:id="rId2"/>
  </sheets>
  <externalReferences>
    <externalReference r:id="rId3"/>
    <externalReference r:id="rId4"/>
  </externalReferences>
  <definedNames>
    <definedName name="Délai_P">[1]Feuil1!$C$3:$C$5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43" i="2" l="1"/>
  <c r="N44" i="2" s="1"/>
  <c r="I43" i="2"/>
  <c r="J44" i="2" s="1"/>
  <c r="N42" i="2"/>
  <c r="M42" i="2"/>
  <c r="L42" i="2"/>
  <c r="K42" i="2"/>
  <c r="J42" i="2"/>
  <c r="I42" i="2"/>
  <c r="H42" i="2"/>
  <c r="H43" i="2" s="1"/>
  <c r="I44" i="2" s="1"/>
  <c r="G42" i="2"/>
  <c r="F42" i="2"/>
  <c r="E42" i="2"/>
  <c r="D42" i="2"/>
  <c r="N41" i="2"/>
  <c r="M41" i="2"/>
  <c r="L41" i="2"/>
  <c r="K41" i="2"/>
  <c r="J41" i="2"/>
  <c r="I41" i="2"/>
  <c r="H41" i="2"/>
  <c r="G41" i="2"/>
  <c r="G43" i="2" s="1"/>
  <c r="H44" i="2" s="1"/>
  <c r="F41" i="2"/>
  <c r="E41" i="2"/>
  <c r="D41" i="2"/>
  <c r="N40" i="2"/>
  <c r="N43" i="2" s="1"/>
  <c r="M40" i="2"/>
  <c r="L40" i="2"/>
  <c r="L43" i="2" s="1"/>
  <c r="M44" i="2" s="1"/>
  <c r="K40" i="2"/>
  <c r="K43" i="2" s="1"/>
  <c r="L44" i="2" s="1"/>
  <c r="J40" i="2"/>
  <c r="J43" i="2" s="1"/>
  <c r="K44" i="2" s="1"/>
  <c r="I40" i="2"/>
  <c r="H40" i="2"/>
  <c r="G40" i="2"/>
  <c r="F40" i="2"/>
  <c r="F43" i="2" s="1"/>
  <c r="G44" i="2" s="1"/>
  <c r="E40" i="2"/>
  <c r="D40" i="2"/>
  <c r="D43" i="2" s="1"/>
  <c r="E44" i="2" s="1"/>
  <c r="D32" i="2"/>
  <c r="C32" i="2"/>
  <c r="D16" i="2"/>
  <c r="C16" i="2"/>
  <c r="N50" i="1"/>
  <c r="O50" i="1" s="1"/>
  <c r="K50" i="1"/>
  <c r="J50" i="1"/>
  <c r="F50" i="1"/>
  <c r="G50" i="1" s="1"/>
  <c r="O49" i="1"/>
  <c r="K49" i="1"/>
  <c r="G49" i="1"/>
  <c r="N48" i="1"/>
  <c r="O48" i="1" s="1"/>
  <c r="J48" i="1"/>
  <c r="K48" i="1" s="1"/>
  <c r="F48" i="1"/>
  <c r="G48" i="1" s="1"/>
  <c r="O47" i="1"/>
  <c r="K47" i="1"/>
  <c r="G47" i="1"/>
  <c r="O46" i="1"/>
  <c r="K46" i="1"/>
  <c r="G46" i="1"/>
  <c r="O45" i="1"/>
  <c r="K45" i="1"/>
  <c r="G45" i="1"/>
  <c r="N44" i="1"/>
  <c r="O44" i="1" s="1"/>
  <c r="K44" i="1"/>
  <c r="J44" i="1"/>
  <c r="F44" i="1"/>
  <c r="G44" i="1" s="1"/>
  <c r="O43" i="1"/>
  <c r="N43" i="1"/>
  <c r="J43" i="1"/>
  <c r="K43" i="1" s="1"/>
  <c r="F43" i="1"/>
  <c r="G43" i="1" s="1"/>
  <c r="N42" i="1"/>
  <c r="O42" i="1" s="1"/>
  <c r="K42" i="1"/>
  <c r="J42" i="1"/>
  <c r="F42" i="1"/>
  <c r="G42" i="1" s="1"/>
  <c r="O41" i="1"/>
  <c r="N41" i="1"/>
  <c r="J41" i="1"/>
  <c r="K41" i="1" s="1"/>
  <c r="F41" i="1"/>
  <c r="G41" i="1" s="1"/>
  <c r="N40" i="1"/>
  <c r="O40" i="1" s="1"/>
  <c r="K40" i="1"/>
  <c r="J40" i="1"/>
  <c r="F40" i="1"/>
  <c r="G40" i="1" s="1"/>
  <c r="O39" i="1"/>
  <c r="N39" i="1"/>
  <c r="J39" i="1"/>
  <c r="K39" i="1" s="1"/>
  <c r="F39" i="1"/>
  <c r="G39" i="1" s="1"/>
  <c r="N38" i="1"/>
  <c r="O38" i="1" s="1"/>
  <c r="K38" i="1"/>
  <c r="J38" i="1"/>
  <c r="F38" i="1"/>
  <c r="G38" i="1" s="1"/>
  <c r="O37" i="1"/>
  <c r="N37" i="1"/>
  <c r="J37" i="1"/>
  <c r="K37" i="1" s="1"/>
  <c r="F37" i="1"/>
  <c r="G37" i="1" s="1"/>
  <c r="N36" i="1"/>
  <c r="O36" i="1" s="1"/>
  <c r="K36" i="1"/>
  <c r="J36" i="1"/>
  <c r="F36" i="1"/>
  <c r="G36" i="1" s="1"/>
  <c r="O35" i="1"/>
  <c r="N35" i="1"/>
  <c r="J35" i="1"/>
  <c r="K35" i="1" s="1"/>
  <c r="F35" i="1"/>
  <c r="G35" i="1" s="1"/>
  <c r="N34" i="1"/>
  <c r="O34" i="1" s="1"/>
  <c r="O33" i="1" s="1"/>
  <c r="K34" i="1"/>
  <c r="J34" i="1"/>
  <c r="F34" i="1"/>
  <c r="G34" i="1" s="1"/>
  <c r="L33" i="1"/>
  <c r="J33" i="1"/>
  <c r="H33" i="1"/>
  <c r="F33" i="1"/>
  <c r="D33" i="1"/>
  <c r="D52" i="1" s="1"/>
  <c r="N32" i="1"/>
  <c r="O32" i="1" s="1"/>
  <c r="K32" i="1"/>
  <c r="J32" i="1"/>
  <c r="F32" i="1"/>
  <c r="G32" i="1" s="1"/>
  <c r="N31" i="1"/>
  <c r="O31" i="1" s="1"/>
  <c r="J31" i="1"/>
  <c r="K31" i="1" s="1"/>
  <c r="K29" i="1" s="1"/>
  <c r="F31" i="1"/>
  <c r="G31" i="1" s="1"/>
  <c r="N30" i="1"/>
  <c r="O30" i="1" s="1"/>
  <c r="K30" i="1"/>
  <c r="J30" i="1"/>
  <c r="F30" i="1"/>
  <c r="F29" i="1" s="1"/>
  <c r="L29" i="1"/>
  <c r="J29" i="1"/>
  <c r="H29" i="1"/>
  <c r="D29" i="1"/>
  <c r="O28" i="1"/>
  <c r="N28" i="1"/>
  <c r="J28" i="1"/>
  <c r="K28" i="1" s="1"/>
  <c r="F28" i="1"/>
  <c r="G28" i="1" s="1"/>
  <c r="N27" i="1"/>
  <c r="N25" i="1" s="1"/>
  <c r="K27" i="1"/>
  <c r="J27" i="1"/>
  <c r="F27" i="1"/>
  <c r="G27" i="1" s="1"/>
  <c r="O26" i="1"/>
  <c r="N26" i="1"/>
  <c r="J26" i="1"/>
  <c r="J25" i="1" s="1"/>
  <c r="J52" i="1" s="1"/>
  <c r="F26" i="1"/>
  <c r="F25" i="1" s="1"/>
  <c r="F52" i="1" s="1"/>
  <c r="L25" i="1"/>
  <c r="L52" i="1" s="1"/>
  <c r="H25" i="1"/>
  <c r="H52" i="1" s="1"/>
  <c r="D25" i="1"/>
  <c r="N18" i="1"/>
  <c r="O18" i="1" s="1"/>
  <c r="K18" i="1"/>
  <c r="J18" i="1"/>
  <c r="F18" i="1"/>
  <c r="G18" i="1" s="1"/>
  <c r="N17" i="1"/>
  <c r="O17" i="1" s="1"/>
  <c r="J17" i="1"/>
  <c r="K17" i="1" s="1"/>
  <c r="F17" i="1"/>
  <c r="G17" i="1" s="1"/>
  <c r="N16" i="1"/>
  <c r="O16" i="1" s="1"/>
  <c r="K16" i="1"/>
  <c r="J16" i="1"/>
  <c r="F16" i="1"/>
  <c r="G16" i="1" s="1"/>
  <c r="D15" i="1"/>
  <c r="D19" i="1" s="1"/>
  <c r="N14" i="1"/>
  <c r="O14" i="1" s="1"/>
  <c r="J14" i="1"/>
  <c r="K14" i="1" s="1"/>
  <c r="F14" i="1"/>
  <c r="G14" i="1" s="1"/>
  <c r="N13" i="1"/>
  <c r="O13" i="1" s="1"/>
  <c r="J13" i="1"/>
  <c r="K13" i="1" s="1"/>
  <c r="F13" i="1"/>
  <c r="G13" i="1" s="1"/>
  <c r="N12" i="1"/>
  <c r="O12" i="1" s="1"/>
  <c r="J12" i="1"/>
  <c r="K12" i="1" s="1"/>
  <c r="F12" i="1"/>
  <c r="F11" i="1" s="1"/>
  <c r="N11" i="1"/>
  <c r="L11" i="1"/>
  <c r="O11" i="1" s="1"/>
  <c r="J11" i="1"/>
  <c r="H11" i="1"/>
  <c r="K11" i="1" s="1"/>
  <c r="D11" i="1"/>
  <c r="N10" i="1"/>
  <c r="O10" i="1" s="1"/>
  <c r="J10" i="1"/>
  <c r="K10" i="1" s="1"/>
  <c r="F10" i="1"/>
  <c r="G10" i="1" s="1"/>
  <c r="N9" i="1"/>
  <c r="O9" i="1" s="1"/>
  <c r="K9" i="1"/>
  <c r="J9" i="1"/>
  <c r="F9" i="1"/>
  <c r="G9" i="1" s="1"/>
  <c r="N8" i="1"/>
  <c r="O8" i="1" s="1"/>
  <c r="J8" i="1"/>
  <c r="K8" i="1" s="1"/>
  <c r="F8" i="1"/>
  <c r="G8" i="1" s="1"/>
  <c r="N7" i="1"/>
  <c r="O7" i="1" s="1"/>
  <c r="K7" i="1"/>
  <c r="J7" i="1"/>
  <c r="F7" i="1"/>
  <c r="G7" i="1" s="1"/>
  <c r="N6" i="1"/>
  <c r="O6" i="1" s="1"/>
  <c r="J6" i="1"/>
  <c r="J5" i="1" s="1"/>
  <c r="J15" i="1" s="1"/>
  <c r="J19" i="1" s="1"/>
  <c r="F6" i="1"/>
  <c r="F5" i="1" s="1"/>
  <c r="N5" i="1"/>
  <c r="N15" i="1" s="1"/>
  <c r="N19" i="1" s="1"/>
  <c r="L5" i="1"/>
  <c r="L15" i="1" s="1"/>
  <c r="L19" i="1" s="1"/>
  <c r="H5" i="1"/>
  <c r="D5" i="1"/>
  <c r="C33" i="2" l="1"/>
  <c r="C34" i="2" s="1"/>
  <c r="E43" i="2"/>
  <c r="F44" i="2" s="1"/>
  <c r="D33" i="2"/>
  <c r="E16" i="2"/>
  <c r="E32" i="2"/>
  <c r="F32" i="2"/>
  <c r="F16" i="2"/>
  <c r="F33" i="2" s="1"/>
  <c r="G32" i="2"/>
  <c r="G16" i="2"/>
  <c r="G33" i="2" s="1"/>
  <c r="H16" i="2"/>
  <c r="H32" i="2"/>
  <c r="I16" i="2"/>
  <c r="I32" i="2"/>
  <c r="K16" i="2"/>
  <c r="K32" i="2"/>
  <c r="L32" i="2"/>
  <c r="L16" i="2"/>
  <c r="L33" i="2" s="1"/>
  <c r="D34" i="2"/>
  <c r="M32" i="2"/>
  <c r="M16" i="2"/>
  <c r="M33" i="2" s="1"/>
  <c r="J32" i="2"/>
  <c r="J16" i="2"/>
  <c r="N32" i="2"/>
  <c r="N16" i="2"/>
  <c r="N33" i="2" s="1"/>
  <c r="O29" i="1"/>
  <c r="G33" i="1"/>
  <c r="K33" i="1"/>
  <c r="G26" i="1"/>
  <c r="G25" i="1" s="1"/>
  <c r="G52" i="1" s="1"/>
  <c r="O27" i="1"/>
  <c r="O25" i="1" s="1"/>
  <c r="O52" i="1" s="1"/>
  <c r="K26" i="1"/>
  <c r="K25" i="1" s="1"/>
  <c r="K52" i="1" s="1"/>
  <c r="G30" i="1"/>
  <c r="G29" i="1" s="1"/>
  <c r="N33" i="1"/>
  <c r="N29" i="1"/>
  <c r="N52" i="1" s="1"/>
  <c r="F15" i="1"/>
  <c r="F19" i="1" s="1"/>
  <c r="O5" i="1"/>
  <c r="O15" i="1" s="1"/>
  <c r="O19" i="1" s="1"/>
  <c r="G11" i="1"/>
  <c r="G12" i="1"/>
  <c r="H15" i="1"/>
  <c r="H19" i="1" s="1"/>
  <c r="G6" i="1"/>
  <c r="G5" i="1" s="1"/>
  <c r="G15" i="1" s="1"/>
  <c r="G19" i="1" s="1"/>
  <c r="K6" i="1"/>
  <c r="K5" i="1" s="1"/>
  <c r="K15" i="1" s="1"/>
  <c r="K19" i="1" s="1"/>
  <c r="J33" i="2" l="1"/>
  <c r="K33" i="2"/>
  <c r="L39" i="2"/>
  <c r="N39" i="2"/>
  <c r="K39" i="2"/>
  <c r="J39" i="2"/>
  <c r="H39" i="2"/>
  <c r="I39" i="2"/>
  <c r="G39" i="2"/>
  <c r="F39" i="2"/>
  <c r="E39" i="2"/>
  <c r="D39" i="2"/>
  <c r="M39" i="2"/>
  <c r="H33" i="2"/>
  <c r="I33" i="2"/>
  <c r="E33" i="2"/>
  <c r="E34" i="2" s="1"/>
  <c r="F34" i="2" s="1"/>
  <c r="G34" i="2" s="1"/>
  <c r="L22" i="1"/>
  <c r="D22" i="1"/>
  <c r="H22" i="1"/>
  <c r="H34" i="2" l="1"/>
  <c r="I34" i="2" s="1"/>
  <c r="J34" i="2" s="1"/>
  <c r="K34" i="2" s="1"/>
  <c r="L34" i="2" s="1"/>
  <c r="M34" i="2" s="1"/>
  <c r="N3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DURAND Xavier</author>
  </authors>
  <commentList>
    <comment ref="B29" authorId="0" shapeId="0" xr:uid="{748296CB-6B76-C94E-9599-0420BBDB1F1F}">
      <text>
        <r>
          <rPr>
            <sz val="9"/>
            <color rgb="FF000000"/>
            <rFont val="Tahoma"/>
            <family val="2"/>
          </rPr>
          <t>Investissement paramétré à l'ouverture par défaut.</t>
        </r>
      </text>
    </comment>
    <comment ref="B30" authorId="0" shapeId="0" xr:uid="{33FB18B3-6453-E747-80AB-1BBFEF042DF6}">
      <text>
        <r>
          <rPr>
            <sz val="9"/>
            <color rgb="FF000000"/>
            <rFont val="Tahoma"/>
            <family val="2"/>
          </rPr>
          <t>Remboursement paramétré en décembre par défaut.</t>
        </r>
      </text>
    </comment>
  </commentList>
</comments>
</file>

<file path=xl/sharedStrings.xml><?xml version="1.0" encoding="utf-8"?>
<sst xmlns="http://schemas.openxmlformats.org/spreadsheetml/2006/main" count="142" uniqueCount="105">
  <si>
    <t>Mois</t>
  </si>
  <si>
    <t>DÉLAI RÈGLEMENT CLIENT</t>
  </si>
  <si>
    <t>PRODUITS</t>
  </si>
  <si>
    <t>HT</t>
  </si>
  <si>
    <t>Tx TVA</t>
  </si>
  <si>
    <t>TVA</t>
  </si>
  <si>
    <t>TTC</t>
  </si>
  <si>
    <t>Production vendue</t>
  </si>
  <si>
    <t>Comptant</t>
  </si>
  <si>
    <t>Production vendue 1</t>
  </si>
  <si>
    <t>Production vendue 2</t>
  </si>
  <si>
    <t>Production vendue 3</t>
  </si>
  <si>
    <t>Production stockée</t>
  </si>
  <si>
    <t>Production immobilisée</t>
  </si>
  <si>
    <t>Vente de marchandises</t>
  </si>
  <si>
    <t>Vente de marchandises 1</t>
  </si>
  <si>
    <t>Vente de marchandises 2</t>
  </si>
  <si>
    <t>Vente de marchandises 3</t>
  </si>
  <si>
    <t>Total Chiffre d'affaires</t>
  </si>
  <si>
    <t>Autres produits (subventions d'exploitation, redevances…)</t>
  </si>
  <si>
    <t>Produits financiers</t>
  </si>
  <si>
    <t>Produits exceptionnels</t>
  </si>
  <si>
    <t>TOTAUX</t>
  </si>
  <si>
    <t>30 jours</t>
  </si>
  <si>
    <t>DÉLAI PAIEMENT FOURNISSEUR</t>
  </si>
  <si>
    <t>CHARGES</t>
  </si>
  <si>
    <t>Achats de marchandises</t>
  </si>
  <si>
    <t>Achats de marchandises 1</t>
  </si>
  <si>
    <t>Achats de marchandises 2</t>
  </si>
  <si>
    <t>Achats de marchandises 3</t>
  </si>
  <si>
    <t>Achats d'approvisionnements</t>
  </si>
  <si>
    <t>Achats d'approvisionnements 1</t>
  </si>
  <si>
    <t>Achats d'approvisionnements 2</t>
  </si>
  <si>
    <t>Achats d'approvisionnements 3</t>
  </si>
  <si>
    <t>Autres achats et charges externes</t>
  </si>
  <si>
    <t>Sous-traitance</t>
  </si>
  <si>
    <t>Emballages et conditionnement</t>
  </si>
  <si>
    <t>Fournitures de bureau</t>
  </si>
  <si>
    <t>Assurances</t>
  </si>
  <si>
    <t>Publicité</t>
  </si>
  <si>
    <t>Documentation</t>
  </si>
  <si>
    <t>Déplacements</t>
  </si>
  <si>
    <t>Poste et télécommunications</t>
  </si>
  <si>
    <t>Maintenance</t>
  </si>
  <si>
    <t>Energie</t>
  </si>
  <si>
    <t>Loyer</t>
  </si>
  <si>
    <t>Impôts et autres taxes</t>
  </si>
  <si>
    <t>Salaires et traitements bruts</t>
  </si>
  <si>
    <t>Cotisations patronales</t>
  </si>
  <si>
    <t>Autres charges de gestion courante (redevances…)</t>
  </si>
  <si>
    <t>Charges financières</t>
  </si>
  <si>
    <t>Charges exceptionnelles</t>
  </si>
  <si>
    <t>Dotations aux amortissements et aux provisions</t>
  </si>
  <si>
    <t>Solde en début de mois</t>
  </si>
  <si>
    <t>Encaissements TTC</t>
  </si>
  <si>
    <t>Exploitation</t>
  </si>
  <si>
    <t>- Chiffre d'affaires encaissé</t>
  </si>
  <si>
    <t>- Autres produits</t>
  </si>
  <si>
    <t>Hors exploitation</t>
  </si>
  <si>
    <t>- Apport en capital</t>
  </si>
  <si>
    <t>- Comptes courant d'associés</t>
  </si>
  <si>
    <t>- Emprunts et dettes financières</t>
  </si>
  <si>
    <t>- Subventions et aides diverses (prix, bourses)</t>
  </si>
  <si>
    <t>- Produits financiers</t>
  </si>
  <si>
    <t>- Produits exceptionnels</t>
  </si>
  <si>
    <t>Remboursement de TVA</t>
  </si>
  <si>
    <t>Total Encaissements (A)</t>
  </si>
  <si>
    <t>Décaissements TTC</t>
  </si>
  <si>
    <t>- Achats de marchandises</t>
  </si>
  <si>
    <t>- Achats d'approvisionnements</t>
  </si>
  <si>
    <t>- Autres achats et charges externes</t>
  </si>
  <si>
    <t>- Impôts et taxes</t>
  </si>
  <si>
    <t>- Salaires bruts</t>
  </si>
  <si>
    <t>- Charges sociales</t>
  </si>
  <si>
    <t>- Autres charges (redevances brevets…)</t>
  </si>
  <si>
    <t>- Charges financières</t>
  </si>
  <si>
    <t>- Charges exceptionnelles</t>
  </si>
  <si>
    <t>- Investissements</t>
  </si>
  <si>
    <t>- Remboursements (emprunts, comptes courants…)</t>
  </si>
  <si>
    <t>Versement de TVA</t>
  </si>
  <si>
    <t>Total Décaissements (B)</t>
  </si>
  <si>
    <t>SOLDE MENSUEL (A - B)</t>
  </si>
  <si>
    <t>SOLDE CUMULE</t>
  </si>
  <si>
    <t>Taux de TVA</t>
  </si>
  <si>
    <t>Budget de TVA</t>
  </si>
  <si>
    <t>Rubriques</t>
  </si>
  <si>
    <t>TVA collectée</t>
  </si>
  <si>
    <t>- TVA déductible sur achats de biens et services</t>
  </si>
  <si>
    <t>- TVA déductible sur achats d'immobilisations</t>
  </si>
  <si>
    <t>= TVA à décaisser (ou crédit de TVA)</t>
  </si>
  <si>
    <t xml:space="preserve">Payable (ou remboursable) au mois de : </t>
  </si>
  <si>
    <t>Chiffre d'affaires encaissé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</si>
  <si>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</si>
  <si>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</si>
  <si>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</si>
  <si>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</si>
  <si>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</si>
  <si>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</si>
  <si>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</si>
  <si>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</si>
  <si>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</si>
  <si>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</si>
  <si>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</si>
  <si>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</si>
  <si>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60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</si>
</sst>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(* #,##0.00_);_(* \(#,##0.00\);_(* &quot;-&quot;??_);_(@_)"/>
    <numFmt numFmtId="164" formatCode="[$-40C]mmmm\-yy;@"/>
    <numFmt numFmtId="165" formatCode="_-* #,##0\ _€_-;\-* #,##0\ _€_-;_-* &quot;-&quot;??\ _€_-;_-@_-"/>
    <numFmt numFmtId="166" formatCode="[$-40C]mmm\-yy;@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i/>
      <sz val="14"/>
      <name val="Calibri"/>
      <family val="2"/>
      <scheme val="minor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sz val="9"/>
      <color rgb="FF000000"/>
      <name val="Tahoma"/>
      <family val="2"/>
    </font>
    <font>
      <i/>
      <sz val="14"/>
      <color rgb="FFFF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E6288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</cellStyleXfs>
  <cellXfs count="95">
    <xf numFmtId="0" fontId="0" fillId="0" borderId="0" xfId="0"/>
    <xf numFmtId="0" fontId="5" fillId="0" borderId="0" xfId="0" applyFont="1"/>
    <xf numFmtId="0" fontId="7" fillId="2" borderId="1" xfId="3" applyFont="1" applyFill="1" applyBorder="1" applyAlignment="1">
      <alignment horizontal="right"/>
    </xf>
    <xf numFmtId="164" fontId="7" fillId="2" borderId="2" xfId="3" applyNumberFormat="1" applyFont="1" applyFill="1" applyBorder="1" applyAlignment="1">
      <alignment horizontal="center"/>
    </xf>
    <xf numFmtId="164" fontId="7" fillId="2" borderId="3" xfId="3" applyNumberFormat="1" applyFont="1" applyFill="1" applyBorder="1" applyAlignment="1">
      <alignment horizontal="center"/>
    </xf>
    <xf numFmtId="165" fontId="4" fillId="0" borderId="0" xfId="1" applyNumberFormat="1" applyFont="1" applyBorder="1" applyAlignment="1">
      <alignment vertical="center"/>
    </xf>
    <xf numFmtId="165" fontId="4" fillId="0" borderId="0" xfId="1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165" fontId="7" fillId="2" borderId="4" xfId="1" applyNumberFormat="1" applyFont="1" applyFill="1" applyBorder="1" applyAlignment="1">
      <alignment horizontal="center" vertical="center" wrapText="1"/>
    </xf>
    <xf numFmtId="165" fontId="9" fillId="0" borderId="5" xfId="1" applyNumberFormat="1" applyFont="1" applyBorder="1" applyAlignment="1">
      <alignment horizontal="center" vertical="center"/>
    </xf>
    <xf numFmtId="165" fontId="9" fillId="0" borderId="6" xfId="1" applyNumberFormat="1" applyFont="1" applyBorder="1" applyAlignment="1">
      <alignment horizontal="center" vertical="center"/>
    </xf>
    <xf numFmtId="165" fontId="9" fillId="0" borderId="7" xfId="1" applyNumberFormat="1" applyFont="1" applyBorder="1" applyAlignment="1">
      <alignment horizontal="center" vertical="center"/>
    </xf>
    <xf numFmtId="165" fontId="9" fillId="0" borderId="8" xfId="1" applyNumberFormat="1" applyFont="1" applyBorder="1" applyAlignment="1">
      <alignment horizontal="center" vertical="center"/>
    </xf>
    <xf numFmtId="0" fontId="0" fillId="0" borderId="9" xfId="0" applyBorder="1"/>
    <xf numFmtId="165" fontId="10" fillId="0" borderId="10" xfId="1" applyNumberFormat="1" applyFont="1" applyFill="1" applyBorder="1" applyAlignment="1">
      <alignment horizontal="left" vertical="center" wrapText="1"/>
    </xf>
    <xf numFmtId="165" fontId="11" fillId="3" borderId="2" xfId="1" applyNumberFormat="1" applyFont="1" applyFill="1" applyBorder="1" applyAlignment="1" applyProtection="1">
      <alignment horizontal="center" vertical="center"/>
    </xf>
    <xf numFmtId="165" fontId="11" fillId="4" borderId="3" xfId="1" applyNumberFormat="1" applyFont="1" applyFill="1" applyBorder="1" applyAlignment="1" applyProtection="1">
      <alignment horizontal="center" vertical="center"/>
    </xf>
    <xf numFmtId="165" fontId="11" fillId="3" borderId="3" xfId="1" applyNumberFormat="1" applyFont="1" applyFill="1" applyBorder="1" applyAlignment="1" applyProtection="1">
      <alignment horizontal="center" vertical="center"/>
    </xf>
    <xf numFmtId="165" fontId="11" fillId="3" borderId="11" xfId="1" applyNumberFormat="1" applyFont="1" applyFill="1" applyBorder="1" applyAlignment="1" applyProtection="1">
      <alignment horizontal="center" vertical="center"/>
    </xf>
    <xf numFmtId="165" fontId="11" fillId="3" borderId="12" xfId="1" applyNumberFormat="1" applyFont="1" applyFill="1" applyBorder="1" applyAlignment="1" applyProtection="1">
      <alignment horizontal="center" vertical="center"/>
    </xf>
    <xf numFmtId="0" fontId="0" fillId="5" borderId="11" xfId="0" applyFill="1" applyBorder="1" applyAlignment="1">
      <alignment horizontal="center"/>
    </xf>
    <xf numFmtId="165" fontId="13" fillId="5" borderId="2" xfId="1" applyNumberFormat="1" applyFont="1" applyFill="1" applyBorder="1" applyAlignment="1">
      <alignment vertical="center"/>
    </xf>
    <xf numFmtId="9" fontId="13" fillId="5" borderId="3" xfId="1" applyNumberFormat="1" applyFont="1" applyFill="1" applyBorder="1" applyAlignment="1">
      <alignment vertical="center"/>
    </xf>
    <xf numFmtId="165" fontId="13" fillId="3" borderId="3" xfId="1" applyNumberFormat="1" applyFont="1" applyFill="1" applyBorder="1" applyAlignment="1">
      <alignment vertical="center"/>
    </xf>
    <xf numFmtId="165" fontId="13" fillId="3" borderId="11" xfId="1" applyNumberFormat="1" applyFont="1" applyFill="1" applyBorder="1" applyAlignment="1">
      <alignment vertical="center"/>
    </xf>
    <xf numFmtId="165" fontId="13" fillId="5" borderId="12" xfId="1" applyNumberFormat="1" applyFont="1" applyFill="1" applyBorder="1" applyAlignment="1">
      <alignment vertical="center"/>
    </xf>
    <xf numFmtId="165" fontId="10" fillId="3" borderId="10" xfId="1" applyNumberFormat="1" applyFont="1" applyFill="1" applyBorder="1" applyAlignment="1">
      <alignment horizontal="left" vertical="center" wrapText="1"/>
    </xf>
    <xf numFmtId="165" fontId="11" fillId="3" borderId="2" xfId="1" applyNumberFormat="1" applyFont="1" applyFill="1" applyBorder="1" applyAlignment="1">
      <alignment horizontal="center" vertical="center"/>
    </xf>
    <xf numFmtId="165" fontId="11" fillId="3" borderId="3" xfId="1" applyNumberFormat="1" applyFont="1" applyFill="1" applyBorder="1" applyAlignment="1">
      <alignment horizontal="center" vertical="center"/>
    </xf>
    <xf numFmtId="165" fontId="11" fillId="3" borderId="12" xfId="1" applyNumberFormat="1" applyFont="1" applyFill="1" applyBorder="1" applyAlignment="1">
      <alignment horizontal="center" vertical="center"/>
    </xf>
    <xf numFmtId="165" fontId="11" fillId="3" borderId="11" xfId="1" applyNumberFormat="1" applyFont="1" applyFill="1" applyBorder="1" applyAlignment="1">
      <alignment horizontal="center" vertical="center"/>
    </xf>
    <xf numFmtId="165" fontId="11" fillId="5" borderId="2" xfId="1" applyNumberFormat="1" applyFont="1" applyFill="1" applyBorder="1" applyAlignment="1">
      <alignment horizontal="center" vertical="center"/>
    </xf>
    <xf numFmtId="165" fontId="11" fillId="5" borderId="12" xfId="1" applyNumberFormat="1" applyFont="1" applyFill="1" applyBorder="1" applyAlignment="1">
      <alignment horizontal="center" vertical="center"/>
    </xf>
    <xf numFmtId="165" fontId="7" fillId="2" borderId="13" xfId="1" applyNumberFormat="1" applyFont="1" applyFill="1" applyBorder="1" applyAlignment="1">
      <alignment horizontal="left" vertical="center" wrapText="1"/>
    </xf>
    <xf numFmtId="165" fontId="11" fillId="0" borderId="14" xfId="1" applyNumberFormat="1" applyFont="1" applyBorder="1" applyAlignment="1">
      <alignment vertical="center"/>
    </xf>
    <xf numFmtId="165" fontId="11" fillId="4" borderId="15" xfId="1" applyNumberFormat="1" applyFont="1" applyFill="1" applyBorder="1" applyAlignment="1" applyProtection="1">
      <alignment horizontal="center" vertical="center"/>
    </xf>
    <xf numFmtId="165" fontId="11" fillId="0" borderId="15" xfId="1" applyNumberFormat="1" applyFont="1" applyBorder="1" applyAlignment="1">
      <alignment vertical="center"/>
    </xf>
    <xf numFmtId="165" fontId="11" fillId="0" borderId="16" xfId="1" applyNumberFormat="1" applyFont="1" applyBorder="1" applyAlignment="1">
      <alignment vertical="center"/>
    </xf>
    <xf numFmtId="165" fontId="11" fillId="0" borderId="17" xfId="1" applyNumberFormat="1" applyFont="1" applyBorder="1" applyAlignment="1">
      <alignment vertical="center"/>
    </xf>
    <xf numFmtId="164" fontId="7" fillId="2" borderId="18" xfId="3" applyNumberFormat="1" applyFont="1" applyFill="1" applyBorder="1" applyAlignment="1">
      <alignment horizontal="center"/>
    </xf>
    <xf numFmtId="164" fontId="7" fillId="2" borderId="19" xfId="3" applyNumberFormat="1" applyFont="1" applyFill="1" applyBorder="1" applyAlignment="1">
      <alignment horizontal="center"/>
    </xf>
    <xf numFmtId="164" fontId="7" fillId="2" borderId="20" xfId="3" applyNumberFormat="1" applyFont="1" applyFill="1" applyBorder="1" applyAlignment="1">
      <alignment horizontal="center"/>
    </xf>
    <xf numFmtId="165" fontId="0" fillId="0" borderId="0" xfId="1" applyNumberFormat="1" applyFont="1" applyAlignment="1">
      <alignment vertical="center"/>
    </xf>
    <xf numFmtId="165" fontId="7" fillId="2" borderId="21" xfId="1" applyNumberFormat="1" applyFont="1" applyFill="1" applyBorder="1" applyAlignment="1">
      <alignment horizontal="center" vertical="center" wrapText="1"/>
    </xf>
    <xf numFmtId="165" fontId="4" fillId="0" borderId="5" xfId="1" applyNumberFormat="1" applyFont="1" applyBorder="1" applyAlignment="1">
      <alignment horizontal="center" vertical="center"/>
    </xf>
    <xf numFmtId="165" fontId="4" fillId="0" borderId="6" xfId="1" applyNumberFormat="1" applyFont="1" applyBorder="1" applyAlignment="1">
      <alignment horizontal="center" vertical="center"/>
    </xf>
    <xf numFmtId="165" fontId="4" fillId="0" borderId="7" xfId="1" applyNumberFormat="1" applyFont="1" applyBorder="1" applyAlignment="1">
      <alignment horizontal="center" vertical="center"/>
    </xf>
    <xf numFmtId="165" fontId="4" fillId="0" borderId="8" xfId="1" applyNumberFormat="1" applyFont="1" applyBorder="1" applyAlignment="1">
      <alignment horizontal="center" vertical="center"/>
    </xf>
    <xf numFmtId="165" fontId="10" fillId="0" borderId="22" xfId="1" applyNumberFormat="1" applyFont="1" applyFill="1" applyBorder="1" applyAlignment="1">
      <alignment vertical="center" wrapText="1"/>
    </xf>
    <xf numFmtId="165" fontId="12" fillId="0" borderId="22" xfId="1" applyNumberFormat="1" applyFont="1" applyFill="1" applyBorder="1" applyAlignment="1">
      <alignment horizontal="left" vertical="center" wrapText="1"/>
    </xf>
    <xf numFmtId="165" fontId="11" fillId="6" borderId="2" xfId="1" applyNumberFormat="1" applyFont="1" applyFill="1" applyBorder="1" applyAlignment="1">
      <alignment horizontal="center" vertical="center"/>
    </xf>
    <xf numFmtId="165" fontId="11" fillId="6" borderId="3" xfId="1" applyNumberFormat="1" applyFont="1" applyFill="1" applyBorder="1" applyAlignment="1">
      <alignment horizontal="center" vertical="center"/>
    </xf>
    <xf numFmtId="165" fontId="11" fillId="6" borderId="11" xfId="1" applyNumberFormat="1" applyFont="1" applyFill="1" applyBorder="1" applyAlignment="1">
      <alignment horizontal="center" vertical="center"/>
    </xf>
    <xf numFmtId="165" fontId="11" fillId="6" borderId="12" xfId="1" applyNumberFormat="1" applyFont="1" applyFill="1" applyBorder="1" applyAlignment="1">
      <alignment horizontal="center" vertical="center"/>
    </xf>
    <xf numFmtId="165" fontId="7" fillId="2" borderId="23" xfId="1" applyNumberFormat="1" applyFont="1" applyFill="1" applyBorder="1" applyAlignment="1">
      <alignment horizontal="left" vertical="center" wrapText="1"/>
    </xf>
    <xf numFmtId="0" fontId="2" fillId="2" borderId="3" xfId="3" applyFont="1" applyFill="1" applyBorder="1"/>
    <xf numFmtId="166" fontId="2" fillId="2" borderId="3" xfId="3" applyNumberFormat="1" applyFont="1" applyFill="1" applyBorder="1" applyAlignment="1">
      <alignment horizontal="center"/>
    </xf>
    <xf numFmtId="165" fontId="13" fillId="0" borderId="3" xfId="1" applyNumberFormat="1" applyFont="1" applyBorder="1"/>
    <xf numFmtId="165" fontId="13" fillId="3" borderId="3" xfId="1" applyNumberFormat="1" applyFont="1" applyFill="1" applyBorder="1"/>
    <xf numFmtId="165" fontId="4" fillId="7" borderId="3" xfId="1" applyNumberFormat="1" applyFont="1" applyFill="1" applyBorder="1"/>
    <xf numFmtId="165" fontId="4" fillId="7" borderId="3" xfId="1" applyNumberFormat="1" applyFont="1" applyFill="1" applyBorder="1" applyAlignment="1">
      <alignment vertical="center"/>
    </xf>
    <xf numFmtId="165" fontId="13" fillId="7" borderId="3" xfId="1" applyNumberFormat="1" applyFont="1" applyFill="1" applyBorder="1"/>
    <xf numFmtId="165" fontId="14" fillId="8" borderId="3" xfId="1" applyNumberFormat="1" applyFont="1" applyFill="1" applyBorder="1"/>
    <xf numFmtId="165" fontId="14" fillId="8" borderId="3" xfId="1" applyNumberFormat="1" applyFont="1" applyFill="1" applyBorder="1" applyAlignment="1">
      <alignment vertical="center"/>
    </xf>
    <xf numFmtId="165" fontId="13" fillId="8" borderId="3" xfId="1" applyNumberFormat="1" applyFont="1" applyFill="1" applyBorder="1"/>
    <xf numFmtId="165" fontId="13" fillId="0" borderId="3" xfId="1" quotePrefix="1" applyNumberFormat="1" applyFont="1" applyBorder="1"/>
    <xf numFmtId="165" fontId="13" fillId="3" borderId="3" xfId="1" quotePrefix="1" applyNumberFormat="1" applyFont="1" applyFill="1" applyBorder="1" applyAlignment="1">
      <alignment vertical="center"/>
    </xf>
    <xf numFmtId="165" fontId="13" fillId="0" borderId="3" xfId="1" quotePrefix="1" applyNumberFormat="1" applyFont="1" applyBorder="1" applyAlignment="1">
      <alignment vertical="center"/>
    </xf>
    <xf numFmtId="165" fontId="13" fillId="8" borderId="3" xfId="1" quotePrefix="1" applyNumberFormat="1" applyFont="1" applyFill="1" applyBorder="1" applyAlignment="1">
      <alignment vertical="center"/>
    </xf>
    <xf numFmtId="165" fontId="2" fillId="2" borderId="24" xfId="1" applyNumberFormat="1" applyFont="1" applyFill="1" applyBorder="1"/>
    <xf numFmtId="165" fontId="13" fillId="0" borderId="3" xfId="1" quotePrefix="1" applyNumberFormat="1" applyFont="1" applyBorder="1" applyAlignment="1">
      <alignment wrapText="1"/>
    </xf>
    <xf numFmtId="165" fontId="2" fillId="2" borderId="3" xfId="1" applyNumberFormat="1" applyFont="1" applyFill="1" applyBorder="1"/>
    <xf numFmtId="165" fontId="11" fillId="0" borderId="3" xfId="1" applyNumberFormat="1" applyFont="1" applyBorder="1"/>
    <xf numFmtId="165" fontId="11" fillId="0" borderId="24" xfId="1" applyNumberFormat="1" applyFont="1" applyBorder="1"/>
    <xf numFmtId="165" fontId="13" fillId="0" borderId="24" xfId="1" applyNumberFormat="1" applyFont="1" applyBorder="1" applyAlignment="1">
      <alignment vertical="center"/>
    </xf>
    <xf numFmtId="165" fontId="13" fillId="0" borderId="0" xfId="1" applyNumberFormat="1" applyFont="1"/>
    <xf numFmtId="165" fontId="11" fillId="0" borderId="3" xfId="1" applyNumberFormat="1" applyFont="1" applyFill="1" applyBorder="1" applyAlignment="1">
      <alignment horizontal="left" vertical="center"/>
    </xf>
    <xf numFmtId="9" fontId="13" fillId="0" borderId="3" xfId="2" applyFont="1" applyBorder="1" applyAlignment="1">
      <alignment horizontal="center"/>
    </xf>
    <xf numFmtId="165" fontId="11" fillId="3" borderId="0" xfId="1" applyNumberFormat="1" applyFont="1" applyFill="1"/>
    <xf numFmtId="165" fontId="2" fillId="2" borderId="25" xfId="1" applyNumberFormat="1" applyFont="1" applyFill="1" applyBorder="1" applyAlignment="1">
      <alignment horizontal="center" vertical="center"/>
    </xf>
    <xf numFmtId="165" fontId="2" fillId="2" borderId="26" xfId="1" applyNumberFormat="1" applyFont="1" applyFill="1" applyBorder="1" applyAlignment="1">
      <alignment horizontal="center" vertical="center"/>
    </xf>
    <xf numFmtId="165" fontId="2" fillId="2" borderId="3" xfId="1" applyNumberFormat="1" applyFont="1" applyFill="1" applyBorder="1" applyAlignment="1">
      <alignment horizontal="center"/>
    </xf>
    <xf numFmtId="165" fontId="13" fillId="0" borderId="3" xfId="1" applyNumberFormat="1" applyFont="1" applyBorder="1" applyAlignment="1">
      <alignment horizontal="left"/>
    </xf>
    <xf numFmtId="165" fontId="13" fillId="3" borderId="3" xfId="1" applyNumberFormat="1" applyFont="1" applyFill="1" applyBorder="1" applyAlignment="1">
      <alignment horizontal="center"/>
    </xf>
    <xf numFmtId="165" fontId="13" fillId="0" borderId="3" xfId="1" quotePrefix="1" applyNumberFormat="1" applyFont="1" applyBorder="1" applyAlignment="1">
      <alignment horizontal="left"/>
    </xf>
    <xf numFmtId="165" fontId="11" fillId="0" borderId="3" xfId="1" quotePrefix="1" applyNumberFormat="1" applyFont="1" applyBorder="1" applyAlignment="1">
      <alignment horizontal="left"/>
    </xf>
    <xf numFmtId="165" fontId="11" fillId="3" borderId="3" xfId="1" applyNumberFormat="1" applyFont="1" applyFill="1" applyBorder="1" applyAlignment="1">
      <alignment horizontal="center"/>
    </xf>
    <xf numFmtId="165" fontId="13" fillId="0" borderId="27" xfId="1" applyNumberFormat="1" applyFont="1" applyBorder="1" applyAlignment="1">
      <alignment horizontal="left"/>
    </xf>
    <xf numFmtId="165" fontId="13" fillId="0" borderId="2" xfId="1" applyNumberFormat="1" applyFont="1" applyBorder="1" applyAlignment="1">
      <alignment horizontal="left"/>
    </xf>
    <xf numFmtId="165" fontId="3" fillId="0" borderId="3" xfId="1" quotePrefix="1" applyNumberFormat="1" applyFont="1" applyBorder="1"/>
    <xf numFmtId="165" fontId="3" fillId="0" borderId="3" xfId="1" quotePrefix="1" applyNumberFormat="1" applyFont="1" applyBorder="1" applyAlignment="1">
      <alignment wrapText="1"/>
    </xf>
    <xf numFmtId="165" fontId="16" fillId="3" borderId="10" xfId="1" applyNumberFormat="1" applyFont="1" applyFill="1" applyBorder="1" applyAlignment="1">
      <alignment horizontal="left" vertical="center" wrapText="1"/>
    </xf>
    <xf numFmtId="165" fontId="3" fillId="3" borderId="11" xfId="1" applyNumberFormat="1" applyFont="1" applyFill="1" applyBorder="1" applyAlignment="1">
      <alignment vertical="center"/>
    </xf>
    <xf numFmtId="165" fontId="16" fillId="0" borderId="22" xfId="1" applyNumberFormat="1" applyFont="1" applyFill="1" applyBorder="1" applyAlignment="1">
      <alignment vertical="center" wrapText="1"/>
    </xf>
    <xf numFmtId="0" fontId="3" fillId="0" borderId="0" xfId="0" applyFont="1"/>
  </cellXfs>
  <cellStyles count="4">
    <cellStyle name="Milliers" xfId="1" builtinId="3"/>
    <cellStyle name="Normal" xfId="0" builtinId="0"/>
    <cellStyle name="Normal 2" xfId="3" xr:uid="{072A39CE-48E1-C74C-B1C9-158669824EFD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1841500</xdr:colOff>
      <xdr:row>6</xdr:row>
      <xdr:rowOff>114300</xdr:rowOff>
    </xdr:from>
    <xdr:to>
      <xdr:col>0</xdr:col>
      <xdr:colOff>2286000</xdr:colOff>
      <xdr:row>12</xdr:row>
      <xdr:rowOff>368300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F2851537-4700-7D42-8F3C-8ED7C37CF8E9}"/>
            </a:ext>
          </a:extLst>
        </xdr:cNvPr>
        <xdr:cNvSpPr/>
      </xdr:nvSpPr>
      <xdr:spPr>
        <a:xfrm>
          <a:off x="1841500" y="2336800"/>
          <a:ext cx="444500" cy="25400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vb/Desktop/BPF/Business%20Plan%20Faci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vb/Downloads/Outil%20de%20simulation_exemp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1"/>
      <sheetName val="Ressources externes"/>
      <sheetName val="Investissements"/>
      <sheetName val="Prévisions activité"/>
      <sheetName val="Compte de résultat prévisionnel"/>
      <sheetName val="SIG"/>
      <sheetName val="Prévision de trésorerie"/>
      <sheetName val="CAF"/>
      <sheetName val="Plan de fiancement"/>
      <sheetName val="Bilan prévisionnel"/>
      <sheetName val="Ratios"/>
    </sheetNames>
    <sheetDataSet>
      <sheetData sheetId="0">
        <row r="5">
          <cell r="E5" t="str">
            <v>01/01/2020</v>
          </cell>
        </row>
      </sheetData>
      <sheetData sheetId="1">
        <row r="3">
          <cell r="C3" t="str">
            <v>Comptant</v>
          </cell>
        </row>
        <row r="4">
          <cell r="C4" t="str">
            <v>30 jours</v>
          </cell>
        </row>
        <row r="5">
          <cell r="C5" t="str">
            <v>60 jours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"/>
      <sheetName val="Sommaire"/>
      <sheetName val="Paramètres Investissement"/>
      <sheetName val="Paramètres Financement"/>
      <sheetName val="Plan de financement"/>
      <sheetName val="Paramètres Activité"/>
      <sheetName val="Compte de résultat"/>
      <sheetName val="SIG"/>
      <sheetName val="CAF"/>
      <sheetName val="Trésorerie année 1"/>
      <sheetName val="Trésorerie année 2"/>
      <sheetName val="Trésorerie année 3"/>
      <sheetName val="Bilan"/>
      <sheetName val="FR, BFR, TN"/>
      <sheetName val="Ratios"/>
      <sheetName val="Amortissement immobilisations"/>
      <sheetName val="Amortissement emprunts"/>
      <sheetName val="Graphes de Trésorerie"/>
      <sheetName val="Graphes de Financement"/>
    </sheetNames>
    <sheetDataSet>
      <sheetData sheetId="0"/>
      <sheetData sheetId="1"/>
      <sheetData sheetId="2">
        <row r="12">
          <cell r="G12">
            <v>0</v>
          </cell>
        </row>
        <row r="20">
          <cell r="G20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A32D0-BA58-4942-AF52-2895FE8A858A}">
  <dimension ref="A1:O52"/>
  <sheetViews>
    <sheetView tabSelected="1" topLeftCell="A4" workbookViewId="0">
      <selection activeCell="B13" sqref="B13"/>
    </sheetView>
  </sheetViews>
  <sheetFormatPr baseColWidth="10" defaultRowHeight="16" x14ac:dyDescent="0.2"/>
  <cols>
    <col min="1" max="1" width="32.33203125" customWidth="1"/>
    <col min="2" max="2" width="16.1640625" customWidth="1"/>
    <col min="3" max="3" width="28.1640625" customWidth="1"/>
    <col min="4" max="4" width="12.1640625" customWidth="1"/>
    <col min="5" max="5" width="9" bestFit="1" customWidth="1"/>
    <col min="6" max="6" width="9.33203125" bestFit="1" customWidth="1"/>
    <col min="7" max="7" width="10.33203125" bestFit="1" customWidth="1"/>
    <col min="8" max="8" width="9.33203125" bestFit="1" customWidth="1"/>
    <col min="9" max="9" width="9" bestFit="1" customWidth="1"/>
    <col min="10" max="10" width="8.33203125" bestFit="1" customWidth="1"/>
    <col min="11" max="12" width="9.33203125" bestFit="1" customWidth="1"/>
    <col min="13" max="13" width="9" bestFit="1" customWidth="1"/>
    <col min="14" max="14" width="8.33203125" bestFit="1" customWidth="1"/>
    <col min="15" max="15" width="9.33203125" bestFit="1" customWidth="1"/>
  </cols>
  <sheetData>
    <row r="1" spans="1:15" ht="17" thickBot="1" x14ac:dyDescent="0.25"/>
    <row r="2" spans="1:15" ht="20" thickBot="1" x14ac:dyDescent="0.3">
      <c r="B2" s="1"/>
      <c r="C2" s="2" t="s">
        <v>0</v>
      </c>
      <c r="D2" s="3" t="s">
        <v>92</v>
      </c>
      <c r="E2" s="4"/>
      <c r="F2" s="4"/>
      <c r="G2" s="4"/>
      <c r="H2" s="3" t="s">
        <v>93</v>
      </c>
      <c r="I2" s="4"/>
      <c r="J2" s="4"/>
      <c r="K2" s="4"/>
      <c r="L2" s="3" t="s">
        <v>94</v>
      </c>
      <c r="M2" s="4"/>
      <c r="N2" s="4"/>
      <c r="O2" s="4"/>
    </row>
    <row r="3" spans="1:15" ht="17" thickBot="1" x14ac:dyDescent="0.25">
      <c r="C3" s="5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</row>
    <row r="4" spans="1:15" ht="81" thickBot="1" x14ac:dyDescent="0.25">
      <c r="B4" s="7" t="s">
        <v>1</v>
      </c>
      <c r="C4" s="8" t="s">
        <v>2</v>
      </c>
      <c r="D4" s="9" t="s">
        <v>3</v>
      </c>
      <c r="E4" s="10" t="s">
        <v>4</v>
      </c>
      <c r="F4" s="10" t="s">
        <v>5</v>
      </c>
      <c r="G4" s="11" t="s">
        <v>6</v>
      </c>
      <c r="H4" s="12" t="s">
        <v>3</v>
      </c>
      <c r="I4" s="10" t="s">
        <v>4</v>
      </c>
      <c r="J4" s="10" t="s">
        <v>5</v>
      </c>
      <c r="K4" s="11" t="s">
        <v>6</v>
      </c>
      <c r="L4" s="12" t="s">
        <v>3</v>
      </c>
      <c r="M4" s="10" t="s">
        <v>4</v>
      </c>
      <c r="N4" s="10" t="s">
        <v>5</v>
      </c>
      <c r="O4" s="11" t="s">
        <v>6</v>
      </c>
    </row>
    <row r="5" spans="1:15" ht="20" x14ac:dyDescent="0.2">
      <c r="B5" s="13"/>
      <c r="C5" s="14" t="s">
        <v>7</v>
      </c>
      <c r="D5" s="15">
        <f>SUM(D6:D8)</f>
        <v>25000</v>
      </c>
      <c r="E5" s="16"/>
      <c r="F5" s="17">
        <f>SUM(F6:F8)</f>
        <v>5000</v>
      </c>
      <c r="G5" s="18">
        <f>SUM(G6:G8)</f>
        <v>30000</v>
      </c>
      <c r="H5" s="19">
        <f>SUM(H6:H8)</f>
        <v>25000</v>
      </c>
      <c r="I5" s="16"/>
      <c r="J5" s="17">
        <f>SUM(J6:J8)</f>
        <v>5000</v>
      </c>
      <c r="K5" s="18">
        <f>SUM(K6:K8)</f>
        <v>30000</v>
      </c>
      <c r="L5" s="19">
        <f>SUM(L6:L8)</f>
        <v>25000</v>
      </c>
      <c r="M5" s="16"/>
      <c r="N5" s="17">
        <f>SUM(N6:N8)</f>
        <v>5000</v>
      </c>
      <c r="O5" s="18">
        <f>SUM(O6:O8)</f>
        <v>30000</v>
      </c>
    </row>
    <row r="6" spans="1:15" ht="20" x14ac:dyDescent="0.2">
      <c r="B6" s="20" t="s">
        <v>8</v>
      </c>
      <c r="C6" s="91" t="s">
        <v>9</v>
      </c>
      <c r="D6" s="21">
        <v>25000</v>
      </c>
      <c r="E6" s="22">
        <v>0.2</v>
      </c>
      <c r="F6" s="23">
        <f>D6*E6</f>
        <v>5000</v>
      </c>
      <c r="G6" s="92">
        <f>D6+F6</f>
        <v>30000</v>
      </c>
      <c r="H6" s="25">
        <v>25000</v>
      </c>
      <c r="I6" s="22">
        <v>0.2</v>
      </c>
      <c r="J6" s="23">
        <f>H6*I6</f>
        <v>5000</v>
      </c>
      <c r="K6" s="24">
        <f>H6+J6</f>
        <v>30000</v>
      </c>
      <c r="L6" s="25">
        <v>25000</v>
      </c>
      <c r="M6" s="22">
        <v>0.2</v>
      </c>
      <c r="N6" s="23">
        <f>L6*M6</f>
        <v>5000</v>
      </c>
      <c r="O6" s="24">
        <f>L6+N6</f>
        <v>30000</v>
      </c>
    </row>
    <row r="7" spans="1:15" ht="20" x14ac:dyDescent="0.2">
      <c r="B7" s="20" t="s">
        <v>8</v>
      </c>
      <c r="C7" s="91" t="s">
        <v>10</v>
      </c>
      <c r="D7" s="21"/>
      <c r="E7" s="22">
        <v>0.2</v>
      </c>
      <c r="F7" s="23">
        <f>D7*E7</f>
        <v>0</v>
      </c>
      <c r="G7" s="92">
        <f>D7+F7</f>
        <v>0</v>
      </c>
      <c r="H7" s="25"/>
      <c r="I7" s="22">
        <v>0.2</v>
      </c>
      <c r="J7" s="23">
        <f>H7*I7</f>
        <v>0</v>
      </c>
      <c r="K7" s="24">
        <f>H7+J7</f>
        <v>0</v>
      </c>
      <c r="L7" s="25"/>
      <c r="M7" s="22">
        <v>0.2</v>
      </c>
      <c r="N7" s="23">
        <f>L7*M7</f>
        <v>0</v>
      </c>
      <c r="O7" s="24">
        <f>L7+N7</f>
        <v>0</v>
      </c>
    </row>
    <row r="8" spans="1:15" ht="20" x14ac:dyDescent="0.2">
      <c r="B8" s="20" t="s">
        <v>23</v>
      </c>
      <c r="C8" s="91" t="s">
        <v>11</v>
      </c>
      <c r="D8" s="21"/>
      <c r="E8" s="22">
        <v>0.2</v>
      </c>
      <c r="F8" s="23">
        <f>D8*E8</f>
        <v>0</v>
      </c>
      <c r="G8" s="92">
        <f>D8+F8</f>
        <v>0</v>
      </c>
      <c r="H8" s="25"/>
      <c r="I8" s="22">
        <v>0.2</v>
      </c>
      <c r="J8" s="23">
        <f>H8*I8</f>
        <v>0</v>
      </c>
      <c r="K8" s="24">
        <f>H8+J8</f>
        <v>0</v>
      </c>
      <c r="L8" s="25"/>
      <c r="M8" s="22">
        <v>0.2</v>
      </c>
      <c r="N8" s="23">
        <f>L8*M8</f>
        <v>0</v>
      </c>
      <c r="O8" s="24">
        <f>L8+N8</f>
        <v>0</v>
      </c>
    </row>
    <row r="9" spans="1:15" ht="20" x14ac:dyDescent="0.2">
      <c r="B9" s="13"/>
      <c r="C9" s="26" t="s">
        <v>12</v>
      </c>
      <c r="D9" s="21">
        <v>10000</v>
      </c>
      <c r="E9" s="22">
        <v>0.2</v>
      </c>
      <c r="F9" s="23">
        <f>D9*E9</f>
        <v>2000</v>
      </c>
      <c r="G9" s="24">
        <f>D9+F9</f>
        <v>12000</v>
      </c>
      <c r="H9" s="25">
        <v>10000</v>
      </c>
      <c r="I9" s="22">
        <v>0.2</v>
      </c>
      <c r="J9" s="23">
        <f>H9*I9</f>
        <v>2000</v>
      </c>
      <c r="K9" s="24">
        <f>H9+J9</f>
        <v>12000</v>
      </c>
      <c r="L9" s="25">
        <v>10000</v>
      </c>
      <c r="M9" s="22">
        <v>0.2</v>
      </c>
      <c r="N9" s="23">
        <f>L9*M9</f>
        <v>2000</v>
      </c>
      <c r="O9" s="24">
        <f>L9+N9</f>
        <v>12000</v>
      </c>
    </row>
    <row r="10" spans="1:15" ht="20" x14ac:dyDescent="0.2">
      <c r="A10" s="94" t="s">
        <v>91</v>
      </c>
      <c r="B10" s="13"/>
      <c r="C10" s="26" t="s">
        <v>13</v>
      </c>
      <c r="D10" s="21"/>
      <c r="E10" s="22">
        <v>0.2</v>
      </c>
      <c r="F10" s="23">
        <f>D10*E10</f>
        <v>0</v>
      </c>
      <c r="G10" s="24">
        <f>D10+F10</f>
        <v>0</v>
      </c>
      <c r="H10" s="25"/>
      <c r="I10" s="22">
        <v>0.2</v>
      </c>
      <c r="J10" s="23">
        <f>H10*I10</f>
        <v>0</v>
      </c>
      <c r="K10" s="24">
        <f>H10+J10</f>
        <v>0</v>
      </c>
      <c r="L10" s="25"/>
      <c r="M10" s="22">
        <v>0.2</v>
      </c>
      <c r="N10" s="23">
        <f>L10*M10</f>
        <v>0</v>
      </c>
      <c r="O10" s="24">
        <f>L10+N10</f>
        <v>0</v>
      </c>
    </row>
    <row r="11" spans="1:15" ht="40" x14ac:dyDescent="0.2">
      <c r="B11" s="13"/>
      <c r="C11" s="14" t="s">
        <v>14</v>
      </c>
      <c r="D11" s="27">
        <f>SUM(D12:D14)</f>
        <v>130000</v>
      </c>
      <c r="E11" s="16"/>
      <c r="F11" s="28">
        <f>SUM(F12:F14)</f>
        <v>26000</v>
      </c>
      <c r="G11" s="24">
        <f>D11+F11</f>
        <v>156000</v>
      </c>
      <c r="H11" s="29">
        <f>SUM(H12:H14)</f>
        <v>0</v>
      </c>
      <c r="I11" s="16"/>
      <c r="J11" s="28">
        <f>SUM(J12:J14)</f>
        <v>0</v>
      </c>
      <c r="K11" s="24">
        <f>H11+J11</f>
        <v>0</v>
      </c>
      <c r="L11" s="29">
        <f>SUM(L12:L14)</f>
        <v>0</v>
      </c>
      <c r="M11" s="16"/>
      <c r="N11" s="28">
        <f>SUM(N12:N14)</f>
        <v>0</v>
      </c>
      <c r="O11" s="24">
        <f>L11+N11</f>
        <v>0</v>
      </c>
    </row>
    <row r="12" spans="1:15" ht="20" x14ac:dyDescent="0.2">
      <c r="B12" s="20" t="s">
        <v>23</v>
      </c>
      <c r="C12" s="91" t="s">
        <v>15</v>
      </c>
      <c r="D12" s="21">
        <v>100000</v>
      </c>
      <c r="E12" s="22">
        <v>0.2</v>
      </c>
      <c r="F12" s="23">
        <f>D12*E12</f>
        <v>20000</v>
      </c>
      <c r="G12" s="92">
        <f>D12+F12</f>
        <v>120000</v>
      </c>
      <c r="H12" s="25"/>
      <c r="I12" s="22">
        <v>0.2</v>
      </c>
      <c r="J12" s="23">
        <f>H12*I12</f>
        <v>0</v>
      </c>
      <c r="K12" s="24">
        <f>H12+J12</f>
        <v>0</v>
      </c>
      <c r="L12" s="25"/>
      <c r="M12" s="22">
        <v>0.2</v>
      </c>
      <c r="N12" s="23">
        <f>L12*M12</f>
        <v>0</v>
      </c>
      <c r="O12" s="24">
        <f>L12+N12</f>
        <v>0</v>
      </c>
    </row>
    <row r="13" spans="1:15" ht="20" x14ac:dyDescent="0.2">
      <c r="B13" s="20" t="s">
        <v>104</v>
      </c>
      <c r="C13" s="91" t="s">
        <v>16</v>
      </c>
      <c r="D13" s="21">
        <v>20000</v>
      </c>
      <c r="E13" s="22">
        <v>0.2</v>
      </c>
      <c r="F13" s="23">
        <f>D13*E13</f>
        <v>4000</v>
      </c>
      <c r="G13" s="92">
        <f>D13+F13</f>
        <v>24000</v>
      </c>
      <c r="H13" s="25"/>
      <c r="I13" s="22">
        <v>0.2</v>
      </c>
      <c r="J13" s="23">
        <f>H13*I13</f>
        <v>0</v>
      </c>
      <c r="K13" s="24">
        <f>H13+J13</f>
        <v>0</v>
      </c>
      <c r="L13" s="25"/>
      <c r="M13" s="22">
        <v>0.2</v>
      </c>
      <c r="N13" s="23">
        <f>L13*M13</f>
        <v>0</v>
      </c>
      <c r="O13" s="24">
        <f>L13+N13</f>
        <v>0</v>
      </c>
    </row>
    <row r="14" spans="1:15" ht="20" x14ac:dyDescent="0.2">
      <c r="B14" s="20" t="s">
        <v>8</v>
      </c>
      <c r="C14" s="91" t="s">
        <v>17</v>
      </c>
      <c r="D14" s="21">
        <v>10000</v>
      </c>
      <c r="E14" s="22">
        <v>0.2</v>
      </c>
      <c r="F14" s="23">
        <f>D14*E14</f>
        <v>2000</v>
      </c>
      <c r="G14" s="92">
        <f>D14+F14</f>
        <v>12000</v>
      </c>
      <c r="H14" s="25"/>
      <c r="I14" s="22">
        <v>0.2</v>
      </c>
      <c r="J14" s="23">
        <f>H14*I14</f>
        <v>0</v>
      </c>
      <c r="K14" s="24">
        <f>H14+J14</f>
        <v>0</v>
      </c>
      <c r="L14" s="25"/>
      <c r="M14" s="22">
        <v>0.2</v>
      </c>
      <c r="N14" s="23">
        <f>L14*M14</f>
        <v>0</v>
      </c>
      <c r="O14" s="24">
        <f>L14+N14</f>
        <v>0</v>
      </c>
    </row>
    <row r="15" spans="1:15" ht="20" x14ac:dyDescent="0.2">
      <c r="B15" s="13"/>
      <c r="C15" s="26" t="s">
        <v>18</v>
      </c>
      <c r="D15" s="27">
        <f>D5+D9+D10+D11</f>
        <v>165000</v>
      </c>
      <c r="E15" s="16"/>
      <c r="F15" s="28">
        <f>F5+F9+F10+F11</f>
        <v>33000</v>
      </c>
      <c r="G15" s="30">
        <f>G5+G9+G10+G11</f>
        <v>198000</v>
      </c>
      <c r="H15" s="29">
        <f>H5+H9+H10+H11</f>
        <v>35000</v>
      </c>
      <c r="I15" s="16"/>
      <c r="J15" s="28">
        <f>J5+J9+J10+J11</f>
        <v>7000</v>
      </c>
      <c r="K15" s="30">
        <f>K5+K9+K10+K11</f>
        <v>42000</v>
      </c>
      <c r="L15" s="29">
        <f>L5+L9+L10+L11</f>
        <v>35000</v>
      </c>
      <c r="M15" s="16"/>
      <c r="N15" s="28">
        <f>N5+N9+N10+N11</f>
        <v>7000</v>
      </c>
      <c r="O15" s="30">
        <f>O5+O9+O10+O11</f>
        <v>42000</v>
      </c>
    </row>
    <row r="16" spans="1:15" ht="80" x14ac:dyDescent="0.2">
      <c r="B16" s="13"/>
      <c r="C16" s="26" t="s">
        <v>19</v>
      </c>
      <c r="D16" s="21">
        <v>6000</v>
      </c>
      <c r="E16" s="22">
        <v>0</v>
      </c>
      <c r="F16" s="23">
        <f>D16*E16</f>
        <v>0</v>
      </c>
      <c r="G16" s="24">
        <f>D16+F16</f>
        <v>6000</v>
      </c>
      <c r="H16" s="25">
        <v>6001</v>
      </c>
      <c r="I16" s="22">
        <v>0</v>
      </c>
      <c r="J16" s="23">
        <f>H16*I16</f>
        <v>0</v>
      </c>
      <c r="K16" s="24">
        <f>H16+J16</f>
        <v>6001</v>
      </c>
      <c r="L16" s="25">
        <v>6002</v>
      </c>
      <c r="M16" s="22">
        <v>0</v>
      </c>
      <c r="N16" s="23">
        <f>L16*M16</f>
        <v>0</v>
      </c>
      <c r="O16" s="24">
        <f>L16+N16</f>
        <v>6002</v>
      </c>
    </row>
    <row r="17" spans="2:15" ht="20" x14ac:dyDescent="0.2">
      <c r="B17" s="13"/>
      <c r="C17" s="26" t="s">
        <v>20</v>
      </c>
      <c r="D17" s="31">
        <v>5000</v>
      </c>
      <c r="E17" s="22">
        <v>0.2</v>
      </c>
      <c r="F17" s="23">
        <f>D17*E17</f>
        <v>1000</v>
      </c>
      <c r="G17" s="24">
        <f>D17+F17</f>
        <v>6000</v>
      </c>
      <c r="H17" s="32"/>
      <c r="I17" s="22">
        <v>0.2</v>
      </c>
      <c r="J17" s="23">
        <f>H17*I17</f>
        <v>0</v>
      </c>
      <c r="K17" s="24">
        <f>H17+J17</f>
        <v>0</v>
      </c>
      <c r="L17" s="32"/>
      <c r="M17" s="22">
        <v>0.2</v>
      </c>
      <c r="N17" s="23">
        <f>L17*M17</f>
        <v>0</v>
      </c>
      <c r="O17" s="24">
        <f>L17+N17</f>
        <v>0</v>
      </c>
    </row>
    <row r="18" spans="2:15" ht="40" x14ac:dyDescent="0.2">
      <c r="B18" s="13"/>
      <c r="C18" s="26" t="s">
        <v>21</v>
      </c>
      <c r="D18" s="31"/>
      <c r="E18" s="22">
        <v>0.2</v>
      </c>
      <c r="F18" s="23">
        <f>D18*E18</f>
        <v>0</v>
      </c>
      <c r="G18" s="24">
        <f>D18+F18</f>
        <v>0</v>
      </c>
      <c r="H18" s="32"/>
      <c r="I18" s="22">
        <v>0.2</v>
      </c>
      <c r="J18" s="23">
        <f>H18*I18</f>
        <v>0</v>
      </c>
      <c r="K18" s="24">
        <f>H18+J18</f>
        <v>0</v>
      </c>
      <c r="L18" s="32"/>
      <c r="M18" s="22">
        <v>0.2</v>
      </c>
      <c r="N18" s="23">
        <f>L18*M18</f>
        <v>0</v>
      </c>
      <c r="O18" s="24">
        <f>L18+N18</f>
        <v>0</v>
      </c>
    </row>
    <row r="19" spans="2:15" ht="21" thickBot="1" x14ac:dyDescent="0.25">
      <c r="B19" s="13"/>
      <c r="C19" s="33" t="s">
        <v>22</v>
      </c>
      <c r="D19" s="34">
        <f>D15+D16+D17+D18</f>
        <v>176000</v>
      </c>
      <c r="E19" s="35"/>
      <c r="F19" s="36">
        <f>F15+F16+F17+F18</f>
        <v>34000</v>
      </c>
      <c r="G19" s="37">
        <f>G15+G16+G17+G18</f>
        <v>210000</v>
      </c>
      <c r="H19" s="38">
        <f>H15+H16+H17+H18</f>
        <v>41001</v>
      </c>
      <c r="I19" s="35"/>
      <c r="J19" s="36">
        <f>J15+J16+J17+J18</f>
        <v>7000</v>
      </c>
      <c r="K19" s="37">
        <f>K15+K16+K17+K18</f>
        <v>48001</v>
      </c>
      <c r="L19" s="38">
        <f>L15+L16+L17+L18</f>
        <v>41002</v>
      </c>
      <c r="M19" s="35"/>
      <c r="N19" s="36">
        <f>N15+N16+N17+N18</f>
        <v>7000</v>
      </c>
      <c r="O19" s="37">
        <f>O15+O16+O17+O18</f>
        <v>48002</v>
      </c>
    </row>
    <row r="21" spans="2:15" ht="17" thickBot="1" x14ac:dyDescent="0.25"/>
    <row r="22" spans="2:15" ht="20" thickBot="1" x14ac:dyDescent="0.3">
      <c r="B22" s="1"/>
      <c r="C22" s="2" t="s">
        <v>0</v>
      </c>
      <c r="D22" s="39">
        <f ca="1">EDATE([1]Accueil!$E$5,0)</f>
        <v>43831</v>
      </c>
      <c r="E22" s="39"/>
      <c r="F22" s="39"/>
      <c r="G22" s="40"/>
      <c r="H22" s="41">
        <f ca="1">EDATE([1]Accueil!$E$5,1)</f>
        <v>43862</v>
      </c>
      <c r="I22" s="39"/>
      <c r="J22" s="39"/>
      <c r="K22" s="40"/>
      <c r="L22" s="41">
        <f ca="1">EDATE([1]Accueil!$E$5,2)</f>
        <v>43891</v>
      </c>
      <c r="M22" s="39"/>
      <c r="N22" s="39"/>
      <c r="O22" s="40"/>
    </row>
    <row r="23" spans="2:15" ht="17" thickBot="1" x14ac:dyDescent="0.25"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</row>
    <row r="24" spans="2:15" ht="101" thickBot="1" x14ac:dyDescent="0.25">
      <c r="B24" s="7" t="s">
        <v>24</v>
      </c>
      <c r="C24" s="43" t="s">
        <v>25</v>
      </c>
      <c r="D24" s="44" t="s">
        <v>3</v>
      </c>
      <c r="E24" s="45" t="s">
        <v>4</v>
      </c>
      <c r="F24" s="45" t="s">
        <v>5</v>
      </c>
      <c r="G24" s="46" t="s">
        <v>6</v>
      </c>
      <c r="H24" s="47" t="s">
        <v>3</v>
      </c>
      <c r="I24" s="45" t="s">
        <v>4</v>
      </c>
      <c r="J24" s="45" t="s">
        <v>5</v>
      </c>
      <c r="K24" s="46" t="s">
        <v>6</v>
      </c>
      <c r="L24" s="47" t="s">
        <v>3</v>
      </c>
      <c r="M24" s="45" t="s">
        <v>4</v>
      </c>
      <c r="N24" s="45" t="s">
        <v>5</v>
      </c>
      <c r="O24" s="46" t="s">
        <v>6</v>
      </c>
    </row>
    <row r="25" spans="2:15" ht="20" x14ac:dyDescent="0.2">
      <c r="C25" s="48" t="s">
        <v>26</v>
      </c>
      <c r="D25" s="27">
        <f>SUM(D26:D28)</f>
        <v>150000</v>
      </c>
      <c r="E25" s="16"/>
      <c r="F25" s="28">
        <f>SUM(F26:F28)</f>
        <v>30000</v>
      </c>
      <c r="G25" s="30">
        <f>SUM(G26:G28)</f>
        <v>180000</v>
      </c>
      <c r="H25" s="29">
        <f>SUM(H26:H28)</f>
        <v>0</v>
      </c>
      <c r="I25" s="16"/>
      <c r="J25" s="28">
        <f>SUM(J26:J28)</f>
        <v>0</v>
      </c>
      <c r="K25" s="30">
        <f>SUM(K26:K28)</f>
        <v>0</v>
      </c>
      <c r="L25" s="29">
        <f>SUM(L26:L28)</f>
        <v>0</v>
      </c>
      <c r="M25" s="16"/>
      <c r="N25" s="28">
        <f>SUM(N26:N28)</f>
        <v>0</v>
      </c>
      <c r="O25" s="30">
        <f>SUM(O26:O28)</f>
        <v>0</v>
      </c>
    </row>
    <row r="26" spans="2:15" ht="20" x14ac:dyDescent="0.2">
      <c r="B26" s="20" t="s">
        <v>23</v>
      </c>
      <c r="C26" s="93" t="s">
        <v>27</v>
      </c>
      <c r="D26" s="21">
        <v>150000</v>
      </c>
      <c r="E26" s="22">
        <v>0.2</v>
      </c>
      <c r="F26" s="23">
        <f>D26*E26</f>
        <v>30000</v>
      </c>
      <c r="G26" s="92">
        <f>D26+F26</f>
        <v>180000</v>
      </c>
      <c r="H26" s="25"/>
      <c r="I26" s="22">
        <v>0</v>
      </c>
      <c r="J26" s="23">
        <f>H26*I26</f>
        <v>0</v>
      </c>
      <c r="K26" s="24">
        <f>H26+J26</f>
        <v>0</v>
      </c>
      <c r="L26" s="25"/>
      <c r="M26" s="22">
        <v>0</v>
      </c>
      <c r="N26" s="23">
        <f>L26*M26</f>
        <v>0</v>
      </c>
      <c r="O26" s="24">
        <f>L26+N26</f>
        <v>0</v>
      </c>
    </row>
    <row r="27" spans="2:15" ht="20" x14ac:dyDescent="0.2">
      <c r="B27" s="20" t="s">
        <v>23</v>
      </c>
      <c r="C27" s="93" t="s">
        <v>28</v>
      </c>
      <c r="D27" s="21"/>
      <c r="E27" s="22">
        <v>0</v>
      </c>
      <c r="F27" s="23">
        <f>D27*E27</f>
        <v>0</v>
      </c>
      <c r="G27" s="92">
        <f>D27+F27</f>
        <v>0</v>
      </c>
      <c r="H27" s="25"/>
      <c r="I27" s="22">
        <v>0</v>
      </c>
      <c r="J27" s="23">
        <f>H27*I27</f>
        <v>0</v>
      </c>
      <c r="K27" s="24">
        <f>H27+J27</f>
        <v>0</v>
      </c>
      <c r="L27" s="25"/>
      <c r="M27" s="22">
        <v>0</v>
      </c>
      <c r="N27" s="23">
        <f>L27*M27</f>
        <v>0</v>
      </c>
      <c r="O27" s="24">
        <f>L27+N27</f>
        <v>0</v>
      </c>
    </row>
    <row r="28" spans="2:15" ht="20" x14ac:dyDescent="0.2">
      <c r="B28" s="20" t="s">
        <v>23</v>
      </c>
      <c r="C28" s="93" t="s">
        <v>29</v>
      </c>
      <c r="D28" s="21"/>
      <c r="E28" s="22">
        <v>0</v>
      </c>
      <c r="F28" s="23">
        <f>D28*E28</f>
        <v>0</v>
      </c>
      <c r="G28" s="92">
        <f>D28+F28</f>
        <v>0</v>
      </c>
      <c r="H28" s="25"/>
      <c r="I28" s="22">
        <v>0</v>
      </c>
      <c r="J28" s="23">
        <f>H28*I28</f>
        <v>0</v>
      </c>
      <c r="K28" s="24">
        <f>H28+J28</f>
        <v>0</v>
      </c>
      <c r="L28" s="25"/>
      <c r="M28" s="22">
        <v>0</v>
      </c>
      <c r="N28" s="23">
        <f>L28*M28</f>
        <v>0</v>
      </c>
      <c r="O28" s="24">
        <f>L28+N28</f>
        <v>0</v>
      </c>
    </row>
    <row r="29" spans="2:15" ht="40" x14ac:dyDescent="0.2">
      <c r="C29" s="48" t="s">
        <v>30</v>
      </c>
      <c r="D29" s="27">
        <f>SUM(D30:D32)</f>
        <v>20000</v>
      </c>
      <c r="E29" s="16"/>
      <c r="F29" s="28">
        <f>SUM(F30:F32)</f>
        <v>4000</v>
      </c>
      <c r="G29" s="30">
        <f>SUM(G30:G32)</f>
        <v>24000</v>
      </c>
      <c r="H29" s="29">
        <f>SUM(H30:H32)</f>
        <v>0</v>
      </c>
      <c r="I29" s="16"/>
      <c r="J29" s="28">
        <f>SUM(J30:J32)</f>
        <v>0</v>
      </c>
      <c r="K29" s="30">
        <f>SUM(K30:K32)</f>
        <v>0</v>
      </c>
      <c r="L29" s="29">
        <f>SUM(L30:L32)</f>
        <v>0</v>
      </c>
      <c r="M29" s="16"/>
      <c r="N29" s="28">
        <f>SUM(N30:N32)</f>
        <v>0</v>
      </c>
      <c r="O29" s="30">
        <f>SUM(O30:O32)</f>
        <v>0</v>
      </c>
    </row>
    <row r="30" spans="2:15" ht="40" x14ac:dyDescent="0.2">
      <c r="B30" s="20" t="s">
        <v>23</v>
      </c>
      <c r="C30" s="93" t="s">
        <v>31</v>
      </c>
      <c r="D30" s="21">
        <v>20000</v>
      </c>
      <c r="E30" s="22">
        <v>0.2</v>
      </c>
      <c r="F30" s="23">
        <f>D30*E30</f>
        <v>4000</v>
      </c>
      <c r="G30" s="92">
        <f>D30+F30</f>
        <v>24000</v>
      </c>
      <c r="H30" s="25"/>
      <c r="I30" s="22">
        <v>0</v>
      </c>
      <c r="J30" s="23">
        <f>H30*I30</f>
        <v>0</v>
      </c>
      <c r="K30" s="24">
        <f>H30+J30</f>
        <v>0</v>
      </c>
      <c r="L30" s="25"/>
      <c r="M30" s="22">
        <v>0</v>
      </c>
      <c r="N30" s="23">
        <f>L30*M30</f>
        <v>0</v>
      </c>
      <c r="O30" s="24">
        <f>L30+N30</f>
        <v>0</v>
      </c>
    </row>
    <row r="31" spans="2:15" ht="40" x14ac:dyDescent="0.2">
      <c r="B31" s="20" t="s">
        <v>23</v>
      </c>
      <c r="C31" s="93" t="s">
        <v>32</v>
      </c>
      <c r="D31" s="21"/>
      <c r="E31" s="22">
        <v>0</v>
      </c>
      <c r="F31" s="23">
        <f>D31*E31</f>
        <v>0</v>
      </c>
      <c r="G31" s="92">
        <f>D31+F31</f>
        <v>0</v>
      </c>
      <c r="H31" s="25"/>
      <c r="I31" s="22">
        <v>0</v>
      </c>
      <c r="J31" s="23">
        <f>H31*I31</f>
        <v>0</v>
      </c>
      <c r="K31" s="24">
        <f>H31+J31</f>
        <v>0</v>
      </c>
      <c r="L31" s="25"/>
      <c r="M31" s="22">
        <v>0</v>
      </c>
      <c r="N31" s="23">
        <f>L31*M31</f>
        <v>0</v>
      </c>
      <c r="O31" s="24">
        <f>L31+N31</f>
        <v>0</v>
      </c>
    </row>
    <row r="32" spans="2:15" ht="40" x14ac:dyDescent="0.2">
      <c r="B32" s="20" t="s">
        <v>23</v>
      </c>
      <c r="C32" s="93" t="s">
        <v>33</v>
      </c>
      <c r="D32" s="21"/>
      <c r="E32" s="22">
        <v>0</v>
      </c>
      <c r="F32" s="23">
        <f>D32*E32</f>
        <v>0</v>
      </c>
      <c r="G32" s="92">
        <f>D32+F32</f>
        <v>0</v>
      </c>
      <c r="H32" s="25"/>
      <c r="I32" s="22">
        <v>0</v>
      </c>
      <c r="J32" s="23">
        <f>H32*I32</f>
        <v>0</v>
      </c>
      <c r="K32" s="24">
        <f>H32+J32</f>
        <v>0</v>
      </c>
      <c r="L32" s="25"/>
      <c r="M32" s="22">
        <v>0</v>
      </c>
      <c r="N32" s="23">
        <f>L32*M32</f>
        <v>0</v>
      </c>
      <c r="O32" s="24">
        <f>L32+N32</f>
        <v>0</v>
      </c>
    </row>
    <row r="33" spans="3:15" ht="40" x14ac:dyDescent="0.2">
      <c r="C33" s="48" t="s">
        <v>34</v>
      </c>
      <c r="D33" s="27">
        <f>SUM(D34:D44)</f>
        <v>25000</v>
      </c>
      <c r="E33" s="16"/>
      <c r="F33" s="28">
        <f>SUM(F34:F44)</f>
        <v>0</v>
      </c>
      <c r="G33" s="30">
        <f>SUM(G34:G44)</f>
        <v>25000</v>
      </c>
      <c r="H33" s="29">
        <f>SUM(H34:H44)</f>
        <v>0</v>
      </c>
      <c r="I33" s="16"/>
      <c r="J33" s="28">
        <f>SUM(J34:J44)</f>
        <v>0</v>
      </c>
      <c r="K33" s="30">
        <f>SUM(K34:K44)</f>
        <v>0</v>
      </c>
      <c r="L33" s="29">
        <f>SUM(L34:L44)</f>
        <v>0</v>
      </c>
      <c r="M33" s="16"/>
      <c r="N33" s="28">
        <f>SUM(N34:N44)</f>
        <v>0</v>
      </c>
      <c r="O33" s="30">
        <f>SUM(O34:O44)</f>
        <v>0</v>
      </c>
    </row>
    <row r="34" spans="3:15" ht="20" x14ac:dyDescent="0.2">
      <c r="C34" s="49" t="s">
        <v>35</v>
      </c>
      <c r="D34" s="21"/>
      <c r="E34" s="22">
        <v>0</v>
      </c>
      <c r="F34" s="23">
        <f>D34*E34</f>
        <v>0</v>
      </c>
      <c r="G34" s="24">
        <f>D34+F34</f>
        <v>0</v>
      </c>
      <c r="H34" s="25"/>
      <c r="I34" s="22">
        <v>0</v>
      </c>
      <c r="J34" s="23">
        <f>H34*I34</f>
        <v>0</v>
      </c>
      <c r="K34" s="24">
        <f>H34+J34</f>
        <v>0</v>
      </c>
      <c r="L34" s="25"/>
      <c r="M34" s="22">
        <v>0</v>
      </c>
      <c r="N34" s="23">
        <f>L34*M34</f>
        <v>0</v>
      </c>
      <c r="O34" s="24">
        <f>L34+N34</f>
        <v>0</v>
      </c>
    </row>
    <row r="35" spans="3:15" ht="40" x14ac:dyDescent="0.2">
      <c r="C35" s="49" t="s">
        <v>36</v>
      </c>
      <c r="D35" s="21"/>
      <c r="E35" s="22">
        <v>0</v>
      </c>
      <c r="F35" s="23">
        <f>D35*E35</f>
        <v>0</v>
      </c>
      <c r="G35" s="24">
        <f>D35+F35</f>
        <v>0</v>
      </c>
      <c r="H35" s="25"/>
      <c r="I35" s="22">
        <v>0</v>
      </c>
      <c r="J35" s="23">
        <f>H35*I35</f>
        <v>0</v>
      </c>
      <c r="K35" s="24">
        <f>H35+J35</f>
        <v>0</v>
      </c>
      <c r="L35" s="25"/>
      <c r="M35" s="22">
        <v>0</v>
      </c>
      <c r="N35" s="23">
        <f>L35*M35</f>
        <v>0</v>
      </c>
      <c r="O35" s="24">
        <f>L35+N35</f>
        <v>0</v>
      </c>
    </row>
    <row r="36" spans="3:15" ht="20" x14ac:dyDescent="0.2">
      <c r="C36" s="49" t="s">
        <v>37</v>
      </c>
      <c r="D36" s="21"/>
      <c r="E36" s="22">
        <v>0</v>
      </c>
      <c r="F36" s="23">
        <f>D36*E36</f>
        <v>0</v>
      </c>
      <c r="G36" s="24">
        <f>D36+F36</f>
        <v>0</v>
      </c>
      <c r="H36" s="25"/>
      <c r="I36" s="22">
        <v>0</v>
      </c>
      <c r="J36" s="23">
        <f>H36*I36</f>
        <v>0</v>
      </c>
      <c r="K36" s="24">
        <f>H36+J36</f>
        <v>0</v>
      </c>
      <c r="L36" s="25"/>
      <c r="M36" s="22">
        <v>0</v>
      </c>
      <c r="N36" s="23">
        <f>L36*M36</f>
        <v>0</v>
      </c>
      <c r="O36" s="24">
        <f>L36+N36</f>
        <v>0</v>
      </c>
    </row>
    <row r="37" spans="3:15" ht="20" x14ac:dyDescent="0.2">
      <c r="C37" s="49" t="s">
        <v>38</v>
      </c>
      <c r="D37" s="21"/>
      <c r="E37" s="22">
        <v>0</v>
      </c>
      <c r="F37" s="23">
        <f>D37*E37</f>
        <v>0</v>
      </c>
      <c r="G37" s="24">
        <f>D37+F37</f>
        <v>0</v>
      </c>
      <c r="H37" s="25"/>
      <c r="I37" s="22">
        <v>0</v>
      </c>
      <c r="J37" s="23">
        <f>H37*I37</f>
        <v>0</v>
      </c>
      <c r="K37" s="24">
        <f>H37+J37</f>
        <v>0</v>
      </c>
      <c r="L37" s="25"/>
      <c r="M37" s="22">
        <v>0</v>
      </c>
      <c r="N37" s="23">
        <f>L37*M37</f>
        <v>0</v>
      </c>
      <c r="O37" s="24">
        <f>L37+N37</f>
        <v>0</v>
      </c>
    </row>
    <row r="38" spans="3:15" ht="20" x14ac:dyDescent="0.2">
      <c r="C38" s="49" t="s">
        <v>39</v>
      </c>
      <c r="D38" s="21"/>
      <c r="E38" s="22">
        <v>0</v>
      </c>
      <c r="F38" s="23">
        <f>D38*E38</f>
        <v>0</v>
      </c>
      <c r="G38" s="24">
        <f>D38+F38</f>
        <v>0</v>
      </c>
      <c r="H38" s="25"/>
      <c r="I38" s="22">
        <v>0</v>
      </c>
      <c r="J38" s="23">
        <f>H38*I38</f>
        <v>0</v>
      </c>
      <c r="K38" s="24">
        <f>H38+J38</f>
        <v>0</v>
      </c>
      <c r="L38" s="25"/>
      <c r="M38" s="22">
        <v>0</v>
      </c>
      <c r="N38" s="23">
        <f>L38*M38</f>
        <v>0</v>
      </c>
      <c r="O38" s="24">
        <f>L38+N38</f>
        <v>0</v>
      </c>
    </row>
    <row r="39" spans="3:15" ht="20" x14ac:dyDescent="0.2">
      <c r="C39" s="49" t="s">
        <v>40</v>
      </c>
      <c r="D39" s="21"/>
      <c r="E39" s="22">
        <v>0</v>
      </c>
      <c r="F39" s="23">
        <f>D39*E39</f>
        <v>0</v>
      </c>
      <c r="G39" s="24">
        <f>D39+F39</f>
        <v>0</v>
      </c>
      <c r="H39" s="25"/>
      <c r="I39" s="22">
        <v>0</v>
      </c>
      <c r="J39" s="23">
        <f>H39*I39</f>
        <v>0</v>
      </c>
      <c r="K39" s="24">
        <f>H39+J39</f>
        <v>0</v>
      </c>
      <c r="L39" s="25"/>
      <c r="M39" s="22">
        <v>0</v>
      </c>
      <c r="N39" s="23">
        <f>L39*M39</f>
        <v>0</v>
      </c>
      <c r="O39" s="24">
        <f>L39+N39</f>
        <v>0</v>
      </c>
    </row>
    <row r="40" spans="3:15" ht="20" x14ac:dyDescent="0.2">
      <c r="C40" s="49" t="s">
        <v>41</v>
      </c>
      <c r="D40" s="21"/>
      <c r="E40" s="22">
        <v>0</v>
      </c>
      <c r="F40" s="23">
        <f>D40*E40</f>
        <v>0</v>
      </c>
      <c r="G40" s="24">
        <f>D40+F40</f>
        <v>0</v>
      </c>
      <c r="H40" s="25"/>
      <c r="I40" s="22">
        <v>0</v>
      </c>
      <c r="J40" s="23">
        <f>H40*I40</f>
        <v>0</v>
      </c>
      <c r="K40" s="24">
        <f>H40+J40</f>
        <v>0</v>
      </c>
      <c r="L40" s="25"/>
      <c r="M40" s="22">
        <v>0</v>
      </c>
      <c r="N40" s="23">
        <f>L40*M40</f>
        <v>0</v>
      </c>
      <c r="O40" s="24">
        <f>L40+N40</f>
        <v>0</v>
      </c>
    </row>
    <row r="41" spans="3:15" ht="40" x14ac:dyDescent="0.2">
      <c r="C41" s="49" t="s">
        <v>42</v>
      </c>
      <c r="D41" s="21"/>
      <c r="E41" s="22">
        <v>0</v>
      </c>
      <c r="F41" s="23">
        <f>D41*E41</f>
        <v>0</v>
      </c>
      <c r="G41" s="24">
        <f>D41+F41</f>
        <v>0</v>
      </c>
      <c r="H41" s="25"/>
      <c r="I41" s="22">
        <v>0</v>
      </c>
      <c r="J41" s="23">
        <f>H41*I41</f>
        <v>0</v>
      </c>
      <c r="K41" s="24">
        <f>H41+J41</f>
        <v>0</v>
      </c>
      <c r="L41" s="25"/>
      <c r="M41" s="22">
        <v>0</v>
      </c>
      <c r="N41" s="23">
        <f>L41*M41</f>
        <v>0</v>
      </c>
      <c r="O41" s="24">
        <f>L41+N41</f>
        <v>0</v>
      </c>
    </row>
    <row r="42" spans="3:15" ht="20" x14ac:dyDescent="0.2">
      <c r="C42" s="49" t="s">
        <v>43</v>
      </c>
      <c r="D42" s="21"/>
      <c r="E42" s="22">
        <v>0</v>
      </c>
      <c r="F42" s="23">
        <f>D42*E42</f>
        <v>0</v>
      </c>
      <c r="G42" s="24">
        <f>D42+F42</f>
        <v>0</v>
      </c>
      <c r="H42" s="25"/>
      <c r="I42" s="22">
        <v>0</v>
      </c>
      <c r="J42" s="23">
        <f>H42*I42</f>
        <v>0</v>
      </c>
      <c r="K42" s="24">
        <f>H42+J42</f>
        <v>0</v>
      </c>
      <c r="L42" s="25"/>
      <c r="M42" s="22">
        <v>0</v>
      </c>
      <c r="N42" s="23">
        <f>L42*M42</f>
        <v>0</v>
      </c>
      <c r="O42" s="24">
        <f>L42+N42</f>
        <v>0</v>
      </c>
    </row>
    <row r="43" spans="3:15" ht="20" x14ac:dyDescent="0.2">
      <c r="C43" s="49" t="s">
        <v>44</v>
      </c>
      <c r="D43" s="21">
        <v>10000</v>
      </c>
      <c r="E43" s="22">
        <v>0</v>
      </c>
      <c r="F43" s="23">
        <f>D43*E43</f>
        <v>0</v>
      </c>
      <c r="G43" s="24">
        <f>D43+F43</f>
        <v>10000</v>
      </c>
      <c r="H43" s="25"/>
      <c r="I43" s="22">
        <v>0</v>
      </c>
      <c r="J43" s="23">
        <f>H43*I43</f>
        <v>0</v>
      </c>
      <c r="K43" s="24">
        <f>H43+J43</f>
        <v>0</v>
      </c>
      <c r="L43" s="25"/>
      <c r="M43" s="22">
        <v>0</v>
      </c>
      <c r="N43" s="23">
        <f>L43*M43</f>
        <v>0</v>
      </c>
      <c r="O43" s="24">
        <f>L43+N43</f>
        <v>0</v>
      </c>
    </row>
    <row r="44" spans="3:15" ht="20" x14ac:dyDescent="0.2">
      <c r="C44" s="49" t="s">
        <v>45</v>
      </c>
      <c r="D44" s="21">
        <v>15000</v>
      </c>
      <c r="E44" s="22">
        <v>0</v>
      </c>
      <c r="F44" s="23">
        <f>D44*E44</f>
        <v>0</v>
      </c>
      <c r="G44" s="24">
        <f>D44+F44</f>
        <v>15000</v>
      </c>
      <c r="H44" s="25"/>
      <c r="I44" s="22">
        <v>0</v>
      </c>
      <c r="J44" s="23">
        <f>H44*I44</f>
        <v>0</v>
      </c>
      <c r="K44" s="24">
        <f>H44+J44</f>
        <v>0</v>
      </c>
      <c r="L44" s="25"/>
      <c r="M44" s="22">
        <v>0</v>
      </c>
      <c r="N44" s="23">
        <f>L44*M44</f>
        <v>0</v>
      </c>
      <c r="O44" s="24">
        <f>L44+N44</f>
        <v>0</v>
      </c>
    </row>
    <row r="45" spans="3:15" ht="20" x14ac:dyDescent="0.2">
      <c r="C45" s="48" t="s">
        <v>46</v>
      </c>
      <c r="D45" s="21"/>
      <c r="E45" s="16"/>
      <c r="F45" s="16"/>
      <c r="G45" s="24">
        <f>D45</f>
        <v>0</v>
      </c>
      <c r="H45" s="25"/>
      <c r="I45" s="16"/>
      <c r="J45" s="16"/>
      <c r="K45" s="24">
        <f>H45</f>
        <v>0</v>
      </c>
      <c r="L45" s="25"/>
      <c r="M45" s="16"/>
      <c r="N45" s="16"/>
      <c r="O45" s="24">
        <f>L45</f>
        <v>0</v>
      </c>
    </row>
    <row r="46" spans="3:15" ht="40" x14ac:dyDescent="0.2">
      <c r="C46" s="48" t="s">
        <v>47</v>
      </c>
      <c r="D46" s="21">
        <v>12000</v>
      </c>
      <c r="E46" s="16"/>
      <c r="F46" s="16"/>
      <c r="G46" s="24">
        <f>D46</f>
        <v>12000</v>
      </c>
      <c r="H46" s="25">
        <v>12000</v>
      </c>
      <c r="I46" s="16"/>
      <c r="J46" s="16"/>
      <c r="K46" s="24">
        <f>H46</f>
        <v>12000</v>
      </c>
      <c r="L46" s="25"/>
      <c r="M46" s="16"/>
      <c r="N46" s="16"/>
      <c r="O46" s="24">
        <f>L46</f>
        <v>0</v>
      </c>
    </row>
    <row r="47" spans="3:15" ht="20" x14ac:dyDescent="0.2">
      <c r="C47" s="48" t="s">
        <v>48</v>
      </c>
      <c r="D47" s="21">
        <v>8000</v>
      </c>
      <c r="E47" s="16"/>
      <c r="F47" s="16"/>
      <c r="G47" s="24">
        <f>D47</f>
        <v>8000</v>
      </c>
      <c r="H47" s="25">
        <v>8000</v>
      </c>
      <c r="I47" s="16"/>
      <c r="J47" s="16"/>
      <c r="K47" s="24">
        <f>H47</f>
        <v>8000</v>
      </c>
      <c r="L47" s="25"/>
      <c r="M47" s="16"/>
      <c r="N47" s="16"/>
      <c r="O47" s="24">
        <f>L47</f>
        <v>0</v>
      </c>
    </row>
    <row r="48" spans="3:15" ht="40" x14ac:dyDescent="0.2">
      <c r="C48" s="48" t="s">
        <v>49</v>
      </c>
      <c r="D48" s="21">
        <v>100</v>
      </c>
      <c r="E48" s="22">
        <v>0</v>
      </c>
      <c r="F48" s="23">
        <f>D48*E48</f>
        <v>0</v>
      </c>
      <c r="G48" s="24">
        <f>D48+F48</f>
        <v>100</v>
      </c>
      <c r="H48" s="25"/>
      <c r="I48" s="22">
        <v>0</v>
      </c>
      <c r="J48" s="23">
        <f>H48*I48</f>
        <v>0</v>
      </c>
      <c r="K48" s="24">
        <f>H48+J48</f>
        <v>0</v>
      </c>
      <c r="L48" s="25"/>
      <c r="M48" s="22">
        <v>0</v>
      </c>
      <c r="N48" s="23">
        <f>L48*M48</f>
        <v>0</v>
      </c>
      <c r="O48" s="24">
        <f>L48+N48</f>
        <v>0</v>
      </c>
    </row>
    <row r="49" spans="3:15" ht="20" x14ac:dyDescent="0.2">
      <c r="C49" s="48" t="s">
        <v>50</v>
      </c>
      <c r="D49" s="21">
        <v>230</v>
      </c>
      <c r="E49" s="16"/>
      <c r="F49" s="16"/>
      <c r="G49" s="24">
        <f>D49</f>
        <v>230</v>
      </c>
      <c r="H49" s="25"/>
      <c r="I49" s="16"/>
      <c r="J49" s="16"/>
      <c r="K49" s="24">
        <f>H49</f>
        <v>0</v>
      </c>
      <c r="L49" s="25"/>
      <c r="M49" s="16"/>
      <c r="N49" s="16"/>
      <c r="O49" s="24">
        <f>L49</f>
        <v>0</v>
      </c>
    </row>
    <row r="50" spans="3:15" ht="20" x14ac:dyDescent="0.2">
      <c r="C50" s="48" t="s">
        <v>51</v>
      </c>
      <c r="D50" s="21"/>
      <c r="E50" s="22">
        <v>0</v>
      </c>
      <c r="F50" s="23">
        <f>D50*E50</f>
        <v>0</v>
      </c>
      <c r="G50" s="24">
        <f>D50+F50</f>
        <v>0</v>
      </c>
      <c r="H50" s="25"/>
      <c r="I50" s="22">
        <v>0</v>
      </c>
      <c r="J50" s="23">
        <f>H50*I50</f>
        <v>0</v>
      </c>
      <c r="K50" s="24">
        <f>H50+J50</f>
        <v>0</v>
      </c>
      <c r="L50" s="25"/>
      <c r="M50" s="22">
        <v>0</v>
      </c>
      <c r="N50" s="23">
        <f>L50*M50</f>
        <v>0</v>
      </c>
      <c r="O50" s="24">
        <f>L50+N50</f>
        <v>0</v>
      </c>
    </row>
    <row r="51" spans="3:15" ht="60" x14ac:dyDescent="0.2">
      <c r="C51" s="48" t="s">
        <v>52</v>
      </c>
      <c r="D51" s="50"/>
      <c r="E51" s="51"/>
      <c r="F51" s="51"/>
      <c r="G51" s="52"/>
      <c r="H51" s="53"/>
      <c r="I51" s="51"/>
      <c r="J51" s="51"/>
      <c r="K51" s="52"/>
      <c r="L51" s="53"/>
      <c r="M51" s="51"/>
      <c r="N51" s="51"/>
      <c r="O51" s="52"/>
    </row>
    <row r="52" spans="3:15" ht="21" thickBot="1" x14ac:dyDescent="0.25">
      <c r="C52" s="54" t="s">
        <v>22</v>
      </c>
      <c r="D52" s="34">
        <f>D25+D29+D33+D45+D46+D47+D48+D49+D50</f>
        <v>215330</v>
      </c>
      <c r="E52" s="35"/>
      <c r="F52" s="36">
        <f>F25+F29+F33+F48+F50</f>
        <v>34000</v>
      </c>
      <c r="G52" s="37">
        <f>G25+G29+G33+G45+G46+G47+G48+G49+G50</f>
        <v>249330</v>
      </c>
      <c r="H52" s="38">
        <f>H25+H29+H33+H45+H46+H47+H48+H49+H50</f>
        <v>20000</v>
      </c>
      <c r="I52" s="35"/>
      <c r="J52" s="36">
        <f>J25+J29+J33+J48+J50</f>
        <v>0</v>
      </c>
      <c r="K52" s="37">
        <f>K25+K29+K33+K45+K46+K47+K48+K49+K50</f>
        <v>20000</v>
      </c>
      <c r="L52" s="38">
        <f>L25+L29+L33+L45+L46+L47+L48+L49+L50</f>
        <v>0</v>
      </c>
      <c r="M52" s="35"/>
      <c r="N52" s="36">
        <f>N25+N29+N33+N48+N50</f>
        <v>0</v>
      </c>
      <c r="O52" s="37">
        <f>O25+O29+O33+O45+O46+O47+O48+O49+O50</f>
        <v>0</v>
      </c>
    </row>
  </sheetData>
  <mergeCells count="6">
    <mergeCell ref="D2:G2"/>
    <mergeCell ref="H2:K2"/>
    <mergeCell ref="L2:O2"/>
    <mergeCell ref="D22:G22"/>
    <mergeCell ref="H22:K22"/>
    <mergeCell ref="L22:O22"/>
  </mergeCells>
  <phoneticPr fontId="17" type="noConversion"/>
  <dataValidations count="1">
    <dataValidation type="list" allowBlank="1" showInputMessage="1" showErrorMessage="1" sqref="B6:B8 B12:B14 B26:B28 B30:B32" xr:uid="{D45D85D9-67F8-6C4A-9425-19DE0EDFA6AE}">
      <formula1>Délai_P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98573E5-AB6F-1045-8B08-DBDE252D9ABC}">
          <x14:formula1>
            <xm:f>'[Business Plan Facile.xlsx]Feuil1'!#REF!</xm:f>
          </x14:formula1>
          <xm:sqref>E16:E18 E12:E14 E6:E10 I16:I18 I12:I14 I6:I10 M16:M18 M12:M14 M6:M10 E26:E28 E30:E32 E34:E44 E48 E50 I26:I28 I30:I32 I34:I44 I48 I50 M26:M28 M30:M32 M34:M44 M48 M50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B43404-D1DE-3347-948F-2927A5A193B9}">
  <dimension ref="B2:N44"/>
  <sheetViews>
    <sheetView topLeftCell="A21" workbookViewId="0">
      <selection activeCell="B30" sqref="B30"/>
    </sheetView>
  </sheetViews>
  <sheetFormatPr baseColWidth="10" defaultRowHeight="16" x14ac:dyDescent="0.2"/>
  <cols>
    <col min="2" max="2" width="45.33203125" bestFit="1" customWidth="1"/>
    <col min="3" max="3" width="14.5" bestFit="1" customWidth="1"/>
  </cols>
  <sheetData>
    <row r="2" spans="2:14" x14ac:dyDescent="0.2">
      <c r="B2" s="55" t="s">
        <v>0</v>
      </c>
      <c r="C2" s="56" t="s">
        <v>92</v>
      </c>
      <c r="D2" s="56" t="s">
        <v>93</v>
      </c>
      <c r="E2" s="56" t="s">
        <v>94</v>
      </c>
      <c r="F2" s="56" t="s">
        <v>95</v>
      </c>
      <c r="G2" s="56" t="s">
        <v>96</v>
      </c>
      <c r="H2" s="56" t="s">
        <v>97</v>
      </c>
      <c r="I2" s="56" t="s">
        <v>98</v>
      </c>
      <c r="J2" s="56" t="s">
        <v>99</v>
      </c>
      <c r="K2" s="56" t="s">
        <v>100</v>
      </c>
      <c r="L2" s="56" t="s">
        <v>101</v>
      </c>
      <c r="M2" s="56" t="s">
        <v>102</v>
      </c>
      <c r="N2" s="56" t="s">
        <v>103</v>
      </c>
    </row>
    <row r="3" spans="2:14" x14ac:dyDescent="0.2">
      <c r="B3" s="57" t="s">
        <v>53</v>
      </c>
      <c r="C3" s="23"/>
      <c r="D3" s="58"/>
      <c r="E3" s="57"/>
      <c r="F3" s="57"/>
      <c r="G3" s="57"/>
      <c r="H3" s="57"/>
      <c r="I3" s="57"/>
      <c r="J3" s="57"/>
      <c r="K3" s="57"/>
      <c r="L3" s="57"/>
      <c r="M3" s="57"/>
      <c r="N3" s="57"/>
    </row>
    <row r="4" spans="2:14" x14ac:dyDescent="0.2">
      <c r="B4" s="59" t="s">
        <v>54</v>
      </c>
      <c r="C4" s="60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</row>
    <row r="5" spans="2:14" x14ac:dyDescent="0.2">
      <c r="B5" s="62" t="s">
        <v>55</v>
      </c>
      <c r="C5" s="63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</row>
    <row r="6" spans="2:14" x14ac:dyDescent="0.2">
      <c r="B6" s="89" t="s">
        <v>56</v>
      </c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</row>
    <row r="7" spans="2:14" x14ac:dyDescent="0.2">
      <c r="B7" s="65" t="s">
        <v>57</v>
      </c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</row>
    <row r="8" spans="2:14" x14ac:dyDescent="0.2">
      <c r="B8" s="62" t="s">
        <v>58</v>
      </c>
      <c r="C8" s="63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</row>
    <row r="9" spans="2:14" x14ac:dyDescent="0.2">
      <c r="B9" s="65" t="s">
        <v>59</v>
      </c>
      <c r="C9" s="66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</row>
    <row r="10" spans="2:14" x14ac:dyDescent="0.2">
      <c r="B10" s="65" t="s">
        <v>60</v>
      </c>
      <c r="C10" s="66"/>
      <c r="D10" s="57"/>
      <c r="E10" s="57"/>
      <c r="F10" s="57"/>
      <c r="G10" s="57"/>
      <c r="H10" s="57"/>
      <c r="I10" s="57"/>
      <c r="J10" s="57"/>
      <c r="K10" s="57"/>
      <c r="L10" s="57"/>
      <c r="M10" s="57"/>
      <c r="N10" s="57"/>
    </row>
    <row r="11" spans="2:14" x14ac:dyDescent="0.2">
      <c r="B11" s="65" t="s">
        <v>61</v>
      </c>
      <c r="C11" s="66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7"/>
    </row>
    <row r="12" spans="2:14" x14ac:dyDescent="0.2">
      <c r="B12" s="65" t="s">
        <v>62</v>
      </c>
      <c r="C12" s="66"/>
      <c r="D12" s="57"/>
      <c r="E12" s="57"/>
      <c r="F12" s="57"/>
      <c r="G12" s="57"/>
      <c r="H12" s="57"/>
      <c r="I12" s="57"/>
      <c r="J12" s="57"/>
      <c r="K12" s="57"/>
      <c r="L12" s="57"/>
      <c r="M12" s="57"/>
      <c r="N12" s="57"/>
    </row>
    <row r="13" spans="2:14" x14ac:dyDescent="0.2">
      <c r="B13" s="65" t="s">
        <v>63</v>
      </c>
      <c r="C13" s="6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</row>
    <row r="14" spans="2:14" x14ac:dyDescent="0.2">
      <c r="B14" s="65" t="s">
        <v>64</v>
      </c>
      <c r="C14" s="6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</row>
    <row r="15" spans="2:14" x14ac:dyDescent="0.2">
      <c r="B15" s="62" t="s">
        <v>65</v>
      </c>
      <c r="C15" s="68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</row>
    <row r="16" spans="2:14" x14ac:dyDescent="0.2">
      <c r="B16" s="69" t="s">
        <v>66</v>
      </c>
      <c r="C16" s="69">
        <f>SUM(C3:C15)</f>
        <v>0</v>
      </c>
      <c r="D16" s="69">
        <f>SUM(D3:D15)</f>
        <v>0</v>
      </c>
      <c r="E16" s="69">
        <f t="shared" ref="E16:N16" si="0">SUM(E3:E15)</f>
        <v>0</v>
      </c>
      <c r="F16" s="69">
        <f t="shared" si="0"/>
        <v>0</v>
      </c>
      <c r="G16" s="69">
        <f t="shared" si="0"/>
        <v>0</v>
      </c>
      <c r="H16" s="69">
        <f t="shared" si="0"/>
        <v>0</v>
      </c>
      <c r="I16" s="69">
        <f t="shared" si="0"/>
        <v>0</v>
      </c>
      <c r="J16" s="69">
        <f t="shared" si="0"/>
        <v>0</v>
      </c>
      <c r="K16" s="69">
        <f t="shared" si="0"/>
        <v>0</v>
      </c>
      <c r="L16" s="69">
        <f t="shared" si="0"/>
        <v>0</v>
      </c>
      <c r="M16" s="69">
        <f t="shared" si="0"/>
        <v>0</v>
      </c>
      <c r="N16" s="69">
        <f t="shared" si="0"/>
        <v>0</v>
      </c>
    </row>
    <row r="17" spans="2:14" x14ac:dyDescent="0.2">
      <c r="B17" s="59" t="s">
        <v>67</v>
      </c>
      <c r="C17" s="60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</row>
    <row r="18" spans="2:14" x14ac:dyDescent="0.2">
      <c r="B18" s="62" t="s">
        <v>55</v>
      </c>
      <c r="C18" s="63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</row>
    <row r="19" spans="2:14" ht="17" x14ac:dyDescent="0.2">
      <c r="B19" s="90" t="s">
        <v>68</v>
      </c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</row>
    <row r="20" spans="2:14" ht="17" x14ac:dyDescent="0.2">
      <c r="B20" s="90" t="s">
        <v>69</v>
      </c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</row>
    <row r="21" spans="2:14" x14ac:dyDescent="0.2">
      <c r="B21" s="65" t="s">
        <v>70</v>
      </c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</row>
    <row r="22" spans="2:14" x14ac:dyDescent="0.2">
      <c r="B22" s="65" t="s">
        <v>71</v>
      </c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</row>
    <row r="23" spans="2:14" x14ac:dyDescent="0.2">
      <c r="B23" s="65" t="s">
        <v>72</v>
      </c>
      <c r="C23" s="66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2:14" x14ac:dyDescent="0.2">
      <c r="B24" s="65" t="s">
        <v>73</v>
      </c>
      <c r="C24" s="66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2:14" x14ac:dyDescent="0.2">
      <c r="B25" s="65" t="s">
        <v>74</v>
      </c>
      <c r="C25" s="66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2:14" x14ac:dyDescent="0.2">
      <c r="B26" s="65" t="s">
        <v>75</v>
      </c>
      <c r="C26" s="66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2:14" x14ac:dyDescent="0.2">
      <c r="B27" s="65" t="s">
        <v>76</v>
      </c>
      <c r="C27" s="66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2:14" x14ac:dyDescent="0.2">
      <c r="B28" s="62" t="s">
        <v>58</v>
      </c>
      <c r="C28" s="63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</row>
    <row r="29" spans="2:14" ht="51" x14ac:dyDescent="0.2">
      <c r="B29" s="70" t="s">
        <v>77</v>
      </c>
      <c r="C29" s="58"/>
      <c r="D29" s="58"/>
      <c r="E29" s="57"/>
      <c r="F29" s="57"/>
      <c r="G29" s="57"/>
      <c r="H29" s="57"/>
      <c r="I29" s="57"/>
      <c r="J29" s="57"/>
      <c r="K29" s="57"/>
      <c r="L29" s="57"/>
      <c r="M29" s="57"/>
      <c r="N29" s="57"/>
    </row>
    <row r="30" spans="2:14" x14ac:dyDescent="0.2">
      <c r="B30" s="65" t="s">
        <v>78</v>
      </c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</row>
    <row r="31" spans="2:14" x14ac:dyDescent="0.2">
      <c r="B31" s="62" t="s">
        <v>79</v>
      </c>
      <c r="C31" s="68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</row>
    <row r="32" spans="2:14" x14ac:dyDescent="0.2">
      <c r="B32" s="71" t="s">
        <v>80</v>
      </c>
      <c r="C32" s="71">
        <f>SUM(C18:C31)</f>
        <v>0</v>
      </c>
      <c r="D32" s="71">
        <f>SUM(D18:D31)</f>
        <v>0</v>
      </c>
      <c r="E32" s="71">
        <f t="shared" ref="E32:N32" si="1">SUM(E18:E31)</f>
        <v>0</v>
      </c>
      <c r="F32" s="71">
        <f t="shared" si="1"/>
        <v>0</v>
      </c>
      <c r="G32" s="71">
        <f t="shared" si="1"/>
        <v>0</v>
      </c>
      <c r="H32" s="71">
        <f t="shared" si="1"/>
        <v>0</v>
      </c>
      <c r="I32" s="71">
        <f t="shared" si="1"/>
        <v>0</v>
      </c>
      <c r="J32" s="71">
        <f t="shared" si="1"/>
        <v>0</v>
      </c>
      <c r="K32" s="71">
        <f t="shared" si="1"/>
        <v>0</v>
      </c>
      <c r="L32" s="71">
        <f t="shared" si="1"/>
        <v>0</v>
      </c>
      <c r="M32" s="71">
        <f t="shared" si="1"/>
        <v>0</v>
      </c>
      <c r="N32" s="71">
        <f t="shared" si="1"/>
        <v>0</v>
      </c>
    </row>
    <row r="33" spans="2:14" x14ac:dyDescent="0.2">
      <c r="B33" s="72" t="s">
        <v>81</v>
      </c>
      <c r="C33" s="57">
        <f>C16-C32</f>
        <v>0</v>
      </c>
      <c r="D33" s="57">
        <f>D16-D32</f>
        <v>0</v>
      </c>
      <c r="E33" s="57">
        <f>E16-E32</f>
        <v>0</v>
      </c>
      <c r="F33" s="57">
        <f>F16-F32</f>
        <v>0</v>
      </c>
      <c r="G33" s="57">
        <f t="shared" ref="G33:N33" si="2">G16-G32</f>
        <v>0</v>
      </c>
      <c r="H33" s="57">
        <f t="shared" si="2"/>
        <v>0</v>
      </c>
      <c r="I33" s="57">
        <f t="shared" si="2"/>
        <v>0</v>
      </c>
      <c r="J33" s="57">
        <f t="shared" si="2"/>
        <v>0</v>
      </c>
      <c r="K33" s="57">
        <f t="shared" si="2"/>
        <v>0</v>
      </c>
      <c r="L33" s="57">
        <f t="shared" si="2"/>
        <v>0</v>
      </c>
      <c r="M33" s="57">
        <f t="shared" si="2"/>
        <v>0</v>
      </c>
      <c r="N33" s="57">
        <f t="shared" si="2"/>
        <v>0</v>
      </c>
    </row>
    <row r="34" spans="2:14" x14ac:dyDescent="0.2">
      <c r="B34" s="73" t="s">
        <v>82</v>
      </c>
      <c r="C34" s="74">
        <f>C33</f>
        <v>0</v>
      </c>
      <c r="D34" s="57">
        <f>D33+C34</f>
        <v>0</v>
      </c>
      <c r="E34" s="57">
        <f>E33+D34</f>
        <v>0</v>
      </c>
      <c r="F34" s="57">
        <f t="shared" ref="F34:N34" si="3">F33+E34</f>
        <v>0</v>
      </c>
      <c r="G34" s="57">
        <f t="shared" si="3"/>
        <v>0</v>
      </c>
      <c r="H34" s="57">
        <f t="shared" si="3"/>
        <v>0</v>
      </c>
      <c r="I34" s="57">
        <f t="shared" si="3"/>
        <v>0</v>
      </c>
      <c r="J34" s="57">
        <f t="shared" si="3"/>
        <v>0</v>
      </c>
      <c r="K34" s="57">
        <f t="shared" si="3"/>
        <v>0</v>
      </c>
      <c r="L34" s="57">
        <f t="shared" si="3"/>
        <v>0</v>
      </c>
      <c r="M34" s="57">
        <f t="shared" si="3"/>
        <v>0</v>
      </c>
      <c r="N34" s="57">
        <f t="shared" si="3"/>
        <v>0</v>
      </c>
    </row>
    <row r="35" spans="2:14" x14ac:dyDescent="0.2">
      <c r="B35" s="75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</row>
    <row r="36" spans="2:14" x14ac:dyDescent="0.2">
      <c r="B36" s="76" t="s">
        <v>83</v>
      </c>
      <c r="C36" s="77">
        <v>0.2</v>
      </c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</row>
    <row r="37" spans="2:14" x14ac:dyDescent="0.2">
      <c r="B37" s="75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</row>
    <row r="38" spans="2:14" x14ac:dyDescent="0.2">
      <c r="B38" s="78" t="s">
        <v>84</v>
      </c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</row>
    <row r="39" spans="2:14" x14ac:dyDescent="0.2">
      <c r="B39" s="79" t="s">
        <v>85</v>
      </c>
      <c r="C39" s="80"/>
      <c r="D39" s="81" t="str">
        <f>D2</f>
        <v>février</v>
      </c>
      <c r="E39" s="81" t="str">
        <f t="shared" ref="E39:N39" si="4">E2</f>
        <v>mars</v>
      </c>
      <c r="F39" s="81" t="str">
        <f t="shared" si="4"/>
        <v>avril</v>
      </c>
      <c r="G39" s="81" t="str">
        <f t="shared" si="4"/>
        <v>mai</v>
      </c>
      <c r="H39" s="81" t="str">
        <f t="shared" si="4"/>
        <v>juin</v>
      </c>
      <c r="I39" s="81" t="str">
        <f t="shared" si="4"/>
        <v>juillet</v>
      </c>
      <c r="J39" s="81" t="str">
        <f t="shared" si="4"/>
        <v>août</v>
      </c>
      <c r="K39" s="81" t="str">
        <f t="shared" si="4"/>
        <v>septembre</v>
      </c>
      <c r="L39" s="81" t="str">
        <f t="shared" si="4"/>
        <v>octobre</v>
      </c>
      <c r="M39" s="81" t="str">
        <f t="shared" si="4"/>
        <v>novembre</v>
      </c>
      <c r="N39" s="81" t="str">
        <f t="shared" si="4"/>
        <v>décembre</v>
      </c>
    </row>
    <row r="40" spans="2:14" x14ac:dyDescent="0.2">
      <c r="B40" s="82" t="s">
        <v>86</v>
      </c>
      <c r="C40" s="82"/>
      <c r="D40" s="83" t="e">
        <f>(SUM(E6+E7)/(1+$B$38))*$B$38</f>
        <v>#VALUE!</v>
      </c>
      <c r="E40" s="83" t="e">
        <f t="shared" ref="E40:M40" si="5">(SUM(F6+F7)/(1+$B$38))*$B$38</f>
        <v>#VALUE!</v>
      </c>
      <c r="F40" s="83" t="e">
        <f t="shared" si="5"/>
        <v>#VALUE!</v>
      </c>
      <c r="G40" s="83" t="e">
        <f t="shared" si="5"/>
        <v>#VALUE!</v>
      </c>
      <c r="H40" s="83" t="e">
        <f t="shared" si="5"/>
        <v>#VALUE!</v>
      </c>
      <c r="I40" s="83" t="e">
        <f t="shared" si="5"/>
        <v>#VALUE!</v>
      </c>
      <c r="J40" s="83" t="e">
        <f t="shared" si="5"/>
        <v>#VALUE!</v>
      </c>
      <c r="K40" s="83" t="e">
        <f t="shared" si="5"/>
        <v>#VALUE!</v>
      </c>
      <c r="L40" s="83" t="e">
        <f t="shared" si="5"/>
        <v>#VALUE!</v>
      </c>
      <c r="M40" s="83" t="e">
        <f t="shared" si="5"/>
        <v>#VALUE!</v>
      </c>
      <c r="N40" s="83" t="e">
        <f>(SUM(#REF!+#REF!)/(1+$B$38))*$B$38</f>
        <v>#REF!</v>
      </c>
    </row>
    <row r="41" spans="2:14" x14ac:dyDescent="0.2">
      <c r="B41" s="84" t="s">
        <v>87</v>
      </c>
      <c r="C41" s="84"/>
      <c r="D41" s="83" t="e">
        <f>((E19+E20+E21+E25)/(1+$B$38))*$B$38</f>
        <v>#VALUE!</v>
      </c>
      <c r="E41" s="83" t="e">
        <f t="shared" ref="E41:M41" si="6">((F19+F20+F21+F25)/(1+$B$38))*$B$38</f>
        <v>#VALUE!</v>
      </c>
      <c r="F41" s="83" t="e">
        <f t="shared" si="6"/>
        <v>#VALUE!</v>
      </c>
      <c r="G41" s="83" t="e">
        <f t="shared" si="6"/>
        <v>#VALUE!</v>
      </c>
      <c r="H41" s="83" t="e">
        <f t="shared" si="6"/>
        <v>#VALUE!</v>
      </c>
      <c r="I41" s="83" t="e">
        <f t="shared" si="6"/>
        <v>#VALUE!</v>
      </c>
      <c r="J41" s="83" t="e">
        <f t="shared" si="6"/>
        <v>#VALUE!</v>
      </c>
      <c r="K41" s="83" t="e">
        <f t="shared" si="6"/>
        <v>#VALUE!</v>
      </c>
      <c r="L41" s="83" t="e">
        <f t="shared" si="6"/>
        <v>#VALUE!</v>
      </c>
      <c r="M41" s="83" t="e">
        <f t="shared" si="6"/>
        <v>#VALUE!</v>
      </c>
      <c r="N41" s="83" t="e">
        <f>((#REF!+#REF!+#REF!+#REF!)/(1+$B$38))*$B$38</f>
        <v>#REF!</v>
      </c>
    </row>
    <row r="42" spans="2:14" x14ac:dyDescent="0.2">
      <c r="B42" s="84" t="s">
        <v>88</v>
      </c>
      <c r="C42" s="84"/>
      <c r="D42" s="83">
        <f>'[2]Paramètres Investissement'!G12+'[2]Paramètres Investissement'!G20</f>
        <v>0</v>
      </c>
      <c r="E42" s="83" t="e">
        <f t="shared" ref="E42:N42" si="7">E29/(1+$B$38)*$B$38</f>
        <v>#VALUE!</v>
      </c>
      <c r="F42" s="83" t="e">
        <f t="shared" si="7"/>
        <v>#VALUE!</v>
      </c>
      <c r="G42" s="83" t="e">
        <f t="shared" si="7"/>
        <v>#VALUE!</v>
      </c>
      <c r="H42" s="83" t="e">
        <f t="shared" si="7"/>
        <v>#VALUE!</v>
      </c>
      <c r="I42" s="83" t="e">
        <f t="shared" si="7"/>
        <v>#VALUE!</v>
      </c>
      <c r="J42" s="83" t="e">
        <f t="shared" si="7"/>
        <v>#VALUE!</v>
      </c>
      <c r="K42" s="83" t="e">
        <f t="shared" si="7"/>
        <v>#VALUE!</v>
      </c>
      <c r="L42" s="83" t="e">
        <f t="shared" si="7"/>
        <v>#VALUE!</v>
      </c>
      <c r="M42" s="83" t="e">
        <f t="shared" si="7"/>
        <v>#VALUE!</v>
      </c>
      <c r="N42" s="83" t="e">
        <f t="shared" si="7"/>
        <v>#VALUE!</v>
      </c>
    </row>
    <row r="43" spans="2:14" x14ac:dyDescent="0.2">
      <c r="B43" s="85" t="s">
        <v>89</v>
      </c>
      <c r="C43" s="85"/>
      <c r="D43" s="86" t="e">
        <f>D40-D41-D42</f>
        <v>#VALUE!</v>
      </c>
      <c r="E43" s="86" t="e">
        <f>E40-E41-E42</f>
        <v>#VALUE!</v>
      </c>
      <c r="F43" s="86" t="e">
        <f t="shared" ref="F43:N43" si="8">F40-F41-F42</f>
        <v>#VALUE!</v>
      </c>
      <c r="G43" s="86" t="e">
        <f t="shared" si="8"/>
        <v>#VALUE!</v>
      </c>
      <c r="H43" s="86" t="e">
        <f t="shared" si="8"/>
        <v>#VALUE!</v>
      </c>
      <c r="I43" s="86" t="e">
        <f t="shared" si="8"/>
        <v>#VALUE!</v>
      </c>
      <c r="J43" s="86" t="e">
        <f t="shared" si="8"/>
        <v>#VALUE!</v>
      </c>
      <c r="K43" s="86" t="e">
        <f t="shared" si="8"/>
        <v>#VALUE!</v>
      </c>
      <c r="L43" s="86" t="e">
        <f t="shared" si="8"/>
        <v>#VALUE!</v>
      </c>
      <c r="M43" s="86" t="e">
        <f t="shared" si="8"/>
        <v>#VALUE!</v>
      </c>
      <c r="N43" s="86" t="e">
        <f t="shared" si="8"/>
        <v>#REF!</v>
      </c>
    </row>
    <row r="44" spans="2:14" x14ac:dyDescent="0.2">
      <c r="B44" s="87" t="s">
        <v>90</v>
      </c>
      <c r="C44" s="88"/>
      <c r="D44" s="58"/>
      <c r="E44" s="58" t="e">
        <f>D43</f>
        <v>#VALUE!</v>
      </c>
      <c r="F44" s="58" t="e">
        <f>E43</f>
        <v>#VALUE!</v>
      </c>
      <c r="G44" s="58" t="e">
        <f t="shared" ref="G44:N44" si="9">F43</f>
        <v>#VALUE!</v>
      </c>
      <c r="H44" s="58" t="e">
        <f t="shared" si="9"/>
        <v>#VALUE!</v>
      </c>
      <c r="I44" s="58" t="e">
        <f t="shared" si="9"/>
        <v>#VALUE!</v>
      </c>
      <c r="J44" s="58" t="e">
        <f t="shared" si="9"/>
        <v>#VALUE!</v>
      </c>
      <c r="K44" s="58" t="e">
        <f t="shared" si="9"/>
        <v>#VALUE!</v>
      </c>
      <c r="L44" s="58" t="e">
        <f t="shared" si="9"/>
        <v>#VALUE!</v>
      </c>
      <c r="M44" s="58" t="e">
        <f t="shared" si="9"/>
        <v>#VALUE!</v>
      </c>
      <c r="N44" s="58" t="e">
        <f t="shared" si="9"/>
        <v>#VALUE!</v>
      </c>
    </row>
  </sheetData>
  <mergeCells count="6">
    <mergeCell ref="B39:C39"/>
    <mergeCell ref="B40:C40"/>
    <mergeCell ref="B41:C41"/>
    <mergeCell ref="B42:C42"/>
    <mergeCell ref="B43:C43"/>
    <mergeCell ref="B44:C44"/>
  </mergeCells>
  <phoneticPr fontId="17" type="noConversion"/>
  <dataValidations count="1">
    <dataValidation type="list" allowBlank="1" showInputMessage="1" showErrorMessage="1" sqref="C36" xr:uid="{1B439DA1-5129-DD4E-A177-3C6ED9ADF09F}">
      <formula1>"taux_tva"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BOUVERET</dc:creator>
  <cp:lastModifiedBy>Jonathan BOUVERET</cp:lastModifiedBy>
  <dcterms:created xsi:type="dcterms:W3CDTF">2020-03-06T08:34:55Z</dcterms:created>
  <dcterms:modified xsi:type="dcterms:W3CDTF">2020-03-06T08:49:10Z</dcterms:modified>
</cp:coreProperties>
</file>