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38640" windowHeight="15600" activeTab="3"/>
  </bookViews>
  <sheets>
    <sheet name="Stock 1" sheetId="1" r:id="rId1"/>
    <sheet name="Mouvements" sheetId="2" r:id="rId2"/>
    <sheet name="Articles" sheetId="3" r:id="rId3"/>
    <sheet name="Alcool" sheetId="4" r:id="rId4"/>
  </sheets>
  <definedNames>
    <definedName name="articles">Articles!$A$3:$A$36</definedName>
    <definedName name="categorie">Articles!$F$2:$F$5</definedName>
    <definedName name="motif">Mouvements!$R$3:$R$6</definedName>
    <definedName name="tva">Articles!$G$2:$G$4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/>
  <c r="E2"/>
  <c r="D2"/>
  <c r="C2"/>
  <c r="D4"/>
  <c r="B2"/>
  <c r="D20" i="2"/>
  <c r="D19"/>
  <c r="J2" i="1"/>
  <c r="D21" i="2"/>
  <c r="D3" i="1" l="1"/>
  <c r="D5"/>
  <c r="C3"/>
  <c r="C4"/>
  <c r="C5"/>
  <c r="E5" s="1"/>
  <c r="B3"/>
  <c r="B4"/>
  <c r="B5"/>
  <c r="I5"/>
  <c r="I4"/>
  <c r="I3"/>
  <c r="I2"/>
  <c r="K4"/>
  <c r="K5"/>
  <c r="J4"/>
  <c r="J5"/>
  <c r="K2"/>
  <c r="L2" s="1"/>
  <c r="K3"/>
  <c r="J3"/>
  <c r="L4" l="1"/>
  <c r="M4" s="1"/>
  <c r="E3"/>
  <c r="F3" s="1"/>
  <c r="E4"/>
  <c r="F4" s="1"/>
  <c r="L3"/>
  <c r="M3" s="1"/>
  <c r="L5"/>
  <c r="M5" s="1"/>
  <c r="M2"/>
  <c r="F5"/>
</calcChain>
</file>

<file path=xl/sharedStrings.xml><?xml version="1.0" encoding="utf-8"?>
<sst xmlns="http://schemas.openxmlformats.org/spreadsheetml/2006/main" count="113" uniqueCount="45">
  <si>
    <t>GESTION DE STOCK BAR</t>
  </si>
  <si>
    <t>ALCOOLS</t>
  </si>
  <si>
    <t>Désignation</t>
  </si>
  <si>
    <t>Quantité</t>
  </si>
  <si>
    <t>TVA</t>
  </si>
  <si>
    <t>BOISSONS NON-ALCOOLISÉES</t>
  </si>
  <si>
    <t>Entrées de stock</t>
  </si>
  <si>
    <t>Date</t>
  </si>
  <si>
    <t>Motif</t>
  </si>
  <si>
    <t>CONSOMMABLES &amp; OBJETS DIVERS</t>
  </si>
  <si>
    <t>Articles</t>
  </si>
  <si>
    <t>vin blanc</t>
  </si>
  <si>
    <t>vin rouge</t>
  </si>
  <si>
    <t>vente</t>
  </si>
  <si>
    <t>Catégorie</t>
  </si>
  <si>
    <t>alcool</t>
  </si>
  <si>
    <t>soft</t>
  </si>
  <si>
    <t>sprite</t>
  </si>
  <si>
    <t>catégorie</t>
  </si>
  <si>
    <t>vodka</t>
  </si>
  <si>
    <t>tva</t>
  </si>
  <si>
    <t>jus d'orange</t>
  </si>
  <si>
    <t>capitaine morgan</t>
  </si>
  <si>
    <t>fanta</t>
  </si>
  <si>
    <t>motif de sortie</t>
  </si>
  <si>
    <t>motif2</t>
  </si>
  <si>
    <t>motif3</t>
  </si>
  <si>
    <t>Sortie du stock</t>
  </si>
  <si>
    <t>Prix d'achat unitaire (€)</t>
  </si>
  <si>
    <t>Prix d'achat lot (€)</t>
  </si>
  <si>
    <t>eau</t>
  </si>
  <si>
    <t>2,5</t>
  </si>
  <si>
    <t>3,18</t>
  </si>
  <si>
    <t>0,98</t>
  </si>
  <si>
    <t>4,86</t>
  </si>
  <si>
    <t>5,3</t>
  </si>
  <si>
    <t>1,86</t>
  </si>
  <si>
    <t>2,90</t>
  </si>
  <si>
    <t>consommable</t>
  </si>
  <si>
    <t>limonade</t>
  </si>
  <si>
    <t>2,49</t>
  </si>
  <si>
    <t>bonbon</t>
  </si>
  <si>
    <t>ALCOOL</t>
  </si>
  <si>
    <t>SOFT</t>
  </si>
  <si>
    <t>CONSOMMABLE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</si>
</sst>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3F3F3F"/>
      </bottom>
      <diagonal/>
    </border>
    <border>
      <left/>
      <right/>
      <top style="thin">
        <color rgb="FF7F7F7F"/>
      </top>
      <bottom style="thin">
        <color rgb="FF3F3F3F"/>
      </bottom>
      <diagonal/>
    </border>
    <border>
      <left/>
      <right style="thin">
        <color rgb="FF7F7F7F"/>
      </right>
      <top style="thin">
        <color rgb="FF7F7F7F"/>
      </top>
      <bottom style="thin">
        <color rgb="FF3F3F3F"/>
      </bottom>
      <diagonal/>
    </border>
    <border>
      <left style="thin">
        <color rgb="FF7F7F7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9" fontId="4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4" applyNumberFormat="1" applyFont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0" fillId="0" borderId="0" xfId="4" applyNumberFormat="1" applyFont="1" applyAlignment="1">
      <alignment horizontal="center" vertical="center"/>
    </xf>
    <xf numFmtId="0" fontId="2" fillId="3" borderId="10" xfId="2" applyBorder="1" applyAlignment="1">
      <alignment horizontal="center" vertical="center"/>
    </xf>
    <xf numFmtId="14" fontId="2" fillId="3" borderId="10" xfId="2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6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4" xfId="1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1" fillId="2" borderId="6" xfId="1" applyBorder="1" applyAlignment="1">
      <alignment horizontal="center" vertical="center"/>
    </xf>
    <xf numFmtId="0" fontId="1" fillId="2" borderId="7" xfId="1" applyBorder="1" applyAlignment="1">
      <alignment horizontal="center" vertical="center"/>
    </xf>
    <xf numFmtId="0" fontId="1" fillId="2" borderId="8" xfId="1" applyBorder="1" applyAlignment="1">
      <alignment horizontal="center" vertical="center"/>
    </xf>
    <xf numFmtId="0" fontId="3" fillId="3" borderId="1" xfId="3" applyAlignment="1">
      <alignment horizontal="center" vertical="center"/>
    </xf>
    <xf numFmtId="14" fontId="1" fillId="2" borderId="9" xfId="1" applyNumberFormat="1" applyBorder="1" applyAlignment="1">
      <alignment horizontal="center" vertical="center"/>
    </xf>
    <xf numFmtId="0" fontId="1" fillId="2" borderId="9" xfId="1" applyBorder="1" applyAlignment="1">
      <alignment horizontal="center" vertical="center"/>
    </xf>
    <xf numFmtId="0" fontId="1" fillId="2" borderId="11" xfId="1" applyBorder="1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1" fillId="2" borderId="12" xfId="1" applyBorder="1" applyAlignment="1">
      <alignment horizontal="center" vertical="center"/>
    </xf>
    <xf numFmtId="0" fontId="1" fillId="2" borderId="10" xfId="1" applyBorder="1" applyAlignment="1">
      <alignment horizontal="center" vertical="center"/>
    </xf>
  </cellXfs>
  <cellStyles count="5">
    <cellStyle name="Calcul" xfId="3" builtinId="22"/>
    <cellStyle name="Entrée" xfId="1" builtinId="20"/>
    <cellStyle name="Normal" xfId="0" builtinId="0"/>
    <cellStyle name="Pourcentage" xfId="4" builtinId="5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29"/>
  <sheetViews>
    <sheetView zoomScale="110" zoomScaleNormal="110" workbookViewId="0">
      <selection activeCell="D24" sqref="D24:D25"/>
    </sheetView>
  </sheetViews>
  <sheetFormatPr baseColWidth="10" defaultRowHeight="15"/>
  <cols>
    <col min="1" max="1" width="16.140625" style="1" customWidth="1"/>
    <col min="2" max="2" width="11.42578125" style="1"/>
    <col min="3" max="3" width="7.7109375" style="1" customWidth="1"/>
    <col min="4" max="4" width="6.140625" style="1" customWidth="1"/>
    <col min="5" max="5" width="23.140625" style="1" customWidth="1"/>
    <col min="6" max="6" width="19.7109375" style="1" customWidth="1"/>
    <col min="7" max="7" width="11.5703125" style="6"/>
    <col min="8" max="9" width="11.42578125" style="1"/>
    <col min="10" max="10" width="8.7109375" style="1" customWidth="1"/>
    <col min="11" max="11" width="5.7109375" style="1" customWidth="1"/>
    <col min="12" max="12" width="12.7109375" style="1" customWidth="1"/>
    <col min="13" max="13" width="17.28515625" style="1" customWidth="1"/>
    <col min="14" max="14" width="11.5703125" style="6"/>
    <col min="15" max="15" width="14.42578125" style="1" customWidth="1"/>
    <col min="16" max="16" width="11.42578125" style="1"/>
    <col min="17" max="17" width="10.28515625" style="1" customWidth="1"/>
    <col min="18" max="18" width="7.85546875" style="1" customWidth="1"/>
    <col min="19" max="19" width="12.85546875" style="1" customWidth="1"/>
    <col min="20" max="20" width="16.140625" style="1" customWidth="1"/>
    <col min="21" max="21" width="11.42578125" style="1"/>
    <col min="22" max="22" width="10" style="1" customWidth="1"/>
    <col min="23" max="16384" width="11.42578125" style="1"/>
  </cols>
  <sheetData>
    <row r="1" spans="1:24">
      <c r="A1" s="20" t="s">
        <v>1</v>
      </c>
      <c r="B1" s="21"/>
      <c r="C1" s="21"/>
      <c r="D1" s="21"/>
      <c r="E1" s="21"/>
      <c r="F1" s="22"/>
      <c r="H1" s="20" t="s">
        <v>5</v>
      </c>
      <c r="I1" s="21"/>
      <c r="J1" s="21"/>
      <c r="K1" s="21"/>
      <c r="L1" s="21"/>
      <c r="M1" s="22"/>
      <c r="O1" s="23" t="s">
        <v>9</v>
      </c>
      <c r="P1" s="24"/>
      <c r="Q1" s="24"/>
      <c r="R1" s="24"/>
      <c r="S1" s="24"/>
      <c r="T1" s="24"/>
    </row>
    <row r="2" spans="1:24">
      <c r="A2" s="1" t="s">
        <v>11</v>
      </c>
      <c r="B2" s="1">
        <f>SUMIF(Mouvements!B3:B15,$A2,Mouvements!C3:C15)-SUMIF(Mouvements!H4:H8,'Stock 1'!A2,Mouvements!I4:I8)</f>
        <v>19</v>
      </c>
      <c r="C2" s="14">
        <f>SUMIF(Mouvements!$B$4:$B$16,$A2,Mouvements!$E$4:$E$16)/SUMIF(Mouvements!$B$4:$B$16,$A2,Mouvements!$C$4:$C$16)</f>
        <v>8</v>
      </c>
      <c r="D2" s="1">
        <f>SUMIF(Articles!$A$3:$A$11,$A2,Articles!$C$3:$C$11)</f>
        <v>20</v>
      </c>
      <c r="E2" s="1">
        <f>(($C2*$D2)/100)+$C2</f>
        <v>9.6</v>
      </c>
      <c r="F2" s="14">
        <f>$B2*$E2</f>
        <v>182.4</v>
      </c>
      <c r="H2" s="1" t="s">
        <v>17</v>
      </c>
      <c r="I2" s="1">
        <f>SUMIF(Mouvements!B3:B15,$H2,Mouvements!C3:C15)-SUMIF(Mouvements!H4:H8,'Stock 1'!H2,Mouvements!I4:I8)</f>
        <v>56</v>
      </c>
      <c r="J2" s="14">
        <f>SUMIF(Mouvements!$B$4:$B$16,$H2,Mouvements!$E$4:$E$16)/SUMIF(Mouvements!$B$4:$B$16,$H2,Mouvements!$C$4:$C$16)</f>
        <v>2.7857142857142856</v>
      </c>
      <c r="K2" s="1">
        <f>SUMIF(Articles!$A$3:$A$11,$H2,Articles!$C$3:$C$11)</f>
        <v>10</v>
      </c>
      <c r="L2" s="14">
        <f>(($J2*$K2)/100)+$J2</f>
        <v>3.0642857142857141</v>
      </c>
      <c r="M2" s="14">
        <f>$L2*$I2</f>
        <v>171.6</v>
      </c>
    </row>
    <row r="3" spans="1:24">
      <c r="A3" s="1" t="s">
        <v>12</v>
      </c>
      <c r="B3" s="1">
        <f>SUMIF(Mouvements!B4:B16,$A3,Mouvements!C4:C16)-SUMIF(Mouvements!H5:H9,'Stock 1'!A3,Mouvements!I5:I9)</f>
        <v>20</v>
      </c>
      <c r="C3" s="14">
        <f>SUMIF(Mouvements!$B$4:$B$16,$A3,Mouvements!$E$4:$E$16)/SUMIF(Mouvements!$B$4:$B$16,$A3,Mouvements!$C$4:$C$16)</f>
        <v>9</v>
      </c>
      <c r="D3" s="1">
        <f>SUMIF(Articles!$A$3:$A$11,$A3,Articles!$C$3:$C$11)</f>
        <v>20</v>
      </c>
      <c r="E3" s="1">
        <f t="shared" ref="E3:E5" si="0">(($C3*$D3)/100)+$C3</f>
        <v>10.8</v>
      </c>
      <c r="F3" s="14">
        <f t="shared" ref="F3:F5" si="1">$B3*$E3</f>
        <v>216</v>
      </c>
      <c r="H3" s="1" t="s">
        <v>21</v>
      </c>
      <c r="I3" s="1">
        <f>SUMIF(Mouvements!B4:B16,$H3,Mouvements!C4:C16)-SUMIF(Mouvements!H5:H9,'Stock 1'!H3,Mouvements!I5:I9)</f>
        <v>27</v>
      </c>
      <c r="J3" s="14">
        <f>SUMIF(Mouvements!$B$4:$B$16,$H3,Mouvements!$E$4:$E$16)/SUMIF(Mouvements!$B$4:$B$16,$H3,Mouvements!$C$4:$C$16)</f>
        <v>3</v>
      </c>
      <c r="K3" s="1">
        <f>SUMIF(Articles!$A$3:$A$11,$H3,Articles!$C$3:$C$11)</f>
        <v>10</v>
      </c>
      <c r="L3" s="14">
        <f>(($J3*$K3)/100)+$J3</f>
        <v>3.3</v>
      </c>
      <c r="M3" s="14">
        <f t="shared" ref="M3:M5" si="2">$L3*$I3</f>
        <v>89.1</v>
      </c>
      <c r="X3" s="2"/>
    </row>
    <row r="4" spans="1:24">
      <c r="A4" s="1" t="s">
        <v>19</v>
      </c>
      <c r="B4" s="1">
        <f>SUMIF(Mouvements!B5:B17,$A4,Mouvements!C5:C17)-SUMIF(Mouvements!H6:H10,'Stock 1'!A4,Mouvements!I6:I10)</f>
        <v>5</v>
      </c>
      <c r="C4" s="14">
        <f>SUMIF(Mouvements!$B$4:$B$16,$A4,Mouvements!$E$4:$E$16)/SUMIF(Mouvements!$B$4:$B$16,$A4,Mouvements!$C$4:$C$16)</f>
        <v>10</v>
      </c>
      <c r="D4" s="1">
        <f>SUMIF(Articles!$A$3:$A$11,$A4,Articles!$C$3:$C$11)</f>
        <v>20</v>
      </c>
      <c r="E4" s="1">
        <f t="shared" si="0"/>
        <v>12</v>
      </c>
      <c r="F4" s="14">
        <f t="shared" si="1"/>
        <v>60</v>
      </c>
      <c r="H4" s="1" t="s">
        <v>39</v>
      </c>
      <c r="I4" s="1">
        <f>SUMIF(Mouvements!B5:B17,$H4,Mouvements!C5:C17)-SUMIF(Mouvements!H6:H10,'Stock 1'!H4,Mouvements!I6:I10)</f>
        <v>50</v>
      </c>
      <c r="J4" s="14">
        <f>SUMIF(Mouvements!$B$4:$B$16,$H4,Mouvements!$E$4:$E$16)/SUMIF(Mouvements!$B$4:$B$16,$H4,Mouvements!$C$4:$C$16)</f>
        <v>2.4900000000000002</v>
      </c>
      <c r="K4" s="1">
        <f>SUMIF(Articles!$A$3:$A$11,$H4,Articles!$C$3:$C$11)</f>
        <v>10</v>
      </c>
      <c r="L4" s="14">
        <f t="shared" ref="L4:L5" si="3">(($J4*$K4)/100)+$J4</f>
        <v>2.7390000000000003</v>
      </c>
      <c r="M4" s="14">
        <f t="shared" si="2"/>
        <v>136.95000000000002</v>
      </c>
    </row>
    <row r="5" spans="1:24">
      <c r="A5" s="1" t="s">
        <v>22</v>
      </c>
      <c r="B5" s="1">
        <f>SUMIF(Mouvements!B6:B18,$A5,Mouvements!C6:C18)-SUMIF(Mouvements!H7:H11,'Stock 1'!A5,Mouvements!I7:I11)</f>
        <v>9</v>
      </c>
      <c r="C5" s="14">
        <f>SUMIF(Mouvements!$B$4:$B$16,$A5,Mouvements!$E$4:$E$16)/SUMIF(Mouvements!$B$4:$B$16,$A5,Mouvements!$C$4:$C$16)</f>
        <v>20</v>
      </c>
      <c r="D5" s="1">
        <f>SUMIF(Articles!$A$3:$A$11,$A5,Articles!$C$3:$C$11)</f>
        <v>20</v>
      </c>
      <c r="E5" s="1">
        <f t="shared" si="0"/>
        <v>24</v>
      </c>
      <c r="F5" s="14">
        <f t="shared" si="1"/>
        <v>216</v>
      </c>
      <c r="H5" s="1" t="s">
        <v>23</v>
      </c>
      <c r="I5" s="1">
        <f>SUMIF(Mouvements!B6:B18,$H5,Mouvements!C6:C18)-SUMIF(Mouvements!H7:H11,'Stock 1'!H5,Mouvements!I7:I11)</f>
        <v>26</v>
      </c>
      <c r="J5" s="14">
        <f>SUMIF(Mouvements!$B$4:$B$16,$H5,Mouvements!$E$4:$E$16)/SUMIF(Mouvements!$B$4:$B$16,$H5,Mouvements!$C$4:$C$16)</f>
        <v>3.18</v>
      </c>
      <c r="K5" s="1">
        <f>SUMIF(Articles!$A$3:$A$11,$H5,Articles!$C$3:$C$11)</f>
        <v>10</v>
      </c>
      <c r="L5" s="14">
        <f t="shared" si="3"/>
        <v>3.4980000000000002</v>
      </c>
      <c r="M5" s="14">
        <f t="shared" si="2"/>
        <v>90.948000000000008</v>
      </c>
    </row>
    <row r="6" spans="1:24">
      <c r="F6" s="14"/>
      <c r="L6" s="14"/>
    </row>
    <row r="7" spans="1:24">
      <c r="F7" s="14"/>
      <c r="L7" s="14"/>
    </row>
    <row r="8" spans="1:24">
      <c r="F8" s="14"/>
      <c r="L8" s="14"/>
    </row>
    <row r="9" spans="1:24">
      <c r="F9" s="14"/>
      <c r="L9" s="14"/>
    </row>
    <row r="10" spans="1:24">
      <c r="F10" s="14"/>
      <c r="L10" s="14"/>
    </row>
    <row r="11" spans="1:24">
      <c r="F11" s="14"/>
      <c r="L11" s="14"/>
    </row>
    <row r="12" spans="1:24">
      <c r="F12" s="14"/>
      <c r="L12" s="14"/>
    </row>
    <row r="13" spans="1:24">
      <c r="F13" s="14"/>
      <c r="L13" s="14"/>
    </row>
    <row r="14" spans="1:24">
      <c r="F14" s="14"/>
      <c r="L14" s="14"/>
    </row>
    <row r="15" spans="1:24">
      <c r="F15" s="14"/>
      <c r="L15" s="14"/>
    </row>
    <row r="16" spans="1:24">
      <c r="F16" s="14"/>
      <c r="L16" s="14"/>
    </row>
    <row r="17" spans="6:12">
      <c r="F17" s="14"/>
      <c r="L17" s="14"/>
    </row>
    <row r="18" spans="6:12">
      <c r="F18" s="14"/>
      <c r="L18" s="14"/>
    </row>
    <row r="19" spans="6:12">
      <c r="F19" s="14"/>
      <c r="L19" s="14"/>
    </row>
    <row r="20" spans="6:12">
      <c r="F20" s="14"/>
      <c r="L20" s="14"/>
    </row>
    <row r="21" spans="6:12">
      <c r="F21" s="14"/>
      <c r="L21" s="14"/>
    </row>
    <row r="22" spans="6:12">
      <c r="F22" s="14"/>
      <c r="L22" s="14"/>
    </row>
    <row r="23" spans="6:12">
      <c r="F23" s="14"/>
      <c r="L23" s="14"/>
    </row>
    <row r="24" spans="6:12">
      <c r="F24" s="14"/>
      <c r="L24" s="14"/>
    </row>
    <row r="25" spans="6:12">
      <c r="F25" s="14"/>
      <c r="L25" s="14"/>
    </row>
    <row r="26" spans="6:12">
      <c r="L26" s="14"/>
    </row>
    <row r="27" spans="6:12">
      <c r="L27" s="14"/>
    </row>
    <row r="28" spans="6:12">
      <c r="L28" s="14"/>
    </row>
    <row r="29" spans="6:12">
      <c r="L29" s="14"/>
    </row>
  </sheetData>
  <mergeCells count="3">
    <mergeCell ref="A1:F1"/>
    <mergeCell ref="H1:M1"/>
    <mergeCell ref="O1:T1"/>
  </mergeCells>
  <pageMargins left="0.7" right="0.7" top="0.75" bottom="0.75" header="0.3" footer="0.3"/>
  <pageSetup paperSize="9" orientation="portrait" r:id="rId1"/>
  <legacyDrawing r:id="rId2"/>
  <controls>
    <control shapeId="1030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1"/>
  <sheetViews>
    <sheetView workbookViewId="0">
      <selection activeCell="D25" sqref="D25"/>
    </sheetView>
  </sheetViews>
  <sheetFormatPr baseColWidth="10" defaultRowHeight="15"/>
  <cols>
    <col min="1" max="1" width="11.42578125" style="1"/>
    <col min="2" max="2" width="18.140625" style="1" customWidth="1"/>
    <col min="3" max="3" width="11.42578125" style="1"/>
    <col min="4" max="4" width="22.42578125" style="1" customWidth="1"/>
    <col min="5" max="5" width="18.28515625" style="1" customWidth="1"/>
    <col min="6" max="6" width="11.5703125" style="6"/>
    <col min="7" max="7" width="12.7109375" style="1" customWidth="1"/>
    <col min="8" max="17" width="11.42578125" style="1"/>
    <col min="18" max="18" width="14.28515625" style="1" customWidth="1"/>
    <col min="19" max="16384" width="11.42578125" style="1"/>
  </cols>
  <sheetData>
    <row r="1" spans="1:19">
      <c r="A1" s="25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</row>
    <row r="2" spans="1:19">
      <c r="A2" s="28" t="s">
        <v>6</v>
      </c>
      <c r="B2" s="29"/>
      <c r="C2" s="29"/>
      <c r="D2" s="29"/>
      <c r="E2" s="30"/>
      <c r="G2" s="26" t="s">
        <v>27</v>
      </c>
      <c r="H2" s="27"/>
      <c r="I2" s="27"/>
      <c r="J2" s="27"/>
      <c r="R2" s="1" t="s">
        <v>24</v>
      </c>
    </row>
    <row r="3" spans="1:19">
      <c r="A3" s="11" t="s">
        <v>7</v>
      </c>
      <c r="B3" s="11" t="s">
        <v>2</v>
      </c>
      <c r="C3" s="11" t="s">
        <v>3</v>
      </c>
      <c r="D3" s="11" t="s">
        <v>28</v>
      </c>
      <c r="E3" s="11" t="s">
        <v>29</v>
      </c>
      <c r="G3" s="12" t="s">
        <v>7</v>
      </c>
      <c r="H3" s="11" t="s">
        <v>2</v>
      </c>
      <c r="I3" s="11" t="s">
        <v>3</v>
      </c>
      <c r="J3" s="11" t="s">
        <v>8</v>
      </c>
      <c r="R3" s="1" t="s">
        <v>13</v>
      </c>
    </row>
    <row r="4" spans="1:19">
      <c r="A4" s="7">
        <v>44547</v>
      </c>
      <c r="B4" s="1" t="s">
        <v>11</v>
      </c>
      <c r="C4" s="1">
        <v>20</v>
      </c>
      <c r="D4" s="1">
        <v>8</v>
      </c>
      <c r="E4" s="1">
        <v>160</v>
      </c>
      <c r="G4" s="7">
        <v>44547</v>
      </c>
      <c r="H4" s="1" t="s">
        <v>11</v>
      </c>
      <c r="I4" s="1">
        <v>1</v>
      </c>
      <c r="J4" s="1" t="s">
        <v>13</v>
      </c>
      <c r="R4" s="1" t="s">
        <v>25</v>
      </c>
    </row>
    <row r="5" spans="1:19">
      <c r="A5" s="7">
        <v>44547</v>
      </c>
      <c r="B5" s="1" t="s">
        <v>12</v>
      </c>
      <c r="C5" s="1">
        <v>20</v>
      </c>
      <c r="D5" s="1">
        <v>9</v>
      </c>
      <c r="E5" s="1">
        <v>180</v>
      </c>
      <c r="G5" s="7">
        <v>44547</v>
      </c>
      <c r="H5" s="1" t="s">
        <v>21</v>
      </c>
      <c r="I5" s="1">
        <v>3</v>
      </c>
      <c r="J5" s="1" t="s">
        <v>25</v>
      </c>
      <c r="R5" s="1" t="s">
        <v>26</v>
      </c>
    </row>
    <row r="6" spans="1:19">
      <c r="A6" s="7">
        <v>44547</v>
      </c>
      <c r="B6" s="1" t="s">
        <v>19</v>
      </c>
      <c r="C6" s="1">
        <v>10</v>
      </c>
      <c r="D6" s="1">
        <v>10</v>
      </c>
      <c r="E6" s="1">
        <v>100</v>
      </c>
      <c r="G6" s="7">
        <v>44547</v>
      </c>
      <c r="H6" s="1" t="s">
        <v>30</v>
      </c>
      <c r="I6" s="1">
        <v>2</v>
      </c>
      <c r="J6" s="1" t="s">
        <v>13</v>
      </c>
    </row>
    <row r="7" spans="1:19">
      <c r="A7" s="7">
        <v>44547</v>
      </c>
      <c r="B7" s="1" t="s">
        <v>21</v>
      </c>
      <c r="C7" s="1">
        <v>30</v>
      </c>
      <c r="D7" s="1">
        <v>3</v>
      </c>
      <c r="E7" s="1">
        <v>90</v>
      </c>
      <c r="G7" s="7">
        <v>44547</v>
      </c>
      <c r="H7" s="1" t="s">
        <v>22</v>
      </c>
      <c r="I7" s="1">
        <v>1</v>
      </c>
      <c r="J7" s="1" t="s">
        <v>13</v>
      </c>
    </row>
    <row r="8" spans="1:19">
      <c r="A8" s="7">
        <v>44547</v>
      </c>
      <c r="B8" s="1" t="s">
        <v>22</v>
      </c>
      <c r="C8" s="1">
        <v>10</v>
      </c>
      <c r="D8" s="1">
        <v>20</v>
      </c>
      <c r="E8" s="1">
        <v>200</v>
      </c>
      <c r="G8" s="7">
        <v>44547</v>
      </c>
      <c r="H8" s="1" t="s">
        <v>23</v>
      </c>
      <c r="I8" s="1">
        <v>4</v>
      </c>
      <c r="J8" s="1" t="s">
        <v>13</v>
      </c>
    </row>
    <row r="9" spans="1:19">
      <c r="A9" s="7">
        <v>44547</v>
      </c>
      <c r="B9" s="1" t="s">
        <v>17</v>
      </c>
      <c r="C9" s="1">
        <v>30</v>
      </c>
      <c r="D9" s="1" t="s">
        <v>31</v>
      </c>
      <c r="E9" s="1">
        <v>75</v>
      </c>
      <c r="G9" s="7">
        <v>44548</v>
      </c>
      <c r="H9" s="1" t="s">
        <v>19</v>
      </c>
      <c r="I9" s="1">
        <v>5</v>
      </c>
      <c r="J9" s="1" t="s">
        <v>26</v>
      </c>
    </row>
    <row r="10" spans="1:19">
      <c r="A10" s="7">
        <v>44547</v>
      </c>
      <c r="B10" s="1" t="s">
        <v>23</v>
      </c>
      <c r="C10" s="1">
        <v>30</v>
      </c>
      <c r="D10" s="1" t="s">
        <v>32</v>
      </c>
      <c r="E10" s="1">
        <v>95.4</v>
      </c>
    </row>
    <row r="11" spans="1:19">
      <c r="A11" s="7">
        <v>44547</v>
      </c>
      <c r="B11" s="1" t="s">
        <v>30</v>
      </c>
      <c r="C11" s="1">
        <v>50</v>
      </c>
      <c r="D11" s="1" t="s">
        <v>33</v>
      </c>
      <c r="E11" s="1">
        <v>49</v>
      </c>
    </row>
    <row r="12" spans="1:19">
      <c r="A12" s="7">
        <v>44547</v>
      </c>
      <c r="B12" s="1" t="s">
        <v>17</v>
      </c>
      <c r="C12" s="1">
        <v>8</v>
      </c>
      <c r="D12" s="1" t="s">
        <v>34</v>
      </c>
      <c r="E12" s="1">
        <v>38.880000000000003</v>
      </c>
    </row>
    <row r="13" spans="1:19">
      <c r="A13" s="7">
        <v>44547</v>
      </c>
      <c r="B13" s="1" t="s">
        <v>17</v>
      </c>
      <c r="C13" s="1">
        <v>1</v>
      </c>
      <c r="D13" s="1" t="s">
        <v>35</v>
      </c>
      <c r="E13" s="1">
        <v>5.3</v>
      </c>
    </row>
    <row r="14" spans="1:19">
      <c r="A14" s="7">
        <v>44547</v>
      </c>
      <c r="B14" s="1" t="s">
        <v>17</v>
      </c>
      <c r="C14" s="1">
        <v>12</v>
      </c>
      <c r="D14" s="1" t="s">
        <v>36</v>
      </c>
      <c r="E14" s="1">
        <v>22.32</v>
      </c>
    </row>
    <row r="15" spans="1:19">
      <c r="A15" s="7">
        <v>44547</v>
      </c>
      <c r="B15" s="1" t="s">
        <v>17</v>
      </c>
      <c r="C15" s="1">
        <v>5</v>
      </c>
      <c r="D15" s="1" t="s">
        <v>37</v>
      </c>
      <c r="E15" s="1">
        <v>14.5</v>
      </c>
    </row>
    <row r="16" spans="1:19">
      <c r="A16" s="7">
        <v>44547</v>
      </c>
      <c r="B16" s="1" t="s">
        <v>39</v>
      </c>
      <c r="C16" s="1">
        <v>50</v>
      </c>
      <c r="D16" s="1" t="s">
        <v>40</v>
      </c>
      <c r="E16" s="1">
        <v>124.50000000000001</v>
      </c>
    </row>
    <row r="17" spans="1:4">
      <c r="A17" s="7">
        <v>44547</v>
      </c>
      <c r="B17" s="1" t="s">
        <v>41</v>
      </c>
      <c r="C17" s="1">
        <v>30</v>
      </c>
    </row>
    <row r="19" spans="1:4">
      <c r="D19" s="1">
        <f>SUM(E12:E15)+E9</f>
        <v>156</v>
      </c>
    </row>
    <row r="20" spans="1:4">
      <c r="D20" s="1">
        <f>SUM(C12:C15)+C9</f>
        <v>56</v>
      </c>
    </row>
    <row r="21" spans="1:4">
      <c r="D21" s="1">
        <f>D19/D20</f>
        <v>2.7857142857142856</v>
      </c>
    </row>
  </sheetData>
  <mergeCells count="3">
    <mergeCell ref="A1:S1"/>
    <mergeCell ref="G2:J2"/>
    <mergeCell ref="A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2"/>
  <sheetViews>
    <sheetView workbookViewId="0">
      <selection activeCell="B22" sqref="B22"/>
    </sheetView>
  </sheetViews>
  <sheetFormatPr baseColWidth="10" defaultRowHeight="15"/>
  <cols>
    <col min="1" max="1" width="15.85546875" style="1" customWidth="1"/>
    <col min="2" max="2" width="14.7109375" style="1" customWidth="1"/>
    <col min="3" max="3" width="10" style="5" customWidth="1"/>
    <col min="4" max="5" width="11.42578125" style="1"/>
    <col min="6" max="6" width="13.85546875" style="1" customWidth="1"/>
    <col min="7" max="7" width="11.42578125" style="5"/>
    <col min="8" max="16384" width="11.42578125" style="1"/>
  </cols>
  <sheetData>
    <row r="1" spans="1:18">
      <c r="A1" s="31" t="s">
        <v>10</v>
      </c>
      <c r="B1" s="31"/>
      <c r="C1" s="31"/>
      <c r="D1" s="4"/>
      <c r="E1" s="4"/>
      <c r="F1" s="4" t="s">
        <v>18</v>
      </c>
      <c r="G1" s="9" t="s">
        <v>20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>
      <c r="A2" s="3" t="s">
        <v>2</v>
      </c>
      <c r="B2" s="3" t="s">
        <v>14</v>
      </c>
      <c r="C2" s="13" t="s">
        <v>4</v>
      </c>
      <c r="D2" s="3"/>
      <c r="E2" s="3"/>
      <c r="F2" s="3" t="s">
        <v>15</v>
      </c>
      <c r="G2" s="8">
        <v>5.5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>
      <c r="A3" s="1" t="s">
        <v>11</v>
      </c>
      <c r="B3" s="2" t="s">
        <v>15</v>
      </c>
      <c r="C3" s="5">
        <v>20</v>
      </c>
      <c r="F3" s="1" t="s">
        <v>16</v>
      </c>
      <c r="G3" s="10">
        <v>10</v>
      </c>
    </row>
    <row r="4" spans="1:18">
      <c r="A4" s="1" t="s">
        <v>12</v>
      </c>
      <c r="B4" s="2" t="s">
        <v>15</v>
      </c>
      <c r="C4" s="5">
        <v>20</v>
      </c>
      <c r="F4" s="1" t="s">
        <v>38</v>
      </c>
      <c r="G4" s="5">
        <v>20</v>
      </c>
    </row>
    <row r="5" spans="1:18">
      <c r="A5" s="1" t="s">
        <v>19</v>
      </c>
      <c r="B5" s="1" t="s">
        <v>15</v>
      </c>
      <c r="C5" s="5">
        <v>20</v>
      </c>
    </row>
    <row r="6" spans="1:18">
      <c r="A6" s="1" t="s">
        <v>21</v>
      </c>
      <c r="B6" s="1" t="s">
        <v>16</v>
      </c>
      <c r="C6" s="5">
        <v>10</v>
      </c>
    </row>
    <row r="7" spans="1:18">
      <c r="A7" s="1" t="s">
        <v>22</v>
      </c>
      <c r="B7" s="1" t="s">
        <v>15</v>
      </c>
      <c r="C7" s="10">
        <v>20</v>
      </c>
    </row>
    <row r="8" spans="1:18">
      <c r="A8" s="1" t="s">
        <v>17</v>
      </c>
      <c r="B8" s="1" t="s">
        <v>16</v>
      </c>
      <c r="C8" s="5">
        <v>10</v>
      </c>
    </row>
    <row r="9" spans="1:18">
      <c r="A9" s="1" t="s">
        <v>23</v>
      </c>
      <c r="B9" s="1" t="s">
        <v>16</v>
      </c>
      <c r="C9" s="5">
        <v>10</v>
      </c>
    </row>
    <row r="10" spans="1:18">
      <c r="A10" s="1" t="s">
        <v>30</v>
      </c>
      <c r="B10" s="1" t="s">
        <v>16</v>
      </c>
      <c r="C10" s="5">
        <v>5.5</v>
      </c>
    </row>
    <row r="11" spans="1:18">
      <c r="A11" s="1" t="s">
        <v>39</v>
      </c>
      <c r="B11" s="1" t="s">
        <v>16</v>
      </c>
      <c r="C11" s="5">
        <v>10</v>
      </c>
    </row>
    <row r="12" spans="1:18">
      <c r="A12" s="1" t="s">
        <v>41</v>
      </c>
      <c r="B12" s="1" t="s">
        <v>38</v>
      </c>
      <c r="C12" s="5">
        <v>10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6"/>
  <sheetViews>
    <sheetView tabSelected="1" workbookViewId="0">
      <selection activeCell="G13" sqref="G13"/>
    </sheetView>
  </sheetViews>
  <sheetFormatPr baseColWidth="10" defaultRowHeight="18" customHeight="1"/>
  <cols>
    <col min="1" max="1" width="20.42578125" customWidth="1"/>
    <col min="2" max="2" width="7.28515625" customWidth="1"/>
    <col min="3" max="3" width="6.42578125" style="17" customWidth="1"/>
    <col min="4" max="4" width="5.28515625" style="17" customWidth="1"/>
    <col min="5" max="5" width="5.140625" style="17" customWidth="1"/>
    <col min="6" max="6" width="5.85546875" customWidth="1"/>
    <col min="7" max="7" width="7.7109375" style="17" customWidth="1"/>
    <col min="9" max="9" width="13.42578125" customWidth="1"/>
    <col min="10" max="10" width="5.28515625" style="17" customWidth="1"/>
    <col min="11" max="11" width="6.5703125" style="17" customWidth="1"/>
    <col min="12" max="12" width="7" style="17" customWidth="1"/>
    <col min="13" max="13" width="6.7109375" style="19" customWidth="1"/>
    <col min="14" max="14" width="9.28515625" style="19" customWidth="1"/>
    <col min="16" max="16" width="14.5703125" customWidth="1"/>
    <col min="17" max="17" width="6" style="17" customWidth="1"/>
  </cols>
  <sheetData>
    <row r="1" spans="1:17" s="15" customFormat="1" ht="18" customHeight="1">
      <c r="A1" s="15" t="s">
        <v>42</v>
      </c>
      <c r="C1" s="16"/>
      <c r="D1" s="16"/>
      <c r="E1" s="16"/>
      <c r="G1" s="16"/>
      <c r="H1" s="15" t="s">
        <v>43</v>
      </c>
      <c r="J1" s="16"/>
      <c r="K1" s="16"/>
      <c r="L1" s="16"/>
      <c r="M1" s="18"/>
      <c r="N1" s="18"/>
      <c r="O1" s="15" t="s">
        <v>44</v>
      </c>
      <c r="Q1" s="16"/>
    </row>
    <row r="2" spans="1:17" ht="18" customHeight="1">
      <c r="A2" t="s">
        <v>11</v>
      </c>
      <c r="B2" t="s">
        <v>15</v>
      </c>
      <c r="C2" s="17">
        <v>19</v>
      </c>
      <c r="D2" s="17">
        <v>8</v>
      </c>
      <c r="E2" s="17">
        <v>20</v>
      </c>
      <c r="F2">
        <v>9.6</v>
      </c>
      <c r="G2" s="17">
        <v>182.4</v>
      </c>
      <c r="H2" t="s">
        <v>21</v>
      </c>
      <c r="I2" t="s">
        <v>16</v>
      </c>
      <c r="J2" s="17">
        <v>27</v>
      </c>
      <c r="K2" s="17">
        <v>3</v>
      </c>
      <c r="L2" s="17">
        <v>10</v>
      </c>
      <c r="M2" s="19">
        <v>3.3</v>
      </c>
      <c r="N2" s="19">
        <v>89.1</v>
      </c>
      <c r="O2" t="s">
        <v>41</v>
      </c>
      <c r="P2" t="s">
        <v>38</v>
      </c>
      <c r="Q2" s="17">
        <v>30</v>
      </c>
    </row>
    <row r="3" spans="1:17" ht="18" customHeight="1">
      <c r="A3" t="s">
        <v>12</v>
      </c>
      <c r="B3" t="s">
        <v>15</v>
      </c>
      <c r="C3" s="17">
        <v>20</v>
      </c>
      <c r="D3" s="17">
        <v>9</v>
      </c>
      <c r="E3" s="17">
        <v>20</v>
      </c>
      <c r="F3">
        <v>10.8</v>
      </c>
      <c r="G3" s="17">
        <v>216</v>
      </c>
      <c r="H3" t="s">
        <v>17</v>
      </c>
      <c r="I3" t="s">
        <v>16</v>
      </c>
      <c r="J3" s="17">
        <v>56</v>
      </c>
      <c r="K3" s="17">
        <v>2.9</v>
      </c>
      <c r="L3" s="17">
        <v>10</v>
      </c>
      <c r="M3" s="19">
        <v>3.19</v>
      </c>
      <c r="N3" s="19">
        <v>178.64</v>
      </c>
    </row>
    <row r="4" spans="1:17" ht="18" customHeight="1">
      <c r="A4" t="s">
        <v>19</v>
      </c>
      <c r="B4" t="s">
        <v>15</v>
      </c>
      <c r="C4" s="17">
        <v>5</v>
      </c>
      <c r="D4" s="17">
        <v>10</v>
      </c>
      <c r="E4" s="17">
        <v>20</v>
      </c>
      <c r="F4">
        <v>12</v>
      </c>
      <c r="G4" s="17">
        <v>60</v>
      </c>
      <c r="H4" t="s">
        <v>23</v>
      </c>
      <c r="I4" t="s">
        <v>16</v>
      </c>
      <c r="J4" s="17">
        <v>26</v>
      </c>
      <c r="K4" s="17">
        <v>3.18</v>
      </c>
      <c r="L4" s="17">
        <v>10</v>
      </c>
      <c r="M4" s="19">
        <v>3.4980000000000002</v>
      </c>
      <c r="N4" s="19">
        <v>90.948000000000008</v>
      </c>
    </row>
    <row r="5" spans="1:17" ht="18" customHeight="1">
      <c r="A5" t="s">
        <v>22</v>
      </c>
      <c r="B5" t="s">
        <v>15</v>
      </c>
      <c r="C5" s="17">
        <v>9</v>
      </c>
      <c r="D5" s="17">
        <v>20</v>
      </c>
      <c r="E5" s="17">
        <v>20</v>
      </c>
      <c r="F5">
        <v>24</v>
      </c>
      <c r="G5" s="17">
        <v>216</v>
      </c>
      <c r="H5" t="s">
        <v>30</v>
      </c>
      <c r="I5" t="s">
        <v>16</v>
      </c>
      <c r="J5" s="17">
        <v>48</v>
      </c>
      <c r="K5" s="17">
        <v>0.98</v>
      </c>
      <c r="L5" s="17">
        <v>5.5</v>
      </c>
      <c r="M5" s="19">
        <v>1.0339</v>
      </c>
      <c r="N5" s="19">
        <v>49.627200000000002</v>
      </c>
    </row>
    <row r="6" spans="1:17" ht="18" customHeight="1">
      <c r="H6" t="s">
        <v>39</v>
      </c>
      <c r="I6" t="s">
        <v>16</v>
      </c>
      <c r="J6" s="17">
        <v>50</v>
      </c>
      <c r="K6" s="17">
        <v>2.4900000000000002</v>
      </c>
      <c r="L6" s="17">
        <v>10</v>
      </c>
      <c r="M6" s="19">
        <v>2.7390000000000003</v>
      </c>
      <c r="N6" s="19">
        <v>136.95000000000002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Stock 1</vt:lpstr>
      <vt:lpstr>Mouvements</vt:lpstr>
      <vt:lpstr>Articles</vt:lpstr>
      <vt:lpstr>Alcool</vt:lpstr>
      <vt:lpstr>articles</vt:lpstr>
      <vt:lpstr>categorie</vt:lpstr>
      <vt:lpstr>motif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Taabani</dc:creator>
  <cp:lastModifiedBy>Jacky</cp:lastModifiedBy>
  <dcterms:created xsi:type="dcterms:W3CDTF">2021-12-12T16:12:30Z</dcterms:created>
  <dcterms:modified xsi:type="dcterms:W3CDTF">2021-12-19T19:46:27Z</dcterms:modified>
</cp:coreProperties>
</file>