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filterPrivacy="1"/>
  <xr:revisionPtr revIDLastSave="0" documentId="10_ncr:100000_{7E90045D-68DE-43B7-9067-CB4D269E12C9}" xr6:coauthVersionLast="31" xr6:coauthVersionMax="31" xr10:uidLastSave="{00000000-0000-0000-0000-000000000000}"/>
  <bookViews>
    <workbookView xWindow="0" yWindow="0" windowWidth="25200" windowHeight="11175" activeTab="5" xr2:uid="{00000000-000D-0000-FFFF-FFFF00000000}"/>
  </bookViews>
  <sheets>
    <sheet name="Groupe1" sheetId="1" r:id="rId1"/>
    <sheet name="Filtre 1" sheetId="2" r:id="rId2"/>
    <sheet name="Groupe2" sheetId="3" r:id="rId3"/>
    <sheet name="Filtre 2" sheetId="4" r:id="rId4"/>
    <sheet name="Comparatif1" sheetId="5" r:id="rId5"/>
    <sheet name="Synthèse" sheetId="6" r:id="rId6"/>
  </sheets>
  <definedNames>
    <definedName name="_xlnm._FilterDatabase" localSheetId="4" hidden="1">Comparatif1!$A$1:$C$20</definedName>
    <definedName name="_xlnm._FilterDatabase" localSheetId="3" hidden="1">'Filtre 2'!$A$1:$B$1</definedName>
    <definedName name="_xlnm._FilterDatabase" localSheetId="0" hidden="1">Groupe1!$A$1:$G$1</definedName>
    <definedName name="_xlnm._FilterDatabase" localSheetId="5" hidden="1">Synthèse!$A$1:$G$1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6" l="1"/>
  <c r="D4" i="6"/>
  <c r="D5" i="6"/>
  <c r="D6" i="6"/>
  <c r="D7" i="6"/>
  <c r="D8" i="6"/>
  <c r="D9" i="6"/>
  <c r="D10" i="6"/>
  <c r="D11" i="6"/>
  <c r="D12" i="6"/>
  <c r="D13" i="6"/>
  <c r="D14" i="6"/>
  <c r="D15" i="6"/>
  <c r="D2" i="6"/>
  <c r="C2" i="5"/>
  <c r="C3" i="5"/>
  <c r="C5" i="5"/>
  <c r="C6" i="5"/>
  <c r="C12" i="5"/>
  <c r="B2" i="2" l="1" a="1"/>
  <c r="B2" i="2" s="1"/>
  <c r="B3" i="2" a="1"/>
  <c r="B3" i="2" s="1"/>
  <c r="B4" i="2" a="1"/>
  <c r="B4" i="2" s="1"/>
  <c r="B5" i="2" a="1"/>
  <c r="B5" i="2" s="1"/>
  <c r="B6" i="2" a="1"/>
  <c r="B6" i="2" s="1"/>
  <c r="B7" i="2" a="1"/>
  <c r="B7" i="2" s="1"/>
  <c r="B8" i="2" a="1"/>
  <c r="B8" i="2" s="1"/>
  <c r="B9" i="2" a="1"/>
  <c r="B9" i="2" s="1"/>
  <c r="B10" i="2" a="1"/>
  <c r="B10" i="2" s="1"/>
  <c r="B11" i="2" a="1"/>
  <c r="B11" i="2"/>
  <c r="B12" i="2" a="1"/>
  <c r="B12" i="2" s="1"/>
  <c r="B13" i="2" a="1"/>
  <c r="B13" i="2" s="1"/>
  <c r="B14" i="2" a="1"/>
  <c r="B14" i="2" s="1"/>
  <c r="B15" i="2" a="1"/>
  <c r="B15" i="2" s="1"/>
  <c r="B16" i="2" a="1"/>
  <c r="B16" i="2" s="1"/>
  <c r="B17" i="2" a="1"/>
  <c r="B17" i="2" s="1"/>
  <c r="B18" i="2" a="1"/>
  <c r="B18" i="2" s="1"/>
  <c r="B19" i="2" a="1"/>
  <c r="B19" i="2" s="1"/>
  <c r="B20" i="2" a="1"/>
  <c r="B20" i="2" s="1"/>
  <c r="B2" i="4" a="1"/>
  <c r="B2" i="4" s="1"/>
  <c r="C2" i="4" s="1"/>
  <c r="B3" i="4" a="1"/>
  <c r="B3" i="4" s="1"/>
  <c r="B4" i="4" a="1"/>
  <c r="B4" i="4" s="1"/>
  <c r="B5" i="4" a="1"/>
  <c r="B5" i="4" s="1"/>
  <c r="B6" i="4" a="1"/>
  <c r="B6" i="4" s="1"/>
  <c r="B7" i="4" a="1"/>
  <c r="B7" i="4"/>
  <c r="C7" i="4" s="1"/>
  <c r="B8" i="4" a="1"/>
  <c r="B8" i="4" s="1"/>
  <c r="B9" i="4" a="1"/>
  <c r="B9" i="4" s="1"/>
  <c r="B10" i="4" a="1"/>
  <c r="B10" i="4" s="1"/>
  <c r="C10" i="4" s="1"/>
  <c r="B11" i="4" a="1"/>
  <c r="B11" i="4" s="1"/>
  <c r="B12" i="4" a="1"/>
  <c r="B12" i="4" s="1"/>
  <c r="B13" i="4" a="1"/>
  <c r="B13" i="4" s="1"/>
  <c r="B14" i="4" a="1"/>
  <c r="B14" i="4" s="1"/>
  <c r="C14" i="4" s="1"/>
  <c r="B15" i="4" a="1"/>
  <c r="B15" i="4" s="1"/>
  <c r="C15" i="4" s="1"/>
  <c r="B16" i="4" a="1"/>
  <c r="B16" i="4" s="1"/>
  <c r="B17" i="4" a="1"/>
  <c r="B17" i="4" s="1"/>
  <c r="C17" i="4" s="1"/>
  <c r="B18" i="4" a="1"/>
  <c r="B18" i="4" s="1"/>
  <c r="B19" i="4" a="1"/>
  <c r="B19" i="4" s="1"/>
  <c r="B20" i="4" a="1"/>
  <c r="B20" i="4" s="1"/>
  <c r="B21" i="4" a="1"/>
  <c r="B21" i="4" s="1"/>
  <c r="C20" i="2" l="1"/>
  <c r="E15" i="6" s="1"/>
  <c r="G15" i="6" s="1"/>
  <c r="B20" i="5"/>
  <c r="C16" i="2"/>
  <c r="E11" i="6" s="1"/>
  <c r="G11" i="6" s="1"/>
  <c r="B16" i="5"/>
  <c r="C12" i="2"/>
  <c r="B12" i="5"/>
  <c r="C9" i="2"/>
  <c r="E5" i="6" s="1"/>
  <c r="G5" i="6" s="1"/>
  <c r="B9" i="5"/>
  <c r="C5" i="2"/>
  <c r="B5" i="5"/>
  <c r="C19" i="2"/>
  <c r="E14" i="6" s="1"/>
  <c r="G14" i="6" s="1"/>
  <c r="B19" i="5"/>
  <c r="C15" i="2"/>
  <c r="E10" i="6" s="1"/>
  <c r="G10" i="6" s="1"/>
  <c r="B15" i="5"/>
  <c r="C11" i="2"/>
  <c r="E7" i="6" s="1"/>
  <c r="G7" i="6" s="1"/>
  <c r="B11" i="5"/>
  <c r="C8" i="2"/>
  <c r="E4" i="6" s="1"/>
  <c r="G4" i="6" s="1"/>
  <c r="B8" i="5"/>
  <c r="C4" i="2"/>
  <c r="E2" i="6" s="1"/>
  <c r="G2" i="6" s="1"/>
  <c r="B4" i="5"/>
  <c r="C18" i="2"/>
  <c r="E13" i="6" s="1"/>
  <c r="G13" i="6" s="1"/>
  <c r="B18" i="5"/>
  <c r="C14" i="2"/>
  <c r="E9" i="6" s="1"/>
  <c r="G9" i="6" s="1"/>
  <c r="B14" i="5"/>
  <c r="C7" i="2"/>
  <c r="E3" i="6" s="1"/>
  <c r="G3" i="6" s="1"/>
  <c r="B7" i="5"/>
  <c r="C3" i="2"/>
  <c r="B3" i="5"/>
  <c r="C17" i="2"/>
  <c r="E12" i="6" s="1"/>
  <c r="G12" i="6" s="1"/>
  <c r="B17" i="5"/>
  <c r="C13" i="2"/>
  <c r="E8" i="6" s="1"/>
  <c r="G8" i="6" s="1"/>
  <c r="B13" i="5"/>
  <c r="C10" i="2"/>
  <c r="E6" i="6" s="1"/>
  <c r="G6" i="6" s="1"/>
  <c r="B10" i="5"/>
  <c r="C6" i="2"/>
  <c r="B6" i="5"/>
  <c r="C2" i="2"/>
  <c r="B2" i="5"/>
  <c r="C10" i="5"/>
  <c r="C3" i="4"/>
  <c r="F6" i="6" s="1"/>
  <c r="C7" i="5"/>
  <c r="C19" i="4"/>
  <c r="F3" i="6" s="1"/>
  <c r="C15" i="5"/>
  <c r="C21" i="4"/>
  <c r="F10" i="6" s="1"/>
  <c r="C18" i="5"/>
  <c r="C18" i="4"/>
  <c r="F13" i="6" s="1"/>
  <c r="C4" i="4"/>
  <c r="F4" i="6" s="1"/>
  <c r="C8" i="5"/>
  <c r="C13" i="4"/>
  <c r="F15" i="6" s="1"/>
  <c r="C20" i="5"/>
  <c r="C9" i="4"/>
  <c r="F12" i="6" s="1"/>
  <c r="C17" i="5"/>
  <c r="C14" i="5"/>
  <c r="C6" i="4"/>
  <c r="F9" i="6" s="1"/>
  <c r="C11" i="4"/>
  <c r="F14" i="6" s="1"/>
  <c r="C19" i="5"/>
  <c r="C20" i="4"/>
  <c r="F2" i="6" s="1"/>
  <c r="C4" i="5"/>
  <c r="C16" i="4"/>
  <c r="F8" i="6" s="1"/>
  <c r="C13" i="5"/>
  <c r="C12" i="4"/>
  <c r="F5" i="6" s="1"/>
  <c r="C9" i="5"/>
  <c r="C8" i="4"/>
  <c r="F11" i="6" s="1"/>
  <c r="C16" i="5"/>
  <c r="C11" i="5"/>
  <c r="C5" i="4"/>
  <c r="F7" i="6" s="1"/>
</calcChain>
</file>

<file path=xl/sharedStrings.xml><?xml version="1.0" encoding="utf-8"?>
<sst xmlns="http://schemas.openxmlformats.org/spreadsheetml/2006/main" count="186" uniqueCount="59">
  <si>
    <t>Groupe</t>
  </si>
  <si>
    <t>N° ticket</t>
  </si>
  <si>
    <t>Nom</t>
  </si>
  <si>
    <t>Parrain</t>
  </si>
  <si>
    <t>ID</t>
  </si>
  <si>
    <t>Date entrée</t>
  </si>
  <si>
    <t>Date sortie</t>
  </si>
  <si>
    <t>Groupe 1</t>
  </si>
  <si>
    <t>Jean</t>
  </si>
  <si>
    <t>Jacques</t>
  </si>
  <si>
    <t>Gérard</t>
  </si>
  <si>
    <t>Gabriel</t>
  </si>
  <si>
    <t>Thomas</t>
  </si>
  <si>
    <t>Marie</t>
  </si>
  <si>
    <t>Nicolas</t>
  </si>
  <si>
    <t>Pierre</t>
  </si>
  <si>
    <t>Didier</t>
  </si>
  <si>
    <t>Sophie</t>
  </si>
  <si>
    <t>François</t>
  </si>
  <si>
    <t>Patrick</t>
  </si>
  <si>
    <t>Armand</t>
  </si>
  <si>
    <t>Sylvie</t>
  </si>
  <si>
    <t>Guy</t>
  </si>
  <si>
    <t>Hugues</t>
  </si>
  <si>
    <t>Alain</t>
  </si>
  <si>
    <t>Joel</t>
  </si>
  <si>
    <t>Francis</t>
  </si>
  <si>
    <t>AAAAA</t>
  </si>
  <si>
    <t>DSFDSGSG</t>
  </si>
  <si>
    <t>PFDMFL</t>
  </si>
  <si>
    <t>BBBBB</t>
  </si>
  <si>
    <t>TTTTTT</t>
  </si>
  <si>
    <t>FFFFFFF</t>
  </si>
  <si>
    <t>QQQQQQ</t>
  </si>
  <si>
    <t>PMLHLHKGH</t>
  </si>
  <si>
    <t>RRRRRR</t>
  </si>
  <si>
    <t>POLHJNDH</t>
  </si>
  <si>
    <t>VVVVVVVV</t>
  </si>
  <si>
    <t>EEEEEEEEE</t>
  </si>
  <si>
    <t>LLLLLLLLLLLL</t>
  </si>
  <si>
    <t>GHKGHFB</t>
  </si>
  <si>
    <t>ZREZTGEZEFEZ</t>
  </si>
  <si>
    <t>ILIKUKUK</t>
  </si>
  <si>
    <t>PTOPTOYTPY</t>
  </si>
  <si>
    <t>Groupe 2</t>
  </si>
  <si>
    <t>Arthur</t>
  </si>
  <si>
    <t>Franck</t>
  </si>
  <si>
    <t>Pauline</t>
  </si>
  <si>
    <t>Carole</t>
  </si>
  <si>
    <t>Benoit</t>
  </si>
  <si>
    <t>Neils</t>
  </si>
  <si>
    <t>OOOOOOO</t>
  </si>
  <si>
    <t>Date entrée MIN</t>
  </si>
  <si>
    <t>Date sortie Groupe 1</t>
  </si>
  <si>
    <t>Date entrée Groupe 2</t>
  </si>
  <si>
    <t>Ecart</t>
  </si>
  <si>
    <t>Parrain Groupe 1</t>
  </si>
  <si>
    <t>Parrain Groupe 2</t>
  </si>
  <si>
    <t>Validé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</si>
</sst>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9C650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n">
        <color theme="6"/>
      </top>
      <bottom/>
      <diagonal/>
    </border>
  </borders>
  <cellStyleXfs count="42">
    <xf numFmtId="0" fontId="0" fillId="0" borderId="0"/>
    <xf numFmtId="0" fontId="4" fillId="0" borderId="0" applyNumberFormat="0" applyFill="0" applyBorder="0" applyAlignment="0" applyProtection="0"/>
    <xf numFmtId="0" fontId="5" fillId="0" borderId="1" applyNumberFormat="0" applyFill="0" applyAlignment="0" applyProtection="0"/>
    <xf numFmtId="0" fontId="6" fillId="0" borderId="2" applyNumberFormat="0" applyFill="0" applyAlignment="0" applyProtection="0"/>
    <xf numFmtId="0" fontId="7" fillId="0" borderId="3" applyNumberFormat="0" applyFill="0" applyAlignment="0" applyProtection="0"/>
    <xf numFmtId="0" fontId="7" fillId="0" borderId="0" applyNumberFormat="0" applyFill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6" borderId="4" applyNumberFormat="0" applyAlignment="0" applyProtection="0"/>
    <xf numFmtId="0" fontId="11" fillId="7" borderId="5" applyNumberFormat="0" applyAlignment="0" applyProtection="0"/>
    <xf numFmtId="0" fontId="12" fillId="7" borderId="4" applyNumberFormat="0" applyAlignment="0" applyProtection="0"/>
    <xf numFmtId="0" fontId="13" fillId="0" borderId="6" applyNumberFormat="0" applyFill="0" applyAlignment="0" applyProtection="0"/>
    <xf numFmtId="0" fontId="1" fillId="8" borderId="7" applyNumberFormat="0" applyAlignment="0" applyProtection="0"/>
    <xf numFmtId="0" fontId="14" fillId="0" borderId="0" applyNumberFormat="0" applyFill="0" applyBorder="0" applyAlignment="0" applyProtection="0"/>
    <xf numFmtId="0" fontId="3" fillId="9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17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17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0" borderId="0" applyNumberFormat="0" applyBorder="0" applyAlignment="0" applyProtection="0"/>
    <xf numFmtId="0" fontId="17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4" borderId="0" applyNumberFormat="0" applyBorder="0" applyAlignment="0" applyProtection="0"/>
    <xf numFmtId="0" fontId="17" fillId="26" borderId="0" applyNumberFormat="0" applyBorder="0" applyAlignment="0" applyProtection="0"/>
    <xf numFmtId="0" fontId="3" fillId="27" borderId="0" applyNumberFormat="0" applyBorder="0" applyAlignment="0" applyProtection="0"/>
    <xf numFmtId="0" fontId="3" fillId="28" borderId="0" applyNumberFormat="0" applyBorder="0" applyAlignment="0" applyProtection="0"/>
    <xf numFmtId="0" fontId="17" fillId="30" borderId="0" applyNumberFormat="0" applyBorder="0" applyAlignment="0" applyProtection="0"/>
    <xf numFmtId="0" fontId="3" fillId="31" borderId="0" applyNumberFormat="0" applyBorder="0" applyAlignment="0" applyProtection="0"/>
    <xf numFmtId="0" fontId="3" fillId="32" borderId="0" applyNumberFormat="0" applyBorder="0" applyAlignment="0" applyProtection="0"/>
    <xf numFmtId="0" fontId="19" fillId="5" borderId="0" applyNumberFormat="0" applyBorder="0" applyAlignment="0" applyProtection="0"/>
    <xf numFmtId="0" fontId="17" fillId="13" borderId="0" applyNumberFormat="0" applyBorder="0" applyAlignment="0" applyProtection="0"/>
    <xf numFmtId="0" fontId="17" fillId="17" borderId="0" applyNumberFormat="0" applyBorder="0" applyAlignment="0" applyProtection="0"/>
    <xf numFmtId="0" fontId="17" fillId="21" borderId="0" applyNumberFormat="0" applyBorder="0" applyAlignment="0" applyProtection="0"/>
    <xf numFmtId="0" fontId="17" fillId="25" borderId="0" applyNumberFormat="0" applyBorder="0" applyAlignment="0" applyProtection="0"/>
    <xf numFmtId="0" fontId="17" fillId="29" borderId="0" applyNumberFormat="0" applyBorder="0" applyAlignment="0" applyProtection="0"/>
    <xf numFmtId="0" fontId="17" fillId="33" borderId="0" applyNumberFormat="0" applyBorder="0" applyAlignment="0" applyProtection="0"/>
  </cellStyleXfs>
  <cellXfs count="14">
    <xf numFmtId="0" fontId="0" fillId="0" borderId="0" xfId="0"/>
    <xf numFmtId="0" fontId="1" fillId="2" borderId="0" xfId="0" applyFont="1" applyFill="1"/>
    <xf numFmtId="0" fontId="2" fillId="0" borderId="0" xfId="0" applyFont="1"/>
    <xf numFmtId="14" fontId="2" fillId="0" borderId="0" xfId="0" applyNumberFormat="1" applyFont="1"/>
    <xf numFmtId="0" fontId="2" fillId="0" borderId="0" xfId="0" applyFont="1" applyFill="1"/>
    <xf numFmtId="14" fontId="2" fillId="0" borderId="0" xfId="0" applyNumberFormat="1" applyFont="1" applyFill="1"/>
    <xf numFmtId="14" fontId="1" fillId="2" borderId="0" xfId="0" applyNumberFormat="1" applyFont="1" applyFill="1"/>
    <xf numFmtId="14" fontId="0" fillId="0" borderId="0" xfId="0" applyNumberFormat="1"/>
    <xf numFmtId="14" fontId="0" fillId="0" borderId="0" xfId="0" applyNumberFormat="1" applyFill="1"/>
    <xf numFmtId="0" fontId="18" fillId="2" borderId="0" xfId="0" applyFont="1" applyFill="1"/>
    <xf numFmtId="14" fontId="1" fillId="2" borderId="10" xfId="0" applyNumberFormat="1" applyFont="1" applyFill="1" applyBorder="1"/>
    <xf numFmtId="0" fontId="0" fillId="0" borderId="0" xfId="0"/>
    <xf numFmtId="14" fontId="0" fillId="0" borderId="0" xfId="0" applyNumberFormat="1"/>
    <xf numFmtId="0" fontId="1" fillId="2" borderId="0" xfId="0" applyFont="1" applyFill="1" applyAlignment="1">
      <alignment horizontal="center" vertical="center"/>
    </xf>
  </cellXfs>
  <cellStyles count="42">
    <cellStyle name="20 % - Accent1" xfId="18" builtinId="30" customBuiltin="1"/>
    <cellStyle name="20 % - Accent2" xfId="21" builtinId="34" customBuiltin="1"/>
    <cellStyle name="20 % - Accent3" xfId="24" builtinId="38" customBuiltin="1"/>
    <cellStyle name="20 % - Accent4" xfId="27" builtinId="42" customBuiltin="1"/>
    <cellStyle name="20 % - Accent5" xfId="30" builtinId="46" customBuiltin="1"/>
    <cellStyle name="20 % - Accent6" xfId="33" builtinId="50" customBuiltin="1"/>
    <cellStyle name="40 % - Accent1" xfId="19" builtinId="31" customBuiltin="1"/>
    <cellStyle name="40 % - Accent2" xfId="22" builtinId="35" customBuiltin="1"/>
    <cellStyle name="40 % - Accent3" xfId="25" builtinId="39" customBuiltin="1"/>
    <cellStyle name="40 % - Accent4" xfId="28" builtinId="43" customBuiltin="1"/>
    <cellStyle name="40 % - Accent5" xfId="31" builtinId="47" customBuiltin="1"/>
    <cellStyle name="40 % - Accent6" xfId="34" builtinId="51" customBuiltin="1"/>
    <cellStyle name="60 % - Accent1 2" xfId="36" xr:uid="{00000000-0005-0000-0000-00002F000000}"/>
    <cellStyle name="60 % - Accent2 2" xfId="37" xr:uid="{00000000-0005-0000-0000-000030000000}"/>
    <cellStyle name="60 % - Accent3 2" xfId="38" xr:uid="{00000000-0005-0000-0000-000031000000}"/>
    <cellStyle name="60 % - Accent4 2" xfId="39" xr:uid="{00000000-0005-0000-0000-000032000000}"/>
    <cellStyle name="60 % - Accent5 2" xfId="40" xr:uid="{00000000-0005-0000-0000-000033000000}"/>
    <cellStyle name="60 % - Accent6 2" xfId="41" xr:uid="{00000000-0005-0000-0000-000034000000}"/>
    <cellStyle name="Accent1" xfId="17" builtinId="29" customBuiltin="1"/>
    <cellStyle name="Accent2" xfId="20" builtinId="33" customBuiltin="1"/>
    <cellStyle name="Accent3" xfId="23" builtinId="37" customBuiltin="1"/>
    <cellStyle name="Accent4" xfId="26" builtinId="41" customBuiltin="1"/>
    <cellStyle name="Accent5" xfId="29" builtinId="45" customBuiltin="1"/>
    <cellStyle name="Accent6" xfId="32" builtinId="49" customBuiltin="1"/>
    <cellStyle name="Avertissement" xfId="13" builtinId="11" customBuiltin="1"/>
    <cellStyle name="Calcul" xfId="10" builtinId="22" customBuiltin="1"/>
    <cellStyle name="Cellule liée" xfId="11" builtinId="24" customBuiltin="1"/>
    <cellStyle name="Entrée" xfId="8" builtinId="20" customBuiltin="1"/>
    <cellStyle name="Insatisfaisant" xfId="7" builtinId="27" customBuiltin="1"/>
    <cellStyle name="Neutre 2" xfId="35" xr:uid="{00000000-0005-0000-0000-000035000000}"/>
    <cellStyle name="Normal" xfId="0" builtinId="0"/>
    <cellStyle name="Note" xfId="14" builtinId="10" customBuiltin="1"/>
    <cellStyle name="Satisfaisant" xfId="6" builtinId="26" customBuiltin="1"/>
    <cellStyle name="Sortie" xfId="9" builtinId="21" customBuiltin="1"/>
    <cellStyle name="Texte explicatif" xfId="15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6" builtinId="25" customBuiltin="1"/>
    <cellStyle name="Vérification" xfId="12" builtinId="23" customBuiltin="1"/>
  </cellStyles>
  <dxfs count="2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</dxf>
    <dxf>
      <numFmt numFmtId="19" formatCode="dd/mm/yyyy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0" tint="-0.49998474074526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0" tint="-0.499984740745262"/>
        </patternFill>
      </fill>
    </dxf>
    <dxf>
      <numFmt numFmtId="0" formatCode="General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0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G27" totalsRowShown="0" headerRowDxfId="26" dataDxfId="25">
  <autoFilter ref="A1:G27" xr:uid="{00000000-0009-0000-0100-000001000000}"/>
  <tableColumns count="7">
    <tableColumn id="1" xr3:uid="{00000000-0010-0000-0000-000001000000}" name="Groupe" dataDxfId="24"/>
    <tableColumn id="2" xr3:uid="{00000000-0010-0000-0000-000002000000}" name="N° ticket" dataDxfId="23"/>
    <tableColumn id="3" xr3:uid="{00000000-0010-0000-0000-000003000000}" name="Nom" dataDxfId="22"/>
    <tableColumn id="4" xr3:uid="{00000000-0010-0000-0000-000004000000}" name="Parrain" dataDxfId="21"/>
    <tableColumn id="5" xr3:uid="{00000000-0010-0000-0000-000005000000}" name="ID" dataDxfId="20"/>
    <tableColumn id="6" xr3:uid="{00000000-0010-0000-0000-000006000000}" name="Date entrée" dataDxfId="19"/>
    <tableColumn id="7" xr3:uid="{00000000-0010-0000-0000-000007000000}" name="Date sortie" dataDxfId="18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1:C20" totalsRowShown="0" headerRowDxfId="17">
  <autoFilter ref="A1:C20" xr:uid="{00000000-0009-0000-0100-000002000000}"/>
  <tableColumns count="3">
    <tableColumn id="1" xr3:uid="{00000000-0010-0000-0100-000001000000}" name="ID" dataDxfId="16"/>
    <tableColumn id="2" xr3:uid="{00000000-0010-0000-0100-000002000000}" name="Date sortie" dataDxfId="15">
      <calculatedColumnFormula array="1">MAX(IF(Tableau1[ID]=Tableau2[[#This Row],[ID]],Tableau1[Date sortie]))</calculatedColumnFormula>
    </tableColumn>
    <tableColumn id="3" xr3:uid="{B31CD3CB-8A63-4759-9526-30D4C433076F}" name="Parrain" dataDxfId="14">
      <calculatedColumnFormula>INDEX(Tableau1[Parrain],SUMPRODUCT(LARGE((Tableau1[Date sortie]=Tableau2[[#This Row],[Date sortie]])*(Tableau1[ID]=Tableau2[[#This Row],[ID]])*(ROW(Tableau1[ID])),1))-1)</calculatedColumnFormula>
    </tableColumn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ableau4" displayName="Tableau4" ref="A1:G27" totalsRowShown="0" headerRowDxfId="13">
  <autoFilter ref="A1:G27" xr:uid="{00000000-0009-0000-0100-000004000000}">
    <filterColumn colId="4">
      <filters>
        <filter val="13352"/>
      </filters>
    </filterColumn>
  </autoFilter>
  <tableColumns count="7">
    <tableColumn id="1" xr3:uid="{00000000-0010-0000-0200-000001000000}" name="Groupe"/>
    <tableColumn id="2" xr3:uid="{00000000-0010-0000-0200-000002000000}" name="N° ticket"/>
    <tableColumn id="3" xr3:uid="{00000000-0010-0000-0200-000003000000}" name="Nom"/>
    <tableColumn id="4" xr3:uid="{00000000-0010-0000-0200-000004000000}" name="Parrain"/>
    <tableColumn id="5" xr3:uid="{00000000-0010-0000-0200-000005000000}" name="ID"/>
    <tableColumn id="6" xr3:uid="{00000000-0010-0000-0200-000006000000}" name="Date entrée"/>
    <tableColumn id="7" xr3:uid="{00000000-0010-0000-0200-000007000000}" name="Date sortie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3000000}" name="Tableau3" displayName="Tableau3" ref="A1:C21" totalsRowShown="0" headerRowDxfId="12">
  <autoFilter ref="A1:C21" xr:uid="{00000000-0009-0000-0100-000003000000}"/>
  <tableColumns count="3">
    <tableColumn id="1" xr3:uid="{00000000-0010-0000-0300-000001000000}" name="ID" dataDxfId="11"/>
    <tableColumn id="2" xr3:uid="{00000000-0010-0000-0300-000002000000}" name="Date entrée MIN" dataDxfId="10">
      <calculatedColumnFormula array="1">MIN(IF(Tableau4[ID]=Tableau3[[#This Row],[ID]],Tableau4[Date entrée]))</calculatedColumnFormula>
    </tableColumn>
    <tableColumn id="3" xr3:uid="{C8E2C706-1243-4F9A-BA94-A47D8D7D0516}" name="Parrain" dataDxfId="9">
      <calculatedColumnFormula>INDEX(Tableau4[Parrain],SUMPRODUCT(LARGE((Tableau4[Date entrée]=Tableau3[[#This Row],[Date entrée MIN]])*(Tableau4[ID]=Tableau3[[#This Row],[ID]])*(ROW(Tableau4[ID])),1))-1)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27"/>
  <sheetViews>
    <sheetView workbookViewId="0">
      <selection activeCell="H14" sqref="H14"/>
    </sheetView>
  </sheetViews>
  <sheetFormatPr baseColWidth="10" defaultColWidth="9.140625" defaultRowHeight="15" x14ac:dyDescent="0.25"/>
  <cols>
    <col min="1" max="1" width="9.85546875" customWidth="1"/>
    <col min="2" max="2" width="10.85546875" bestFit="1" customWidth="1"/>
    <col min="3" max="3" width="7.5703125" bestFit="1" customWidth="1"/>
    <col min="4" max="4" width="11.7109375" bestFit="1" customWidth="1"/>
    <col min="6" max="6" width="13.85546875" bestFit="1" customWidth="1"/>
    <col min="7" max="7" width="13" bestFit="1" customWidth="1"/>
  </cols>
  <sheetData>
    <row r="1" spans="1:7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</row>
    <row r="2" spans="1:7" x14ac:dyDescent="0.25">
      <c r="A2" s="2" t="s">
        <v>7</v>
      </c>
      <c r="B2" s="2">
        <v>101</v>
      </c>
      <c r="C2" s="2" t="s">
        <v>8</v>
      </c>
      <c r="D2" s="2" t="s">
        <v>27</v>
      </c>
      <c r="E2" s="2">
        <v>4928</v>
      </c>
      <c r="F2" s="3">
        <v>43101</v>
      </c>
      <c r="G2" s="3">
        <v>43831</v>
      </c>
    </row>
    <row r="3" spans="1:7" x14ac:dyDescent="0.25">
      <c r="A3" s="2" t="s">
        <v>7</v>
      </c>
      <c r="B3" s="2">
        <v>366</v>
      </c>
      <c r="C3" s="2" t="s">
        <v>9</v>
      </c>
      <c r="D3" s="2" t="s">
        <v>28</v>
      </c>
      <c r="E3" s="2">
        <v>5535</v>
      </c>
      <c r="F3" s="3">
        <v>43101</v>
      </c>
      <c r="G3" s="3">
        <v>43466</v>
      </c>
    </row>
    <row r="4" spans="1:7" x14ac:dyDescent="0.25">
      <c r="A4" s="2" t="s">
        <v>7</v>
      </c>
      <c r="B4" s="2">
        <v>1988</v>
      </c>
      <c r="C4" s="2" t="s">
        <v>10</v>
      </c>
      <c r="D4" s="2" t="s">
        <v>29</v>
      </c>
      <c r="E4" s="2">
        <v>5728</v>
      </c>
      <c r="F4" s="3">
        <v>42370</v>
      </c>
      <c r="G4" s="3">
        <v>43101</v>
      </c>
    </row>
    <row r="5" spans="1:7" x14ac:dyDescent="0.25">
      <c r="A5" s="2" t="s">
        <v>7</v>
      </c>
      <c r="B5" s="2">
        <v>4562</v>
      </c>
      <c r="C5" s="2" t="s">
        <v>11</v>
      </c>
      <c r="D5" s="2" t="s">
        <v>30</v>
      </c>
      <c r="E5" s="2">
        <v>12059</v>
      </c>
      <c r="F5" s="3">
        <v>42370</v>
      </c>
      <c r="G5" s="3">
        <v>43466</v>
      </c>
    </row>
    <row r="6" spans="1:7" x14ac:dyDescent="0.25">
      <c r="A6" s="2" t="s">
        <v>7</v>
      </c>
      <c r="B6" s="2">
        <v>5549</v>
      </c>
      <c r="C6" s="2" t="s">
        <v>12</v>
      </c>
      <c r="D6" s="2" t="s">
        <v>31</v>
      </c>
      <c r="E6" s="2">
        <v>12205</v>
      </c>
      <c r="F6" s="3">
        <v>42370</v>
      </c>
      <c r="G6" s="3">
        <v>43570</v>
      </c>
    </row>
    <row r="7" spans="1:7" x14ac:dyDescent="0.25">
      <c r="A7" s="2" t="s">
        <v>7</v>
      </c>
      <c r="B7" s="2">
        <v>15814</v>
      </c>
      <c r="C7" s="2" t="s">
        <v>13</v>
      </c>
      <c r="D7" s="2" t="s">
        <v>32</v>
      </c>
      <c r="E7" s="2">
        <v>13352</v>
      </c>
      <c r="F7" s="3">
        <v>42370</v>
      </c>
      <c r="G7" s="3">
        <v>42736</v>
      </c>
    </row>
    <row r="8" spans="1:7" x14ac:dyDescent="0.25">
      <c r="A8" s="2" t="s">
        <v>7</v>
      </c>
      <c r="B8" s="2">
        <v>151</v>
      </c>
      <c r="C8" s="2" t="s">
        <v>14</v>
      </c>
      <c r="D8" s="2" t="s">
        <v>33</v>
      </c>
      <c r="E8" s="2">
        <v>13436</v>
      </c>
      <c r="F8" s="3">
        <v>42370</v>
      </c>
      <c r="G8" s="3">
        <v>42736</v>
      </c>
    </row>
    <row r="9" spans="1:7" x14ac:dyDescent="0.25">
      <c r="A9" s="2" t="s">
        <v>7</v>
      </c>
      <c r="B9" s="2">
        <v>152</v>
      </c>
      <c r="C9" s="2" t="s">
        <v>14</v>
      </c>
      <c r="D9" s="2" t="s">
        <v>34</v>
      </c>
      <c r="E9" s="2">
        <v>13436</v>
      </c>
      <c r="F9" s="3">
        <v>43101</v>
      </c>
      <c r="G9" s="3">
        <v>43466</v>
      </c>
    </row>
    <row r="10" spans="1:7" x14ac:dyDescent="0.25">
      <c r="A10" s="2" t="s">
        <v>7</v>
      </c>
      <c r="B10" s="2">
        <v>10</v>
      </c>
      <c r="C10" s="2" t="s">
        <v>15</v>
      </c>
      <c r="D10" s="2" t="s">
        <v>30</v>
      </c>
      <c r="E10" s="2">
        <v>17949</v>
      </c>
      <c r="F10" s="3">
        <v>43101</v>
      </c>
      <c r="G10" s="3">
        <v>43831</v>
      </c>
    </row>
    <row r="11" spans="1:7" x14ac:dyDescent="0.25">
      <c r="A11" s="2" t="s">
        <v>7</v>
      </c>
      <c r="B11" s="2">
        <v>2585</v>
      </c>
      <c r="C11" s="2" t="s">
        <v>16</v>
      </c>
      <c r="D11" s="2" t="s">
        <v>35</v>
      </c>
      <c r="E11" s="2">
        <v>18571</v>
      </c>
      <c r="F11" s="3">
        <v>42370</v>
      </c>
      <c r="G11" s="3">
        <v>42978</v>
      </c>
    </row>
    <row r="12" spans="1:7" x14ac:dyDescent="0.25">
      <c r="A12" s="2" t="s">
        <v>7</v>
      </c>
      <c r="B12" s="2">
        <v>2586</v>
      </c>
      <c r="C12" s="2" t="s">
        <v>16</v>
      </c>
      <c r="D12" s="2" t="s">
        <v>36</v>
      </c>
      <c r="E12" s="2">
        <v>18571</v>
      </c>
      <c r="F12" s="3">
        <v>42736</v>
      </c>
      <c r="G12" s="3">
        <v>43466</v>
      </c>
    </row>
    <row r="13" spans="1:7" x14ac:dyDescent="0.25">
      <c r="A13" s="2" t="s">
        <v>7</v>
      </c>
      <c r="B13" s="2">
        <v>7477</v>
      </c>
      <c r="C13" s="2" t="s">
        <v>17</v>
      </c>
      <c r="D13" s="2" t="s">
        <v>37</v>
      </c>
      <c r="E13" s="2">
        <v>19147</v>
      </c>
      <c r="F13" s="3">
        <v>42370</v>
      </c>
      <c r="G13" s="3">
        <v>43466</v>
      </c>
    </row>
    <row r="14" spans="1:7" x14ac:dyDescent="0.25">
      <c r="A14" s="2" t="s">
        <v>7</v>
      </c>
      <c r="B14" s="2">
        <v>7478</v>
      </c>
      <c r="C14" s="2" t="s">
        <v>17</v>
      </c>
      <c r="D14" s="2" t="s">
        <v>38</v>
      </c>
      <c r="E14" s="2">
        <v>19147</v>
      </c>
      <c r="F14" s="3">
        <v>43466</v>
      </c>
      <c r="G14" s="3">
        <v>43830</v>
      </c>
    </row>
    <row r="15" spans="1:7" x14ac:dyDescent="0.25">
      <c r="A15" s="2" t="s">
        <v>7</v>
      </c>
      <c r="B15" s="2">
        <v>32</v>
      </c>
      <c r="C15" s="2" t="s">
        <v>18</v>
      </c>
      <c r="D15" s="2" t="s">
        <v>38</v>
      </c>
      <c r="E15" s="2">
        <v>19549</v>
      </c>
      <c r="F15" s="3">
        <v>43136</v>
      </c>
      <c r="G15" s="3">
        <v>43866</v>
      </c>
    </row>
    <row r="16" spans="1:7" x14ac:dyDescent="0.25">
      <c r="A16" s="2" t="s">
        <v>7</v>
      </c>
      <c r="B16" s="2">
        <v>498</v>
      </c>
      <c r="C16" s="2" t="s">
        <v>19</v>
      </c>
      <c r="D16" s="2" t="s">
        <v>34</v>
      </c>
      <c r="E16" s="2">
        <v>19846</v>
      </c>
      <c r="F16" s="3">
        <v>43101</v>
      </c>
      <c r="G16" s="3">
        <v>43466</v>
      </c>
    </row>
    <row r="17" spans="1:7" x14ac:dyDescent="0.25">
      <c r="A17" s="2" t="s">
        <v>7</v>
      </c>
      <c r="B17" s="2">
        <v>9999</v>
      </c>
      <c r="C17" s="2" t="s">
        <v>20</v>
      </c>
      <c r="D17" s="2" t="s">
        <v>39</v>
      </c>
      <c r="E17" s="2">
        <v>20788</v>
      </c>
      <c r="F17" s="3">
        <v>42370</v>
      </c>
      <c r="G17" s="3">
        <v>42736</v>
      </c>
    </row>
    <row r="18" spans="1:7" x14ac:dyDescent="0.25">
      <c r="A18" s="2" t="s">
        <v>7</v>
      </c>
      <c r="B18" s="2">
        <v>10000</v>
      </c>
      <c r="C18" s="2" t="s">
        <v>20</v>
      </c>
      <c r="D18" s="2" t="s">
        <v>40</v>
      </c>
      <c r="E18" s="2">
        <v>20788</v>
      </c>
      <c r="F18" s="3">
        <v>43101</v>
      </c>
      <c r="G18" s="3">
        <v>43831</v>
      </c>
    </row>
    <row r="19" spans="1:7" x14ac:dyDescent="0.25">
      <c r="A19" s="2" t="s">
        <v>7</v>
      </c>
      <c r="B19" s="2">
        <v>21</v>
      </c>
      <c r="C19" s="2" t="s">
        <v>21</v>
      </c>
      <c r="D19" s="2" t="s">
        <v>41</v>
      </c>
      <c r="E19" s="2">
        <v>21882</v>
      </c>
      <c r="F19" s="3">
        <v>42370</v>
      </c>
      <c r="G19" s="3">
        <v>43831</v>
      </c>
    </row>
    <row r="20" spans="1:7" x14ac:dyDescent="0.25">
      <c r="A20" s="2" t="s">
        <v>7</v>
      </c>
      <c r="B20" s="2">
        <v>22</v>
      </c>
      <c r="C20" s="2" t="s">
        <v>21</v>
      </c>
      <c r="D20" s="2" t="s">
        <v>41</v>
      </c>
      <c r="E20" s="2">
        <v>21882</v>
      </c>
      <c r="F20" s="3">
        <v>43831</v>
      </c>
      <c r="G20" s="3">
        <v>43831</v>
      </c>
    </row>
    <row r="21" spans="1:7" x14ac:dyDescent="0.25">
      <c r="A21" s="2" t="s">
        <v>7</v>
      </c>
      <c r="B21" s="2">
        <v>98898</v>
      </c>
      <c r="C21" s="2" t="s">
        <v>22</v>
      </c>
      <c r="D21" s="2" t="s">
        <v>42</v>
      </c>
      <c r="E21" s="2">
        <v>25197</v>
      </c>
      <c r="F21" s="3">
        <v>42370</v>
      </c>
      <c r="G21" s="3">
        <v>43101</v>
      </c>
    </row>
    <row r="22" spans="1:7" x14ac:dyDescent="0.25">
      <c r="A22" s="2" t="s">
        <v>7</v>
      </c>
      <c r="B22" s="2">
        <v>98899</v>
      </c>
      <c r="C22" s="2" t="s">
        <v>22</v>
      </c>
      <c r="D22" s="2" t="s">
        <v>31</v>
      </c>
      <c r="E22" s="2">
        <v>25197</v>
      </c>
      <c r="F22" s="3">
        <v>43101</v>
      </c>
      <c r="G22" s="3">
        <v>43466</v>
      </c>
    </row>
    <row r="23" spans="1:7" x14ac:dyDescent="0.25">
      <c r="A23" s="2" t="s">
        <v>7</v>
      </c>
      <c r="B23" s="2">
        <v>5</v>
      </c>
      <c r="C23" s="2" t="s">
        <v>23</v>
      </c>
      <c r="D23" s="2" t="s">
        <v>31</v>
      </c>
      <c r="E23" s="2">
        <v>25731</v>
      </c>
      <c r="F23" s="3">
        <v>42370</v>
      </c>
      <c r="G23" s="3">
        <v>42621</v>
      </c>
    </row>
    <row r="24" spans="1:7" x14ac:dyDescent="0.25">
      <c r="A24" s="2" t="s">
        <v>7</v>
      </c>
      <c r="B24" s="2">
        <v>6</v>
      </c>
      <c r="C24" s="2" t="s">
        <v>23</v>
      </c>
      <c r="D24" s="2" t="s">
        <v>43</v>
      </c>
      <c r="E24" s="2">
        <v>25731</v>
      </c>
      <c r="F24" s="3">
        <v>42736</v>
      </c>
      <c r="G24" s="3">
        <v>43113</v>
      </c>
    </row>
    <row r="25" spans="1:7" x14ac:dyDescent="0.25">
      <c r="A25" s="2" t="s">
        <v>7</v>
      </c>
      <c r="B25" s="2">
        <v>32323</v>
      </c>
      <c r="C25" s="2" t="s">
        <v>24</v>
      </c>
      <c r="D25" s="2" t="s">
        <v>29</v>
      </c>
      <c r="E25" s="2">
        <v>28693</v>
      </c>
      <c r="F25" s="3">
        <v>42370</v>
      </c>
      <c r="G25" s="3">
        <v>42736</v>
      </c>
    </row>
    <row r="26" spans="1:7" x14ac:dyDescent="0.25">
      <c r="A26" s="2" t="s">
        <v>7</v>
      </c>
      <c r="B26" s="2">
        <v>584856</v>
      </c>
      <c r="C26" s="2" t="s">
        <v>25</v>
      </c>
      <c r="D26" s="2" t="s">
        <v>30</v>
      </c>
      <c r="E26" s="2">
        <v>28762</v>
      </c>
      <c r="F26" s="3">
        <v>42370</v>
      </c>
      <c r="G26" s="3">
        <v>42736</v>
      </c>
    </row>
    <row r="27" spans="1:7" x14ac:dyDescent="0.25">
      <c r="A27" s="2" t="s">
        <v>7</v>
      </c>
      <c r="B27" s="2">
        <v>48454</v>
      </c>
      <c r="C27" s="2" t="s">
        <v>26</v>
      </c>
      <c r="D27" s="2" t="s">
        <v>29</v>
      </c>
      <c r="E27" s="2">
        <v>29202</v>
      </c>
      <c r="F27" s="3">
        <v>42370</v>
      </c>
      <c r="G27" s="3">
        <v>43584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20"/>
  <sheetViews>
    <sheetView workbookViewId="0">
      <selection activeCell="B7" sqref="B7"/>
    </sheetView>
  </sheetViews>
  <sheetFormatPr baseColWidth="10" defaultRowHeight="15" x14ac:dyDescent="0.25"/>
  <cols>
    <col min="1" max="1" width="8.42578125" customWidth="1"/>
    <col min="2" max="2" width="15.28515625" customWidth="1"/>
    <col min="3" max="3" width="13.42578125" bestFit="1" customWidth="1"/>
  </cols>
  <sheetData>
    <row r="1" spans="1:3" x14ac:dyDescent="0.25">
      <c r="A1" s="1" t="s">
        <v>4</v>
      </c>
      <c r="B1" s="1" t="s">
        <v>6</v>
      </c>
      <c r="C1" s="9" t="s">
        <v>3</v>
      </c>
    </row>
    <row r="2" spans="1:3" x14ac:dyDescent="0.25">
      <c r="A2" s="2">
        <v>4928</v>
      </c>
      <c r="B2" s="3">
        <f t="array" ref="B2">MAX(IF(Tableau1[ID]=Tableau2[[#This Row],[ID]],Tableau1[Date sortie]))</f>
        <v>43831</v>
      </c>
      <c r="C2" t="str">
        <f>INDEX(Tableau1[Parrain],SUMPRODUCT(LARGE((Tableau1[Date sortie]=Tableau2[[#This Row],[Date sortie]])*(Tableau1[ID]=Tableau2[[#This Row],[ID]])*(ROW(Tableau1[ID])),1))-1)</f>
        <v>AAAAA</v>
      </c>
    </row>
    <row r="3" spans="1:3" x14ac:dyDescent="0.25">
      <c r="A3" s="2">
        <v>5535</v>
      </c>
      <c r="B3" s="3">
        <f t="array" ref="B3">MAX(IF(Tableau1[ID]=Tableau2[[#This Row],[ID]],Tableau1[Date sortie]))</f>
        <v>43466</v>
      </c>
      <c r="C3" t="str">
        <f>INDEX(Tableau1[Parrain],SUMPRODUCT(LARGE((Tableau1[Date sortie]=Tableau2[[#This Row],[Date sortie]])*(Tableau1[ID]=Tableau2[[#This Row],[ID]])*(ROW(Tableau1[ID])),1))-1)</f>
        <v>DSFDSGSG</v>
      </c>
    </row>
    <row r="4" spans="1:3" x14ac:dyDescent="0.25">
      <c r="A4" s="2">
        <v>5728</v>
      </c>
      <c r="B4" s="3">
        <f t="array" ref="B4">MAX(IF(Tableau1[ID]=Tableau2[[#This Row],[ID]],Tableau1[Date sortie]))</f>
        <v>43101</v>
      </c>
      <c r="C4" t="str">
        <f>INDEX(Tableau1[Parrain],SUMPRODUCT(LARGE((Tableau1[Date sortie]=Tableau2[[#This Row],[Date sortie]])*(Tableau1[ID]=Tableau2[[#This Row],[ID]])*(ROW(Tableau1[ID])),1))-1)</f>
        <v>PFDMFL</v>
      </c>
    </row>
    <row r="5" spans="1:3" x14ac:dyDescent="0.25">
      <c r="A5" s="2">
        <v>12059</v>
      </c>
      <c r="B5" s="3">
        <f t="array" ref="B5">MAX(IF(Tableau1[ID]=Tableau2[[#This Row],[ID]],Tableau1[Date sortie]))</f>
        <v>43466</v>
      </c>
      <c r="C5" t="str">
        <f>INDEX(Tableau1[Parrain],SUMPRODUCT(LARGE((Tableau1[Date sortie]=Tableau2[[#This Row],[Date sortie]])*(Tableau1[ID]=Tableau2[[#This Row],[ID]])*(ROW(Tableau1[ID])),1))-1)</f>
        <v>BBBBB</v>
      </c>
    </row>
    <row r="6" spans="1:3" x14ac:dyDescent="0.25">
      <c r="A6" s="2">
        <v>12205</v>
      </c>
      <c r="B6" s="3">
        <f t="array" ref="B6">MAX(IF(Tableau1[ID]=Tableau2[[#This Row],[ID]],Tableau1[Date sortie]))</f>
        <v>43570</v>
      </c>
      <c r="C6" t="str">
        <f>INDEX(Tableau1[Parrain],SUMPRODUCT(LARGE((Tableau1[Date sortie]=Tableau2[[#This Row],[Date sortie]])*(Tableau1[ID]=Tableau2[[#This Row],[ID]])*(ROW(Tableau1[ID])),1))-1)</f>
        <v>TTTTTT</v>
      </c>
    </row>
    <row r="7" spans="1:3" x14ac:dyDescent="0.25">
      <c r="A7" s="2">
        <v>13352</v>
      </c>
      <c r="B7" s="3">
        <f t="array" ref="B7">MAX(IF(Tableau1[ID]=Tableau2[[#This Row],[ID]],Tableau1[Date sortie]))</f>
        <v>42736</v>
      </c>
      <c r="C7" t="str">
        <f>INDEX(Tableau1[Parrain],SUMPRODUCT(LARGE((Tableau1[Date sortie]=Tableau2[[#This Row],[Date sortie]])*(Tableau1[ID]=Tableau2[[#This Row],[ID]])*(ROW(Tableau1[ID])),1))-1)</f>
        <v>FFFFFFF</v>
      </c>
    </row>
    <row r="8" spans="1:3" x14ac:dyDescent="0.25">
      <c r="A8" s="2">
        <v>13436</v>
      </c>
      <c r="B8" s="3">
        <f t="array" ref="B8">MAX(IF(Tableau1[ID]=Tableau2[[#This Row],[ID]],Tableau1[Date sortie]))</f>
        <v>43466</v>
      </c>
      <c r="C8" t="str">
        <f>INDEX(Tableau1[Parrain],SUMPRODUCT(LARGE((Tableau1[Date sortie]=Tableau2[[#This Row],[Date sortie]])*(Tableau1[ID]=Tableau2[[#This Row],[ID]])*(ROW(Tableau1[ID])),1))-1)</f>
        <v>PMLHLHKGH</v>
      </c>
    </row>
    <row r="9" spans="1:3" x14ac:dyDescent="0.25">
      <c r="A9" s="2">
        <v>17949</v>
      </c>
      <c r="B9" s="3">
        <f t="array" ref="B9">MAX(IF(Tableau1[ID]=Tableau2[[#This Row],[ID]],Tableau1[Date sortie]))</f>
        <v>43831</v>
      </c>
      <c r="C9" t="str">
        <f>INDEX(Tableau1[Parrain],SUMPRODUCT(LARGE((Tableau1[Date sortie]=Tableau2[[#This Row],[Date sortie]])*(Tableau1[ID]=Tableau2[[#This Row],[ID]])*(ROW(Tableau1[ID])),1))-1)</f>
        <v>BBBBB</v>
      </c>
    </row>
    <row r="10" spans="1:3" x14ac:dyDescent="0.25">
      <c r="A10" s="2">
        <v>18571</v>
      </c>
      <c r="B10" s="3">
        <f t="array" ref="B10">MAX(IF(Tableau1[ID]=Tableau2[[#This Row],[ID]],Tableau1[Date sortie]))</f>
        <v>43466</v>
      </c>
      <c r="C10" t="str">
        <f>INDEX(Tableau1[Parrain],SUMPRODUCT(LARGE((Tableau1[Date sortie]=Tableau2[[#This Row],[Date sortie]])*(Tableau1[ID]=Tableau2[[#This Row],[ID]])*(ROW(Tableau1[ID])),1))-1)</f>
        <v>POLHJNDH</v>
      </c>
    </row>
    <row r="11" spans="1:3" x14ac:dyDescent="0.25">
      <c r="A11" s="2">
        <v>19147</v>
      </c>
      <c r="B11" s="3">
        <f t="array" ref="B11">MAX(IF(Tableau1[ID]=Tableau2[[#This Row],[ID]],Tableau1[Date sortie]))</f>
        <v>43830</v>
      </c>
      <c r="C11" t="str">
        <f>INDEX(Tableau1[Parrain],SUMPRODUCT(LARGE((Tableau1[Date sortie]=Tableau2[[#This Row],[Date sortie]])*(Tableau1[ID]=Tableau2[[#This Row],[ID]])*(ROW(Tableau1[ID])),1))-1)</f>
        <v>EEEEEEEEE</v>
      </c>
    </row>
    <row r="12" spans="1:3" x14ac:dyDescent="0.25">
      <c r="A12" s="2">
        <v>19549</v>
      </c>
      <c r="B12" s="3">
        <f t="array" ref="B12">MAX(IF(Tableau1[ID]=Tableau2[[#This Row],[ID]],Tableau1[Date sortie]))</f>
        <v>43866</v>
      </c>
      <c r="C12" t="str">
        <f>INDEX(Tableau1[Parrain],SUMPRODUCT(LARGE((Tableau1[Date sortie]=Tableau2[[#This Row],[Date sortie]])*(Tableau1[ID]=Tableau2[[#This Row],[ID]])*(ROW(Tableau1[ID])),1))-1)</f>
        <v>EEEEEEEEE</v>
      </c>
    </row>
    <row r="13" spans="1:3" x14ac:dyDescent="0.25">
      <c r="A13" s="2">
        <v>19846</v>
      </c>
      <c r="B13" s="3">
        <f t="array" ref="B13">MAX(IF(Tableau1[ID]=Tableau2[[#This Row],[ID]],Tableau1[Date sortie]))</f>
        <v>43466</v>
      </c>
      <c r="C13" t="str">
        <f>INDEX(Tableau1[Parrain],SUMPRODUCT(LARGE((Tableau1[Date sortie]=Tableau2[[#This Row],[Date sortie]])*(Tableau1[ID]=Tableau2[[#This Row],[ID]])*(ROW(Tableau1[ID])),1))-1)</f>
        <v>PMLHLHKGH</v>
      </c>
    </row>
    <row r="14" spans="1:3" x14ac:dyDescent="0.25">
      <c r="A14" s="2">
        <v>20788</v>
      </c>
      <c r="B14" s="3">
        <f t="array" ref="B14">MAX(IF(Tableau1[ID]=Tableau2[[#This Row],[ID]],Tableau1[Date sortie]))</f>
        <v>43831</v>
      </c>
      <c r="C14" t="str">
        <f>INDEX(Tableau1[Parrain],SUMPRODUCT(LARGE((Tableau1[Date sortie]=Tableau2[[#This Row],[Date sortie]])*(Tableau1[ID]=Tableau2[[#This Row],[ID]])*(ROW(Tableau1[ID])),1))-1)</f>
        <v>GHKGHFB</v>
      </c>
    </row>
    <row r="15" spans="1:3" x14ac:dyDescent="0.25">
      <c r="A15" s="2">
        <v>21882</v>
      </c>
      <c r="B15" s="3">
        <f t="array" ref="B15">MAX(IF(Tableau1[ID]=Tableau2[[#This Row],[ID]],Tableau1[Date sortie]))</f>
        <v>43831</v>
      </c>
      <c r="C15" t="str">
        <f>INDEX(Tableau1[Parrain],SUMPRODUCT(LARGE((Tableau1[Date sortie]=Tableau2[[#This Row],[Date sortie]])*(Tableau1[ID]=Tableau2[[#This Row],[ID]])*(ROW(Tableau1[ID])),1))-1)</f>
        <v>ZREZTGEZEFEZ</v>
      </c>
    </row>
    <row r="16" spans="1:3" x14ac:dyDescent="0.25">
      <c r="A16" s="2">
        <v>25197</v>
      </c>
      <c r="B16" s="3">
        <f t="array" ref="B16">MAX(IF(Tableau1[ID]=Tableau2[[#This Row],[ID]],Tableau1[Date sortie]))</f>
        <v>43466</v>
      </c>
      <c r="C16" t="str">
        <f>INDEX(Tableau1[Parrain],SUMPRODUCT(LARGE((Tableau1[Date sortie]=Tableau2[[#This Row],[Date sortie]])*(Tableau1[ID]=Tableau2[[#This Row],[ID]])*(ROW(Tableau1[ID])),1))-1)</f>
        <v>TTTTTT</v>
      </c>
    </row>
    <row r="17" spans="1:3" x14ac:dyDescent="0.25">
      <c r="A17" s="2">
        <v>25731</v>
      </c>
      <c r="B17" s="3">
        <f t="array" ref="B17">MAX(IF(Tableau1[ID]=Tableau2[[#This Row],[ID]],Tableau1[Date sortie]))</f>
        <v>43113</v>
      </c>
      <c r="C17" t="str">
        <f>INDEX(Tableau1[Parrain],SUMPRODUCT(LARGE((Tableau1[Date sortie]=Tableau2[[#This Row],[Date sortie]])*(Tableau1[ID]=Tableau2[[#This Row],[ID]])*(ROW(Tableau1[ID])),1))-1)</f>
        <v>PTOPTOYTPY</v>
      </c>
    </row>
    <row r="18" spans="1:3" x14ac:dyDescent="0.25">
      <c r="A18" s="2">
        <v>28693</v>
      </c>
      <c r="B18" s="3">
        <f t="array" ref="B18">MAX(IF(Tableau1[ID]=Tableau2[[#This Row],[ID]],Tableau1[Date sortie]))</f>
        <v>42736</v>
      </c>
      <c r="C18" t="str">
        <f>INDEX(Tableau1[Parrain],SUMPRODUCT(LARGE((Tableau1[Date sortie]=Tableau2[[#This Row],[Date sortie]])*(Tableau1[ID]=Tableau2[[#This Row],[ID]])*(ROW(Tableau1[ID])),1))-1)</f>
        <v>PFDMFL</v>
      </c>
    </row>
    <row r="19" spans="1:3" x14ac:dyDescent="0.25">
      <c r="A19" s="2">
        <v>28762</v>
      </c>
      <c r="B19" s="3">
        <f t="array" ref="B19">MAX(IF(Tableau1[ID]=Tableau2[[#This Row],[ID]],Tableau1[Date sortie]))</f>
        <v>42736</v>
      </c>
      <c r="C19" t="str">
        <f>INDEX(Tableau1[Parrain],SUMPRODUCT(LARGE((Tableau1[Date sortie]=Tableau2[[#This Row],[Date sortie]])*(Tableau1[ID]=Tableau2[[#This Row],[ID]])*(ROW(Tableau1[ID])),1))-1)</f>
        <v>BBBBB</v>
      </c>
    </row>
    <row r="20" spans="1:3" x14ac:dyDescent="0.25">
      <c r="A20" s="2">
        <v>29202</v>
      </c>
      <c r="B20" s="3">
        <f t="array" ref="B20">MAX(IF(Tableau1[ID]=Tableau2[[#This Row],[ID]],Tableau1[Date sortie]))</f>
        <v>43584</v>
      </c>
      <c r="C20" t="str">
        <f>INDEX(Tableau1[Parrain],SUMPRODUCT(LARGE((Tableau1[Date sortie]=Tableau2[[#This Row],[Date sortie]])*(Tableau1[ID]=Tableau2[[#This Row],[ID]])*(ROW(Tableau1[ID])),1))-1)</f>
        <v>PFDMFL</v>
      </c>
    </row>
  </sheetData>
  <conditionalFormatting sqref="A1">
    <cfRule type="duplicateValues" dxfId="8" priority="2"/>
  </conditionalFormatting>
  <conditionalFormatting sqref="B1">
    <cfRule type="duplicateValues" dxfId="7" priority="1"/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O27"/>
  <sheetViews>
    <sheetView workbookViewId="0">
      <selection activeCell="C12" sqref="C12"/>
    </sheetView>
  </sheetViews>
  <sheetFormatPr baseColWidth="10" defaultRowHeight="15" x14ac:dyDescent="0.25"/>
  <cols>
    <col min="1" max="7" width="11.5703125" customWidth="1"/>
  </cols>
  <sheetData>
    <row r="1" spans="1:1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</row>
    <row r="2" spans="1:15" hidden="1" x14ac:dyDescent="0.25">
      <c r="A2" s="4" t="s">
        <v>44</v>
      </c>
      <c r="B2" s="4">
        <v>78</v>
      </c>
      <c r="C2" s="4" t="s">
        <v>45</v>
      </c>
      <c r="D2" s="4" t="s">
        <v>29</v>
      </c>
      <c r="E2" s="4">
        <v>22</v>
      </c>
      <c r="F2" s="5">
        <v>42370</v>
      </c>
      <c r="G2" s="5">
        <v>42371</v>
      </c>
      <c r="J2" s="2"/>
      <c r="N2" s="3"/>
      <c r="O2" s="3"/>
    </row>
    <row r="3" spans="1:15" hidden="1" x14ac:dyDescent="0.25">
      <c r="A3" s="4" t="s">
        <v>44</v>
      </c>
      <c r="B3" s="4">
        <v>79</v>
      </c>
      <c r="C3" s="4" t="s">
        <v>45</v>
      </c>
      <c r="D3" s="4" t="s">
        <v>29</v>
      </c>
      <c r="E3" s="4">
        <v>22</v>
      </c>
      <c r="F3" s="5">
        <v>43101</v>
      </c>
      <c r="G3" s="5"/>
      <c r="J3" s="2"/>
      <c r="N3" s="3"/>
      <c r="O3" s="3"/>
    </row>
    <row r="4" spans="1:15" hidden="1" x14ac:dyDescent="0.25">
      <c r="A4" s="4" t="s">
        <v>44</v>
      </c>
      <c r="B4" s="4">
        <v>5435</v>
      </c>
      <c r="C4" s="4" t="s">
        <v>16</v>
      </c>
      <c r="D4" s="4" t="s">
        <v>36</v>
      </c>
      <c r="E4" s="4">
        <v>18571</v>
      </c>
      <c r="F4" s="5">
        <v>43466</v>
      </c>
      <c r="G4" s="5">
        <v>43832</v>
      </c>
      <c r="J4" s="2"/>
      <c r="N4" s="3"/>
      <c r="O4" s="3"/>
    </row>
    <row r="5" spans="1:15" hidden="1" x14ac:dyDescent="0.25">
      <c r="A5" s="4" t="s">
        <v>44</v>
      </c>
      <c r="B5" s="4">
        <v>5436</v>
      </c>
      <c r="C5" s="4" t="s">
        <v>16</v>
      </c>
      <c r="D5" s="4" t="s">
        <v>36</v>
      </c>
      <c r="E5" s="4">
        <v>18571</v>
      </c>
      <c r="F5" s="5">
        <v>43896</v>
      </c>
      <c r="G5" s="4"/>
      <c r="J5" s="2"/>
      <c r="N5" s="3"/>
      <c r="O5" s="3"/>
    </row>
    <row r="6" spans="1:15" hidden="1" x14ac:dyDescent="0.25">
      <c r="A6" s="4" t="s">
        <v>44</v>
      </c>
      <c r="B6" s="4">
        <v>36541614</v>
      </c>
      <c r="C6" s="4" t="s">
        <v>14</v>
      </c>
      <c r="D6" s="4" t="s">
        <v>33</v>
      </c>
      <c r="E6" s="4">
        <v>13436</v>
      </c>
      <c r="F6" s="5">
        <v>43831</v>
      </c>
      <c r="G6" s="4"/>
      <c r="J6" s="2"/>
      <c r="N6" s="3"/>
      <c r="O6" s="3"/>
    </row>
    <row r="7" spans="1:15" hidden="1" x14ac:dyDescent="0.25">
      <c r="A7" s="4" t="s">
        <v>44</v>
      </c>
      <c r="B7" s="4">
        <v>517817</v>
      </c>
      <c r="C7" s="4" t="s">
        <v>17</v>
      </c>
      <c r="D7" s="4" t="s">
        <v>38</v>
      </c>
      <c r="E7" s="4">
        <v>19147</v>
      </c>
      <c r="F7" s="5">
        <v>44177</v>
      </c>
      <c r="G7" s="4"/>
      <c r="J7" s="2"/>
      <c r="N7" s="3"/>
      <c r="O7" s="3"/>
    </row>
    <row r="8" spans="1:15" hidden="1" x14ac:dyDescent="0.25">
      <c r="A8" s="4" t="s">
        <v>44</v>
      </c>
      <c r="B8" s="4">
        <v>449849</v>
      </c>
      <c r="C8" s="4" t="s">
        <v>20</v>
      </c>
      <c r="D8" s="4" t="s">
        <v>40</v>
      </c>
      <c r="E8" s="4">
        <v>20788</v>
      </c>
      <c r="F8" s="5">
        <v>44197</v>
      </c>
      <c r="G8" s="5">
        <v>44198</v>
      </c>
      <c r="J8" s="2"/>
      <c r="N8" s="3"/>
      <c r="O8" s="3"/>
    </row>
    <row r="9" spans="1:15" hidden="1" x14ac:dyDescent="0.25">
      <c r="A9" s="4" t="s">
        <v>44</v>
      </c>
      <c r="B9" s="4">
        <v>1789918</v>
      </c>
      <c r="C9" s="4" t="s">
        <v>46</v>
      </c>
      <c r="D9" s="4" t="s">
        <v>51</v>
      </c>
      <c r="E9" s="4">
        <v>85155</v>
      </c>
      <c r="F9" s="5">
        <v>42370</v>
      </c>
      <c r="G9" s="5">
        <v>43831</v>
      </c>
      <c r="J9" s="2"/>
      <c r="N9" s="3"/>
      <c r="O9" s="3"/>
    </row>
    <row r="10" spans="1:15" hidden="1" x14ac:dyDescent="0.25">
      <c r="A10" s="4" t="s">
        <v>44</v>
      </c>
      <c r="B10" s="4">
        <v>987128</v>
      </c>
      <c r="C10" s="4" t="s">
        <v>22</v>
      </c>
      <c r="D10" s="4" t="s">
        <v>31</v>
      </c>
      <c r="E10" s="4">
        <v>25197</v>
      </c>
      <c r="F10" s="5">
        <v>43470</v>
      </c>
      <c r="G10" s="4"/>
      <c r="J10" s="2"/>
      <c r="N10" s="3"/>
      <c r="O10" s="3"/>
    </row>
    <row r="11" spans="1:15" hidden="1" x14ac:dyDescent="0.25">
      <c r="A11" s="4" t="s">
        <v>44</v>
      </c>
      <c r="B11" s="4">
        <v>464024</v>
      </c>
      <c r="C11" s="4" t="s">
        <v>23</v>
      </c>
      <c r="D11" s="4" t="s">
        <v>29</v>
      </c>
      <c r="E11" s="4">
        <v>25731</v>
      </c>
      <c r="F11" s="5">
        <v>43497</v>
      </c>
      <c r="G11" s="5">
        <v>43498</v>
      </c>
      <c r="J11" s="2"/>
      <c r="N11" s="3"/>
      <c r="O11" s="3"/>
    </row>
    <row r="12" spans="1:15" hidden="1" x14ac:dyDescent="0.25">
      <c r="A12" s="4" t="s">
        <v>44</v>
      </c>
      <c r="B12" s="4">
        <v>464025</v>
      </c>
      <c r="C12" s="4" t="s">
        <v>23</v>
      </c>
      <c r="D12" s="4" t="s">
        <v>29</v>
      </c>
      <c r="E12" s="4">
        <v>25731</v>
      </c>
      <c r="F12" s="5">
        <v>43831</v>
      </c>
      <c r="G12" s="4"/>
      <c r="J12" s="2"/>
      <c r="N12" s="3"/>
      <c r="O12" s="3"/>
    </row>
    <row r="13" spans="1:15" hidden="1" x14ac:dyDescent="0.25">
      <c r="A13" s="4" t="s">
        <v>44</v>
      </c>
      <c r="B13" s="4">
        <v>55</v>
      </c>
      <c r="C13" s="4" t="s">
        <v>47</v>
      </c>
      <c r="D13" s="4" t="s">
        <v>30</v>
      </c>
      <c r="E13" s="4">
        <v>68410</v>
      </c>
      <c r="F13" s="5">
        <v>42019</v>
      </c>
      <c r="G13" s="5">
        <v>42736</v>
      </c>
      <c r="J13" s="2"/>
      <c r="N13" s="3"/>
      <c r="O13" s="3"/>
    </row>
    <row r="14" spans="1:15" hidden="1" x14ac:dyDescent="0.25">
      <c r="A14" s="4" t="s">
        <v>44</v>
      </c>
      <c r="B14" s="4">
        <v>56</v>
      </c>
      <c r="C14" s="4" t="s">
        <v>47</v>
      </c>
      <c r="D14" s="4" t="s">
        <v>34</v>
      </c>
      <c r="E14" s="4">
        <v>68410</v>
      </c>
      <c r="F14" s="5">
        <v>43739</v>
      </c>
      <c r="G14" s="4"/>
      <c r="J14" s="2"/>
      <c r="N14" s="3"/>
      <c r="O14" s="3"/>
    </row>
    <row r="15" spans="1:15" hidden="1" x14ac:dyDescent="0.25">
      <c r="A15" s="4" t="s">
        <v>44</v>
      </c>
      <c r="B15" s="4">
        <v>178</v>
      </c>
      <c r="C15" s="4" t="s">
        <v>25</v>
      </c>
      <c r="D15" s="4" t="s">
        <v>30</v>
      </c>
      <c r="E15" s="4">
        <v>28762</v>
      </c>
      <c r="F15" s="5">
        <v>43831</v>
      </c>
      <c r="G15" s="4"/>
      <c r="J15" s="2"/>
      <c r="N15" s="3"/>
      <c r="O15" s="3"/>
    </row>
    <row r="16" spans="1:15" hidden="1" x14ac:dyDescent="0.25">
      <c r="A16" s="4" t="s">
        <v>44</v>
      </c>
      <c r="B16" s="4">
        <v>56149</v>
      </c>
      <c r="C16" s="4" t="s">
        <v>15</v>
      </c>
      <c r="D16" s="4" t="s">
        <v>30</v>
      </c>
      <c r="E16" s="4">
        <v>17949</v>
      </c>
      <c r="F16" s="5">
        <v>43952</v>
      </c>
      <c r="G16" s="4"/>
      <c r="J16" s="2"/>
      <c r="N16" s="3"/>
      <c r="O16" s="3"/>
    </row>
    <row r="17" spans="1:15" hidden="1" x14ac:dyDescent="0.25">
      <c r="A17" s="4" t="s">
        <v>44</v>
      </c>
      <c r="B17" s="4">
        <v>781</v>
      </c>
      <c r="C17" s="4" t="s">
        <v>26</v>
      </c>
      <c r="D17" s="4" t="s">
        <v>29</v>
      </c>
      <c r="E17" s="4">
        <v>29202</v>
      </c>
      <c r="F17" s="5">
        <v>43831</v>
      </c>
      <c r="G17" s="4"/>
      <c r="J17" s="2"/>
      <c r="N17" s="3"/>
      <c r="O17" s="3"/>
    </row>
    <row r="18" spans="1:15" hidden="1" x14ac:dyDescent="0.25">
      <c r="A18" s="4" t="s">
        <v>44</v>
      </c>
      <c r="B18" s="4">
        <v>74484</v>
      </c>
      <c r="C18" s="4" t="s">
        <v>48</v>
      </c>
      <c r="D18" s="4" t="s">
        <v>31</v>
      </c>
      <c r="E18" s="4">
        <v>88888888</v>
      </c>
      <c r="F18" s="5">
        <v>42736</v>
      </c>
      <c r="G18" s="4"/>
      <c r="J18" s="2"/>
      <c r="N18" s="3"/>
      <c r="O18" s="3"/>
    </row>
    <row r="19" spans="1:15" hidden="1" x14ac:dyDescent="0.25">
      <c r="A19" s="4" t="s">
        <v>44</v>
      </c>
      <c r="B19" s="4">
        <v>78968</v>
      </c>
      <c r="C19" s="4" t="s">
        <v>49</v>
      </c>
      <c r="D19" s="4" t="s">
        <v>41</v>
      </c>
      <c r="E19" s="4">
        <v>9879878</v>
      </c>
      <c r="F19" s="5">
        <v>42005</v>
      </c>
      <c r="G19" s="4"/>
      <c r="J19" s="2"/>
      <c r="N19" s="3"/>
      <c r="O19" s="3"/>
    </row>
    <row r="20" spans="1:15" hidden="1" x14ac:dyDescent="0.25">
      <c r="A20" s="4" t="s">
        <v>44</v>
      </c>
      <c r="B20" s="4">
        <v>564</v>
      </c>
      <c r="C20" s="4" t="s">
        <v>19</v>
      </c>
      <c r="D20" s="4" t="s">
        <v>41</v>
      </c>
      <c r="E20" s="4">
        <v>19846</v>
      </c>
      <c r="F20" s="5">
        <v>43801</v>
      </c>
      <c r="G20" s="5">
        <v>44166</v>
      </c>
      <c r="J20" s="2"/>
      <c r="N20" s="3"/>
      <c r="O20" s="3"/>
    </row>
    <row r="21" spans="1:15" hidden="1" x14ac:dyDescent="0.25">
      <c r="A21" s="4" t="s">
        <v>44</v>
      </c>
      <c r="B21" s="4">
        <v>565</v>
      </c>
      <c r="C21" s="4" t="s">
        <v>19</v>
      </c>
      <c r="D21" s="4" t="s">
        <v>34</v>
      </c>
      <c r="E21" s="4">
        <v>19846</v>
      </c>
      <c r="F21" s="5">
        <v>44197</v>
      </c>
      <c r="G21" s="4"/>
      <c r="J21" s="2"/>
      <c r="N21" s="3"/>
      <c r="O21" s="3"/>
    </row>
    <row r="22" spans="1:15" hidden="1" x14ac:dyDescent="0.25">
      <c r="A22" s="4" t="s">
        <v>44</v>
      </c>
      <c r="B22" s="4">
        <v>98989248</v>
      </c>
      <c r="C22" s="4" t="s">
        <v>50</v>
      </c>
      <c r="D22" s="4" t="s">
        <v>27</v>
      </c>
      <c r="E22" s="4">
        <v>98142056</v>
      </c>
      <c r="F22" s="5">
        <v>43466</v>
      </c>
      <c r="G22" s="4"/>
      <c r="J22" s="2"/>
      <c r="N22" s="3"/>
      <c r="O22" s="3"/>
    </row>
    <row r="23" spans="1:15" hidden="1" x14ac:dyDescent="0.25">
      <c r="A23" s="4" t="s">
        <v>44</v>
      </c>
      <c r="B23" s="4">
        <v>681496</v>
      </c>
      <c r="C23" s="4" t="s">
        <v>24</v>
      </c>
      <c r="D23" s="4" t="s">
        <v>29</v>
      </c>
      <c r="E23" s="4">
        <v>28693</v>
      </c>
      <c r="F23" s="5">
        <v>43831</v>
      </c>
      <c r="G23" s="4"/>
      <c r="J23" s="2"/>
      <c r="N23" s="3"/>
      <c r="O23" s="3"/>
    </row>
    <row r="24" spans="1:15" x14ac:dyDescent="0.25">
      <c r="A24" s="4" t="s">
        <v>44</v>
      </c>
      <c r="B24" s="4">
        <v>3778378</v>
      </c>
      <c r="C24" s="4" t="s">
        <v>13</v>
      </c>
      <c r="D24" s="4" t="s">
        <v>32</v>
      </c>
      <c r="E24" s="4">
        <v>13352</v>
      </c>
      <c r="F24" s="5">
        <v>42736</v>
      </c>
      <c r="G24" s="5">
        <v>43101</v>
      </c>
      <c r="J24" s="2"/>
      <c r="N24" s="3"/>
      <c r="O24" s="3"/>
    </row>
    <row r="25" spans="1:15" x14ac:dyDescent="0.25">
      <c r="A25" s="4" t="s">
        <v>44</v>
      </c>
      <c r="B25" s="4">
        <v>7243789</v>
      </c>
      <c r="C25" s="4" t="s">
        <v>13</v>
      </c>
      <c r="D25" s="4" t="s">
        <v>28</v>
      </c>
      <c r="E25" s="4">
        <v>13352</v>
      </c>
      <c r="F25" s="5">
        <v>43831</v>
      </c>
      <c r="G25" s="4"/>
      <c r="J25" s="2"/>
      <c r="N25" s="3"/>
      <c r="O25" s="3"/>
    </row>
    <row r="26" spans="1:15" hidden="1" x14ac:dyDescent="0.25">
      <c r="A26" s="4" t="s">
        <v>44</v>
      </c>
      <c r="B26" s="4">
        <v>3783783</v>
      </c>
      <c r="C26" s="4" t="s">
        <v>10</v>
      </c>
      <c r="D26" s="4" t="s">
        <v>27</v>
      </c>
      <c r="E26" s="4">
        <v>5728</v>
      </c>
      <c r="F26" s="5">
        <v>43466</v>
      </c>
      <c r="G26" s="5">
        <v>43832</v>
      </c>
      <c r="J26" s="2"/>
      <c r="N26" s="3"/>
      <c r="O26" s="3"/>
    </row>
    <row r="27" spans="1:15" hidden="1" x14ac:dyDescent="0.25">
      <c r="A27" s="4" t="s">
        <v>44</v>
      </c>
      <c r="B27" s="4">
        <v>783783</v>
      </c>
      <c r="C27" s="4" t="s">
        <v>21</v>
      </c>
      <c r="D27" s="4" t="s">
        <v>41</v>
      </c>
      <c r="E27" s="4">
        <v>21882</v>
      </c>
      <c r="F27" s="5">
        <v>44197</v>
      </c>
      <c r="G27" s="4"/>
      <c r="J27" s="2"/>
      <c r="N27" s="3"/>
      <c r="O27" s="3"/>
    </row>
  </sheetData>
  <conditionalFormatting sqref="K1:K1048576 M1:M1048576">
    <cfRule type="duplicateValues" dxfId="6" priority="2"/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21"/>
  <sheetViews>
    <sheetView workbookViewId="0">
      <selection activeCell="E13" sqref="E13"/>
    </sheetView>
  </sheetViews>
  <sheetFormatPr baseColWidth="10" defaultRowHeight="15" x14ac:dyDescent="0.25"/>
  <cols>
    <col min="1" max="1" width="12.5703125" customWidth="1"/>
    <col min="2" max="2" width="16.85546875" style="7" customWidth="1"/>
    <col min="3" max="3" width="13.42578125" bestFit="1" customWidth="1"/>
  </cols>
  <sheetData>
    <row r="1" spans="1:3" x14ac:dyDescent="0.25">
      <c r="A1" s="1" t="s">
        <v>4</v>
      </c>
      <c r="B1" s="6" t="s">
        <v>52</v>
      </c>
      <c r="C1" s="9" t="s">
        <v>3</v>
      </c>
    </row>
    <row r="2" spans="1:3" x14ac:dyDescent="0.25">
      <c r="A2" s="4">
        <v>22</v>
      </c>
      <c r="B2" s="8">
        <f t="array" ref="B2">MIN(IF(Tableau4[ID]=Tableau3[[#This Row],[ID]],Tableau4[Date entrée]))</f>
        <v>42370</v>
      </c>
      <c r="C2" t="str">
        <f>INDEX(Tableau4[Parrain],SUMPRODUCT(LARGE((Tableau4[Date entrée]=Tableau3[[#This Row],[Date entrée MIN]])*(Tableau4[ID]=Tableau3[[#This Row],[ID]])*(ROW(Tableau4[ID])),1))-1)</f>
        <v>PFDMFL</v>
      </c>
    </row>
    <row r="3" spans="1:3" x14ac:dyDescent="0.25">
      <c r="A3" s="4">
        <v>18571</v>
      </c>
      <c r="B3" s="8">
        <f t="array" ref="B3">MIN(IF(Tableau4[ID]=Tableau3[[#This Row],[ID]],Tableau4[Date entrée]))</f>
        <v>43466</v>
      </c>
      <c r="C3" t="str">
        <f>INDEX(Tableau4[Parrain],SUMPRODUCT(LARGE((Tableau4[Date entrée]=Tableau3[[#This Row],[Date entrée MIN]])*(Tableau4[ID]=Tableau3[[#This Row],[ID]])*(ROW(Tableau4[ID])),1))-1)</f>
        <v>POLHJNDH</v>
      </c>
    </row>
    <row r="4" spans="1:3" x14ac:dyDescent="0.25">
      <c r="A4" s="4">
        <v>13436</v>
      </c>
      <c r="B4" s="8">
        <f t="array" ref="B4">MIN(IF(Tableau4[ID]=Tableau3[[#This Row],[ID]],Tableau4[Date entrée]))</f>
        <v>43831</v>
      </c>
      <c r="C4" t="str">
        <f>INDEX(Tableau4[Parrain],SUMPRODUCT(LARGE((Tableau4[Date entrée]=Tableau3[[#This Row],[Date entrée MIN]])*(Tableau4[ID]=Tableau3[[#This Row],[ID]])*(ROW(Tableau4[ID])),1))-1)</f>
        <v>QQQQQQ</v>
      </c>
    </row>
    <row r="5" spans="1:3" x14ac:dyDescent="0.25">
      <c r="A5" s="4">
        <v>19147</v>
      </c>
      <c r="B5" s="8">
        <f t="array" ref="B5">MIN(IF(Tableau4[ID]=Tableau3[[#This Row],[ID]],Tableau4[Date entrée]))</f>
        <v>44177</v>
      </c>
      <c r="C5" t="str">
        <f>INDEX(Tableau4[Parrain],SUMPRODUCT(LARGE((Tableau4[Date entrée]=Tableau3[[#This Row],[Date entrée MIN]])*(Tableau4[ID]=Tableau3[[#This Row],[ID]])*(ROW(Tableau4[ID])),1))-1)</f>
        <v>EEEEEEEEE</v>
      </c>
    </row>
    <row r="6" spans="1:3" x14ac:dyDescent="0.25">
      <c r="A6" s="4">
        <v>20788</v>
      </c>
      <c r="B6" s="8">
        <f t="array" ref="B6">MIN(IF(Tableau4[ID]=Tableau3[[#This Row],[ID]],Tableau4[Date entrée]))</f>
        <v>44197</v>
      </c>
      <c r="C6" t="str">
        <f>INDEX(Tableau4[Parrain],SUMPRODUCT(LARGE((Tableau4[Date entrée]=Tableau3[[#This Row],[Date entrée MIN]])*(Tableau4[ID]=Tableau3[[#This Row],[ID]])*(ROW(Tableau4[ID])),1))-1)</f>
        <v>GHKGHFB</v>
      </c>
    </row>
    <row r="7" spans="1:3" x14ac:dyDescent="0.25">
      <c r="A7" s="4">
        <v>85155</v>
      </c>
      <c r="B7" s="8">
        <f t="array" ref="B7">MIN(IF(Tableau4[ID]=Tableau3[[#This Row],[ID]],Tableau4[Date entrée]))</f>
        <v>42370</v>
      </c>
      <c r="C7" t="str">
        <f>INDEX(Tableau4[Parrain],SUMPRODUCT(LARGE((Tableau4[Date entrée]=Tableau3[[#This Row],[Date entrée MIN]])*(Tableau4[ID]=Tableau3[[#This Row],[ID]])*(ROW(Tableau4[ID])),1))-1)</f>
        <v>OOOOOOO</v>
      </c>
    </row>
    <row r="8" spans="1:3" x14ac:dyDescent="0.25">
      <c r="A8" s="4">
        <v>25197</v>
      </c>
      <c r="B8" s="8">
        <f t="array" ref="B8">MIN(IF(Tableau4[ID]=Tableau3[[#This Row],[ID]],Tableau4[Date entrée]))</f>
        <v>43470</v>
      </c>
      <c r="C8" t="str">
        <f>INDEX(Tableau4[Parrain],SUMPRODUCT(LARGE((Tableau4[Date entrée]=Tableau3[[#This Row],[Date entrée MIN]])*(Tableau4[ID]=Tableau3[[#This Row],[ID]])*(ROW(Tableau4[ID])),1))-1)</f>
        <v>TTTTTT</v>
      </c>
    </row>
    <row r="9" spans="1:3" x14ac:dyDescent="0.25">
      <c r="A9" s="4">
        <v>25731</v>
      </c>
      <c r="B9" s="8">
        <f t="array" ref="B9">MIN(IF(Tableau4[ID]=Tableau3[[#This Row],[ID]],Tableau4[Date entrée]))</f>
        <v>43497</v>
      </c>
      <c r="C9" t="str">
        <f>INDEX(Tableau4[Parrain],SUMPRODUCT(LARGE((Tableau4[Date entrée]=Tableau3[[#This Row],[Date entrée MIN]])*(Tableau4[ID]=Tableau3[[#This Row],[ID]])*(ROW(Tableau4[ID])),1))-1)</f>
        <v>PFDMFL</v>
      </c>
    </row>
    <row r="10" spans="1:3" x14ac:dyDescent="0.25">
      <c r="A10" s="4">
        <v>68410</v>
      </c>
      <c r="B10" s="8">
        <f t="array" ref="B10">MIN(IF(Tableau4[ID]=Tableau3[[#This Row],[ID]],Tableau4[Date entrée]))</f>
        <v>42019</v>
      </c>
      <c r="C10" t="str">
        <f>INDEX(Tableau4[Parrain],SUMPRODUCT(LARGE((Tableau4[Date entrée]=Tableau3[[#This Row],[Date entrée MIN]])*(Tableau4[ID]=Tableau3[[#This Row],[ID]])*(ROW(Tableau4[ID])),1))-1)</f>
        <v>BBBBB</v>
      </c>
    </row>
    <row r="11" spans="1:3" x14ac:dyDescent="0.25">
      <c r="A11" s="4">
        <v>28762</v>
      </c>
      <c r="B11" s="8">
        <f t="array" ref="B11">MIN(IF(Tableau4[ID]=Tableau3[[#This Row],[ID]],Tableau4[Date entrée]))</f>
        <v>43831</v>
      </c>
      <c r="C11" t="str">
        <f>INDEX(Tableau4[Parrain],SUMPRODUCT(LARGE((Tableau4[Date entrée]=Tableau3[[#This Row],[Date entrée MIN]])*(Tableau4[ID]=Tableau3[[#This Row],[ID]])*(ROW(Tableau4[ID])),1))-1)</f>
        <v>BBBBB</v>
      </c>
    </row>
    <row r="12" spans="1:3" x14ac:dyDescent="0.25">
      <c r="A12" s="4">
        <v>17949</v>
      </c>
      <c r="B12" s="8">
        <f t="array" ref="B12">MIN(IF(Tableau4[ID]=Tableau3[[#This Row],[ID]],Tableau4[Date entrée]))</f>
        <v>43952</v>
      </c>
      <c r="C12" t="str">
        <f>INDEX(Tableau4[Parrain],SUMPRODUCT(LARGE((Tableau4[Date entrée]=Tableau3[[#This Row],[Date entrée MIN]])*(Tableau4[ID]=Tableau3[[#This Row],[ID]])*(ROW(Tableau4[ID])),1))-1)</f>
        <v>BBBBB</v>
      </c>
    </row>
    <row r="13" spans="1:3" x14ac:dyDescent="0.25">
      <c r="A13" s="4">
        <v>29202</v>
      </c>
      <c r="B13" s="8">
        <f t="array" ref="B13">MIN(IF(Tableau4[ID]=Tableau3[[#This Row],[ID]],Tableau4[Date entrée]))</f>
        <v>43831</v>
      </c>
      <c r="C13" t="str">
        <f>INDEX(Tableau4[Parrain],SUMPRODUCT(LARGE((Tableau4[Date entrée]=Tableau3[[#This Row],[Date entrée MIN]])*(Tableau4[ID]=Tableau3[[#This Row],[ID]])*(ROW(Tableau4[ID])),1))-1)</f>
        <v>PFDMFL</v>
      </c>
    </row>
    <row r="14" spans="1:3" x14ac:dyDescent="0.25">
      <c r="A14" s="4">
        <v>88888888</v>
      </c>
      <c r="B14" s="8">
        <f t="array" ref="B14">MIN(IF(Tableau4[ID]=Tableau3[[#This Row],[ID]],Tableau4[Date entrée]))</f>
        <v>42736</v>
      </c>
      <c r="C14" t="str">
        <f>INDEX(Tableau4[Parrain],SUMPRODUCT(LARGE((Tableau4[Date entrée]=Tableau3[[#This Row],[Date entrée MIN]])*(Tableau4[ID]=Tableau3[[#This Row],[ID]])*(ROW(Tableau4[ID])),1))-1)</f>
        <v>TTTTTT</v>
      </c>
    </row>
    <row r="15" spans="1:3" x14ac:dyDescent="0.25">
      <c r="A15" s="4">
        <v>9879878</v>
      </c>
      <c r="B15" s="8">
        <f t="array" ref="B15">MIN(IF(Tableau4[ID]=Tableau3[[#This Row],[ID]],Tableau4[Date entrée]))</f>
        <v>42005</v>
      </c>
      <c r="C15" t="str">
        <f>INDEX(Tableau4[Parrain],SUMPRODUCT(LARGE((Tableau4[Date entrée]=Tableau3[[#This Row],[Date entrée MIN]])*(Tableau4[ID]=Tableau3[[#This Row],[ID]])*(ROW(Tableau4[ID])),1))-1)</f>
        <v>ZREZTGEZEFEZ</v>
      </c>
    </row>
    <row r="16" spans="1:3" x14ac:dyDescent="0.25">
      <c r="A16" s="4">
        <v>19846</v>
      </c>
      <c r="B16" s="8">
        <f t="array" ref="B16">MIN(IF(Tableau4[ID]=Tableau3[[#This Row],[ID]],Tableau4[Date entrée]))</f>
        <v>43801</v>
      </c>
      <c r="C16" t="str">
        <f>INDEX(Tableau4[Parrain],SUMPRODUCT(LARGE((Tableau4[Date entrée]=Tableau3[[#This Row],[Date entrée MIN]])*(Tableau4[ID]=Tableau3[[#This Row],[ID]])*(ROW(Tableau4[ID])),1))-1)</f>
        <v>ZREZTGEZEFEZ</v>
      </c>
    </row>
    <row r="17" spans="1:3" x14ac:dyDescent="0.25">
      <c r="A17" s="4">
        <v>98142056</v>
      </c>
      <c r="B17" s="8">
        <f t="array" ref="B17">MIN(IF(Tableau4[ID]=Tableau3[[#This Row],[ID]],Tableau4[Date entrée]))</f>
        <v>43466</v>
      </c>
      <c r="C17" t="str">
        <f>INDEX(Tableau4[Parrain],SUMPRODUCT(LARGE((Tableau4[Date entrée]=Tableau3[[#This Row],[Date entrée MIN]])*(Tableau4[ID]=Tableau3[[#This Row],[ID]])*(ROW(Tableau4[ID])),1))-1)</f>
        <v>AAAAA</v>
      </c>
    </row>
    <row r="18" spans="1:3" x14ac:dyDescent="0.25">
      <c r="A18" s="4">
        <v>28693</v>
      </c>
      <c r="B18" s="8">
        <f t="array" ref="B18">MIN(IF(Tableau4[ID]=Tableau3[[#This Row],[ID]],Tableau4[Date entrée]))</f>
        <v>43831</v>
      </c>
      <c r="C18" t="str">
        <f>INDEX(Tableau4[Parrain],SUMPRODUCT(LARGE((Tableau4[Date entrée]=Tableau3[[#This Row],[Date entrée MIN]])*(Tableau4[ID]=Tableau3[[#This Row],[ID]])*(ROW(Tableau4[ID])),1))-1)</f>
        <v>PFDMFL</v>
      </c>
    </row>
    <row r="19" spans="1:3" x14ac:dyDescent="0.25">
      <c r="A19" s="4">
        <v>13352</v>
      </c>
      <c r="B19" s="8">
        <f t="array" ref="B19">MIN(IF(Tableau4[ID]=Tableau3[[#This Row],[ID]],Tableau4[Date entrée]))</f>
        <v>42736</v>
      </c>
      <c r="C19" t="str">
        <f>INDEX(Tableau4[Parrain],SUMPRODUCT(LARGE((Tableau4[Date entrée]=Tableau3[[#This Row],[Date entrée MIN]])*(Tableau4[ID]=Tableau3[[#This Row],[ID]])*(ROW(Tableau4[ID])),1))-1)</f>
        <v>FFFFFFF</v>
      </c>
    </row>
    <row r="20" spans="1:3" x14ac:dyDescent="0.25">
      <c r="A20" s="4">
        <v>5728</v>
      </c>
      <c r="B20" s="8">
        <f t="array" ref="B20">MIN(IF(Tableau4[ID]=Tableau3[[#This Row],[ID]],Tableau4[Date entrée]))</f>
        <v>43466</v>
      </c>
      <c r="C20" t="str">
        <f>INDEX(Tableau4[Parrain],SUMPRODUCT(LARGE((Tableau4[Date entrée]=Tableau3[[#This Row],[Date entrée MIN]])*(Tableau4[ID]=Tableau3[[#This Row],[ID]])*(ROW(Tableau4[ID])),1))-1)</f>
        <v>AAAAA</v>
      </c>
    </row>
    <row r="21" spans="1:3" x14ac:dyDescent="0.25">
      <c r="A21" s="4">
        <v>21882</v>
      </c>
      <c r="B21" s="8">
        <f t="array" ref="B21">MIN(IF(Tableau4[ID]=Tableau3[[#This Row],[ID]],Tableau4[Date entrée]))</f>
        <v>44197</v>
      </c>
      <c r="C21" t="str">
        <f>INDEX(Tableau4[Parrain],SUMPRODUCT(LARGE((Tableau4[Date entrée]=Tableau3[[#This Row],[Date entrée MIN]])*(Tableau4[ID]=Tableau3[[#This Row],[ID]])*(ROW(Tableau4[ID])),1))-1)</f>
        <v>ZREZTGEZEFEZ</v>
      </c>
    </row>
  </sheetData>
  <conditionalFormatting sqref="A3">
    <cfRule type="duplicateValues" dxfId="5" priority="2"/>
  </conditionalFormatting>
  <conditionalFormatting sqref="B3">
    <cfRule type="duplicateValues" dxfId="4" priority="1"/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9E7ADD-279D-4998-97FA-3C2D231CC210}">
  <sheetPr filterMode="1"/>
  <dimension ref="A1:C20"/>
  <sheetViews>
    <sheetView workbookViewId="0">
      <selection activeCell="A4" sqref="A4:C20"/>
    </sheetView>
  </sheetViews>
  <sheetFormatPr baseColWidth="10" defaultRowHeight="15" x14ac:dyDescent="0.25"/>
  <cols>
    <col min="2" max="2" width="19.42578125" bestFit="1" customWidth="1"/>
    <col min="3" max="3" width="20.28515625" bestFit="1" customWidth="1"/>
  </cols>
  <sheetData>
    <row r="1" spans="1:3" x14ac:dyDescent="0.25">
      <c r="A1" s="1" t="s">
        <v>4</v>
      </c>
      <c r="B1" s="1" t="s">
        <v>53</v>
      </c>
      <c r="C1" s="10" t="s">
        <v>54</v>
      </c>
    </row>
    <row r="2" spans="1:3" hidden="1" x14ac:dyDescent="0.25">
      <c r="A2" s="2">
        <v>4928</v>
      </c>
      <c r="B2" s="7">
        <f>VLOOKUP(A2,Tableau2[[ID]:[Date sortie]],2,FALSE)</f>
        <v>43831</v>
      </c>
      <c r="C2" s="7" t="e">
        <f>VLOOKUP(A2,Tableau3[[ID]:[Date entrée MIN]],2,FALSE)</f>
        <v>#N/A</v>
      </c>
    </row>
    <row r="3" spans="1:3" hidden="1" x14ac:dyDescent="0.25">
      <c r="A3" s="2">
        <v>5535</v>
      </c>
      <c r="B3" s="12">
        <f>VLOOKUP(A3,Tableau2[[ID]:[Date sortie]],2,FALSE)</f>
        <v>43466</v>
      </c>
      <c r="C3" s="7" t="e">
        <f>VLOOKUP(A3,Tableau3[[ID]:[Date entrée MIN]],2,FALSE)</f>
        <v>#N/A</v>
      </c>
    </row>
    <row r="4" spans="1:3" x14ac:dyDescent="0.25">
      <c r="A4" s="2">
        <v>5728</v>
      </c>
      <c r="B4" s="12">
        <f>VLOOKUP(A4,Tableau2[[ID]:[Date sortie]],2,FALSE)</f>
        <v>43101</v>
      </c>
      <c r="C4" s="7">
        <f>VLOOKUP(A4,Tableau3[[ID]:[Date entrée MIN]],2,FALSE)</f>
        <v>43466</v>
      </c>
    </row>
    <row r="5" spans="1:3" hidden="1" x14ac:dyDescent="0.25">
      <c r="A5" s="2">
        <v>12059</v>
      </c>
      <c r="B5" s="12">
        <f>VLOOKUP(A5,Tableau2[[ID]:[Date sortie]],2,FALSE)</f>
        <v>43466</v>
      </c>
      <c r="C5" s="7" t="e">
        <f>VLOOKUP(A5,Tableau3[[ID]:[Date entrée MIN]],2,FALSE)</f>
        <v>#N/A</v>
      </c>
    </row>
    <row r="6" spans="1:3" hidden="1" x14ac:dyDescent="0.25">
      <c r="A6" s="2">
        <v>12205</v>
      </c>
      <c r="B6" s="12">
        <f>VLOOKUP(A6,Tableau2[[ID]:[Date sortie]],2,FALSE)</f>
        <v>43570</v>
      </c>
      <c r="C6" s="7" t="e">
        <f>VLOOKUP(A6,Tableau3[[ID]:[Date entrée MIN]],2,FALSE)</f>
        <v>#N/A</v>
      </c>
    </row>
    <row r="7" spans="1:3" x14ac:dyDescent="0.25">
      <c r="A7" s="2">
        <v>13352</v>
      </c>
      <c r="B7" s="12">
        <f>VLOOKUP(A7,Tableau2[[ID]:[Date sortie]],2,FALSE)</f>
        <v>42736</v>
      </c>
      <c r="C7" s="7">
        <f>VLOOKUP(A7,Tableau3[[ID]:[Date entrée MIN]],2,FALSE)</f>
        <v>42736</v>
      </c>
    </row>
    <row r="8" spans="1:3" x14ac:dyDescent="0.25">
      <c r="A8" s="2">
        <v>13436</v>
      </c>
      <c r="B8" s="12">
        <f>VLOOKUP(A8,Tableau2[[ID]:[Date sortie]],2,FALSE)</f>
        <v>43466</v>
      </c>
      <c r="C8" s="7">
        <f>VLOOKUP(A8,Tableau3[[ID]:[Date entrée MIN]],2,FALSE)</f>
        <v>43831</v>
      </c>
    </row>
    <row r="9" spans="1:3" x14ac:dyDescent="0.25">
      <c r="A9" s="2">
        <v>17949</v>
      </c>
      <c r="B9" s="12">
        <f>VLOOKUP(A9,Tableau2[[ID]:[Date sortie]],2,FALSE)</f>
        <v>43831</v>
      </c>
      <c r="C9" s="7">
        <f>VLOOKUP(A9,Tableau3[[ID]:[Date entrée MIN]],2,FALSE)</f>
        <v>43952</v>
      </c>
    </row>
    <row r="10" spans="1:3" x14ac:dyDescent="0.25">
      <c r="A10" s="2">
        <v>18571</v>
      </c>
      <c r="B10" s="12">
        <f>VLOOKUP(A10,Tableau2[[ID]:[Date sortie]],2,FALSE)</f>
        <v>43466</v>
      </c>
      <c r="C10" s="7">
        <f>VLOOKUP(A10,Tableau3[[ID]:[Date entrée MIN]],2,FALSE)</f>
        <v>43466</v>
      </c>
    </row>
    <row r="11" spans="1:3" x14ac:dyDescent="0.25">
      <c r="A11" s="2">
        <v>19147</v>
      </c>
      <c r="B11" s="12">
        <f>VLOOKUP(A11,Tableau2[[ID]:[Date sortie]],2,FALSE)</f>
        <v>43830</v>
      </c>
      <c r="C11" s="7">
        <f>VLOOKUP(A11,Tableau3[[ID]:[Date entrée MIN]],2,FALSE)</f>
        <v>44177</v>
      </c>
    </row>
    <row r="12" spans="1:3" hidden="1" x14ac:dyDescent="0.25">
      <c r="A12" s="2">
        <v>19549</v>
      </c>
      <c r="B12" s="12">
        <f>VLOOKUP(A12,Tableau2[[ID]:[Date sortie]],2,FALSE)</f>
        <v>43866</v>
      </c>
      <c r="C12" s="7" t="e">
        <f>VLOOKUP(A12,Tableau3[[ID]:[Date entrée MIN]],2,FALSE)</f>
        <v>#N/A</v>
      </c>
    </row>
    <row r="13" spans="1:3" x14ac:dyDescent="0.25">
      <c r="A13" s="2">
        <v>19846</v>
      </c>
      <c r="B13" s="12">
        <f>VLOOKUP(A13,Tableau2[[ID]:[Date sortie]],2,FALSE)</f>
        <v>43466</v>
      </c>
      <c r="C13" s="7">
        <f>VLOOKUP(A13,Tableau3[[ID]:[Date entrée MIN]],2,FALSE)</f>
        <v>43801</v>
      </c>
    </row>
    <row r="14" spans="1:3" x14ac:dyDescent="0.25">
      <c r="A14" s="2">
        <v>20788</v>
      </c>
      <c r="B14" s="12">
        <f>VLOOKUP(A14,Tableau2[[ID]:[Date sortie]],2,FALSE)</f>
        <v>43831</v>
      </c>
      <c r="C14" s="7">
        <f>VLOOKUP(A14,Tableau3[[ID]:[Date entrée MIN]],2,FALSE)</f>
        <v>44197</v>
      </c>
    </row>
    <row r="15" spans="1:3" x14ac:dyDescent="0.25">
      <c r="A15" s="2">
        <v>21882</v>
      </c>
      <c r="B15" s="12">
        <f>VLOOKUP(A15,Tableau2[[ID]:[Date sortie]],2,FALSE)</f>
        <v>43831</v>
      </c>
      <c r="C15" s="7">
        <f>VLOOKUP(A15,Tableau3[[ID]:[Date entrée MIN]],2,FALSE)</f>
        <v>44197</v>
      </c>
    </row>
    <row r="16" spans="1:3" x14ac:dyDescent="0.25">
      <c r="A16" s="2">
        <v>25197</v>
      </c>
      <c r="B16" s="12">
        <f>VLOOKUP(A16,Tableau2[[ID]:[Date sortie]],2,FALSE)</f>
        <v>43466</v>
      </c>
      <c r="C16" s="7">
        <f>VLOOKUP(A16,Tableau3[[ID]:[Date entrée MIN]],2,FALSE)</f>
        <v>43470</v>
      </c>
    </row>
    <row r="17" spans="1:3" x14ac:dyDescent="0.25">
      <c r="A17" s="2">
        <v>25731</v>
      </c>
      <c r="B17" s="12">
        <f>VLOOKUP(A17,Tableau2[[ID]:[Date sortie]],2,FALSE)</f>
        <v>43113</v>
      </c>
      <c r="C17" s="7">
        <f>VLOOKUP(A17,Tableau3[[ID]:[Date entrée MIN]],2,FALSE)</f>
        <v>43497</v>
      </c>
    </row>
    <row r="18" spans="1:3" x14ac:dyDescent="0.25">
      <c r="A18" s="2">
        <v>28693</v>
      </c>
      <c r="B18" s="12">
        <f>VLOOKUP(A18,Tableau2[[ID]:[Date sortie]],2,FALSE)</f>
        <v>42736</v>
      </c>
      <c r="C18" s="7">
        <f>VLOOKUP(A18,Tableau3[[ID]:[Date entrée MIN]],2,FALSE)</f>
        <v>43831</v>
      </c>
    </row>
    <row r="19" spans="1:3" x14ac:dyDescent="0.25">
      <c r="A19" s="2">
        <v>28762</v>
      </c>
      <c r="B19" s="12">
        <f>VLOOKUP(A19,Tableau2[[ID]:[Date sortie]],2,FALSE)</f>
        <v>42736</v>
      </c>
      <c r="C19" s="7">
        <f>VLOOKUP(A19,Tableau3[[ID]:[Date entrée MIN]],2,FALSE)</f>
        <v>43831</v>
      </c>
    </row>
    <row r="20" spans="1:3" x14ac:dyDescent="0.25">
      <c r="A20" s="2">
        <v>29202</v>
      </c>
      <c r="B20" s="12">
        <f>VLOOKUP(A20,Tableau2[[ID]:[Date sortie]],2,FALSE)</f>
        <v>43584</v>
      </c>
      <c r="C20" s="7">
        <f>VLOOKUP(A20,Tableau3[[ID]:[Date entrée MIN]],2,FALSE)</f>
        <v>43831</v>
      </c>
    </row>
  </sheetData>
  <autoFilter ref="A1:C20" xr:uid="{8C9BB72F-4656-4AD7-BFE7-61BBBCD1B2FA}">
    <filterColumn colId="2">
      <filters>
        <dateGroupItem year="2021" dateTimeGrouping="year"/>
        <dateGroupItem year="2020" dateTimeGrouping="year"/>
        <dateGroupItem year="2019" dateTimeGrouping="year"/>
        <dateGroupItem year="2017" dateTimeGrouping="year"/>
      </filters>
    </filterColumn>
  </autoFilter>
  <conditionalFormatting sqref="B1">
    <cfRule type="duplicateValues" dxfId="3" priority="2"/>
  </conditionalFormatting>
  <conditionalFormatting sqref="A1">
    <cfRule type="duplicateValues" dxfId="2" priority="1"/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9EE844-E53D-4E8B-872F-4652B5208CE0}">
  <dimension ref="A1:G15"/>
  <sheetViews>
    <sheetView tabSelected="1" workbookViewId="0">
      <selection activeCell="F20" sqref="F20"/>
    </sheetView>
  </sheetViews>
  <sheetFormatPr baseColWidth="10" defaultRowHeight="15" x14ac:dyDescent="0.25"/>
  <cols>
    <col min="2" max="2" width="21.7109375" bestFit="1" customWidth="1"/>
    <col min="3" max="3" width="20.28515625" bestFit="1" customWidth="1"/>
    <col min="5" max="6" width="15.7109375" bestFit="1" customWidth="1"/>
  </cols>
  <sheetData>
    <row r="1" spans="1:7" x14ac:dyDescent="0.25">
      <c r="A1" s="1" t="s">
        <v>4</v>
      </c>
      <c r="B1" s="1" t="s">
        <v>53</v>
      </c>
      <c r="C1" s="10" t="s">
        <v>54</v>
      </c>
      <c r="D1" s="13" t="s">
        <v>55</v>
      </c>
      <c r="E1" s="13" t="s">
        <v>56</v>
      </c>
      <c r="F1" s="13" t="s">
        <v>57</v>
      </c>
      <c r="G1" s="13" t="s">
        <v>58</v>
      </c>
    </row>
    <row r="2" spans="1:7" x14ac:dyDescent="0.25">
      <c r="A2" s="2">
        <v>5728</v>
      </c>
      <c r="B2" s="12">
        <v>43101</v>
      </c>
      <c r="C2" s="12">
        <v>43466</v>
      </c>
      <c r="D2">
        <f>C2-B2</f>
        <v>365</v>
      </c>
      <c r="E2" t="str">
        <f>VLOOKUP(A2,Tableau2[],3,FALSE)</f>
        <v>PFDMFL</v>
      </c>
      <c r="F2" t="str">
        <f>VLOOKUP(A2,Tableau3[],3,FALSE)</f>
        <v>AAAAA</v>
      </c>
      <c r="G2" t="str">
        <f>IF(AND(AND(D2&lt;=365,D2&gt;=0),F2=E2),"OUI","NON")</f>
        <v>NON</v>
      </c>
    </row>
    <row r="3" spans="1:7" x14ac:dyDescent="0.25">
      <c r="A3" s="2">
        <v>13352</v>
      </c>
      <c r="B3" s="12">
        <v>42736</v>
      </c>
      <c r="C3" s="12">
        <v>42736</v>
      </c>
      <c r="D3" s="11">
        <f>C3-B3</f>
        <v>0</v>
      </c>
      <c r="E3" s="11" t="str">
        <f>VLOOKUP(A3,Tableau2[],3,FALSE)</f>
        <v>FFFFFFF</v>
      </c>
      <c r="F3" s="11" t="str">
        <f>VLOOKUP(A3,Tableau3[],3,FALSE)</f>
        <v>FFFFFFF</v>
      </c>
      <c r="G3" s="11" t="str">
        <f t="shared" ref="G3:G15" si="0">IF(AND(AND(D3&lt;=365,D3&gt;=0),F3=E3),"OUI","NON")</f>
        <v>OUI</v>
      </c>
    </row>
    <row r="4" spans="1:7" x14ac:dyDescent="0.25">
      <c r="A4" s="2">
        <v>13436</v>
      </c>
      <c r="B4" s="12">
        <v>43466</v>
      </c>
      <c r="C4" s="12">
        <v>43831</v>
      </c>
      <c r="D4" s="11">
        <f t="shared" ref="D4:D15" si="1">C4-B4</f>
        <v>365</v>
      </c>
      <c r="E4" s="11" t="str">
        <f>VLOOKUP(A4,Tableau2[],3,FALSE)</f>
        <v>PMLHLHKGH</v>
      </c>
      <c r="F4" s="11" t="str">
        <f>VLOOKUP(A4,Tableau3[],3,FALSE)</f>
        <v>QQQQQQ</v>
      </c>
      <c r="G4" s="11" t="str">
        <f t="shared" si="0"/>
        <v>NON</v>
      </c>
    </row>
    <row r="5" spans="1:7" x14ac:dyDescent="0.25">
      <c r="A5" s="2">
        <v>17949</v>
      </c>
      <c r="B5" s="12">
        <v>43831</v>
      </c>
      <c r="C5" s="12">
        <v>43952</v>
      </c>
      <c r="D5" s="11">
        <f t="shared" si="1"/>
        <v>121</v>
      </c>
      <c r="E5" s="11" t="str">
        <f>VLOOKUP(A5,Tableau2[],3,FALSE)</f>
        <v>BBBBB</v>
      </c>
      <c r="F5" s="11" t="str">
        <f>VLOOKUP(A5,Tableau3[],3,FALSE)</f>
        <v>BBBBB</v>
      </c>
      <c r="G5" s="11" t="str">
        <f t="shared" si="0"/>
        <v>OUI</v>
      </c>
    </row>
    <row r="6" spans="1:7" x14ac:dyDescent="0.25">
      <c r="A6" s="2">
        <v>18571</v>
      </c>
      <c r="B6" s="12">
        <v>43466</v>
      </c>
      <c r="C6" s="12">
        <v>43466</v>
      </c>
      <c r="D6" s="11">
        <f t="shared" si="1"/>
        <v>0</v>
      </c>
      <c r="E6" s="11" t="str">
        <f>VLOOKUP(A6,Tableau2[],3,FALSE)</f>
        <v>POLHJNDH</v>
      </c>
      <c r="F6" s="11" t="str">
        <f>VLOOKUP(A6,Tableau3[],3,FALSE)</f>
        <v>POLHJNDH</v>
      </c>
      <c r="G6" s="11" t="str">
        <f t="shared" si="0"/>
        <v>OUI</v>
      </c>
    </row>
    <row r="7" spans="1:7" x14ac:dyDescent="0.25">
      <c r="A7" s="2">
        <v>19147</v>
      </c>
      <c r="B7" s="12">
        <v>43830</v>
      </c>
      <c r="C7" s="12">
        <v>44177</v>
      </c>
      <c r="D7" s="11">
        <f t="shared" si="1"/>
        <v>347</v>
      </c>
      <c r="E7" s="11" t="str">
        <f>VLOOKUP(A7,Tableau2[],3,FALSE)</f>
        <v>EEEEEEEEE</v>
      </c>
      <c r="F7" s="11" t="str">
        <f>VLOOKUP(A7,Tableau3[],3,FALSE)</f>
        <v>EEEEEEEEE</v>
      </c>
      <c r="G7" s="11" t="str">
        <f t="shared" si="0"/>
        <v>OUI</v>
      </c>
    </row>
    <row r="8" spans="1:7" x14ac:dyDescent="0.25">
      <c r="A8" s="2">
        <v>19846</v>
      </c>
      <c r="B8" s="12">
        <v>43466</v>
      </c>
      <c r="C8" s="12">
        <v>43801</v>
      </c>
      <c r="D8" s="11">
        <f t="shared" si="1"/>
        <v>335</v>
      </c>
      <c r="E8" s="11" t="str">
        <f>VLOOKUP(A8,Tableau2[],3,FALSE)</f>
        <v>PMLHLHKGH</v>
      </c>
      <c r="F8" s="11" t="str">
        <f>VLOOKUP(A8,Tableau3[],3,FALSE)</f>
        <v>ZREZTGEZEFEZ</v>
      </c>
      <c r="G8" s="11" t="str">
        <f t="shared" si="0"/>
        <v>NON</v>
      </c>
    </row>
    <row r="9" spans="1:7" x14ac:dyDescent="0.25">
      <c r="A9" s="2">
        <v>20788</v>
      </c>
      <c r="B9" s="12">
        <v>43831</v>
      </c>
      <c r="C9" s="12">
        <v>44197</v>
      </c>
      <c r="D9" s="11">
        <f t="shared" si="1"/>
        <v>366</v>
      </c>
      <c r="E9" s="11" t="str">
        <f>VLOOKUP(A9,Tableau2[],3,FALSE)</f>
        <v>GHKGHFB</v>
      </c>
      <c r="F9" s="11" t="str">
        <f>VLOOKUP(A9,Tableau3[],3,FALSE)</f>
        <v>GHKGHFB</v>
      </c>
      <c r="G9" s="11" t="str">
        <f t="shared" si="0"/>
        <v>NON</v>
      </c>
    </row>
    <row r="10" spans="1:7" x14ac:dyDescent="0.25">
      <c r="A10" s="2">
        <v>21882</v>
      </c>
      <c r="B10" s="12">
        <v>43831</v>
      </c>
      <c r="C10" s="12">
        <v>44197</v>
      </c>
      <c r="D10" s="11">
        <f t="shared" si="1"/>
        <v>366</v>
      </c>
      <c r="E10" s="11" t="str">
        <f>VLOOKUP(A10,Tableau2[],3,FALSE)</f>
        <v>ZREZTGEZEFEZ</v>
      </c>
      <c r="F10" s="11" t="str">
        <f>VLOOKUP(A10,Tableau3[],3,FALSE)</f>
        <v>ZREZTGEZEFEZ</v>
      </c>
      <c r="G10" s="11" t="str">
        <f t="shared" si="0"/>
        <v>NON</v>
      </c>
    </row>
    <row r="11" spans="1:7" x14ac:dyDescent="0.25">
      <c r="A11" s="2">
        <v>25197</v>
      </c>
      <c r="B11" s="12">
        <v>43466</v>
      </c>
      <c r="C11" s="12">
        <v>43470</v>
      </c>
      <c r="D11" s="11">
        <f t="shared" si="1"/>
        <v>4</v>
      </c>
      <c r="E11" s="11" t="str">
        <f>VLOOKUP(A11,Tableau2[],3,FALSE)</f>
        <v>TTTTTT</v>
      </c>
      <c r="F11" s="11" t="str">
        <f>VLOOKUP(A11,Tableau3[],3,FALSE)</f>
        <v>TTTTTT</v>
      </c>
      <c r="G11" s="11" t="str">
        <f t="shared" si="0"/>
        <v>OUI</v>
      </c>
    </row>
    <row r="12" spans="1:7" x14ac:dyDescent="0.25">
      <c r="A12" s="2">
        <v>25731</v>
      </c>
      <c r="B12" s="12">
        <v>43113</v>
      </c>
      <c r="C12" s="12">
        <v>43497</v>
      </c>
      <c r="D12" s="11">
        <f t="shared" si="1"/>
        <v>384</v>
      </c>
      <c r="E12" s="11" t="str">
        <f>VLOOKUP(A12,Tableau2[],3,FALSE)</f>
        <v>PTOPTOYTPY</v>
      </c>
      <c r="F12" s="11" t="str">
        <f>VLOOKUP(A12,Tableau3[],3,FALSE)</f>
        <v>PFDMFL</v>
      </c>
      <c r="G12" s="11" t="str">
        <f t="shared" si="0"/>
        <v>NON</v>
      </c>
    </row>
    <row r="13" spans="1:7" x14ac:dyDescent="0.25">
      <c r="A13" s="2">
        <v>28693</v>
      </c>
      <c r="B13" s="12">
        <v>42736</v>
      </c>
      <c r="C13" s="12">
        <v>43831</v>
      </c>
      <c r="D13" s="11">
        <f t="shared" si="1"/>
        <v>1095</v>
      </c>
      <c r="E13" s="11" t="str">
        <f>VLOOKUP(A13,Tableau2[],3,FALSE)</f>
        <v>PFDMFL</v>
      </c>
      <c r="F13" s="11" t="str">
        <f>VLOOKUP(A13,Tableau3[],3,FALSE)</f>
        <v>PFDMFL</v>
      </c>
      <c r="G13" s="11" t="str">
        <f t="shared" si="0"/>
        <v>NON</v>
      </c>
    </row>
    <row r="14" spans="1:7" x14ac:dyDescent="0.25">
      <c r="A14" s="2">
        <v>28762</v>
      </c>
      <c r="B14" s="12">
        <v>42736</v>
      </c>
      <c r="C14" s="12">
        <v>43831</v>
      </c>
      <c r="D14" s="11">
        <f t="shared" si="1"/>
        <v>1095</v>
      </c>
      <c r="E14" s="11" t="str">
        <f>VLOOKUP(A14,Tableau2[],3,FALSE)</f>
        <v>BBBBB</v>
      </c>
      <c r="F14" s="11" t="str">
        <f>VLOOKUP(A14,Tableau3[],3,FALSE)</f>
        <v>BBBBB</v>
      </c>
      <c r="G14" s="11" t="str">
        <f t="shared" si="0"/>
        <v>NON</v>
      </c>
    </row>
    <row r="15" spans="1:7" x14ac:dyDescent="0.25">
      <c r="A15" s="2">
        <v>29202</v>
      </c>
      <c r="B15" s="12">
        <v>43584</v>
      </c>
      <c r="C15" s="12">
        <v>43831</v>
      </c>
      <c r="D15" s="11">
        <f t="shared" si="1"/>
        <v>247</v>
      </c>
      <c r="E15" s="11" t="str">
        <f>VLOOKUP(A15,Tableau2[],3,FALSE)</f>
        <v>PFDMFL</v>
      </c>
      <c r="F15" s="11" t="str">
        <f>VLOOKUP(A15,Tableau3[],3,FALSE)</f>
        <v>PFDMFL</v>
      </c>
      <c r="G15" s="11" t="str">
        <f t="shared" si="0"/>
        <v>OUI</v>
      </c>
    </row>
  </sheetData>
  <autoFilter ref="A1:G1" xr:uid="{561EBB08-91BB-4C45-920E-3DCD17E7DB73}"/>
  <conditionalFormatting sqref="B1">
    <cfRule type="duplicateValues" dxfId="1" priority="2"/>
  </conditionalFormatting>
  <conditionalFormatting sqref="A1">
    <cfRule type="duplicateValues" dxfId="0" priority="1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Groupe1</vt:lpstr>
      <vt:lpstr>Filtre 1</vt:lpstr>
      <vt:lpstr>Groupe2</vt:lpstr>
      <vt:lpstr>Filtre 2</vt:lpstr>
      <vt:lpstr>Comparatif1</vt:lpstr>
      <vt:lpstr>Synthèse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2020-03-09T16:07:16Z</dcterms:modified>
</cp:coreProperties>
</file>