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F6B2E66B-11C9-4512-A595-73AA31F383AC}" xr6:coauthVersionLast="45" xr6:coauthVersionMax="45" xr10:uidLastSave="{00000000-0000-0000-0000-000000000000}"/>
  <bookViews>
    <workbookView xWindow="-120" yWindow="-120" windowWidth="29040" windowHeight="15840" xr2:uid="{D877ECEB-2A81-42F6-AAA2-5FC0154602DA}"/>
  </bookViews>
  <sheets>
    <sheet name="BDD" sheetId="1" r:id="rId1"/>
    <sheet name="DISPONIBILITE" sheetId="2" r:id="rId2"/>
  </sheets>
  <externalReferences>
    <externalReference r:id="rId3"/>
  </externalReferences>
  <definedNames>
    <definedName name="Segment_DATE_PRET_DU_VEHICULE">#N/A</definedName>
    <definedName name="Segment_MARQUE">#N/A</definedName>
    <definedName name="Segment_MOIS">#N/A</definedName>
  </definedNames>
  <calcPr calcId="191029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11" i="1" l="1"/>
  <c r="P11" i="1"/>
  <c r="O11" i="1"/>
  <c r="N11" i="1"/>
  <c r="G11" i="1"/>
  <c r="L11" i="1" s="1"/>
  <c r="C2" i="2" l="1"/>
  <c r="T6" i="1"/>
  <c r="P6" i="1"/>
  <c r="O6" i="1"/>
  <c r="N6" i="1"/>
  <c r="G6" i="1"/>
  <c r="L6" i="1" s="1"/>
  <c r="C16" i="2"/>
  <c r="B16" i="2"/>
  <c r="B2" i="2"/>
  <c r="B1" i="2"/>
  <c r="T10" i="1"/>
  <c r="P10" i="1"/>
  <c r="O10" i="1"/>
  <c r="N10" i="1"/>
  <c r="M10" i="1"/>
  <c r="G10" i="1"/>
  <c r="L10" i="1" s="1"/>
  <c r="T9" i="1"/>
  <c r="P9" i="1"/>
  <c r="O9" i="1"/>
  <c r="N9" i="1"/>
  <c r="M9" i="1"/>
  <c r="G9" i="1"/>
  <c r="L9" i="1" s="1"/>
  <c r="T8" i="1"/>
  <c r="P8" i="1"/>
  <c r="O8" i="1"/>
  <c r="N8" i="1"/>
  <c r="M8" i="1"/>
  <c r="G8" i="1"/>
  <c r="T7" i="1"/>
  <c r="P7" i="1"/>
  <c r="O7" i="1"/>
  <c r="N7" i="1"/>
  <c r="G7" i="1"/>
  <c r="L7" i="1" s="1"/>
  <c r="L8" i="1" l="1"/>
</calcChain>
</file>

<file path=xl/sharedStrings.xml><?xml version="1.0" encoding="utf-8"?>
<sst xmlns="http://schemas.openxmlformats.org/spreadsheetml/2006/main" count="65" uniqueCount="39">
  <si>
    <t>N°</t>
  </si>
  <si>
    <t>NOM Prénom</t>
  </si>
  <si>
    <t>DATE
PRET DU VEHICULE</t>
  </si>
  <si>
    <t>DATE
RETOUR DU VEHICULE</t>
  </si>
  <si>
    <t>MOIS</t>
  </si>
  <si>
    <t>M</t>
  </si>
  <si>
    <t xml:space="preserve">LIEU DE DEPART </t>
  </si>
  <si>
    <t>LIEU D'ARRIVEE</t>
  </si>
  <si>
    <t>KM ALLER ET RETOUR</t>
  </si>
  <si>
    <t>IMMATRIC*</t>
  </si>
  <si>
    <t>MARQUE</t>
  </si>
  <si>
    <t>NIVEAU DE PRIORITE</t>
  </si>
  <si>
    <t>TITRE</t>
  </si>
  <si>
    <t>ADRESSE</t>
  </si>
  <si>
    <t>FONCTION</t>
  </si>
  <si>
    <t>POLE</t>
  </si>
  <si>
    <t>MISSION (EN MAJUSCULE)</t>
  </si>
  <si>
    <t>HEURE DEBUT
PRÊT</t>
  </si>
  <si>
    <t>DATE ET HEURE DE DEPOT DE DEMANDE DE PRÊT</t>
  </si>
  <si>
    <t>NOMBRE DE JOUR</t>
  </si>
  <si>
    <t>KANGOO</t>
  </si>
  <si>
    <t>X</t>
  </si>
  <si>
    <t>C</t>
  </si>
  <si>
    <t>D</t>
  </si>
  <si>
    <t>E</t>
  </si>
  <si>
    <t>A</t>
  </si>
  <si>
    <t>B</t>
  </si>
  <si>
    <t>Y</t>
  </si>
  <si>
    <t>F</t>
  </si>
  <si>
    <t>G</t>
  </si>
  <si>
    <t>H</t>
  </si>
  <si>
    <t>I</t>
  </si>
  <si>
    <t>Etiquette de colonne</t>
  </si>
  <si>
    <t>Étiquettes de colonnes</t>
  </si>
  <si>
    <t>NOM ET Prénom</t>
  </si>
  <si>
    <t>Somme de KM ALLER ET RETOUR</t>
  </si>
  <si>
    <t>FEVRIER</t>
  </si>
  <si>
    <t>JUIN</t>
  </si>
  <si>
    <t>Nombre de NOMBRE DE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</si>
</sst>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22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22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0" xfId="0" pivotButton="1"/>
    <xf numFmtId="14" fontId="2" fillId="6" borderId="1" xfId="0" applyNumberFormat="1" applyFont="1" applyFill="1" applyBorder="1" applyAlignment="1">
      <alignment horizontal="center"/>
    </xf>
    <xf numFmtId="14" fontId="3" fillId="4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pivotButton="1" applyBorder="1"/>
    <xf numFmtId="0" fontId="4" fillId="0" borderId="1" xfId="0" applyNumberFormat="1" applyFont="1" applyBorder="1" applyAlignment="1">
      <alignment horizontal="center"/>
    </xf>
    <xf numFmtId="0" fontId="0" fillId="0" borderId="1" xfId="0" pivotButton="1" applyFont="1" applyBorder="1"/>
    <xf numFmtId="0" fontId="0" fillId="0" borderId="1" xfId="0" applyFont="1" applyBorder="1" applyAlignment="1">
      <alignment horizontal="left"/>
    </xf>
    <xf numFmtId="0" fontId="0" fillId="0" borderId="1" xfId="0" applyFont="1" applyBorder="1"/>
    <xf numFmtId="0" fontId="2" fillId="3" borderId="1" xfId="0" applyNumberFormat="1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32">
    <dxf>
      <font>
        <sz val="11"/>
      </font>
    </dxf>
    <dxf>
      <font>
        <sz val="11"/>
      </font>
    </dxf>
    <dxf>
      <font>
        <sz val="11"/>
      </font>
    </dxf>
    <dxf>
      <font>
        <b val="0"/>
      </font>
    </dxf>
    <dxf>
      <font>
        <b val="0"/>
      </font>
    </dxf>
    <dxf>
      <font>
        <b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z val="14"/>
      </font>
    </dxf>
    <dxf>
      <font>
        <b/>
      </font>
    </dxf>
    <dxf>
      <alignment horizontal="center"/>
    </dxf>
    <dxf>
      <font>
        <sz val="11"/>
      </font>
    </dxf>
    <dxf>
      <font>
        <sz val="11"/>
      </font>
    </dxf>
    <dxf>
      <font>
        <sz val="11"/>
      </font>
    </dxf>
    <dxf>
      <font>
        <b val="0"/>
      </font>
    </dxf>
    <dxf>
      <font>
        <b val="0"/>
      </font>
    </dxf>
    <dxf>
      <font>
        <b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z val="14"/>
      </font>
    </dxf>
    <dxf>
      <font>
        <b/>
      </font>
    </dxf>
    <dxf>
      <alignment horizontal="center"/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15</xdr:row>
      <xdr:rowOff>190500</xdr:rowOff>
    </xdr:from>
    <xdr:to>
      <xdr:col>0</xdr:col>
      <xdr:colOff>1473750</xdr:colOff>
      <xdr:row>15</xdr:row>
      <xdr:rowOff>190500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493CBCD4-A5FB-473D-97D5-696E1728087D}"/>
            </a:ext>
          </a:extLst>
        </xdr:cNvPr>
        <xdr:cNvCxnSpPr/>
      </xdr:nvCxnSpPr>
      <xdr:spPr>
        <a:xfrm>
          <a:off x="285750" y="3667125"/>
          <a:ext cx="1188000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400050</xdr:colOff>
      <xdr:row>1</xdr:row>
      <xdr:rowOff>171450</xdr:rowOff>
    </xdr:from>
    <xdr:to>
      <xdr:col>13</xdr:col>
      <xdr:colOff>704850</xdr:colOff>
      <xdr:row>12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ATE&#10;PRET DU VEHICULE">
              <a:extLst>
                <a:ext uri="{FF2B5EF4-FFF2-40B4-BE49-F238E27FC236}">
                  <a16:creationId xmlns:a16="http://schemas.microsoft.com/office/drawing/2014/main" id="{A9425A63-36EA-41C7-A8FD-B5C9062C47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&#10;PRET DU VEHICU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20450" y="4667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428625</xdr:colOff>
      <xdr:row>1</xdr:row>
      <xdr:rowOff>142875</xdr:rowOff>
    </xdr:from>
    <xdr:to>
      <xdr:col>8</xdr:col>
      <xdr:colOff>114300</xdr:colOff>
      <xdr:row>12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IS">
              <a:extLst>
                <a:ext uri="{FF2B5EF4-FFF2-40B4-BE49-F238E27FC236}">
                  <a16:creationId xmlns:a16="http://schemas.microsoft.com/office/drawing/2014/main" id="{C368689F-AC3F-4780-ABB9-9407BAF15F9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96175" y="4381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161925</xdr:colOff>
      <xdr:row>1</xdr:row>
      <xdr:rowOff>161925</xdr:rowOff>
    </xdr:from>
    <xdr:to>
      <xdr:col>11</xdr:col>
      <xdr:colOff>381000</xdr:colOff>
      <xdr:row>12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ARQUE">
              <a:extLst>
                <a:ext uri="{FF2B5EF4-FFF2-40B4-BE49-F238E27FC236}">
                  <a16:creationId xmlns:a16="http://schemas.microsoft.com/office/drawing/2014/main" id="{3BA00D9A-2EC3-4F64-8B15-2D03EF1040E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RQU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372600" y="4572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officetourismeest-my.sharepoint.com/personal/admin_reunionest_com/Documents/2019/1%20-%20Fonctionnement%202019/1.2_QUALITE/1.2.2_DT_DOCUMENT%20TYPE/DTFON_SUIVI%20UTILISATION%20VEHICULE%20DE%20SERVI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EPOT VEHICULE"/>
      <sheetName val="AUTORISATION DE REMISAGE"/>
      <sheetName val="Feuil2"/>
      <sheetName val="VERIFICATION DISPONIBILITE"/>
      <sheetName val="Feuil1"/>
      <sheetName val="LISTE DEROULANTE"/>
      <sheetName val="BASE KM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ALBAC Hélène</v>
          </cell>
          <cell r="E1" t="str">
            <v>Madame</v>
          </cell>
          <cell r="F1" t="str">
            <v>P1</v>
          </cell>
          <cell r="G1">
            <v>0.33333333333333331</v>
          </cell>
          <cell r="H1" t="str">
            <v xml:space="preserve">Conseillère en Séjour- Référente accueil hors les murs </v>
          </cell>
          <cell r="I1" t="str">
            <v>6 CHEMIN DE L'ABONDANCE</v>
          </cell>
          <cell r="J1" t="str">
            <v/>
          </cell>
          <cell r="K1" t="str">
            <v>97470</v>
          </cell>
          <cell r="L1" t="str">
            <v xml:space="preserve">SAINT BENOIT  </v>
          </cell>
          <cell r="M1" t="str">
            <v xml:space="preserve">6 CHEMIN DE L'ABONDANCE  97470 SAINT BENOIT  </v>
          </cell>
          <cell r="N1" t="str">
            <v xml:space="preserve">SAINT-DENIS  </v>
          </cell>
          <cell r="O1" t="str">
            <v>BRAS PANON</v>
          </cell>
        </row>
        <row r="2">
          <cell r="D2" t="str">
            <v>ALY Mathieu</v>
          </cell>
          <cell r="E2" t="str">
            <v>Monsieur</v>
          </cell>
          <cell r="F2" t="str">
            <v>P1</v>
          </cell>
          <cell r="G2">
            <v>0.35416666666666669</v>
          </cell>
          <cell r="H2" t="str">
            <v xml:space="preserve">Assistant boutique </v>
          </cell>
          <cell r="I2" t="str">
            <v>92 RUE MONTFLEURY</v>
          </cell>
          <cell r="J2" t="str">
            <v>APT A 23 RES. LE SAINT HUBERT</v>
          </cell>
          <cell r="K2">
            <v>97470</v>
          </cell>
          <cell r="L2" t="str">
            <v xml:space="preserve">SAINT BENOIT  </v>
          </cell>
          <cell r="M2" t="str">
            <v xml:space="preserve">92 RUE MONTFLEURY APT A 23 RES. LE SAINT HUBERT 97470 SAINT BENOIT  </v>
          </cell>
          <cell r="N2" t="str">
            <v xml:space="preserve">La Bretagne </v>
          </cell>
          <cell r="O2" t="str">
            <v>SAINTE ANNE</v>
          </cell>
        </row>
        <row r="3">
          <cell r="D3" t="str">
            <v>AUDIFAX Cyril</v>
          </cell>
          <cell r="E3" t="str">
            <v>Monsieur</v>
          </cell>
          <cell r="F3" t="str">
            <v>P4</v>
          </cell>
          <cell r="G3">
            <v>0.375</v>
          </cell>
          <cell r="H3" t="str">
            <v>Animateur Numérique Territoire</v>
          </cell>
          <cell r="I3" t="str">
            <v>19 CHEMIN DE L'USINE</v>
          </cell>
          <cell r="J3" t="str">
            <v>RDM LES HAUTS</v>
          </cell>
          <cell r="K3" t="str">
            <v>97412</v>
          </cell>
          <cell r="L3" t="str">
            <v>BRAS PANON</v>
          </cell>
          <cell r="M3" t="str">
            <v>19 CHEMIN DE L'USINE RDM LES HAUTS 97412 BRAS PANON</v>
          </cell>
          <cell r="N3" t="str">
            <v>Bois de Nèfles</v>
          </cell>
          <cell r="O3" t="str">
            <v>BRAS PANON</v>
          </cell>
        </row>
        <row r="4">
          <cell r="D4" t="str">
            <v>ASTIER Annabelle</v>
          </cell>
          <cell r="E4" t="str">
            <v>Madame</v>
          </cell>
          <cell r="F4" t="str">
            <v>P2</v>
          </cell>
          <cell r="G4">
            <v>0.39583333333333298</v>
          </cell>
          <cell r="H4" t="str">
            <v>Reporter Numérique Territoire</v>
          </cell>
          <cell r="I4" t="str">
            <v>117, CITE DU LEVANT</v>
          </cell>
          <cell r="J4"/>
          <cell r="K4">
            <v>97441</v>
          </cell>
          <cell r="L4" t="str">
            <v>SAINTE SUZANNE</v>
          </cell>
          <cell r="M4" t="str">
            <v>117, CITE DU LEVANT  97441 SAINTE SUZANNE</v>
          </cell>
          <cell r="N4" t="str">
            <v xml:space="preserve">Saint-François  </v>
          </cell>
          <cell r="O4" t="str">
            <v>BRAS PANON</v>
          </cell>
        </row>
        <row r="5">
          <cell r="D5" t="str">
            <v>BEGUE Emilie</v>
          </cell>
          <cell r="E5" t="str">
            <v>Madame</v>
          </cell>
          <cell r="F5" t="str">
            <v>P0</v>
          </cell>
          <cell r="G5">
            <v>0.41666666666666702</v>
          </cell>
          <cell r="H5" t="str">
            <v>Secrétaire-Comptable</v>
          </cell>
          <cell r="I5" t="str">
            <v>170 RUE DE LA CRESSONNIERE</v>
          </cell>
          <cell r="J5" t="str">
            <v>APT 104 RDC OP TERENCE</v>
          </cell>
          <cell r="K5" t="str">
            <v>97440</v>
          </cell>
          <cell r="L5" t="str">
            <v>SAINT ANDRE</v>
          </cell>
          <cell r="M5" t="str">
            <v>170 RUE DE LA CRESSONNIERE APT 104 RDC OP TERENCE 97440 SAINT ANDRE</v>
          </cell>
          <cell r="N5" t="str">
            <v xml:space="preserve">Le Brûlé </v>
          </cell>
          <cell r="O5" t="str">
            <v>BRAS PANON</v>
          </cell>
        </row>
        <row r="6">
          <cell r="D6" t="str">
            <v>BEGUE Jaïro</v>
          </cell>
          <cell r="E6" t="str">
            <v>Monsieur</v>
          </cell>
          <cell r="F6" t="str">
            <v>P2</v>
          </cell>
          <cell r="G6">
            <v>0.4375</v>
          </cell>
          <cell r="H6" t="str">
            <v>Accompagnateur touristique et commercial</v>
          </cell>
          <cell r="I6" t="str">
            <v>109 RN2 BOURBIER LES BAS</v>
          </cell>
          <cell r="J6" t="str">
            <v/>
          </cell>
          <cell r="K6" t="str">
            <v>97470</v>
          </cell>
          <cell r="L6" t="str">
            <v xml:space="preserve">SAINT BENOIT  </v>
          </cell>
          <cell r="M6" t="str">
            <v xml:space="preserve">109 RN2 BOURBIER LES BAS  97470 SAINT BENOIT  </v>
          </cell>
          <cell r="N6" t="str">
            <v xml:space="preserve">Sainte-Clotilde  </v>
          </cell>
          <cell r="O6" t="str">
            <v>BRAS PANON</v>
          </cell>
        </row>
        <row r="7">
          <cell r="D7" t="str">
            <v>BOYER Élysée</v>
          </cell>
          <cell r="E7" t="str">
            <v>Monsieur</v>
          </cell>
          <cell r="F7" t="str">
            <v>P2</v>
          </cell>
          <cell r="G7">
            <v>0.45833333333333298</v>
          </cell>
          <cell r="H7" t="str">
            <v xml:space="preserve">Coordonnateur de la station trail </v>
          </cell>
          <cell r="I7" t="str">
            <v xml:space="preserve">APPARTEMENT 1 </v>
          </cell>
          <cell r="J7" t="str">
            <v>69 B ROUTE HUBERT DELISLE LE GUILLAUME</v>
          </cell>
          <cell r="K7">
            <v>97423</v>
          </cell>
          <cell r="L7" t="str">
            <v xml:space="preserve">SAINT PAUL </v>
          </cell>
          <cell r="M7" t="str">
            <v xml:space="preserve">APPARTEMENT 1  69 B ROUTE HUBERT DELISLE LE GUILLAUME 97423 SAINT PAUL </v>
          </cell>
          <cell r="N7" t="str">
            <v xml:space="preserve">La Montagne </v>
          </cell>
          <cell r="O7" t="str">
            <v>BRAS PANON</v>
          </cell>
        </row>
        <row r="8">
          <cell r="D8" t="str">
            <v>BOYER Géraldine</v>
          </cell>
          <cell r="E8" t="str">
            <v>Madame</v>
          </cell>
          <cell r="F8" t="str">
            <v>P1</v>
          </cell>
          <cell r="G8">
            <v>0.47916666666666702</v>
          </cell>
          <cell r="H8" t="str">
            <v xml:space="preserve">Référente boutique </v>
          </cell>
          <cell r="I8" t="str">
            <v>59 IMP ARMAND DARTHES</v>
          </cell>
          <cell r="J8" t="str">
            <v>BOIS DE POMME</v>
          </cell>
          <cell r="K8" t="str">
            <v>97433</v>
          </cell>
          <cell r="L8" t="str">
            <v>SALAZIE</v>
          </cell>
          <cell r="M8" t="str">
            <v>59 IMP ARMAND DARTHES BOIS DE POMME 97433 SALAZIE</v>
          </cell>
          <cell r="N8" t="str">
            <v xml:space="preserve">LA POSSESSION </v>
          </cell>
          <cell r="O8" t="str">
            <v>BRAS PANON</v>
          </cell>
        </row>
        <row r="9">
          <cell r="D9" t="str">
            <v>CACOUB David</v>
          </cell>
          <cell r="E9" t="str">
            <v>Monsieur</v>
          </cell>
          <cell r="F9" t="str">
            <v>P3</v>
          </cell>
          <cell r="G9">
            <v>0.5</v>
          </cell>
          <cell r="H9" t="str">
            <v>Responsable de pôle</v>
          </cell>
          <cell r="I9" t="str">
            <v>3142 CHEMIN LAGOURGUE BAT H PORTE 56</v>
          </cell>
          <cell r="J9"/>
          <cell r="K9" t="str">
            <v>97440</v>
          </cell>
          <cell r="L9" t="str">
            <v xml:space="preserve">SAINT ANDRE  </v>
          </cell>
          <cell r="M9" t="str">
            <v xml:space="preserve">3142 CHEMIN LAGOURGUE BAT H PORTE 56  97440 SAINT ANDRE  </v>
          </cell>
          <cell r="N9" t="str">
            <v>Riv des Galets</v>
          </cell>
          <cell r="O9" t="str">
            <v>BRAS PANON</v>
          </cell>
        </row>
        <row r="10">
          <cell r="D10" t="str">
            <v xml:space="preserve">CASIMIR Vincent </v>
          </cell>
          <cell r="E10" t="str">
            <v>Monsieur</v>
          </cell>
          <cell r="F10" t="str">
            <v>P2</v>
          </cell>
          <cell r="G10">
            <v>0.52083333333333304</v>
          </cell>
          <cell r="H10" t="str">
            <v>Assistant commercialisation</v>
          </cell>
          <cell r="I10" t="str">
            <v>2622, CHEMIN PATELIN RIVIERE DU MAT LES BAS</v>
          </cell>
          <cell r="J10"/>
          <cell r="K10">
            <v>97400</v>
          </cell>
          <cell r="L10" t="str">
            <v xml:space="preserve">SAINT ANDRE  </v>
          </cell>
          <cell r="M10" t="str">
            <v xml:space="preserve">2622, CHEMIN PATELIN RIVIERE DU MAT LES BAS  97400 SAINT ANDRE  </v>
          </cell>
          <cell r="N10" t="str">
            <v xml:space="preserve">Dos d'Ane </v>
          </cell>
          <cell r="O10" t="str">
            <v>BRAS PANON</v>
          </cell>
        </row>
        <row r="11">
          <cell r="D11" t="str">
            <v>CHOPRA Karim</v>
          </cell>
          <cell r="E11" t="str">
            <v>Monsieur</v>
          </cell>
          <cell r="F11" t="str">
            <v>P1</v>
          </cell>
          <cell r="G11">
            <v>0.54166666666666696</v>
          </cell>
          <cell r="H11" t="str">
            <v>Conseiller en séjour</v>
          </cell>
          <cell r="I11" t="str">
            <v>9 ALLEE ROSES DE PORCELAINES</v>
          </cell>
          <cell r="J11" t="str">
            <v>LOT CANABADY</v>
          </cell>
          <cell r="K11" t="str">
            <v>97412</v>
          </cell>
          <cell r="L11" t="str">
            <v>BRAS PANON</v>
          </cell>
          <cell r="M11" t="str">
            <v>9 ALLEE ROSES DE PORCELAINES LOT CANABADY 97412 BRAS PANON</v>
          </cell>
          <cell r="N11" t="str">
            <v xml:space="preserve">LE PORT </v>
          </cell>
          <cell r="O11" t="str">
            <v>BRAS PANON</v>
          </cell>
        </row>
        <row r="12">
          <cell r="D12" t="str">
            <v>COUPOUCHETTY Frédo</v>
          </cell>
          <cell r="E12" t="str">
            <v>Monsieur</v>
          </cell>
          <cell r="F12" t="str">
            <v>P2</v>
          </cell>
          <cell r="G12">
            <v>0.5625</v>
          </cell>
          <cell r="H12" t="str">
            <v xml:space="preserve">Guide </v>
          </cell>
          <cell r="I12" t="str">
            <v>OASIS N° 0063</v>
          </cell>
          <cell r="J12" t="str">
            <v>207 AVENUE DE L'OASIS BATIMENT B ENTREE 0207</v>
          </cell>
          <cell r="K12">
            <v>97440</v>
          </cell>
          <cell r="L12" t="str">
            <v xml:space="preserve">SAINT ANDRE  </v>
          </cell>
          <cell r="M12" t="str">
            <v xml:space="preserve">OASIS N° 0063 207 AVENUE DE L'OASIS BATIMENT B ENTREE 0207 97440 SAINT ANDRE  </v>
          </cell>
          <cell r="N12" t="str">
            <v xml:space="preserve">SAINT-PAUL  </v>
          </cell>
          <cell r="O12" t="str">
            <v xml:space="preserve">SAINT ANDRE  </v>
          </cell>
        </row>
        <row r="13">
          <cell r="D13" t="str">
            <v>DALLEAU Elodie</v>
          </cell>
          <cell r="E13" t="str">
            <v>Madame</v>
          </cell>
          <cell r="F13" t="str">
            <v>P1</v>
          </cell>
          <cell r="G13">
            <v>0.58333333333333304</v>
          </cell>
          <cell r="H13" t="str">
            <v>Conseillère en séjour</v>
          </cell>
          <cell r="I13" t="str">
            <v xml:space="preserve">1162 CHEMIN MAUNIER </v>
          </cell>
          <cell r="J13"/>
          <cell r="K13">
            <v>97440</v>
          </cell>
          <cell r="L13" t="str">
            <v xml:space="preserve">SAINT ANDRE  </v>
          </cell>
          <cell r="M13" t="str">
            <v xml:space="preserve">1162 CHEMIN MAUNIER   97440 SAINT ANDRE  </v>
          </cell>
          <cell r="N13" t="str">
            <v>Bois de Nèfles</v>
          </cell>
          <cell r="O13" t="str">
            <v>SAINTE ANNE</v>
          </cell>
        </row>
        <row r="14">
          <cell r="D14" t="str">
            <v>ELLAMA Sylvia</v>
          </cell>
          <cell r="E14" t="str">
            <v>Madame</v>
          </cell>
          <cell r="F14" t="str">
            <v>P4</v>
          </cell>
          <cell r="G14">
            <v>0.60416666666666696</v>
          </cell>
          <cell r="H14" t="str">
            <v>Conseillère en séjour</v>
          </cell>
          <cell r="I14" t="str">
            <v xml:space="preserve">275, CHEMIN BADAMIER </v>
          </cell>
          <cell r="J14" t="str">
            <v xml:space="preserve">RAVINE CREUSE </v>
          </cell>
          <cell r="K14">
            <v>97440</v>
          </cell>
          <cell r="L14" t="str">
            <v xml:space="preserve">SAINT ANDRE  </v>
          </cell>
          <cell r="M14" t="str">
            <v xml:space="preserve">275, CHEMIN BADAMIER  RAVINE CREUSE  97440 SAINT ANDRE  </v>
          </cell>
          <cell r="N14" t="str">
            <v xml:space="preserve">Bellemène  </v>
          </cell>
          <cell r="O14" t="str">
            <v>BRAS PANON</v>
          </cell>
        </row>
        <row r="15">
          <cell r="D15" t="str">
            <v>HOARAU Martine</v>
          </cell>
          <cell r="E15" t="str">
            <v>Madame</v>
          </cell>
          <cell r="F15" t="str">
            <v>P3</v>
          </cell>
          <cell r="G15">
            <v>0.625</v>
          </cell>
          <cell r="H15" t="str">
            <v>Responsable de pôle</v>
          </cell>
          <cell r="I15" t="str">
            <v>63, RUE GEORGES LEBEAU</v>
          </cell>
          <cell r="J15"/>
          <cell r="K15">
            <v>97431</v>
          </cell>
          <cell r="L15" t="str">
            <v>PLAINE DES PALMISTES</v>
          </cell>
          <cell r="M15" t="str">
            <v>63, RUE GEORGES LEBEAU  97431 PLAINE DES PALMISTES</v>
          </cell>
          <cell r="N15" t="str">
            <v xml:space="preserve">Le Guillaume </v>
          </cell>
          <cell r="O15" t="str">
            <v>BRAS PANON</v>
          </cell>
        </row>
        <row r="16">
          <cell r="D16" t="str">
            <v>INES Marie Gérald</v>
          </cell>
          <cell r="E16" t="str">
            <v>Madame</v>
          </cell>
          <cell r="F16" t="str">
            <v>P1</v>
          </cell>
          <cell r="G16">
            <v>0.64583333333333404</v>
          </cell>
          <cell r="H16" t="str">
            <v>Conseillère en séjour</v>
          </cell>
          <cell r="I16" t="str">
            <v>13  RUE DES OPALES</v>
          </cell>
          <cell r="J16" t="str">
            <v>RESIDENCE AUDE</v>
          </cell>
          <cell r="K16" t="str">
            <v>97412</v>
          </cell>
          <cell r="L16" t="str">
            <v>BRAS PANON</v>
          </cell>
          <cell r="M16" t="str">
            <v>13  RUE DES OPALES RESIDENCE AUDE 97412 BRAS PANON</v>
          </cell>
          <cell r="N16" t="str">
            <v xml:space="preserve">Bernica  </v>
          </cell>
          <cell r="O16" t="str">
            <v>BRAS PANON</v>
          </cell>
        </row>
        <row r="17">
          <cell r="D17" t="str">
            <v>LEBON Sébastien</v>
          </cell>
          <cell r="E17" t="str">
            <v>Monsieur</v>
          </cell>
          <cell r="F17" t="str">
            <v>P1</v>
          </cell>
          <cell r="G17">
            <v>0.66666666666666696</v>
          </cell>
          <cell r="H17" t="str">
            <v>Conseiller en séjour</v>
          </cell>
          <cell r="I17" t="str">
            <v>84 RES YLANG YLANG</v>
          </cell>
          <cell r="J17" t="str">
            <v>239 RUE LECONTE DE LISLE</v>
          </cell>
          <cell r="K17">
            <v>97440</v>
          </cell>
          <cell r="L17" t="str">
            <v xml:space="preserve">SAINT ANDRE  </v>
          </cell>
          <cell r="M17" t="str">
            <v xml:space="preserve">84 RES YLANG YLANG 239 RUE LECONTE DE LISLE 97440 SAINT ANDRE  </v>
          </cell>
          <cell r="N17" t="str">
            <v>Saint-Gilles les Bains</v>
          </cell>
          <cell r="O17" t="str">
            <v>HELL BOURG</v>
          </cell>
        </row>
        <row r="18">
          <cell r="D18" t="str">
            <v>LOUIS Jean Michel</v>
          </cell>
          <cell r="E18" t="str">
            <v>Monsieur</v>
          </cell>
          <cell r="F18" t="str">
            <v>P0</v>
          </cell>
          <cell r="G18">
            <v>0.6875</v>
          </cell>
          <cell r="H18" t="str">
            <v>Directeur</v>
          </cell>
          <cell r="I18" t="str">
            <v xml:space="preserve">4 ALLEE TER DES GRENADINES </v>
          </cell>
          <cell r="J18" t="str">
            <v xml:space="preserve">LA CONFIANCE LES BAS </v>
          </cell>
          <cell r="K18">
            <v>97438</v>
          </cell>
          <cell r="L18" t="str">
            <v xml:space="preserve">SAINTE MARIE </v>
          </cell>
          <cell r="M18" t="str">
            <v xml:space="preserve">4 ALLEE TER DES GRENADINES  LA CONFIANCE LES BAS  97438 SAINTE MARIE </v>
          </cell>
          <cell r="N18" t="str">
            <v>Saint-Gilles les Hts</v>
          </cell>
          <cell r="O18" t="str">
            <v>BRAS PANON</v>
          </cell>
        </row>
        <row r="19">
          <cell r="D19" t="str">
            <v>LOVELAS Véronique</v>
          </cell>
          <cell r="E19" t="str">
            <v>Madame</v>
          </cell>
          <cell r="F19" t="str">
            <v>P3</v>
          </cell>
          <cell r="G19">
            <v>0.70833333333333404</v>
          </cell>
          <cell r="H19" t="str">
            <v>Chargée de communication</v>
          </cell>
          <cell r="I19" t="str">
            <v>16 LES FLAMBOYANTS</v>
          </cell>
          <cell r="J19" t="str">
            <v>LA CRESSONNIERE</v>
          </cell>
          <cell r="K19" t="str">
            <v>97440</v>
          </cell>
          <cell r="L19" t="str">
            <v>SAINT ANDRE</v>
          </cell>
          <cell r="M19" t="str">
            <v>16 LES FLAMBOYANTS LA CRESSONNIERE 97440 SAINT ANDRE</v>
          </cell>
          <cell r="N19" t="str">
            <v xml:space="preserve">L'Hermitage  </v>
          </cell>
          <cell r="O19" t="str">
            <v>BRAS PANON</v>
          </cell>
        </row>
        <row r="20">
          <cell r="D20" t="str">
            <v>MARIMOUTOU Katy</v>
          </cell>
          <cell r="E20" t="str">
            <v>Madame</v>
          </cell>
          <cell r="F20" t="str">
            <v>P1</v>
          </cell>
          <cell r="G20">
            <v>0.72916666666666696</v>
          </cell>
          <cell r="H20" t="str">
            <v>Responsable de pôle</v>
          </cell>
          <cell r="I20" t="str">
            <v>32 BIS CHEMIN MANOUILH</v>
          </cell>
          <cell r="J20" t="str">
            <v>ILET A VIDOT</v>
          </cell>
          <cell r="K20" t="str">
            <v>97433</v>
          </cell>
          <cell r="L20" t="str">
            <v>SALAZIE</v>
          </cell>
          <cell r="M20" t="str">
            <v>32 BIS CHEMIN MANOUILH ILET A VIDOT 97433 SALAZIE</v>
          </cell>
          <cell r="N20" t="str">
            <v xml:space="preserve">La Saline </v>
          </cell>
          <cell r="O20" t="str">
            <v>BRAS PANON</v>
          </cell>
        </row>
        <row r="21">
          <cell r="D21" t="str">
            <v>MAYANDI Dayaraja</v>
          </cell>
          <cell r="E21" t="str">
            <v>Monsieur</v>
          </cell>
          <cell r="F21" t="str">
            <v>P4</v>
          </cell>
          <cell r="G21">
            <v>0.75</v>
          </cell>
          <cell r="H21" t="str">
            <v xml:space="preserve">Agent de développement touristique </v>
          </cell>
          <cell r="I21" t="str">
            <v>416, CHEMIN DE CHAMP BORNE</v>
          </cell>
          <cell r="J21"/>
          <cell r="K21">
            <v>97440</v>
          </cell>
          <cell r="L21" t="str">
            <v xml:space="preserve">SAINT ANDRE  </v>
          </cell>
          <cell r="M21" t="str">
            <v xml:space="preserve">416, CHEMIN DE CHAMP BORNE  97440 SAINT ANDRE  </v>
          </cell>
          <cell r="N21" t="str">
            <v>La Saline les Bains</v>
          </cell>
          <cell r="O21" t="str">
            <v>BRAS PANON</v>
          </cell>
        </row>
        <row r="22">
          <cell r="D22" t="str">
            <v>NATIVEL Samuel</v>
          </cell>
          <cell r="E22" t="str">
            <v>Monsieur</v>
          </cell>
          <cell r="F22" t="str">
            <v>P0</v>
          </cell>
          <cell r="G22">
            <v>0.77083333333333404</v>
          </cell>
          <cell r="H22" t="str">
            <v>Responsable administratif et financier</v>
          </cell>
          <cell r="I22" t="str">
            <v>34 BIS IMPASSE ARMAND LEBEAU</v>
          </cell>
          <cell r="J22"/>
          <cell r="K22">
            <v>97470</v>
          </cell>
          <cell r="L22" t="str">
            <v xml:space="preserve">SAINT BENOIT  </v>
          </cell>
          <cell r="M22" t="str">
            <v xml:space="preserve">34 BIS IMPASSE ARMAND LEBEAU  97470 SAINT BENOIT  </v>
          </cell>
          <cell r="N22" t="str">
            <v xml:space="preserve">TROIS BASSINS </v>
          </cell>
          <cell r="O22" t="str">
            <v>BRAS PANON</v>
          </cell>
        </row>
        <row r="23">
          <cell r="D23" t="str">
            <v>NIVAROSA Fabrice</v>
          </cell>
          <cell r="E23" t="str">
            <v>Monsieur</v>
          </cell>
          <cell r="F23" t="str">
            <v>P2</v>
          </cell>
          <cell r="G23">
            <v>0.79166666666666696</v>
          </cell>
          <cell r="H23" t="str">
            <v>Gérant de la boutique et Régie</v>
          </cell>
          <cell r="I23" t="str">
            <v xml:space="preserve">RESIDENCE COURS DE BEAULIEU </v>
          </cell>
          <cell r="J23" t="str">
            <v>2 BAT E APPARTEMENT 64</v>
          </cell>
          <cell r="K23">
            <v>97470</v>
          </cell>
          <cell r="L23" t="str">
            <v xml:space="preserve">SAINT BENOIT  </v>
          </cell>
          <cell r="M23" t="str">
            <v xml:space="preserve">RESIDENCE COURS DE BEAULIEU  2 BAT E APPARTEMENT 64 97470 SAINT BENOIT  </v>
          </cell>
          <cell r="N23" t="str">
            <v xml:space="preserve">SAINT-LEU  </v>
          </cell>
          <cell r="O23" t="str">
            <v>BRAS PANON</v>
          </cell>
        </row>
        <row r="24">
          <cell r="D24" t="str">
            <v>OMARJEE Sandrine</v>
          </cell>
          <cell r="E24" t="str">
            <v>Madame</v>
          </cell>
          <cell r="F24" t="str">
            <v>P0</v>
          </cell>
          <cell r="G24">
            <v>0.812500000000001</v>
          </cell>
          <cell r="H24" t="str">
            <v>Assistante de Direction</v>
          </cell>
          <cell r="I24" t="str">
            <v>88 IMPASSE DU PLATEAU SISAHAYE</v>
          </cell>
          <cell r="J24" t="str">
            <v>HELL BOURG</v>
          </cell>
          <cell r="K24" t="str">
            <v>97433</v>
          </cell>
          <cell r="L24" t="str">
            <v>SALAZIE</v>
          </cell>
          <cell r="M24" t="str">
            <v>88 IMPASSE DU PLATEAU SISAHAYE HELL BOURG 97433 SALAZIE</v>
          </cell>
          <cell r="N24" t="str">
            <v xml:space="preserve">Les Colimaçons </v>
          </cell>
          <cell r="O24" t="str">
            <v>BRAS PANON</v>
          </cell>
        </row>
        <row r="25">
          <cell r="D25" t="str">
            <v>POTIN Chrisline</v>
          </cell>
          <cell r="E25" t="str">
            <v>Madame</v>
          </cell>
          <cell r="F25" t="str">
            <v>P2</v>
          </cell>
          <cell r="G25">
            <v>0.83333333333333404</v>
          </cell>
          <cell r="H25" t="str">
            <v>Chargée de mission production et commercialisation</v>
          </cell>
          <cell r="I25" t="str">
            <v xml:space="preserve">APPARTEMENT N° 4, 2 131 CHEMIN GRAND CANAL RIVIERE DU MAT LES BAS </v>
          </cell>
          <cell r="J25"/>
          <cell r="K25">
            <v>97440</v>
          </cell>
          <cell r="L25" t="str">
            <v xml:space="preserve">SAINT ANDRE  </v>
          </cell>
          <cell r="M25" t="str">
            <v xml:space="preserve">APPARTEMENT N° 4, 2 131 CHEMIN GRAND CANAL RIVIERE DU MAT LES BAS   97440 SAINT ANDRE  </v>
          </cell>
          <cell r="N25" t="str">
            <v>La Chaloupe St-Leu</v>
          </cell>
          <cell r="O25" t="str">
            <v>BRAS PANON</v>
          </cell>
        </row>
        <row r="26">
          <cell r="D26" t="str">
            <v>RICKMOUNIE Sylvie</v>
          </cell>
          <cell r="E26" t="str">
            <v>Madame</v>
          </cell>
          <cell r="F26" t="str">
            <v>P2</v>
          </cell>
          <cell r="G26">
            <v>0.85416666666666696</v>
          </cell>
          <cell r="H26" t="str">
            <v xml:space="preserve">Référente Production et Commercialisation </v>
          </cell>
          <cell r="I26" t="str">
            <v>17 B CHEMIN MA PENSEE</v>
          </cell>
          <cell r="J26" t="str">
            <v/>
          </cell>
          <cell r="K26" t="str">
            <v>97412</v>
          </cell>
          <cell r="L26" t="str">
            <v>BRAS PANON</v>
          </cell>
          <cell r="M26" t="str">
            <v>17 B CHEMIN MA PENSEE  97412 BRAS PANON</v>
          </cell>
          <cell r="N26" t="str">
            <v>Le Piton St-Leu</v>
          </cell>
          <cell r="O26" t="str">
            <v>BRAS PANON</v>
          </cell>
        </row>
        <row r="27">
          <cell r="D27" t="str">
            <v>ROCHETAING Roselyne</v>
          </cell>
          <cell r="E27" t="str">
            <v>Madame</v>
          </cell>
          <cell r="F27" t="str">
            <v>P1</v>
          </cell>
          <cell r="G27">
            <v>0.875000000000001</v>
          </cell>
          <cell r="H27" t="str">
            <v>Chargée d'accueil et de médiation</v>
          </cell>
          <cell r="I27" t="str">
            <v>45 RUE EDOUARD BIENVENU</v>
          </cell>
          <cell r="J27"/>
          <cell r="K27">
            <v>97431</v>
          </cell>
          <cell r="L27" t="str">
            <v>PLAINE DES PALMISTES</v>
          </cell>
          <cell r="M27" t="str">
            <v>45 RUE EDOUARD BIENVENU  97431 PLAINE DES PALMISTES</v>
          </cell>
          <cell r="N27" t="str">
            <v xml:space="preserve">LES AVIRONS </v>
          </cell>
          <cell r="O27" t="str">
            <v>PLAINE DES PALMISTES</v>
          </cell>
        </row>
        <row r="28">
          <cell r="D28" t="str">
            <v>SISAHAYE Florence</v>
          </cell>
          <cell r="E28" t="str">
            <v>Madame</v>
          </cell>
          <cell r="F28" t="str">
            <v>P1</v>
          </cell>
          <cell r="G28">
            <v>0.89583333333333404</v>
          </cell>
          <cell r="H28" t="str">
            <v>Conseillère en Séjour</v>
          </cell>
          <cell r="I28" t="str">
            <v>211 CHEMIN MARE A MARTIN</v>
          </cell>
          <cell r="J28" t="str">
            <v/>
          </cell>
          <cell r="K28" t="str">
            <v>97433</v>
          </cell>
          <cell r="L28" t="str">
            <v>SALAZIE</v>
          </cell>
          <cell r="M28" t="str">
            <v>211 CHEMIN MARE A MARTIN  97433 SALAZIE</v>
          </cell>
          <cell r="N28" t="str">
            <v xml:space="preserve">Tévelave  </v>
          </cell>
          <cell r="O28" t="str">
            <v>HELL BOURG</v>
          </cell>
        </row>
        <row r="29">
          <cell r="D29" t="str">
            <v>SOMARANDY Kelly</v>
          </cell>
          <cell r="E29" t="str">
            <v>Madame</v>
          </cell>
          <cell r="F29" t="str">
            <v>P1</v>
          </cell>
          <cell r="G29">
            <v>0.91666666666666696</v>
          </cell>
          <cell r="H29" t="str">
            <v>Conseillère en séjour- Assistante commerciale</v>
          </cell>
          <cell r="I29" t="str">
            <v>12 TER CHEMIN CARREAU MORIN</v>
          </cell>
          <cell r="J29" t="str">
            <v/>
          </cell>
          <cell r="K29" t="str">
            <v>97412</v>
          </cell>
          <cell r="L29" t="str">
            <v>BRAS PANON</v>
          </cell>
          <cell r="M29" t="str">
            <v>12 TER CHEMIN CARREAU MORIN  97412 BRAS PANON</v>
          </cell>
          <cell r="N29" t="str">
            <v xml:space="preserve">ETANG-SALE  </v>
          </cell>
          <cell r="O29" t="str">
            <v xml:space="preserve">SAINT ANDRE  </v>
          </cell>
        </row>
        <row r="30">
          <cell r="D30" t="str">
            <v>TECHER Amandine</v>
          </cell>
          <cell r="E30" t="str">
            <v>Madame</v>
          </cell>
          <cell r="F30" t="str">
            <v>P4</v>
          </cell>
          <cell r="G30">
            <v>0.937500000000001</v>
          </cell>
          <cell r="H30" t="str">
            <v>Chargée de projet</v>
          </cell>
          <cell r="I30" t="str">
            <v xml:space="preserve">10, RUE DES TULIPES </v>
          </cell>
          <cell r="J30"/>
          <cell r="K30">
            <v>97412</v>
          </cell>
          <cell r="L30" t="str">
            <v>BRAS PANON</v>
          </cell>
          <cell r="M30" t="str">
            <v>10, RUE DES TULIPES   97412 BRAS PANON</v>
          </cell>
          <cell r="N30" t="str">
            <v>Etang-Salé les Bains</v>
          </cell>
          <cell r="O30" t="str">
            <v>BRAS PANON</v>
          </cell>
        </row>
        <row r="31">
          <cell r="D31" t="str">
            <v>VIRAPIN Séverine</v>
          </cell>
          <cell r="E31" t="str">
            <v>Madame</v>
          </cell>
          <cell r="F31" t="str">
            <v>P4</v>
          </cell>
          <cell r="G31">
            <v>0.95833333333333404</v>
          </cell>
          <cell r="H31" t="str">
            <v>Responsable de pôle</v>
          </cell>
          <cell r="I31" t="str">
            <v>39 RUE JONAS BEGUE</v>
          </cell>
          <cell r="J31" t="str">
            <v xml:space="preserve"> LOT LE CALVERT</v>
          </cell>
          <cell r="K31" t="str">
            <v>97437</v>
          </cell>
          <cell r="L31" t="str">
            <v>SAINTE ANNE</v>
          </cell>
          <cell r="M31" t="str">
            <v>39 RUE JONAS BEGUE  LOT LE CALVERT 97437 SAINTE ANNE</v>
          </cell>
          <cell r="N31" t="str">
            <v xml:space="preserve">SAINT-LOUIS  </v>
          </cell>
          <cell r="O31" t="str">
            <v>BRAS PANON</v>
          </cell>
        </row>
      </sheetData>
      <sheetData sheetId="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4006.894265393516" createdVersion="6" refreshedVersion="6" minRefreshableVersion="3" recordCount="9" xr:uid="{889B8D17-85F0-43AE-AA11-3875602D88CA}">
  <cacheSource type="worksheet">
    <worksheetSource ref="A1:T10" sheet="BDD"/>
  </cacheSource>
  <cacheFields count="22">
    <cacheField name="N°" numFmtId="0">
      <sharedItems containsSemiMixedTypes="0" containsString="0" containsNumber="1" containsInteger="1" minValue="1" maxValue="9"/>
    </cacheField>
    <cacheField name="NOM Prénom" numFmtId="0">
      <sharedItems count="9">
        <s v="A"/>
        <s v="B"/>
        <s v="C"/>
        <s v="D"/>
        <s v="E"/>
        <s v="F"/>
        <s v="G"/>
        <s v="H"/>
        <s v="I"/>
      </sharedItems>
    </cacheField>
    <cacheField name="DATE_x000a_PRET DU VEHICULE" numFmtId="14">
      <sharedItems containsSemiMixedTypes="0" containsNonDate="0" containsDate="1" containsString="0" minDate="2020-02-24T00:00:00" maxDate="2020-06-25T00:00:00" count="7">
        <d v="2020-02-24T00:00:00"/>
        <d v="2020-02-26T00:00:00"/>
        <d v="2020-06-18T00:00:00"/>
        <d v="2020-06-24T00:00:00"/>
        <d v="2020-06-17T00:00:00"/>
        <d v="2020-06-15T00:00:00"/>
        <d v="2020-03-24T00:00:00" u="1"/>
      </sharedItems>
    </cacheField>
    <cacheField name="DATE_x000a_RETOUR DU VEHICULE" numFmtId="14">
      <sharedItems containsSemiMixedTypes="0" containsNonDate="0" containsDate="1" containsString="0" minDate="2020-02-24T00:00:00" maxDate="2020-06-27T00:00:00"/>
    </cacheField>
    <cacheField name="MOIS" numFmtId="0">
      <sharedItems containsBlank="1" count="4">
        <s v="FEVRIER"/>
        <s v="JUIN"/>
        <m u="1"/>
        <s v="MARS" u="1"/>
      </sharedItems>
    </cacheField>
    <cacheField name="M" numFmtId="0">
      <sharedItems containsNonDate="0" containsString="0" containsBlank="1"/>
    </cacheField>
    <cacheField name="LIEU DE DEPART " numFmtId="0">
      <sharedItems containsBlank="1"/>
    </cacheField>
    <cacheField name="LIEU D'ARRIVEE" numFmtId="0">
      <sharedItems containsNonDate="0" containsString="0" containsBlank="1"/>
    </cacheField>
    <cacheField name="KM ALLER ET RETOUR" numFmtId="0">
      <sharedItems containsSemiMixedTypes="0" containsString="0" containsNumber="1" containsInteger="1" minValue="10" maxValue="90"/>
    </cacheField>
    <cacheField name="IMMATRIC*" numFmtId="0">
      <sharedItems/>
    </cacheField>
    <cacheField name="MARQUE" numFmtId="0">
      <sharedItems containsMixedTypes="1" containsNumber="1" containsInteger="1" minValue="208" maxValue="208" count="2">
        <n v="208"/>
        <s v="KANGOO"/>
      </sharedItems>
    </cacheField>
    <cacheField name="NIVEAU DE PRIORITE" numFmtId="0">
      <sharedItems containsBlank="1"/>
    </cacheField>
    <cacheField name="TITRE" numFmtId="0">
      <sharedItems containsBlank="1"/>
    </cacheField>
    <cacheField name="ADRESSE" numFmtId="0">
      <sharedItems containsBlank="1"/>
    </cacheField>
    <cacheField name="FONCTION" numFmtId="0">
      <sharedItems containsBlank="1"/>
    </cacheField>
    <cacheField name="POLE" numFmtId="0">
      <sharedItems containsBlank="1"/>
    </cacheField>
    <cacheField name="MISSION (EN MAJUSCULE)" numFmtId="0">
      <sharedItems containsNonDate="0" containsString="0" containsBlank="1"/>
    </cacheField>
    <cacheField name="HEURE DEBUT_x000a_PRÊT" numFmtId="164">
      <sharedItems containsSemiMixedTypes="0" containsNonDate="0" containsDate="1" containsString="0" minDate="1899-12-30T08:00:00" maxDate="1899-12-30T14:00:00"/>
    </cacheField>
    <cacheField name="DATE ET HEURE DE DEPOT DE DEMANDE DE PRÊT" numFmtId="0">
      <sharedItems containsNonDate="0" containsString="0" containsBlank="1"/>
    </cacheField>
    <cacheField name="NOMBRE DE JOUR" numFmtId="0">
      <sharedItems containsSemiMixedTypes="0" containsString="0" containsNumber="1" containsInteger="1" minValue="1" maxValue="12"/>
    </cacheField>
    <cacheField name="test" numFmtId="0" formula="'DATE_x000a_PRET DU VEHICULE'" databaseField="0"/>
    <cacheField name="TEST 2" numFmtId="0" formula="test" databaseField="0"/>
  </cacheFields>
  <extLst>
    <ext xmlns:x14="http://schemas.microsoft.com/office/spreadsheetml/2009/9/main" uri="{725AE2AE-9491-48be-B2B4-4EB974FC3084}">
      <x14:pivotCacheDefinition pivotCacheId="182136086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n v="1"/>
    <x v="0"/>
    <x v="0"/>
    <d v="2020-02-24T00:00:00"/>
    <x v="0"/>
    <m/>
    <m/>
    <m/>
    <n v="10"/>
    <s v="X"/>
    <x v="0"/>
    <m/>
    <m/>
    <m/>
    <m/>
    <m/>
    <m/>
    <d v="1899-12-30T08:00:00"/>
    <m/>
    <n v="1"/>
  </r>
  <r>
    <n v="2"/>
    <x v="1"/>
    <x v="0"/>
    <d v="2020-02-25T00:00:00"/>
    <x v="0"/>
    <m/>
    <m/>
    <m/>
    <n v="20"/>
    <s v="Y"/>
    <x v="1"/>
    <m/>
    <m/>
    <m/>
    <m/>
    <m/>
    <m/>
    <d v="1899-12-30T08:30:00"/>
    <m/>
    <n v="2"/>
  </r>
  <r>
    <n v="3"/>
    <x v="2"/>
    <x v="1"/>
    <d v="2020-02-27T00:00:00"/>
    <x v="0"/>
    <m/>
    <m/>
    <m/>
    <n v="30"/>
    <s v="X"/>
    <x v="0"/>
    <m/>
    <m/>
    <m/>
    <m/>
    <m/>
    <m/>
    <d v="1899-12-30T09:00:00"/>
    <m/>
    <n v="2"/>
  </r>
  <r>
    <n v="4"/>
    <x v="3"/>
    <x v="1"/>
    <d v="2020-02-27T00:00:00"/>
    <x v="0"/>
    <m/>
    <m/>
    <m/>
    <n v="90"/>
    <s v="X"/>
    <x v="0"/>
    <m/>
    <m/>
    <m/>
    <m/>
    <m/>
    <m/>
    <d v="1899-12-30T08:00:00"/>
    <m/>
    <n v="2"/>
  </r>
  <r>
    <n v="6"/>
    <x v="4"/>
    <x v="2"/>
    <d v="2020-06-20T00:00:00"/>
    <x v="1"/>
    <m/>
    <s v=""/>
    <m/>
    <n v="40"/>
    <s v="Y"/>
    <x v="1"/>
    <s v=""/>
    <m/>
    <s v=""/>
    <s v=""/>
    <s v=""/>
    <m/>
    <d v="1899-12-30T14:00:00"/>
    <m/>
    <n v="3"/>
  </r>
  <r>
    <n v="6"/>
    <x v="5"/>
    <x v="2"/>
    <d v="2020-06-20T00:00:00"/>
    <x v="1"/>
    <m/>
    <s v=""/>
    <m/>
    <n v="50"/>
    <s v="X"/>
    <x v="0"/>
    <s v=""/>
    <m/>
    <s v=""/>
    <s v=""/>
    <s v=""/>
    <m/>
    <d v="1899-12-30T14:00:00"/>
    <m/>
    <n v="3"/>
  </r>
  <r>
    <n v="7"/>
    <x v="6"/>
    <x v="3"/>
    <d v="2020-06-24T00:00:00"/>
    <x v="1"/>
    <m/>
    <s v=""/>
    <m/>
    <n v="60"/>
    <s v="Y"/>
    <x v="1"/>
    <s v=""/>
    <s v=""/>
    <s v=""/>
    <s v=""/>
    <s v=""/>
    <m/>
    <d v="1899-12-30T13:00:00"/>
    <m/>
    <n v="1"/>
  </r>
  <r>
    <n v="8"/>
    <x v="7"/>
    <x v="4"/>
    <d v="2020-06-17T00:00:00"/>
    <x v="1"/>
    <m/>
    <s v=""/>
    <m/>
    <n v="70"/>
    <s v="X"/>
    <x v="0"/>
    <s v=""/>
    <s v=""/>
    <s v=""/>
    <s v=""/>
    <s v=""/>
    <m/>
    <d v="1899-12-30T08:00:00"/>
    <m/>
    <n v="1"/>
  </r>
  <r>
    <n v="9"/>
    <x v="8"/>
    <x v="5"/>
    <d v="2020-06-26T00:00:00"/>
    <x v="1"/>
    <m/>
    <s v=""/>
    <m/>
    <n v="80"/>
    <s v="X"/>
    <x v="0"/>
    <s v=""/>
    <s v=""/>
    <s v=""/>
    <s v=""/>
    <s v=""/>
    <m/>
    <d v="1899-12-30T08:00:00"/>
    <m/>
    <n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D467F4B-D578-4AD6-A925-41CA3A618B02}" name="Tableau croisé dynamique2" cacheId="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outline="1" outlineData="1" multipleFieldFilters="0" rowHeaderCaption="NOM ET Prénom">
  <location ref="A4:B7" firstHeaderRow="1" firstDataRow="3" firstDataCol="1"/>
  <pivotFields count="22">
    <pivotField showAll="0"/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 defaultSubtotal="0">
      <items count="7">
        <item h="1" x="0"/>
        <item h="1" x="1"/>
        <item h="1" m="1" x="6"/>
        <item x="5"/>
        <item h="1" x="4"/>
        <item h="1" x="2"/>
        <item h="1" x="3"/>
      </items>
    </pivotField>
    <pivotField showAll="0"/>
    <pivotField axis="axisCol" showAll="0" defaultSubtotal="0">
      <items count="4">
        <item m="1" x="2"/>
        <item x="0"/>
        <item m="1" x="3"/>
        <item x="1"/>
      </items>
    </pivotField>
    <pivotField showAll="0"/>
    <pivotField showAll="0"/>
    <pivotField showAll="0"/>
    <pivotField showAll="0"/>
    <pivotField showAll="0"/>
    <pivotField axis="axisCol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">
    <i>
      <x v="8"/>
    </i>
  </rowItems>
  <colFields count="2">
    <field x="4"/>
    <field x="10"/>
  </colFields>
  <colItems count="1">
    <i>
      <x v="3"/>
      <x v="1"/>
    </i>
  </colItems>
  <dataFields count="1">
    <dataField name="Nombre de NOMBRE DE JOUR" fld="19" subtotal="count" baseField="1" baseItem="7"/>
  </dataFields>
  <formats count="15">
    <format dxfId="14">
      <pivotArea outline="0" collapsedLevelsAreSubtotals="1" fieldPosition="0"/>
    </format>
    <format dxfId="13">
      <pivotArea outline="0" collapsedLevelsAreSubtotals="1" fieldPosition="0"/>
    </format>
    <format dxfId="12">
      <pivotArea outline="0" collapsedLevelsAreSubtotals="1" fieldPosition="0"/>
    </format>
    <format dxfId="11">
      <pivotArea type="all" dataOnly="0" outline="0" fieldPosition="0"/>
    </format>
    <format dxfId="10">
      <pivotArea outline="0" collapsedLevelsAreSubtotals="1" fieldPosition="0"/>
    </format>
    <format dxfId="9">
      <pivotArea type="origin" dataOnly="0" labelOnly="1" outline="0" fieldPosition="0"/>
    </format>
    <format dxfId="8">
      <pivotArea field="4" type="button" dataOnly="0" labelOnly="1" outline="0" axis="axisCol" fieldPosition="0"/>
    </format>
    <format dxfId="7">
      <pivotArea field="10" type="button" dataOnly="0" labelOnly="1" outline="0" axis="axisCol" fieldPosition="1"/>
    </format>
    <format dxfId="6">
      <pivotArea field="1" type="button" dataOnly="0" labelOnly="1" outline="0" axis="axisRow" fieldPosition="0"/>
    </format>
    <format dxfId="5">
      <pivotArea type="origin" dataOnly="0" labelOnly="1" outline="0" fieldPosition="0"/>
    </format>
    <format dxfId="4">
      <pivotArea field="1" type="button" dataOnly="0" labelOnly="1" outline="0" axis="axisRow" fieldPosition="0"/>
    </format>
    <format dxfId="3">
      <pivotArea dataOnly="0" labelOnly="1" fieldPosition="0">
        <references count="1">
          <reference field="1" count="0"/>
        </references>
      </pivotArea>
    </format>
    <format dxfId="2">
      <pivotArea type="origin" dataOnly="0" labelOnly="1" outline="0" fieldPosition="0"/>
    </format>
    <format dxfId="1">
      <pivotArea field="1" type="button" dataOnly="0" labelOnly="1" outline="0" axis="axisRow" fieldPosition="0"/>
    </format>
    <format dxfId="0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CE406C-C611-48C1-9FA5-0371CBD1A9CA}" name="Tableau croisé dynamique4" cacheId="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outline="1" outlineData="1" multipleFieldFilters="0" rowHeaderCaption="NOM ET Prénom">
  <location ref="B22:C24" firstHeaderRow="1" firstDataRow="2" firstDataCol="1"/>
  <pivotFields count="22">
    <pivotField showAll="0"/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 defaultSubtotal="0">
      <items count="7">
        <item h="1" x="0"/>
        <item h="1" x="1"/>
        <item h="1" m="1" x="6"/>
        <item x="5"/>
        <item h="1" x="4"/>
        <item h="1" x="2"/>
        <item h="1" x="3"/>
      </items>
    </pivotField>
    <pivotField showAll="0"/>
    <pivotField axis="axisCol" showAll="0" defaultSubtotal="0">
      <items count="4">
        <item m="1" x="2"/>
        <item x="0"/>
        <item m="1" x="3"/>
        <item x="1"/>
      </items>
    </pivotField>
    <pivotField showAll="0"/>
    <pivotField showAll="0"/>
    <pivotField showAll="0"/>
    <pivotField dataField="1" showAll="0"/>
    <pivotField showAll="0"/>
    <pivotField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">
    <i>
      <x v="8"/>
    </i>
  </rowItems>
  <colFields count="1">
    <field x="4"/>
  </colFields>
  <colItems count="1">
    <i>
      <x v="3"/>
    </i>
  </colItems>
  <dataFields count="1">
    <dataField name="Somme de KM ALLER ET RETOUR" fld="8" baseField="1" baseItem="4"/>
  </dataFields>
  <formats count="15">
    <format dxfId="29">
      <pivotArea outline="0" collapsedLevelsAreSubtotals="1" fieldPosition="0"/>
    </format>
    <format dxfId="28">
      <pivotArea outline="0" collapsedLevelsAreSubtotals="1" fieldPosition="0"/>
    </format>
    <format dxfId="27">
      <pivotArea outline="0" collapsedLevelsAreSubtotals="1" fieldPosition="0"/>
    </format>
    <format dxfId="26">
      <pivotArea type="all" dataOnly="0" outline="0" fieldPosition="0"/>
    </format>
    <format dxfId="25">
      <pivotArea outline="0" collapsedLevelsAreSubtotals="1" fieldPosition="0"/>
    </format>
    <format dxfId="24">
      <pivotArea type="origin" dataOnly="0" labelOnly="1" outline="0" fieldPosition="0"/>
    </format>
    <format dxfId="23">
      <pivotArea field="4" type="button" dataOnly="0" labelOnly="1" outline="0" axis="axisCol" fieldPosition="0"/>
    </format>
    <format dxfId="22">
      <pivotArea field="10" type="button" dataOnly="0" labelOnly="1" outline="0"/>
    </format>
    <format dxfId="21">
      <pivotArea field="1" type="button" dataOnly="0" labelOnly="1" outline="0" axis="axisRow" fieldPosition="0"/>
    </format>
    <format dxfId="20">
      <pivotArea type="origin" dataOnly="0" labelOnly="1" outline="0" fieldPosition="0"/>
    </format>
    <format dxfId="19">
      <pivotArea field="1" type="button" dataOnly="0" labelOnly="1" outline="0" axis="axisRow" fieldPosition="0"/>
    </format>
    <format dxfId="18">
      <pivotArea dataOnly="0" labelOnly="1" fieldPosition="0">
        <references count="1">
          <reference field="1" count="0"/>
        </references>
      </pivotArea>
    </format>
    <format dxfId="17">
      <pivotArea type="origin" dataOnly="0" labelOnly="1" outline="0" fieldPosition="0"/>
    </format>
    <format dxfId="16">
      <pivotArea field="1" type="button" dataOnly="0" labelOnly="1" outline="0" axis="axisRow" fieldPosition="0"/>
    </format>
    <format dxfId="15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PRET_DU_VEHICULE" xr10:uid="{B6AD120E-A1CA-4204-A3D0-2DEB276200A5}" sourceName="DATE_x000a_PRET DU VEHICULE">
  <pivotTables>
    <pivotTable tabId="2" name="Tableau croisé dynamique2"/>
    <pivotTable tabId="2" name="Tableau croisé dynamique4"/>
  </pivotTables>
  <data>
    <tabular pivotCacheId="1821360868">
      <items count="7">
        <i x="0"/>
        <i x="1"/>
        <i x="5" s="1"/>
        <i x="4"/>
        <i x="2"/>
        <i x="3"/>
        <i x="6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8BD5A730-A572-4A3A-834B-D93B83AFA113}" sourceName="MOIS">
  <pivotTables>
    <pivotTable tabId="2" name="Tableau croisé dynamique2"/>
    <pivotTable tabId="2" name="Tableau croisé dynamique4"/>
  </pivotTables>
  <data>
    <tabular pivotCacheId="1821360868">
      <items count="4">
        <i x="1" s="1"/>
        <i x="0" s="1" nd="1"/>
        <i x="3" s="1" nd="1"/>
        <i x="2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RQUE" xr10:uid="{6A273682-EAF0-491F-894B-6F2612E916F4}" sourceName="MARQUE">
  <pivotTables>
    <pivotTable tabId="2" name="Tableau croisé dynamique2"/>
    <pivotTable tabId="2" name="Tableau croisé dynamique4"/>
  </pivotTables>
  <data>
    <tabular pivotCacheId="1821360868">
      <items count="2">
        <i x="0" s="1"/>
        <i x="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_x000a_PRET DU VEHICULE" xr10:uid="{B69AD54B-54A9-4F15-A9C6-876B6F476C97}" cache="Segment_DATE_PRET_DU_VEHICULE" caption="DATE_x000a_PRET DU VEHICULE" rowHeight="241300"/>
  <slicer name="MOIS" xr10:uid="{057FC22F-8EE8-4B3F-90C6-A34F5B608094}" cache="Segment_MOIS" caption="MOIS" rowHeight="241300"/>
  <slicer name="MARQUE" xr10:uid="{D34E5A9B-BEB6-409C-8DD9-90535D996D8E}" cache="Segment_MARQUE" caption="MARQU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../../../../:w:/g/personal/admin_reunionest_com/Ea9j2T8Qy2FFtAU0uUd1XboB8_RG2BD6iSgDcJ-Qk77_1w?e=zfYEVc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E6D47-0B0D-4B77-A970-92EC8A482577}">
  <dimension ref="A1:T11"/>
  <sheetViews>
    <sheetView tabSelected="1" workbookViewId="0">
      <selection activeCell="G17" sqref="G17"/>
    </sheetView>
  </sheetViews>
  <sheetFormatPr baseColWidth="10" defaultRowHeight="15" x14ac:dyDescent="0.25"/>
  <cols>
    <col min="1" max="1" width="3.140625" bestFit="1" customWidth="1"/>
    <col min="2" max="2" width="8" bestFit="1" customWidth="1"/>
    <col min="3" max="3" width="17.5703125" bestFit="1" customWidth="1"/>
    <col min="4" max="4" width="20.42578125" bestFit="1" customWidth="1"/>
    <col min="5" max="5" width="8.140625" bestFit="1" customWidth="1"/>
    <col min="6" max="6" width="4.42578125" bestFit="1" customWidth="1"/>
    <col min="7" max="7" width="14.85546875" bestFit="1" customWidth="1"/>
    <col min="8" max="8" width="10.28515625" bestFit="1" customWidth="1"/>
    <col min="9" max="9" width="12" bestFit="1" customWidth="1"/>
    <col min="10" max="10" width="10.42578125" bestFit="1" customWidth="1"/>
    <col min="11" max="11" width="9" bestFit="1" customWidth="1"/>
    <col min="12" max="12" width="10.7109375" bestFit="1" customWidth="1"/>
    <col min="13" max="13" width="5.7109375" bestFit="1" customWidth="1"/>
    <col min="14" max="14" width="8.7109375" bestFit="1" customWidth="1"/>
    <col min="15" max="15" width="10.42578125" bestFit="1" customWidth="1"/>
    <col min="16" max="16" width="5.42578125" bestFit="1" customWidth="1"/>
    <col min="17" max="17" width="24.5703125" bestFit="1" customWidth="1"/>
    <col min="18" max="18" width="13.140625" bestFit="1" customWidth="1"/>
    <col min="19" max="19" width="23.5703125" bestFit="1" customWidth="1"/>
    <col min="20" max="20" width="11.7109375" bestFit="1" customWidth="1"/>
  </cols>
  <sheetData>
    <row r="1" spans="1:20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 t="s">
        <v>15</v>
      </c>
      <c r="Q1" s="3" t="s">
        <v>16</v>
      </c>
      <c r="R1" s="4" t="s">
        <v>17</v>
      </c>
      <c r="S1" s="5" t="s">
        <v>18</v>
      </c>
      <c r="T1" s="1" t="s">
        <v>19</v>
      </c>
    </row>
    <row r="2" spans="1:20" x14ac:dyDescent="0.25">
      <c r="A2" s="6">
        <v>1</v>
      </c>
      <c r="B2" s="6" t="s">
        <v>25</v>
      </c>
      <c r="C2" s="7">
        <v>43885</v>
      </c>
      <c r="D2" s="7">
        <v>43885</v>
      </c>
      <c r="E2" s="6" t="s">
        <v>36</v>
      </c>
      <c r="F2" s="6"/>
      <c r="G2" s="6"/>
      <c r="H2" s="6"/>
      <c r="I2" s="6">
        <v>10</v>
      </c>
      <c r="J2" s="6" t="s">
        <v>21</v>
      </c>
      <c r="K2" s="6">
        <v>208</v>
      </c>
      <c r="L2" s="6"/>
      <c r="M2" s="6"/>
      <c r="N2" s="6"/>
      <c r="O2" s="6"/>
      <c r="P2" s="6"/>
      <c r="Q2" s="6"/>
      <c r="R2" s="8">
        <v>0.33333333333333331</v>
      </c>
      <c r="S2" s="6"/>
      <c r="T2" s="6">
        <v>1</v>
      </c>
    </row>
    <row r="3" spans="1:20" x14ac:dyDescent="0.25">
      <c r="A3" s="6">
        <v>2</v>
      </c>
      <c r="B3" s="6" t="s">
        <v>26</v>
      </c>
      <c r="C3" s="7">
        <v>43885</v>
      </c>
      <c r="D3" s="7">
        <v>43886</v>
      </c>
      <c r="E3" s="6" t="s">
        <v>36</v>
      </c>
      <c r="F3" s="6"/>
      <c r="G3" s="6"/>
      <c r="H3" s="6"/>
      <c r="I3" s="6">
        <v>20</v>
      </c>
      <c r="J3" s="6" t="s">
        <v>27</v>
      </c>
      <c r="K3" s="6" t="s">
        <v>20</v>
      </c>
      <c r="L3" s="6"/>
      <c r="M3" s="6"/>
      <c r="N3" s="6"/>
      <c r="O3" s="6"/>
      <c r="P3" s="6"/>
      <c r="Q3" s="6"/>
      <c r="R3" s="8">
        <v>0.35416666666666669</v>
      </c>
      <c r="S3" s="6"/>
      <c r="T3" s="6">
        <v>2</v>
      </c>
    </row>
    <row r="4" spans="1:20" x14ac:dyDescent="0.25">
      <c r="A4" s="6">
        <v>3</v>
      </c>
      <c r="B4" s="6" t="s">
        <v>22</v>
      </c>
      <c r="C4" s="7">
        <v>43887</v>
      </c>
      <c r="D4" s="7">
        <v>43888</v>
      </c>
      <c r="E4" s="6" t="s">
        <v>36</v>
      </c>
      <c r="F4" s="6"/>
      <c r="G4" s="6"/>
      <c r="H4" s="6"/>
      <c r="I4" s="6">
        <v>30</v>
      </c>
      <c r="J4" s="6" t="s">
        <v>21</v>
      </c>
      <c r="K4" s="6">
        <v>208</v>
      </c>
      <c r="L4" s="6"/>
      <c r="M4" s="6"/>
      <c r="N4" s="6"/>
      <c r="O4" s="6"/>
      <c r="P4" s="6"/>
      <c r="Q4" s="6"/>
      <c r="R4" s="8">
        <v>0.375</v>
      </c>
      <c r="S4" s="6"/>
      <c r="T4" s="6">
        <v>2</v>
      </c>
    </row>
    <row r="5" spans="1:20" x14ac:dyDescent="0.25">
      <c r="A5" s="6">
        <v>4</v>
      </c>
      <c r="B5" s="6" t="s">
        <v>23</v>
      </c>
      <c r="C5" s="7">
        <v>43887</v>
      </c>
      <c r="D5" s="7">
        <v>43888</v>
      </c>
      <c r="E5" s="6" t="s">
        <v>36</v>
      </c>
      <c r="F5" s="6"/>
      <c r="G5" s="6"/>
      <c r="H5" s="6"/>
      <c r="I5" s="6">
        <v>90</v>
      </c>
      <c r="J5" s="6" t="s">
        <v>21</v>
      </c>
      <c r="K5" s="6">
        <v>208</v>
      </c>
      <c r="L5" s="6"/>
      <c r="M5" s="6"/>
      <c r="N5" s="6"/>
      <c r="O5" s="6"/>
      <c r="P5" s="6"/>
      <c r="Q5" s="6"/>
      <c r="R5" s="8">
        <v>0.33333333333333331</v>
      </c>
      <c r="S5" s="6"/>
      <c r="T5" s="6">
        <v>2</v>
      </c>
    </row>
    <row r="6" spans="1:20" x14ac:dyDescent="0.25">
      <c r="A6" s="6">
        <v>6</v>
      </c>
      <c r="B6" s="6" t="s">
        <v>24</v>
      </c>
      <c r="C6" s="7">
        <v>44000</v>
      </c>
      <c r="D6" s="7">
        <v>44000</v>
      </c>
      <c r="E6" s="6" t="s">
        <v>37</v>
      </c>
      <c r="F6" s="6"/>
      <c r="G6" s="6" t="str">
        <f>IFERROR(VLOOKUP(B6,'[1]LISTE DEROULANTE'!$D$1:$O$31,12,FALSE),"")</f>
        <v/>
      </c>
      <c r="H6" s="6"/>
      <c r="I6" s="6">
        <v>40</v>
      </c>
      <c r="J6" s="6" t="s">
        <v>27</v>
      </c>
      <c r="K6" s="6" t="s">
        <v>20</v>
      </c>
      <c r="L6" s="6" t="str">
        <f t="shared" ref="L6" si="0">IF(G6="","",IF(I6&lt;=20,"FAIBLE",IF(AND(I6&gt;=20.1,I6&lt;=40),"MOYENNE",IF(AND(I6&gt;=40.1,I6&lt;=60),"HAUTE",IF(I6&gt;60.1,"TRES HAUTE","")))))</f>
        <v/>
      </c>
      <c r="M6" s="6"/>
      <c r="N6" s="6" t="str">
        <f>IFERROR(VLOOKUP(B6,'[1]LISTE DEROULANTE'!$D$1:$M$31,10,FALSE),"")</f>
        <v/>
      </c>
      <c r="O6" s="6" t="str">
        <f>IFERROR(VLOOKUP(B6,'[1]LISTE DEROULANTE'!$D$1:$H$31,5,FALSE),"")</f>
        <v/>
      </c>
      <c r="P6" s="6" t="str">
        <f>IFERROR(VLOOKUP(B6,'[1]LISTE DEROULANTE'!$D$1:$F$31,3,FALSE),"")</f>
        <v/>
      </c>
      <c r="Q6" s="6"/>
      <c r="R6" s="8">
        <v>0.58333333333333304</v>
      </c>
      <c r="S6" s="6"/>
      <c r="T6" s="6">
        <f t="shared" ref="T6" si="1">IF(C6="","",D6-C6+1)</f>
        <v>1</v>
      </c>
    </row>
    <row r="7" spans="1:20" x14ac:dyDescent="0.25">
      <c r="A7" s="6">
        <v>6</v>
      </c>
      <c r="B7" s="6" t="s">
        <v>28</v>
      </c>
      <c r="C7" s="7">
        <v>44000</v>
      </c>
      <c r="D7" s="7">
        <v>44002</v>
      </c>
      <c r="E7" s="6" t="s">
        <v>37</v>
      </c>
      <c r="F7" s="6"/>
      <c r="G7" s="6" t="str">
        <f>IFERROR(VLOOKUP(B7,'[1]LISTE DEROULANTE'!$D$1:$O$31,12,FALSE),"")</f>
        <v/>
      </c>
      <c r="H7" s="6"/>
      <c r="I7" s="6">
        <v>50</v>
      </c>
      <c r="J7" s="6" t="s">
        <v>21</v>
      </c>
      <c r="K7" s="6">
        <v>208</v>
      </c>
      <c r="L7" s="6" t="str">
        <f t="shared" ref="L7" si="2">IF(G7="","",IF(I7&lt;=20,"FAIBLE",IF(AND(I7&gt;=20.1,I7&lt;=40),"MOYENNE",IF(AND(I7&gt;=40.1,I7&lt;=60),"HAUTE",IF(I7&gt;60.1,"TRES HAUTE","")))))</f>
        <v/>
      </c>
      <c r="M7" s="6"/>
      <c r="N7" s="6" t="str">
        <f>IFERROR(VLOOKUP(B7,'[1]LISTE DEROULANTE'!$D$1:$M$31,10,FALSE),"")</f>
        <v/>
      </c>
      <c r="O7" s="6" t="str">
        <f>IFERROR(VLOOKUP(B7,'[1]LISTE DEROULANTE'!$D$1:$H$31,5,FALSE),"")</f>
        <v/>
      </c>
      <c r="P7" s="6" t="str">
        <f>IFERROR(VLOOKUP(B7,'[1]LISTE DEROULANTE'!$D$1:$F$31,3,FALSE),"")</f>
        <v/>
      </c>
      <c r="Q7" s="6"/>
      <c r="R7" s="8">
        <v>0.58333333333333304</v>
      </c>
      <c r="S7" s="6"/>
      <c r="T7" s="6">
        <f t="shared" ref="T7:T10" si="3">IF(C7="","",D7-C7+1)</f>
        <v>3</v>
      </c>
    </row>
    <row r="8" spans="1:20" x14ac:dyDescent="0.25">
      <c r="A8" s="6">
        <v>7</v>
      </c>
      <c r="B8" s="6" t="s">
        <v>29</v>
      </c>
      <c r="C8" s="7">
        <v>44006</v>
      </c>
      <c r="D8" s="7">
        <v>44006</v>
      </c>
      <c r="E8" s="6" t="s">
        <v>37</v>
      </c>
      <c r="F8" s="6"/>
      <c r="G8" s="6" t="str">
        <f>IFERROR(VLOOKUP(B8,'[1]LISTE DEROULANTE'!$D$1:$O$31,12,FALSE),"")</f>
        <v/>
      </c>
      <c r="H8" s="6"/>
      <c r="I8" s="6">
        <v>60</v>
      </c>
      <c r="J8" s="6" t="s">
        <v>27</v>
      </c>
      <c r="K8" s="6" t="s">
        <v>20</v>
      </c>
      <c r="L8" s="6" t="str">
        <f>IF(G8="","",IF(I8&lt;=20,"FAIBLE",IF(AND(I8&gt;=20.1,I8&lt;=40),"MOYENNE",IF(AND(I8&gt;=40.1,I8&lt;=60),"HAUTE",IF(I8&gt;60.1,"TRES HAUTE","")))))</f>
        <v/>
      </c>
      <c r="M8" s="6" t="str">
        <f>IFERROR(VLOOKUP(B8,'[1]LISTE DEROULANTE'!$D$1:$F$31,2,FALSE),"")</f>
        <v/>
      </c>
      <c r="N8" s="6" t="str">
        <f>IFERROR(VLOOKUP(B8,'[1]LISTE DEROULANTE'!$D$1:$M$31,10,FALSE),"")</f>
        <v/>
      </c>
      <c r="O8" s="6" t="str">
        <f>IFERROR(VLOOKUP(B8,'[1]LISTE DEROULANTE'!$D$1:$H$31,5,FALSE),"")</f>
        <v/>
      </c>
      <c r="P8" s="6" t="str">
        <f>IFERROR(VLOOKUP(B8,'[1]LISTE DEROULANTE'!$D$1:$F$31,3,FALSE),"")</f>
        <v/>
      </c>
      <c r="Q8" s="6"/>
      <c r="R8" s="8">
        <v>0.54166666666666696</v>
      </c>
      <c r="S8" s="6"/>
      <c r="T8" s="6">
        <f t="shared" si="3"/>
        <v>1</v>
      </c>
    </row>
    <row r="9" spans="1:20" x14ac:dyDescent="0.25">
      <c r="A9" s="6">
        <v>8</v>
      </c>
      <c r="B9" s="6" t="s">
        <v>30</v>
      </c>
      <c r="C9" s="7">
        <v>43999</v>
      </c>
      <c r="D9" s="7">
        <v>43999</v>
      </c>
      <c r="E9" s="6" t="s">
        <v>37</v>
      </c>
      <c r="F9" s="6"/>
      <c r="G9" s="6" t="str">
        <f>IFERROR(VLOOKUP(B9,'[1]LISTE DEROULANTE'!$D$1:$O$31,12,FALSE),"")</f>
        <v/>
      </c>
      <c r="H9" s="6"/>
      <c r="I9" s="6">
        <v>70</v>
      </c>
      <c r="J9" s="6" t="s">
        <v>21</v>
      </c>
      <c r="K9" s="6">
        <v>208</v>
      </c>
      <c r="L9" s="6" t="str">
        <f t="shared" ref="L9:L11" si="4">IF(G9="","",IF(I9&lt;=20,"FAIBLE",IF(AND(I9&gt;=20.1,I9&lt;=40),"MOYENNE",IF(AND(I9&gt;=40.1,I9&lt;=60),"HAUTE",IF(I9&gt;60.1,"TRES HAUTE","")))))</f>
        <v/>
      </c>
      <c r="M9" s="6" t="str">
        <f>IFERROR(VLOOKUP(B9,'[1]LISTE DEROULANTE'!$D$1:$F$31,2,FALSE),"")</f>
        <v/>
      </c>
      <c r="N9" s="6" t="str">
        <f>IFERROR(VLOOKUP(B9,'[1]LISTE DEROULANTE'!$D$1:$M$31,10,FALSE),"")</f>
        <v/>
      </c>
      <c r="O9" s="6" t="str">
        <f>IFERROR(VLOOKUP(B9,'[1]LISTE DEROULANTE'!$D$1:$H$31,5,FALSE),"")</f>
        <v/>
      </c>
      <c r="P9" s="6" t="str">
        <f>IFERROR(VLOOKUP(B9,'[1]LISTE DEROULANTE'!$D$1:$F$31,3,FALSE),"")</f>
        <v/>
      </c>
      <c r="Q9" s="6"/>
      <c r="R9" s="8">
        <v>0.33333333333333331</v>
      </c>
      <c r="S9" s="6"/>
      <c r="T9" s="6">
        <f t="shared" si="3"/>
        <v>1</v>
      </c>
    </row>
    <row r="10" spans="1:20" x14ac:dyDescent="0.25">
      <c r="A10" s="6">
        <v>9</v>
      </c>
      <c r="B10" s="6" t="s">
        <v>31</v>
      </c>
      <c r="C10" s="7">
        <v>43997</v>
      </c>
      <c r="D10" s="7">
        <v>44008</v>
      </c>
      <c r="E10" s="6" t="s">
        <v>37</v>
      </c>
      <c r="F10" s="6"/>
      <c r="G10" s="6" t="str">
        <f>IFERROR(VLOOKUP(B10,'[1]LISTE DEROULANTE'!$D$1:$O$31,12,FALSE),"")</f>
        <v/>
      </c>
      <c r="H10" s="6"/>
      <c r="I10" s="6">
        <v>80</v>
      </c>
      <c r="J10" s="6" t="s">
        <v>21</v>
      </c>
      <c r="K10" s="6">
        <v>208</v>
      </c>
      <c r="L10" s="6" t="str">
        <f t="shared" si="4"/>
        <v/>
      </c>
      <c r="M10" s="6" t="str">
        <f>IFERROR(VLOOKUP(B10,'[1]LISTE DEROULANTE'!$D$1:$F$31,2,FALSE),"")</f>
        <v/>
      </c>
      <c r="N10" s="6" t="str">
        <f>IFERROR(VLOOKUP(B10,'[1]LISTE DEROULANTE'!$D$1:$M$31,10,FALSE),"")</f>
        <v/>
      </c>
      <c r="O10" s="6" t="str">
        <f>IFERROR(VLOOKUP(B10,'[1]LISTE DEROULANTE'!$D$1:$H$31,5,FALSE),"")</f>
        <v/>
      </c>
      <c r="P10" s="6" t="str">
        <f>IFERROR(VLOOKUP(B10,'[1]LISTE DEROULANTE'!$D$1:$F$31,3,FALSE),"")</f>
        <v/>
      </c>
      <c r="Q10" s="6"/>
      <c r="R10" s="8">
        <v>0.33333333333333331</v>
      </c>
      <c r="S10" s="6"/>
      <c r="T10" s="6">
        <f t="shared" si="3"/>
        <v>12</v>
      </c>
    </row>
    <row r="11" spans="1:20" x14ac:dyDescent="0.25">
      <c r="A11" s="6">
        <v>10</v>
      </c>
      <c r="B11" s="6" t="s">
        <v>28</v>
      </c>
      <c r="C11" s="7">
        <v>44007</v>
      </c>
      <c r="D11" s="7">
        <v>44007</v>
      </c>
      <c r="E11" s="6" t="s">
        <v>37</v>
      </c>
      <c r="F11" s="6"/>
      <c r="G11" s="6" t="str">
        <f>IFERROR(VLOOKUP(B11,'[1]LISTE DEROULANTE'!$D$1:$O$31,12,FALSE),"")</f>
        <v/>
      </c>
      <c r="H11" s="6"/>
      <c r="I11" s="6">
        <v>50</v>
      </c>
      <c r="J11" s="6" t="s">
        <v>21</v>
      </c>
      <c r="K11" s="6">
        <v>208</v>
      </c>
      <c r="L11" s="6" t="str">
        <f t="shared" si="4"/>
        <v/>
      </c>
      <c r="M11" s="6"/>
      <c r="N11" s="6" t="str">
        <f>IFERROR(VLOOKUP(B11,'[1]LISTE DEROULANTE'!$D$1:$M$31,10,FALSE),"")</f>
        <v/>
      </c>
      <c r="O11" s="6" t="str">
        <f>IFERROR(VLOOKUP(B11,'[1]LISTE DEROULANTE'!$D$1:$H$31,5,FALSE),"")</f>
        <v/>
      </c>
      <c r="P11" s="6" t="str">
        <f>IFERROR(VLOOKUP(B11,'[1]LISTE DEROULANTE'!$D$1:$F$31,3,FALSE),"")</f>
        <v/>
      </c>
      <c r="Q11" s="6"/>
      <c r="R11" s="8">
        <v>0.58333333333333304</v>
      </c>
      <c r="S11" s="6"/>
      <c r="T11" s="6">
        <f t="shared" ref="T11" si="5">IF(C11="","",D11-C11+1)</f>
        <v>1</v>
      </c>
    </row>
  </sheetData>
  <dataValidations disablePrompts="1" count="1">
    <dataValidation type="custom" allowBlank="1" showInputMessage="1" showErrorMessage="1" sqref="Q6:Q11" xr:uid="{FDD559CD-F5C9-41D0-BDB3-649FF67CA716}">
      <formula1>EXACT(Q6,UPPER(Q6))</formula1>
    </dataValidation>
  </dataValidations>
  <hyperlinks>
    <hyperlink ref="C1" r:id="rId1" display="https://officetourismeest-my.sharepoint.com/:w:/g/personal/admin_reunionest_com/Ea9j2T8Qy2FFtAU0uUd1XboB8_RG2BD6iSgDcJ-Qk77_1w?e=zfYEVc" xr:uid="{212C549E-33FE-4A6D-AE13-D07286B6DFAC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76246-5548-4387-9D60-E88416AA03CB}">
  <dimension ref="A1:K24"/>
  <sheetViews>
    <sheetView workbookViewId="0">
      <selection activeCell="B11" sqref="B11"/>
    </sheetView>
  </sheetViews>
  <sheetFormatPr baseColWidth="10" defaultRowHeight="15" x14ac:dyDescent="0.25"/>
  <cols>
    <col min="1" max="1" width="27.140625" bestFit="1" customWidth="1"/>
    <col min="2" max="2" width="29.85546875" bestFit="1" customWidth="1"/>
    <col min="3" max="3" width="27.5703125" bestFit="1" customWidth="1"/>
    <col min="4" max="10" width="10.7109375" bestFit="1" customWidth="1"/>
    <col min="11" max="11" width="2.7109375" bestFit="1" customWidth="1"/>
  </cols>
  <sheetData>
    <row r="1" spans="1:3" ht="23.25" x14ac:dyDescent="0.35">
      <c r="A1" s="20"/>
      <c r="B1" s="21" t="str">
        <f>B5</f>
        <v>JUIN</v>
      </c>
      <c r="C1" s="21"/>
    </row>
    <row r="2" spans="1:3" ht="23.25" x14ac:dyDescent="0.35">
      <c r="A2" s="20"/>
      <c r="B2" s="10">
        <f>IF(B6="","",B6)</f>
        <v>208</v>
      </c>
      <c r="C2" s="19" t="str">
        <f>IF(C6="","",C6)</f>
        <v/>
      </c>
    </row>
    <row r="3" spans="1:3" ht="21" x14ac:dyDescent="0.35">
      <c r="A3" s="6"/>
      <c r="B3" s="11" t="s">
        <v>32</v>
      </c>
      <c r="C3" s="11" t="s">
        <v>32</v>
      </c>
    </row>
    <row r="4" spans="1:3" x14ac:dyDescent="0.25">
      <c r="A4" s="16" t="s">
        <v>38</v>
      </c>
      <c r="B4" s="14" t="s">
        <v>33</v>
      </c>
    </row>
    <row r="5" spans="1:3" x14ac:dyDescent="0.25">
      <c r="A5" s="18"/>
      <c r="B5" s="6" t="s">
        <v>37</v>
      </c>
    </row>
    <row r="6" spans="1:3" x14ac:dyDescent="0.25">
      <c r="A6" s="16" t="s">
        <v>34</v>
      </c>
      <c r="B6" s="6">
        <v>208</v>
      </c>
    </row>
    <row r="7" spans="1:3" ht="18.75" x14ac:dyDescent="0.3">
      <c r="A7" s="17" t="s">
        <v>31</v>
      </c>
      <c r="B7" s="15">
        <v>1</v>
      </c>
    </row>
    <row r="8" spans="1:3" ht="18.75" x14ac:dyDescent="0.3"/>
    <row r="9" spans="1:3" ht="18.75" x14ac:dyDescent="0.3"/>
    <row r="10" spans="1:3" ht="18.75" x14ac:dyDescent="0.3"/>
    <row r="11" spans="1:3" ht="18.75" x14ac:dyDescent="0.3"/>
    <row r="12" spans="1:3" ht="18.75" x14ac:dyDescent="0.3"/>
    <row r="13" spans="1:3" ht="18.75" x14ac:dyDescent="0.3"/>
    <row r="14" spans="1:3" ht="18.75" x14ac:dyDescent="0.3"/>
    <row r="15" spans="1:3" ht="18.75" x14ac:dyDescent="0.3"/>
    <row r="16" spans="1:3" ht="28.5" x14ac:dyDescent="0.45">
      <c r="B16" s="12" t="str">
        <f>IF(SUM(B7:B15)=0,"",IF(SUM(B7:B15)&gt;=2,"ATTENTION","OK"))</f>
        <v>OK</v>
      </c>
      <c r="C16" s="12" t="str">
        <f>IF(SUM(C7:C15)=0,"",IF(SUM(C7:C15)&gt;=2,"ATTENTION","OK"))</f>
        <v/>
      </c>
    </row>
    <row r="18" spans="2:11" ht="18.75" x14ac:dyDescent="0.3">
      <c r="C18" s="13"/>
    </row>
    <row r="22" spans="2:11" x14ac:dyDescent="0.25">
      <c r="B22" s="16" t="s">
        <v>35</v>
      </c>
      <c r="C22" s="14" t="s">
        <v>33</v>
      </c>
    </row>
    <row r="23" spans="2:11" x14ac:dyDescent="0.25">
      <c r="B23" s="16" t="s">
        <v>34</v>
      </c>
      <c r="C23" s="6" t="s">
        <v>37</v>
      </c>
    </row>
    <row r="24" spans="2:11" ht="18.75" x14ac:dyDescent="0.3">
      <c r="B24" s="17" t="s">
        <v>31</v>
      </c>
      <c r="C24" s="15">
        <v>80</v>
      </c>
      <c r="F24" s="9"/>
      <c r="G24" s="9"/>
      <c r="H24" s="9"/>
      <c r="I24" s="9"/>
      <c r="J24" s="9"/>
      <c r="K24" s="9"/>
    </row>
  </sheetData>
  <mergeCells count="2">
    <mergeCell ref="A1:A2"/>
    <mergeCell ref="B1:C1"/>
  </mergeCells>
  <conditionalFormatting sqref="B16:C16">
    <cfRule type="cellIs" dxfId="31" priority="1" operator="equal">
      <formula>"OK"</formula>
    </cfRule>
    <cfRule type="cellIs" dxfId="30" priority="2" operator="equal">
      <formula>"ATTENTION"</formula>
    </cfRule>
  </conditionalFormatting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DISPONIBILITE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2020-06-24T17:15:31Z</dcterms:created>
  <dcterms:modified xsi:type="dcterms:W3CDTF">2020-06-24T17:33:41Z</dcterms:modified>
</cp:coreProperties>
</file>