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esktop\"/>
    </mc:Choice>
  </mc:AlternateContent>
  <bookViews>
    <workbookView xWindow="0" yWindow="0" windowWidth="28800" windowHeight="13725"/>
  </bookViews>
  <sheets>
    <sheet name="Feuille Classeur" sheetId="2" r:id="rId1"/>
    <sheet name="Feuil1" sheetId="1" r:id="rId2"/>
  </sheets>
  <externalReferences>
    <externalReference r:id="rId3"/>
    <externalReference r:id="rId4"/>
  </externalReferences>
  <definedNames>
    <definedName name="Accueil" localSheetId="0">[2]Paramètres!$G$47:$G$50</definedName>
    <definedName name="Accueil">[2]Paramètres!$G$47:$G$50</definedName>
    <definedName name="Choix" localSheetId="0">[2]Paramètres!$L$2:$L$3</definedName>
    <definedName name="Choix">[1]Paramètres!$L$2:$L$3</definedName>
    <definedName name="EDUCATEUR">[1]Paramètres!$J$2:$J$5</definedName>
    <definedName name="IEF" localSheetId="0">[2]Paramètres!$A$2:$A$8</definedName>
    <definedName name="IEF">[1]Paramètres!$A$2:$A$7</definedName>
    <definedName name="Lycee" localSheetId="0">[2]Paramètres!$A$28:$A$32</definedName>
    <definedName name="Lycee">[1]Paramètres!$A$28:$A$32</definedName>
    <definedName name="Mesure" localSheetId="0">[2]Paramètres!$I$36:$I$37</definedName>
    <definedName name="Mesure">[1]Paramètres!$I$36:$I$37</definedName>
    <definedName name="PAMIE" localSheetId="0">[2]Paramètres!$I$25:$I$32</definedName>
    <definedName name="PAMIE">[1]Paramètres!$I$25:$I$32</definedName>
    <definedName name="Scolarite" localSheetId="0">[2]Paramètres!$A$12:$A$16</definedName>
    <definedName name="Scolarite">[1]Paramètres!$A$12:$A$16</definedName>
    <definedName name="Titre_15" localSheetId="0">[2]Paramètres!$C$7:$C$10</definedName>
    <definedName name="Titre_15">[1]Paramètres!$C$7:$C$10</definedName>
    <definedName name="Titre_16" localSheetId="0">[2]Paramètres!$E$7:$E$8</definedName>
    <definedName name="Titre_16">[1]Paramètres!$E$7:$E$8</definedName>
    <definedName name="Z_2D17AA9F_28C5_47B9_B582_31047B6D7CD1_.wvu.PrintArea" localSheetId="0" hidden="1">'Feuille Classeur'!$A$51:$H$92,'Feuille Classeur'!$I$1:$K$48,'Feuille Classeur'!$A$1:$G$50</definedName>
    <definedName name="Z_45FAC4E9_01F5_48F9_AF57_4C2D450C8896_.wvu.PrintArea" localSheetId="0" hidden="1">'Feuille Classeur'!$A$51:$H$92,'Feuille Classeur'!$I$1:$K$48,'Feuille Classeur'!$A$1:$G$50,'Feuille Classeur'!$I$52:$O$81</definedName>
    <definedName name="Z_EE943BA9_0B80_4629_8DFD_5400001CD553_.wvu.PrintArea" localSheetId="0" hidden="1">'Feuille Classeur'!$A$51:$H$92,'Feuille Classeur'!$I$1:$K$48,'Feuille Classeur'!$A$1:$G$50,'Feuille Classeur'!$I$52:$O$81</definedName>
    <definedName name="_xlnm.Print_Area" localSheetId="0">'Feuille Classeur'!$A$1:$G$50,'Feuille Classeur'!$I$1:$J$48,'Feuille Classeur'!$A$52:$G$87,'Feuille Classeur'!$I$52:$Q$79,'Feuille Classeur'!$L$1:$U$37,'Feuille Classeur'!$W$1:$AF$48,'Feuille Classeur'!$W$52:$AF$111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9" i="2" l="1"/>
  <c r="C81" i="2"/>
  <c r="C77" i="2"/>
  <c r="C75" i="2"/>
  <c r="B49" i="2"/>
  <c r="AA38" i="2"/>
  <c r="AA36" i="2"/>
  <c r="E36" i="2"/>
  <c r="B36" i="2"/>
  <c r="C31" i="2"/>
  <c r="AA30" i="2"/>
  <c r="C30" i="2"/>
  <c r="C29" i="2"/>
  <c r="C27" i="2"/>
  <c r="AA26" i="2"/>
  <c r="C26" i="2"/>
  <c r="C25" i="2"/>
  <c r="AA24" i="2"/>
  <c r="E20" i="2"/>
  <c r="B20" i="2"/>
  <c r="G19" i="2"/>
  <c r="E19" i="2"/>
  <c r="AA17" i="2"/>
  <c r="E14" i="2"/>
  <c r="C14" i="2"/>
  <c r="C13" i="2"/>
  <c r="S11" i="2"/>
  <c r="O9" i="2"/>
  <c r="C9" i="2"/>
  <c r="C8" i="2"/>
  <c r="S7" i="2"/>
  <c r="O7" i="2"/>
  <c r="I1" i="2"/>
  <c r="F1" i="2"/>
  <c r="B48" i="2" l="1"/>
</calcChain>
</file>

<file path=xl/sharedStrings.xml><?xml version="1.0" encoding="utf-8"?>
<sst xmlns="http://schemas.openxmlformats.org/spreadsheetml/2006/main" count="152" uniqueCount="120">
  <si>
    <t>Chambre</t>
  </si>
  <si>
    <t>RETOUR DE FUGUE D'UN ENFANT MINEUR</t>
  </si>
  <si>
    <t xml:space="preserve">Ministère de l’Intérieur
Direction départementale de la Sécurité Publique
Hôtel de Police
13, rue de la Rochette
27002 EVREUX Cedex
Téléphone : 02.32.39.90.00
Télécopie : 02.32.33.31.59
</t>
  </si>
  <si>
    <t>U:\DAMA\Activité du service\ID Photo</t>
  </si>
  <si>
    <t>J'ai l'honneur de vous informer que l'enfant</t>
  </si>
  <si>
    <t>Nom :</t>
  </si>
  <si>
    <t>Prénom :</t>
  </si>
  <si>
    <t>Né le :</t>
  </si>
  <si>
    <t>Adresse actuelle :</t>
  </si>
  <si>
    <t>Nationalité :</t>
  </si>
  <si>
    <t>DAMA</t>
  </si>
  <si>
    <t>Date de naissance :</t>
  </si>
  <si>
    <t>Sexe</t>
  </si>
  <si>
    <t>Masculin</t>
  </si>
  <si>
    <t>27000 EVREUX</t>
  </si>
  <si>
    <t>Placé par :</t>
  </si>
  <si>
    <t>Le juge pour Enfant</t>
  </si>
  <si>
    <t>le :</t>
  </si>
  <si>
    <t>Déclaration de fugue d’un enfant mineur</t>
  </si>
  <si>
    <t>Statut</t>
  </si>
  <si>
    <t>MNA</t>
  </si>
  <si>
    <t>Date d'OPP :</t>
  </si>
  <si>
    <t>Téléphone :</t>
  </si>
  <si>
    <t>A réintégré l'établissement le :</t>
  </si>
  <si>
    <t>à :</t>
  </si>
  <si>
    <t>Etablissement demandeur</t>
  </si>
  <si>
    <t>Entrée au DAMA :</t>
  </si>
  <si>
    <t xml:space="preserve">Nom du foyer ou de l’établissement : </t>
  </si>
  <si>
    <t xml:space="preserve">                           </t>
  </si>
  <si>
    <t>Nom du référent :</t>
  </si>
  <si>
    <t>Evreux, le :</t>
  </si>
  <si>
    <t>Accueil :</t>
  </si>
  <si>
    <t>Formation :</t>
  </si>
  <si>
    <t>au</t>
  </si>
  <si>
    <t>Numéro de téléphone :</t>
  </si>
  <si>
    <t>02 32 67 16 38</t>
  </si>
  <si>
    <t>Educateur référant :</t>
  </si>
  <si>
    <t>comme</t>
  </si>
  <si>
    <t>Nom, Prénom - qualité du déclarant et signature :</t>
  </si>
  <si>
    <t>Identité du mineur</t>
  </si>
  <si>
    <t xml:space="preserve">;  </t>
  </si>
  <si>
    <t>Nom :</t>
  </si>
  <si>
    <t>IEF :</t>
  </si>
  <si>
    <t>Assistante de gestion :</t>
  </si>
  <si>
    <t>Prénom :</t>
  </si>
  <si>
    <t>Mail :</t>
  </si>
  <si>
    <t xml:space="preserve">Sexe: </t>
  </si>
  <si>
    <t>Réfèrent PAMIE :</t>
  </si>
  <si>
    <t>Nom, coordonnées de l'établissement - tampon de l'établissement :</t>
  </si>
  <si>
    <t>Fils de</t>
  </si>
  <si>
    <t>MESURE DE PROTECTION</t>
  </si>
  <si>
    <t>Et de :</t>
  </si>
  <si>
    <t>Mesure :</t>
  </si>
  <si>
    <t>Accueil en :</t>
  </si>
  <si>
    <t>Numéro de téléphone :</t>
  </si>
  <si>
    <t>AUTORISATION</t>
  </si>
  <si>
    <t>Date et heure de la fugue</t>
  </si>
  <si>
    <t>Autorisation d'opérer :</t>
  </si>
  <si>
    <t>ASE</t>
  </si>
  <si>
    <t>Autorisation à l'image :</t>
  </si>
  <si>
    <t>Le :</t>
  </si>
  <si>
    <t>Autorisation de sortie :</t>
  </si>
  <si>
    <t>A :</t>
  </si>
  <si>
    <t>SANTE</t>
  </si>
  <si>
    <t>CMU :</t>
  </si>
  <si>
    <t>Numéro :</t>
  </si>
  <si>
    <t>Signalement</t>
  </si>
  <si>
    <t>Taille :</t>
  </si>
  <si>
    <t>Corpulence</t>
  </si>
  <si>
    <t>Type :</t>
  </si>
  <si>
    <t>Couleur des cheveux :</t>
  </si>
  <si>
    <t>Aspect des cheveux :</t>
  </si>
  <si>
    <t>Check-list</t>
  </si>
  <si>
    <t>Couleur des yeux</t>
  </si>
  <si>
    <t>Préparation de la chambre</t>
  </si>
  <si>
    <t>Signes particuliers :</t>
  </si>
  <si>
    <t>Demande de fond de dossier ASE, de l'IEF et l'AG</t>
  </si>
  <si>
    <t>Création du classeur</t>
  </si>
  <si>
    <t>Accent</t>
  </si>
  <si>
    <t>Attestation d'hébergement</t>
  </si>
  <si>
    <t>Tatouage, piercing</t>
  </si>
  <si>
    <t>Signature du contrat d'accueil</t>
  </si>
  <si>
    <t>Moustache, barbe, collier</t>
  </si>
  <si>
    <t>Photocopie des papiers d'identité</t>
  </si>
  <si>
    <t>Tics, bégaiement, manies</t>
  </si>
  <si>
    <t>Constitution de la vaisselle</t>
  </si>
  <si>
    <t>Autre :</t>
  </si>
  <si>
    <t>Demande de CMU</t>
  </si>
  <si>
    <t>Tenue vestimentaire</t>
  </si>
  <si>
    <t>Monsieur</t>
  </si>
  <si>
    <t>, né le</t>
  </si>
  <si>
    <t>Demande de RIB</t>
  </si>
  <si>
    <t>Manteau :</t>
  </si>
  <si>
    <t>depuis le</t>
  </si>
  <si>
    <t>Suivi CLAT</t>
  </si>
  <si>
    <t>Suivi CIO</t>
  </si>
  <si>
    <t>Vêtements :</t>
  </si>
  <si>
    <t>Pour servir et faire ce que de droit</t>
  </si>
  <si>
    <t>Haut</t>
  </si>
  <si>
    <t>Bas</t>
  </si>
  <si>
    <t>Chaussures :</t>
  </si>
  <si>
    <t>Accessoires :</t>
  </si>
  <si>
    <t>Autres renseignements</t>
  </si>
  <si>
    <t>Adresse de l'Inspecteur Enfance Famille :</t>
  </si>
  <si>
    <t>Téléphone de l'Inspecteur Enfance Famille :</t>
  </si>
  <si>
    <t>Concernant le mineur en fugue</t>
  </si>
  <si>
    <t>Oui</t>
  </si>
  <si>
    <t>o</t>
  </si>
  <si>
    <t>Non</t>
  </si>
  <si>
    <t>Est-il coutumier des faits ?</t>
  </si>
  <si>
    <t>Si oui, où avait-il fugué précédemment ?</t>
  </si>
  <si>
    <t>A-t-il un traitement médical ?</t>
  </si>
  <si>
    <t>Si oui, l'a-t-il pris ?</t>
  </si>
  <si>
    <t>Est-il dépressif ?</t>
  </si>
  <si>
    <t>A-t-il des papiers d'identité ?</t>
  </si>
  <si>
    <t>Quels sont les lieux que le mineur fréquente habituellement ?</t>
  </si>
  <si>
    <t>Je, soussigné ****, directrice du DAMA de l'Association l***, atteste sur l'honneur que :</t>
  </si>
  <si>
    <t>est hébergé au ***, dont l'adresse se situe au ****,</t>
  </si>
  <si>
    <t>Fait à ***, le</t>
  </si>
  <si>
    <t>Association l’****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</si>
</sst>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#&quot; &quot;##&quot; &quot;##&quot; &quot;##&quot; &quot;##"/>
    <numFmt numFmtId="166" formatCode="[&gt;=3000000000000]#&quot; &quot;##&quot; &quot;##&quot; &quot;##&quot; &quot;###&quot; &quot;###&quot; | &quot;##;#&quot; &quot;##&quot; &quot;##&quot; &quot;##&quot; &quot;###&quot; &quot;###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0"/>
      <color theme="1"/>
      <name val="Cooper Black"/>
      <family val="1"/>
    </font>
    <font>
      <sz val="26"/>
      <color theme="1"/>
      <name val="Cooper Black"/>
      <family val="1"/>
    </font>
    <font>
      <b/>
      <sz val="16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1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2" borderId="1" xfId="0" applyFont="1" applyFill="1" applyBorder="1" applyAlignment="1">
      <alignment horizontal="center" vertical="center" shrinkToFit="1"/>
    </xf>
    <xf numFmtId="0" fontId="3" fillId="2" borderId="2" xfId="0" applyFont="1" applyFill="1" applyBorder="1" applyAlignment="1">
      <alignment horizontal="center" vertical="center" shrinkToFit="1"/>
    </xf>
    <xf numFmtId="0" fontId="4" fillId="2" borderId="2" xfId="0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0" fontId="5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4" xfId="0" applyFont="1" applyBorder="1" applyAlignment="1" applyProtection="1">
      <alignment horizontal="center" vertical="center" textRotation="255" shrinkToFit="1"/>
    </xf>
    <xf numFmtId="0" fontId="6" fillId="0" borderId="5" xfId="0" applyFont="1" applyBorder="1" applyAlignment="1" applyProtection="1">
      <alignment horizontal="center" vertical="center" textRotation="255" shrinkToFit="1"/>
    </xf>
    <xf numFmtId="0" fontId="7" fillId="0" borderId="6" xfId="0" applyFont="1" applyBorder="1" applyAlignment="1" applyProtection="1">
      <alignment horizontal="center" vertical="center" textRotation="255" shrinkToFit="1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shrinkToFit="1"/>
    </xf>
    <xf numFmtId="0" fontId="3" fillId="2" borderId="0" xfId="0" applyFont="1" applyFill="1" applyBorder="1" applyAlignment="1">
      <alignment horizontal="center" vertical="center" shrinkToFit="1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11" xfId="0" applyNumberFormat="1" applyFont="1" applyFill="1" applyBorder="1" applyAlignment="1">
      <alignment horizontal="center" vertical="center"/>
    </xf>
    <xf numFmtId="0" fontId="6" fillId="0" borderId="6" xfId="0" applyFont="1" applyBorder="1" applyAlignment="1" applyProtection="1">
      <alignment horizontal="center" vertical="center" textRotation="255" shrinkToFit="1"/>
    </xf>
    <xf numFmtId="0" fontId="6" fillId="0" borderId="12" xfId="0" applyFont="1" applyBorder="1" applyAlignment="1" applyProtection="1">
      <alignment horizontal="center" vertical="center" textRotation="255" shrinkToFit="1"/>
    </xf>
    <xf numFmtId="0" fontId="8" fillId="3" borderId="13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shrinkToFit="1"/>
    </xf>
    <xf numFmtId="0" fontId="3" fillId="2" borderId="19" xfId="0" applyFont="1" applyFill="1" applyBorder="1" applyAlignment="1">
      <alignment horizontal="center" vertical="center" shrinkToFit="1"/>
    </xf>
    <xf numFmtId="0" fontId="4" fillId="2" borderId="19" xfId="0" applyFont="1" applyFill="1" applyBorder="1" applyAlignment="1">
      <alignment horizontal="center" vertical="center"/>
    </xf>
    <xf numFmtId="0" fontId="5" fillId="2" borderId="19" xfId="0" applyNumberFormat="1" applyFont="1" applyFill="1" applyBorder="1" applyAlignment="1">
      <alignment horizontal="center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4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 shrinkToFit="1"/>
    </xf>
    <xf numFmtId="0" fontId="9" fillId="0" borderId="19" xfId="0" applyFont="1" applyFill="1" applyBorder="1" applyAlignment="1">
      <alignment horizontal="left" vertical="center"/>
    </xf>
    <xf numFmtId="0" fontId="8" fillId="0" borderId="19" xfId="0" applyFont="1" applyFill="1" applyBorder="1" applyAlignment="1">
      <alignment vertical="center"/>
    </xf>
    <xf numFmtId="0" fontId="4" fillId="0" borderId="19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10" xfId="0" applyFont="1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 vertical="center" shrinkToFit="1"/>
    </xf>
    <xf numFmtId="0" fontId="0" fillId="0" borderId="11" xfId="0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12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165" fontId="0" fillId="0" borderId="0" xfId="0" applyNumberForma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0" xfId="0" applyFont="1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11" xfId="0" applyNumberFormat="1" applyBorder="1" applyAlignment="1">
      <alignment horizontal="left" vertical="center" shrinkToFit="1"/>
    </xf>
    <xf numFmtId="0" fontId="0" fillId="0" borderId="0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1" fillId="2" borderId="28" xfId="0" applyFont="1" applyFill="1" applyBorder="1" applyAlignment="1">
      <alignment horizontal="left" vertical="center"/>
    </xf>
    <xf numFmtId="0" fontId="1" fillId="2" borderId="29" xfId="0" applyFont="1" applyFill="1" applyBorder="1" applyAlignment="1">
      <alignment horizontal="left" vertical="center"/>
    </xf>
    <xf numFmtId="0" fontId="1" fillId="2" borderId="30" xfId="0" applyFont="1" applyFill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65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165" fontId="0" fillId="0" borderId="0" xfId="0" applyNumberFormat="1" applyAlignment="1">
      <alignment horizontal="left" vertical="center"/>
    </xf>
    <xf numFmtId="0" fontId="0" fillId="0" borderId="11" xfId="0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6" fillId="0" borderId="31" xfId="0" applyFont="1" applyBorder="1" applyAlignment="1" applyProtection="1">
      <alignment horizontal="center" vertical="center" textRotation="255" shrinkToFit="1"/>
    </xf>
    <xf numFmtId="0" fontId="6" fillId="0" borderId="32" xfId="0" applyFont="1" applyBorder="1" applyAlignment="1" applyProtection="1">
      <alignment horizontal="center" vertical="center" textRotation="255" shrinkToFit="1"/>
    </xf>
    <xf numFmtId="166" fontId="0" fillId="0" borderId="0" xfId="0" applyNumberFormat="1" applyBorder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justify" vertical="justify" wrapText="1"/>
    </xf>
    <xf numFmtId="0" fontId="0" fillId="0" borderId="0" xfId="0" applyAlignment="1">
      <alignment vertical="center" wrapText="1"/>
    </xf>
    <xf numFmtId="0" fontId="1" fillId="0" borderId="0" xfId="0" applyNumberFormat="1" applyFont="1" applyAlignment="1">
      <alignment vertical="center" wrapText="1"/>
    </xf>
    <xf numFmtId="14" fontId="0" fillId="0" borderId="0" xfId="0" applyNumberFormat="1" applyFont="1" applyAlignment="1">
      <alignment horizontal="left"/>
    </xf>
    <xf numFmtId="0" fontId="0" fillId="0" borderId="0" xfId="0" applyAlignment="1">
      <alignment vertical="justify" wrapText="1"/>
    </xf>
    <xf numFmtId="0" fontId="0" fillId="0" borderId="0" xfId="0" applyAlignment="1">
      <alignment vertical="justify" wrapText="1"/>
    </xf>
    <xf numFmtId="14" fontId="0" fillId="0" borderId="0" xfId="0" applyNumberFormat="1" applyAlignment="1">
      <alignment horizontal="left" vertical="center"/>
    </xf>
    <xf numFmtId="0" fontId="1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24849</xdr:colOff>
      <xdr:row>51</xdr:row>
      <xdr:rowOff>33132</xdr:rowOff>
    </xdr:from>
    <xdr:to>
      <xdr:col>10</xdr:col>
      <xdr:colOff>605874</xdr:colOff>
      <xdr:row>60</xdr:row>
      <xdr:rowOff>46448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3524" y="10786857"/>
          <a:ext cx="1971675" cy="1804016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51</xdr:row>
      <xdr:rowOff>0</xdr:rowOff>
    </xdr:from>
    <xdr:to>
      <xdr:col>1</xdr:col>
      <xdr:colOff>781050</xdr:colOff>
      <xdr:row>60</xdr:row>
      <xdr:rowOff>13316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53725"/>
          <a:ext cx="1971675" cy="180401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&#244;le%20jeunes/DAMA/Dossier%20des%20jeunes/Point%20Situation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MA\Activit&#233;%20du%20service\Point%20situ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Archives"/>
      <sheetName val="Argent de poche"/>
      <sheetName val="ASE"/>
      <sheetName val="Bon Bus"/>
      <sheetName val="Bus"/>
      <sheetName val="Effectif CAPS"/>
      <sheetName val="Feuille Classeur"/>
      <sheetName val="Impression"/>
      <sheetName val="Paramètres"/>
      <sheetName val="References"/>
      <sheetName val="CAPS"/>
      <sheetName val="Statistique"/>
      <sheetName val="Taux d'occupation"/>
      <sheetName val="Veilleurs"/>
    </sheetNames>
    <sheetDataSet>
      <sheetData sheetId="0">
        <row r="1">
          <cell r="A1" t="str">
            <v>Nom</v>
          </cell>
          <cell r="B1" t="str">
            <v>Prénom</v>
          </cell>
          <cell r="C1" t="str">
            <v>Nom Prénom</v>
          </cell>
          <cell r="D1" t="str">
            <v>Date de naissance</v>
          </cell>
          <cell r="E1" t="str">
            <v>Âge</v>
          </cell>
          <cell r="F1" t="str">
            <v>Statut</v>
          </cell>
          <cell r="G1" t="str">
            <v>Nationalité</v>
          </cell>
          <cell r="H1" t="str">
            <v>Téléphone</v>
          </cell>
          <cell r="I1" t="str">
            <v>Mail</v>
          </cell>
          <cell r="J1" t="str">
            <v>Date d'OPP</v>
          </cell>
          <cell r="K1" t="str">
            <v>Age d'OPP</v>
          </cell>
          <cell r="L1" t="str">
            <v>Date de majorité</v>
          </cell>
          <cell r="M1" t="str">
            <v>Date d'arrivée au DAMA</v>
          </cell>
          <cell r="N1" t="str">
            <v>Temps de présence</v>
          </cell>
          <cell r="O1" t="str">
            <v>Date de note</v>
          </cell>
          <cell r="P1" t="str">
            <v>Evaluation faite</v>
          </cell>
          <cell r="Q1" t="str">
            <v>Type d'accueil</v>
          </cell>
          <cell r="R1" t="str">
            <v>Chbre</v>
          </cell>
          <cell r="S1" t="str">
            <v>Educateur</v>
          </cell>
          <cell r="T1" t="str">
            <v>Argent de poche</v>
          </cell>
          <cell r="U1" t="str">
            <v>Halle</v>
          </cell>
          <cell r="V1" t="str">
            <v>IEF</v>
          </cell>
          <cell r="W1" t="str">
            <v>AG</v>
          </cell>
          <cell r="X1" t="str">
            <v>Mail AG</v>
          </cell>
          <cell r="Y1" t="str">
            <v>Mesure de protection</v>
          </cell>
          <cell r="Z1" t="str">
            <v>Date de fin d'ATJM</v>
          </cell>
          <cell r="AA1" t="str">
            <v>Date Renouvellement</v>
          </cell>
          <cell r="AB1" t="str">
            <v>Date demande CMU/RIB</v>
          </cell>
          <cell r="AC1" t="str">
            <v>CMU</v>
          </cell>
          <cell r="AD1" t="str">
            <v>Numéro de CMU</v>
          </cell>
          <cell r="AE1" t="str">
            <v>Fin CMU</v>
          </cell>
          <cell r="AF1" t="str">
            <v>CLAT</v>
          </cell>
          <cell r="AG1" t="str">
            <v>RIB</v>
          </cell>
          <cell r="AH1" t="str">
            <v>Bus</v>
          </cell>
          <cell r="AI1" t="str">
            <v>Numéro</v>
          </cell>
          <cell r="AJ1" t="str">
            <v>Prix</v>
          </cell>
          <cell r="AK1" t="str">
            <v>Fin de validité</v>
          </cell>
          <cell r="AL1" t="str">
            <v>Acte de naissance</v>
          </cell>
          <cell r="AM1" t="str">
            <v>Jugement supplétif</v>
          </cell>
          <cell r="AN1" t="str">
            <v>Carte consulaire</v>
          </cell>
          <cell r="AO1" t="str">
            <v>Passeport</v>
          </cell>
          <cell r="AP1" t="str">
            <v>Référent PAMIE</v>
          </cell>
          <cell r="AQ1" t="str">
            <v>Téléphone PAMIE</v>
          </cell>
          <cell r="AR1" t="str">
            <v>Mail PAMIE</v>
          </cell>
          <cell r="AS1" t="str">
            <v>Demande de titre</v>
          </cell>
          <cell r="AT1" t="str">
            <v>CIO</v>
          </cell>
          <cell r="AU1" t="str">
            <v>Mission Locale Garantie Jeune</v>
          </cell>
          <cell r="AV1" t="str">
            <v>Scolarité</v>
          </cell>
          <cell r="AW1" t="str">
            <v>Etablissement</v>
          </cell>
          <cell r="AX1" t="str">
            <v>Classe</v>
          </cell>
        </row>
        <row r="2">
          <cell r="A2" t="str">
            <v>ABDELKADER</v>
          </cell>
          <cell r="B2" t="str">
            <v>Mohamed Adem</v>
          </cell>
          <cell r="C2" t="str">
            <v>ABDELKADER Mohamed Adem</v>
          </cell>
          <cell r="D2">
            <v>38186</v>
          </cell>
          <cell r="E2">
            <v>6258</v>
          </cell>
          <cell r="F2" t="str">
            <v>Mineur</v>
          </cell>
          <cell r="G2" t="str">
            <v>Tunisien</v>
          </cell>
          <cell r="H2">
            <v>749286221</v>
          </cell>
          <cell r="J2">
            <v>43887</v>
          </cell>
          <cell r="K2">
            <v>15</v>
          </cell>
          <cell r="L2">
            <v>44760</v>
          </cell>
          <cell r="M2">
            <v>43907</v>
          </cell>
          <cell r="N2" t="str">
            <v>18 mois</v>
          </cell>
          <cell r="O2">
            <v>44091</v>
          </cell>
          <cell r="P2" t="str">
            <v>Non</v>
          </cell>
          <cell r="Q2" t="str">
            <v>Semi_autonomie</v>
          </cell>
          <cell r="R2">
            <v>209</v>
          </cell>
          <cell r="S2" t="str">
            <v>J._CRESTOT</v>
          </cell>
          <cell r="T2">
            <v>67</v>
          </cell>
          <cell r="U2">
            <v>49</v>
          </cell>
          <cell r="V2" t="str">
            <v>V._LECUYER</v>
          </cell>
          <cell r="W2" t="str">
            <v>E. LEMAGNEN</v>
          </cell>
          <cell r="X2" t="str">
            <v>ase-evreux27@eure.fr</v>
          </cell>
          <cell r="Y2" t="str">
            <v>Ordonnance de placement</v>
          </cell>
          <cell r="AA2" t="str">
            <v>Pas d'ATJM</v>
          </cell>
          <cell r="AC2" t="str">
            <v>Oui</v>
          </cell>
          <cell r="AD2">
            <v>712710001390468</v>
          </cell>
          <cell r="AE2">
            <v>44592</v>
          </cell>
          <cell r="AF2" t="str">
            <v>Oui</v>
          </cell>
          <cell r="AG2" t="str">
            <v>Oui</v>
          </cell>
          <cell r="AH2" t="str">
            <v>Mois</v>
          </cell>
          <cell r="AI2" t="str">
            <v>02-000 000 059 107 725</v>
          </cell>
          <cell r="AJ2">
            <v>15.45</v>
          </cell>
          <cell r="AK2">
            <v>44469</v>
          </cell>
          <cell r="AL2" t="str">
            <v>Oui</v>
          </cell>
          <cell r="AM2" t="str">
            <v>Non</v>
          </cell>
          <cell r="AN2" t="str">
            <v>Non</v>
          </cell>
          <cell r="AO2" t="str">
            <v>Non</v>
          </cell>
          <cell r="AP2" t="str">
            <v>Coraline DESPERROIS</v>
          </cell>
          <cell r="AQ2" t="str">
            <v>06 38 40 19 41</v>
          </cell>
          <cell r="AR2" t="str">
            <v>cdesperrois@caps76.fr</v>
          </cell>
          <cell r="AT2" t="str">
            <v>Oui</v>
          </cell>
          <cell r="AU2" t="str">
            <v>Non</v>
          </cell>
          <cell r="AZ2" t="str">
            <v>RAS</v>
          </cell>
        </row>
        <row r="3">
          <cell r="A3" t="str">
            <v>AHMADOU</v>
          </cell>
          <cell r="B3" t="str">
            <v>Tidjani</v>
          </cell>
          <cell r="C3" t="str">
            <v>AHMADOU Tidjani</v>
          </cell>
          <cell r="D3">
            <v>38115</v>
          </cell>
          <cell r="E3">
            <v>6329</v>
          </cell>
          <cell r="F3" t="str">
            <v>Mineur</v>
          </cell>
          <cell r="G3" t="str">
            <v>Camerounais</v>
          </cell>
          <cell r="J3">
            <v>44426</v>
          </cell>
          <cell r="K3">
            <v>17</v>
          </cell>
          <cell r="M3">
            <v>44440</v>
          </cell>
          <cell r="N3" t="str">
            <v>0 mois</v>
          </cell>
          <cell r="O3">
            <v>44621</v>
          </cell>
          <cell r="P3" t="str">
            <v>Non</v>
          </cell>
          <cell r="Q3" t="str">
            <v>Collectif</v>
          </cell>
          <cell r="R3">
            <v>120</v>
          </cell>
          <cell r="S3" t="str">
            <v>J._CRESTOT</v>
          </cell>
          <cell r="T3">
            <v>67</v>
          </cell>
          <cell r="U3">
            <v>0</v>
          </cell>
          <cell r="V3" t="str">
            <v>M._MICHELO</v>
          </cell>
          <cell r="W3" t="str">
            <v>P. HERVE</v>
          </cell>
          <cell r="X3" t="str">
            <v>ase-louviers@eure.fr</v>
          </cell>
          <cell r="Y3" t="str">
            <v>Ordonnance de placement</v>
          </cell>
          <cell r="AA3" t="str">
            <v>Pas d'ATJM</v>
          </cell>
          <cell r="AC3" t="str">
            <v>Non</v>
          </cell>
          <cell r="AF3" t="str">
            <v>Non</v>
          </cell>
          <cell r="AG3" t="str">
            <v>Non</v>
          </cell>
          <cell r="AH3" t="str">
            <v>Mois</v>
          </cell>
          <cell r="AK3">
            <v>44469</v>
          </cell>
          <cell r="AL3" t="str">
            <v>Non</v>
          </cell>
          <cell r="AM3" t="str">
            <v>Non</v>
          </cell>
          <cell r="AN3" t="str">
            <v>Non</v>
          </cell>
          <cell r="AO3" t="str">
            <v>Non</v>
          </cell>
          <cell r="AT3" t="str">
            <v>Non</v>
          </cell>
          <cell r="AU3" t="str">
            <v>Non</v>
          </cell>
          <cell r="AZ3" t="str">
            <v>RAS</v>
          </cell>
        </row>
        <row r="4">
          <cell r="A4" t="str">
            <v>AHMED</v>
          </cell>
          <cell r="B4" t="str">
            <v>Nahid</v>
          </cell>
          <cell r="C4" t="str">
            <v>AHMED Nahid</v>
          </cell>
          <cell r="D4">
            <v>38196</v>
          </cell>
          <cell r="E4">
            <v>6248</v>
          </cell>
          <cell r="F4" t="str">
            <v>Mineur</v>
          </cell>
          <cell r="G4" t="str">
            <v>Bangladais</v>
          </cell>
          <cell r="I4" t="str">
            <v>nahidahmed98700@gmail.com</v>
          </cell>
          <cell r="J4">
            <v>44159</v>
          </cell>
          <cell r="K4">
            <v>15</v>
          </cell>
          <cell r="L4">
            <v>44770</v>
          </cell>
          <cell r="M4">
            <v>44183</v>
          </cell>
          <cell r="N4" t="str">
            <v>9 mois</v>
          </cell>
          <cell r="O4">
            <v>44365</v>
          </cell>
          <cell r="P4" t="str">
            <v>Oui</v>
          </cell>
          <cell r="Q4" t="str">
            <v>Collectif</v>
          </cell>
          <cell r="R4">
            <v>305</v>
          </cell>
          <cell r="S4" t="str">
            <v>H._LETESSIER</v>
          </cell>
          <cell r="T4">
            <v>67</v>
          </cell>
          <cell r="U4">
            <v>0</v>
          </cell>
          <cell r="V4" t="str">
            <v>M._BROSSET</v>
          </cell>
          <cell r="W4" t="str">
            <v>P. HERVE</v>
          </cell>
          <cell r="X4" t="str">
            <v>ase-pont-audemer27@eure.fr</v>
          </cell>
          <cell r="Y4" t="str">
            <v>Ordonnance de placement</v>
          </cell>
          <cell r="AA4" t="str">
            <v>Pas d'ATJM</v>
          </cell>
          <cell r="AC4" t="str">
            <v>Oui</v>
          </cell>
          <cell r="AD4">
            <v>712710001456883</v>
          </cell>
          <cell r="AE4">
            <v>44500</v>
          </cell>
          <cell r="AF4" t="str">
            <v>Oui</v>
          </cell>
          <cell r="AG4" t="str">
            <v>Oui</v>
          </cell>
          <cell r="AH4" t="str">
            <v>Trimestre</v>
          </cell>
          <cell r="AI4" t="str">
            <v>02-000 000 059 688 585</v>
          </cell>
          <cell r="AJ4">
            <v>10</v>
          </cell>
          <cell r="AK4" t="str">
            <v>31/12/20</v>
          </cell>
          <cell r="AL4" t="str">
            <v>Oui</v>
          </cell>
          <cell r="AM4" t="str">
            <v>Non</v>
          </cell>
          <cell r="AN4" t="str">
            <v>Non</v>
          </cell>
          <cell r="AO4" t="str">
            <v>Non</v>
          </cell>
          <cell r="AP4" t="str">
            <v>Annabelle FOLLET</v>
          </cell>
          <cell r="AQ4" t="str">
            <v>06 82 32 47 20</v>
          </cell>
          <cell r="AR4" t="str">
            <v>afollet@caps76.fr</v>
          </cell>
          <cell r="AT4" t="str">
            <v>Oui</v>
          </cell>
          <cell r="AU4" t="str">
            <v>Non</v>
          </cell>
          <cell r="AV4" t="str">
            <v>Lycee_professionnel</v>
          </cell>
          <cell r="AW4" t="str">
            <v>A_HEBERT</v>
          </cell>
          <cell r="AZ4" t="str">
            <v>RAS</v>
          </cell>
        </row>
        <row r="5">
          <cell r="A5" t="str">
            <v>AKBARI</v>
          </cell>
          <cell r="B5" t="str">
            <v>Ali Reza</v>
          </cell>
          <cell r="C5" t="str">
            <v>AKBARI Ali Reza</v>
          </cell>
          <cell r="D5">
            <v>38353</v>
          </cell>
          <cell r="E5">
            <v>6091</v>
          </cell>
          <cell r="F5" t="str">
            <v>Mineur</v>
          </cell>
          <cell r="G5" t="str">
            <v>Afghan</v>
          </cell>
          <cell r="H5">
            <v>751448931</v>
          </cell>
          <cell r="I5" t="str">
            <v>alirezaakbari2005t@gmail.com</v>
          </cell>
          <cell r="J5">
            <v>44140</v>
          </cell>
          <cell r="K5">
            <v>15</v>
          </cell>
          <cell r="L5">
            <v>44927</v>
          </cell>
          <cell r="M5">
            <v>44140</v>
          </cell>
          <cell r="N5" t="str">
            <v>10 mois</v>
          </cell>
          <cell r="O5">
            <v>44321</v>
          </cell>
          <cell r="P5" t="str">
            <v>Oui</v>
          </cell>
          <cell r="Q5" t="str">
            <v>Collectif</v>
          </cell>
          <cell r="R5">
            <v>321</v>
          </cell>
          <cell r="S5" t="str">
            <v>H._LETESSIER</v>
          </cell>
          <cell r="T5">
            <v>67</v>
          </cell>
          <cell r="U5">
            <v>0</v>
          </cell>
          <cell r="V5" t="str">
            <v>M._BROSSET</v>
          </cell>
          <cell r="W5" t="str">
            <v>P. HERVE</v>
          </cell>
          <cell r="X5" t="str">
            <v>ase-pont-audemer27@eure.fr</v>
          </cell>
          <cell r="Y5" t="str">
            <v>Tutelle</v>
          </cell>
          <cell r="AA5" t="str">
            <v>Pas d'ATJM</v>
          </cell>
          <cell r="AC5" t="str">
            <v>Oui</v>
          </cell>
          <cell r="AD5">
            <v>712710001456586</v>
          </cell>
          <cell r="AE5">
            <v>44500</v>
          </cell>
          <cell r="AF5" t="str">
            <v>Oui</v>
          </cell>
          <cell r="AG5" t="str">
            <v>Non</v>
          </cell>
          <cell r="AH5" t="str">
            <v>Mois</v>
          </cell>
          <cell r="AI5" t="str">
            <v>02-000 000 059 688 623</v>
          </cell>
          <cell r="AJ5">
            <v>15.45</v>
          </cell>
          <cell r="AK5">
            <v>44469</v>
          </cell>
          <cell r="AL5" t="str">
            <v>Non</v>
          </cell>
          <cell r="AM5" t="str">
            <v>Non</v>
          </cell>
          <cell r="AN5" t="str">
            <v>Non</v>
          </cell>
          <cell r="AO5" t="str">
            <v>Non</v>
          </cell>
          <cell r="AP5" t="str">
            <v>Donatien ZABUKOVEC</v>
          </cell>
          <cell r="AQ5" t="str">
            <v>06 27 88 94 54</v>
          </cell>
          <cell r="AR5" t="str">
            <v>dzabukovec@caps76.fr</v>
          </cell>
          <cell r="AS5" t="str">
            <v>Asile</v>
          </cell>
          <cell r="AT5" t="str">
            <v>Oui</v>
          </cell>
          <cell r="AU5" t="str">
            <v>Non</v>
          </cell>
          <cell r="AZ5" t="str">
            <v>RAS</v>
          </cell>
        </row>
        <row r="6">
          <cell r="A6" t="str">
            <v>ARAKELYAN</v>
          </cell>
          <cell r="B6" t="str">
            <v>Khachik</v>
          </cell>
          <cell r="C6" t="str">
            <v>ARAKELYAN Khachik</v>
          </cell>
          <cell r="D6">
            <v>37583</v>
          </cell>
          <cell r="E6">
            <v>6861</v>
          </cell>
          <cell r="F6" t="str">
            <v>Majeur</v>
          </cell>
          <cell r="G6" t="str">
            <v>Arménien</v>
          </cell>
          <cell r="H6" t="str">
            <v>07 51 52 86 75</v>
          </cell>
          <cell r="I6" t="str">
            <v>Khachik.arakel@gmail.com</v>
          </cell>
          <cell r="J6">
            <v>43669</v>
          </cell>
          <cell r="K6">
            <v>16</v>
          </cell>
          <cell r="L6">
            <v>44158</v>
          </cell>
          <cell r="M6">
            <v>43683</v>
          </cell>
          <cell r="N6" t="str">
            <v>25 mois</v>
          </cell>
          <cell r="O6">
            <v>43867</v>
          </cell>
          <cell r="P6" t="str">
            <v>Oui</v>
          </cell>
          <cell r="Q6" t="str">
            <v>Semi_autonomie</v>
          </cell>
          <cell r="R6">
            <v>113</v>
          </cell>
          <cell r="S6" t="str">
            <v>H._LETESSIER</v>
          </cell>
          <cell r="T6">
            <v>67</v>
          </cell>
          <cell r="U6">
            <v>49</v>
          </cell>
          <cell r="V6" t="str">
            <v>A._FRERET</v>
          </cell>
          <cell r="W6" t="str">
            <v>O. FERE</v>
          </cell>
          <cell r="X6" t="str">
            <v>ase-evreux227@eure.fr</v>
          </cell>
          <cell r="Y6" t="str">
            <v>ATJM non renouvelable</v>
          </cell>
          <cell r="Z6">
            <v>44530</v>
          </cell>
          <cell r="AA6" t="str">
            <v>Pas de renouvellement</v>
          </cell>
          <cell r="AC6" t="str">
            <v>Oui</v>
          </cell>
          <cell r="AD6">
            <v>102119925202453</v>
          </cell>
          <cell r="AE6">
            <v>44469</v>
          </cell>
          <cell r="AF6" t="str">
            <v>Oui</v>
          </cell>
          <cell r="AG6" t="str">
            <v>Oui</v>
          </cell>
          <cell r="AH6" t="str">
            <v>Trimestre</v>
          </cell>
          <cell r="AI6" t="str">
            <v>02-000 000 057 864 857</v>
          </cell>
          <cell r="AJ6">
            <v>10</v>
          </cell>
          <cell r="AK6" t="str">
            <v>31/12/20</v>
          </cell>
          <cell r="AL6" t="str">
            <v>Oui</v>
          </cell>
          <cell r="AM6" t="str">
            <v>Non</v>
          </cell>
          <cell r="AN6" t="str">
            <v>Non</v>
          </cell>
          <cell r="AO6" t="str">
            <v>Non</v>
          </cell>
          <cell r="AS6" t="str">
            <v>Travailleur temporaire</v>
          </cell>
          <cell r="AT6" t="str">
            <v>Oui</v>
          </cell>
          <cell r="AU6" t="str">
            <v>Non</v>
          </cell>
          <cell r="AV6" t="str">
            <v>Lycee_professionnel</v>
          </cell>
          <cell r="AW6" t="str">
            <v>A_HEBERT</v>
          </cell>
          <cell r="AZ6" t="str">
            <v>RAS</v>
          </cell>
        </row>
        <row r="7">
          <cell r="A7" t="str">
            <v>BA</v>
          </cell>
          <cell r="B7" t="str">
            <v>Khalidou</v>
          </cell>
          <cell r="C7" t="str">
            <v>BA Khalidou</v>
          </cell>
          <cell r="D7">
            <v>37605</v>
          </cell>
          <cell r="E7">
            <v>6839</v>
          </cell>
          <cell r="F7" t="str">
            <v>Majeur</v>
          </cell>
          <cell r="G7" t="str">
            <v>Mauritanien</v>
          </cell>
          <cell r="H7" t="str">
            <v>06 05 60 48 09</v>
          </cell>
          <cell r="J7">
            <v>43840</v>
          </cell>
          <cell r="K7">
            <v>17</v>
          </cell>
          <cell r="L7">
            <v>44180</v>
          </cell>
          <cell r="M7">
            <v>43847</v>
          </cell>
          <cell r="N7" t="str">
            <v>20 mois</v>
          </cell>
          <cell r="O7">
            <v>44029</v>
          </cell>
          <cell r="P7" t="str">
            <v>Non</v>
          </cell>
          <cell r="Q7" t="str">
            <v>Semi_autonomie</v>
          </cell>
          <cell r="R7">
            <v>215</v>
          </cell>
          <cell r="S7" t="str">
            <v>J._CRESTOT</v>
          </cell>
          <cell r="T7">
            <v>0</v>
          </cell>
          <cell r="U7">
            <v>49</v>
          </cell>
          <cell r="V7" t="str">
            <v>V._LECUYER</v>
          </cell>
          <cell r="W7" t="str">
            <v>E. LEMAGNEN</v>
          </cell>
          <cell r="X7" t="str">
            <v>ase-louviers@eure.fr</v>
          </cell>
          <cell r="Y7" t="str">
            <v>ATJM non renouvelable</v>
          </cell>
          <cell r="Z7">
            <v>44454</v>
          </cell>
          <cell r="AA7" t="str">
            <v>Pas de renouvellement</v>
          </cell>
          <cell r="AC7" t="str">
            <v>Oui</v>
          </cell>
          <cell r="AD7">
            <v>102129933604847</v>
          </cell>
          <cell r="AE7">
            <v>44561</v>
          </cell>
          <cell r="AF7" t="str">
            <v>Oui</v>
          </cell>
          <cell r="AG7" t="str">
            <v>Oui</v>
          </cell>
          <cell r="AH7" t="str">
            <v>Mois</v>
          </cell>
          <cell r="AI7" t="str">
            <v>02-000 000 059 106 208</v>
          </cell>
          <cell r="AJ7" t="str">
            <v>Non pris en charge par le DAMA</v>
          </cell>
          <cell r="AK7">
            <v>44469</v>
          </cell>
          <cell r="AL7" t="str">
            <v>Oui</v>
          </cell>
          <cell r="AM7" t="str">
            <v>Non</v>
          </cell>
          <cell r="AN7" t="str">
            <v>Non</v>
          </cell>
          <cell r="AO7" t="str">
            <v>Non</v>
          </cell>
          <cell r="AP7" t="str">
            <v>Annabelle FOLLET</v>
          </cell>
          <cell r="AQ7" t="str">
            <v>06 82 32 47 20</v>
          </cell>
          <cell r="AR7" t="str">
            <v>afollet@caps76.fr</v>
          </cell>
          <cell r="AS7" t="str">
            <v>Travailleur temporaire</v>
          </cell>
          <cell r="AT7" t="str">
            <v>Oui</v>
          </cell>
          <cell r="AU7" t="str">
            <v>Non</v>
          </cell>
          <cell r="AV7" t="str">
            <v>Apprentissage</v>
          </cell>
          <cell r="AW7" t="str">
            <v>CFA</v>
          </cell>
          <cell r="AX7" t="str">
            <v>Carreleur</v>
          </cell>
          <cell r="AY7" t="str">
            <v>Gabor BUNKOCI</v>
          </cell>
          <cell r="AZ7" t="str">
            <v>RAS</v>
          </cell>
        </row>
        <row r="8">
          <cell r="A8" t="str">
            <v>BA</v>
          </cell>
          <cell r="B8" t="str">
            <v>Saada</v>
          </cell>
          <cell r="C8" t="str">
            <v>BA Saada</v>
          </cell>
          <cell r="D8">
            <v>38022</v>
          </cell>
          <cell r="E8">
            <v>6422</v>
          </cell>
          <cell r="F8" t="str">
            <v>Mineur</v>
          </cell>
          <cell r="G8" t="str">
            <v>Malien</v>
          </cell>
          <cell r="H8">
            <v>753903433</v>
          </cell>
          <cell r="J8">
            <v>44256</v>
          </cell>
          <cell r="K8">
            <v>16</v>
          </cell>
          <cell r="L8">
            <v>44597</v>
          </cell>
          <cell r="M8">
            <v>44281</v>
          </cell>
          <cell r="N8" t="str">
            <v>6 mois</v>
          </cell>
          <cell r="O8">
            <v>44465</v>
          </cell>
          <cell r="P8" t="str">
            <v>Oui</v>
          </cell>
          <cell r="Q8" t="str">
            <v>Semi_autonomie</v>
          </cell>
          <cell r="R8">
            <v>214</v>
          </cell>
          <cell r="S8" t="str">
            <v>H._LETESSIER</v>
          </cell>
          <cell r="T8">
            <v>67</v>
          </cell>
          <cell r="U8">
            <v>49</v>
          </cell>
          <cell r="V8" t="str">
            <v>V._LECUYER</v>
          </cell>
          <cell r="W8" t="str">
            <v>E. LEMAGNEN</v>
          </cell>
          <cell r="X8" t="str">
            <v>ase-vernon27@eure.fr</v>
          </cell>
          <cell r="Y8" t="str">
            <v>Ordonnance de placement</v>
          </cell>
          <cell r="AA8" t="str">
            <v>Pas d'ATJM</v>
          </cell>
          <cell r="AC8" t="str">
            <v>Oui</v>
          </cell>
          <cell r="AD8">
            <v>712710001487765</v>
          </cell>
          <cell r="AE8">
            <v>44620</v>
          </cell>
          <cell r="AF8" t="str">
            <v>Oui</v>
          </cell>
          <cell r="AG8" t="str">
            <v>Non</v>
          </cell>
          <cell r="AH8" t="str">
            <v>Mois</v>
          </cell>
          <cell r="AI8" t="str">
            <v>02-000 000 059 686 962</v>
          </cell>
          <cell r="AJ8">
            <v>10</v>
          </cell>
          <cell r="AK8">
            <v>44469</v>
          </cell>
          <cell r="AL8" t="str">
            <v>Non</v>
          </cell>
          <cell r="AM8" t="str">
            <v>Non</v>
          </cell>
          <cell r="AN8" t="str">
            <v>Non</v>
          </cell>
          <cell r="AO8" t="str">
            <v>Non</v>
          </cell>
          <cell r="AT8" t="str">
            <v>Oui</v>
          </cell>
          <cell r="AU8" t="str">
            <v>Non</v>
          </cell>
          <cell r="AV8" t="str">
            <v>Autre</v>
          </cell>
          <cell r="AW8" t="str">
            <v>CFA</v>
          </cell>
          <cell r="AX8" t="str">
            <v>Boucher</v>
          </cell>
          <cell r="AY8" t="str">
            <v>Bebert</v>
          </cell>
          <cell r="AZ8" t="str">
            <v>RAS</v>
          </cell>
        </row>
        <row r="9">
          <cell r="A9" t="str">
            <v>BAH</v>
          </cell>
          <cell r="B9" t="str">
            <v>Abdoulaye</v>
          </cell>
          <cell r="C9" t="str">
            <v>BAH Abdoulaye</v>
          </cell>
          <cell r="D9">
            <v>39005</v>
          </cell>
          <cell r="E9">
            <v>5439</v>
          </cell>
          <cell r="F9" t="str">
            <v>Mineur</v>
          </cell>
          <cell r="G9" t="str">
            <v>Guinéen</v>
          </cell>
          <cell r="J9">
            <v>44398</v>
          </cell>
          <cell r="K9">
            <v>14</v>
          </cell>
          <cell r="L9">
            <v>45580</v>
          </cell>
          <cell r="M9">
            <v>44418</v>
          </cell>
          <cell r="N9" t="str">
            <v>1 mois</v>
          </cell>
          <cell r="O9">
            <v>44602</v>
          </cell>
          <cell r="P9" t="str">
            <v>Non</v>
          </cell>
          <cell r="Q9" t="str">
            <v>Collectif</v>
          </cell>
          <cell r="R9">
            <v>103</v>
          </cell>
          <cell r="S9" t="str">
            <v>G._DA_SILVA</v>
          </cell>
          <cell r="T9">
            <v>67</v>
          </cell>
          <cell r="U9">
            <v>0</v>
          </cell>
          <cell r="V9" t="str">
            <v>M._MICHELO</v>
          </cell>
          <cell r="W9" t="str">
            <v>P. MARION</v>
          </cell>
          <cell r="X9" t="str">
            <v>ase-louviers@eure.fr</v>
          </cell>
          <cell r="Y9" t="str">
            <v>Ordonnance de placement</v>
          </cell>
          <cell r="AA9" t="str">
            <v>Pas d'ATJM</v>
          </cell>
          <cell r="AC9" t="str">
            <v>Non</v>
          </cell>
          <cell r="AF9" t="str">
            <v>Non</v>
          </cell>
          <cell r="AG9" t="str">
            <v>Non</v>
          </cell>
          <cell r="AH9" t="str">
            <v>Mois</v>
          </cell>
          <cell r="AJ9">
            <v>25</v>
          </cell>
          <cell r="AK9">
            <v>44469</v>
          </cell>
          <cell r="AL9" t="str">
            <v>Non</v>
          </cell>
          <cell r="AM9" t="str">
            <v>Non</v>
          </cell>
          <cell r="AN9" t="str">
            <v>Non</v>
          </cell>
          <cell r="AO9" t="str">
            <v>Non</v>
          </cell>
          <cell r="AT9" t="str">
            <v>Non</v>
          </cell>
          <cell r="AU9" t="str">
            <v>Non</v>
          </cell>
          <cell r="AZ9" t="str">
            <v>RAS</v>
          </cell>
        </row>
        <row r="10">
          <cell r="A10" t="str">
            <v>BAH</v>
          </cell>
          <cell r="B10" t="str">
            <v>Amadou</v>
          </cell>
          <cell r="C10" t="str">
            <v>BAH Amadou</v>
          </cell>
          <cell r="D10">
            <v>38263</v>
          </cell>
          <cell r="E10">
            <v>6181</v>
          </cell>
          <cell r="F10" t="str">
            <v>Mineur</v>
          </cell>
          <cell r="G10" t="str">
            <v>Guinéen</v>
          </cell>
          <cell r="H10" t="str">
            <v>07 51 35 93 05</v>
          </cell>
          <cell r="J10">
            <v>44120</v>
          </cell>
          <cell r="K10">
            <v>15</v>
          </cell>
          <cell r="L10">
            <v>44837</v>
          </cell>
          <cell r="M10">
            <v>44183</v>
          </cell>
          <cell r="N10" t="str">
            <v>9 mois</v>
          </cell>
          <cell r="O10">
            <v>44365</v>
          </cell>
          <cell r="P10" t="str">
            <v>Non</v>
          </cell>
          <cell r="Q10" t="str">
            <v>Collectif</v>
          </cell>
          <cell r="R10">
            <v>315</v>
          </cell>
          <cell r="S10" t="str">
            <v>J._CRESTOT</v>
          </cell>
          <cell r="T10">
            <v>67</v>
          </cell>
          <cell r="U10">
            <v>0</v>
          </cell>
          <cell r="V10" t="str">
            <v>H._LEBROC</v>
          </cell>
          <cell r="W10" t="str">
            <v>K. MAURICE PEROUMAL</v>
          </cell>
          <cell r="X10" t="str">
            <v>ase-evreux27@eure.fr</v>
          </cell>
          <cell r="Y10" t="str">
            <v>Tutelle</v>
          </cell>
          <cell r="AA10" t="str">
            <v>Pas d'ATJM</v>
          </cell>
          <cell r="AC10" t="str">
            <v>Oui</v>
          </cell>
          <cell r="AD10">
            <v>104109933012025</v>
          </cell>
          <cell r="AE10">
            <v>44469</v>
          </cell>
          <cell r="AF10" t="str">
            <v>Oui</v>
          </cell>
          <cell r="AG10" t="str">
            <v>Oui</v>
          </cell>
          <cell r="AH10" t="str">
            <v>Trimestre</v>
          </cell>
          <cell r="AI10" t="str">
            <v>02-000 000 059 688 586</v>
          </cell>
          <cell r="AJ10">
            <v>10</v>
          </cell>
          <cell r="AK10" t="str">
            <v>31/12/20</v>
          </cell>
          <cell r="AL10" t="str">
            <v>Oui</v>
          </cell>
          <cell r="AM10" t="str">
            <v>Non</v>
          </cell>
          <cell r="AN10" t="str">
            <v>Non</v>
          </cell>
          <cell r="AO10" t="str">
            <v>Non</v>
          </cell>
          <cell r="AP10" t="str">
            <v>Annabelle FOLLET</v>
          </cell>
          <cell r="AQ10" t="str">
            <v>06 82 32 47 20</v>
          </cell>
          <cell r="AR10" t="str">
            <v>afollet@caps76.fr</v>
          </cell>
          <cell r="AT10" t="str">
            <v>Oui</v>
          </cell>
          <cell r="AU10" t="str">
            <v>Oui</v>
          </cell>
          <cell r="AV10" t="str">
            <v>Lycee_professionnel</v>
          </cell>
          <cell r="AW10" t="str">
            <v>A_HEBERT</v>
          </cell>
          <cell r="AZ10" t="str">
            <v>RAS</v>
          </cell>
        </row>
        <row r="11">
          <cell r="A11" t="str">
            <v>BAH</v>
          </cell>
          <cell r="B11" t="str">
            <v>Mamadou Kadjaliou</v>
          </cell>
          <cell r="C11" t="str">
            <v>BAH Mamadou Kadjaliou</v>
          </cell>
          <cell r="D11">
            <v>37992</v>
          </cell>
          <cell r="E11">
            <v>6452</v>
          </cell>
          <cell r="F11" t="str">
            <v>Mineur</v>
          </cell>
          <cell r="G11" t="str">
            <v>Guinéen</v>
          </cell>
          <cell r="H11" t="str">
            <v>07 51 47 79 55</v>
          </cell>
          <cell r="J11">
            <v>43902</v>
          </cell>
          <cell r="K11">
            <v>16</v>
          </cell>
          <cell r="L11">
            <v>44567</v>
          </cell>
          <cell r="M11">
            <v>43980</v>
          </cell>
          <cell r="N11" t="str">
            <v>16 mois</v>
          </cell>
          <cell r="O11">
            <v>44164</v>
          </cell>
          <cell r="P11" t="str">
            <v>Non</v>
          </cell>
          <cell r="Q11" t="str">
            <v>Semi_autonomie</v>
          </cell>
          <cell r="R11">
            <v>308</v>
          </cell>
          <cell r="S11" t="str">
            <v>J._CRESTOT</v>
          </cell>
          <cell r="T11">
            <v>67</v>
          </cell>
          <cell r="U11">
            <v>49</v>
          </cell>
          <cell r="V11" t="str">
            <v>M._MICHELO</v>
          </cell>
          <cell r="W11" t="str">
            <v>C. ADIASSE</v>
          </cell>
          <cell r="X11" t="str">
            <v>ase-louviers@eure.fr</v>
          </cell>
          <cell r="Y11" t="str">
            <v>Ordonnance de placement</v>
          </cell>
          <cell r="AA11" t="str">
            <v>Pas d'ATJM</v>
          </cell>
          <cell r="AC11" t="str">
            <v>Oui</v>
          </cell>
          <cell r="AD11">
            <v>104019933016530</v>
          </cell>
          <cell r="AE11">
            <v>44620</v>
          </cell>
          <cell r="AF11" t="str">
            <v>Oui</v>
          </cell>
          <cell r="AG11" t="str">
            <v>Oui</v>
          </cell>
          <cell r="AH11" t="str">
            <v>Trimestre</v>
          </cell>
          <cell r="AI11" t="str">
            <v>02-000 000 059 107 510</v>
          </cell>
          <cell r="AJ11">
            <v>22.25</v>
          </cell>
          <cell r="AK11" t="str">
            <v>31/12/20</v>
          </cell>
          <cell r="AL11" t="str">
            <v>Oui</v>
          </cell>
          <cell r="AM11" t="str">
            <v>Non</v>
          </cell>
          <cell r="AN11" t="str">
            <v>Non</v>
          </cell>
          <cell r="AO11" t="str">
            <v>Non</v>
          </cell>
          <cell r="AP11" t="str">
            <v>Lucie COSNIER</v>
          </cell>
          <cell r="AQ11" t="str">
            <v>07 50 59 66 48</v>
          </cell>
          <cell r="AR11" t="str">
            <v>lcosnier@caps76.fr</v>
          </cell>
          <cell r="AT11" t="str">
            <v>Oui</v>
          </cell>
          <cell r="AU11" t="str">
            <v>Oui</v>
          </cell>
          <cell r="AV11" t="str">
            <v>Autre</v>
          </cell>
          <cell r="AW11" t="str">
            <v>CFA</v>
          </cell>
          <cell r="AX11" t="str">
            <v>Carreleur</v>
          </cell>
          <cell r="AY11" t="str">
            <v>Korkmaz</v>
          </cell>
          <cell r="AZ11" t="str">
            <v>RAS</v>
          </cell>
        </row>
        <row r="12">
          <cell r="A12" t="str">
            <v>BARADJI</v>
          </cell>
          <cell r="B12" t="str">
            <v>Mamadou</v>
          </cell>
          <cell r="C12" t="str">
            <v>BARADJI Mamadou</v>
          </cell>
          <cell r="D12">
            <v>38333</v>
          </cell>
          <cell r="E12">
            <v>6111</v>
          </cell>
          <cell r="F12" t="str">
            <v>Mineur</v>
          </cell>
          <cell r="G12" t="str">
            <v>Malien</v>
          </cell>
          <cell r="H12">
            <v>753863937</v>
          </cell>
          <cell r="J12">
            <v>44040</v>
          </cell>
          <cell r="K12">
            <v>15</v>
          </cell>
          <cell r="L12">
            <v>44907</v>
          </cell>
          <cell r="M12">
            <v>44057</v>
          </cell>
          <cell r="N12" t="str">
            <v>13 mois</v>
          </cell>
          <cell r="O12">
            <v>44241</v>
          </cell>
          <cell r="P12" t="str">
            <v>Non</v>
          </cell>
          <cell r="Q12" t="str">
            <v>Collectif</v>
          </cell>
          <cell r="R12">
            <v>309</v>
          </cell>
          <cell r="S12" t="str">
            <v>J._CRESTOT</v>
          </cell>
          <cell r="T12">
            <v>67</v>
          </cell>
          <cell r="U12">
            <v>0</v>
          </cell>
          <cell r="V12" t="str">
            <v>M._MICHELO</v>
          </cell>
          <cell r="W12" t="str">
            <v>C. ADIASSE</v>
          </cell>
          <cell r="X12" t="str">
            <v>ase-louviers@eure.fr</v>
          </cell>
          <cell r="Y12" t="str">
            <v>Ordonnance de placement</v>
          </cell>
          <cell r="AA12" t="str">
            <v>Pas d'ATJM</v>
          </cell>
          <cell r="AC12" t="str">
            <v>Oui</v>
          </cell>
          <cell r="AD12">
            <v>712710001428476</v>
          </cell>
          <cell r="AE12">
            <v>44742</v>
          </cell>
          <cell r="AF12" t="str">
            <v>Non</v>
          </cell>
          <cell r="AG12" t="str">
            <v>Oui</v>
          </cell>
          <cell r="AH12" t="str">
            <v>Trimestre</v>
          </cell>
          <cell r="AI12" t="str">
            <v>02-000 000 059 688 535</v>
          </cell>
          <cell r="AJ12">
            <v>10</v>
          </cell>
          <cell r="AK12" t="str">
            <v>31/12/20</v>
          </cell>
          <cell r="AL12" t="str">
            <v>Oui</v>
          </cell>
          <cell r="AM12" t="str">
            <v>Oui</v>
          </cell>
          <cell r="AN12" t="str">
            <v>Oui</v>
          </cell>
          <cell r="AO12" t="str">
            <v>Oui</v>
          </cell>
          <cell r="AP12" t="str">
            <v>Annabelle FOLLET</v>
          </cell>
          <cell r="AQ12" t="str">
            <v>06 82 32 47 20</v>
          </cell>
          <cell r="AR12" t="str">
            <v>afollet@caps76.fr</v>
          </cell>
          <cell r="AS12" t="str">
            <v>Vie privée et familiale</v>
          </cell>
          <cell r="AT12" t="str">
            <v>Oui</v>
          </cell>
          <cell r="AU12" t="str">
            <v>Non</v>
          </cell>
          <cell r="AV12" t="str">
            <v>Lycee_professionnel</v>
          </cell>
          <cell r="AW12" t="str">
            <v>A_HEBERT</v>
          </cell>
          <cell r="AZ12" t="str">
            <v>RAS</v>
          </cell>
        </row>
        <row r="13">
          <cell r="A13" t="str">
            <v>BARANI</v>
          </cell>
          <cell r="B13" t="str">
            <v>Mohammad Reza</v>
          </cell>
          <cell r="C13" t="str">
            <v>BARANI Mohammad Reza</v>
          </cell>
          <cell r="D13">
            <v>38353</v>
          </cell>
          <cell r="E13">
            <v>6091</v>
          </cell>
          <cell r="F13" t="str">
            <v>Mineur</v>
          </cell>
          <cell r="G13" t="str">
            <v>Afghan</v>
          </cell>
          <cell r="H13">
            <v>688912009</v>
          </cell>
          <cell r="J13">
            <v>44273</v>
          </cell>
          <cell r="K13">
            <v>16</v>
          </cell>
          <cell r="L13">
            <v>44927</v>
          </cell>
          <cell r="M13">
            <v>44273</v>
          </cell>
          <cell r="N13" t="str">
            <v>6 mois</v>
          </cell>
          <cell r="O13">
            <v>44457</v>
          </cell>
          <cell r="P13" t="str">
            <v>Non</v>
          </cell>
          <cell r="Q13" t="str">
            <v>Collectif</v>
          </cell>
          <cell r="R13">
            <v>319</v>
          </cell>
          <cell r="S13" t="str">
            <v>H._LETESSIER</v>
          </cell>
          <cell r="T13">
            <v>67</v>
          </cell>
          <cell r="U13">
            <v>0</v>
          </cell>
          <cell r="V13" t="str">
            <v>M._BROSSET</v>
          </cell>
          <cell r="W13" t="str">
            <v>E. GROSSET JANIN</v>
          </cell>
          <cell r="X13" t="str">
            <v>ase-pont-audemer27@eure.fr</v>
          </cell>
          <cell r="Y13" t="str">
            <v>Tutelle</v>
          </cell>
          <cell r="AA13" t="str">
            <v>Pas d'ATJM</v>
          </cell>
          <cell r="AC13" t="str">
            <v>Oui</v>
          </cell>
          <cell r="AD13">
            <v>712710001486478</v>
          </cell>
          <cell r="AE13">
            <v>44620</v>
          </cell>
          <cell r="AF13" t="str">
            <v>Oui</v>
          </cell>
          <cell r="AG13" t="str">
            <v>Non</v>
          </cell>
          <cell r="AH13" t="str">
            <v>Mois</v>
          </cell>
          <cell r="AI13" t="str">
            <v>02-000 000 059 686 916</v>
          </cell>
          <cell r="AJ13">
            <v>10</v>
          </cell>
          <cell r="AK13">
            <v>44469</v>
          </cell>
          <cell r="AL13" t="str">
            <v>Non</v>
          </cell>
          <cell r="AM13" t="str">
            <v>Non</v>
          </cell>
          <cell r="AN13" t="str">
            <v>Non</v>
          </cell>
          <cell r="AO13" t="str">
            <v>Non</v>
          </cell>
          <cell r="AP13" t="str">
            <v>Donatien ZABUKOVEC</v>
          </cell>
          <cell r="AQ13" t="str">
            <v>06 27 88 95 54</v>
          </cell>
          <cell r="AR13" t="str">
            <v>dzabukovec@caps76.fr</v>
          </cell>
          <cell r="AS13" t="str">
            <v>Asile</v>
          </cell>
          <cell r="AT13" t="str">
            <v>Oui</v>
          </cell>
          <cell r="AU13" t="str">
            <v>Non</v>
          </cell>
          <cell r="AZ13" t="str">
            <v>RAS</v>
          </cell>
        </row>
        <row r="14">
          <cell r="A14" t="str">
            <v>BARRY</v>
          </cell>
          <cell r="B14" t="str">
            <v>Abdoulaye</v>
          </cell>
          <cell r="C14" t="str">
            <v>BARRY Abdoulaye</v>
          </cell>
          <cell r="D14">
            <v>38040</v>
          </cell>
          <cell r="E14">
            <v>6404</v>
          </cell>
          <cell r="F14" t="str">
            <v>Mineur</v>
          </cell>
          <cell r="G14" t="str">
            <v>Guinéen</v>
          </cell>
          <cell r="J14">
            <v>43716</v>
          </cell>
          <cell r="K14">
            <v>14</v>
          </cell>
          <cell r="L14">
            <v>44615</v>
          </cell>
          <cell r="M14">
            <v>43788</v>
          </cell>
          <cell r="N14" t="str">
            <v>22 mois</v>
          </cell>
          <cell r="O14">
            <v>43970</v>
          </cell>
          <cell r="P14" t="str">
            <v>Non</v>
          </cell>
          <cell r="Q14" t="str">
            <v>Semi_autonomie</v>
          </cell>
          <cell r="R14">
            <v>210</v>
          </cell>
          <cell r="S14" t="str">
            <v>J._CRESTOT</v>
          </cell>
          <cell r="T14">
            <v>0</v>
          </cell>
          <cell r="U14">
            <v>49</v>
          </cell>
          <cell r="V14" t="str">
            <v>A._FRERET</v>
          </cell>
          <cell r="W14" t="str">
            <v>A. STEE</v>
          </cell>
          <cell r="X14" t="str">
            <v>ase-evreux227@eure.fr</v>
          </cell>
          <cell r="Y14" t="str">
            <v>Tutelle</v>
          </cell>
          <cell r="AA14" t="str">
            <v>Pas d'ATJM</v>
          </cell>
          <cell r="AC14" t="str">
            <v>Oui</v>
          </cell>
          <cell r="AD14">
            <v>104029933017140</v>
          </cell>
          <cell r="AE14">
            <v>44773</v>
          </cell>
          <cell r="AF14" t="str">
            <v>Non</v>
          </cell>
          <cell r="AG14" t="str">
            <v>Oui</v>
          </cell>
          <cell r="AH14" t="str">
            <v>Mois</v>
          </cell>
          <cell r="AI14" t="str">
            <v>02-000 000 059 106 590</v>
          </cell>
          <cell r="AJ14" t="str">
            <v>Non pris en charge par le DAMA</v>
          </cell>
          <cell r="AK14">
            <v>44469</v>
          </cell>
          <cell r="AL14" t="str">
            <v>Oui</v>
          </cell>
          <cell r="AM14" t="str">
            <v>Non</v>
          </cell>
          <cell r="AN14" t="str">
            <v>Non</v>
          </cell>
          <cell r="AO14" t="str">
            <v>Non</v>
          </cell>
          <cell r="AP14" t="str">
            <v>Florian LEFEVRE</v>
          </cell>
          <cell r="AQ14" t="str">
            <v>06 48 69 04 79</v>
          </cell>
          <cell r="AR14" t="str">
            <v>flefevre@caps76.fr</v>
          </cell>
          <cell r="AT14" t="str">
            <v>Oui</v>
          </cell>
          <cell r="AU14" t="str">
            <v>Non</v>
          </cell>
          <cell r="AV14" t="str">
            <v>Apprentissage</v>
          </cell>
          <cell r="AW14" t="str">
            <v>CFA</v>
          </cell>
          <cell r="AX14" t="str">
            <v>Mécanicien</v>
          </cell>
          <cell r="AY14" t="str">
            <v>Auto Pneu</v>
          </cell>
          <cell r="AZ14" t="str">
            <v>RAS</v>
          </cell>
        </row>
        <row r="15">
          <cell r="A15" t="str">
            <v>BARRY</v>
          </cell>
          <cell r="B15" t="str">
            <v>Mamadou Alpha</v>
          </cell>
          <cell r="C15" t="str">
            <v>BARRY Mamadou Alpha</v>
          </cell>
          <cell r="D15">
            <v>38456</v>
          </cell>
          <cell r="E15">
            <v>5988</v>
          </cell>
          <cell r="F15" t="str">
            <v>Mineur</v>
          </cell>
          <cell r="G15" t="str">
            <v>Guinéen</v>
          </cell>
          <cell r="H15">
            <v>758725647</v>
          </cell>
          <cell r="J15">
            <v>44061</v>
          </cell>
          <cell r="K15">
            <v>15</v>
          </cell>
          <cell r="L15">
            <v>45030</v>
          </cell>
          <cell r="M15">
            <v>44225</v>
          </cell>
          <cell r="N15" t="str">
            <v>8 mois</v>
          </cell>
          <cell r="O15">
            <v>44406</v>
          </cell>
          <cell r="P15" t="str">
            <v>Non</v>
          </cell>
          <cell r="Q15" t="str">
            <v>Collectif</v>
          </cell>
          <cell r="R15">
            <v>312</v>
          </cell>
          <cell r="S15" t="str">
            <v>J._CRESTOT</v>
          </cell>
          <cell r="T15">
            <v>67</v>
          </cell>
          <cell r="U15">
            <v>0</v>
          </cell>
          <cell r="V15" t="str">
            <v>M._BROSSET</v>
          </cell>
          <cell r="W15" t="str">
            <v>P. HERVE</v>
          </cell>
          <cell r="X15" t="str">
            <v>ase-pont-audemer27@eure.fr</v>
          </cell>
          <cell r="Y15" t="str">
            <v>Tutelle</v>
          </cell>
          <cell r="AA15" t="str">
            <v>Pas d'ATJM</v>
          </cell>
          <cell r="AC15" t="str">
            <v>Oui</v>
          </cell>
          <cell r="AD15">
            <v>105049933007225</v>
          </cell>
          <cell r="AE15">
            <v>44773</v>
          </cell>
          <cell r="AF15" t="str">
            <v>Non</v>
          </cell>
          <cell r="AG15" t="str">
            <v>Oui</v>
          </cell>
          <cell r="AH15" t="str">
            <v>Trimestre</v>
          </cell>
          <cell r="AI15" t="str">
            <v>02-000 000 059 687 780</v>
          </cell>
          <cell r="AJ15">
            <v>10</v>
          </cell>
          <cell r="AK15" t="str">
            <v>31/12/20</v>
          </cell>
          <cell r="AL15" t="str">
            <v>Non</v>
          </cell>
          <cell r="AM15" t="str">
            <v>Oui</v>
          </cell>
          <cell r="AN15" t="str">
            <v>Non</v>
          </cell>
          <cell r="AO15" t="str">
            <v>Non</v>
          </cell>
          <cell r="AT15" t="str">
            <v>Oui</v>
          </cell>
          <cell r="AU15" t="str">
            <v>Non</v>
          </cell>
          <cell r="AV15" t="str">
            <v>Lycee</v>
          </cell>
          <cell r="AW15" t="str">
            <v>M._LEROY</v>
          </cell>
          <cell r="AX15" t="str">
            <v>1ère</v>
          </cell>
          <cell r="AZ15" t="str">
            <v>RAS</v>
          </cell>
        </row>
        <row r="16">
          <cell r="A16" t="str">
            <v>BATHILY</v>
          </cell>
          <cell r="B16" t="str">
            <v>Mamadou</v>
          </cell>
          <cell r="C16" t="str">
            <v>BATHILY Mamadou</v>
          </cell>
          <cell r="D16">
            <v>38316</v>
          </cell>
          <cell r="E16">
            <v>6128</v>
          </cell>
          <cell r="F16" t="str">
            <v>Mineur</v>
          </cell>
          <cell r="G16" t="str">
            <v>Malien</v>
          </cell>
          <cell r="H16">
            <v>780651756</v>
          </cell>
          <cell r="I16" t="str">
            <v>bathilymamadoupro@gmail.com</v>
          </cell>
          <cell r="J16">
            <v>43524</v>
          </cell>
          <cell r="K16">
            <v>14</v>
          </cell>
          <cell r="L16">
            <v>44890</v>
          </cell>
          <cell r="M16">
            <v>43998</v>
          </cell>
          <cell r="N16" t="str">
            <v>15 mois</v>
          </cell>
          <cell r="O16">
            <v>44181</v>
          </cell>
          <cell r="P16" t="str">
            <v>Non</v>
          </cell>
          <cell r="Q16" t="str">
            <v>Collectif</v>
          </cell>
          <cell r="R16">
            <v>116</v>
          </cell>
          <cell r="S16" t="str">
            <v>G._DA_SILVA</v>
          </cell>
          <cell r="T16">
            <v>67</v>
          </cell>
          <cell r="U16">
            <v>0</v>
          </cell>
          <cell r="V16" t="str">
            <v>H._LEBROC</v>
          </cell>
          <cell r="W16" t="str">
            <v>P. HENISSART</v>
          </cell>
          <cell r="X16" t="str">
            <v>ase-evreux27@eure.fr</v>
          </cell>
          <cell r="Y16" t="str">
            <v>Tutelle</v>
          </cell>
          <cell r="AA16" t="str">
            <v>Pas d'ATJM</v>
          </cell>
          <cell r="AC16" t="str">
            <v>Oui</v>
          </cell>
          <cell r="AD16">
            <v>104119933515150</v>
          </cell>
          <cell r="AE16">
            <v>44500</v>
          </cell>
          <cell r="AF16" t="str">
            <v>Oui</v>
          </cell>
          <cell r="AG16" t="str">
            <v>Oui</v>
          </cell>
          <cell r="AH16" t="str">
            <v>Trimestre</v>
          </cell>
          <cell r="AI16" t="str">
            <v>02-000 000 059 107 837</v>
          </cell>
          <cell r="AJ16">
            <v>10</v>
          </cell>
          <cell r="AK16" t="str">
            <v>31/12/20</v>
          </cell>
          <cell r="AL16" t="str">
            <v>Oui</v>
          </cell>
          <cell r="AM16" t="str">
            <v>Non</v>
          </cell>
          <cell r="AN16" t="str">
            <v>Non</v>
          </cell>
          <cell r="AO16" t="str">
            <v>Non</v>
          </cell>
          <cell r="AP16" t="str">
            <v>Lucie COSNIER</v>
          </cell>
          <cell r="AQ16" t="str">
            <v>07 50 59 66 48</v>
          </cell>
          <cell r="AR16" t="str">
            <v>lcosnier@caps76.fr</v>
          </cell>
          <cell r="AT16" t="str">
            <v>Oui</v>
          </cell>
          <cell r="AU16" t="str">
            <v>Non</v>
          </cell>
          <cell r="AV16" t="str">
            <v>Lycee_professionnel</v>
          </cell>
          <cell r="AW16" t="str">
            <v>A_HEBERT</v>
          </cell>
          <cell r="AZ16" t="str">
            <v>RAS</v>
          </cell>
        </row>
        <row r="17">
          <cell r="A17" t="str">
            <v>CAMARA</v>
          </cell>
          <cell r="B17" t="str">
            <v>Ousmane</v>
          </cell>
          <cell r="C17" t="str">
            <v>CAMARA Ousmane</v>
          </cell>
          <cell r="D17">
            <v>38352</v>
          </cell>
          <cell r="E17">
            <v>6092</v>
          </cell>
          <cell r="F17" t="str">
            <v>Mineur</v>
          </cell>
          <cell r="G17" t="str">
            <v>Guinéen</v>
          </cell>
          <cell r="H17" t="str">
            <v>07 53 93 14 16</v>
          </cell>
          <cell r="J17">
            <v>44092</v>
          </cell>
          <cell r="K17">
            <v>15</v>
          </cell>
          <cell r="L17">
            <v>44926</v>
          </cell>
          <cell r="M17">
            <v>44110</v>
          </cell>
          <cell r="N17" t="str">
            <v>11 mois</v>
          </cell>
          <cell r="O17">
            <v>44292</v>
          </cell>
          <cell r="P17" t="str">
            <v>Non</v>
          </cell>
          <cell r="Q17" t="str">
            <v>Collectif</v>
          </cell>
          <cell r="R17">
            <v>109</v>
          </cell>
          <cell r="S17" t="str">
            <v>S._MOTTAIS</v>
          </cell>
          <cell r="T17">
            <v>67</v>
          </cell>
          <cell r="U17">
            <v>0</v>
          </cell>
          <cell r="V17" t="str">
            <v>V._LECUYER</v>
          </cell>
          <cell r="W17" t="str">
            <v>E. LEMAGNEN</v>
          </cell>
          <cell r="X17" t="str">
            <v>ase-vernon27@eure.fr</v>
          </cell>
          <cell r="Y17" t="str">
            <v>Ordonnance de placement</v>
          </cell>
          <cell r="AA17" t="str">
            <v>Pas d'ATJM</v>
          </cell>
          <cell r="AC17" t="str">
            <v>Oui</v>
          </cell>
          <cell r="AD17">
            <v>104129933012057</v>
          </cell>
          <cell r="AE17">
            <v>44804</v>
          </cell>
          <cell r="AF17" t="str">
            <v>Non</v>
          </cell>
          <cell r="AG17" t="str">
            <v>Oui</v>
          </cell>
          <cell r="AH17" t="str">
            <v>Trimestre</v>
          </cell>
          <cell r="AI17" t="str">
            <v>02-000 000 059 688 621</v>
          </cell>
          <cell r="AJ17">
            <v>10</v>
          </cell>
          <cell r="AK17" t="str">
            <v>31/12/20</v>
          </cell>
          <cell r="AL17" t="str">
            <v>Oui</v>
          </cell>
          <cell r="AM17" t="str">
            <v>Oui</v>
          </cell>
          <cell r="AN17" t="str">
            <v>Non</v>
          </cell>
          <cell r="AO17" t="str">
            <v>Oui</v>
          </cell>
          <cell r="AP17" t="str">
            <v>Florian LEFEVRE</v>
          </cell>
          <cell r="AQ17" t="str">
            <v>06 48 69 04 79</v>
          </cell>
          <cell r="AR17" t="str">
            <v>flefevre@caps76.fr</v>
          </cell>
          <cell r="AS17" t="str">
            <v>Vie privée et familiale</v>
          </cell>
          <cell r="AT17" t="str">
            <v>Oui</v>
          </cell>
          <cell r="AU17" t="str">
            <v>Non</v>
          </cell>
          <cell r="AV17" t="str">
            <v>Lycee</v>
          </cell>
          <cell r="AW17" t="str">
            <v>L._SEDAR_SENGHOR</v>
          </cell>
          <cell r="AX17" t="str">
            <v>1ère</v>
          </cell>
          <cell r="AZ17" t="str">
            <v>RAS</v>
          </cell>
        </row>
        <row r="18">
          <cell r="A18" t="str">
            <v>CAMARA</v>
          </cell>
          <cell r="B18" t="str">
            <v>Sadio</v>
          </cell>
          <cell r="C18" t="str">
            <v>CAMARA Sadio</v>
          </cell>
          <cell r="D18">
            <v>37621</v>
          </cell>
          <cell r="E18">
            <v>6823</v>
          </cell>
          <cell r="F18" t="str">
            <v>Majeur</v>
          </cell>
          <cell r="G18" t="str">
            <v>Malien</v>
          </cell>
          <cell r="H18" t="str">
            <v>07 53 78 09 61</v>
          </cell>
          <cell r="J18">
            <v>43423</v>
          </cell>
          <cell r="K18">
            <v>15</v>
          </cell>
          <cell r="L18">
            <v>44196</v>
          </cell>
          <cell r="M18">
            <v>43434</v>
          </cell>
          <cell r="N18" t="str">
            <v>34 mois</v>
          </cell>
          <cell r="O18">
            <v>43615</v>
          </cell>
          <cell r="P18" t="str">
            <v>Non</v>
          </cell>
          <cell r="Q18" t="str">
            <v>Diffus</v>
          </cell>
          <cell r="R18" t="str">
            <v>Hors DAMA</v>
          </cell>
          <cell r="S18" t="str">
            <v>J._CRESTOT</v>
          </cell>
          <cell r="T18">
            <v>0</v>
          </cell>
          <cell r="U18">
            <v>49</v>
          </cell>
          <cell r="V18" t="str">
            <v>D._CHAHARANE</v>
          </cell>
          <cell r="W18" t="str">
            <v>L. POILPRE</v>
          </cell>
          <cell r="X18" t="str">
            <v>ase-bernay27@eure.fr</v>
          </cell>
          <cell r="Y18" t="str">
            <v>ATJM accordé</v>
          </cell>
          <cell r="Z18">
            <v>44499</v>
          </cell>
          <cell r="AA18">
            <v>44407</v>
          </cell>
          <cell r="AC18" t="str">
            <v>Oui</v>
          </cell>
          <cell r="AD18">
            <v>102129933571589</v>
          </cell>
          <cell r="AE18">
            <v>44500</v>
          </cell>
          <cell r="AF18" t="str">
            <v>Oui</v>
          </cell>
          <cell r="AG18" t="str">
            <v>Oui</v>
          </cell>
          <cell r="AH18" t="str">
            <v>Mois</v>
          </cell>
          <cell r="AJ18" t="str">
            <v>Non pris en charge par le DAMA</v>
          </cell>
          <cell r="AK18">
            <v>44469</v>
          </cell>
          <cell r="AL18" t="str">
            <v>Oui</v>
          </cell>
          <cell r="AM18" t="str">
            <v>Oui</v>
          </cell>
          <cell r="AN18" t="str">
            <v>Non</v>
          </cell>
          <cell r="AO18" t="str">
            <v>Oui</v>
          </cell>
          <cell r="AP18" t="str">
            <v>Annabelle FOLLET</v>
          </cell>
          <cell r="AQ18" t="str">
            <v>06 82 32 47 20</v>
          </cell>
          <cell r="AR18" t="str">
            <v>afollet@caps76.fr</v>
          </cell>
          <cell r="AS18" t="str">
            <v>Travailleur temporaire</v>
          </cell>
          <cell r="AT18" t="str">
            <v>Oui</v>
          </cell>
          <cell r="AU18" t="str">
            <v>Non</v>
          </cell>
          <cell r="AV18" t="str">
            <v>Apprentissage</v>
          </cell>
          <cell r="AW18" t="str">
            <v>CFA</v>
          </cell>
          <cell r="AX18" t="str">
            <v>Cuisinier</v>
          </cell>
          <cell r="AY18" t="str">
            <v>L'Ardoise Normande</v>
          </cell>
          <cell r="AZ18" t="str">
            <v>RAS</v>
          </cell>
        </row>
        <row r="19">
          <cell r="A19" t="str">
            <v>CHAFAI</v>
          </cell>
          <cell r="B19" t="str">
            <v>Sami</v>
          </cell>
          <cell r="C19" t="str">
            <v>CHAFAI Sami</v>
          </cell>
          <cell r="D19">
            <v>37803</v>
          </cell>
          <cell r="E19">
            <v>6641</v>
          </cell>
          <cell r="F19" t="str">
            <v>Majeur</v>
          </cell>
          <cell r="G19" t="str">
            <v>Marocain</v>
          </cell>
          <cell r="H19" t="str">
            <v>06 59 51 47 74</v>
          </cell>
          <cell r="J19">
            <v>43999</v>
          </cell>
          <cell r="K19">
            <v>16</v>
          </cell>
          <cell r="L19">
            <v>44378</v>
          </cell>
          <cell r="M19">
            <v>44005</v>
          </cell>
          <cell r="N19" t="str">
            <v>15 mois</v>
          </cell>
          <cell r="O19">
            <v>44188</v>
          </cell>
          <cell r="P19" t="str">
            <v>Non</v>
          </cell>
          <cell r="Q19" t="str">
            <v>Collectif</v>
          </cell>
          <cell r="R19">
            <v>320</v>
          </cell>
          <cell r="S19" t="str">
            <v>G._DA_SILVA</v>
          </cell>
          <cell r="T19">
            <v>67</v>
          </cell>
          <cell r="U19">
            <v>0</v>
          </cell>
          <cell r="V19" t="str">
            <v>M._MICHELO</v>
          </cell>
          <cell r="W19" t="str">
            <v>C. ADIASSE</v>
          </cell>
          <cell r="X19" t="str">
            <v>ase-louviers@eure.fr</v>
          </cell>
          <cell r="Y19" t="str">
            <v>ATJM accordé</v>
          </cell>
          <cell r="Z19">
            <v>44561</v>
          </cell>
          <cell r="AA19" t="str">
            <v>Pas d'ATJM</v>
          </cell>
          <cell r="AC19" t="str">
            <v>Oui</v>
          </cell>
          <cell r="AD19">
            <v>103079935026854</v>
          </cell>
          <cell r="AE19">
            <v>44712</v>
          </cell>
          <cell r="AF19" t="str">
            <v>Non</v>
          </cell>
          <cell r="AG19" t="str">
            <v>Oui</v>
          </cell>
          <cell r="AH19" t="str">
            <v>Annuel</v>
          </cell>
          <cell r="AI19" t="str">
            <v>02-000 000 059 687 800</v>
          </cell>
          <cell r="AJ19">
            <v>25</v>
          </cell>
          <cell r="AK19" t="str">
            <v>Néant</v>
          </cell>
          <cell r="AL19" t="str">
            <v>Oui</v>
          </cell>
          <cell r="AM19" t="str">
            <v>Oui</v>
          </cell>
          <cell r="AN19" t="str">
            <v>Non</v>
          </cell>
          <cell r="AO19" t="str">
            <v>Oui</v>
          </cell>
          <cell r="AP19" t="str">
            <v>Sophie NOBLE</v>
          </cell>
          <cell r="AQ19" t="str">
            <v>06 82 32 76 58</v>
          </cell>
          <cell r="AR19" t="str">
            <v>snoble@caps76.fr</v>
          </cell>
          <cell r="AT19" t="str">
            <v>Oui</v>
          </cell>
          <cell r="AU19" t="str">
            <v>Oui</v>
          </cell>
          <cell r="AZ19" t="str">
            <v>RAS</v>
          </cell>
        </row>
        <row r="20">
          <cell r="A20" t="str">
            <v>CHERIF</v>
          </cell>
          <cell r="B20" t="str">
            <v>Alassane</v>
          </cell>
          <cell r="C20" t="str">
            <v>CHERIF Alassane</v>
          </cell>
          <cell r="D20">
            <v>38714</v>
          </cell>
          <cell r="E20">
            <v>5730</v>
          </cell>
          <cell r="F20" t="str">
            <v>Mineur</v>
          </cell>
          <cell r="G20" t="str">
            <v>Ivoirien</v>
          </cell>
          <cell r="H20">
            <v>758576778</v>
          </cell>
          <cell r="J20">
            <v>44285</v>
          </cell>
          <cell r="K20">
            <v>15</v>
          </cell>
          <cell r="L20">
            <v>45288</v>
          </cell>
          <cell r="M20">
            <v>44281</v>
          </cell>
          <cell r="N20" t="str">
            <v>6 mois</v>
          </cell>
          <cell r="O20">
            <v>44465</v>
          </cell>
          <cell r="P20" t="str">
            <v>Non</v>
          </cell>
          <cell r="Q20" t="str">
            <v>Collectif</v>
          </cell>
          <cell r="R20">
            <v>6</v>
          </cell>
          <cell r="S20" t="str">
            <v>S._MOTTAIS</v>
          </cell>
          <cell r="T20">
            <v>67</v>
          </cell>
          <cell r="U20">
            <v>0</v>
          </cell>
          <cell r="V20" t="str">
            <v>M._BROSSET</v>
          </cell>
          <cell r="W20" t="str">
            <v>P. HERVE</v>
          </cell>
          <cell r="X20" t="str">
            <v>ase-pont-audemer27@eure.fr</v>
          </cell>
          <cell r="Y20" t="str">
            <v>Tutelle</v>
          </cell>
          <cell r="AA20" t="str">
            <v>Pas d'ATJM</v>
          </cell>
          <cell r="AC20" t="str">
            <v>Oui</v>
          </cell>
          <cell r="AD20">
            <v>105129932610447</v>
          </cell>
          <cell r="AE20">
            <v>44592</v>
          </cell>
          <cell r="AF20" t="str">
            <v>Oui</v>
          </cell>
          <cell r="AG20" t="str">
            <v>Oui</v>
          </cell>
          <cell r="AH20" t="str">
            <v>Mois</v>
          </cell>
          <cell r="AI20" t="str">
            <v>02-000 000 059 686 961</v>
          </cell>
          <cell r="AJ20">
            <v>10</v>
          </cell>
          <cell r="AK20">
            <v>44469</v>
          </cell>
          <cell r="AL20" t="str">
            <v>Oui</v>
          </cell>
          <cell r="AM20" t="str">
            <v>Non</v>
          </cell>
          <cell r="AN20" t="str">
            <v>Non</v>
          </cell>
          <cell r="AO20" t="str">
            <v>Non</v>
          </cell>
          <cell r="AP20" t="str">
            <v>Annabelle FOLLET</v>
          </cell>
          <cell r="AQ20" t="str">
            <v>06 82 32 47 20</v>
          </cell>
          <cell r="AR20" t="str">
            <v>afollet@caps76.fr</v>
          </cell>
          <cell r="AT20" t="str">
            <v>Oui</v>
          </cell>
          <cell r="AU20" t="str">
            <v>Non</v>
          </cell>
          <cell r="AZ20" t="str">
            <v>RAS</v>
          </cell>
        </row>
        <row r="21">
          <cell r="A21" t="str">
            <v>CHERIGUENE</v>
          </cell>
          <cell r="B21" t="str">
            <v>Achraf</v>
          </cell>
          <cell r="C21" t="str">
            <v>CHERIGUENE Achraf</v>
          </cell>
          <cell r="D21">
            <v>38737</v>
          </cell>
          <cell r="E21">
            <v>5707</v>
          </cell>
          <cell r="F21" t="str">
            <v>Mineur</v>
          </cell>
          <cell r="G21" t="str">
            <v>Algérien</v>
          </cell>
          <cell r="H21" t="str">
            <v>/</v>
          </cell>
          <cell r="J21">
            <v>44292</v>
          </cell>
          <cell r="K21">
            <v>14</v>
          </cell>
          <cell r="L21">
            <v>45311</v>
          </cell>
          <cell r="M21">
            <v>44302</v>
          </cell>
          <cell r="N21" t="str">
            <v>5 mois</v>
          </cell>
          <cell r="O21">
            <v>44485</v>
          </cell>
          <cell r="P21" t="str">
            <v>Non</v>
          </cell>
          <cell r="Q21" t="str">
            <v>Collectif</v>
          </cell>
          <cell r="R21">
            <v>112</v>
          </cell>
          <cell r="S21" t="str">
            <v>S._MOTTAIS</v>
          </cell>
          <cell r="T21">
            <v>67</v>
          </cell>
          <cell r="U21">
            <v>0</v>
          </cell>
          <cell r="V21" t="str">
            <v>H._LEBROC</v>
          </cell>
          <cell r="W21" t="str">
            <v>K. MAURICE PEROUMAL</v>
          </cell>
          <cell r="X21" t="str">
            <v>ase-evreux27@eure.fr</v>
          </cell>
          <cell r="Y21" t="str">
            <v>Ordonnance de placement</v>
          </cell>
          <cell r="AA21" t="str">
            <v>Pas d'ATJM</v>
          </cell>
          <cell r="AC21" t="str">
            <v>Oui</v>
          </cell>
          <cell r="AD21">
            <v>712710001490141</v>
          </cell>
          <cell r="AE21">
            <v>44651</v>
          </cell>
          <cell r="AF21" t="str">
            <v>Non</v>
          </cell>
          <cell r="AG21" t="str">
            <v>Non</v>
          </cell>
          <cell r="AH21" t="str">
            <v>Mois</v>
          </cell>
          <cell r="AI21" t="str">
            <v>02-000 000 059 686 977</v>
          </cell>
          <cell r="AJ21">
            <v>10</v>
          </cell>
          <cell r="AK21">
            <v>44469</v>
          </cell>
          <cell r="AL21" t="str">
            <v>Non</v>
          </cell>
          <cell r="AM21" t="str">
            <v>Non</v>
          </cell>
          <cell r="AN21" t="str">
            <v>Non</v>
          </cell>
          <cell r="AO21" t="str">
            <v>Non</v>
          </cell>
          <cell r="AP21" t="str">
            <v>Donatien ZABUKOVEC</v>
          </cell>
          <cell r="AQ21" t="str">
            <v>06 27 88 95 54</v>
          </cell>
          <cell r="AR21" t="str">
            <v>dzabukovec@caps76.fr</v>
          </cell>
          <cell r="AT21" t="str">
            <v>Oui</v>
          </cell>
          <cell r="AU21" t="str">
            <v>Non</v>
          </cell>
          <cell r="AZ21" t="str">
            <v>RAS</v>
          </cell>
        </row>
        <row r="22">
          <cell r="A22" t="str">
            <v>CISSE</v>
          </cell>
          <cell r="B22" t="str">
            <v>Ansou</v>
          </cell>
          <cell r="C22" t="str">
            <v>CISSE Ansou</v>
          </cell>
          <cell r="D22">
            <v>37728</v>
          </cell>
          <cell r="E22">
            <v>6716</v>
          </cell>
          <cell r="F22" t="str">
            <v>Majeur</v>
          </cell>
          <cell r="G22" t="str">
            <v>Sénégalais</v>
          </cell>
          <cell r="H22" t="str">
            <v>07 53 46 83 33</v>
          </cell>
          <cell r="I22" t="str">
            <v>ansu.sise@gmail.com</v>
          </cell>
          <cell r="J22">
            <v>44029</v>
          </cell>
          <cell r="K22">
            <v>17</v>
          </cell>
          <cell r="L22">
            <v>44303</v>
          </cell>
          <cell r="M22">
            <v>44069</v>
          </cell>
          <cell r="N22" t="str">
            <v>13 mois</v>
          </cell>
          <cell r="O22">
            <v>44253</v>
          </cell>
          <cell r="P22" t="str">
            <v>Non</v>
          </cell>
          <cell r="Q22" t="str">
            <v>Collectif</v>
          </cell>
          <cell r="R22">
            <v>108</v>
          </cell>
          <cell r="S22" t="str">
            <v>J._CRESTOT</v>
          </cell>
          <cell r="T22">
            <v>67</v>
          </cell>
          <cell r="U22">
            <v>0</v>
          </cell>
          <cell r="V22" t="str">
            <v>V._LECUYER</v>
          </cell>
          <cell r="W22" t="str">
            <v>E. LEMAGNEN</v>
          </cell>
          <cell r="X22" t="str">
            <v>ase-vernon27@eure.fr</v>
          </cell>
          <cell r="Y22" t="str">
            <v>ATJM accordé</v>
          </cell>
          <cell r="Z22">
            <v>44486</v>
          </cell>
          <cell r="AA22">
            <v>44394</v>
          </cell>
          <cell r="AC22" t="str">
            <v>Oui</v>
          </cell>
          <cell r="AD22">
            <v>103049934109264</v>
          </cell>
          <cell r="AE22">
            <v>44681</v>
          </cell>
          <cell r="AF22" t="str">
            <v>Non</v>
          </cell>
          <cell r="AG22" t="str">
            <v>Oui</v>
          </cell>
          <cell r="AH22" t="str">
            <v>Trimestre</v>
          </cell>
          <cell r="AI22" t="str">
            <v>02-000 000 059 688 624</v>
          </cell>
          <cell r="AJ22">
            <v>20</v>
          </cell>
          <cell r="AK22" t="str">
            <v>31/12/20</v>
          </cell>
          <cell r="AL22" t="str">
            <v>Oui</v>
          </cell>
          <cell r="AM22" t="str">
            <v>Non</v>
          </cell>
          <cell r="AN22" t="str">
            <v>Non</v>
          </cell>
          <cell r="AO22" t="str">
            <v>Oui</v>
          </cell>
          <cell r="AP22" t="str">
            <v>Annabelle FOLLET</v>
          </cell>
          <cell r="AQ22" t="str">
            <v>06 82 32 47 20</v>
          </cell>
          <cell r="AR22" t="str">
            <v>afollet@caps76.fr</v>
          </cell>
          <cell r="AS22" t="str">
            <v>Travailleur temporaire</v>
          </cell>
          <cell r="AT22" t="str">
            <v>Oui</v>
          </cell>
          <cell r="AU22" t="str">
            <v>Non</v>
          </cell>
          <cell r="AV22" t="str">
            <v>Lycee_professionnel</v>
          </cell>
          <cell r="AW22" t="str">
            <v>A_HEBERT</v>
          </cell>
          <cell r="AZ22" t="str">
            <v>RAS</v>
          </cell>
        </row>
        <row r="23">
          <cell r="A23" t="str">
            <v>CONDE</v>
          </cell>
          <cell r="B23" t="str">
            <v>Samouka</v>
          </cell>
          <cell r="C23" t="str">
            <v>CONDE Samouka</v>
          </cell>
          <cell r="D23">
            <v>38758</v>
          </cell>
          <cell r="E23">
            <v>5686</v>
          </cell>
          <cell r="F23" t="str">
            <v>Mineur</v>
          </cell>
          <cell r="G23" t="str">
            <v>Guinéen</v>
          </cell>
          <cell r="J23">
            <v>44237</v>
          </cell>
          <cell r="K23">
            <v>15</v>
          </cell>
          <cell r="L23">
            <v>45332</v>
          </cell>
          <cell r="M23">
            <v>44288</v>
          </cell>
          <cell r="N23" t="str">
            <v>5 mois</v>
          </cell>
          <cell r="O23">
            <v>44471</v>
          </cell>
          <cell r="P23" t="str">
            <v>Non</v>
          </cell>
          <cell r="Q23" t="str">
            <v>Collectif</v>
          </cell>
          <cell r="R23">
            <v>316</v>
          </cell>
          <cell r="S23" t="str">
            <v>G._DA_SILVA</v>
          </cell>
          <cell r="T23">
            <v>67</v>
          </cell>
          <cell r="U23">
            <v>0</v>
          </cell>
          <cell r="V23" t="str">
            <v>M._MICHELO</v>
          </cell>
          <cell r="W23" t="str">
            <v>P. HERVE</v>
          </cell>
          <cell r="X23" t="str">
            <v>ase-louviers@eure.fr</v>
          </cell>
          <cell r="Y23" t="str">
            <v>Tutelle</v>
          </cell>
          <cell r="AA23" t="str">
            <v>Pas d'ATJM</v>
          </cell>
          <cell r="AC23" t="str">
            <v>Oui</v>
          </cell>
          <cell r="AD23">
            <v>712710001486280</v>
          </cell>
          <cell r="AE23">
            <v>44582</v>
          </cell>
          <cell r="AF23" t="str">
            <v>Non</v>
          </cell>
          <cell r="AG23" t="str">
            <v>Non</v>
          </cell>
          <cell r="AH23" t="str">
            <v>Mois</v>
          </cell>
          <cell r="AI23" t="str">
            <v>02-000 000 059 686 480</v>
          </cell>
          <cell r="AJ23">
            <v>10</v>
          </cell>
          <cell r="AK23">
            <v>44469</v>
          </cell>
          <cell r="AL23" t="str">
            <v>Non</v>
          </cell>
          <cell r="AM23" t="str">
            <v>Non</v>
          </cell>
          <cell r="AN23" t="str">
            <v>Non</v>
          </cell>
          <cell r="AO23" t="str">
            <v>Non</v>
          </cell>
          <cell r="AT23" t="str">
            <v>Oui</v>
          </cell>
          <cell r="AU23" t="str">
            <v>Non</v>
          </cell>
          <cell r="AZ23" t="str">
            <v>RAS</v>
          </cell>
        </row>
        <row r="24">
          <cell r="A24" t="str">
            <v>DABIRE</v>
          </cell>
          <cell r="B24" t="str">
            <v>Zignine Richard</v>
          </cell>
          <cell r="C24" t="str">
            <v>DABIRE Zignine Richard</v>
          </cell>
          <cell r="D24">
            <v>37335</v>
          </cell>
          <cell r="E24">
            <v>7109</v>
          </cell>
          <cell r="F24" t="str">
            <v>Majeur</v>
          </cell>
          <cell r="G24" t="str">
            <v>Burkinabé</v>
          </cell>
          <cell r="H24">
            <v>780648516</v>
          </cell>
          <cell r="J24">
            <v>43340</v>
          </cell>
          <cell r="K24">
            <v>16</v>
          </cell>
          <cell r="L24">
            <v>43910</v>
          </cell>
          <cell r="M24">
            <v>43434</v>
          </cell>
          <cell r="N24" t="str">
            <v>34 mois</v>
          </cell>
          <cell r="O24">
            <v>43615</v>
          </cell>
          <cell r="P24" t="str">
            <v>Non</v>
          </cell>
          <cell r="Q24" t="str">
            <v>Semi_autonomie</v>
          </cell>
          <cell r="R24">
            <v>211</v>
          </cell>
          <cell r="S24" t="str">
            <v>G._DA_SILVA</v>
          </cell>
          <cell r="T24">
            <v>67</v>
          </cell>
          <cell r="U24">
            <v>49</v>
          </cell>
          <cell r="V24" t="str">
            <v>H._LEBROC</v>
          </cell>
          <cell r="W24" t="str">
            <v>K. MAURICE PEROUMAL</v>
          </cell>
          <cell r="X24" t="str">
            <v>ase-evreux27@eure.fr</v>
          </cell>
          <cell r="Y24" t="str">
            <v>ATJM non renouvelable</v>
          </cell>
          <cell r="Z24">
            <v>44500</v>
          </cell>
          <cell r="AA24" t="str">
            <v>Pas de renouvellement</v>
          </cell>
          <cell r="AC24" t="str">
            <v>Non</v>
          </cell>
          <cell r="AD24">
            <v>712710001179642</v>
          </cell>
          <cell r="AE24">
            <v>44377</v>
          </cell>
          <cell r="AF24" t="str">
            <v>Oui</v>
          </cell>
          <cell r="AG24" t="str">
            <v>Oui</v>
          </cell>
          <cell r="AH24" t="str">
            <v>Annuel</v>
          </cell>
          <cell r="AI24" t="str">
            <v>02-000 000 059 107 730</v>
          </cell>
          <cell r="AJ24">
            <v>0</v>
          </cell>
          <cell r="AK24" t="str">
            <v>Néant</v>
          </cell>
          <cell r="AL24" t="str">
            <v>Oui</v>
          </cell>
          <cell r="AM24" t="str">
            <v>Non</v>
          </cell>
          <cell r="AN24" t="str">
            <v>Non</v>
          </cell>
          <cell r="AO24" t="str">
            <v>Non</v>
          </cell>
          <cell r="AP24" t="str">
            <v>Florian LEFEVRE</v>
          </cell>
          <cell r="AQ24" t="str">
            <v>06 48 69 04 79</v>
          </cell>
          <cell r="AR24" t="str">
            <v>flefevre@caps76.fr</v>
          </cell>
          <cell r="AS24" t="str">
            <v>Travailleur temporaire</v>
          </cell>
          <cell r="AT24" t="str">
            <v>Oui</v>
          </cell>
          <cell r="AU24" t="str">
            <v>Oui</v>
          </cell>
          <cell r="AZ24" t="str">
            <v>de sa CMU</v>
          </cell>
        </row>
        <row r="25">
          <cell r="A25" t="str">
            <v>DANSOKHO</v>
          </cell>
          <cell r="B25" t="str">
            <v>Salif</v>
          </cell>
          <cell r="C25" t="str">
            <v>DANSOKHO Salif</v>
          </cell>
          <cell r="D25">
            <v>38292</v>
          </cell>
          <cell r="E25">
            <v>6152</v>
          </cell>
          <cell r="F25" t="str">
            <v>Mineur</v>
          </cell>
          <cell r="G25" t="str">
            <v>Sénégalais</v>
          </cell>
          <cell r="H25">
            <v>753543748</v>
          </cell>
          <cell r="I25" t="str">
            <v>salifdansokho39@gmail.com</v>
          </cell>
          <cell r="J25">
            <v>44363</v>
          </cell>
          <cell r="K25">
            <v>16</v>
          </cell>
          <cell r="L25">
            <v>44866</v>
          </cell>
          <cell r="M25">
            <v>44407</v>
          </cell>
          <cell r="N25" t="str">
            <v>2 mois</v>
          </cell>
          <cell r="O25">
            <v>44591</v>
          </cell>
          <cell r="P25" t="str">
            <v>Non</v>
          </cell>
          <cell r="Q25" t="str">
            <v>Collectif</v>
          </cell>
          <cell r="R25">
            <v>314</v>
          </cell>
          <cell r="S25" t="str">
            <v>H._LETESSIER</v>
          </cell>
          <cell r="T25">
            <v>67</v>
          </cell>
          <cell r="U25">
            <v>0</v>
          </cell>
          <cell r="V25" t="str">
            <v>M._MICHELO</v>
          </cell>
          <cell r="W25" t="str">
            <v>C. ADIASSE</v>
          </cell>
          <cell r="X25" t="str">
            <v>ase-louviers@eure.fr</v>
          </cell>
          <cell r="Y25" t="str">
            <v>Ordonnance de placement</v>
          </cell>
          <cell r="AA25" t="str">
            <v>Pas d'ATJM</v>
          </cell>
          <cell r="AC25" t="str">
            <v>Non</v>
          </cell>
          <cell r="AF25" t="str">
            <v>Oui</v>
          </cell>
          <cell r="AG25" t="str">
            <v>Non</v>
          </cell>
          <cell r="AH25" t="str">
            <v>Trimestre</v>
          </cell>
          <cell r="AJ25" t="str">
            <v>Impossible</v>
          </cell>
          <cell r="AK25" t="str">
            <v>31/12/20</v>
          </cell>
          <cell r="AL25" t="str">
            <v>Non</v>
          </cell>
          <cell r="AM25" t="str">
            <v>Non</v>
          </cell>
          <cell r="AN25" t="str">
            <v>Non</v>
          </cell>
          <cell r="AO25" t="str">
            <v>Non</v>
          </cell>
          <cell r="AT25" t="str">
            <v>Non</v>
          </cell>
          <cell r="AU25" t="str">
            <v>Non</v>
          </cell>
          <cell r="AZ25" t="str">
            <v>RAS</v>
          </cell>
        </row>
        <row r="26">
          <cell r="A26" t="str">
            <v>DEMBELE</v>
          </cell>
          <cell r="B26" t="str">
            <v>Bakary</v>
          </cell>
          <cell r="C26" t="str">
            <v>DEMBELE Bakary</v>
          </cell>
          <cell r="D26">
            <v>38704</v>
          </cell>
          <cell r="E26">
            <v>5740</v>
          </cell>
          <cell r="F26" t="str">
            <v>Mineur</v>
          </cell>
          <cell r="G26" t="str">
            <v>Malien</v>
          </cell>
          <cell r="H26" t="str">
            <v>06,24,55,28,70</v>
          </cell>
          <cell r="J26">
            <v>44371</v>
          </cell>
          <cell r="K26">
            <v>15</v>
          </cell>
          <cell r="L26">
            <v>45278</v>
          </cell>
          <cell r="M26">
            <v>44385</v>
          </cell>
          <cell r="N26" t="str">
            <v>2 mois</v>
          </cell>
          <cell r="O26">
            <v>44569</v>
          </cell>
          <cell r="P26" t="str">
            <v>Non</v>
          </cell>
          <cell r="Q26" t="str">
            <v>Collectif</v>
          </cell>
          <cell r="R26">
            <v>318</v>
          </cell>
          <cell r="S26" t="str">
            <v>S._MOTTAIS</v>
          </cell>
          <cell r="T26">
            <v>67</v>
          </cell>
          <cell r="U26">
            <v>0</v>
          </cell>
          <cell r="V26" t="str">
            <v>M._MICHELO</v>
          </cell>
          <cell r="W26" t="str">
            <v>P. MARION</v>
          </cell>
          <cell r="X26" t="str">
            <v>ase-louviers@eure.fr</v>
          </cell>
          <cell r="Y26" t="str">
            <v>Ordonnance de placement</v>
          </cell>
          <cell r="AA26" t="str">
            <v>Pas d'ATJM</v>
          </cell>
          <cell r="AC26" t="str">
            <v>Oui</v>
          </cell>
          <cell r="AD26">
            <v>712710001515974</v>
          </cell>
          <cell r="AE26">
            <v>44751</v>
          </cell>
          <cell r="AF26" t="str">
            <v>Oui</v>
          </cell>
          <cell r="AG26" t="str">
            <v>non</v>
          </cell>
          <cell r="AH26" t="str">
            <v>Mois</v>
          </cell>
          <cell r="AI26" t="str">
            <v>02-000 000 059 687 321</v>
          </cell>
          <cell r="AK26">
            <v>44469</v>
          </cell>
          <cell r="AL26" t="str">
            <v>Oui</v>
          </cell>
          <cell r="AM26" t="str">
            <v>non</v>
          </cell>
          <cell r="AN26" t="str">
            <v>non</v>
          </cell>
          <cell r="AO26" t="str">
            <v>oui</v>
          </cell>
          <cell r="AT26" t="str">
            <v>Non</v>
          </cell>
          <cell r="AU26" t="str">
            <v>Non</v>
          </cell>
          <cell r="AZ26" t="str">
            <v>RAS</v>
          </cell>
        </row>
        <row r="27">
          <cell r="A27" t="str">
            <v>DIABY</v>
          </cell>
          <cell r="B27" t="str">
            <v>Mamadou Lamine</v>
          </cell>
          <cell r="C27" t="str">
            <v>DIABY Mamadou Lamine</v>
          </cell>
          <cell r="D27">
            <v>37993</v>
          </cell>
          <cell r="E27">
            <v>6451</v>
          </cell>
          <cell r="F27" t="str">
            <v>Mineur</v>
          </cell>
          <cell r="G27" t="str">
            <v>Guinéen</v>
          </cell>
          <cell r="H27" t="str">
            <v>07 53 96 31 35</v>
          </cell>
          <cell r="J27">
            <v>44078</v>
          </cell>
          <cell r="K27">
            <v>15</v>
          </cell>
          <cell r="L27">
            <v>44568</v>
          </cell>
          <cell r="M27">
            <v>44089</v>
          </cell>
          <cell r="N27" t="str">
            <v>12 mois</v>
          </cell>
          <cell r="O27">
            <v>44270</v>
          </cell>
          <cell r="P27" t="str">
            <v>Non</v>
          </cell>
          <cell r="Q27" t="str">
            <v>Collectif</v>
          </cell>
          <cell r="R27">
            <v>121</v>
          </cell>
          <cell r="S27" t="str">
            <v>G._DA_SILVA</v>
          </cell>
          <cell r="T27">
            <v>67</v>
          </cell>
          <cell r="U27">
            <v>0</v>
          </cell>
          <cell r="V27" t="str">
            <v>M._MICHELO</v>
          </cell>
          <cell r="W27" t="str">
            <v>C. ADIASSE</v>
          </cell>
          <cell r="X27" t="str">
            <v>ase-louviers@eure.fr</v>
          </cell>
          <cell r="Y27" t="str">
            <v>Ordonnance de placement</v>
          </cell>
          <cell r="AA27" t="str">
            <v>Pas d'ATJM</v>
          </cell>
          <cell r="AC27" t="str">
            <v>Oui</v>
          </cell>
          <cell r="AD27">
            <v>104019933023260</v>
          </cell>
          <cell r="AE27">
            <v>44712</v>
          </cell>
          <cell r="AF27" t="str">
            <v>Oui</v>
          </cell>
          <cell r="AG27" t="str">
            <v>Oui</v>
          </cell>
          <cell r="AH27" t="str">
            <v>Trimestre</v>
          </cell>
          <cell r="AI27" t="str">
            <v>02-000 000 059 688 511</v>
          </cell>
          <cell r="AJ27">
            <v>10</v>
          </cell>
          <cell r="AK27" t="str">
            <v>31/12/20</v>
          </cell>
          <cell r="AL27" t="str">
            <v>Oui</v>
          </cell>
          <cell r="AM27" t="str">
            <v>Oui</v>
          </cell>
          <cell r="AN27" t="str">
            <v>Oui</v>
          </cell>
          <cell r="AO27" t="str">
            <v>Oui</v>
          </cell>
          <cell r="AP27" t="str">
            <v>Aurélie DESPRAY</v>
          </cell>
          <cell r="AQ27" t="str">
            <v>06 82 30 85 72</v>
          </cell>
          <cell r="AR27" t="str">
            <v>adespray@caps76.fr</v>
          </cell>
          <cell r="AT27" t="str">
            <v>Oui</v>
          </cell>
          <cell r="AU27" t="str">
            <v>Non</v>
          </cell>
          <cell r="AV27" t="str">
            <v>Lycee</v>
          </cell>
          <cell r="AW27" t="str">
            <v>L._SEDAR_SENGHOR</v>
          </cell>
          <cell r="AX27" t="str">
            <v>1ère</v>
          </cell>
          <cell r="AZ27" t="str">
            <v>RAS</v>
          </cell>
        </row>
        <row r="28">
          <cell r="A28" t="str">
            <v>DIAKITE</v>
          </cell>
          <cell r="B28" t="str">
            <v>Makan</v>
          </cell>
          <cell r="C28" t="str">
            <v>DIAKITE Makan</v>
          </cell>
          <cell r="D28">
            <v>38260</v>
          </cell>
          <cell r="E28">
            <v>6184</v>
          </cell>
          <cell r="F28" t="str">
            <v>Mineur</v>
          </cell>
          <cell r="G28" t="str">
            <v>Malien</v>
          </cell>
          <cell r="H28" t="str">
            <v>07 58 84 02 99</v>
          </cell>
          <cell r="J28">
            <v>44012</v>
          </cell>
          <cell r="K28">
            <v>15</v>
          </cell>
          <cell r="L28">
            <v>44834</v>
          </cell>
          <cell r="M28">
            <v>44019</v>
          </cell>
          <cell r="N28" t="str">
            <v>14 mois</v>
          </cell>
          <cell r="O28">
            <v>44203</v>
          </cell>
          <cell r="P28" t="str">
            <v>Oui</v>
          </cell>
          <cell r="Q28" t="str">
            <v>Collectif</v>
          </cell>
          <cell r="R28">
            <v>115</v>
          </cell>
          <cell r="S28" t="str">
            <v>S._MOTTAIS</v>
          </cell>
          <cell r="T28">
            <v>67</v>
          </cell>
          <cell r="U28">
            <v>0</v>
          </cell>
          <cell r="V28" t="str">
            <v>M._MICHELO</v>
          </cell>
          <cell r="W28" t="str">
            <v>P. MARION</v>
          </cell>
          <cell r="X28" t="str">
            <v>ase-louviers@eure.fr</v>
          </cell>
          <cell r="Y28" t="str">
            <v>Ordonnance de placement</v>
          </cell>
          <cell r="AA28" t="str">
            <v>Pas d'ATJM</v>
          </cell>
          <cell r="AC28" t="str">
            <v>Oui</v>
          </cell>
          <cell r="AD28">
            <v>104099933517892</v>
          </cell>
          <cell r="AE28">
            <v>44561</v>
          </cell>
          <cell r="AF28" t="str">
            <v>Oui</v>
          </cell>
          <cell r="AG28" t="str">
            <v>Oui</v>
          </cell>
          <cell r="AH28" t="str">
            <v>Trimestre</v>
          </cell>
          <cell r="AI28" t="str">
            <v>02-000 000 055 096 334</v>
          </cell>
          <cell r="AJ28">
            <v>20</v>
          </cell>
          <cell r="AK28" t="str">
            <v>31/12/20</v>
          </cell>
          <cell r="AL28" t="str">
            <v>Oui</v>
          </cell>
          <cell r="AM28" t="str">
            <v>Oui</v>
          </cell>
          <cell r="AN28" t="str">
            <v>Non</v>
          </cell>
          <cell r="AO28" t="str">
            <v>Non</v>
          </cell>
          <cell r="AP28" t="str">
            <v>Annabelle FOLLET</v>
          </cell>
          <cell r="AQ28" t="str">
            <v>06 82 32 47 20</v>
          </cell>
          <cell r="AR28" t="str">
            <v>afollet@caps76.fr</v>
          </cell>
          <cell r="AT28" t="str">
            <v>Oui</v>
          </cell>
          <cell r="AU28" t="str">
            <v>Non</v>
          </cell>
          <cell r="AV28" t="str">
            <v>Lycee_professionnel</v>
          </cell>
          <cell r="AW28" t="str">
            <v>A_HEBERT</v>
          </cell>
          <cell r="AZ28" t="str">
            <v>RAS</v>
          </cell>
        </row>
        <row r="29">
          <cell r="A29" t="str">
            <v>DIALLO</v>
          </cell>
          <cell r="B29" t="str">
            <v>Abdoulah</v>
          </cell>
          <cell r="C29" t="str">
            <v>DIALLO Abdoulah</v>
          </cell>
          <cell r="D29">
            <v>38333</v>
          </cell>
          <cell r="E29">
            <v>6111</v>
          </cell>
          <cell r="F29" t="str">
            <v>Mineur</v>
          </cell>
          <cell r="G29" t="str">
            <v>Guinéen</v>
          </cell>
          <cell r="H29">
            <v>758272191</v>
          </cell>
          <cell r="I29" t="str">
            <v>abdoulahd12@gmail.com</v>
          </cell>
          <cell r="J29">
            <v>44147</v>
          </cell>
          <cell r="K29">
            <v>16</v>
          </cell>
          <cell r="L29">
            <v>44907</v>
          </cell>
          <cell r="M29">
            <v>44236</v>
          </cell>
          <cell r="N29" t="str">
            <v>7 mois</v>
          </cell>
          <cell r="O29">
            <v>44417</v>
          </cell>
          <cell r="P29" t="str">
            <v>Non</v>
          </cell>
          <cell r="Q29" t="str">
            <v>Collectif</v>
          </cell>
          <cell r="R29">
            <v>119</v>
          </cell>
          <cell r="S29" t="str">
            <v>J._CRESTOT</v>
          </cell>
          <cell r="T29">
            <v>67</v>
          </cell>
          <cell r="U29">
            <v>0</v>
          </cell>
          <cell r="V29" t="str">
            <v>M._BROSSET</v>
          </cell>
          <cell r="W29" t="str">
            <v>P. HERVE</v>
          </cell>
          <cell r="X29" t="str">
            <v>ase-pont-audemer27@eure.fr</v>
          </cell>
          <cell r="Y29" t="str">
            <v>Ordonnance de placement</v>
          </cell>
          <cell r="AA29" t="str">
            <v>Pas d'ATJM</v>
          </cell>
          <cell r="AC29" t="str">
            <v>Oui</v>
          </cell>
          <cell r="AD29">
            <v>712710001478362</v>
          </cell>
          <cell r="AE29">
            <v>44561</v>
          </cell>
          <cell r="AF29" t="str">
            <v>Oui</v>
          </cell>
          <cell r="AG29" t="str">
            <v>Oui</v>
          </cell>
          <cell r="AH29" t="str">
            <v>Mois</v>
          </cell>
          <cell r="AI29" t="str">
            <v>02-000 000 072 920 851</v>
          </cell>
          <cell r="AJ29">
            <v>10</v>
          </cell>
          <cell r="AK29">
            <v>44469</v>
          </cell>
          <cell r="AL29" t="str">
            <v>Oui</v>
          </cell>
          <cell r="AM29" t="str">
            <v>Non</v>
          </cell>
          <cell r="AN29" t="str">
            <v>Non</v>
          </cell>
          <cell r="AO29" t="str">
            <v>Non</v>
          </cell>
          <cell r="AP29" t="str">
            <v>Donatien ZABUKOVEC</v>
          </cell>
          <cell r="AQ29" t="str">
            <v>06 27 88 95 54</v>
          </cell>
          <cell r="AR29" t="str">
            <v>dzabukovec@caps76.fr</v>
          </cell>
          <cell r="AT29" t="str">
            <v>Oui</v>
          </cell>
          <cell r="AU29" t="str">
            <v>Non</v>
          </cell>
          <cell r="AV29" t="str">
            <v>Autre</v>
          </cell>
          <cell r="AW29" t="str">
            <v>CFA</v>
          </cell>
          <cell r="AX29" t="str">
            <v>Cuisinier</v>
          </cell>
          <cell r="AY29" t="str">
            <v>O'Bagel</v>
          </cell>
          <cell r="AZ29" t="str">
            <v>RAS</v>
          </cell>
        </row>
        <row r="30">
          <cell r="A30" t="str">
            <v>DIAO</v>
          </cell>
          <cell r="B30" t="str">
            <v>Youssouf</v>
          </cell>
          <cell r="C30" t="str">
            <v>DIAO Youssouf</v>
          </cell>
          <cell r="D30">
            <v>38548</v>
          </cell>
          <cell r="E30">
            <v>5896</v>
          </cell>
          <cell r="F30" t="str">
            <v>Mineur</v>
          </cell>
          <cell r="G30" t="str">
            <v>Sénégalais</v>
          </cell>
          <cell r="H30">
            <v>751295295</v>
          </cell>
          <cell r="J30">
            <v>44278</v>
          </cell>
          <cell r="K30">
            <v>15</v>
          </cell>
          <cell r="L30">
            <v>45122</v>
          </cell>
          <cell r="M30">
            <v>44281</v>
          </cell>
          <cell r="N30" t="str">
            <v>6 mois</v>
          </cell>
          <cell r="O30">
            <v>44465</v>
          </cell>
          <cell r="P30" t="str">
            <v>Non</v>
          </cell>
          <cell r="Q30" t="str">
            <v>Collectif</v>
          </cell>
          <cell r="R30">
            <v>114</v>
          </cell>
          <cell r="S30" t="str">
            <v>H._LETESSIER</v>
          </cell>
          <cell r="T30">
            <v>67</v>
          </cell>
          <cell r="U30">
            <v>0</v>
          </cell>
          <cell r="V30" t="str">
            <v>A._FRERET</v>
          </cell>
          <cell r="W30" t="str">
            <v>A. STEE</v>
          </cell>
          <cell r="X30" t="str">
            <v>ase-evreux227@eure.fr</v>
          </cell>
          <cell r="Y30" t="str">
            <v>Ordonnance de placement</v>
          </cell>
          <cell r="AA30" t="str">
            <v>Pas d'ATJM</v>
          </cell>
          <cell r="AC30" t="str">
            <v>Oui</v>
          </cell>
          <cell r="AD30">
            <v>712710001522310</v>
          </cell>
          <cell r="AE30">
            <v>44620</v>
          </cell>
          <cell r="AF30" t="str">
            <v>Oui</v>
          </cell>
          <cell r="AG30" t="str">
            <v>Non</v>
          </cell>
          <cell r="AH30" t="str">
            <v>Mois</v>
          </cell>
          <cell r="AI30" t="str">
            <v>02-000 000 059 686 471</v>
          </cell>
          <cell r="AJ30">
            <v>10</v>
          </cell>
          <cell r="AK30">
            <v>44469</v>
          </cell>
          <cell r="AL30" t="str">
            <v>Oui</v>
          </cell>
          <cell r="AM30" t="str">
            <v>Non</v>
          </cell>
          <cell r="AN30" t="str">
            <v>Non</v>
          </cell>
          <cell r="AO30" t="str">
            <v>Non</v>
          </cell>
          <cell r="AP30" t="str">
            <v>Sophie NOBLE</v>
          </cell>
          <cell r="AQ30" t="str">
            <v>06 82 32 76 58</v>
          </cell>
          <cell r="AR30" t="str">
            <v>snoble@caps76.fr</v>
          </cell>
          <cell r="AT30" t="str">
            <v>Oui</v>
          </cell>
          <cell r="AU30" t="str">
            <v>Non</v>
          </cell>
          <cell r="AV30" t="str">
            <v>Autre</v>
          </cell>
          <cell r="AW30" t="str">
            <v>CFA</v>
          </cell>
          <cell r="AX30" t="str">
            <v>Boulanger</v>
          </cell>
          <cell r="AY30" t="str">
            <v>La Fournée</v>
          </cell>
          <cell r="AZ30" t="str">
            <v>d'un compte bancaire, de son RIB et d'une carte de retrait</v>
          </cell>
        </row>
        <row r="31">
          <cell r="A31" t="str">
            <v>DIARRA</v>
          </cell>
          <cell r="B31" t="str">
            <v>Adama</v>
          </cell>
          <cell r="C31" t="str">
            <v>DIARRA Adama</v>
          </cell>
          <cell r="D31">
            <v>38727</v>
          </cell>
          <cell r="E31">
            <v>5717</v>
          </cell>
          <cell r="F31" t="str">
            <v>Mineur</v>
          </cell>
          <cell r="G31" t="str">
            <v>Malien</v>
          </cell>
          <cell r="H31">
            <v>758343372</v>
          </cell>
          <cell r="J31">
            <v>44305</v>
          </cell>
          <cell r="K31">
            <v>15</v>
          </cell>
          <cell r="L31">
            <v>45301</v>
          </cell>
          <cell r="M31">
            <v>44334</v>
          </cell>
          <cell r="N31" t="str">
            <v>4 mois</v>
          </cell>
          <cell r="O31">
            <v>44518</v>
          </cell>
          <cell r="P31" t="str">
            <v>Oui</v>
          </cell>
          <cell r="Q31" t="str">
            <v>Collectif</v>
          </cell>
          <cell r="R31">
            <v>5</v>
          </cell>
          <cell r="S31" t="str">
            <v>S._MOTTAIS</v>
          </cell>
          <cell r="T31">
            <v>67</v>
          </cell>
          <cell r="U31">
            <v>0</v>
          </cell>
          <cell r="V31" t="str">
            <v>H._LEBROC</v>
          </cell>
          <cell r="W31" t="str">
            <v>P. HENISSART</v>
          </cell>
          <cell r="X31" t="str">
            <v>ase-evreux27@eure.fr</v>
          </cell>
          <cell r="Y31" t="str">
            <v>Ordonnance de placement</v>
          </cell>
          <cell r="AA31" t="str">
            <v>Pas d'ATJM</v>
          </cell>
          <cell r="AC31" t="str">
            <v>Oui</v>
          </cell>
          <cell r="AD31">
            <v>712710001504591</v>
          </cell>
          <cell r="AE31">
            <v>44651</v>
          </cell>
          <cell r="AF31" t="str">
            <v>Non</v>
          </cell>
          <cell r="AG31" t="str">
            <v>Non</v>
          </cell>
          <cell r="AH31" t="str">
            <v>Trimestre</v>
          </cell>
          <cell r="AI31" t="str">
            <v>02-000 000 059 687 436</v>
          </cell>
          <cell r="AJ31">
            <v>15.45</v>
          </cell>
          <cell r="AK31" t="str">
            <v>31/12/20</v>
          </cell>
          <cell r="AL31" t="str">
            <v>Oui</v>
          </cell>
          <cell r="AM31" t="str">
            <v>Oui</v>
          </cell>
          <cell r="AN31" t="str">
            <v>Non</v>
          </cell>
          <cell r="AO31" t="str">
            <v>Non</v>
          </cell>
          <cell r="AT31" t="str">
            <v>Non</v>
          </cell>
          <cell r="AU31" t="str">
            <v>Non</v>
          </cell>
          <cell r="AV31" t="str">
            <v>lycee</v>
          </cell>
          <cell r="AW31" t="str">
            <v>M._LEROY</v>
          </cell>
          <cell r="AX31" t="str">
            <v>1ère</v>
          </cell>
          <cell r="AZ31" t="str">
            <v>d'un compte bancaire, de son RIB et d'une carte de retrait</v>
          </cell>
        </row>
        <row r="32">
          <cell r="A32" t="str">
            <v>DIARRA</v>
          </cell>
          <cell r="B32" t="str">
            <v>Sékou Oumar</v>
          </cell>
          <cell r="C32" t="str">
            <v>DIARRA Sékou Oumar</v>
          </cell>
          <cell r="D32">
            <v>38479</v>
          </cell>
          <cell r="E32">
            <v>5965</v>
          </cell>
          <cell r="F32" t="str">
            <v>Mineur</v>
          </cell>
          <cell r="G32" t="str">
            <v>Malien</v>
          </cell>
          <cell r="J32">
            <v>44201</v>
          </cell>
          <cell r="K32">
            <v>15</v>
          </cell>
          <cell r="L32">
            <v>45053</v>
          </cell>
          <cell r="M32">
            <v>44259</v>
          </cell>
          <cell r="N32" t="str">
            <v>6 mois</v>
          </cell>
          <cell r="O32">
            <v>44443</v>
          </cell>
          <cell r="P32" t="str">
            <v>Oui</v>
          </cell>
          <cell r="Q32" t="str">
            <v>Collectif</v>
          </cell>
          <cell r="R32">
            <v>302</v>
          </cell>
          <cell r="S32" t="str">
            <v>S._MOTTAIS</v>
          </cell>
          <cell r="T32">
            <v>67</v>
          </cell>
          <cell r="U32">
            <v>0</v>
          </cell>
          <cell r="V32" t="str">
            <v>H._LEBROC</v>
          </cell>
          <cell r="W32" t="str">
            <v>K. MAURICE PEROUMAL</v>
          </cell>
          <cell r="X32" t="str">
            <v>ase-evreux27@eure.fr</v>
          </cell>
          <cell r="Y32" t="str">
            <v>Tutelle</v>
          </cell>
          <cell r="AA32" t="str">
            <v>Pas d'ATJM</v>
          </cell>
          <cell r="AC32" t="str">
            <v>Oui</v>
          </cell>
          <cell r="AD32">
            <v>712710001467016</v>
          </cell>
          <cell r="AE32">
            <v>44561</v>
          </cell>
          <cell r="AF32" t="str">
            <v>Non</v>
          </cell>
          <cell r="AG32" t="str">
            <v>Non</v>
          </cell>
          <cell r="AH32" t="str">
            <v>Trimestre</v>
          </cell>
          <cell r="AI32" t="str">
            <v>02-000 000 059 686 913</v>
          </cell>
          <cell r="AJ32">
            <v>15.45</v>
          </cell>
          <cell r="AK32" t="str">
            <v>31/12/20</v>
          </cell>
          <cell r="AL32" t="str">
            <v>Oui</v>
          </cell>
          <cell r="AM32" t="str">
            <v>Non</v>
          </cell>
          <cell r="AN32" t="str">
            <v>Non</v>
          </cell>
          <cell r="AO32" t="str">
            <v>Non</v>
          </cell>
          <cell r="AT32" t="str">
            <v>Oui</v>
          </cell>
          <cell r="AU32" t="str">
            <v>Non</v>
          </cell>
          <cell r="AV32" t="str">
            <v>Lycee</v>
          </cell>
          <cell r="AW32" t="str">
            <v>M._LEROY</v>
          </cell>
          <cell r="AX32" t="str">
            <v>1ère</v>
          </cell>
          <cell r="AZ32" t="str">
            <v>d'un compte bancaire, de son RIB et d'une carte de retrait</v>
          </cell>
        </row>
        <row r="33">
          <cell r="A33" t="str">
            <v>DIAWARA</v>
          </cell>
          <cell r="B33" t="str">
            <v>Mohamed Mouké</v>
          </cell>
          <cell r="C33" t="str">
            <v>DIAWARA Mohamed Mouké</v>
          </cell>
          <cell r="D33">
            <v>38011</v>
          </cell>
          <cell r="E33">
            <v>6433</v>
          </cell>
          <cell r="F33" t="str">
            <v>Mineur</v>
          </cell>
          <cell r="G33" t="str">
            <v>Malien</v>
          </cell>
          <cell r="H33" t="str">
            <v>07 58 72 24 80</v>
          </cell>
          <cell r="I33" t="str">
            <v>mohamed39l.gmail.com@icloud.com</v>
          </cell>
          <cell r="J33">
            <v>43868</v>
          </cell>
          <cell r="K33">
            <v>15</v>
          </cell>
          <cell r="L33">
            <v>44586</v>
          </cell>
          <cell r="M33">
            <v>43902</v>
          </cell>
          <cell r="N33" t="str">
            <v>18 mois</v>
          </cell>
          <cell r="O33">
            <v>44086</v>
          </cell>
          <cell r="P33" t="str">
            <v>Non</v>
          </cell>
          <cell r="Q33" t="str">
            <v>Semi_autonomie</v>
          </cell>
          <cell r="R33">
            <v>106</v>
          </cell>
          <cell r="S33" t="str">
            <v>J._CRESTOT</v>
          </cell>
          <cell r="T33">
            <v>0</v>
          </cell>
          <cell r="U33">
            <v>49</v>
          </cell>
          <cell r="V33" t="str">
            <v>V._LECUYER</v>
          </cell>
          <cell r="W33" t="str">
            <v>E. LEMAGNEN</v>
          </cell>
          <cell r="X33" t="str">
            <v>ase-vernon27@eure.fr</v>
          </cell>
          <cell r="Y33" t="str">
            <v>Ordonnance de placement</v>
          </cell>
          <cell r="AA33" t="str">
            <v>Pas d'ATJM</v>
          </cell>
          <cell r="AC33" t="str">
            <v>Oui</v>
          </cell>
          <cell r="AD33">
            <v>104019933516277</v>
          </cell>
          <cell r="AE33">
            <v>44592</v>
          </cell>
          <cell r="AF33" t="str">
            <v>Non</v>
          </cell>
          <cell r="AG33" t="str">
            <v>Oui</v>
          </cell>
          <cell r="AH33" t="str">
            <v>Mois</v>
          </cell>
          <cell r="AI33" t="str">
            <v>02-000 000 027 107 698</v>
          </cell>
          <cell r="AJ33" t="str">
            <v>Non pris en charge par le DAMA</v>
          </cell>
          <cell r="AK33">
            <v>44469</v>
          </cell>
          <cell r="AL33" t="str">
            <v>Oui</v>
          </cell>
          <cell r="AM33" t="str">
            <v>Non</v>
          </cell>
          <cell r="AN33" t="str">
            <v>Non</v>
          </cell>
          <cell r="AO33" t="str">
            <v>Non</v>
          </cell>
          <cell r="AP33" t="str">
            <v>Aurélie DESPRAY</v>
          </cell>
          <cell r="AQ33" t="str">
            <v>06 82 30 85 72</v>
          </cell>
          <cell r="AR33" t="str">
            <v>adespray@caps76.fr</v>
          </cell>
          <cell r="AT33" t="str">
            <v>Oui</v>
          </cell>
          <cell r="AU33" t="str">
            <v>Non</v>
          </cell>
          <cell r="AV33" t="str">
            <v>Apprentissage</v>
          </cell>
          <cell r="AW33" t="str">
            <v>CFA</v>
          </cell>
          <cell r="AX33" t="str">
            <v>Cuisinier</v>
          </cell>
          <cell r="AY33" t="str">
            <v>Bergrest</v>
          </cell>
          <cell r="AZ33" t="str">
            <v>RAS</v>
          </cell>
        </row>
        <row r="34">
          <cell r="A34" t="str">
            <v>DJIKINE</v>
          </cell>
          <cell r="B34" t="str">
            <v>Mahamadou</v>
          </cell>
          <cell r="C34" t="str">
            <v>DJIKINE Mahamadou</v>
          </cell>
          <cell r="D34">
            <v>38605</v>
          </cell>
          <cell r="E34">
            <v>5839</v>
          </cell>
          <cell r="F34" t="str">
            <v>Mineur</v>
          </cell>
          <cell r="G34" t="str">
            <v>Malien</v>
          </cell>
          <cell r="H34" t="str">
            <v>07 58 29 25 91</v>
          </cell>
          <cell r="J34">
            <v>44225</v>
          </cell>
          <cell r="K34">
            <v>15</v>
          </cell>
          <cell r="L34">
            <v>45179</v>
          </cell>
          <cell r="M34">
            <v>44294</v>
          </cell>
          <cell r="N34" t="str">
            <v>5 mois</v>
          </cell>
          <cell r="O34">
            <v>44477</v>
          </cell>
          <cell r="P34" t="str">
            <v>Non</v>
          </cell>
          <cell r="Q34" t="str">
            <v>Collectif</v>
          </cell>
          <cell r="R34">
            <v>105</v>
          </cell>
          <cell r="S34" t="str">
            <v>H._LETESSIER</v>
          </cell>
          <cell r="T34">
            <v>67</v>
          </cell>
          <cell r="U34">
            <v>0</v>
          </cell>
          <cell r="V34" t="str">
            <v>M._BROSSET</v>
          </cell>
          <cell r="W34" t="str">
            <v>P. HERVE</v>
          </cell>
          <cell r="X34" t="str">
            <v>ase-pont-audemer27@eure.fr</v>
          </cell>
          <cell r="Y34" t="str">
            <v>Ordonnance de placement</v>
          </cell>
          <cell r="AA34" t="str">
            <v>Pas d'ATJM</v>
          </cell>
          <cell r="AC34" t="str">
            <v>Oui</v>
          </cell>
          <cell r="AD34">
            <v>712710001479550</v>
          </cell>
          <cell r="AE34">
            <v>44561</v>
          </cell>
          <cell r="AF34" t="str">
            <v>Oui</v>
          </cell>
          <cell r="AG34" t="str">
            <v>Non</v>
          </cell>
          <cell r="AH34" t="str">
            <v>Trimestre</v>
          </cell>
          <cell r="AI34" t="str">
            <v>02-000 000 059 686 484</v>
          </cell>
          <cell r="AJ34">
            <v>22.25</v>
          </cell>
          <cell r="AK34" t="str">
            <v>31/12/20</v>
          </cell>
          <cell r="AL34" t="str">
            <v>Oui</v>
          </cell>
          <cell r="AM34" t="str">
            <v>Non</v>
          </cell>
          <cell r="AN34" t="str">
            <v>Non</v>
          </cell>
          <cell r="AO34" t="str">
            <v>Non</v>
          </cell>
          <cell r="AT34" t="str">
            <v>Oui</v>
          </cell>
          <cell r="AU34" t="str">
            <v>Non</v>
          </cell>
          <cell r="AV34" t="str">
            <v>Lycee</v>
          </cell>
          <cell r="AW34" t="str">
            <v>L._SEDAR_SENGHOR</v>
          </cell>
          <cell r="AX34" t="str">
            <v>2nde</v>
          </cell>
          <cell r="AZ34" t="str">
            <v>d'un compte bancaire, de son RIB et d'une carte de retrait</v>
          </cell>
        </row>
        <row r="35">
          <cell r="A35" t="str">
            <v>DOUMBIA</v>
          </cell>
          <cell r="B35" t="str">
            <v>Mory</v>
          </cell>
          <cell r="C35" t="str">
            <v>DOUMBIA Mory</v>
          </cell>
          <cell r="D35">
            <v>38149</v>
          </cell>
          <cell r="E35">
            <v>6295</v>
          </cell>
          <cell r="F35" t="str">
            <v>Mineur</v>
          </cell>
          <cell r="G35" t="str">
            <v>Ivoirien</v>
          </cell>
          <cell r="H35">
            <v>758919196</v>
          </cell>
          <cell r="J35">
            <v>44363</v>
          </cell>
          <cell r="K35">
            <v>17</v>
          </cell>
          <cell r="L35">
            <v>44723</v>
          </cell>
          <cell r="M35">
            <v>44406</v>
          </cell>
          <cell r="N35" t="str">
            <v>2 mois</v>
          </cell>
          <cell r="O35">
            <v>44590</v>
          </cell>
          <cell r="P35" t="str">
            <v>Non</v>
          </cell>
          <cell r="Q35" t="str">
            <v>Collectif</v>
          </cell>
          <cell r="R35">
            <v>317</v>
          </cell>
          <cell r="S35" t="str">
            <v>G._DA_SILVA</v>
          </cell>
          <cell r="T35">
            <v>67</v>
          </cell>
          <cell r="U35">
            <v>0</v>
          </cell>
          <cell r="V35" t="str">
            <v>M._MICHELO</v>
          </cell>
          <cell r="W35" t="str">
            <v>P. HERVE</v>
          </cell>
          <cell r="X35" t="str">
            <v>ase-louviers@eure.fr</v>
          </cell>
          <cell r="Y35" t="str">
            <v>Ordonnance de placement</v>
          </cell>
          <cell r="AA35" t="str">
            <v>Pas d'ATJM</v>
          </cell>
          <cell r="AC35" t="str">
            <v>Oui</v>
          </cell>
          <cell r="AD35">
            <v>712710001516865</v>
          </cell>
          <cell r="AE35">
            <v>44712</v>
          </cell>
          <cell r="AF35" t="str">
            <v>Non</v>
          </cell>
          <cell r="AG35" t="str">
            <v>Non</v>
          </cell>
          <cell r="AH35" t="str">
            <v>Mois</v>
          </cell>
          <cell r="AI35" t="str">
            <v>02-000 000 079 184 620</v>
          </cell>
          <cell r="AJ35">
            <v>15.45</v>
          </cell>
          <cell r="AK35">
            <v>44469</v>
          </cell>
          <cell r="AL35" t="str">
            <v>Oui</v>
          </cell>
          <cell r="AM35" t="str">
            <v>Non</v>
          </cell>
          <cell r="AN35" t="str">
            <v>Non</v>
          </cell>
          <cell r="AO35" t="str">
            <v>Non</v>
          </cell>
          <cell r="AT35" t="str">
            <v>Non</v>
          </cell>
          <cell r="AU35" t="str">
            <v>Non</v>
          </cell>
          <cell r="AZ35" t="str">
            <v>d'un compte bancaire, de son RIB et d'une carte de retrait</v>
          </cell>
        </row>
        <row r="36">
          <cell r="A36" t="str">
            <v>DRAME</v>
          </cell>
          <cell r="B36" t="str">
            <v>Maciga</v>
          </cell>
          <cell r="C36" t="str">
            <v>DRAME Maciga</v>
          </cell>
          <cell r="D36">
            <v>38276</v>
          </cell>
          <cell r="E36">
            <v>6168</v>
          </cell>
          <cell r="F36" t="str">
            <v>Mineur</v>
          </cell>
          <cell r="G36" t="str">
            <v>Malien</v>
          </cell>
          <cell r="H36">
            <v>753977899</v>
          </cell>
          <cell r="J36">
            <v>44105</v>
          </cell>
          <cell r="K36">
            <v>15</v>
          </cell>
          <cell r="L36">
            <v>44850</v>
          </cell>
          <cell r="M36">
            <v>44139</v>
          </cell>
          <cell r="N36" t="str">
            <v>10 mois</v>
          </cell>
          <cell r="O36">
            <v>44320</v>
          </cell>
          <cell r="P36" t="str">
            <v>Non</v>
          </cell>
          <cell r="Q36" t="str">
            <v>Collectif</v>
          </cell>
          <cell r="R36">
            <v>304</v>
          </cell>
          <cell r="S36" t="str">
            <v>G._DA_SILVA</v>
          </cell>
          <cell r="T36">
            <v>67</v>
          </cell>
          <cell r="U36">
            <v>0</v>
          </cell>
          <cell r="V36" t="str">
            <v>M._BROSSET</v>
          </cell>
          <cell r="W36" t="str">
            <v>E. GROSSET JANIN</v>
          </cell>
          <cell r="X36" t="str">
            <v>ase-pont-audemer27@eure.fr</v>
          </cell>
          <cell r="Y36" t="str">
            <v>Tutelle</v>
          </cell>
          <cell r="AA36" t="str">
            <v>Pas d'ATJM</v>
          </cell>
          <cell r="AC36" t="str">
            <v>Oui</v>
          </cell>
          <cell r="AD36">
            <v>104109933518702</v>
          </cell>
          <cell r="AE36">
            <v>44681</v>
          </cell>
          <cell r="AF36" t="str">
            <v>Oui</v>
          </cell>
          <cell r="AG36" t="str">
            <v>Oui</v>
          </cell>
          <cell r="AH36" t="str">
            <v>Trimestre</v>
          </cell>
          <cell r="AI36" t="str">
            <v>02-000 000 059 688 638</v>
          </cell>
          <cell r="AJ36">
            <v>22.25</v>
          </cell>
          <cell r="AK36" t="str">
            <v>31/12/20</v>
          </cell>
          <cell r="AL36" t="str">
            <v>Oui</v>
          </cell>
          <cell r="AM36" t="str">
            <v>Oui</v>
          </cell>
          <cell r="AN36" t="str">
            <v>Non</v>
          </cell>
          <cell r="AO36" t="str">
            <v>Non</v>
          </cell>
          <cell r="AP36" t="str">
            <v>Coraline DESPERROIS</v>
          </cell>
          <cell r="AQ36" t="str">
            <v>06 38 40 19 41</v>
          </cell>
          <cell r="AR36" t="str">
            <v>cdesperrois@caps76.fr</v>
          </cell>
          <cell r="AT36" t="str">
            <v>Oui</v>
          </cell>
          <cell r="AU36" t="str">
            <v>Non</v>
          </cell>
          <cell r="AV36" t="str">
            <v>Autre</v>
          </cell>
          <cell r="AW36" t="str">
            <v>CFA</v>
          </cell>
          <cell r="AX36" t="str">
            <v>Carreleur</v>
          </cell>
          <cell r="AY36" t="str">
            <v>Korkmaz</v>
          </cell>
          <cell r="AZ36" t="str">
            <v>RAS</v>
          </cell>
        </row>
        <row r="37">
          <cell r="A37" t="str">
            <v>FOFANA</v>
          </cell>
          <cell r="B37" t="str">
            <v>Abdoul Karim</v>
          </cell>
          <cell r="C37" t="str">
            <v>FOFANA Abdoul Karim</v>
          </cell>
          <cell r="D37">
            <v>37958</v>
          </cell>
          <cell r="E37">
            <v>6486</v>
          </cell>
          <cell r="F37" t="str">
            <v>Mineur</v>
          </cell>
          <cell r="G37" t="str">
            <v>Guinéen</v>
          </cell>
          <cell r="H37">
            <v>753484974</v>
          </cell>
          <cell r="J37">
            <v>44022</v>
          </cell>
          <cell r="K37">
            <v>16</v>
          </cell>
          <cell r="L37">
            <v>44533</v>
          </cell>
          <cell r="M37">
            <v>44054</v>
          </cell>
          <cell r="N37" t="str">
            <v>13 mois</v>
          </cell>
          <cell r="O37">
            <v>44238</v>
          </cell>
          <cell r="P37" t="str">
            <v>Non</v>
          </cell>
          <cell r="Q37" t="str">
            <v>Diffus</v>
          </cell>
          <cell r="R37" t="str">
            <v>Hors DAMA</v>
          </cell>
          <cell r="S37" t="str">
            <v>G._DA_SILVA</v>
          </cell>
          <cell r="T37">
            <v>0</v>
          </cell>
          <cell r="U37">
            <v>49</v>
          </cell>
          <cell r="V37" t="str">
            <v>M._MICHELO</v>
          </cell>
          <cell r="W37" t="str">
            <v>C. ADIASSE</v>
          </cell>
          <cell r="X37" t="str">
            <v>ase-louviers@eure.fr</v>
          </cell>
          <cell r="Y37" t="str">
            <v>Ordonnance de placement</v>
          </cell>
          <cell r="AA37" t="str">
            <v>Pas d'ATJM</v>
          </cell>
          <cell r="AC37" t="str">
            <v>Oui</v>
          </cell>
          <cell r="AD37">
            <v>103129933030419</v>
          </cell>
          <cell r="AE37">
            <v>44742</v>
          </cell>
          <cell r="AF37" t="str">
            <v>Non</v>
          </cell>
          <cell r="AG37" t="str">
            <v>Oui</v>
          </cell>
          <cell r="AH37" t="str">
            <v>Mois</v>
          </cell>
          <cell r="AI37" t="str">
            <v>02-000 000 059 688 600</v>
          </cell>
          <cell r="AJ37" t="str">
            <v>Non pris en charge par le DAMA</v>
          </cell>
          <cell r="AK37">
            <v>44469</v>
          </cell>
          <cell r="AL37" t="str">
            <v>Oui</v>
          </cell>
          <cell r="AM37" t="str">
            <v>Non</v>
          </cell>
          <cell r="AN37" t="str">
            <v>Non</v>
          </cell>
          <cell r="AO37" t="str">
            <v>Oui</v>
          </cell>
          <cell r="AP37" t="str">
            <v>Mélanie DUCREUX</v>
          </cell>
          <cell r="AQ37" t="str">
            <v>06 48 68 78 58</v>
          </cell>
          <cell r="AR37" t="str">
            <v>mducreux@caps76.fr</v>
          </cell>
          <cell r="AT37" t="str">
            <v>Oui</v>
          </cell>
          <cell r="AU37" t="str">
            <v>Non</v>
          </cell>
          <cell r="AV37" t="str">
            <v>Apprentissage</v>
          </cell>
          <cell r="AW37" t="str">
            <v>CFA</v>
          </cell>
          <cell r="AX37" t="str">
            <v>Cuisinier</v>
          </cell>
          <cell r="AY37" t="str">
            <v>Le Beau Clerc</v>
          </cell>
          <cell r="AZ37" t="str">
            <v>RAS</v>
          </cell>
        </row>
        <row r="38">
          <cell r="A38" t="str">
            <v>FOFANA</v>
          </cell>
          <cell r="B38" t="str">
            <v>Hamala</v>
          </cell>
          <cell r="C38" t="str">
            <v>FOFANA Hamala</v>
          </cell>
          <cell r="D38">
            <v>38758</v>
          </cell>
          <cell r="E38">
            <v>5686</v>
          </cell>
          <cell r="F38" t="str">
            <v>Mineur</v>
          </cell>
          <cell r="G38" t="str">
            <v>Malien</v>
          </cell>
          <cell r="H38">
            <v>780228438</v>
          </cell>
          <cell r="J38">
            <v>44287</v>
          </cell>
          <cell r="K38">
            <v>14</v>
          </cell>
          <cell r="L38">
            <v>45332</v>
          </cell>
          <cell r="M38">
            <v>44299</v>
          </cell>
          <cell r="N38" t="str">
            <v>5 mois</v>
          </cell>
          <cell r="O38">
            <v>44482</v>
          </cell>
          <cell r="P38" t="str">
            <v>Non</v>
          </cell>
          <cell r="Q38" t="str">
            <v>Collectif</v>
          </cell>
          <cell r="R38">
            <v>3</v>
          </cell>
          <cell r="S38" t="str">
            <v>H._LETESSIER</v>
          </cell>
          <cell r="T38">
            <v>67</v>
          </cell>
          <cell r="U38">
            <v>0</v>
          </cell>
          <cell r="V38" t="str">
            <v>H._LEBROC</v>
          </cell>
          <cell r="W38" t="str">
            <v>K. MAURICE PEROUMAL</v>
          </cell>
          <cell r="X38" t="str">
            <v>ase-evreux27@eure.fr</v>
          </cell>
          <cell r="Y38" t="str">
            <v>Ordonnance de placement</v>
          </cell>
          <cell r="AA38" t="str">
            <v>Pas d'ATJM</v>
          </cell>
          <cell r="AC38" t="str">
            <v>Oui</v>
          </cell>
          <cell r="AD38">
            <v>812710001497118</v>
          </cell>
          <cell r="AE38" t="str">
            <v>31/06/2022</v>
          </cell>
          <cell r="AF38" t="str">
            <v>Oui</v>
          </cell>
          <cell r="AG38" t="str">
            <v>Oui</v>
          </cell>
          <cell r="AH38" t="str">
            <v>Trimestre</v>
          </cell>
          <cell r="AI38" t="str">
            <v>02-000 000 059 686 991</v>
          </cell>
          <cell r="AJ38">
            <v>10</v>
          </cell>
          <cell r="AK38" t="str">
            <v>31/12/20</v>
          </cell>
          <cell r="AL38" t="str">
            <v>Oui</v>
          </cell>
          <cell r="AM38" t="str">
            <v>Oui</v>
          </cell>
          <cell r="AN38" t="str">
            <v>Non</v>
          </cell>
          <cell r="AO38" t="str">
            <v>Non</v>
          </cell>
          <cell r="AT38" t="str">
            <v>Oui</v>
          </cell>
          <cell r="AU38" t="str">
            <v>Non</v>
          </cell>
          <cell r="AV38" t="str">
            <v>College</v>
          </cell>
          <cell r="AW38" t="str">
            <v>NAVARRE</v>
          </cell>
          <cell r="AX38" t="str">
            <v>3éme</v>
          </cell>
          <cell r="AZ38" t="str">
            <v>RAS</v>
          </cell>
        </row>
        <row r="39">
          <cell r="A39" t="str">
            <v>GASSAMA</v>
          </cell>
          <cell r="B39" t="str">
            <v>Diakariaw</v>
          </cell>
          <cell r="C39" t="str">
            <v>GASSAMA Diakariaw</v>
          </cell>
          <cell r="D39">
            <v>38214</v>
          </cell>
          <cell r="E39">
            <v>6230</v>
          </cell>
          <cell r="F39" t="str">
            <v>Mineur</v>
          </cell>
          <cell r="G39" t="str">
            <v>Malien</v>
          </cell>
          <cell r="J39">
            <v>44384</v>
          </cell>
          <cell r="K39">
            <v>16</v>
          </cell>
          <cell r="L39">
            <v>44788</v>
          </cell>
          <cell r="M39">
            <v>44411</v>
          </cell>
          <cell r="N39" t="str">
            <v>1 mois</v>
          </cell>
          <cell r="O39">
            <v>44595</v>
          </cell>
          <cell r="P39" t="str">
            <v>Non</v>
          </cell>
          <cell r="Q39" t="str">
            <v>Collectif</v>
          </cell>
          <cell r="R39">
            <v>303</v>
          </cell>
          <cell r="S39" t="str">
            <v>G._DA_SILVA</v>
          </cell>
          <cell r="T39">
            <v>67</v>
          </cell>
          <cell r="U39">
            <v>0</v>
          </cell>
          <cell r="V39" t="str">
            <v>M._MICHELO</v>
          </cell>
          <cell r="W39" t="str">
            <v>C. ADIASSE</v>
          </cell>
          <cell r="X39" t="str">
            <v>ase-louviers@eure.fr</v>
          </cell>
          <cell r="Y39" t="str">
            <v>Ordonnance de placement</v>
          </cell>
          <cell r="AA39" t="str">
            <v>Pas d'ATJM</v>
          </cell>
          <cell r="AC39" t="str">
            <v>Non</v>
          </cell>
          <cell r="AF39" t="str">
            <v>Non</v>
          </cell>
          <cell r="AG39" t="str">
            <v>Non</v>
          </cell>
          <cell r="AH39" t="str">
            <v>Mois</v>
          </cell>
          <cell r="AI39" t="str">
            <v>02-000 000 079 184 620</v>
          </cell>
          <cell r="AJ39">
            <v>25</v>
          </cell>
          <cell r="AK39">
            <v>44469</v>
          </cell>
          <cell r="AL39" t="str">
            <v>Oui</v>
          </cell>
          <cell r="AM39" t="str">
            <v>Non</v>
          </cell>
          <cell r="AN39" t="str">
            <v>Non</v>
          </cell>
          <cell r="AO39" t="str">
            <v>Non</v>
          </cell>
          <cell r="AT39" t="str">
            <v>Non</v>
          </cell>
          <cell r="AU39" t="str">
            <v>Non</v>
          </cell>
          <cell r="AZ39" t="str">
            <v>RAS</v>
          </cell>
        </row>
        <row r="40">
          <cell r="A40" t="str">
            <v>HASAN</v>
          </cell>
          <cell r="B40" t="str">
            <v>Shaker</v>
          </cell>
          <cell r="C40" t="str">
            <v>HASAN Shaker</v>
          </cell>
          <cell r="D40">
            <v>38589</v>
          </cell>
          <cell r="E40">
            <v>5855</v>
          </cell>
          <cell r="F40" t="str">
            <v>Mineur</v>
          </cell>
          <cell r="G40" t="str">
            <v>Bangladais</v>
          </cell>
          <cell r="I40" t="str">
            <v>shakerhassan8330@gmail.com</v>
          </cell>
          <cell r="J40">
            <v>44330</v>
          </cell>
          <cell r="K40">
            <v>15</v>
          </cell>
          <cell r="L40">
            <v>45163</v>
          </cell>
          <cell r="M40">
            <v>44343</v>
          </cell>
          <cell r="N40" t="str">
            <v>4 mois</v>
          </cell>
          <cell r="O40">
            <v>44527</v>
          </cell>
          <cell r="P40" t="str">
            <v>Non</v>
          </cell>
          <cell r="Q40" t="str">
            <v>Collectif</v>
          </cell>
          <cell r="R40">
            <v>107</v>
          </cell>
          <cell r="S40" t="str">
            <v>S._MOTTAIS</v>
          </cell>
          <cell r="T40">
            <v>67</v>
          </cell>
          <cell r="U40">
            <v>0</v>
          </cell>
          <cell r="V40" t="str">
            <v>H._LEBROC</v>
          </cell>
          <cell r="W40" t="str">
            <v>K. MAURICE PEROUMAL</v>
          </cell>
          <cell r="X40" t="str">
            <v>ase-evreux27@eure.fr</v>
          </cell>
          <cell r="Y40" t="str">
            <v>Ordonnance de placement</v>
          </cell>
          <cell r="AA40" t="str">
            <v>Pas d'ATJM</v>
          </cell>
          <cell r="AC40" t="str">
            <v>Oui</v>
          </cell>
          <cell r="AD40">
            <v>712710001519241</v>
          </cell>
          <cell r="AE40">
            <v>44681</v>
          </cell>
          <cell r="AF40" t="str">
            <v>Non</v>
          </cell>
          <cell r="AG40" t="str">
            <v>Non</v>
          </cell>
          <cell r="AH40" t="str">
            <v>Trimestre</v>
          </cell>
          <cell r="AI40" t="str">
            <v>02-000 000 059 687 462</v>
          </cell>
          <cell r="AJ40">
            <v>10</v>
          </cell>
          <cell r="AK40" t="str">
            <v>31/12/20</v>
          </cell>
          <cell r="AL40" t="str">
            <v>Oui</v>
          </cell>
          <cell r="AM40" t="str">
            <v>Non</v>
          </cell>
          <cell r="AN40" t="str">
            <v>Non</v>
          </cell>
          <cell r="AO40" t="str">
            <v>Non</v>
          </cell>
          <cell r="AT40" t="str">
            <v>Non</v>
          </cell>
          <cell r="AU40" t="str">
            <v>Non</v>
          </cell>
          <cell r="AV40" t="str">
            <v>Lycee</v>
          </cell>
          <cell r="AW40" t="str">
            <v>L._SEDAR_SENGHOR</v>
          </cell>
          <cell r="AX40" t="str">
            <v>2nde</v>
          </cell>
          <cell r="AZ40" t="str">
            <v>d'un compte bancaire, de son RIB et d'une carte de retrait</v>
          </cell>
        </row>
        <row r="41">
          <cell r="A41" t="str">
            <v>HAYDARZADE</v>
          </cell>
          <cell r="B41" t="str">
            <v>Erfan</v>
          </cell>
          <cell r="C41" t="str">
            <v>HAYDARZADE Erfan</v>
          </cell>
          <cell r="D41">
            <v>37878</v>
          </cell>
          <cell r="E41">
            <v>6566</v>
          </cell>
          <cell r="F41" t="str">
            <v>Mineur</v>
          </cell>
          <cell r="G41" t="str">
            <v>Afghan</v>
          </cell>
          <cell r="J41">
            <v>44273</v>
          </cell>
          <cell r="K41">
            <v>17</v>
          </cell>
          <cell r="L41">
            <v>44453</v>
          </cell>
          <cell r="M41">
            <v>44273</v>
          </cell>
          <cell r="N41" t="str">
            <v>6 mois</v>
          </cell>
          <cell r="O41">
            <v>44457</v>
          </cell>
          <cell r="P41" t="str">
            <v>Oui</v>
          </cell>
          <cell r="Q41" t="str">
            <v>Collectif</v>
          </cell>
          <cell r="R41">
            <v>7</v>
          </cell>
          <cell r="S41" t="str">
            <v>H._LETESSIER</v>
          </cell>
          <cell r="T41">
            <v>67</v>
          </cell>
          <cell r="U41">
            <v>0</v>
          </cell>
          <cell r="V41" t="str">
            <v>M._BROSSET</v>
          </cell>
          <cell r="W41" t="str">
            <v>E. GROSSET JANIN</v>
          </cell>
          <cell r="X41" t="str">
            <v>ase-pont-audemer27@eure.fr</v>
          </cell>
          <cell r="Y41" t="str">
            <v>Tutelle</v>
          </cell>
          <cell r="AA41" t="str">
            <v>Pas d'ATJM</v>
          </cell>
          <cell r="AC41" t="str">
            <v>Oui</v>
          </cell>
          <cell r="AD41">
            <v>712710001488359</v>
          </cell>
          <cell r="AE41">
            <v>44620</v>
          </cell>
          <cell r="AF41" t="str">
            <v>Oui</v>
          </cell>
          <cell r="AG41" t="str">
            <v>Oui</v>
          </cell>
          <cell r="AH41" t="str">
            <v>Mois</v>
          </cell>
          <cell r="AI41" t="str">
            <v>02-000 000 059 686 912</v>
          </cell>
          <cell r="AJ41">
            <v>15.45</v>
          </cell>
          <cell r="AK41">
            <v>44469</v>
          </cell>
          <cell r="AL41" t="str">
            <v>Non</v>
          </cell>
          <cell r="AM41" t="str">
            <v>Non</v>
          </cell>
          <cell r="AN41" t="str">
            <v>Non</v>
          </cell>
          <cell r="AO41" t="str">
            <v>Non</v>
          </cell>
          <cell r="AP41" t="str">
            <v>Donatien ZABUKOVEC</v>
          </cell>
          <cell r="AQ41" t="str">
            <v>06 27 88 95 54</v>
          </cell>
          <cell r="AR41" t="str">
            <v>dzabukovec@caps76.fr</v>
          </cell>
          <cell r="AS41" t="str">
            <v>Asile</v>
          </cell>
          <cell r="AT41" t="str">
            <v>Oui</v>
          </cell>
          <cell r="AU41" t="str">
            <v>Oui</v>
          </cell>
          <cell r="AZ41" t="str">
            <v>RAS</v>
          </cell>
        </row>
        <row r="42">
          <cell r="A42" t="str">
            <v>HOSSEINI</v>
          </cell>
          <cell r="B42" t="str">
            <v>Ebrahim</v>
          </cell>
          <cell r="C42" t="str">
            <v>HOSSEINI Ebrahim</v>
          </cell>
          <cell r="D42">
            <v>38248</v>
          </cell>
          <cell r="E42">
            <v>6196</v>
          </cell>
          <cell r="F42" t="str">
            <v>Mineur</v>
          </cell>
          <cell r="G42" t="str">
            <v>Afghan</v>
          </cell>
          <cell r="H42">
            <v>688911933</v>
          </cell>
          <cell r="I42" t="str">
            <v>Ebrahimhosseini265@gmail.com</v>
          </cell>
          <cell r="J42">
            <v>44273</v>
          </cell>
          <cell r="K42">
            <v>15</v>
          </cell>
          <cell r="L42">
            <v>44822</v>
          </cell>
          <cell r="M42">
            <v>44273</v>
          </cell>
          <cell r="N42" t="str">
            <v>6 mois</v>
          </cell>
          <cell r="O42">
            <v>44457</v>
          </cell>
          <cell r="P42" t="str">
            <v>Non</v>
          </cell>
          <cell r="Q42" t="str">
            <v>Collectif</v>
          </cell>
          <cell r="R42">
            <v>4</v>
          </cell>
          <cell r="S42" t="str">
            <v>H._LETESSIER</v>
          </cell>
          <cell r="T42">
            <v>67</v>
          </cell>
          <cell r="U42">
            <v>0</v>
          </cell>
          <cell r="V42" t="str">
            <v>M._BROSSET</v>
          </cell>
          <cell r="W42" t="str">
            <v>P. HERVE</v>
          </cell>
          <cell r="X42" t="str">
            <v>ase-pont-audemer27@eure.fr</v>
          </cell>
          <cell r="Y42" t="str">
            <v>Tutelle</v>
          </cell>
          <cell r="AA42" t="str">
            <v>Pas d'ATJM</v>
          </cell>
          <cell r="AC42" t="str">
            <v>Oui</v>
          </cell>
          <cell r="AD42">
            <v>712710001486874</v>
          </cell>
          <cell r="AE42">
            <v>44620</v>
          </cell>
          <cell r="AF42" t="str">
            <v>Oui</v>
          </cell>
          <cell r="AG42" t="str">
            <v>Non</v>
          </cell>
          <cell r="AH42" t="str">
            <v>Mois</v>
          </cell>
          <cell r="AI42" t="str">
            <v>02-000 000 059 686 917</v>
          </cell>
          <cell r="AJ42">
            <v>10</v>
          </cell>
          <cell r="AK42">
            <v>44469</v>
          </cell>
          <cell r="AL42" t="str">
            <v>Non</v>
          </cell>
          <cell r="AM42" t="str">
            <v>Non</v>
          </cell>
          <cell r="AN42" t="str">
            <v>Non</v>
          </cell>
          <cell r="AO42" t="str">
            <v>Non</v>
          </cell>
          <cell r="AP42" t="str">
            <v>Donatien ZABUKOVEC</v>
          </cell>
          <cell r="AQ42" t="str">
            <v>06 27 88 95 54</v>
          </cell>
          <cell r="AR42" t="str">
            <v>dzabukovec@caps76.fr</v>
          </cell>
          <cell r="AS42" t="str">
            <v>Asile</v>
          </cell>
          <cell r="AT42" t="str">
            <v>Oui</v>
          </cell>
          <cell r="AU42" t="str">
            <v>Oui</v>
          </cell>
          <cell r="AZ42" t="str">
            <v>RAS</v>
          </cell>
        </row>
        <row r="43">
          <cell r="A43" t="str">
            <v>KEBE</v>
          </cell>
          <cell r="B43" t="str">
            <v>Sidy</v>
          </cell>
          <cell r="C43" t="str">
            <v>KEBE Sidy</v>
          </cell>
          <cell r="D43">
            <v>38802</v>
          </cell>
          <cell r="E43">
            <v>5642</v>
          </cell>
          <cell r="F43" t="str">
            <v>Mineur</v>
          </cell>
          <cell r="G43" t="str">
            <v>Malien</v>
          </cell>
          <cell r="J43">
            <v>44321</v>
          </cell>
          <cell r="K43">
            <v>14</v>
          </cell>
          <cell r="L43">
            <v>45377</v>
          </cell>
          <cell r="M43">
            <v>44362</v>
          </cell>
          <cell r="N43" t="str">
            <v>3 mois</v>
          </cell>
          <cell r="O43">
            <v>44545</v>
          </cell>
          <cell r="P43" t="str">
            <v>Non</v>
          </cell>
          <cell r="Q43" t="str">
            <v>Collectif</v>
          </cell>
          <cell r="R43">
            <v>306</v>
          </cell>
          <cell r="S43" t="str">
            <v>G._DA_SILVA</v>
          </cell>
          <cell r="T43">
            <v>67</v>
          </cell>
          <cell r="U43">
            <v>0</v>
          </cell>
          <cell r="V43" t="str">
            <v>H._LEBROC</v>
          </cell>
          <cell r="W43" t="str">
            <v>K. MAURICE PEROUMAL</v>
          </cell>
          <cell r="X43" t="str">
            <v>ase-evreux27@eure.fr</v>
          </cell>
          <cell r="Y43" t="str">
            <v>Ordonnance de placement</v>
          </cell>
          <cell r="AA43" t="str">
            <v>Pas d'ATJM</v>
          </cell>
          <cell r="AC43" t="str">
            <v>Oui</v>
          </cell>
          <cell r="AD43">
            <v>712710001503504</v>
          </cell>
          <cell r="AE43">
            <v>44681</v>
          </cell>
          <cell r="AF43" t="str">
            <v>Non</v>
          </cell>
          <cell r="AG43" t="str">
            <v>Non</v>
          </cell>
          <cell r="AH43" t="str">
            <v>Mois</v>
          </cell>
          <cell r="AI43" t="str">
            <v>02-000 000 059 687 316</v>
          </cell>
          <cell r="AJ43">
            <v>25</v>
          </cell>
          <cell r="AK43">
            <v>44469</v>
          </cell>
          <cell r="AL43" t="str">
            <v>Oui</v>
          </cell>
          <cell r="AM43" t="str">
            <v>Non</v>
          </cell>
          <cell r="AN43" t="str">
            <v>Non</v>
          </cell>
          <cell r="AO43" t="str">
            <v>Non</v>
          </cell>
          <cell r="AT43" t="str">
            <v>Non</v>
          </cell>
          <cell r="AU43" t="str">
            <v>Non</v>
          </cell>
          <cell r="AZ43" t="str">
            <v>d'un compte bancaire, de son RIB et d'une carte de retrait</v>
          </cell>
        </row>
        <row r="44">
          <cell r="A44" t="str">
            <v>KEITA</v>
          </cell>
          <cell r="B44" t="str">
            <v>Balla</v>
          </cell>
          <cell r="C44" t="str">
            <v>KEITA Balla</v>
          </cell>
          <cell r="D44">
            <v>38106</v>
          </cell>
          <cell r="E44">
            <v>6338</v>
          </cell>
          <cell r="F44" t="str">
            <v>Mineur</v>
          </cell>
          <cell r="G44" t="str">
            <v>Malien</v>
          </cell>
          <cell r="H44">
            <v>780561863</v>
          </cell>
          <cell r="I44" t="str">
            <v>ballakeita278@gmail.com</v>
          </cell>
          <cell r="J44">
            <v>44140</v>
          </cell>
          <cell r="K44">
            <v>15</v>
          </cell>
          <cell r="L44">
            <v>44680</v>
          </cell>
          <cell r="M44">
            <v>44187</v>
          </cell>
          <cell r="N44" t="str">
            <v>9 mois</v>
          </cell>
          <cell r="O44">
            <v>44369</v>
          </cell>
          <cell r="P44" t="str">
            <v>Non</v>
          </cell>
          <cell r="Q44" t="str">
            <v>Collectif</v>
          </cell>
          <cell r="R44">
            <v>313</v>
          </cell>
          <cell r="S44" t="str">
            <v>S._MOTTAIS</v>
          </cell>
          <cell r="T44">
            <v>67</v>
          </cell>
          <cell r="U44">
            <v>0</v>
          </cell>
          <cell r="V44" t="str">
            <v>M._BROSSET</v>
          </cell>
          <cell r="W44" t="str">
            <v>P. HERVE</v>
          </cell>
          <cell r="X44" t="str">
            <v>ase-pont-audemer27@eure.fr</v>
          </cell>
          <cell r="Y44" t="str">
            <v>Ordonnance de placement</v>
          </cell>
          <cell r="AA44" t="str">
            <v>Pas d'ATJM</v>
          </cell>
          <cell r="AC44" t="str">
            <v>Oui</v>
          </cell>
          <cell r="AD44">
            <v>812710001455942</v>
          </cell>
          <cell r="AE44">
            <v>44500</v>
          </cell>
          <cell r="AF44" t="str">
            <v>Non</v>
          </cell>
          <cell r="AG44" t="str">
            <v>Oui</v>
          </cell>
          <cell r="AH44" t="str">
            <v>Trimestre</v>
          </cell>
          <cell r="AI44" t="str">
            <v>02-000 000 059 688 583</v>
          </cell>
          <cell r="AJ44">
            <v>10</v>
          </cell>
          <cell r="AK44" t="str">
            <v>31/12/20</v>
          </cell>
          <cell r="AL44" t="str">
            <v>Oui</v>
          </cell>
          <cell r="AM44" t="str">
            <v>Oui</v>
          </cell>
          <cell r="AN44" t="str">
            <v>Non</v>
          </cell>
          <cell r="AO44" t="str">
            <v>Non</v>
          </cell>
          <cell r="AP44" t="str">
            <v>Annabelle FOLLET</v>
          </cell>
          <cell r="AQ44" t="str">
            <v>06 82 32 47 20</v>
          </cell>
          <cell r="AR44" t="str">
            <v>afollet@caps76.fr</v>
          </cell>
          <cell r="AT44" t="str">
            <v>Oui</v>
          </cell>
          <cell r="AU44" t="str">
            <v>Non</v>
          </cell>
          <cell r="AV44" t="str">
            <v>Lycee_professionnel</v>
          </cell>
          <cell r="AW44" t="str">
            <v>A_HEBERT</v>
          </cell>
          <cell r="AZ44" t="str">
            <v>RAS</v>
          </cell>
        </row>
        <row r="45">
          <cell r="A45" t="str">
            <v>KEITA</v>
          </cell>
          <cell r="B45" t="str">
            <v>Cheikne</v>
          </cell>
          <cell r="C45" t="str">
            <v>KEITA Cheikne</v>
          </cell>
          <cell r="D45">
            <v>38567</v>
          </cell>
          <cell r="E45">
            <v>5877</v>
          </cell>
          <cell r="F45" t="str">
            <v>Mineur</v>
          </cell>
          <cell r="G45" t="str">
            <v>Malien</v>
          </cell>
          <cell r="H45" t="str">
            <v>/</v>
          </cell>
          <cell r="J45">
            <v>44201</v>
          </cell>
          <cell r="K45">
            <v>15</v>
          </cell>
          <cell r="L45">
            <v>45141</v>
          </cell>
          <cell r="M45">
            <v>44259</v>
          </cell>
          <cell r="N45" t="str">
            <v>6 mois</v>
          </cell>
          <cell r="O45">
            <v>44443</v>
          </cell>
          <cell r="P45" t="str">
            <v>Oui</v>
          </cell>
          <cell r="Q45" t="str">
            <v>Collectif</v>
          </cell>
          <cell r="R45">
            <v>323</v>
          </cell>
          <cell r="S45" t="str">
            <v>S._MOTTAIS</v>
          </cell>
          <cell r="T45">
            <v>67</v>
          </cell>
          <cell r="U45">
            <v>0</v>
          </cell>
          <cell r="V45" t="str">
            <v>H._LEBROC</v>
          </cell>
          <cell r="W45" t="str">
            <v>K. MAURICE PEROUMAL</v>
          </cell>
          <cell r="X45" t="str">
            <v>ase-evreux27@eure.fr</v>
          </cell>
          <cell r="Y45" t="str">
            <v>Ordonnance de placement</v>
          </cell>
          <cell r="AA45" t="str">
            <v>Pas d'ATJM</v>
          </cell>
          <cell r="AC45" t="str">
            <v>Oui</v>
          </cell>
          <cell r="AD45">
            <v>105089933511194</v>
          </cell>
          <cell r="AE45">
            <v>44561</v>
          </cell>
          <cell r="AF45" t="str">
            <v>Non</v>
          </cell>
          <cell r="AG45" t="str">
            <v>Oui</v>
          </cell>
          <cell r="AH45" t="str">
            <v>Trimestre</v>
          </cell>
          <cell r="AI45" t="str">
            <v>02-000 000 059 686 915</v>
          </cell>
          <cell r="AJ45">
            <v>10</v>
          </cell>
          <cell r="AK45" t="str">
            <v>31/12/20</v>
          </cell>
          <cell r="AL45" t="str">
            <v>Oui</v>
          </cell>
          <cell r="AM45" t="str">
            <v>Oui</v>
          </cell>
          <cell r="AN45" t="str">
            <v>Non</v>
          </cell>
          <cell r="AO45" t="str">
            <v>Non</v>
          </cell>
          <cell r="AP45" t="str">
            <v>Annabelle FOLLET</v>
          </cell>
          <cell r="AQ45" t="str">
            <v>06 82 32 47 20</v>
          </cell>
          <cell r="AR45" t="str">
            <v>afollet@caps76.fr</v>
          </cell>
          <cell r="AT45" t="str">
            <v>Oui</v>
          </cell>
          <cell r="AU45" t="str">
            <v>Non</v>
          </cell>
          <cell r="AV45" t="str">
            <v>Lycee</v>
          </cell>
          <cell r="AW45" t="str">
            <v>M._LEROY</v>
          </cell>
          <cell r="AX45" t="str">
            <v>1ère</v>
          </cell>
          <cell r="AZ45" t="str">
            <v>RAS</v>
          </cell>
        </row>
        <row r="46">
          <cell r="A46" t="str">
            <v>KEITA</v>
          </cell>
          <cell r="B46" t="str">
            <v>Sayon</v>
          </cell>
          <cell r="C46" t="str">
            <v>KEITA Sayon</v>
          </cell>
          <cell r="D46">
            <v>38401</v>
          </cell>
          <cell r="E46">
            <v>6043</v>
          </cell>
          <cell r="F46" t="str">
            <v>Mineur</v>
          </cell>
          <cell r="G46" t="str">
            <v>Malien</v>
          </cell>
          <cell r="J46">
            <v>44363</v>
          </cell>
          <cell r="K46">
            <v>15</v>
          </cell>
          <cell r="L46">
            <v>44975</v>
          </cell>
          <cell r="M46">
            <v>44379</v>
          </cell>
          <cell r="N46" t="str">
            <v>2 mois</v>
          </cell>
          <cell r="O46">
            <v>44563</v>
          </cell>
          <cell r="P46" t="str">
            <v>Non</v>
          </cell>
          <cell r="Q46" t="str">
            <v>Collectif</v>
          </cell>
          <cell r="R46">
            <v>300</v>
          </cell>
          <cell r="S46" t="str">
            <v>G._DA_SILVA</v>
          </cell>
          <cell r="T46">
            <v>67</v>
          </cell>
          <cell r="U46">
            <v>0</v>
          </cell>
          <cell r="V46" t="str">
            <v>H._LEBROC</v>
          </cell>
          <cell r="W46" t="str">
            <v>P. HENISSART</v>
          </cell>
          <cell r="X46" t="str">
            <v>ase-evreux27@eure.fr</v>
          </cell>
          <cell r="Y46" t="str">
            <v>Tutelle</v>
          </cell>
          <cell r="AA46" t="str">
            <v>Pas d'ATJM</v>
          </cell>
          <cell r="AC46" t="str">
            <v>Oui</v>
          </cell>
          <cell r="AD46">
            <v>712710001519538</v>
          </cell>
          <cell r="AE46">
            <v>44712</v>
          </cell>
          <cell r="AF46" t="str">
            <v>Oui</v>
          </cell>
          <cell r="AG46" t="str">
            <v>Non</v>
          </cell>
          <cell r="AH46" t="str">
            <v>Mois</v>
          </cell>
          <cell r="AI46" t="str">
            <v>02-000 000 059 687 331</v>
          </cell>
          <cell r="AJ46">
            <v>25</v>
          </cell>
          <cell r="AK46">
            <v>44469</v>
          </cell>
          <cell r="AL46" t="str">
            <v>Oui</v>
          </cell>
          <cell r="AM46" t="str">
            <v>Non</v>
          </cell>
          <cell r="AN46" t="str">
            <v>Non</v>
          </cell>
          <cell r="AO46" t="str">
            <v>Non</v>
          </cell>
          <cell r="AT46" t="str">
            <v>Non</v>
          </cell>
          <cell r="AU46" t="str">
            <v>Non</v>
          </cell>
          <cell r="AZ46" t="str">
            <v>d'un compte bancaire, de son RIB et d'une carte de retrait</v>
          </cell>
        </row>
        <row r="47">
          <cell r="A47" t="str">
            <v>KHAN</v>
          </cell>
          <cell r="B47" t="str">
            <v>Hameed</v>
          </cell>
          <cell r="C47" t="str">
            <v>KHAN Hameed</v>
          </cell>
          <cell r="D47">
            <v>38412</v>
          </cell>
          <cell r="E47">
            <v>6032</v>
          </cell>
          <cell r="F47" t="str">
            <v>Mineur</v>
          </cell>
          <cell r="G47" t="str">
            <v>Afghan</v>
          </cell>
          <cell r="J47">
            <v>44305</v>
          </cell>
          <cell r="K47">
            <v>16</v>
          </cell>
          <cell r="L47">
            <v>44986</v>
          </cell>
          <cell r="M47">
            <v>44319</v>
          </cell>
          <cell r="N47" t="str">
            <v>4 mois</v>
          </cell>
          <cell r="O47">
            <v>44503</v>
          </cell>
          <cell r="P47" t="str">
            <v>Non</v>
          </cell>
          <cell r="Q47" t="str">
            <v>Collectif</v>
          </cell>
          <cell r="R47">
            <v>102</v>
          </cell>
          <cell r="S47" t="str">
            <v>S._MOTTAIS</v>
          </cell>
          <cell r="T47">
            <v>67</v>
          </cell>
          <cell r="U47">
            <v>0</v>
          </cell>
          <cell r="V47" t="str">
            <v>H._LEBROC</v>
          </cell>
          <cell r="W47" t="str">
            <v>P. HENISSART</v>
          </cell>
          <cell r="X47" t="str">
            <v>ase-evreux27@eure.fr</v>
          </cell>
          <cell r="Y47" t="str">
            <v>Ordonnance de placement</v>
          </cell>
          <cell r="AA47" t="str">
            <v>Pas d'ATJM</v>
          </cell>
          <cell r="AC47" t="str">
            <v>Oui</v>
          </cell>
          <cell r="AD47">
            <v>712710001502118</v>
          </cell>
          <cell r="AE47">
            <v>44651</v>
          </cell>
          <cell r="AF47" t="str">
            <v>Oui</v>
          </cell>
          <cell r="AG47" t="str">
            <v>Non</v>
          </cell>
          <cell r="AH47" t="str">
            <v>Trimestre</v>
          </cell>
          <cell r="AI47" t="str">
            <v>02-000 000 059 686 978</v>
          </cell>
          <cell r="AJ47">
            <v>10</v>
          </cell>
          <cell r="AK47" t="str">
            <v>31/12/20</v>
          </cell>
          <cell r="AL47" t="str">
            <v>Non</v>
          </cell>
          <cell r="AM47" t="str">
            <v>Non</v>
          </cell>
          <cell r="AN47" t="str">
            <v>Non</v>
          </cell>
          <cell r="AO47" t="str">
            <v>Non</v>
          </cell>
          <cell r="AT47" t="str">
            <v>Non</v>
          </cell>
          <cell r="AU47" t="str">
            <v>Non</v>
          </cell>
          <cell r="AV47" t="str">
            <v>Lycee</v>
          </cell>
          <cell r="AW47" t="str">
            <v>L._SEDAR_SENGHOR</v>
          </cell>
          <cell r="AX47" t="str">
            <v>2nde</v>
          </cell>
          <cell r="AZ47" t="str">
            <v>RAS</v>
          </cell>
        </row>
        <row r="48">
          <cell r="A48" t="str">
            <v>KOULIBALY</v>
          </cell>
          <cell r="B48" t="str">
            <v>Songueleme Aboubacar Emmanuel</v>
          </cell>
          <cell r="C48" t="str">
            <v>KOULIBALY Songueleme Aboubacar Emmanuel</v>
          </cell>
          <cell r="D48">
            <v>37818</v>
          </cell>
          <cell r="E48">
            <v>6626</v>
          </cell>
          <cell r="F48" t="str">
            <v>Majeur</v>
          </cell>
          <cell r="G48" t="str">
            <v>Ivoirien</v>
          </cell>
          <cell r="H48" t="str">
            <v>07 58 45 35 01</v>
          </cell>
          <cell r="I48" t="str">
            <v>emmanuel.koulibaly27@gmail.com</v>
          </cell>
          <cell r="J48">
            <v>43872</v>
          </cell>
          <cell r="K48">
            <v>16</v>
          </cell>
          <cell r="L48">
            <v>44393</v>
          </cell>
          <cell r="M48">
            <v>43902</v>
          </cell>
          <cell r="N48" t="str">
            <v>18 mois</v>
          </cell>
          <cell r="O48">
            <v>44086</v>
          </cell>
          <cell r="P48" t="str">
            <v>Non</v>
          </cell>
          <cell r="Q48" t="str">
            <v>Semi_autonomie</v>
          </cell>
          <cell r="R48">
            <v>212</v>
          </cell>
          <cell r="S48" t="str">
            <v>J._CRESTOT</v>
          </cell>
          <cell r="T48">
            <v>67</v>
          </cell>
          <cell r="U48">
            <v>49</v>
          </cell>
          <cell r="V48" t="str">
            <v>V._LECUYER</v>
          </cell>
          <cell r="W48" t="str">
            <v>E. LEMAGNEN</v>
          </cell>
          <cell r="X48" t="str">
            <v>ase-vernon27@eure.fr</v>
          </cell>
          <cell r="Y48" t="str">
            <v>ATJM en attente de décision</v>
          </cell>
          <cell r="AA48" t="str">
            <v>En attente</v>
          </cell>
          <cell r="AC48" t="str">
            <v>Oui</v>
          </cell>
          <cell r="AD48">
            <v>103079932612148</v>
          </cell>
          <cell r="AE48">
            <v>44742</v>
          </cell>
          <cell r="AF48" t="str">
            <v>Non</v>
          </cell>
          <cell r="AG48" t="str">
            <v>Oui</v>
          </cell>
          <cell r="AH48" t="str">
            <v>Mois</v>
          </cell>
          <cell r="AI48" t="str">
            <v>02-000 000 059 107 639</v>
          </cell>
          <cell r="AJ48">
            <v>15.45</v>
          </cell>
          <cell r="AK48">
            <v>44469</v>
          </cell>
          <cell r="AL48" t="str">
            <v>Oui</v>
          </cell>
          <cell r="AM48" t="str">
            <v>Oui</v>
          </cell>
          <cell r="AN48" t="str">
            <v>Non</v>
          </cell>
          <cell r="AO48" t="str">
            <v>Non</v>
          </cell>
          <cell r="AP48" t="str">
            <v>Sophie NOBLE</v>
          </cell>
          <cell r="AQ48" t="str">
            <v>06 82 32 76 58</v>
          </cell>
          <cell r="AR48" t="str">
            <v>snoble@caps76.fr</v>
          </cell>
          <cell r="AT48" t="str">
            <v>Oui</v>
          </cell>
          <cell r="AU48" t="str">
            <v>Non</v>
          </cell>
          <cell r="AZ48" t="str">
            <v>RAS</v>
          </cell>
        </row>
        <row r="49">
          <cell r="A49" t="str">
            <v>MAMOUN</v>
          </cell>
          <cell r="B49" t="str">
            <v>Riaz</v>
          </cell>
          <cell r="C49" t="str">
            <v>MAMOUN Riaz</v>
          </cell>
          <cell r="D49">
            <v>38249</v>
          </cell>
          <cell r="E49">
            <v>6195</v>
          </cell>
          <cell r="F49" t="str">
            <v>Mineur</v>
          </cell>
          <cell r="G49" t="str">
            <v>Afghan</v>
          </cell>
          <cell r="J49">
            <v>44057</v>
          </cell>
          <cell r="K49">
            <v>15</v>
          </cell>
          <cell r="L49">
            <v>44823</v>
          </cell>
          <cell r="M49">
            <v>44084</v>
          </cell>
          <cell r="N49" t="str">
            <v>12 mois</v>
          </cell>
          <cell r="O49">
            <v>44265</v>
          </cell>
          <cell r="P49" t="str">
            <v>Non</v>
          </cell>
          <cell r="Q49" t="str">
            <v>Semi_autonomie</v>
          </cell>
          <cell r="R49">
            <v>216</v>
          </cell>
          <cell r="S49" t="str">
            <v>G._DA_SILVA</v>
          </cell>
          <cell r="T49">
            <v>67</v>
          </cell>
          <cell r="U49">
            <v>49</v>
          </cell>
          <cell r="V49" t="str">
            <v>M._MICHELO</v>
          </cell>
          <cell r="W49" t="str">
            <v>P. MARION</v>
          </cell>
          <cell r="X49" t="str">
            <v>ase-louviers@eure.fr</v>
          </cell>
          <cell r="Y49" t="str">
            <v>Ordonnance de placement</v>
          </cell>
          <cell r="AA49" t="str">
            <v>Pas d'ATJM</v>
          </cell>
          <cell r="AC49" t="str">
            <v>Oui</v>
          </cell>
          <cell r="AD49">
            <v>712710001446094</v>
          </cell>
          <cell r="AE49">
            <v>44773</v>
          </cell>
          <cell r="AF49" t="str">
            <v>Oui</v>
          </cell>
          <cell r="AG49" t="str">
            <v>Oui</v>
          </cell>
          <cell r="AH49" t="str">
            <v>Trimestre</v>
          </cell>
          <cell r="AI49" t="str">
            <v>02-000 000 059 688 636</v>
          </cell>
          <cell r="AJ49">
            <v>10</v>
          </cell>
          <cell r="AK49" t="str">
            <v>31/12/20</v>
          </cell>
          <cell r="AL49" t="str">
            <v>Non</v>
          </cell>
          <cell r="AM49" t="str">
            <v>Oui</v>
          </cell>
          <cell r="AN49" t="str">
            <v>Oui</v>
          </cell>
          <cell r="AO49" t="str">
            <v>Oui</v>
          </cell>
          <cell r="AP49" t="str">
            <v>Coraline DESPERROIS</v>
          </cell>
          <cell r="AQ49" t="str">
            <v>06 38 40 19 41</v>
          </cell>
          <cell r="AR49" t="str">
            <v>cdesperrois@caps76.fr</v>
          </cell>
          <cell r="AT49" t="str">
            <v>Oui</v>
          </cell>
          <cell r="AU49" t="str">
            <v>Non</v>
          </cell>
          <cell r="AV49" t="str">
            <v>Lycee</v>
          </cell>
          <cell r="AW49" t="str">
            <v>A._HEBERT</v>
          </cell>
          <cell r="AX49" t="str">
            <v>1ère</v>
          </cell>
          <cell r="AZ49" t="str">
            <v>RAS</v>
          </cell>
        </row>
        <row r="50">
          <cell r="A50" t="str">
            <v>MOSAWI</v>
          </cell>
          <cell r="B50" t="str">
            <v>Nesar</v>
          </cell>
          <cell r="C50" t="str">
            <v>MOSAWI Nesar</v>
          </cell>
          <cell r="D50">
            <v>38353</v>
          </cell>
          <cell r="E50">
            <v>6091</v>
          </cell>
          <cell r="F50" t="str">
            <v>Mineur</v>
          </cell>
          <cell r="G50" t="str">
            <v>Afghan</v>
          </cell>
          <cell r="H50">
            <v>688912089</v>
          </cell>
          <cell r="J50">
            <v>44140</v>
          </cell>
          <cell r="K50">
            <v>15</v>
          </cell>
          <cell r="L50">
            <v>44927</v>
          </cell>
          <cell r="M50">
            <v>44140</v>
          </cell>
          <cell r="N50" t="str">
            <v>10 mois</v>
          </cell>
          <cell r="O50">
            <v>44321</v>
          </cell>
          <cell r="P50" t="str">
            <v>Non</v>
          </cell>
          <cell r="Q50" t="str">
            <v>Collectif</v>
          </cell>
          <cell r="R50">
            <v>311</v>
          </cell>
          <cell r="S50" t="str">
            <v>H._LETESSIER</v>
          </cell>
          <cell r="T50">
            <v>67</v>
          </cell>
          <cell r="U50">
            <v>0</v>
          </cell>
          <cell r="V50" t="str">
            <v>M._BROSSET</v>
          </cell>
          <cell r="W50" t="str">
            <v>P. HERVE</v>
          </cell>
          <cell r="X50" t="str">
            <v>ase-pont-audemer27@eure.fr</v>
          </cell>
          <cell r="Y50" t="str">
            <v>Ordonnance de placement</v>
          </cell>
          <cell r="AA50" t="str">
            <v>Pas d'ATJM</v>
          </cell>
          <cell r="AC50" t="str">
            <v>Oui</v>
          </cell>
          <cell r="AD50">
            <v>105019921207522</v>
          </cell>
          <cell r="AE50">
            <v>44500</v>
          </cell>
          <cell r="AF50" t="str">
            <v>Oui</v>
          </cell>
          <cell r="AG50" t="str">
            <v>Oui</v>
          </cell>
          <cell r="AH50" t="str">
            <v>Mois</v>
          </cell>
          <cell r="AI50" t="str">
            <v>02-000 000 059 688 622</v>
          </cell>
          <cell r="AJ50">
            <v>10</v>
          </cell>
          <cell r="AK50">
            <v>44469</v>
          </cell>
          <cell r="AL50" t="str">
            <v>Non</v>
          </cell>
          <cell r="AM50" t="str">
            <v>Non</v>
          </cell>
          <cell r="AN50" t="str">
            <v>Oui</v>
          </cell>
          <cell r="AO50" t="str">
            <v>Oui</v>
          </cell>
          <cell r="AP50" t="str">
            <v>Annabelle FOLLET</v>
          </cell>
          <cell r="AQ50" t="str">
            <v>06 82 32 47 20</v>
          </cell>
          <cell r="AR50" t="str">
            <v>afollet@caps76.fr</v>
          </cell>
          <cell r="AS50" t="str">
            <v>Asile</v>
          </cell>
          <cell r="AT50" t="str">
            <v>Oui</v>
          </cell>
          <cell r="AU50" t="str">
            <v>Oui</v>
          </cell>
          <cell r="AZ50" t="str">
            <v>RAS</v>
          </cell>
        </row>
        <row r="51">
          <cell r="A51" t="str">
            <v>NASRI</v>
          </cell>
          <cell r="B51" t="str">
            <v>Ouday</v>
          </cell>
          <cell r="C51" t="str">
            <v>NASRI Ouday</v>
          </cell>
          <cell r="D51">
            <v>37866</v>
          </cell>
          <cell r="E51">
            <v>6578</v>
          </cell>
          <cell r="F51" t="str">
            <v>Mineur</v>
          </cell>
          <cell r="G51" t="str">
            <v>Tunisien</v>
          </cell>
          <cell r="J51">
            <v>44116</v>
          </cell>
          <cell r="K51">
            <v>17</v>
          </cell>
          <cell r="L51">
            <v>44441</v>
          </cell>
          <cell r="M51">
            <v>44148</v>
          </cell>
          <cell r="N51" t="str">
            <v>10 mois</v>
          </cell>
          <cell r="O51">
            <v>44329</v>
          </cell>
          <cell r="P51" t="str">
            <v>Non</v>
          </cell>
          <cell r="Q51" t="str">
            <v>Collectif</v>
          </cell>
          <cell r="R51">
            <v>118</v>
          </cell>
          <cell r="S51" t="str">
            <v>G._DA_SILVA</v>
          </cell>
          <cell r="T51">
            <v>67</v>
          </cell>
          <cell r="U51">
            <v>0</v>
          </cell>
          <cell r="V51" t="str">
            <v>M._BROSSET</v>
          </cell>
          <cell r="W51" t="str">
            <v>P. HERVE</v>
          </cell>
          <cell r="X51" t="str">
            <v>ase-pont-audemer27@eure.fr</v>
          </cell>
          <cell r="Y51" t="str">
            <v>Ordonnance de placement</v>
          </cell>
          <cell r="AA51" t="str">
            <v>Pas d'ATJM</v>
          </cell>
          <cell r="AC51" t="str">
            <v>Oui</v>
          </cell>
          <cell r="AD51">
            <v>712710001445403</v>
          </cell>
          <cell r="AE51">
            <v>44469</v>
          </cell>
          <cell r="AF51" t="str">
            <v>Oui</v>
          </cell>
          <cell r="AG51" t="str">
            <v>Oui</v>
          </cell>
          <cell r="AH51" t="str">
            <v>Trimestre</v>
          </cell>
          <cell r="AJ51">
            <v>10</v>
          </cell>
          <cell r="AK51" t="str">
            <v>31/12/20</v>
          </cell>
          <cell r="AL51" t="str">
            <v>Oui</v>
          </cell>
          <cell r="AM51" t="str">
            <v>Non</v>
          </cell>
          <cell r="AN51" t="str">
            <v>Non</v>
          </cell>
          <cell r="AO51" t="str">
            <v>Non</v>
          </cell>
          <cell r="AP51" t="str">
            <v>Aurélie DESPRAY</v>
          </cell>
          <cell r="AQ51" t="str">
            <v>06 82 30 85 72</v>
          </cell>
          <cell r="AR51" t="str">
            <v>adespray@caps76.fr</v>
          </cell>
          <cell r="AT51" t="str">
            <v>Oui</v>
          </cell>
          <cell r="AU51" t="str">
            <v>Non</v>
          </cell>
          <cell r="AV51" t="str">
            <v>Lycee_professionnel</v>
          </cell>
          <cell r="AW51" t="str">
            <v>A_HEBERT</v>
          </cell>
          <cell r="AZ51" t="str">
            <v>RAS</v>
          </cell>
        </row>
        <row r="52">
          <cell r="A52" t="str">
            <v>NIAKATE</v>
          </cell>
          <cell r="B52" t="str">
            <v>Boubacar</v>
          </cell>
          <cell r="C52" t="str">
            <v>NIAKATE Boubacar</v>
          </cell>
          <cell r="D52">
            <v>38599</v>
          </cell>
          <cell r="E52">
            <v>5845</v>
          </cell>
          <cell r="F52" t="str">
            <v>Mineur</v>
          </cell>
          <cell r="G52" t="str">
            <v>Malien</v>
          </cell>
          <cell r="J52">
            <v>44217</v>
          </cell>
          <cell r="K52">
            <v>15</v>
          </cell>
          <cell r="L52">
            <v>45173</v>
          </cell>
          <cell r="M52">
            <v>44259</v>
          </cell>
          <cell r="N52" t="str">
            <v>6 mois</v>
          </cell>
          <cell r="O52">
            <v>44443</v>
          </cell>
          <cell r="P52" t="str">
            <v>Oui</v>
          </cell>
          <cell r="Q52" t="str">
            <v>Collectif</v>
          </cell>
          <cell r="R52">
            <v>310</v>
          </cell>
          <cell r="S52" t="str">
            <v>S._MOTTAIS</v>
          </cell>
          <cell r="T52">
            <v>67</v>
          </cell>
          <cell r="U52">
            <v>0</v>
          </cell>
          <cell r="V52" t="str">
            <v>M._BROSSET</v>
          </cell>
          <cell r="W52" t="str">
            <v>P. HERVE</v>
          </cell>
          <cell r="X52" t="str">
            <v>ase-pont-audemer27@eure.fr</v>
          </cell>
          <cell r="Y52" t="str">
            <v>Tutelle</v>
          </cell>
          <cell r="AA52" t="str">
            <v>Pas d'ATJM</v>
          </cell>
          <cell r="AC52" t="str">
            <v>Oui</v>
          </cell>
          <cell r="AD52">
            <v>712710001482619</v>
          </cell>
          <cell r="AE52">
            <v>44561</v>
          </cell>
          <cell r="AF52" t="str">
            <v>Non</v>
          </cell>
          <cell r="AG52" t="str">
            <v>Oui</v>
          </cell>
          <cell r="AH52" t="str">
            <v>Trimestre</v>
          </cell>
          <cell r="AI52" t="str">
            <v>02-000 000 059 686 914</v>
          </cell>
          <cell r="AJ52">
            <v>10</v>
          </cell>
          <cell r="AK52" t="str">
            <v>31/12/20</v>
          </cell>
          <cell r="AL52" t="str">
            <v>Oui</v>
          </cell>
          <cell r="AM52" t="str">
            <v>Non</v>
          </cell>
          <cell r="AN52" t="str">
            <v>Non</v>
          </cell>
          <cell r="AO52" t="str">
            <v>Non</v>
          </cell>
          <cell r="AT52" t="str">
            <v>Oui</v>
          </cell>
          <cell r="AU52" t="str">
            <v>Non</v>
          </cell>
          <cell r="AV52" t="str">
            <v>Lycee</v>
          </cell>
          <cell r="AW52" t="str">
            <v>M._LEROY</v>
          </cell>
          <cell r="AX52" t="str">
            <v>1ère</v>
          </cell>
          <cell r="AZ52" t="str">
            <v>RAS</v>
          </cell>
        </row>
        <row r="53">
          <cell r="A53" t="str">
            <v>OBEEDGUL</v>
          </cell>
          <cell r="B53" t="str">
            <v>Mahir</v>
          </cell>
          <cell r="C53" t="str">
            <v>OBEEDGUL Mahir</v>
          </cell>
          <cell r="D53">
            <v>38657</v>
          </cell>
          <cell r="E53">
            <v>5787</v>
          </cell>
          <cell r="F53" t="str">
            <v>Mineur</v>
          </cell>
          <cell r="G53" t="str">
            <v>Afghan</v>
          </cell>
          <cell r="H53" t="str">
            <v>/</v>
          </cell>
          <cell r="J53">
            <v>44398</v>
          </cell>
          <cell r="K53">
            <v>15</v>
          </cell>
          <cell r="L53">
            <v>45231</v>
          </cell>
          <cell r="M53">
            <v>44411</v>
          </cell>
          <cell r="N53" t="str">
            <v>1 mois</v>
          </cell>
          <cell r="O53">
            <v>44595</v>
          </cell>
          <cell r="P53" t="str">
            <v>Non</v>
          </cell>
          <cell r="Q53" t="str">
            <v>Collectif</v>
          </cell>
          <cell r="R53">
            <v>117</v>
          </cell>
          <cell r="S53" t="str">
            <v>H._LETESSIER</v>
          </cell>
          <cell r="T53">
            <v>67</v>
          </cell>
          <cell r="U53">
            <v>0</v>
          </cell>
          <cell r="V53" t="str">
            <v>M._MICHELO</v>
          </cell>
          <cell r="W53" t="str">
            <v>P. HERVE</v>
          </cell>
          <cell r="X53" t="str">
            <v>ase-louviers@eure.fr</v>
          </cell>
          <cell r="Y53" t="str">
            <v>Ordonnance de placement</v>
          </cell>
          <cell r="AA53" t="str">
            <v>Pas d'ATJM</v>
          </cell>
          <cell r="AC53" t="str">
            <v>Non</v>
          </cell>
          <cell r="AF53" t="str">
            <v>Oui</v>
          </cell>
          <cell r="AG53" t="str">
            <v>Non</v>
          </cell>
          <cell r="AH53" t="str">
            <v>Mois</v>
          </cell>
          <cell r="AI53" t="str">
            <v>02-000 000 079 188 595</v>
          </cell>
          <cell r="AJ53">
            <v>25</v>
          </cell>
          <cell r="AK53">
            <v>44469</v>
          </cell>
          <cell r="AL53" t="str">
            <v>Non</v>
          </cell>
          <cell r="AM53" t="str">
            <v>Non</v>
          </cell>
          <cell r="AN53" t="str">
            <v>Non</v>
          </cell>
          <cell r="AO53" t="str">
            <v>Non</v>
          </cell>
          <cell r="AT53" t="str">
            <v>Non</v>
          </cell>
          <cell r="AU53" t="str">
            <v>Non</v>
          </cell>
          <cell r="AZ53" t="str">
            <v>RAS</v>
          </cell>
        </row>
        <row r="54">
          <cell r="A54" t="str">
            <v>RAHMAN</v>
          </cell>
          <cell r="B54" t="str">
            <v>Md Mahbubur</v>
          </cell>
          <cell r="C54" t="str">
            <v>RAHMAN Md Mahbubur</v>
          </cell>
          <cell r="D54">
            <v>38003</v>
          </cell>
          <cell r="E54">
            <v>6441</v>
          </cell>
          <cell r="F54" t="str">
            <v>Mineur</v>
          </cell>
          <cell r="G54" t="str">
            <v>Bangladais</v>
          </cell>
          <cell r="H54" t="str">
            <v>/</v>
          </cell>
          <cell r="J54">
            <v>44299</v>
          </cell>
          <cell r="K54">
            <v>16</v>
          </cell>
          <cell r="L54">
            <v>44578</v>
          </cell>
          <cell r="M54">
            <v>44302</v>
          </cell>
          <cell r="N54" t="str">
            <v>5 mois</v>
          </cell>
          <cell r="O54">
            <v>44485</v>
          </cell>
          <cell r="P54" t="str">
            <v>Non</v>
          </cell>
          <cell r="Q54" t="str">
            <v>Collectif</v>
          </cell>
          <cell r="R54">
            <v>111</v>
          </cell>
          <cell r="S54" t="str">
            <v>H._LETESSIER</v>
          </cell>
          <cell r="T54">
            <v>67</v>
          </cell>
          <cell r="U54">
            <v>0</v>
          </cell>
          <cell r="V54" t="str">
            <v>H._LEBROC</v>
          </cell>
          <cell r="W54" t="str">
            <v>K. MAURICE PEROUMAL</v>
          </cell>
          <cell r="X54" t="str">
            <v>ase-evreux27@eure.fr</v>
          </cell>
          <cell r="Y54" t="str">
            <v>Ordonnance de placement</v>
          </cell>
          <cell r="AA54" t="str">
            <v>Pas d'ATJM</v>
          </cell>
          <cell r="AC54" t="str">
            <v>Oui</v>
          </cell>
          <cell r="AD54">
            <v>712710001447282</v>
          </cell>
          <cell r="AE54">
            <v>44651</v>
          </cell>
          <cell r="AF54" t="str">
            <v>Oui</v>
          </cell>
          <cell r="AG54" t="str">
            <v>Oui</v>
          </cell>
          <cell r="AH54" t="str">
            <v>Trimestre</v>
          </cell>
          <cell r="AI54" t="str">
            <v>02-000 000 059 686 989</v>
          </cell>
          <cell r="AJ54">
            <v>20</v>
          </cell>
          <cell r="AK54" t="str">
            <v>31/12/20</v>
          </cell>
          <cell r="AL54" t="str">
            <v>Oui</v>
          </cell>
          <cell r="AM54" t="str">
            <v>Non</v>
          </cell>
          <cell r="AN54" t="str">
            <v>Non</v>
          </cell>
          <cell r="AO54" t="str">
            <v>Non</v>
          </cell>
          <cell r="AT54" t="str">
            <v>Oui</v>
          </cell>
          <cell r="AU54" t="str">
            <v>Oui</v>
          </cell>
          <cell r="AV54" t="str">
            <v>Lycee</v>
          </cell>
          <cell r="AW54" t="str">
            <v>L._SEDAR_SENGHOR</v>
          </cell>
          <cell r="AX54" t="str">
            <v>1ère</v>
          </cell>
          <cell r="AZ54" t="str">
            <v>RAS</v>
          </cell>
        </row>
        <row r="55">
          <cell r="A55" t="str">
            <v>RAZA</v>
          </cell>
          <cell r="B55" t="str">
            <v>Ahmad</v>
          </cell>
          <cell r="C55" t="str">
            <v>RAZA Ahmad</v>
          </cell>
          <cell r="D55">
            <v>37895</v>
          </cell>
          <cell r="E55">
            <v>6549</v>
          </cell>
          <cell r="F55" t="str">
            <v>Mineur</v>
          </cell>
          <cell r="G55" t="str">
            <v>Pakistanais</v>
          </cell>
          <cell r="H55">
            <v>751195988</v>
          </cell>
          <cell r="I55" t="str">
            <v>ahmadrazapak858@gmail.com</v>
          </cell>
          <cell r="J55">
            <v>44165</v>
          </cell>
          <cell r="K55">
            <v>17</v>
          </cell>
          <cell r="L55">
            <v>44470</v>
          </cell>
          <cell r="M55">
            <v>44230</v>
          </cell>
          <cell r="N55" t="str">
            <v>7 mois</v>
          </cell>
          <cell r="O55">
            <v>44411</v>
          </cell>
          <cell r="P55" t="str">
            <v>Non</v>
          </cell>
          <cell r="Q55" t="str">
            <v>Collectif</v>
          </cell>
          <cell r="R55">
            <v>301</v>
          </cell>
          <cell r="S55" t="str">
            <v>H._LETESSIER</v>
          </cell>
          <cell r="T55">
            <v>67</v>
          </cell>
          <cell r="U55">
            <v>0</v>
          </cell>
          <cell r="V55" t="str">
            <v>H._LEBROC</v>
          </cell>
          <cell r="W55" t="str">
            <v>K. MAURICE PEROUMAL</v>
          </cell>
          <cell r="X55" t="str">
            <v>ase-evreux27@eure.fr</v>
          </cell>
          <cell r="Y55" t="str">
            <v>Ordonnance de placement</v>
          </cell>
          <cell r="AA55" t="str">
            <v>Pas d'ATJM</v>
          </cell>
          <cell r="AC55" t="str">
            <v>Oui</v>
          </cell>
          <cell r="AD55">
            <v>712710001461833</v>
          </cell>
          <cell r="AE55">
            <v>44500</v>
          </cell>
          <cell r="AF55" t="str">
            <v>Oui</v>
          </cell>
          <cell r="AG55" t="str">
            <v>Oui</v>
          </cell>
          <cell r="AH55" t="str">
            <v>Trimestre</v>
          </cell>
          <cell r="AI55" t="str">
            <v>02-000 000 072 920 855</v>
          </cell>
          <cell r="AJ55">
            <v>10</v>
          </cell>
          <cell r="AK55" t="str">
            <v>31/12/20</v>
          </cell>
          <cell r="AL55" t="str">
            <v>Oui</v>
          </cell>
          <cell r="AM55" t="str">
            <v>Non</v>
          </cell>
          <cell r="AN55" t="str">
            <v>Non</v>
          </cell>
          <cell r="AO55" t="str">
            <v>Non</v>
          </cell>
          <cell r="AP55" t="str">
            <v>Coraline DESPERROIS</v>
          </cell>
          <cell r="AQ55" t="str">
            <v>06 38 40 19 41</v>
          </cell>
          <cell r="AR55" t="str">
            <v>cdesperrois@caps76.fr</v>
          </cell>
          <cell r="AT55" t="str">
            <v>Oui</v>
          </cell>
          <cell r="AU55" t="str">
            <v>Non</v>
          </cell>
          <cell r="AV55" t="str">
            <v>Lycee_professionnel</v>
          </cell>
          <cell r="AW55" t="str">
            <v>A_HEBERT</v>
          </cell>
          <cell r="AZ55" t="str">
            <v>RAS</v>
          </cell>
        </row>
        <row r="56">
          <cell r="A56" t="str">
            <v>SACKO</v>
          </cell>
          <cell r="B56" t="str">
            <v>Bakary</v>
          </cell>
          <cell r="C56" t="str">
            <v>SACKO Bakary</v>
          </cell>
          <cell r="D56">
            <v>37774</v>
          </cell>
          <cell r="E56">
            <v>6670</v>
          </cell>
          <cell r="F56" t="str">
            <v>Majeur</v>
          </cell>
          <cell r="G56" t="str">
            <v>Malien</v>
          </cell>
          <cell r="H56" t="str">
            <v>07 58 16 79 17</v>
          </cell>
          <cell r="I56" t="str">
            <v>bakary.sacko0206@gmail.com</v>
          </cell>
          <cell r="J56">
            <v>43900</v>
          </cell>
          <cell r="K56">
            <v>16</v>
          </cell>
          <cell r="L56">
            <v>44349</v>
          </cell>
          <cell r="M56">
            <v>43906</v>
          </cell>
          <cell r="N56" t="str">
            <v>18 mois</v>
          </cell>
          <cell r="O56">
            <v>44090</v>
          </cell>
          <cell r="P56" t="str">
            <v>Oui</v>
          </cell>
          <cell r="Q56" t="str">
            <v>Collectif</v>
          </cell>
          <cell r="R56">
            <v>2</v>
          </cell>
          <cell r="S56" t="str">
            <v>S._MOTTAIS</v>
          </cell>
          <cell r="T56">
            <v>67</v>
          </cell>
          <cell r="U56">
            <v>0</v>
          </cell>
          <cell r="V56" t="str">
            <v>V._LECUYER</v>
          </cell>
          <cell r="W56" t="str">
            <v>E. LEMAGNEN</v>
          </cell>
          <cell r="X56" t="str">
            <v>ase-vernon27@eure.fr</v>
          </cell>
          <cell r="Y56" t="str">
            <v>ATJM accordé</v>
          </cell>
          <cell r="Z56">
            <v>44532</v>
          </cell>
          <cell r="AA56">
            <v>44471</v>
          </cell>
          <cell r="AC56" t="str">
            <v>Oui</v>
          </cell>
          <cell r="AD56">
            <v>103069933533929</v>
          </cell>
          <cell r="AE56">
            <v>44681</v>
          </cell>
          <cell r="AF56" t="str">
            <v>Non</v>
          </cell>
          <cell r="AG56" t="str">
            <v>Oui</v>
          </cell>
          <cell r="AH56" t="str">
            <v>Trimestre</v>
          </cell>
          <cell r="AI56" t="str">
            <v>02-000 000 059 107 690</v>
          </cell>
          <cell r="AJ56" t="str">
            <v>Impossible</v>
          </cell>
          <cell r="AK56" t="str">
            <v>31/12/20</v>
          </cell>
          <cell r="AL56" t="str">
            <v>Oui</v>
          </cell>
          <cell r="AM56" t="str">
            <v>Oui</v>
          </cell>
          <cell r="AN56" t="str">
            <v>Oui</v>
          </cell>
          <cell r="AO56" t="str">
            <v>Oui</v>
          </cell>
          <cell r="AP56" t="str">
            <v>Annabelle FOLLET</v>
          </cell>
          <cell r="AQ56" t="str">
            <v>06 82 32 47 20</v>
          </cell>
          <cell r="AR56" t="str">
            <v>afollet@caps76.fr</v>
          </cell>
          <cell r="AS56" t="str">
            <v>Travailleur temporaire</v>
          </cell>
          <cell r="AT56" t="str">
            <v>Oui</v>
          </cell>
          <cell r="AU56" t="str">
            <v>Non</v>
          </cell>
          <cell r="AZ56" t="str">
            <v>RAS</v>
          </cell>
        </row>
        <row r="57">
          <cell r="A57" t="str">
            <v>SACKO</v>
          </cell>
          <cell r="B57" t="str">
            <v>Mamadou</v>
          </cell>
          <cell r="C57" t="str">
            <v>SACKO Mamadou</v>
          </cell>
          <cell r="D57">
            <v>37258</v>
          </cell>
          <cell r="E57">
            <v>7186</v>
          </cell>
          <cell r="F57" t="str">
            <v>Majeur</v>
          </cell>
          <cell r="G57" t="str">
            <v>Malien</v>
          </cell>
          <cell r="H57" t="str">
            <v>07 85 15 15 72</v>
          </cell>
          <cell r="J57">
            <v>43276</v>
          </cell>
          <cell r="K57">
            <v>16</v>
          </cell>
          <cell r="L57">
            <v>43832</v>
          </cell>
          <cell r="M57">
            <v>43515</v>
          </cell>
          <cell r="N57" t="str">
            <v>31 mois</v>
          </cell>
          <cell r="O57">
            <v>43696</v>
          </cell>
          <cell r="P57" t="str">
            <v>Non</v>
          </cell>
          <cell r="Q57" t="str">
            <v>Semi_autonomie</v>
          </cell>
          <cell r="R57">
            <v>1</v>
          </cell>
          <cell r="S57" t="str">
            <v>G._DA_SILVA</v>
          </cell>
          <cell r="T57">
            <v>0</v>
          </cell>
          <cell r="U57">
            <v>49</v>
          </cell>
          <cell r="V57" t="str">
            <v>H._LEBROC</v>
          </cell>
          <cell r="W57" t="str">
            <v>K. MAURICE PEROUMAL</v>
          </cell>
          <cell r="X57" t="str">
            <v>ase-evreux27@eure.fr</v>
          </cell>
          <cell r="Y57" t="str">
            <v>ATJM non renouvelable</v>
          </cell>
          <cell r="Z57">
            <v>44469</v>
          </cell>
          <cell r="AA57" t="str">
            <v>Pas de renouvellement</v>
          </cell>
          <cell r="AC57" t="str">
            <v>Oui</v>
          </cell>
          <cell r="AD57">
            <v>102019933538945</v>
          </cell>
          <cell r="AE57">
            <v>44747</v>
          </cell>
          <cell r="AF57" t="str">
            <v>Non</v>
          </cell>
          <cell r="AG57" t="str">
            <v>Oui</v>
          </cell>
          <cell r="AH57" t="str">
            <v>Mois</v>
          </cell>
          <cell r="AI57" t="str">
            <v>02-000 000 056 862 567</v>
          </cell>
          <cell r="AJ57" t="str">
            <v>Non pris en charge par le DAMA</v>
          </cell>
          <cell r="AK57">
            <v>44469</v>
          </cell>
          <cell r="AL57" t="str">
            <v>Oui</v>
          </cell>
          <cell r="AM57" t="str">
            <v>Oui</v>
          </cell>
          <cell r="AN57" t="str">
            <v>Oui</v>
          </cell>
          <cell r="AO57" t="str">
            <v>Oui</v>
          </cell>
          <cell r="AP57" t="str">
            <v>Sophie NOBLE</v>
          </cell>
          <cell r="AQ57" t="str">
            <v>06 82 32 76 58</v>
          </cell>
          <cell r="AR57" t="str">
            <v>snoble@caps76.fr</v>
          </cell>
          <cell r="AT57" t="str">
            <v>Oui</v>
          </cell>
          <cell r="AU57" t="str">
            <v>Non</v>
          </cell>
          <cell r="AV57" t="str">
            <v>Apprentissage</v>
          </cell>
          <cell r="AW57" t="str">
            <v>CFA</v>
          </cell>
          <cell r="AX57" t="str">
            <v>Cuisinier</v>
          </cell>
          <cell r="AY57" t="str">
            <v>La Gazette</v>
          </cell>
          <cell r="AZ57" t="str">
            <v>RAS</v>
          </cell>
        </row>
        <row r="58">
          <cell r="A58" t="str">
            <v>SAFI</v>
          </cell>
          <cell r="B58" t="str">
            <v>Rahatullah</v>
          </cell>
          <cell r="C58" t="str">
            <v>SAFI Rahatullah</v>
          </cell>
          <cell r="D58">
            <v>38377</v>
          </cell>
          <cell r="E58">
            <v>6067</v>
          </cell>
          <cell r="F58" t="str">
            <v>Mineur</v>
          </cell>
          <cell r="G58" t="str">
            <v>Afghan</v>
          </cell>
          <cell r="J58">
            <v>44321</v>
          </cell>
          <cell r="K58">
            <v>15</v>
          </cell>
          <cell r="L58">
            <v>44951</v>
          </cell>
          <cell r="M58">
            <v>44350</v>
          </cell>
          <cell r="N58" t="str">
            <v>3 mois</v>
          </cell>
          <cell r="O58">
            <v>44533</v>
          </cell>
          <cell r="P58" t="str">
            <v>Non</v>
          </cell>
          <cell r="Q58" t="str">
            <v>Collectif</v>
          </cell>
          <cell r="R58">
            <v>122</v>
          </cell>
          <cell r="S58" t="str">
            <v>S._MOTTAIS</v>
          </cell>
          <cell r="T58">
            <v>67</v>
          </cell>
          <cell r="U58">
            <v>0</v>
          </cell>
          <cell r="V58" t="str">
            <v>H._LEBROC</v>
          </cell>
          <cell r="W58" t="str">
            <v>K. MAURICE PEROUMAL</v>
          </cell>
          <cell r="X58" t="str">
            <v>ase-evreux27@eure.fr</v>
          </cell>
          <cell r="Y58" t="str">
            <v>Ordonnance de placement</v>
          </cell>
          <cell r="AA58" t="str">
            <v>Pas d'ATJM</v>
          </cell>
          <cell r="AC58" t="str">
            <v>Non</v>
          </cell>
          <cell r="AF58" t="str">
            <v>Non</v>
          </cell>
          <cell r="AG58" t="str">
            <v>Non</v>
          </cell>
          <cell r="AH58" t="str">
            <v>Trimestre</v>
          </cell>
          <cell r="AI58" t="str">
            <v>02-000 000 059 687 458</v>
          </cell>
          <cell r="AJ58">
            <v>20</v>
          </cell>
          <cell r="AK58" t="str">
            <v>31/12/20</v>
          </cell>
          <cell r="AL58" t="str">
            <v>Non</v>
          </cell>
          <cell r="AM58" t="str">
            <v>Non</v>
          </cell>
          <cell r="AN58" t="str">
            <v>Non</v>
          </cell>
          <cell r="AO58" t="str">
            <v>Non</v>
          </cell>
          <cell r="AT58" t="str">
            <v>Non</v>
          </cell>
          <cell r="AU58" t="str">
            <v>Non</v>
          </cell>
          <cell r="AV58" t="str">
            <v>Lycee</v>
          </cell>
          <cell r="AW58" t="str">
            <v>L._SEDAR_SENGHOR</v>
          </cell>
          <cell r="AX58" t="str">
            <v>2nde</v>
          </cell>
          <cell r="AZ58" t="str">
            <v>RAS</v>
          </cell>
        </row>
        <row r="59">
          <cell r="A59" t="str">
            <v>SANOGO</v>
          </cell>
          <cell r="B59" t="str">
            <v>Uriel Adama</v>
          </cell>
          <cell r="C59" t="str">
            <v>SANOGO Uriel Adama</v>
          </cell>
          <cell r="D59">
            <v>37621</v>
          </cell>
          <cell r="E59">
            <v>6823</v>
          </cell>
          <cell r="F59" t="str">
            <v>Majeur</v>
          </cell>
          <cell r="G59" t="str">
            <v>Burkinabé</v>
          </cell>
          <cell r="H59">
            <v>766271301</v>
          </cell>
          <cell r="I59" t="str">
            <v>sanogourieladama@gmail.com</v>
          </cell>
          <cell r="J59">
            <v>43404</v>
          </cell>
          <cell r="K59">
            <v>15</v>
          </cell>
          <cell r="L59">
            <v>44196</v>
          </cell>
          <cell r="M59">
            <v>43434</v>
          </cell>
          <cell r="N59" t="str">
            <v>34 mois</v>
          </cell>
          <cell r="O59">
            <v>43615</v>
          </cell>
          <cell r="P59" t="str">
            <v>Non</v>
          </cell>
          <cell r="Q59" t="str">
            <v>Semi_autonomie</v>
          </cell>
          <cell r="R59">
            <v>101</v>
          </cell>
          <cell r="S59" t="str">
            <v>J._CRESTOT</v>
          </cell>
          <cell r="T59">
            <v>0</v>
          </cell>
          <cell r="U59">
            <v>49</v>
          </cell>
          <cell r="V59" t="str">
            <v>M._MICHELO</v>
          </cell>
          <cell r="W59" t="str">
            <v>C. ADIASSE</v>
          </cell>
          <cell r="X59" t="str">
            <v>ase-louviers@eure.fr</v>
          </cell>
          <cell r="Y59" t="str">
            <v>ATJM accordé</v>
          </cell>
          <cell r="Z59">
            <v>44469</v>
          </cell>
          <cell r="AA59">
            <v>44377</v>
          </cell>
          <cell r="AC59" t="str">
            <v>Oui</v>
          </cell>
          <cell r="AD59">
            <v>102129930104407</v>
          </cell>
          <cell r="AE59">
            <v>44500</v>
          </cell>
          <cell r="AF59" t="str">
            <v>Non</v>
          </cell>
          <cell r="AG59" t="str">
            <v>Oui</v>
          </cell>
          <cell r="AH59" t="str">
            <v>Mois</v>
          </cell>
          <cell r="AI59" t="str">
            <v>02-000 000 057 964 607</v>
          </cell>
          <cell r="AJ59" t="str">
            <v>Non pris en charge par le DAMA</v>
          </cell>
          <cell r="AK59">
            <v>44469</v>
          </cell>
          <cell r="AL59" t="str">
            <v>Oui</v>
          </cell>
          <cell r="AM59" t="str">
            <v>Non</v>
          </cell>
          <cell r="AN59" t="str">
            <v>Oui</v>
          </cell>
          <cell r="AO59" t="str">
            <v>Oui</v>
          </cell>
          <cell r="AP59" t="str">
            <v>Florian LEFEVRE</v>
          </cell>
          <cell r="AQ59" t="str">
            <v>06 48 69 04 79</v>
          </cell>
          <cell r="AR59" t="str">
            <v>flefevre@caps76.fr</v>
          </cell>
          <cell r="AT59" t="str">
            <v>Oui</v>
          </cell>
          <cell r="AU59" t="str">
            <v>Non</v>
          </cell>
          <cell r="AV59" t="str">
            <v>Apprentissage</v>
          </cell>
          <cell r="AW59" t="str">
            <v>CFA</v>
          </cell>
          <cell r="AX59" t="str">
            <v>Cuisinier</v>
          </cell>
          <cell r="AY59" t="str">
            <v>La Palais de Joséphine</v>
          </cell>
          <cell r="AZ59" t="str">
            <v>RAS</v>
          </cell>
        </row>
        <row r="60">
          <cell r="A60" t="str">
            <v>SIDIBE</v>
          </cell>
          <cell r="B60" t="str">
            <v>Yakouba</v>
          </cell>
          <cell r="C60" t="str">
            <v>SIDIBE Yakouba</v>
          </cell>
          <cell r="D60">
            <v>38696</v>
          </cell>
          <cell r="E60">
            <v>5748</v>
          </cell>
          <cell r="F60" t="str">
            <v>Mineur</v>
          </cell>
          <cell r="G60" t="str">
            <v>Guinéen</v>
          </cell>
          <cell r="H60">
            <v>758077608</v>
          </cell>
          <cell r="J60">
            <v>44256</v>
          </cell>
          <cell r="K60">
            <v>15</v>
          </cell>
          <cell r="L60">
            <v>45270</v>
          </cell>
          <cell r="M60">
            <v>44288</v>
          </cell>
          <cell r="N60" t="str">
            <v>5 mois</v>
          </cell>
          <cell r="O60">
            <v>44471</v>
          </cell>
          <cell r="P60" t="str">
            <v>Non</v>
          </cell>
          <cell r="Q60" t="str">
            <v>Collectif</v>
          </cell>
          <cell r="R60">
            <v>322</v>
          </cell>
          <cell r="S60" t="str">
            <v>G._DA_SILVA</v>
          </cell>
          <cell r="T60">
            <v>67</v>
          </cell>
          <cell r="U60">
            <v>0</v>
          </cell>
          <cell r="V60" t="str">
            <v>M._BROSSET</v>
          </cell>
          <cell r="W60" t="str">
            <v>E. GROSSET JANIN</v>
          </cell>
          <cell r="X60" t="str">
            <v>ase-pont-audemer27@eure.fr</v>
          </cell>
          <cell r="Y60" t="str">
            <v>Ordonnance de placement</v>
          </cell>
          <cell r="AA60" t="str">
            <v>Pas d'ATJM</v>
          </cell>
          <cell r="AC60" t="str">
            <v>Oui</v>
          </cell>
          <cell r="AD60">
            <v>712710001488953</v>
          </cell>
          <cell r="AE60">
            <v>44620</v>
          </cell>
          <cell r="AF60" t="str">
            <v>Oui</v>
          </cell>
          <cell r="AG60" t="str">
            <v>Oui</v>
          </cell>
          <cell r="AH60" t="str">
            <v>Trimestre</v>
          </cell>
          <cell r="AI60" t="str">
            <v>02-000 000 059 686 481</v>
          </cell>
          <cell r="AJ60">
            <v>10</v>
          </cell>
          <cell r="AK60" t="str">
            <v>31/12/20</v>
          </cell>
          <cell r="AL60" t="str">
            <v>Oui</v>
          </cell>
          <cell r="AM60" t="str">
            <v>Non</v>
          </cell>
          <cell r="AN60" t="str">
            <v>Non</v>
          </cell>
          <cell r="AO60" t="str">
            <v>Non</v>
          </cell>
          <cell r="AT60" t="str">
            <v>Oui</v>
          </cell>
          <cell r="AU60" t="str">
            <v>Non</v>
          </cell>
          <cell r="AV60" t="str">
            <v>College</v>
          </cell>
          <cell r="AZ60" t="str">
            <v>RAS</v>
          </cell>
        </row>
        <row r="61">
          <cell r="A61" t="str">
            <v>SINYAN</v>
          </cell>
          <cell r="B61" t="str">
            <v>Alieu</v>
          </cell>
          <cell r="C61" t="str">
            <v>SINYAN Alieu</v>
          </cell>
          <cell r="D61">
            <v>37905</v>
          </cell>
          <cell r="E61">
            <v>6539</v>
          </cell>
          <cell r="F61" t="str">
            <v>Mineur</v>
          </cell>
          <cell r="G61" t="str">
            <v>Gambien</v>
          </cell>
          <cell r="H61">
            <v>604129742</v>
          </cell>
          <cell r="I61" t="str">
            <v>badaradenis3@gmail.com</v>
          </cell>
          <cell r="J61">
            <v>44167</v>
          </cell>
          <cell r="K61">
            <v>16</v>
          </cell>
          <cell r="L61">
            <v>44480</v>
          </cell>
          <cell r="M61">
            <v>44217</v>
          </cell>
          <cell r="N61" t="str">
            <v>8 mois</v>
          </cell>
          <cell r="O61">
            <v>44398</v>
          </cell>
          <cell r="P61" t="str">
            <v>Oui</v>
          </cell>
          <cell r="Q61" t="str">
            <v>Semi_autonomie</v>
          </cell>
          <cell r="R61">
            <v>208</v>
          </cell>
          <cell r="S61" t="str">
            <v>S._MOTTAIS</v>
          </cell>
          <cell r="T61">
            <v>67</v>
          </cell>
          <cell r="U61">
            <v>49</v>
          </cell>
          <cell r="V61" t="str">
            <v>M._MICHELO</v>
          </cell>
          <cell r="W61" t="str">
            <v>P. MARION</v>
          </cell>
          <cell r="X61" t="str">
            <v>ase-louviers@eure.fr</v>
          </cell>
          <cell r="Y61" t="str">
            <v>Tutelle</v>
          </cell>
          <cell r="AA61" t="str">
            <v>Pas d'ATJM</v>
          </cell>
          <cell r="AC61" t="str">
            <v>Oui</v>
          </cell>
          <cell r="AD61">
            <v>719510011507782</v>
          </cell>
          <cell r="AE61">
            <v>44530</v>
          </cell>
          <cell r="AF61" t="str">
            <v>Non</v>
          </cell>
          <cell r="AG61" t="str">
            <v>Oui</v>
          </cell>
          <cell r="AH61" t="str">
            <v>Trimestre</v>
          </cell>
          <cell r="AI61" t="str">
            <v>02-000 000 059 688 667</v>
          </cell>
          <cell r="AJ61">
            <v>10</v>
          </cell>
          <cell r="AK61" t="str">
            <v>31/12/20</v>
          </cell>
          <cell r="AL61" t="str">
            <v>Oui</v>
          </cell>
          <cell r="AM61" t="str">
            <v>Non</v>
          </cell>
          <cell r="AN61" t="str">
            <v>Non</v>
          </cell>
          <cell r="AO61" t="str">
            <v>Non</v>
          </cell>
          <cell r="AT61" t="str">
            <v>Oui</v>
          </cell>
          <cell r="AU61" t="str">
            <v>Oui</v>
          </cell>
          <cell r="AV61" t="str">
            <v>Lycee</v>
          </cell>
          <cell r="AW61" t="str">
            <v>A._HEBERT</v>
          </cell>
          <cell r="AZ61" t="str">
            <v>RAS</v>
          </cell>
        </row>
        <row r="62">
          <cell r="A62" t="str">
            <v>SISSOKO</v>
          </cell>
          <cell r="B62" t="str">
            <v>M'Bouillé</v>
          </cell>
          <cell r="C62" t="str">
            <v>SISSOKO M'Bouillé</v>
          </cell>
          <cell r="D62">
            <v>38579</v>
          </cell>
          <cell r="E62">
            <v>5865</v>
          </cell>
          <cell r="F62" t="str">
            <v>Mineur</v>
          </cell>
          <cell r="G62" t="str">
            <v>Malien</v>
          </cell>
          <cell r="H62">
            <v>605953069</v>
          </cell>
          <cell r="J62">
            <v>44130</v>
          </cell>
          <cell r="K62">
            <v>15</v>
          </cell>
          <cell r="L62">
            <v>45153</v>
          </cell>
          <cell r="M62">
            <v>44187</v>
          </cell>
          <cell r="N62" t="str">
            <v>9 mois</v>
          </cell>
          <cell r="O62">
            <v>44369</v>
          </cell>
          <cell r="P62" t="str">
            <v>Non</v>
          </cell>
          <cell r="Q62" t="str">
            <v>Collectif</v>
          </cell>
          <cell r="R62">
            <v>110</v>
          </cell>
          <cell r="S62" t="str">
            <v>J._CRESTOT</v>
          </cell>
          <cell r="T62">
            <v>67</v>
          </cell>
          <cell r="U62">
            <v>0</v>
          </cell>
          <cell r="V62" t="str">
            <v>H._LEBROC</v>
          </cell>
          <cell r="W62" t="str">
            <v>K. MAURICE PEROUMAL</v>
          </cell>
          <cell r="X62" t="str">
            <v>ase-evreux27@eure.fr</v>
          </cell>
          <cell r="Y62" t="str">
            <v>Ordonnance de placement</v>
          </cell>
          <cell r="AA62" t="str">
            <v>Pas d'ATJM</v>
          </cell>
          <cell r="AC62" t="str">
            <v>Oui</v>
          </cell>
          <cell r="AD62">
            <v>712710001454014</v>
          </cell>
          <cell r="AE62">
            <v>44469</v>
          </cell>
          <cell r="AF62" t="str">
            <v>Non</v>
          </cell>
          <cell r="AG62" t="str">
            <v>Oui</v>
          </cell>
          <cell r="AH62" t="str">
            <v>Trimestre</v>
          </cell>
          <cell r="AI62" t="str">
            <v>02-000 000 059 688 582</v>
          </cell>
          <cell r="AJ62">
            <v>22.25</v>
          </cell>
          <cell r="AK62" t="str">
            <v>31/12/20</v>
          </cell>
          <cell r="AL62" t="str">
            <v>Non</v>
          </cell>
          <cell r="AM62" t="str">
            <v>Non</v>
          </cell>
          <cell r="AN62" t="str">
            <v>Oui</v>
          </cell>
          <cell r="AO62" t="str">
            <v>Non</v>
          </cell>
          <cell r="AP62" t="str">
            <v>Coraline DESPERROIS</v>
          </cell>
          <cell r="AQ62" t="str">
            <v>06 38 40 19 41</v>
          </cell>
          <cell r="AR62" t="str">
            <v>cdesperrois@caps76.fr</v>
          </cell>
          <cell r="AT62" t="str">
            <v>Oui</v>
          </cell>
          <cell r="AU62" t="str">
            <v>Non</v>
          </cell>
          <cell r="AV62" t="str">
            <v>Autre</v>
          </cell>
          <cell r="AW62" t="str">
            <v>CFA</v>
          </cell>
          <cell r="AX62" t="str">
            <v>Boucher</v>
          </cell>
          <cell r="AY62" t="str">
            <v>Bebert</v>
          </cell>
          <cell r="AZ62" t="str">
            <v>RAS</v>
          </cell>
        </row>
        <row r="63">
          <cell r="A63" t="str">
            <v>SYLLA</v>
          </cell>
          <cell r="B63" t="str">
            <v>Aboubacar</v>
          </cell>
          <cell r="C63" t="str">
            <v>SYLLA Aboubacar</v>
          </cell>
          <cell r="D63">
            <v>38071</v>
          </cell>
          <cell r="E63">
            <v>6373</v>
          </cell>
          <cell r="F63" t="str">
            <v>Mineur</v>
          </cell>
          <cell r="G63" t="str">
            <v>Guinéen</v>
          </cell>
          <cell r="H63">
            <v>758770460</v>
          </cell>
          <cell r="J63">
            <v>44182</v>
          </cell>
          <cell r="K63">
            <v>16</v>
          </cell>
          <cell r="L63">
            <v>44645</v>
          </cell>
          <cell r="M63">
            <v>44236</v>
          </cell>
          <cell r="N63" t="str">
            <v>7 mois</v>
          </cell>
          <cell r="O63">
            <v>44417</v>
          </cell>
          <cell r="P63" t="str">
            <v>Oui</v>
          </cell>
          <cell r="Q63" t="str">
            <v>Collectif</v>
          </cell>
          <cell r="R63">
            <v>307</v>
          </cell>
          <cell r="S63" t="str">
            <v>S._MOTTAIS</v>
          </cell>
          <cell r="T63">
            <v>67</v>
          </cell>
          <cell r="U63">
            <v>0</v>
          </cell>
          <cell r="V63" t="str">
            <v>H._LEBROC</v>
          </cell>
          <cell r="W63" t="str">
            <v>K. MAURICE PEROUMAL</v>
          </cell>
          <cell r="X63" t="str">
            <v>ase-evreux27@eure.fr</v>
          </cell>
          <cell r="Y63" t="str">
            <v>Ordonnance de placement</v>
          </cell>
          <cell r="AA63" t="str">
            <v>Pas d'ATJM</v>
          </cell>
          <cell r="AC63" t="str">
            <v>Oui</v>
          </cell>
          <cell r="AD63">
            <v>104039933088125</v>
          </cell>
          <cell r="AE63">
            <v>44530</v>
          </cell>
          <cell r="AF63" t="str">
            <v>Non</v>
          </cell>
          <cell r="AG63" t="str">
            <v>Oui</v>
          </cell>
          <cell r="AH63" t="str">
            <v>Mois</v>
          </cell>
          <cell r="AI63" t="str">
            <v>02-000 000 072 920 852</v>
          </cell>
          <cell r="AJ63" t="str">
            <v>Non pris en charge par le DAMA</v>
          </cell>
          <cell r="AK63">
            <v>44469</v>
          </cell>
          <cell r="AL63" t="str">
            <v>Oui</v>
          </cell>
          <cell r="AM63" t="str">
            <v>Non</v>
          </cell>
          <cell r="AN63" t="str">
            <v>Non</v>
          </cell>
          <cell r="AO63" t="str">
            <v>Non</v>
          </cell>
          <cell r="AP63" t="str">
            <v>Donatien ZABUKOVEC</v>
          </cell>
          <cell r="AQ63" t="str">
            <v>06 27 88 95 54</v>
          </cell>
          <cell r="AR63" t="str">
            <v>dzabukovec@caps76.fr</v>
          </cell>
          <cell r="AT63" t="str">
            <v>Oui</v>
          </cell>
          <cell r="AU63" t="str">
            <v>Non</v>
          </cell>
          <cell r="AV63" t="str">
            <v>Apprentissage</v>
          </cell>
          <cell r="AW63" t="str">
            <v>CFA</v>
          </cell>
          <cell r="AX63" t="str">
            <v>Cuisinier</v>
          </cell>
          <cell r="AY63" t="str">
            <v>Le Labo by Jeff</v>
          </cell>
          <cell r="AZ63" t="str">
            <v>RAS</v>
          </cell>
        </row>
        <row r="64">
          <cell r="A64" t="str">
            <v>TOURE</v>
          </cell>
          <cell r="B64" t="str">
            <v>Ayouba</v>
          </cell>
          <cell r="C64" t="str">
            <v>TOURE Ayouba</v>
          </cell>
          <cell r="D64">
            <v>37531</v>
          </cell>
          <cell r="E64">
            <v>6913</v>
          </cell>
          <cell r="F64" t="str">
            <v>Majeur</v>
          </cell>
          <cell r="G64" t="str">
            <v>Guinéen</v>
          </cell>
          <cell r="H64" t="str">
            <v>06 21 63 87 09</v>
          </cell>
          <cell r="J64">
            <v>43186</v>
          </cell>
          <cell r="K64">
            <v>15</v>
          </cell>
          <cell r="L64">
            <v>44106</v>
          </cell>
          <cell r="M64">
            <v>43509</v>
          </cell>
          <cell r="N64" t="str">
            <v>31 mois</v>
          </cell>
          <cell r="O64">
            <v>43690</v>
          </cell>
          <cell r="P64" t="str">
            <v>Non</v>
          </cell>
          <cell r="Q64" t="str">
            <v>Semi_autonomie</v>
          </cell>
          <cell r="R64">
            <v>213</v>
          </cell>
          <cell r="S64" t="str">
            <v>G._DA_SILVA</v>
          </cell>
          <cell r="T64">
            <v>67</v>
          </cell>
          <cell r="U64">
            <v>49</v>
          </cell>
          <cell r="V64" t="str">
            <v>M._BROSSET</v>
          </cell>
          <cell r="W64" t="str">
            <v>P. HERVE</v>
          </cell>
          <cell r="X64" t="str">
            <v>ase-pont-audemer27@eure.fr</v>
          </cell>
          <cell r="Y64" t="str">
            <v>ATJM non renouvelable</v>
          </cell>
          <cell r="Z64">
            <v>44530</v>
          </cell>
          <cell r="AA64" t="str">
            <v>Pas de renouvellement</v>
          </cell>
          <cell r="AC64" t="str">
            <v>Oui</v>
          </cell>
          <cell r="AD64">
            <v>102109933041027</v>
          </cell>
          <cell r="AE64">
            <v>44712</v>
          </cell>
          <cell r="AF64" t="str">
            <v>Oui</v>
          </cell>
          <cell r="AG64" t="str">
            <v>Oui</v>
          </cell>
          <cell r="AH64" t="str">
            <v>Trimestre</v>
          </cell>
          <cell r="AI64" t="str">
            <v>02-000 000 056 530 543</v>
          </cell>
          <cell r="AJ64">
            <v>10</v>
          </cell>
          <cell r="AK64" t="str">
            <v>31/12/20</v>
          </cell>
          <cell r="AL64" t="str">
            <v>Oui</v>
          </cell>
          <cell r="AM64" t="str">
            <v>Non</v>
          </cell>
          <cell r="AN64" t="str">
            <v>Non</v>
          </cell>
          <cell r="AO64" t="str">
            <v>Non</v>
          </cell>
          <cell r="AP64" t="str">
            <v>Coraline DESPERROIS</v>
          </cell>
          <cell r="AQ64" t="str">
            <v>06 38 40 19 41</v>
          </cell>
          <cell r="AR64" t="str">
            <v>cdesperrois@caps76.fr</v>
          </cell>
          <cell r="AS64" t="str">
            <v>Travailleur temporaire</v>
          </cell>
          <cell r="AT64" t="str">
            <v>Oui</v>
          </cell>
          <cell r="AU64" t="str">
            <v>Non</v>
          </cell>
          <cell r="AV64" t="str">
            <v>Lycee_professionnel</v>
          </cell>
          <cell r="AW64" t="str">
            <v>A_HEBERT</v>
          </cell>
          <cell r="AZ64" t="str">
            <v>RAS</v>
          </cell>
        </row>
        <row r="65">
          <cell r="A65" t="str">
            <v>TOURE</v>
          </cell>
          <cell r="B65" t="str">
            <v>Soubou</v>
          </cell>
          <cell r="C65" t="str">
            <v>TOURE Soubou</v>
          </cell>
          <cell r="D65">
            <v>38357</v>
          </cell>
          <cell r="E65">
            <v>6087</v>
          </cell>
          <cell r="F65" t="str">
            <v>Mineur</v>
          </cell>
          <cell r="G65" t="str">
            <v>Malien</v>
          </cell>
          <cell r="H65">
            <v>758439093</v>
          </cell>
          <cell r="J65">
            <v>44279</v>
          </cell>
          <cell r="K65">
            <v>16</v>
          </cell>
          <cell r="L65">
            <v>44931</v>
          </cell>
          <cell r="M65">
            <v>44281</v>
          </cell>
          <cell r="N65" t="str">
            <v>6 mois</v>
          </cell>
          <cell r="O65">
            <v>44465</v>
          </cell>
          <cell r="P65" t="str">
            <v>Non</v>
          </cell>
          <cell r="Q65" t="str">
            <v>Collectif</v>
          </cell>
          <cell r="R65">
            <v>123</v>
          </cell>
          <cell r="S65" t="str">
            <v>H._LETESSIER</v>
          </cell>
          <cell r="T65">
            <v>67</v>
          </cell>
          <cell r="U65">
            <v>0</v>
          </cell>
          <cell r="V65" t="str">
            <v>A._FRERET</v>
          </cell>
          <cell r="W65" t="str">
            <v>A. STEE</v>
          </cell>
          <cell r="X65" t="str">
            <v>ase-evreux227@eure.fr</v>
          </cell>
          <cell r="Y65" t="str">
            <v>Ordonnance de placement</v>
          </cell>
          <cell r="AA65" t="str">
            <v>Pas d'ATJM</v>
          </cell>
          <cell r="AC65" t="str">
            <v>Oui</v>
          </cell>
          <cell r="AD65">
            <v>712710001523991</v>
          </cell>
          <cell r="AE65">
            <v>44681</v>
          </cell>
          <cell r="AF65" t="str">
            <v>Oui</v>
          </cell>
          <cell r="AG65" t="str">
            <v>Non</v>
          </cell>
          <cell r="AH65" t="str">
            <v>Mois</v>
          </cell>
          <cell r="AI65" t="str">
            <v>02-000 000 059 686 963</v>
          </cell>
          <cell r="AJ65">
            <v>10</v>
          </cell>
          <cell r="AK65">
            <v>44469</v>
          </cell>
          <cell r="AL65" t="str">
            <v>Oui</v>
          </cell>
          <cell r="AM65" t="str">
            <v>Non</v>
          </cell>
          <cell r="AN65" t="str">
            <v>Non</v>
          </cell>
          <cell r="AO65" t="str">
            <v>Non</v>
          </cell>
          <cell r="AT65" t="str">
            <v>Oui</v>
          </cell>
          <cell r="AU65" t="str">
            <v>Non</v>
          </cell>
          <cell r="AV65" t="str">
            <v>Autre</v>
          </cell>
          <cell r="AW65" t="str">
            <v>CFA</v>
          </cell>
          <cell r="AX65" t="str">
            <v>Cuisinier</v>
          </cell>
          <cell r="AY65" t="str">
            <v>O'Bagel</v>
          </cell>
          <cell r="AZ65" t="str">
            <v>d'un compte bancaire, de son RIB et d'une carte de retrait</v>
          </cell>
        </row>
        <row r="66">
          <cell r="A66" t="str">
            <v>TRAORE</v>
          </cell>
          <cell r="B66" t="str">
            <v>Siré</v>
          </cell>
          <cell r="C66" t="str">
            <v>TRAORE Siré</v>
          </cell>
          <cell r="D66">
            <v>37446</v>
          </cell>
          <cell r="E66">
            <v>6998</v>
          </cell>
          <cell r="F66" t="str">
            <v>Majeur</v>
          </cell>
          <cell r="G66" t="str">
            <v>Malien</v>
          </cell>
          <cell r="H66" t="str">
            <v>07 54 48 46 08</v>
          </cell>
          <cell r="I66" t="str">
            <v>alyt653@gmail.com</v>
          </cell>
          <cell r="J66">
            <v>43416</v>
          </cell>
          <cell r="K66">
            <v>16</v>
          </cell>
          <cell r="L66">
            <v>44021</v>
          </cell>
          <cell r="M66">
            <v>43434</v>
          </cell>
          <cell r="N66" t="str">
            <v>34 mois</v>
          </cell>
          <cell r="O66">
            <v>43615</v>
          </cell>
          <cell r="P66" t="str">
            <v>Non</v>
          </cell>
          <cell r="Q66" t="str">
            <v>Diffus</v>
          </cell>
          <cell r="R66" t="str">
            <v>Hors DAMA</v>
          </cell>
          <cell r="S66" t="str">
            <v>J._CRESTOT</v>
          </cell>
          <cell r="T66">
            <v>0</v>
          </cell>
          <cell r="U66">
            <v>49</v>
          </cell>
          <cell r="V66" t="str">
            <v>D._CHAHARANE</v>
          </cell>
          <cell r="W66" t="str">
            <v>S. GIBERT</v>
          </cell>
          <cell r="X66" t="str">
            <v>ase-bernay27@eure.fr</v>
          </cell>
          <cell r="Y66" t="str">
            <v>ATJM accordé</v>
          </cell>
          <cell r="Z66">
            <v>44469</v>
          </cell>
          <cell r="AA66">
            <v>44377</v>
          </cell>
          <cell r="AC66" t="str">
            <v>Oui</v>
          </cell>
          <cell r="AD66">
            <v>102079933522415</v>
          </cell>
          <cell r="AE66">
            <v>44681</v>
          </cell>
          <cell r="AF66" t="str">
            <v>Non</v>
          </cell>
          <cell r="AG66" t="str">
            <v>Oui</v>
          </cell>
          <cell r="AH66" t="str">
            <v>Mois</v>
          </cell>
          <cell r="AJ66" t="str">
            <v>Non pris en charge par le DAMA</v>
          </cell>
          <cell r="AK66">
            <v>44469</v>
          </cell>
          <cell r="AL66" t="str">
            <v>Oui</v>
          </cell>
          <cell r="AM66" t="str">
            <v>Non</v>
          </cell>
          <cell r="AN66" t="str">
            <v>Non</v>
          </cell>
          <cell r="AO66" t="str">
            <v>Oui</v>
          </cell>
          <cell r="AP66" t="str">
            <v>Donatien ZABUKOVEC</v>
          </cell>
          <cell r="AQ66" t="str">
            <v>06 27 88 95 54</v>
          </cell>
          <cell r="AR66" t="str">
            <v>dzabukovec@caps76.fr</v>
          </cell>
          <cell r="AS66" t="str">
            <v>Travailleur temporaire</v>
          </cell>
          <cell r="AT66" t="str">
            <v>Oui</v>
          </cell>
          <cell r="AU66" t="str">
            <v>Non</v>
          </cell>
          <cell r="AV66" t="str">
            <v>Apprentissage</v>
          </cell>
          <cell r="AW66" t="str">
            <v>CFA</v>
          </cell>
          <cell r="AX66" t="str">
            <v>Serveur</v>
          </cell>
          <cell r="AY66" t="str">
            <v>La Chapelle</v>
          </cell>
          <cell r="AZ66" t="str">
            <v>RAS</v>
          </cell>
        </row>
        <row r="67">
          <cell r="A67" t="str">
            <v>ZITOUNI</v>
          </cell>
          <cell r="B67" t="str">
            <v>Ilyes</v>
          </cell>
          <cell r="C67" t="str">
            <v>ZITOUNI Ilyes</v>
          </cell>
          <cell r="D67">
            <v>38252</v>
          </cell>
          <cell r="E67">
            <v>6192</v>
          </cell>
          <cell r="F67" t="str">
            <v>Mineur</v>
          </cell>
          <cell r="G67" t="str">
            <v>Tunisien</v>
          </cell>
          <cell r="H67">
            <v>758493004</v>
          </cell>
          <cell r="J67">
            <v>44354</v>
          </cell>
          <cell r="K67">
            <v>16</v>
          </cell>
          <cell r="L67">
            <v>44826</v>
          </cell>
          <cell r="M67">
            <v>44371</v>
          </cell>
          <cell r="N67" t="str">
            <v>3 mois</v>
          </cell>
          <cell r="O67">
            <v>44554</v>
          </cell>
          <cell r="P67" t="str">
            <v>Non</v>
          </cell>
          <cell r="Q67" t="str">
            <v>Collectif</v>
          </cell>
          <cell r="R67">
            <v>104</v>
          </cell>
          <cell r="S67" t="str">
            <v>S._MOTTAIS</v>
          </cell>
          <cell r="T67">
            <v>67</v>
          </cell>
          <cell r="U67">
            <v>0</v>
          </cell>
          <cell r="V67" t="str">
            <v>M._MICHELO</v>
          </cell>
          <cell r="W67" t="str">
            <v>P. HERVE</v>
          </cell>
          <cell r="X67" t="str">
            <v>ase-louviers@eure.fr</v>
          </cell>
          <cell r="Y67" t="str">
            <v>Ordonnance de placement</v>
          </cell>
          <cell r="AA67" t="str">
            <v>Pas d'ATJM</v>
          </cell>
          <cell r="AC67" t="str">
            <v>Oui</v>
          </cell>
          <cell r="AD67">
            <v>712710001516766</v>
          </cell>
          <cell r="AE67">
            <v>44712</v>
          </cell>
          <cell r="AF67" t="str">
            <v>Oui</v>
          </cell>
          <cell r="AG67" t="str">
            <v>Non</v>
          </cell>
          <cell r="AH67" t="str">
            <v>Mois</v>
          </cell>
          <cell r="AI67" t="str">
            <v>02-000 000 059 687 344</v>
          </cell>
          <cell r="AJ67">
            <v>25</v>
          </cell>
          <cell r="AK67">
            <v>44469</v>
          </cell>
          <cell r="AL67" t="str">
            <v>Non</v>
          </cell>
          <cell r="AM67" t="str">
            <v>Non</v>
          </cell>
          <cell r="AN67" t="str">
            <v>Non</v>
          </cell>
          <cell r="AO67" t="str">
            <v>Non</v>
          </cell>
          <cell r="AT67" t="str">
            <v>Non</v>
          </cell>
          <cell r="AU67" t="str">
            <v>Non</v>
          </cell>
          <cell r="AZ67" t="str">
            <v>RAS</v>
          </cell>
        </row>
        <row r="68">
          <cell r="C68" t="str">
            <v xml:space="preserve"> </v>
          </cell>
          <cell r="O68" t="str">
            <v/>
          </cell>
          <cell r="AC68" t="str">
            <v>Non</v>
          </cell>
          <cell r="AK68" t="b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A2" t="str">
            <v>A._FRERET</v>
          </cell>
          <cell r="J2" t="str">
            <v>G._DA_SILVA</v>
          </cell>
          <cell r="L2" t="str">
            <v>Oui</v>
          </cell>
        </row>
        <row r="3">
          <cell r="A3" t="str">
            <v>D._CHAHARANE</v>
          </cell>
          <cell r="J3" t="str">
            <v>H._LETESSIER</v>
          </cell>
          <cell r="L3" t="str">
            <v>Non</v>
          </cell>
        </row>
        <row r="4">
          <cell r="A4" t="str">
            <v>H._LEBROC</v>
          </cell>
          <cell r="J4" t="str">
            <v>J._CRESTOT</v>
          </cell>
        </row>
        <row r="5">
          <cell r="A5" t="str">
            <v>M._MICHELO</v>
          </cell>
          <cell r="J5" t="str">
            <v>S._MOTTAIS</v>
          </cell>
        </row>
        <row r="6">
          <cell r="A6" t="str">
            <v>M._BROSSET</v>
          </cell>
        </row>
        <row r="7">
          <cell r="A7" t="str">
            <v>V._LECUYER</v>
          </cell>
          <cell r="C7" t="str">
            <v>Asile</v>
          </cell>
          <cell r="E7" t="str">
            <v>Asile</v>
          </cell>
        </row>
        <row r="8">
          <cell r="C8" t="str">
            <v>Nationalité</v>
          </cell>
          <cell r="E8" t="str">
            <v>Travailleur temporaire</v>
          </cell>
        </row>
        <row r="9">
          <cell r="C9" t="str">
            <v>Travailleur temporaire</v>
          </cell>
        </row>
        <row r="10">
          <cell r="C10" t="str">
            <v>Vie privée et familiale</v>
          </cell>
        </row>
        <row r="12">
          <cell r="A12" t="str">
            <v>Autre</v>
          </cell>
        </row>
        <row r="13">
          <cell r="A13" t="str">
            <v>Apprentissage</v>
          </cell>
        </row>
        <row r="14">
          <cell r="A14" t="str">
            <v>College</v>
          </cell>
        </row>
        <row r="15">
          <cell r="A15" t="str">
            <v>Lycee</v>
          </cell>
        </row>
        <row r="16">
          <cell r="A16" t="str">
            <v>Lycee_professionnel</v>
          </cell>
        </row>
        <row r="25">
          <cell r="I25" t="str">
            <v>Annabelle FOLLET</v>
          </cell>
        </row>
        <row r="26">
          <cell r="I26" t="str">
            <v>Aurélie DESPRAY</v>
          </cell>
        </row>
        <row r="27">
          <cell r="I27" t="str">
            <v>Coraline DESPERROIS</v>
          </cell>
        </row>
        <row r="28">
          <cell r="A28" t="str">
            <v>A_ BRIAND</v>
          </cell>
          <cell r="I28" t="str">
            <v>Donatien ZABUKOVEC</v>
          </cell>
        </row>
        <row r="29">
          <cell r="A29" t="str">
            <v>A._HEBERT</v>
          </cell>
          <cell r="I29" t="str">
            <v>Florian LEFEVRE</v>
          </cell>
        </row>
        <row r="30">
          <cell r="A30" t="str">
            <v>HORTICOLE</v>
          </cell>
          <cell r="I30" t="str">
            <v>Lucie COSNIER</v>
          </cell>
        </row>
        <row r="31">
          <cell r="A31" t="str">
            <v>L._SEDAR_SENGHOR</v>
          </cell>
          <cell r="I31" t="str">
            <v>Mélanie DUCREUX</v>
          </cell>
        </row>
        <row r="32">
          <cell r="A32" t="str">
            <v>M._LEROY</v>
          </cell>
          <cell r="I32" t="str">
            <v>Sophie NOBLE</v>
          </cell>
        </row>
        <row r="36">
          <cell r="I36" t="str">
            <v>Ordonnance de placement</v>
          </cell>
        </row>
        <row r="37">
          <cell r="I37" t="str">
            <v>Tutelle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Effectif CAPS"/>
      <sheetName val="Feuille Classeur"/>
      <sheetName val="Argent de poche collectif"/>
      <sheetName val="Argent de poche semi autonomie"/>
      <sheetName val="Archives"/>
      <sheetName val="ASE"/>
      <sheetName val="Bus"/>
      <sheetName val="CAPS"/>
      <sheetName val="Fiche Liaison"/>
      <sheetName val="Impression"/>
      <sheetName val="Paramètres"/>
      <sheetName val="References"/>
      <sheetName val="Statistique"/>
      <sheetName val="Taux d'occupation"/>
      <sheetName val="Veilleurs"/>
      <sheetName val="Point situation"/>
    </sheetNames>
    <sheetDataSet>
      <sheetData sheetId="0">
        <row r="1">
          <cell r="E1" t="str">
            <v>Âge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A2" t="str">
            <v>A._FRERET</v>
          </cell>
          <cell r="L2" t="str">
            <v>Oui</v>
          </cell>
        </row>
        <row r="3">
          <cell r="A3" t="str">
            <v>D._CHAHARANE</v>
          </cell>
          <cell r="L3" t="str">
            <v>Non</v>
          </cell>
        </row>
        <row r="4">
          <cell r="A4" t="str">
            <v>E._MOULINET</v>
          </cell>
        </row>
        <row r="5">
          <cell r="A5" t="str">
            <v>H._LEBROC</v>
          </cell>
        </row>
        <row r="6">
          <cell r="A6" t="str">
            <v>M_BROSSET</v>
          </cell>
        </row>
        <row r="7">
          <cell r="A7" t="str">
            <v>S._LACOSTE</v>
          </cell>
          <cell r="C7" t="str">
            <v>Asile</v>
          </cell>
          <cell r="E7" t="str">
            <v>Asile</v>
          </cell>
        </row>
        <row r="8">
          <cell r="A8" t="str">
            <v>V._LECUYER</v>
          </cell>
          <cell r="C8" t="str">
            <v>Nationalité</v>
          </cell>
          <cell r="E8" t="str">
            <v>Travailleur temporaire</v>
          </cell>
        </row>
        <row r="9">
          <cell r="C9" t="str">
            <v>Travailleur temporaire</v>
          </cell>
        </row>
        <row r="10">
          <cell r="C10" t="str">
            <v>Vie privée et familiale</v>
          </cell>
        </row>
        <row r="12">
          <cell r="A12" t="str">
            <v>Autre</v>
          </cell>
        </row>
        <row r="13">
          <cell r="A13" t="str">
            <v>Apprentissage</v>
          </cell>
        </row>
        <row r="14">
          <cell r="A14" t="str">
            <v>College</v>
          </cell>
        </row>
        <row r="15">
          <cell r="A15" t="str">
            <v>Lycee</v>
          </cell>
        </row>
        <row r="16">
          <cell r="A16" t="str">
            <v>Lycee_professionnel</v>
          </cell>
        </row>
        <row r="25">
          <cell r="I25" t="str">
            <v>Annabelle FOLLET</v>
          </cell>
        </row>
        <row r="26">
          <cell r="I26" t="str">
            <v>Aurélie DESPRAY</v>
          </cell>
        </row>
        <row r="27">
          <cell r="I27" t="str">
            <v>Coraline DESPERROIS</v>
          </cell>
        </row>
        <row r="28">
          <cell r="A28" t="str">
            <v>A_ BRIAND</v>
          </cell>
          <cell r="I28" t="str">
            <v>Donatien ZABUKOVEC</v>
          </cell>
        </row>
        <row r="29">
          <cell r="A29" t="str">
            <v>A._HEBERT</v>
          </cell>
          <cell r="I29" t="str">
            <v>Florian LEFEVRE</v>
          </cell>
        </row>
        <row r="30">
          <cell r="A30" t="str">
            <v>HORTICOLE</v>
          </cell>
          <cell r="I30" t="str">
            <v>Lucie COSNIER</v>
          </cell>
        </row>
        <row r="31">
          <cell r="A31" t="str">
            <v>L._SEDAR_SENGHOR</v>
          </cell>
          <cell r="I31" t="str">
            <v>Mélanie DUCREUX</v>
          </cell>
        </row>
        <row r="32">
          <cell r="A32" t="str">
            <v>M._LEROY</v>
          </cell>
          <cell r="I32" t="str">
            <v>Sophie NOBLE</v>
          </cell>
        </row>
        <row r="36">
          <cell r="I36" t="str">
            <v>Ordonnance de placement</v>
          </cell>
        </row>
        <row r="37">
          <cell r="I37" t="str">
            <v>Tutelle</v>
          </cell>
        </row>
        <row r="47">
          <cell r="G47" t="str">
            <v>Collectif</v>
          </cell>
        </row>
        <row r="48">
          <cell r="G48" t="str">
            <v>Diffus</v>
          </cell>
        </row>
        <row r="49">
          <cell r="G49" t="str">
            <v>Hors les murs</v>
          </cell>
        </row>
        <row r="50">
          <cell r="G50" t="str">
            <v>Semi_autonomie</v>
          </cell>
        </row>
      </sheetData>
      <sheetData sheetId="12"/>
      <sheetData sheetId="13"/>
      <sheetData sheetId="14"/>
      <sheetData sheetId="15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  <pageSetUpPr fitToPage="1"/>
  </sheetPr>
  <dimension ref="A1:AF110"/>
  <sheetViews>
    <sheetView tabSelected="1" topLeftCell="J1" workbookViewId="0">
      <selection activeCell="AA30" sqref="AA30"/>
    </sheetView>
  </sheetViews>
  <sheetFormatPr baseColWidth="10" defaultColWidth="11.42578125" defaultRowHeight="15" x14ac:dyDescent="0.25"/>
  <cols>
    <col min="1" max="1" width="17.85546875" style="6" bestFit="1" customWidth="1"/>
    <col min="2" max="2" width="17" style="6" bestFit="1" customWidth="1"/>
    <col min="3" max="3" width="11.85546875" style="6" bestFit="1" customWidth="1"/>
    <col min="4" max="4" width="11.28515625" style="6" bestFit="1" customWidth="1"/>
    <col min="5" max="5" width="21.140625" style="6" bestFit="1" customWidth="1"/>
    <col min="6" max="6" width="13.28515625" style="6" customWidth="1"/>
    <col min="7" max="7" width="22.85546875" style="6" customWidth="1"/>
    <col min="8" max="8" width="11.42578125" style="6"/>
    <col min="9" max="9" width="10.7109375" style="6" bestFit="1" customWidth="1"/>
    <col min="10" max="10" width="10.140625" style="6" customWidth="1"/>
    <col min="11" max="11" width="10.28515625" style="6" customWidth="1"/>
    <col min="12" max="22" width="11.42578125" style="6"/>
    <col min="23" max="23" width="11.42578125" style="42"/>
    <col min="24" max="16384" width="11.42578125" style="6"/>
  </cols>
  <sheetData>
    <row r="1" spans="1:32" ht="29.25" customHeight="1" thickTop="1" x14ac:dyDescent="0.25">
      <c r="A1" s="1"/>
      <c r="B1" s="2"/>
      <c r="C1" s="2"/>
      <c r="D1" s="2"/>
      <c r="E1" s="3" t="s">
        <v>0</v>
      </c>
      <c r="F1" s="4" t="e">
        <f>VLOOKUP(A1,[1]Effectif!C2:AX68,16,FALSE)</f>
        <v>#N/A</v>
      </c>
      <c r="G1" s="5"/>
      <c r="I1" s="7" t="e">
        <f>VLOOKUP(A1,[1]Effectif!C2:AX68,1,FALSE)</f>
        <v>#N/A</v>
      </c>
      <c r="J1" s="8"/>
      <c r="K1" s="9"/>
      <c r="L1" s="10" t="s">
        <v>1</v>
      </c>
      <c r="M1" s="11"/>
      <c r="N1" s="11"/>
      <c r="O1" s="11"/>
      <c r="P1" s="11"/>
      <c r="Q1" s="11"/>
      <c r="R1" s="11"/>
      <c r="S1" s="11"/>
      <c r="T1" s="11"/>
      <c r="U1" s="12"/>
      <c r="W1" s="13" t="s">
        <v>2</v>
      </c>
      <c r="X1" s="11"/>
      <c r="Y1" s="11"/>
      <c r="Z1" s="11"/>
      <c r="AA1" s="11"/>
      <c r="AB1" s="11"/>
      <c r="AC1" s="11"/>
      <c r="AD1" s="11"/>
      <c r="AE1" s="11"/>
      <c r="AF1" s="12"/>
    </row>
    <row r="2" spans="1:32" ht="15" customHeight="1" x14ac:dyDescent="0.25">
      <c r="A2" s="14"/>
      <c r="B2" s="15"/>
      <c r="C2" s="15"/>
      <c r="D2" s="15"/>
      <c r="E2" s="16"/>
      <c r="F2" s="17"/>
      <c r="G2" s="18"/>
      <c r="I2" s="19"/>
      <c r="J2" s="20"/>
      <c r="K2" s="9"/>
      <c r="L2" s="21"/>
      <c r="M2" s="22"/>
      <c r="N2" s="22"/>
      <c r="O2" s="22"/>
      <c r="P2" s="22"/>
      <c r="Q2" s="22"/>
      <c r="R2" s="22"/>
      <c r="S2" s="22"/>
      <c r="T2" s="22"/>
      <c r="U2" s="23"/>
      <c r="W2" s="24"/>
      <c r="X2" s="25"/>
      <c r="Y2" s="25"/>
      <c r="Z2" s="25"/>
      <c r="AA2" s="25"/>
      <c r="AB2" s="25"/>
      <c r="AC2" s="25"/>
      <c r="AD2" s="25"/>
      <c r="AE2" s="25"/>
      <c r="AF2" s="26"/>
    </row>
    <row r="3" spans="1:32" ht="21" customHeight="1" x14ac:dyDescent="0.25">
      <c r="A3" s="14"/>
      <c r="B3" s="15"/>
      <c r="C3" s="15"/>
      <c r="D3" s="15"/>
      <c r="E3" s="16"/>
      <c r="F3" s="17"/>
      <c r="G3" s="18"/>
      <c r="I3" s="19"/>
      <c r="J3" s="20"/>
      <c r="K3" s="9"/>
      <c r="W3" s="24"/>
      <c r="X3" s="25"/>
      <c r="Y3" s="25"/>
      <c r="Z3" s="25"/>
      <c r="AA3" s="25"/>
      <c r="AB3" s="25"/>
      <c r="AC3" s="25"/>
      <c r="AD3" s="25"/>
      <c r="AE3" s="25"/>
      <c r="AF3" s="26"/>
    </row>
    <row r="4" spans="1:32" ht="21.75" customHeight="1" thickBot="1" x14ac:dyDescent="0.3">
      <c r="A4" s="27"/>
      <c r="B4" s="28"/>
      <c r="C4" s="28"/>
      <c r="D4" s="28"/>
      <c r="E4" s="29"/>
      <c r="F4" s="30"/>
      <c r="G4" s="31"/>
      <c r="I4" s="19"/>
      <c r="J4" s="20"/>
      <c r="K4" s="9"/>
      <c r="W4" s="24"/>
      <c r="X4" s="25"/>
      <c r="Y4" s="25"/>
      <c r="Z4" s="25"/>
      <c r="AA4" s="25"/>
      <c r="AB4" s="25"/>
      <c r="AC4" s="25"/>
      <c r="AD4" s="25"/>
      <c r="AE4" s="25"/>
      <c r="AF4" s="26"/>
    </row>
    <row r="5" spans="1:32" ht="15.75" customHeight="1" thickTop="1" x14ac:dyDescent="0.25">
      <c r="A5" s="32"/>
      <c r="B5" s="32"/>
      <c r="C5" s="32"/>
      <c r="D5" s="32"/>
      <c r="E5" s="33"/>
      <c r="F5" s="34"/>
      <c r="G5" s="35" t="s">
        <v>3</v>
      </c>
      <c r="I5" s="19"/>
      <c r="J5" s="20"/>
      <c r="K5" s="9"/>
      <c r="L5" s="6" t="s">
        <v>4</v>
      </c>
      <c r="W5" s="24"/>
      <c r="X5" s="25"/>
      <c r="Y5" s="25"/>
      <c r="Z5" s="25"/>
      <c r="AA5" s="25"/>
      <c r="AB5" s="25"/>
      <c r="AC5" s="25"/>
      <c r="AD5" s="25"/>
      <c r="AE5" s="25"/>
      <c r="AF5" s="26"/>
    </row>
    <row r="6" spans="1:32" ht="15.75" customHeight="1" thickBot="1" x14ac:dyDescent="0.3">
      <c r="A6" s="36"/>
      <c r="B6" s="36"/>
      <c r="C6" s="36"/>
      <c r="D6" s="36"/>
      <c r="E6" s="37"/>
      <c r="F6" s="38"/>
      <c r="G6" s="38"/>
      <c r="I6" s="19"/>
      <c r="J6" s="20"/>
      <c r="K6" s="9"/>
      <c r="W6" s="24"/>
      <c r="X6" s="25"/>
      <c r="Y6" s="25"/>
      <c r="Z6" s="25"/>
      <c r="AA6" s="25"/>
      <c r="AB6" s="25"/>
      <c r="AC6" s="25"/>
      <c r="AD6" s="25"/>
      <c r="AE6" s="25"/>
      <c r="AF6" s="26"/>
    </row>
    <row r="7" spans="1:32" ht="21.75" customHeight="1" thickTop="1" x14ac:dyDescent="0.25">
      <c r="A7" s="39"/>
      <c r="B7" s="40"/>
      <c r="C7" s="40"/>
      <c r="D7" s="40"/>
      <c r="E7" s="40"/>
      <c r="F7" s="40"/>
      <c r="G7" s="41"/>
      <c r="I7" s="19"/>
      <c r="J7" s="20"/>
      <c r="K7" s="9"/>
      <c r="L7" s="42" t="s">
        <v>5</v>
      </c>
      <c r="O7" s="6">
        <f>VLOOKUP(A1,CHOOSE({1,2},[1]Effectif!C:C,[1]Effectif!A:A),2,0)</f>
        <v>0</v>
      </c>
      <c r="R7" s="42" t="s">
        <v>6</v>
      </c>
      <c r="S7" s="6">
        <f>VLOOKUP(A1,CHOOSE({1,2},[1]Effectif!C:C,[1]Effectif!B:B),2,0)</f>
        <v>0</v>
      </c>
      <c r="W7" s="24"/>
      <c r="X7" s="25"/>
      <c r="Y7" s="25"/>
      <c r="Z7" s="25"/>
      <c r="AA7" s="25"/>
      <c r="AB7" s="25"/>
      <c r="AC7" s="25"/>
      <c r="AD7" s="25"/>
      <c r="AE7" s="25"/>
      <c r="AF7" s="26"/>
    </row>
    <row r="8" spans="1:32" ht="15" customHeight="1" x14ac:dyDescent="0.25">
      <c r="A8" s="43" t="s">
        <v>7</v>
      </c>
      <c r="B8" s="44"/>
      <c r="C8" s="45" t="e">
        <f>VLOOKUP(A1,[1]Effectif!C2:AX68,2,FALSE)</f>
        <v>#N/A</v>
      </c>
      <c r="D8" s="44"/>
      <c r="E8" s="46" t="s">
        <v>8</v>
      </c>
      <c r="F8" s="47"/>
      <c r="G8" s="48"/>
      <c r="I8" s="19"/>
      <c r="J8" s="20"/>
      <c r="K8" s="9"/>
      <c r="W8" s="24"/>
      <c r="X8" s="25"/>
      <c r="Y8" s="25"/>
      <c r="Z8" s="25"/>
      <c r="AA8" s="25"/>
      <c r="AB8" s="25"/>
      <c r="AC8" s="25"/>
      <c r="AD8" s="25"/>
      <c r="AE8" s="25"/>
      <c r="AF8" s="26"/>
    </row>
    <row r="9" spans="1:32" ht="15" customHeight="1" x14ac:dyDescent="0.25">
      <c r="A9" s="49" t="s">
        <v>9</v>
      </c>
      <c r="B9" s="40"/>
      <c r="C9" s="40" t="e">
        <f>VLOOKUP(A1,[1]Effectif!C2:AX68,5,FALSE)</f>
        <v>#N/A</v>
      </c>
      <c r="D9" s="40"/>
      <c r="E9" s="50"/>
      <c r="F9" s="40"/>
      <c r="G9" s="48"/>
      <c r="I9" s="19"/>
      <c r="J9" s="20"/>
      <c r="K9" s="9"/>
      <c r="L9" s="51" t="s">
        <v>11</v>
      </c>
      <c r="M9" s="51"/>
      <c r="O9" s="52" t="e">
        <f>VLOOKUP(A1,[1]Effectif!C2:AX68,2,FALSE)</f>
        <v>#N/A</v>
      </c>
      <c r="W9" s="21"/>
      <c r="X9" s="22"/>
      <c r="Y9" s="22"/>
      <c r="Z9" s="22"/>
      <c r="AA9" s="22"/>
      <c r="AB9" s="22"/>
      <c r="AC9" s="22"/>
      <c r="AD9" s="22"/>
      <c r="AE9" s="22"/>
      <c r="AF9" s="23"/>
    </row>
    <row r="10" spans="1:32" x14ac:dyDescent="0.25">
      <c r="A10" s="49" t="s">
        <v>12</v>
      </c>
      <c r="B10" s="40"/>
      <c r="C10" s="40" t="s">
        <v>13</v>
      </c>
      <c r="D10" s="40"/>
      <c r="E10" s="40"/>
      <c r="F10" s="40"/>
      <c r="G10" s="48"/>
      <c r="I10" s="19"/>
      <c r="J10" s="20"/>
      <c r="K10" s="9"/>
    </row>
    <row r="11" spans="1:32" ht="28.5" x14ac:dyDescent="0.25">
      <c r="A11" s="49"/>
      <c r="B11" s="40"/>
      <c r="C11" s="40"/>
      <c r="D11" s="40"/>
      <c r="E11" s="40" t="s">
        <v>14</v>
      </c>
      <c r="F11" s="40"/>
      <c r="G11" s="48"/>
      <c r="I11" s="19"/>
      <c r="J11" s="20"/>
      <c r="K11" s="9"/>
      <c r="L11" s="42" t="s">
        <v>15</v>
      </c>
      <c r="O11" s="6" t="s">
        <v>16</v>
      </c>
      <c r="R11" s="42" t="s">
        <v>17</v>
      </c>
      <c r="S11" s="52" t="e">
        <f>VLOOKUP(A1,[1]Effectif!C2:AX68,8,FALSE)</f>
        <v>#N/A</v>
      </c>
      <c r="W11" s="53" t="s">
        <v>18</v>
      </c>
      <c r="X11" s="53"/>
      <c r="Y11" s="53"/>
      <c r="Z11" s="53"/>
      <c r="AA11" s="53"/>
      <c r="AB11" s="53"/>
      <c r="AC11" s="53"/>
      <c r="AD11" s="53"/>
      <c r="AE11" s="53"/>
      <c r="AF11" s="53"/>
    </row>
    <row r="12" spans="1:32" x14ac:dyDescent="0.25">
      <c r="A12" s="49" t="s">
        <v>19</v>
      </c>
      <c r="B12" s="40"/>
      <c r="C12" s="40" t="s">
        <v>20</v>
      </c>
      <c r="D12" s="40"/>
      <c r="E12" s="40"/>
      <c r="F12" s="40"/>
      <c r="G12" s="48"/>
      <c r="I12" s="19"/>
      <c r="J12" s="20"/>
      <c r="K12" s="9"/>
    </row>
    <row r="13" spans="1:32" ht="21" x14ac:dyDescent="0.25">
      <c r="A13" s="49" t="s">
        <v>21</v>
      </c>
      <c r="B13" s="40"/>
      <c r="C13" s="54" t="e">
        <f>VLOOKUP(A1,[1]Effectif!C2:AX68,8,FALSE)</f>
        <v>#N/A</v>
      </c>
      <c r="D13" s="40"/>
      <c r="E13" s="55" t="s">
        <v>22</v>
      </c>
      <c r="F13" s="40"/>
      <c r="G13" s="48"/>
      <c r="I13" s="19"/>
      <c r="J13" s="20"/>
      <c r="K13" s="9"/>
      <c r="L13" s="42" t="s">
        <v>23</v>
      </c>
      <c r="M13" s="42"/>
      <c r="N13" s="42"/>
      <c r="R13" s="42" t="s">
        <v>24</v>
      </c>
      <c r="W13" s="56" t="s">
        <v>25</v>
      </c>
      <c r="X13" s="57"/>
      <c r="Y13" s="57"/>
      <c r="Z13" s="57"/>
      <c r="AA13" s="57"/>
      <c r="AB13" s="57"/>
      <c r="AC13" s="57"/>
      <c r="AD13" s="57"/>
      <c r="AE13" s="57"/>
      <c r="AF13" s="58"/>
    </row>
    <row r="14" spans="1:32" x14ac:dyDescent="0.25">
      <c r="A14" s="49" t="s">
        <v>26</v>
      </c>
      <c r="B14" s="40"/>
      <c r="C14" s="54" t="e">
        <f>VLOOKUP(A1,[1]Effectif!C2:AX68,11,FALSE)</f>
        <v>#N/A</v>
      </c>
      <c r="D14" s="40"/>
      <c r="E14" s="59" t="e">
        <f>VLOOKUP(A1,[1]Effectif!C2:AX68,6,FALSE)</f>
        <v>#N/A</v>
      </c>
      <c r="F14" s="59"/>
      <c r="G14" s="60"/>
      <c r="I14" s="19"/>
      <c r="J14" s="20"/>
      <c r="K14" s="9"/>
    </row>
    <row r="15" spans="1:32" x14ac:dyDescent="0.25">
      <c r="A15" s="39"/>
      <c r="G15" s="48"/>
      <c r="I15" s="19"/>
      <c r="J15" s="20"/>
      <c r="K15" s="9"/>
      <c r="W15" s="61" t="s">
        <v>27</v>
      </c>
      <c r="AA15" s="62" t="s">
        <v>119</v>
      </c>
    </row>
    <row r="16" spans="1:32" x14ac:dyDescent="0.25">
      <c r="A16" s="39"/>
      <c r="B16" s="55"/>
      <c r="C16" s="54"/>
      <c r="D16" s="54"/>
      <c r="E16" s="54"/>
      <c r="F16" s="40"/>
      <c r="G16" s="48" t="s">
        <v>28</v>
      </c>
      <c r="I16" s="19"/>
      <c r="J16" s="20"/>
      <c r="K16" s="9"/>
      <c r="AA16" s="63"/>
    </row>
    <row r="17" spans="1:32" x14ac:dyDescent="0.25">
      <c r="A17" s="64"/>
      <c r="B17" s="65"/>
      <c r="C17" s="65"/>
      <c r="D17" s="65"/>
      <c r="E17" s="65"/>
      <c r="F17" s="65"/>
      <c r="G17" s="66"/>
      <c r="I17" s="19"/>
      <c r="J17" s="20"/>
      <c r="K17" s="9"/>
      <c r="W17" s="61" t="s">
        <v>29</v>
      </c>
      <c r="AA17" s="62" t="e">
        <f>VLOOKUP(A1,[1]Effectif!C2:AX68,17,FALSE)</f>
        <v>#N/A</v>
      </c>
    </row>
    <row r="18" spans="1:32" x14ac:dyDescent="0.25">
      <c r="A18" s="67"/>
      <c r="B18" s="68"/>
      <c r="C18" s="68"/>
      <c r="D18" s="68"/>
      <c r="E18" s="68"/>
      <c r="F18" s="68"/>
      <c r="G18" s="69"/>
      <c r="I18" s="19"/>
      <c r="J18" s="20"/>
      <c r="K18" s="9"/>
      <c r="L18" s="42" t="s">
        <v>30</v>
      </c>
      <c r="AA18" s="63"/>
    </row>
    <row r="19" spans="1:32" x14ac:dyDescent="0.25">
      <c r="A19" s="49" t="s">
        <v>31</v>
      </c>
      <c r="B19" s="70" t="s">
        <v>10</v>
      </c>
      <c r="C19" s="40"/>
      <c r="D19" s="55" t="s">
        <v>32</v>
      </c>
      <c r="E19" s="40" t="e">
        <f>VLOOKUP(A1,[1]Effectif!C2:AX68,47,FALSE)</f>
        <v>#N/A</v>
      </c>
      <c r="F19" s="71" t="s">
        <v>33</v>
      </c>
      <c r="G19" s="72" t="e">
        <f>VLOOKUP(A1,[1]Effectif!C2:AX68,48,FALSE)</f>
        <v>#N/A</v>
      </c>
      <c r="I19" s="19"/>
      <c r="J19" s="20"/>
      <c r="K19" s="9"/>
      <c r="W19" s="61" t="s">
        <v>34</v>
      </c>
      <c r="AA19" s="62" t="s">
        <v>35</v>
      </c>
    </row>
    <row r="20" spans="1:32" x14ac:dyDescent="0.25">
      <c r="A20" s="49" t="s">
        <v>36</v>
      </c>
      <c r="B20" s="73" t="e">
        <f>VLOOKUP(A1,[1]Effectif!C2:AX68,17,FALSE)</f>
        <v>#N/A</v>
      </c>
      <c r="C20" s="73"/>
      <c r="D20" s="55" t="s">
        <v>37</v>
      </c>
      <c r="E20" s="40" t="e">
        <f>VLOOKUP(A1,[1]Effectif!C2:AX68,49,FALSE)</f>
        <v>#N/A</v>
      </c>
      <c r="F20" s="40"/>
      <c r="G20" s="48"/>
      <c r="I20" s="19"/>
      <c r="J20" s="20"/>
      <c r="K20" s="9"/>
      <c r="L20" s="42" t="s">
        <v>38</v>
      </c>
    </row>
    <row r="21" spans="1:32" ht="15.75" thickBot="1" x14ac:dyDescent="0.3">
      <c r="A21" s="74"/>
      <c r="B21" s="75"/>
      <c r="C21" s="75"/>
      <c r="D21" s="75"/>
      <c r="E21" s="75"/>
      <c r="F21" s="75"/>
      <c r="G21" s="76"/>
      <c r="I21" s="19"/>
      <c r="J21" s="20"/>
      <c r="K21" s="9"/>
    </row>
    <row r="22" spans="1:32" ht="22.5" thickTop="1" thickBot="1" x14ac:dyDescent="0.3">
      <c r="I22" s="19"/>
      <c r="J22" s="20"/>
      <c r="K22" s="9"/>
      <c r="W22" s="56" t="s">
        <v>39</v>
      </c>
      <c r="X22" s="57"/>
      <c r="Y22" s="57"/>
      <c r="Z22" s="57"/>
      <c r="AA22" s="57"/>
      <c r="AB22" s="57"/>
      <c r="AC22" s="57"/>
      <c r="AD22" s="57"/>
      <c r="AE22" s="57"/>
      <c r="AF22" s="58"/>
    </row>
    <row r="23" spans="1:32" ht="15.75" thickTop="1" x14ac:dyDescent="0.25">
      <c r="A23" s="77" t="s">
        <v>40</v>
      </c>
      <c r="B23" s="78"/>
      <c r="C23" s="78"/>
      <c r="D23" s="78"/>
      <c r="E23" s="78"/>
      <c r="F23" s="78"/>
      <c r="G23" s="79"/>
      <c r="I23" s="19"/>
      <c r="J23" s="20"/>
      <c r="K23" s="9"/>
    </row>
    <row r="24" spans="1:32" x14ac:dyDescent="0.25">
      <c r="A24" s="67"/>
      <c r="B24" s="68"/>
      <c r="C24" s="68"/>
      <c r="D24" s="68"/>
      <c r="E24" s="68"/>
      <c r="F24" s="68"/>
      <c r="G24" s="69"/>
      <c r="I24" s="19"/>
      <c r="J24" s="20"/>
      <c r="K24" s="9"/>
      <c r="W24" s="61" t="s">
        <v>41</v>
      </c>
      <c r="AA24" s="6">
        <f>VLOOKUP(A1,CHOOSE({1,2},[1]Effectif!C:C,[1]Effectif!A:A),2,0)</f>
        <v>0</v>
      </c>
    </row>
    <row r="25" spans="1:32" x14ac:dyDescent="0.25">
      <c r="A25" s="80" t="s">
        <v>42</v>
      </c>
      <c r="B25" s="81"/>
      <c r="C25" s="73" t="e">
        <f>VLOOKUP(A1,[1]Effectif!C2:AX68,20,FALSE)</f>
        <v>#N/A</v>
      </c>
      <c r="D25" s="73"/>
      <c r="E25" s="73"/>
      <c r="F25" s="40"/>
      <c r="G25" s="48"/>
      <c r="I25" s="19"/>
      <c r="J25" s="20"/>
      <c r="K25" s="9"/>
    </row>
    <row r="26" spans="1:32" x14ac:dyDescent="0.25">
      <c r="A26" s="80" t="s">
        <v>43</v>
      </c>
      <c r="B26" s="81"/>
      <c r="C26" s="73" t="e">
        <f>VLOOKUP(A1,[1]Effectif!C2:AX68,21,FALSE)</f>
        <v>#N/A</v>
      </c>
      <c r="D26" s="73"/>
      <c r="E26" s="73"/>
      <c r="F26" s="40"/>
      <c r="G26" s="48"/>
      <c r="I26" s="19"/>
      <c r="J26" s="20"/>
      <c r="K26" s="9"/>
      <c r="W26" s="61" t="s">
        <v>44</v>
      </c>
      <c r="AA26" s="6">
        <f>VLOOKUP(A1,CHOOSE({1,2},[1]Effectif!C:C,[1]Effectif!B:B),2,0)</f>
        <v>0</v>
      </c>
    </row>
    <row r="27" spans="1:32" x14ac:dyDescent="0.25">
      <c r="A27" s="80" t="s">
        <v>45</v>
      </c>
      <c r="B27" s="81"/>
      <c r="C27" s="73" t="e">
        <f>VLOOKUP(A1,[1]Effectif!C2:AX68,22,FALSE)</f>
        <v>#N/A</v>
      </c>
      <c r="D27" s="73"/>
      <c r="E27" s="73"/>
      <c r="F27" s="40"/>
      <c r="G27" s="48"/>
      <c r="I27" s="19"/>
      <c r="J27" s="20"/>
      <c r="K27" s="9"/>
    </row>
    <row r="28" spans="1:32" x14ac:dyDescent="0.25">
      <c r="A28" s="39"/>
      <c r="B28" s="40"/>
      <c r="C28" s="40"/>
      <c r="D28" s="40"/>
      <c r="E28" s="40"/>
      <c r="F28" s="40"/>
      <c r="G28" s="48"/>
      <c r="I28" s="19"/>
      <c r="J28" s="20"/>
      <c r="K28" s="9"/>
      <c r="W28" s="42" t="s">
        <v>46</v>
      </c>
      <c r="AA28" s="6" t="s">
        <v>13</v>
      </c>
    </row>
    <row r="29" spans="1:32" x14ac:dyDescent="0.25">
      <c r="A29" s="80" t="s">
        <v>47</v>
      </c>
      <c r="B29" s="81"/>
      <c r="C29" s="73" t="e">
        <f>VLOOKUP(A1,[1]Effectif!C2:BA68,41,FALSE)</f>
        <v>#N/A</v>
      </c>
      <c r="D29" s="73"/>
      <c r="E29" s="73"/>
      <c r="F29" s="40"/>
      <c r="G29" s="48"/>
      <c r="I29" s="19"/>
      <c r="J29" s="20"/>
      <c r="K29" s="9"/>
      <c r="L29" s="42" t="s">
        <v>48</v>
      </c>
    </row>
    <row r="30" spans="1:32" x14ac:dyDescent="0.25">
      <c r="A30" s="80" t="s">
        <v>45</v>
      </c>
      <c r="B30" s="81"/>
      <c r="C30" s="73" t="e">
        <f>VLOOKUP(A1,[1]Effectif!C2:BA68,43,FALSE)</f>
        <v>#N/A</v>
      </c>
      <c r="D30" s="73"/>
      <c r="E30" s="73"/>
      <c r="F30" s="40"/>
      <c r="G30" s="48"/>
      <c r="I30" s="19"/>
      <c r="J30" s="20"/>
      <c r="K30" s="9"/>
      <c r="W30" s="42" t="s">
        <v>7</v>
      </c>
      <c r="AA30" s="52" t="e">
        <f>VLOOKUP(A1,[1]Effectif!C2:AX68,2,FALSE)</f>
        <v>#N/A</v>
      </c>
    </row>
    <row r="31" spans="1:32" x14ac:dyDescent="0.25">
      <c r="A31" s="49" t="s">
        <v>22</v>
      </c>
      <c r="B31" s="55"/>
      <c r="C31" s="82" t="e">
        <f>VLOOKUP(A1,[1]Effectif!C2:BA68,42,FALSE)</f>
        <v>#N/A</v>
      </c>
      <c r="D31" s="82"/>
      <c r="E31" s="82"/>
      <c r="F31" s="40"/>
      <c r="G31" s="48"/>
      <c r="I31" s="19"/>
      <c r="J31" s="20"/>
      <c r="K31" s="9"/>
    </row>
    <row r="32" spans="1:32" ht="15.75" thickBot="1" x14ac:dyDescent="0.3">
      <c r="A32" s="74"/>
      <c r="B32" s="75"/>
      <c r="C32" s="75"/>
      <c r="D32" s="75"/>
      <c r="E32" s="75"/>
      <c r="F32" s="75"/>
      <c r="G32" s="76"/>
      <c r="I32" s="19"/>
      <c r="J32" s="20"/>
      <c r="K32" s="9"/>
      <c r="W32" s="42" t="s">
        <v>49</v>
      </c>
    </row>
    <row r="33" spans="1:32" ht="16.5" thickTop="1" thickBot="1" x14ac:dyDescent="0.3">
      <c r="I33" s="19"/>
      <c r="J33" s="20"/>
      <c r="K33" s="9"/>
    </row>
    <row r="34" spans="1:32" ht="15.75" thickTop="1" x14ac:dyDescent="0.25">
      <c r="A34" s="77" t="s">
        <v>50</v>
      </c>
      <c r="B34" s="78"/>
      <c r="C34" s="78"/>
      <c r="D34" s="78"/>
      <c r="E34" s="78"/>
      <c r="F34" s="78"/>
      <c r="G34" s="79"/>
      <c r="I34" s="19"/>
      <c r="J34" s="20"/>
      <c r="K34" s="9"/>
      <c r="W34" s="42" t="s">
        <v>51</v>
      </c>
    </row>
    <row r="35" spans="1:32" x14ac:dyDescent="0.25">
      <c r="A35" s="67"/>
      <c r="B35" s="68"/>
      <c r="C35" s="68"/>
      <c r="D35" s="68"/>
      <c r="E35" s="68"/>
      <c r="F35" s="68"/>
      <c r="G35" s="69"/>
      <c r="I35" s="19"/>
      <c r="J35" s="20"/>
      <c r="K35" s="9"/>
    </row>
    <row r="36" spans="1:32" x14ac:dyDescent="0.25">
      <c r="A36" s="49" t="s">
        <v>52</v>
      </c>
      <c r="B36" s="83" t="e">
        <f>VLOOKUP(A1,[1]Effectif!C2:AX68,23,FALSE)</f>
        <v>#N/A</v>
      </c>
      <c r="C36" s="83"/>
      <c r="D36" s="84" t="s">
        <v>53</v>
      </c>
      <c r="E36" s="73" t="e">
        <f>VLOOKUP(A1,[1]Effectif!C2:AX68,15,FALSE)</f>
        <v>#N/A</v>
      </c>
      <c r="F36" s="73"/>
      <c r="G36" s="85"/>
      <c r="I36" s="19"/>
      <c r="J36" s="20"/>
      <c r="K36" s="9"/>
      <c r="W36" s="42" t="s">
        <v>9</v>
      </c>
      <c r="AA36" s="86">
        <f>VLOOKUP(A1,CHOOSE({1,2},[1]Effectif!C:C,[1]Effectif!G:G),2,0)</f>
        <v>0</v>
      </c>
      <c r="AB36" s="86"/>
    </row>
    <row r="37" spans="1:32" ht="15.75" thickBot="1" x14ac:dyDescent="0.3">
      <c r="A37" s="87"/>
      <c r="B37" s="88"/>
      <c r="C37" s="88"/>
      <c r="D37" s="88"/>
      <c r="E37" s="88"/>
      <c r="F37" s="88"/>
      <c r="G37" s="89"/>
      <c r="I37" s="19"/>
      <c r="J37" s="20"/>
      <c r="K37" s="9"/>
    </row>
    <row r="38" spans="1:32" ht="16.5" thickTop="1" thickBot="1" x14ac:dyDescent="0.3">
      <c r="I38" s="19"/>
      <c r="J38" s="20"/>
      <c r="K38" s="9"/>
      <c r="W38" s="42" t="s">
        <v>54</v>
      </c>
      <c r="AA38" s="90">
        <f>VLOOKUP(A1,CHOOSE({1,2},[1]Effectif!C:C,[1]Effectif!H:H),2,0)</f>
        <v>0</v>
      </c>
      <c r="AB38" s="90"/>
    </row>
    <row r="39" spans="1:32" ht="15.75" thickTop="1" x14ac:dyDescent="0.25">
      <c r="A39" s="77" t="s">
        <v>55</v>
      </c>
      <c r="B39" s="78"/>
      <c r="C39" s="78"/>
      <c r="D39" s="78"/>
      <c r="E39" s="78"/>
      <c r="F39" s="78"/>
      <c r="G39" s="79"/>
      <c r="I39" s="19"/>
      <c r="J39" s="20"/>
      <c r="K39" s="9"/>
    </row>
    <row r="40" spans="1:32" ht="21" x14ac:dyDescent="0.25">
      <c r="A40" s="67"/>
      <c r="B40" s="68"/>
      <c r="C40" s="68"/>
      <c r="D40" s="68"/>
      <c r="E40" s="68"/>
      <c r="F40" s="68"/>
      <c r="G40" s="69"/>
      <c r="I40" s="19"/>
      <c r="J40" s="20"/>
      <c r="K40" s="9"/>
      <c r="W40" s="56" t="s">
        <v>56</v>
      </c>
      <c r="X40" s="57"/>
      <c r="Y40" s="57"/>
      <c r="Z40" s="57"/>
      <c r="AA40" s="57"/>
      <c r="AB40" s="57"/>
      <c r="AC40" s="57"/>
      <c r="AD40" s="57"/>
      <c r="AE40" s="57"/>
      <c r="AF40" s="58"/>
    </row>
    <row r="41" spans="1:32" x14ac:dyDescent="0.25">
      <c r="A41" s="80" t="s">
        <v>57</v>
      </c>
      <c r="B41" s="81"/>
      <c r="C41" s="73" t="s">
        <v>58</v>
      </c>
      <c r="D41" s="73"/>
      <c r="E41" s="73"/>
      <c r="F41" s="73"/>
      <c r="G41" s="91"/>
      <c r="I41" s="19"/>
      <c r="J41" s="20"/>
      <c r="K41" s="9"/>
    </row>
    <row r="42" spans="1:32" x14ac:dyDescent="0.25">
      <c r="A42" s="80" t="s">
        <v>59</v>
      </c>
      <c r="B42" s="81"/>
      <c r="C42" s="73" t="s">
        <v>58</v>
      </c>
      <c r="D42" s="73"/>
      <c r="E42" s="73"/>
      <c r="F42" s="73"/>
      <c r="G42" s="91"/>
      <c r="I42" s="19"/>
      <c r="J42" s="20"/>
      <c r="K42" s="9"/>
      <c r="W42" s="42" t="s">
        <v>60</v>
      </c>
    </row>
    <row r="43" spans="1:32" x14ac:dyDescent="0.25">
      <c r="A43" s="80" t="s">
        <v>61</v>
      </c>
      <c r="B43" s="81"/>
      <c r="C43" s="73" t="s">
        <v>58</v>
      </c>
      <c r="D43" s="73"/>
      <c r="E43" s="73"/>
      <c r="F43" s="73"/>
      <c r="G43" s="91"/>
      <c r="I43" s="19"/>
      <c r="J43" s="20"/>
      <c r="K43" s="9"/>
    </row>
    <row r="44" spans="1:32" ht="15.75" thickBot="1" x14ac:dyDescent="0.3">
      <c r="A44" s="74"/>
      <c r="B44" s="75"/>
      <c r="C44" s="75"/>
      <c r="D44" s="75"/>
      <c r="E44" s="75"/>
      <c r="F44" s="75"/>
      <c r="G44" s="76"/>
      <c r="I44" s="19"/>
      <c r="J44" s="20"/>
      <c r="K44" s="9"/>
      <c r="W44" s="42" t="s">
        <v>62</v>
      </c>
    </row>
    <row r="45" spans="1:32" ht="16.5" thickTop="1" thickBot="1" x14ac:dyDescent="0.3">
      <c r="I45" s="19"/>
      <c r="J45" s="20"/>
      <c r="K45" s="9"/>
    </row>
    <row r="46" spans="1:32" ht="15.75" thickTop="1" x14ac:dyDescent="0.25">
      <c r="A46" s="77" t="s">
        <v>63</v>
      </c>
      <c r="B46" s="78"/>
      <c r="C46" s="78"/>
      <c r="D46" s="78"/>
      <c r="E46" s="78"/>
      <c r="F46" s="78"/>
      <c r="G46" s="79"/>
      <c r="I46" s="19"/>
      <c r="J46" s="20"/>
      <c r="K46" s="9"/>
    </row>
    <row r="47" spans="1:32" x14ac:dyDescent="0.25">
      <c r="A47" s="67"/>
      <c r="B47" s="68"/>
      <c r="C47" s="68"/>
      <c r="D47" s="68"/>
      <c r="E47" s="68"/>
      <c r="F47" s="68"/>
      <c r="G47" s="69"/>
      <c r="I47" s="19"/>
      <c r="J47" s="20"/>
      <c r="K47" s="9"/>
    </row>
    <row r="48" spans="1:32" ht="15.75" thickBot="1" x14ac:dyDescent="0.3">
      <c r="A48" s="49" t="s">
        <v>64</v>
      </c>
      <c r="B48" s="54" t="e">
        <f>VLOOKUP(A1,[1]Effectif!C2:AX68,27,FALSE)</f>
        <v>#N/A</v>
      </c>
      <c r="C48" s="40"/>
      <c r="D48" s="55"/>
      <c r="E48" s="92"/>
      <c r="F48" s="92"/>
      <c r="G48" s="48"/>
      <c r="I48" s="93"/>
      <c r="J48" s="94"/>
      <c r="K48" s="9"/>
    </row>
    <row r="49" spans="1:32" ht="15.75" thickTop="1" x14ac:dyDescent="0.25">
      <c r="A49" s="49" t="s">
        <v>65</v>
      </c>
      <c r="B49" s="95" t="e">
        <f>VLOOKUP(A1,[1]Effectif!C2:AX68,28,FALSE)</f>
        <v>#N/A</v>
      </c>
      <c r="C49" s="95"/>
      <c r="D49" s="95"/>
      <c r="E49" s="40"/>
      <c r="F49" s="40"/>
      <c r="G49" s="48"/>
    </row>
    <row r="50" spans="1:32" ht="15.75" thickBot="1" x14ac:dyDescent="0.3">
      <c r="A50" s="74"/>
      <c r="B50" s="75"/>
      <c r="C50" s="75"/>
      <c r="D50" s="75"/>
      <c r="E50" s="75"/>
      <c r="F50" s="75"/>
      <c r="G50" s="76"/>
    </row>
    <row r="51" spans="1:32" ht="15.75" thickTop="1" x14ac:dyDescent="0.25"/>
    <row r="52" spans="1:32" ht="21" x14ac:dyDescent="0.25">
      <c r="W52" s="56" t="s">
        <v>66</v>
      </c>
      <c r="X52" s="57"/>
      <c r="Y52" s="57"/>
      <c r="Z52" s="57"/>
      <c r="AA52" s="57"/>
      <c r="AB52" s="57"/>
      <c r="AC52" s="57"/>
      <c r="AD52" s="57"/>
      <c r="AE52" s="57"/>
      <c r="AF52" s="58"/>
    </row>
    <row r="54" spans="1:32" x14ac:dyDescent="0.25">
      <c r="W54" s="42" t="s">
        <v>67</v>
      </c>
    </row>
    <row r="56" spans="1:32" x14ac:dyDescent="0.25">
      <c r="W56" s="42" t="s">
        <v>68</v>
      </c>
      <c r="AA56" s="96"/>
    </row>
    <row r="58" spans="1:32" x14ac:dyDescent="0.25">
      <c r="W58" s="42" t="s">
        <v>69</v>
      </c>
      <c r="AA58" s="96"/>
    </row>
    <row r="60" spans="1:32" x14ac:dyDescent="0.25">
      <c r="W60" s="42" t="s">
        <v>70</v>
      </c>
      <c r="AA60" s="96"/>
    </row>
    <row r="62" spans="1:32" x14ac:dyDescent="0.25">
      <c r="W62" s="42" t="s">
        <v>71</v>
      </c>
      <c r="AA62" s="96"/>
    </row>
    <row r="63" spans="1:32" ht="15" customHeight="1" x14ac:dyDescent="0.25">
      <c r="K63" s="97" t="s">
        <v>72</v>
      </c>
      <c r="L63" s="97"/>
      <c r="M63" s="97"/>
      <c r="N63" s="97"/>
    </row>
    <row r="64" spans="1:32" ht="15" customHeight="1" x14ac:dyDescent="0.25">
      <c r="K64" s="97"/>
      <c r="L64" s="97"/>
      <c r="M64" s="97"/>
      <c r="N64" s="97"/>
      <c r="W64" s="42" t="s">
        <v>73</v>
      </c>
      <c r="AA64" s="96"/>
    </row>
    <row r="66" spans="2:32" x14ac:dyDescent="0.25">
      <c r="I66" s="6">
        <v>0</v>
      </c>
      <c r="J66" s="6" t="s">
        <v>74</v>
      </c>
      <c r="W66" s="42" t="s">
        <v>75</v>
      </c>
    </row>
    <row r="67" spans="2:32" x14ac:dyDescent="0.25">
      <c r="I67" s="6">
        <v>0</v>
      </c>
      <c r="J67" s="6" t="s">
        <v>76</v>
      </c>
    </row>
    <row r="68" spans="2:32" x14ac:dyDescent="0.25">
      <c r="I68" s="6">
        <v>0</v>
      </c>
      <c r="J68" s="6" t="s">
        <v>77</v>
      </c>
      <c r="X68" s="86" t="s">
        <v>78</v>
      </c>
      <c r="Y68" s="86"/>
    </row>
    <row r="69" spans="2:32" ht="15" customHeight="1" x14ac:dyDescent="0.25">
      <c r="B69" s="97" t="s">
        <v>79</v>
      </c>
      <c r="C69" s="97"/>
      <c r="D69" s="97"/>
      <c r="E69" s="97"/>
      <c r="X69" s="86" t="s">
        <v>80</v>
      </c>
      <c r="Y69" s="86"/>
    </row>
    <row r="70" spans="2:32" ht="15" customHeight="1" x14ac:dyDescent="0.25">
      <c r="B70" s="97"/>
      <c r="C70" s="97"/>
      <c r="D70" s="97"/>
      <c r="E70" s="97"/>
      <c r="F70"/>
      <c r="I70" s="6">
        <v>0</v>
      </c>
      <c r="J70" s="6" t="s">
        <v>81</v>
      </c>
      <c r="X70" s="86" t="s">
        <v>82</v>
      </c>
      <c r="Y70" s="86"/>
    </row>
    <row r="71" spans="2:32" x14ac:dyDescent="0.25">
      <c r="B71"/>
      <c r="C71"/>
      <c r="D71"/>
      <c r="E71"/>
      <c r="F71"/>
      <c r="I71" s="6">
        <v>0</v>
      </c>
      <c r="J71" s="6" t="s">
        <v>83</v>
      </c>
      <c r="X71" s="86" t="s">
        <v>84</v>
      </c>
      <c r="Y71" s="86"/>
    </row>
    <row r="72" spans="2:32" x14ac:dyDescent="0.25">
      <c r="B72"/>
      <c r="C72"/>
      <c r="D72"/>
      <c r="E72"/>
      <c r="F72"/>
      <c r="I72" s="6">
        <v>0</v>
      </c>
      <c r="J72" s="6" t="s">
        <v>85</v>
      </c>
      <c r="X72" s="86" t="s">
        <v>86</v>
      </c>
      <c r="Y72" s="86"/>
    </row>
    <row r="73" spans="2:32" x14ac:dyDescent="0.25">
      <c r="B73" s="98" t="s">
        <v>116</v>
      </c>
      <c r="C73" s="98"/>
      <c r="D73" s="98"/>
      <c r="E73" s="98"/>
      <c r="F73" s="98"/>
    </row>
    <row r="74" spans="2:32" ht="21" x14ac:dyDescent="0.25">
      <c r="B74" s="98"/>
      <c r="C74" s="98"/>
      <c r="D74" s="98"/>
      <c r="E74" s="98"/>
      <c r="F74" s="98"/>
      <c r="I74" s="6">
        <v>0</v>
      </c>
      <c r="J74" s="6" t="s">
        <v>87</v>
      </c>
      <c r="W74" s="56" t="s">
        <v>88</v>
      </c>
      <c r="X74" s="57"/>
      <c r="Y74" s="57"/>
      <c r="Z74" s="57"/>
      <c r="AA74" s="57"/>
      <c r="AB74" s="57"/>
      <c r="AC74" s="57"/>
      <c r="AD74" s="57"/>
      <c r="AE74" s="57"/>
      <c r="AF74" s="58"/>
    </row>
    <row r="75" spans="2:32" ht="15" customHeight="1" x14ac:dyDescent="0.25">
      <c r="B75" s="99" t="s">
        <v>89</v>
      </c>
      <c r="C75" s="100">
        <f>A1</f>
        <v>0</v>
      </c>
      <c r="D75" s="100"/>
      <c r="E75" s="99" t="s">
        <v>90</v>
      </c>
      <c r="F75" s="101">
        <v>38109</v>
      </c>
      <c r="I75" s="6">
        <v>0</v>
      </c>
      <c r="J75" s="6" t="s">
        <v>91</v>
      </c>
    </row>
    <row r="76" spans="2:32" x14ac:dyDescent="0.25">
      <c r="B76" s="102" t="s">
        <v>117</v>
      </c>
      <c r="C76" s="102"/>
      <c r="D76" s="102"/>
      <c r="E76" s="102"/>
      <c r="F76" s="102"/>
      <c r="W76" s="42" t="s">
        <v>92</v>
      </c>
    </row>
    <row r="77" spans="2:32" x14ac:dyDescent="0.25">
      <c r="B77" s="103" t="s">
        <v>93</v>
      </c>
      <c r="C77" s="101" t="e">
        <f>VLOOKUP(A1,[1]Effectif!C1:AX68,11,FALSE)</f>
        <v>#N/A</v>
      </c>
      <c r="D77" s="103"/>
      <c r="E77" s="103"/>
      <c r="F77" s="103"/>
      <c r="I77" s="6">
        <v>0</v>
      </c>
      <c r="J77" s="6" t="s">
        <v>94</v>
      </c>
    </row>
    <row r="78" spans="2:32" x14ac:dyDescent="0.25">
      <c r="I78" s="6">
        <v>0</v>
      </c>
      <c r="J78" s="6" t="s">
        <v>95</v>
      </c>
      <c r="W78" s="42" t="s">
        <v>96</v>
      </c>
    </row>
    <row r="79" spans="2:32" x14ac:dyDescent="0.25">
      <c r="B79" s="6" t="s">
        <v>97</v>
      </c>
    </row>
    <row r="80" spans="2:32" x14ac:dyDescent="0.25">
      <c r="X80" s="6" t="s">
        <v>98</v>
      </c>
    </row>
    <row r="81" spans="2:32" x14ac:dyDescent="0.25">
      <c r="B81" s="6" t="s">
        <v>118</v>
      </c>
      <c r="C81" s="104">
        <f ca="1">TODAY()</f>
        <v>44444</v>
      </c>
      <c r="X81" s="6" t="s">
        <v>99</v>
      </c>
    </row>
    <row r="83" spans="2:32" x14ac:dyDescent="0.25">
      <c r="W83" s="42" t="s">
        <v>100</v>
      </c>
    </row>
    <row r="85" spans="2:32" x14ac:dyDescent="0.25">
      <c r="W85" s="42" t="s">
        <v>101</v>
      </c>
    </row>
    <row r="87" spans="2:32" ht="21" x14ac:dyDescent="0.25">
      <c r="W87" s="56" t="s">
        <v>102</v>
      </c>
      <c r="X87" s="57"/>
      <c r="Y87" s="57"/>
      <c r="Z87" s="57"/>
      <c r="AA87" s="57"/>
      <c r="AB87" s="57"/>
      <c r="AC87" s="57"/>
      <c r="AD87" s="57"/>
      <c r="AE87" s="57"/>
      <c r="AF87" s="58"/>
    </row>
    <row r="89" spans="2:32" x14ac:dyDescent="0.25">
      <c r="W89" s="42" t="s">
        <v>103</v>
      </c>
      <c r="AA89" s="6" t="e">
        <f>VLOOKUP(A1,[1]Effectif!C2:AX68,20,FALSE)</f>
        <v>#N/A</v>
      </c>
      <c r="AB89" s="105"/>
      <c r="AD89" s="105"/>
    </row>
    <row r="90" spans="2:32" x14ac:dyDescent="0.25">
      <c r="AA90" s="86"/>
      <c r="AB90" s="86"/>
      <c r="AC90" s="86"/>
      <c r="AD90" s="86"/>
      <c r="AE90" s="86"/>
      <c r="AF90" s="86"/>
    </row>
    <row r="91" spans="2:32" x14ac:dyDescent="0.25">
      <c r="AA91" s="86"/>
      <c r="AB91" s="86"/>
      <c r="AC91" s="86"/>
      <c r="AD91" s="86"/>
      <c r="AE91" s="86"/>
      <c r="AF91" s="86"/>
    </row>
    <row r="92" spans="2:32" x14ac:dyDescent="0.25">
      <c r="AA92" s="86"/>
      <c r="AB92" s="86"/>
      <c r="AC92" s="86"/>
      <c r="AD92" s="86"/>
      <c r="AE92" s="86"/>
      <c r="AF92" s="86"/>
    </row>
    <row r="94" spans="2:32" x14ac:dyDescent="0.25">
      <c r="W94" s="42" t="s">
        <v>104</v>
      </c>
      <c r="AD94" s="105"/>
    </row>
    <row r="95" spans="2:32" x14ac:dyDescent="0.25">
      <c r="AB95" s="105"/>
    </row>
    <row r="96" spans="2:32" x14ac:dyDescent="0.25">
      <c r="W96" s="42" t="s">
        <v>105</v>
      </c>
      <c r="AA96" s="6" t="s">
        <v>106</v>
      </c>
      <c r="AB96" s="105" t="s">
        <v>107</v>
      </c>
      <c r="AC96" s="6" t="s">
        <v>108</v>
      </c>
      <c r="AD96" s="105" t="s">
        <v>107</v>
      </c>
    </row>
    <row r="98" spans="23:30" x14ac:dyDescent="0.25">
      <c r="W98" s="42" t="s">
        <v>109</v>
      </c>
      <c r="AA98" s="6" t="s">
        <v>106</v>
      </c>
      <c r="AB98" s="105" t="s">
        <v>107</v>
      </c>
      <c r="AC98" s="6" t="s">
        <v>108</v>
      </c>
      <c r="AD98" s="105" t="s">
        <v>107</v>
      </c>
    </row>
    <row r="100" spans="23:30" x14ac:dyDescent="0.25">
      <c r="W100" s="42" t="s">
        <v>110</v>
      </c>
      <c r="AA100" s="6" t="s">
        <v>106</v>
      </c>
      <c r="AB100" s="105" t="s">
        <v>107</v>
      </c>
      <c r="AC100" s="6" t="s">
        <v>108</v>
      </c>
      <c r="AD100" s="105" t="s">
        <v>107</v>
      </c>
    </row>
    <row r="102" spans="23:30" x14ac:dyDescent="0.25">
      <c r="W102" s="42" t="s">
        <v>111</v>
      </c>
      <c r="AA102" s="6" t="s">
        <v>106</v>
      </c>
      <c r="AB102" s="105" t="s">
        <v>107</v>
      </c>
      <c r="AC102" s="6" t="s">
        <v>108</v>
      </c>
      <c r="AD102" s="105" t="s">
        <v>107</v>
      </c>
    </row>
    <row r="104" spans="23:30" x14ac:dyDescent="0.25">
      <c r="W104" s="42" t="s">
        <v>112</v>
      </c>
      <c r="AA104" s="6" t="s">
        <v>106</v>
      </c>
      <c r="AB104" s="105" t="s">
        <v>107</v>
      </c>
      <c r="AC104" s="6" t="s">
        <v>108</v>
      </c>
      <c r="AD104" s="105" t="s">
        <v>107</v>
      </c>
    </row>
    <row r="106" spans="23:30" x14ac:dyDescent="0.25">
      <c r="W106" s="42" t="s">
        <v>113</v>
      </c>
      <c r="AA106" s="6" t="s">
        <v>106</v>
      </c>
      <c r="AB106" s="105" t="s">
        <v>107</v>
      </c>
      <c r="AC106" s="6" t="s">
        <v>108</v>
      </c>
      <c r="AD106" s="105" t="s">
        <v>107</v>
      </c>
    </row>
    <row r="108" spans="23:30" x14ac:dyDescent="0.25">
      <c r="W108" s="42" t="s">
        <v>114</v>
      </c>
      <c r="AA108" s="6" t="s">
        <v>106</v>
      </c>
      <c r="AB108" s="105" t="s">
        <v>107</v>
      </c>
      <c r="AC108" s="6" t="s">
        <v>108</v>
      </c>
      <c r="AD108" s="105" t="s">
        <v>107</v>
      </c>
    </row>
    <row r="110" spans="23:30" x14ac:dyDescent="0.25">
      <c r="W110" s="42" t="s">
        <v>115</v>
      </c>
    </row>
  </sheetData>
  <mergeCells count="53">
    <mergeCell ref="AA90:AF92"/>
    <mergeCell ref="X72:Y72"/>
    <mergeCell ref="B73:F74"/>
    <mergeCell ref="W74:AF74"/>
    <mergeCell ref="C75:D75"/>
    <mergeCell ref="B76:F76"/>
    <mergeCell ref="W87:AF87"/>
    <mergeCell ref="K63:N64"/>
    <mergeCell ref="X68:Y68"/>
    <mergeCell ref="B69:E70"/>
    <mergeCell ref="X69:Y69"/>
    <mergeCell ref="X70:Y70"/>
    <mergeCell ref="X71:Y71"/>
    <mergeCell ref="A43:B43"/>
    <mergeCell ref="C43:G43"/>
    <mergeCell ref="A46:G46"/>
    <mergeCell ref="E48:F48"/>
    <mergeCell ref="B49:D49"/>
    <mergeCell ref="W52:AF52"/>
    <mergeCell ref="A39:G39"/>
    <mergeCell ref="W40:AF40"/>
    <mergeCell ref="A41:B41"/>
    <mergeCell ref="C41:G41"/>
    <mergeCell ref="A42:B42"/>
    <mergeCell ref="C42:G42"/>
    <mergeCell ref="C31:E31"/>
    <mergeCell ref="A34:G34"/>
    <mergeCell ref="B36:C36"/>
    <mergeCell ref="E36:F36"/>
    <mergeCell ref="AA36:AB36"/>
    <mergeCell ref="AA38:AB38"/>
    <mergeCell ref="A27:B27"/>
    <mergeCell ref="C27:E27"/>
    <mergeCell ref="A29:B29"/>
    <mergeCell ref="C29:E29"/>
    <mergeCell ref="A30:B30"/>
    <mergeCell ref="C30:E30"/>
    <mergeCell ref="W22:AF22"/>
    <mergeCell ref="A23:G23"/>
    <mergeCell ref="A25:B25"/>
    <mergeCell ref="C25:E25"/>
    <mergeCell ref="A26:B26"/>
    <mergeCell ref="C26:E26"/>
    <mergeCell ref="A1:D4"/>
    <mergeCell ref="E1:E4"/>
    <mergeCell ref="F1:G4"/>
    <mergeCell ref="I1:J48"/>
    <mergeCell ref="L1:U2"/>
    <mergeCell ref="W1:AF9"/>
    <mergeCell ref="L9:M9"/>
    <mergeCell ref="W11:AF11"/>
    <mergeCell ref="W13:AF13"/>
    <mergeCell ref="B20:C20"/>
  </mergeCells>
  <dataValidations count="1">
    <dataValidation type="list" allowBlank="1" showInputMessage="1" showErrorMessage="1" sqref="A6">
      <formula1>liste_jeune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[1]Effectif!#REF!</xm:f>
          </x14:formula1>
          <xm:sqref>A1:D4</xm:sqref>
        </x14:dataValidation>
        <x14:dataValidation type="list" allowBlank="1" showInputMessage="1" showErrorMessage="1">
          <x14:formula1>
            <xm:f>[1]Paramètres!#REF!</xm:f>
          </x14:formula1>
          <xm:sqref>AA64</xm:sqref>
        </x14:dataValidation>
        <x14:dataValidation type="list" allowBlank="1" showInputMessage="1" showErrorMessage="1">
          <x14:formula1>
            <xm:f>[1]Paramètres!#REF!</xm:f>
          </x14:formula1>
          <xm:sqref>AA62</xm:sqref>
        </x14:dataValidation>
        <x14:dataValidation type="list" allowBlank="1" showInputMessage="1" showErrorMessage="1">
          <x14:formula1>
            <xm:f>[1]Paramètres!#REF!</xm:f>
          </x14:formula1>
          <xm:sqref>AA60</xm:sqref>
        </x14:dataValidation>
        <x14:dataValidation type="list" allowBlank="1" showInputMessage="1" showErrorMessage="1">
          <x14:formula1>
            <xm:f>[1]Paramètres!#REF!</xm:f>
          </x14:formula1>
          <xm:sqref>AA58</xm:sqref>
        </x14:dataValidation>
        <x14:dataValidation type="list" allowBlank="1" showInputMessage="1" showErrorMessage="1">
          <x14:formula1>
            <xm:f>[1]Paramètres!#REF!</xm:f>
          </x14:formula1>
          <xm:sqref>AA56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Feuille Classeur</vt:lpstr>
      <vt:lpstr>Feuil1</vt:lpstr>
      <vt:lpstr>'Feuille Classeur'!Zone_d_impression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dcterms:created xsi:type="dcterms:W3CDTF">2021-09-05T06:15:11Z</dcterms:created>
  <dcterms:modified xsi:type="dcterms:W3CDTF">2021-09-05T06:17:23Z</dcterms:modified>
</cp:coreProperties>
</file>