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D:\Pôle jeunes\DAMA\Documents salariés\harold.letessier\Desktop\"/>
    </mc:Choice>
  </mc:AlternateContent>
  <bookViews>
    <workbookView xWindow="0" yWindow="0" windowWidth="19200" windowHeight="7755"/>
  </bookViews>
  <sheets>
    <sheet name="Effectif" sheetId="1" r:id="rId1"/>
    <sheet name="Archives" sheetId="8" r:id="rId2"/>
    <sheet name="Paramètres" sheetId="11" state="hidden" r:id="rId3"/>
    <sheet name="Taux d'occupation" sheetId="20" r:id="rId4"/>
  </sheets>
  <externalReferences>
    <externalReference r:id="rId5"/>
    <externalReference r:id="rId6"/>
  </externalReferences>
  <definedNames>
    <definedName name="_xlnm._FilterDatabase" localSheetId="1" hidden="1">Archives!$A$1:$BG$90</definedName>
    <definedName name="_xlnm._FilterDatabase" localSheetId="0" hidden="1">Effectif!$A$1:$BD$65</definedName>
    <definedName name="A._BRIAND">Paramètres!$E$26:$E$29</definedName>
    <definedName name="A._FRERET">Paramètres!$C$2:$C$3</definedName>
    <definedName name="A._HEBERT">Paramètres!$E$32:$E$34</definedName>
    <definedName name="Accueil">Paramètres!$G$47:$G$50</definedName>
    <definedName name="Apprentissage">Paramètres!$A$35</definedName>
    <definedName name="Autre">Paramètres!$C$59:$C$60</definedName>
    <definedName name="CFA">Paramètres!$G$26:$G$39</definedName>
    <definedName name="Choix">Paramètres!$L$2:$L$3</definedName>
    <definedName name="Classe_de_CFA">Paramètres!$G$27:$G$38</definedName>
    <definedName name="Collectif">Paramètres!$G$42:$G$43</definedName>
    <definedName name="College">Paramètres!$A$20:$A$25</definedName>
    <definedName name="D._CHAHARANE">Paramètres!$D$2:$D$4</definedName>
    <definedName name="EDUCATEUR">Paramètres!$J$2:$J$5</definedName>
    <definedName name="G._POLITZER">Paramètres!$C$21:$C$24</definedName>
    <definedName name="H._DUNANT">Paramètres!$C$28:$C$31</definedName>
    <definedName name="H._LEBROC">Paramètres!$F$2:$F$4</definedName>
    <definedName name="HORTICOLE">Paramètres!$E$38:$E$40</definedName>
    <definedName name="IEF">Paramètres!$A$2:$A$7</definedName>
    <definedName name="J._JAURES">Paramètres!$C$35:$C$38</definedName>
    <definedName name="L._SEDAR_SENGHOR">Paramètres!$E$44:$E$46</definedName>
    <definedName name="Lycee">Paramètres!$A$28:$A$32</definedName>
    <definedName name="Lycee_professionnel">Paramètres!$A$38:$A$39</definedName>
    <definedName name="M._BROSSET">Paramètres!$E$2:$E$4</definedName>
    <definedName name="M._LEROY">Paramètres!$E$50:$E$52</definedName>
    <definedName name="M._MICHELO">Paramètres!$G$2:$G$4</definedName>
    <definedName name="Mesure">Paramètres!$I$36:$I$37</definedName>
    <definedName name="NAVARRE">Paramètres!$C$42:$C$45</definedName>
    <definedName name="P._BERT">Paramètres!$C$49:$C$52</definedName>
    <definedName name="PAMIE">Paramètres!$I$25:$I$32</definedName>
    <definedName name="Scolarite">Paramètres!$A$12:$A$16</definedName>
    <definedName name="Semi_autonomie">Paramètres!$I$41</definedName>
    <definedName name="St_MICHEL">Paramètres!$C$55:$C$56</definedName>
    <definedName name="Titre_15">Paramètres!$C$7:$C$10</definedName>
    <definedName name="Titre_16">Paramètres!$E$7:$E$8</definedName>
    <definedName name="V._LECUYER">Paramètres!$H$2:$H$3</definedName>
    <definedName name="Z_26DC2184_67CB_4112_A384_C1E86F3AEC3F_.wvu.FilterData" localSheetId="0" hidden="1">Effectif!$A$1:$BD$65</definedName>
    <definedName name="Z_2D17AA9F_28C5_47B9_B582_31047B6D7CD1_.wvu.Cols" localSheetId="1" hidden="1">Archives!$BD:$BD</definedName>
    <definedName name="Z_2D17AA9F_28C5_47B9_B582_31047B6D7CD1_.wvu.Cols" localSheetId="0" hidden="1">Effectif!$C:$C,Effectif!$I:$I,Effectif!$Z:$AA,Effectif!$AJ:$AJ,Effectif!$BC:$BC</definedName>
    <definedName name="Z_2D17AA9F_28C5_47B9_B582_31047B6D7CD1_.wvu.FilterData" localSheetId="0" hidden="1">Effectif!$A$1:$BD$65</definedName>
    <definedName name="Z_45FAC4E9_01F5_48F9_AF57_4C2D450C8896_.wvu.Cols" localSheetId="1" hidden="1">Archives!$BD:$BD</definedName>
    <definedName name="Z_45FAC4E9_01F5_48F9_AF57_4C2D450C8896_.wvu.Cols" localSheetId="0" hidden="1">Effectif!$C:$C,Effectif!$I:$I,Effectif!$Z:$AA,Effectif!$AJ:$AJ,Effectif!$BC:$BC</definedName>
    <definedName name="Z_45FAC4E9_01F5_48F9_AF57_4C2D450C8896_.wvu.FilterData" localSheetId="0" hidden="1">Effectif!$A$1:$BD$65</definedName>
    <definedName name="Z_B79754BA_48D4_409F_8EEF_31EA32084753_.wvu.FilterData" localSheetId="0" hidden="1">Effectif!$A$1:$BD$65</definedName>
    <definedName name="Z_EE943BA9_0B80_4629_8DFD_5400001CD553_.wvu.Cols" localSheetId="1" hidden="1">Archives!$Z:$AA,Archives!$BD:$BE</definedName>
    <definedName name="Z_EE943BA9_0B80_4629_8DFD_5400001CD553_.wvu.Cols" localSheetId="0" hidden="1">Effectif!$C:$C,Effectif!$Z:$AA,Effectif!$AJ:$AJ,Effectif!$AM:$AM,Effectif!$BC:$BC</definedName>
    <definedName name="Z_EE943BA9_0B80_4629_8DFD_5400001CD553_.wvu.FilterData" localSheetId="0" hidden="1">Effectif!$A$1:$BD$65</definedName>
  </definedNames>
  <calcPr calcId="152511"/>
  <customWorkbookViews>
    <customWorkbookView name="Harold LETESSIER - Association l'Abri - Affichage personnalisé" guid="{EE943BA9-0B80-4629-8DFD-5400001CD553}" mergeInterval="0" personalView="1" maximized="1" xWindow="1358" yWindow="-352" windowWidth="1936" windowHeight="1056" activeSheetId="1"/>
    <customWorkbookView name="Laura GUIGNARD - Association l'Abri - Affichage personnalisé" guid="{2D17AA9F-28C5-47B9-B582-31047B6D7CD1}" mergeInterval="0" personalView="1" maximized="1" xWindow="-8" yWindow="-8" windowWidth="1936" windowHeight="1056" activeSheetId="1"/>
    <customWorkbookView name="Johann FASAN-GALLIOT - Association l'Abri - Affichage personnalisé" guid="{45FAC4E9-01F5-48F9-AF57-4C2D450C88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106" i="8" l="1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F66" i="20" l="1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K66" i="20"/>
  <c r="K67" i="20"/>
  <c r="K68" i="20"/>
  <c r="K69" i="20"/>
  <c r="K70" i="20"/>
  <c r="K71" i="20"/>
  <c r="K72" i="20"/>
  <c r="K73" i="20"/>
  <c r="K74" i="20"/>
  <c r="K75" i="20"/>
  <c r="K76" i="20"/>
  <c r="K77" i="20"/>
  <c r="K78" i="20"/>
  <c r="K79" i="20"/>
  <c r="K80" i="20"/>
  <c r="K81" i="20"/>
  <c r="K82" i="20"/>
  <c r="K83" i="20"/>
  <c r="K84" i="20"/>
  <c r="K85" i="20"/>
  <c r="K86" i="20"/>
  <c r="K87" i="20"/>
  <c r="K88" i="20"/>
  <c r="K89" i="20"/>
  <c r="K90" i="20"/>
  <c r="K91" i="20"/>
  <c r="K92" i="20"/>
  <c r="K93" i="20"/>
  <c r="K94" i="20"/>
  <c r="K95" i="20"/>
  <c r="K96" i="20"/>
  <c r="K97" i="20"/>
  <c r="K98" i="20"/>
  <c r="K99" i="20"/>
  <c r="K100" i="20"/>
  <c r="K101" i="20"/>
  <c r="K102" i="20"/>
  <c r="K103" i="20"/>
  <c r="K104" i="20"/>
  <c r="K105" i="20"/>
  <c r="K106" i="20"/>
  <c r="K107" i="20"/>
  <c r="K108" i="20"/>
  <c r="K109" i="20"/>
  <c r="K110" i="20"/>
  <c r="K111" i="20"/>
  <c r="K112" i="20"/>
  <c r="K113" i="20"/>
  <c r="K114" i="20"/>
  <c r="K115" i="20"/>
  <c r="K116" i="20"/>
  <c r="K117" i="20"/>
  <c r="K118" i="20"/>
  <c r="K119" i="20"/>
  <c r="K120" i="20"/>
  <c r="K121" i="20"/>
  <c r="K122" i="20"/>
  <c r="K123" i="20"/>
  <c r="K124" i="20"/>
  <c r="K125" i="20"/>
  <c r="K126" i="20"/>
  <c r="K127" i="20"/>
  <c r="K128" i="20"/>
  <c r="K129" i="20"/>
  <c r="K130" i="20"/>
  <c r="K131" i="20"/>
  <c r="K132" i="20"/>
  <c r="K133" i="20"/>
  <c r="K134" i="20"/>
  <c r="K135" i="20"/>
  <c r="K136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102" i="20"/>
  <c r="M103" i="20"/>
  <c r="M104" i="20"/>
  <c r="M105" i="20"/>
  <c r="M106" i="20"/>
  <c r="M107" i="20"/>
  <c r="M108" i="20"/>
  <c r="M109" i="20"/>
  <c r="M110" i="20"/>
  <c r="M111" i="20"/>
  <c r="M112" i="20"/>
  <c r="M113" i="20"/>
  <c r="M114" i="20"/>
  <c r="M115" i="20"/>
  <c r="M116" i="20"/>
  <c r="M117" i="20"/>
  <c r="M118" i="20"/>
  <c r="M119" i="20"/>
  <c r="M120" i="20"/>
  <c r="M121" i="20"/>
  <c r="M122" i="20"/>
  <c r="M123" i="20"/>
  <c r="M124" i="20"/>
  <c r="M125" i="20"/>
  <c r="M126" i="20"/>
  <c r="M127" i="20"/>
  <c r="M128" i="20"/>
  <c r="M129" i="20"/>
  <c r="M130" i="20"/>
  <c r="M131" i="20"/>
  <c r="M132" i="20"/>
  <c r="M133" i="20"/>
  <c r="M134" i="20"/>
  <c r="M135" i="20"/>
  <c r="M136" i="20"/>
  <c r="N66" i="20"/>
  <c r="N67" i="20"/>
  <c r="N68" i="20"/>
  <c r="N69" i="20"/>
  <c r="N70" i="20"/>
  <c r="N71" i="20"/>
  <c r="N72" i="20"/>
  <c r="N73" i="20"/>
  <c r="N74" i="20"/>
  <c r="N75" i="20"/>
  <c r="N76" i="20"/>
  <c r="N77" i="20"/>
  <c r="N78" i="20"/>
  <c r="N79" i="20"/>
  <c r="N80" i="20"/>
  <c r="N81" i="20"/>
  <c r="N82" i="20"/>
  <c r="N83" i="20"/>
  <c r="N84" i="20"/>
  <c r="N85" i="20"/>
  <c r="N86" i="20"/>
  <c r="N87" i="20"/>
  <c r="N88" i="20"/>
  <c r="N89" i="20"/>
  <c r="N90" i="20"/>
  <c r="N91" i="20"/>
  <c r="N92" i="20"/>
  <c r="N93" i="20"/>
  <c r="N94" i="20"/>
  <c r="N95" i="20"/>
  <c r="N96" i="20"/>
  <c r="N97" i="20"/>
  <c r="N98" i="20"/>
  <c r="N99" i="20"/>
  <c r="N100" i="20"/>
  <c r="N101" i="20"/>
  <c r="N102" i="20"/>
  <c r="N103" i="20"/>
  <c r="N104" i="20"/>
  <c r="N105" i="20"/>
  <c r="N106" i="20"/>
  <c r="N107" i="20"/>
  <c r="N108" i="20"/>
  <c r="N109" i="20"/>
  <c r="N110" i="20"/>
  <c r="N111" i="20"/>
  <c r="N112" i="20"/>
  <c r="N113" i="20"/>
  <c r="N114" i="20"/>
  <c r="N115" i="20"/>
  <c r="N116" i="20"/>
  <c r="N117" i="20"/>
  <c r="N118" i="20"/>
  <c r="N119" i="20"/>
  <c r="N120" i="20"/>
  <c r="N121" i="20"/>
  <c r="N122" i="20"/>
  <c r="N123" i="20"/>
  <c r="N124" i="20"/>
  <c r="N125" i="20"/>
  <c r="N126" i="20"/>
  <c r="N127" i="20"/>
  <c r="N128" i="20"/>
  <c r="N129" i="20"/>
  <c r="N130" i="20"/>
  <c r="N131" i="20"/>
  <c r="N132" i="20"/>
  <c r="N133" i="20"/>
  <c r="N134" i="20"/>
  <c r="N135" i="20"/>
  <c r="N136" i="20"/>
  <c r="O66" i="20"/>
  <c r="O67" i="20"/>
  <c r="O68" i="20"/>
  <c r="O69" i="20"/>
  <c r="O70" i="20"/>
  <c r="O71" i="20"/>
  <c r="O72" i="20"/>
  <c r="O73" i="20"/>
  <c r="O74" i="20"/>
  <c r="O75" i="20"/>
  <c r="O76" i="20"/>
  <c r="O77" i="20"/>
  <c r="O78" i="20"/>
  <c r="O79" i="20"/>
  <c r="O80" i="20"/>
  <c r="O81" i="20"/>
  <c r="O82" i="20"/>
  <c r="O83" i="20"/>
  <c r="O84" i="20"/>
  <c r="O85" i="20"/>
  <c r="O86" i="20"/>
  <c r="O87" i="20"/>
  <c r="O88" i="20"/>
  <c r="O89" i="20"/>
  <c r="O90" i="20"/>
  <c r="O91" i="20"/>
  <c r="O92" i="20"/>
  <c r="O93" i="20"/>
  <c r="O94" i="20"/>
  <c r="O95" i="20"/>
  <c r="O96" i="20"/>
  <c r="O97" i="20"/>
  <c r="O98" i="20"/>
  <c r="O99" i="20"/>
  <c r="O100" i="20"/>
  <c r="O101" i="20"/>
  <c r="O102" i="20"/>
  <c r="O103" i="20"/>
  <c r="O104" i="20"/>
  <c r="O105" i="20"/>
  <c r="O106" i="20"/>
  <c r="O107" i="20"/>
  <c r="O108" i="20"/>
  <c r="O109" i="20"/>
  <c r="O110" i="20"/>
  <c r="O111" i="20"/>
  <c r="O112" i="20"/>
  <c r="O113" i="20"/>
  <c r="O114" i="20"/>
  <c r="O115" i="20"/>
  <c r="O116" i="20"/>
  <c r="O117" i="20"/>
  <c r="O118" i="20"/>
  <c r="O119" i="20"/>
  <c r="O120" i="20"/>
  <c r="O121" i="20"/>
  <c r="O122" i="20"/>
  <c r="O123" i="20"/>
  <c r="O124" i="20"/>
  <c r="O125" i="20"/>
  <c r="O126" i="20"/>
  <c r="O127" i="20"/>
  <c r="O128" i="20"/>
  <c r="O129" i="20"/>
  <c r="O130" i="20"/>
  <c r="O131" i="20"/>
  <c r="O132" i="20"/>
  <c r="O133" i="20"/>
  <c r="O134" i="20"/>
  <c r="O135" i="20"/>
  <c r="O136" i="20"/>
  <c r="P66" i="20"/>
  <c r="P67" i="20"/>
  <c r="P68" i="20"/>
  <c r="P69" i="20"/>
  <c r="P70" i="20"/>
  <c r="P71" i="20"/>
  <c r="P72" i="20"/>
  <c r="P73" i="20"/>
  <c r="P74" i="20"/>
  <c r="P75" i="20"/>
  <c r="P76" i="20"/>
  <c r="P77" i="20"/>
  <c r="P78" i="20"/>
  <c r="P79" i="20"/>
  <c r="P80" i="20"/>
  <c r="P81" i="20"/>
  <c r="P82" i="20"/>
  <c r="P83" i="20"/>
  <c r="P84" i="20"/>
  <c r="P85" i="20"/>
  <c r="P86" i="20"/>
  <c r="P87" i="20"/>
  <c r="P88" i="20"/>
  <c r="P89" i="20"/>
  <c r="P90" i="20"/>
  <c r="P91" i="20"/>
  <c r="P92" i="20"/>
  <c r="P93" i="20"/>
  <c r="P94" i="20"/>
  <c r="P95" i="20"/>
  <c r="P96" i="20"/>
  <c r="P97" i="20"/>
  <c r="P98" i="20"/>
  <c r="P99" i="20"/>
  <c r="P100" i="20"/>
  <c r="P101" i="20"/>
  <c r="P102" i="20"/>
  <c r="P103" i="20"/>
  <c r="P104" i="20"/>
  <c r="P105" i="20"/>
  <c r="P106" i="20"/>
  <c r="P107" i="20"/>
  <c r="P108" i="20"/>
  <c r="P109" i="20"/>
  <c r="P110" i="20"/>
  <c r="P111" i="20"/>
  <c r="P112" i="20"/>
  <c r="P113" i="20"/>
  <c r="P114" i="20"/>
  <c r="P115" i="20"/>
  <c r="P116" i="20"/>
  <c r="P117" i="20"/>
  <c r="P118" i="20"/>
  <c r="P119" i="20"/>
  <c r="P120" i="20"/>
  <c r="P121" i="20"/>
  <c r="P122" i="20"/>
  <c r="P123" i="20"/>
  <c r="P124" i="20"/>
  <c r="P125" i="20"/>
  <c r="P126" i="20"/>
  <c r="P127" i="20"/>
  <c r="P128" i="20"/>
  <c r="P129" i="20"/>
  <c r="P130" i="20"/>
  <c r="P131" i="20"/>
  <c r="P132" i="20"/>
  <c r="P133" i="20"/>
  <c r="P134" i="20"/>
  <c r="P135" i="20"/>
  <c r="P136" i="20"/>
  <c r="Q66" i="20"/>
  <c r="Q67" i="20"/>
  <c r="Q68" i="20"/>
  <c r="Q69" i="20"/>
  <c r="Q70" i="20"/>
  <c r="Q71" i="20"/>
  <c r="Q72" i="20"/>
  <c r="Q73" i="20"/>
  <c r="Q74" i="20"/>
  <c r="Q75" i="20"/>
  <c r="Q76" i="20"/>
  <c r="Q77" i="20"/>
  <c r="Q78" i="20"/>
  <c r="Q79" i="20"/>
  <c r="Q80" i="20"/>
  <c r="Q81" i="20"/>
  <c r="Q82" i="20"/>
  <c r="Q83" i="20"/>
  <c r="Q84" i="20"/>
  <c r="Q85" i="20"/>
  <c r="Q86" i="20"/>
  <c r="Q87" i="20"/>
  <c r="Q88" i="20"/>
  <c r="Q89" i="20"/>
  <c r="Q90" i="20"/>
  <c r="Q91" i="20"/>
  <c r="Q92" i="20"/>
  <c r="Q93" i="20"/>
  <c r="Q94" i="20"/>
  <c r="Q95" i="20"/>
  <c r="Q96" i="20"/>
  <c r="Q97" i="20"/>
  <c r="Q98" i="20"/>
  <c r="Q99" i="20"/>
  <c r="Q100" i="20"/>
  <c r="Q101" i="20"/>
  <c r="Q102" i="20"/>
  <c r="Q103" i="20"/>
  <c r="Q104" i="20"/>
  <c r="Q105" i="20"/>
  <c r="Q106" i="20"/>
  <c r="Q107" i="20"/>
  <c r="Q108" i="20"/>
  <c r="Q109" i="20"/>
  <c r="Q110" i="20"/>
  <c r="Q111" i="20"/>
  <c r="Q112" i="20"/>
  <c r="Q113" i="20"/>
  <c r="Q114" i="20"/>
  <c r="Q115" i="20"/>
  <c r="Q116" i="20"/>
  <c r="Q117" i="20"/>
  <c r="Q118" i="20"/>
  <c r="Q119" i="20"/>
  <c r="Q120" i="20"/>
  <c r="Q121" i="20"/>
  <c r="Q122" i="20"/>
  <c r="Q123" i="20"/>
  <c r="Q124" i="20"/>
  <c r="Q125" i="20"/>
  <c r="Q126" i="20"/>
  <c r="Q127" i="20"/>
  <c r="Q128" i="20"/>
  <c r="Q129" i="20"/>
  <c r="Q130" i="20"/>
  <c r="Q131" i="20"/>
  <c r="Q132" i="20"/>
  <c r="Q133" i="20"/>
  <c r="Q134" i="20"/>
  <c r="Q135" i="20"/>
  <c r="Q136" i="20"/>
  <c r="Q2" i="20"/>
  <c r="Q3" i="20"/>
  <c r="Q4" i="20"/>
  <c r="Q5" i="20"/>
  <c r="Q6" i="20"/>
  <c r="Q7" i="20"/>
  <c r="Q8" i="20"/>
  <c r="Q9" i="20"/>
  <c r="Q10" i="20"/>
  <c r="Q11" i="20"/>
  <c r="Q12" i="20"/>
  <c r="Q13" i="20"/>
  <c r="Q14" i="20"/>
  <c r="Q15" i="20"/>
  <c r="Q16" i="20"/>
  <c r="Q17" i="20"/>
  <c r="Q18" i="20"/>
  <c r="Q19" i="20"/>
  <c r="Q20" i="20"/>
  <c r="Q21" i="20"/>
  <c r="Q22" i="20"/>
  <c r="Q23" i="20"/>
  <c r="Q24" i="20"/>
  <c r="Q25" i="20"/>
  <c r="Q26" i="20"/>
  <c r="Q27" i="20"/>
  <c r="Q28" i="20"/>
  <c r="Q29" i="20"/>
  <c r="Q30" i="20"/>
  <c r="Q31" i="20"/>
  <c r="Q32" i="20"/>
  <c r="Q33" i="20"/>
  <c r="Q34" i="20"/>
  <c r="Q35" i="20"/>
  <c r="Q36" i="20"/>
  <c r="Q37" i="20"/>
  <c r="Q38" i="20"/>
  <c r="Q39" i="20"/>
  <c r="Q40" i="20"/>
  <c r="Q41" i="20"/>
  <c r="Q42" i="20"/>
  <c r="Q43" i="20"/>
  <c r="Q44" i="20"/>
  <c r="Q45" i="20"/>
  <c r="Q46" i="20"/>
  <c r="Q47" i="20"/>
  <c r="Q48" i="20"/>
  <c r="Q49" i="20"/>
  <c r="Q50" i="20"/>
  <c r="Q51" i="20"/>
  <c r="Q52" i="20"/>
  <c r="Q53" i="20"/>
  <c r="Q54" i="20"/>
  <c r="Q55" i="20"/>
  <c r="Q56" i="20"/>
  <c r="Q57" i="20"/>
  <c r="Q58" i="20"/>
  <c r="Q59" i="20"/>
  <c r="Q60" i="20"/>
  <c r="Q61" i="20"/>
  <c r="Q62" i="20"/>
  <c r="Q63" i="20"/>
  <c r="Q64" i="20"/>
  <c r="Q65" i="20"/>
  <c r="P2" i="20"/>
  <c r="P3" i="20"/>
  <c r="P4" i="20"/>
  <c r="P5" i="20"/>
  <c r="P6" i="20"/>
  <c r="P7" i="20"/>
  <c r="P8" i="20"/>
  <c r="P9" i="20"/>
  <c r="P10" i="20"/>
  <c r="P11" i="20"/>
  <c r="P12" i="20"/>
  <c r="P13" i="20"/>
  <c r="P14" i="20"/>
  <c r="P15" i="20"/>
  <c r="P16" i="20"/>
  <c r="P17" i="20"/>
  <c r="P18" i="20"/>
  <c r="P19" i="20"/>
  <c r="P20" i="20"/>
  <c r="P21" i="20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P49" i="20"/>
  <c r="P50" i="20"/>
  <c r="P51" i="20"/>
  <c r="P52" i="20"/>
  <c r="P53" i="20"/>
  <c r="P54" i="20"/>
  <c r="P55" i="20"/>
  <c r="P56" i="20"/>
  <c r="P57" i="20"/>
  <c r="P58" i="20"/>
  <c r="P59" i="20"/>
  <c r="P60" i="20"/>
  <c r="P61" i="20"/>
  <c r="P62" i="20"/>
  <c r="P63" i="20"/>
  <c r="P64" i="20"/>
  <c r="P65" i="20"/>
  <c r="O2" i="20"/>
  <c r="O3" i="20"/>
  <c r="O4" i="20"/>
  <c r="O5" i="20"/>
  <c r="O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1" i="20"/>
  <c r="O22" i="20"/>
  <c r="O23" i="20"/>
  <c r="O24" i="20"/>
  <c r="O25" i="20"/>
  <c r="O26" i="20"/>
  <c r="O27" i="20"/>
  <c r="O28" i="20"/>
  <c r="O29" i="20"/>
  <c r="O30" i="20"/>
  <c r="O31" i="20"/>
  <c r="O32" i="20"/>
  <c r="O33" i="20"/>
  <c r="O34" i="20"/>
  <c r="O35" i="20"/>
  <c r="O36" i="20"/>
  <c r="O37" i="20"/>
  <c r="O38" i="20"/>
  <c r="O39" i="20"/>
  <c r="O40" i="20"/>
  <c r="O41" i="20"/>
  <c r="O42" i="20"/>
  <c r="O43" i="20"/>
  <c r="O44" i="20"/>
  <c r="O45" i="20"/>
  <c r="O46" i="20"/>
  <c r="O47" i="20"/>
  <c r="O48" i="20"/>
  <c r="O49" i="20"/>
  <c r="O50" i="20"/>
  <c r="O51" i="20"/>
  <c r="O52" i="20"/>
  <c r="O53" i="20"/>
  <c r="O54" i="20"/>
  <c r="O55" i="20"/>
  <c r="O56" i="20"/>
  <c r="O57" i="20"/>
  <c r="O58" i="20"/>
  <c r="O59" i="20"/>
  <c r="O60" i="20"/>
  <c r="O61" i="20"/>
  <c r="O62" i="20"/>
  <c r="O63" i="20"/>
  <c r="O64" i="20"/>
  <c r="O65" i="20"/>
  <c r="N2" i="20"/>
  <c r="N3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50" i="20"/>
  <c r="N51" i="20"/>
  <c r="N52" i="20"/>
  <c r="N53" i="20"/>
  <c r="N54" i="20"/>
  <c r="N55" i="20"/>
  <c r="N56" i="20"/>
  <c r="N57" i="20"/>
  <c r="N58" i="20"/>
  <c r="N59" i="20"/>
  <c r="N60" i="20"/>
  <c r="N61" i="20"/>
  <c r="N62" i="20"/>
  <c r="N63" i="20"/>
  <c r="N64" i="20"/>
  <c r="N65" i="20"/>
  <c r="M2" i="20"/>
  <c r="M3" i="20"/>
  <c r="M4" i="20"/>
  <c r="M5" i="20"/>
  <c r="M6" i="20"/>
  <c r="M7" i="20"/>
  <c r="M8" i="20"/>
  <c r="M9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L2" i="20"/>
  <c r="L3" i="20"/>
  <c r="L4" i="20"/>
  <c r="L5" i="20"/>
  <c r="L6" i="20"/>
  <c r="L7" i="20"/>
  <c r="L8" i="20"/>
  <c r="L9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K2" i="20"/>
  <c r="K3" i="20"/>
  <c r="K4" i="20"/>
  <c r="K5" i="20"/>
  <c r="K6" i="20"/>
  <c r="K7" i="20"/>
  <c r="K8" i="20"/>
  <c r="K9" i="20"/>
  <c r="K10" i="20"/>
  <c r="K11" i="20"/>
  <c r="K12" i="20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J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I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F2" i="20"/>
  <c r="H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G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R136" i="20" l="1"/>
  <c r="R128" i="20"/>
  <c r="R120" i="20"/>
  <c r="R112" i="20"/>
  <c r="R104" i="20"/>
  <c r="R96" i="20"/>
  <c r="R88" i="20"/>
  <c r="R80" i="20"/>
  <c r="R72" i="20"/>
  <c r="R135" i="20"/>
  <c r="R127" i="20"/>
  <c r="R119" i="20"/>
  <c r="R111" i="20"/>
  <c r="R103" i="20"/>
  <c r="R95" i="20"/>
  <c r="R87" i="20"/>
  <c r="R79" i="20"/>
  <c r="R71" i="20"/>
  <c r="R134" i="20"/>
  <c r="R126" i="20"/>
  <c r="R118" i="20"/>
  <c r="R110" i="20"/>
  <c r="R102" i="20"/>
  <c r="R94" i="20"/>
  <c r="R86" i="20"/>
  <c r="R78" i="20"/>
  <c r="R70" i="20"/>
  <c r="R133" i="20"/>
  <c r="R125" i="20"/>
  <c r="R117" i="20"/>
  <c r="R109" i="20"/>
  <c r="R101" i="20"/>
  <c r="R93" i="20"/>
  <c r="R85" i="20"/>
  <c r="R77" i="20"/>
  <c r="R69" i="20"/>
  <c r="R132" i="20"/>
  <c r="R124" i="20"/>
  <c r="R116" i="20"/>
  <c r="R108" i="20"/>
  <c r="R100" i="20"/>
  <c r="R92" i="20"/>
  <c r="R84" i="20"/>
  <c r="R76" i="20"/>
  <c r="R68" i="20"/>
  <c r="R131" i="20"/>
  <c r="R123" i="20"/>
  <c r="R115" i="20"/>
  <c r="R107" i="20"/>
  <c r="R99" i="20"/>
  <c r="R91" i="20"/>
  <c r="R83" i="20"/>
  <c r="R75" i="20"/>
  <c r="R67" i="20"/>
  <c r="R129" i="20"/>
  <c r="R121" i="20"/>
  <c r="R113" i="20"/>
  <c r="R105" i="20"/>
  <c r="R97" i="20"/>
  <c r="R89" i="20"/>
  <c r="R81" i="20"/>
  <c r="R73" i="20"/>
  <c r="R130" i="20"/>
  <c r="R122" i="20"/>
  <c r="R114" i="20"/>
  <c r="R106" i="20"/>
  <c r="R98" i="20"/>
  <c r="R90" i="20"/>
  <c r="R82" i="20"/>
  <c r="R74" i="20"/>
  <c r="R66" i="20"/>
  <c r="L138" i="8" l="1"/>
  <c r="L137" i="8" l="1"/>
  <c r="L136" i="8" l="1"/>
  <c r="L135" i="8" l="1"/>
  <c r="L134" i="8" l="1"/>
  <c r="L133" i="8" l="1"/>
  <c r="L132" i="8" l="1"/>
  <c r="L131" i="8" l="1"/>
  <c r="L130" i="8"/>
  <c r="L129" i="8"/>
  <c r="L128" i="8" l="1"/>
  <c r="L127" i="8"/>
  <c r="L126" i="8"/>
  <c r="L125" i="8" l="1"/>
  <c r="L124" i="8"/>
  <c r="L122" i="8" l="1"/>
  <c r="L123" i="8"/>
  <c r="L121" i="8"/>
  <c r="L120" i="8" l="1"/>
  <c r="L119" i="8" l="1"/>
  <c r="L116" i="8" l="1"/>
  <c r="L118" i="8"/>
  <c r="L117" i="8"/>
  <c r="L115" i="8" l="1"/>
  <c r="L112" i="8" l="1"/>
  <c r="L111" i="8" l="1"/>
  <c r="L114" i="8" l="1"/>
  <c r="L113" i="8"/>
  <c r="A3" i="8" l="1"/>
  <c r="B3" i="8"/>
  <c r="C3" i="8"/>
  <c r="D3" i="8"/>
  <c r="F3" i="8"/>
  <c r="G3" i="8"/>
  <c r="H3" i="8"/>
  <c r="I3" i="8"/>
  <c r="J3" i="8"/>
  <c r="K3" i="8"/>
  <c r="M3" i="8"/>
  <c r="N3" i="8"/>
  <c r="O3" i="8"/>
  <c r="P3" i="8"/>
  <c r="Q3" i="8"/>
  <c r="R3" i="8"/>
  <c r="S3" i="8"/>
  <c r="T3" i="8"/>
  <c r="U3" i="8"/>
  <c r="V3" i="8"/>
  <c r="W3" i="8"/>
  <c r="X3" i="8"/>
  <c r="AA3" i="8"/>
  <c r="AC3" i="8"/>
  <c r="AD3" i="8"/>
  <c r="AE3" i="8"/>
  <c r="AF3" i="8"/>
  <c r="AG3" i="8"/>
  <c r="AH3" i="8"/>
  <c r="AI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Z3" i="8"/>
  <c r="BA3" i="8"/>
  <c r="BB3" i="8"/>
  <c r="BC3" i="8"/>
  <c r="BD3" i="8"/>
  <c r="A4" i="8"/>
  <c r="B4" i="8"/>
  <c r="C4" i="8"/>
  <c r="D4" i="8"/>
  <c r="F4" i="8"/>
  <c r="G4" i="8"/>
  <c r="H4" i="8"/>
  <c r="I4" i="8"/>
  <c r="J4" i="8"/>
  <c r="K4" i="8"/>
  <c r="M4" i="8"/>
  <c r="N4" i="8"/>
  <c r="O4" i="8"/>
  <c r="P4" i="8"/>
  <c r="Q4" i="8"/>
  <c r="R4" i="8"/>
  <c r="S4" i="8"/>
  <c r="T4" i="8"/>
  <c r="U4" i="8"/>
  <c r="V4" i="8"/>
  <c r="W4" i="8"/>
  <c r="X4" i="8"/>
  <c r="AA4" i="8"/>
  <c r="AC4" i="8"/>
  <c r="AD4" i="8"/>
  <c r="AE4" i="8"/>
  <c r="AF4" i="8"/>
  <c r="AG4" i="8"/>
  <c r="AH4" i="8"/>
  <c r="AI4" i="8"/>
  <c r="AL4" i="8"/>
  <c r="AM4" i="8"/>
  <c r="AN4" i="8"/>
  <c r="AO4" i="8"/>
  <c r="AP4" i="8"/>
  <c r="AQ4" i="8"/>
  <c r="AR4" i="8"/>
  <c r="AS4" i="8"/>
  <c r="AT4" i="8"/>
  <c r="AU4" i="8"/>
  <c r="AV4" i="8"/>
  <c r="AW4" i="8"/>
  <c r="AX4" i="8"/>
  <c r="AY4" i="8"/>
  <c r="AZ4" i="8"/>
  <c r="BA4" i="8"/>
  <c r="BB4" i="8"/>
  <c r="BC4" i="8"/>
  <c r="BD4" i="8"/>
  <c r="A5" i="8"/>
  <c r="B5" i="8"/>
  <c r="C5" i="8"/>
  <c r="D5" i="8"/>
  <c r="F5" i="8"/>
  <c r="G5" i="8"/>
  <c r="H5" i="8"/>
  <c r="I5" i="8"/>
  <c r="J5" i="8"/>
  <c r="K5" i="8"/>
  <c r="M5" i="8"/>
  <c r="N5" i="8"/>
  <c r="O5" i="8"/>
  <c r="P5" i="8"/>
  <c r="Q5" i="8"/>
  <c r="R5" i="8"/>
  <c r="S5" i="8"/>
  <c r="T5" i="8"/>
  <c r="U5" i="8"/>
  <c r="V5" i="8"/>
  <c r="W5" i="8"/>
  <c r="X5" i="8"/>
  <c r="AA5" i="8"/>
  <c r="AC5" i="8"/>
  <c r="AD5" i="8"/>
  <c r="AE5" i="8"/>
  <c r="AF5" i="8"/>
  <c r="AG5" i="8"/>
  <c r="AH5" i="8"/>
  <c r="AI5" i="8"/>
  <c r="AL5" i="8"/>
  <c r="AM5" i="8"/>
  <c r="AN5" i="8"/>
  <c r="AO5" i="8"/>
  <c r="AP5" i="8"/>
  <c r="AQ5" i="8"/>
  <c r="AR5" i="8"/>
  <c r="AS5" i="8"/>
  <c r="AT5" i="8"/>
  <c r="AU5" i="8"/>
  <c r="AV5" i="8"/>
  <c r="AW5" i="8"/>
  <c r="AX5" i="8"/>
  <c r="AY5" i="8"/>
  <c r="AZ5" i="8"/>
  <c r="BA5" i="8"/>
  <c r="BB5" i="8"/>
  <c r="BC5" i="8"/>
  <c r="BD5" i="8"/>
  <c r="A6" i="8"/>
  <c r="B6" i="8"/>
  <c r="C6" i="8"/>
  <c r="D6" i="8"/>
  <c r="F6" i="8"/>
  <c r="G6" i="8"/>
  <c r="H6" i="8"/>
  <c r="I6" i="8"/>
  <c r="J6" i="8"/>
  <c r="K6" i="8"/>
  <c r="M6" i="8"/>
  <c r="N6" i="8"/>
  <c r="O6" i="8"/>
  <c r="P6" i="8"/>
  <c r="Q6" i="8"/>
  <c r="R6" i="8"/>
  <c r="S6" i="8"/>
  <c r="T6" i="8"/>
  <c r="U6" i="8"/>
  <c r="V6" i="8"/>
  <c r="W6" i="8"/>
  <c r="X6" i="8"/>
  <c r="AA6" i="8"/>
  <c r="AC6" i="8"/>
  <c r="AD6" i="8"/>
  <c r="AE6" i="8"/>
  <c r="AF6" i="8"/>
  <c r="AG6" i="8"/>
  <c r="AH6" i="8"/>
  <c r="AI6" i="8"/>
  <c r="AL6" i="8"/>
  <c r="AM6" i="8"/>
  <c r="AN6" i="8"/>
  <c r="AO6" i="8"/>
  <c r="AP6" i="8"/>
  <c r="AQ6" i="8"/>
  <c r="AR6" i="8"/>
  <c r="AS6" i="8"/>
  <c r="AT6" i="8"/>
  <c r="AU6" i="8"/>
  <c r="AV6" i="8"/>
  <c r="AW6" i="8"/>
  <c r="AX6" i="8"/>
  <c r="AY6" i="8"/>
  <c r="AZ6" i="8"/>
  <c r="BA6" i="8"/>
  <c r="BB6" i="8"/>
  <c r="BC6" i="8"/>
  <c r="BD6" i="8"/>
  <c r="A7" i="8"/>
  <c r="B7" i="8"/>
  <c r="C7" i="8"/>
  <c r="D7" i="8"/>
  <c r="F7" i="8"/>
  <c r="G7" i="8"/>
  <c r="H7" i="8"/>
  <c r="I7" i="8"/>
  <c r="J7" i="8"/>
  <c r="K7" i="8"/>
  <c r="M7" i="8"/>
  <c r="N7" i="8"/>
  <c r="O7" i="8"/>
  <c r="P7" i="8"/>
  <c r="Q7" i="8"/>
  <c r="R7" i="8"/>
  <c r="S7" i="8"/>
  <c r="T7" i="8"/>
  <c r="U7" i="8"/>
  <c r="V7" i="8"/>
  <c r="W7" i="8"/>
  <c r="X7" i="8"/>
  <c r="AA7" i="8"/>
  <c r="AC7" i="8"/>
  <c r="AD7" i="8"/>
  <c r="AE7" i="8"/>
  <c r="AF7" i="8"/>
  <c r="AG7" i="8"/>
  <c r="AH7" i="8"/>
  <c r="AI7" i="8"/>
  <c r="AL7" i="8"/>
  <c r="AM7" i="8"/>
  <c r="AN7" i="8"/>
  <c r="AO7" i="8"/>
  <c r="AP7" i="8"/>
  <c r="AQ7" i="8"/>
  <c r="AR7" i="8"/>
  <c r="AS7" i="8"/>
  <c r="AT7" i="8"/>
  <c r="AU7" i="8"/>
  <c r="AV7" i="8"/>
  <c r="AW7" i="8"/>
  <c r="AX7" i="8"/>
  <c r="AY7" i="8"/>
  <c r="AZ7" i="8"/>
  <c r="BA7" i="8"/>
  <c r="BB7" i="8"/>
  <c r="BC7" i="8"/>
  <c r="BD7" i="8"/>
  <c r="A8" i="8"/>
  <c r="B8" i="8"/>
  <c r="C8" i="8"/>
  <c r="D8" i="8"/>
  <c r="F8" i="8"/>
  <c r="G8" i="8"/>
  <c r="H8" i="8"/>
  <c r="I8" i="8"/>
  <c r="J8" i="8"/>
  <c r="K8" i="8"/>
  <c r="M8" i="8"/>
  <c r="N8" i="8"/>
  <c r="O8" i="8"/>
  <c r="P8" i="8"/>
  <c r="Q8" i="8"/>
  <c r="R8" i="8"/>
  <c r="S8" i="8"/>
  <c r="T8" i="8"/>
  <c r="U8" i="8"/>
  <c r="V8" i="8"/>
  <c r="W8" i="8"/>
  <c r="X8" i="8"/>
  <c r="AA8" i="8"/>
  <c r="AC8" i="8"/>
  <c r="AD8" i="8"/>
  <c r="AE8" i="8"/>
  <c r="AF8" i="8"/>
  <c r="AG8" i="8"/>
  <c r="AH8" i="8"/>
  <c r="AI8" i="8"/>
  <c r="AL8" i="8"/>
  <c r="AM8" i="8"/>
  <c r="AN8" i="8"/>
  <c r="AO8" i="8"/>
  <c r="AP8" i="8"/>
  <c r="AQ8" i="8"/>
  <c r="AR8" i="8"/>
  <c r="AS8" i="8"/>
  <c r="AT8" i="8"/>
  <c r="AU8" i="8"/>
  <c r="AV8" i="8"/>
  <c r="AW8" i="8"/>
  <c r="AX8" i="8"/>
  <c r="AY8" i="8"/>
  <c r="AZ8" i="8"/>
  <c r="BA8" i="8"/>
  <c r="BB8" i="8"/>
  <c r="BC8" i="8"/>
  <c r="BD8" i="8"/>
  <c r="A9" i="8"/>
  <c r="B9" i="8"/>
  <c r="C9" i="8"/>
  <c r="D9" i="8"/>
  <c r="F9" i="8"/>
  <c r="G9" i="8"/>
  <c r="H9" i="8"/>
  <c r="I9" i="8"/>
  <c r="J9" i="8"/>
  <c r="K9" i="8"/>
  <c r="M9" i="8"/>
  <c r="N9" i="8"/>
  <c r="O9" i="8"/>
  <c r="P9" i="8"/>
  <c r="Q9" i="8"/>
  <c r="R9" i="8"/>
  <c r="S9" i="8"/>
  <c r="T9" i="8"/>
  <c r="U9" i="8"/>
  <c r="V9" i="8"/>
  <c r="W9" i="8"/>
  <c r="X9" i="8"/>
  <c r="AA9" i="8"/>
  <c r="AC9" i="8"/>
  <c r="AD9" i="8"/>
  <c r="AE9" i="8"/>
  <c r="AF9" i="8"/>
  <c r="AG9" i="8"/>
  <c r="AH9" i="8"/>
  <c r="AI9" i="8"/>
  <c r="AL9" i="8"/>
  <c r="AM9" i="8"/>
  <c r="AN9" i="8"/>
  <c r="AO9" i="8"/>
  <c r="AP9" i="8"/>
  <c r="AQ9" i="8"/>
  <c r="AR9" i="8"/>
  <c r="AS9" i="8"/>
  <c r="AT9" i="8"/>
  <c r="AU9" i="8"/>
  <c r="AV9" i="8"/>
  <c r="AW9" i="8"/>
  <c r="AX9" i="8"/>
  <c r="AY9" i="8"/>
  <c r="AZ9" i="8"/>
  <c r="BA9" i="8"/>
  <c r="BB9" i="8"/>
  <c r="BC9" i="8"/>
  <c r="BD9" i="8"/>
  <c r="A10" i="8"/>
  <c r="B10" i="8"/>
  <c r="C10" i="8"/>
  <c r="D10" i="8"/>
  <c r="F10" i="8"/>
  <c r="G10" i="8"/>
  <c r="H10" i="8"/>
  <c r="I10" i="8"/>
  <c r="J10" i="8"/>
  <c r="K10" i="8"/>
  <c r="M10" i="8"/>
  <c r="N10" i="8"/>
  <c r="O10" i="8"/>
  <c r="P10" i="8"/>
  <c r="Q10" i="8"/>
  <c r="R10" i="8"/>
  <c r="S10" i="8"/>
  <c r="T10" i="8"/>
  <c r="U10" i="8"/>
  <c r="V10" i="8"/>
  <c r="W10" i="8"/>
  <c r="X10" i="8"/>
  <c r="AA10" i="8"/>
  <c r="AC10" i="8"/>
  <c r="AD10" i="8"/>
  <c r="AE10" i="8"/>
  <c r="AF10" i="8"/>
  <c r="AG10" i="8"/>
  <c r="AH10" i="8"/>
  <c r="AI10" i="8"/>
  <c r="AL10" i="8"/>
  <c r="AM10" i="8"/>
  <c r="AN10" i="8"/>
  <c r="AO10" i="8"/>
  <c r="AP10" i="8"/>
  <c r="AQ10" i="8"/>
  <c r="AR10" i="8"/>
  <c r="AS10" i="8"/>
  <c r="AT10" i="8"/>
  <c r="AU10" i="8"/>
  <c r="AV10" i="8"/>
  <c r="AW10" i="8"/>
  <c r="AX10" i="8"/>
  <c r="AY10" i="8"/>
  <c r="AZ10" i="8"/>
  <c r="BA10" i="8"/>
  <c r="BB10" i="8"/>
  <c r="BC10" i="8"/>
  <c r="BD10" i="8"/>
  <c r="A11" i="8"/>
  <c r="B11" i="8"/>
  <c r="C11" i="8"/>
  <c r="D11" i="8"/>
  <c r="F11" i="8"/>
  <c r="G11" i="8"/>
  <c r="H11" i="8"/>
  <c r="I11" i="8"/>
  <c r="J11" i="8"/>
  <c r="K11" i="8"/>
  <c r="M11" i="8"/>
  <c r="N11" i="8"/>
  <c r="O11" i="8"/>
  <c r="P11" i="8"/>
  <c r="Q11" i="8"/>
  <c r="R11" i="8"/>
  <c r="S11" i="8"/>
  <c r="T11" i="8"/>
  <c r="U11" i="8"/>
  <c r="V11" i="8"/>
  <c r="W11" i="8"/>
  <c r="X11" i="8"/>
  <c r="AA11" i="8"/>
  <c r="AC11" i="8"/>
  <c r="AD11" i="8"/>
  <c r="AE11" i="8"/>
  <c r="AF11" i="8"/>
  <c r="AG11" i="8"/>
  <c r="AH11" i="8"/>
  <c r="AI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A12" i="8"/>
  <c r="B12" i="8"/>
  <c r="C12" i="8"/>
  <c r="D12" i="8"/>
  <c r="F12" i="8"/>
  <c r="G12" i="8"/>
  <c r="H12" i="8"/>
  <c r="I12" i="8"/>
  <c r="J12" i="8"/>
  <c r="K12" i="8"/>
  <c r="M12" i="8"/>
  <c r="N12" i="8"/>
  <c r="O12" i="8"/>
  <c r="P12" i="8"/>
  <c r="Q12" i="8"/>
  <c r="R12" i="8"/>
  <c r="S12" i="8"/>
  <c r="T12" i="8"/>
  <c r="U12" i="8"/>
  <c r="V12" i="8"/>
  <c r="W12" i="8"/>
  <c r="X12" i="8"/>
  <c r="AA12" i="8"/>
  <c r="AC12" i="8"/>
  <c r="AD12" i="8"/>
  <c r="AE12" i="8"/>
  <c r="AF12" i="8"/>
  <c r="AG12" i="8"/>
  <c r="AH12" i="8"/>
  <c r="AI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A13" i="8"/>
  <c r="B13" i="8"/>
  <c r="C13" i="8"/>
  <c r="D13" i="8"/>
  <c r="F13" i="8"/>
  <c r="G13" i="8"/>
  <c r="H13" i="8"/>
  <c r="I13" i="8"/>
  <c r="J13" i="8"/>
  <c r="K13" i="8"/>
  <c r="M13" i="8"/>
  <c r="N13" i="8"/>
  <c r="O13" i="8"/>
  <c r="P13" i="8"/>
  <c r="Q13" i="8"/>
  <c r="R13" i="8"/>
  <c r="S13" i="8"/>
  <c r="T13" i="8"/>
  <c r="U13" i="8"/>
  <c r="V13" i="8"/>
  <c r="W13" i="8"/>
  <c r="X13" i="8"/>
  <c r="AA13" i="8"/>
  <c r="AC13" i="8"/>
  <c r="AD13" i="8"/>
  <c r="AE13" i="8"/>
  <c r="AF13" i="8"/>
  <c r="AG13" i="8"/>
  <c r="AH13" i="8"/>
  <c r="AI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A14" i="8"/>
  <c r="B14" i="8"/>
  <c r="C14" i="8"/>
  <c r="D14" i="8"/>
  <c r="F14" i="8"/>
  <c r="G14" i="8"/>
  <c r="H14" i="8"/>
  <c r="I14" i="8"/>
  <c r="J14" i="8"/>
  <c r="K14" i="8"/>
  <c r="M14" i="8"/>
  <c r="N14" i="8"/>
  <c r="O14" i="8"/>
  <c r="P14" i="8"/>
  <c r="Q14" i="8"/>
  <c r="R14" i="8"/>
  <c r="S14" i="8"/>
  <c r="T14" i="8"/>
  <c r="U14" i="8"/>
  <c r="V14" i="8"/>
  <c r="W14" i="8"/>
  <c r="X14" i="8"/>
  <c r="AA14" i="8"/>
  <c r="AC14" i="8"/>
  <c r="AD14" i="8"/>
  <c r="AE14" i="8"/>
  <c r="AF14" i="8"/>
  <c r="AG14" i="8"/>
  <c r="AH14" i="8"/>
  <c r="AI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A15" i="8"/>
  <c r="B15" i="8"/>
  <c r="C15" i="8"/>
  <c r="D15" i="8"/>
  <c r="F15" i="8"/>
  <c r="G15" i="8"/>
  <c r="H15" i="8"/>
  <c r="I15" i="8"/>
  <c r="J15" i="8"/>
  <c r="K15" i="8"/>
  <c r="M15" i="8"/>
  <c r="N15" i="8"/>
  <c r="O15" i="8"/>
  <c r="P15" i="8"/>
  <c r="Q15" i="8"/>
  <c r="R15" i="8"/>
  <c r="S15" i="8"/>
  <c r="T15" i="8"/>
  <c r="U15" i="8"/>
  <c r="V15" i="8"/>
  <c r="W15" i="8"/>
  <c r="X15" i="8"/>
  <c r="AA15" i="8"/>
  <c r="AC15" i="8"/>
  <c r="AD15" i="8"/>
  <c r="AE15" i="8"/>
  <c r="AF15" i="8"/>
  <c r="AG15" i="8"/>
  <c r="AH15" i="8"/>
  <c r="AI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A16" i="8"/>
  <c r="B16" i="8"/>
  <c r="C16" i="8"/>
  <c r="D16" i="8"/>
  <c r="F16" i="8"/>
  <c r="G16" i="8"/>
  <c r="H16" i="8"/>
  <c r="I16" i="8"/>
  <c r="J16" i="8"/>
  <c r="K16" i="8"/>
  <c r="M16" i="8"/>
  <c r="N16" i="8"/>
  <c r="O16" i="8"/>
  <c r="P16" i="8"/>
  <c r="Q16" i="8"/>
  <c r="R16" i="8"/>
  <c r="S16" i="8"/>
  <c r="T16" i="8"/>
  <c r="U16" i="8"/>
  <c r="V16" i="8"/>
  <c r="W16" i="8"/>
  <c r="X16" i="8"/>
  <c r="AA16" i="8"/>
  <c r="AC16" i="8"/>
  <c r="AD16" i="8"/>
  <c r="AE16" i="8"/>
  <c r="AF16" i="8"/>
  <c r="AG16" i="8"/>
  <c r="AH16" i="8"/>
  <c r="AI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A17" i="8"/>
  <c r="B17" i="8"/>
  <c r="C17" i="8"/>
  <c r="D17" i="8"/>
  <c r="F17" i="8"/>
  <c r="G17" i="8"/>
  <c r="H17" i="8"/>
  <c r="I17" i="8"/>
  <c r="J17" i="8"/>
  <c r="K17" i="8"/>
  <c r="M17" i="8"/>
  <c r="N17" i="8"/>
  <c r="O17" i="8"/>
  <c r="P17" i="8"/>
  <c r="Q17" i="8"/>
  <c r="R17" i="8"/>
  <c r="S17" i="8"/>
  <c r="T17" i="8"/>
  <c r="U17" i="8"/>
  <c r="V17" i="8"/>
  <c r="W17" i="8"/>
  <c r="X17" i="8"/>
  <c r="AA17" i="8"/>
  <c r="AC17" i="8"/>
  <c r="AD17" i="8"/>
  <c r="AE17" i="8"/>
  <c r="AF17" i="8"/>
  <c r="AG17" i="8"/>
  <c r="AH17" i="8"/>
  <c r="AI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A18" i="8"/>
  <c r="B18" i="8"/>
  <c r="C18" i="8"/>
  <c r="D18" i="8"/>
  <c r="F18" i="8"/>
  <c r="G18" i="8"/>
  <c r="H18" i="8"/>
  <c r="I18" i="8"/>
  <c r="J18" i="8"/>
  <c r="K18" i="8"/>
  <c r="M18" i="8"/>
  <c r="N18" i="8"/>
  <c r="O18" i="8"/>
  <c r="P18" i="8"/>
  <c r="Q18" i="8"/>
  <c r="R18" i="8"/>
  <c r="S18" i="8"/>
  <c r="T18" i="8"/>
  <c r="U18" i="8"/>
  <c r="V18" i="8"/>
  <c r="W18" i="8"/>
  <c r="X18" i="8"/>
  <c r="AA18" i="8"/>
  <c r="AC18" i="8"/>
  <c r="AD18" i="8"/>
  <c r="AE18" i="8"/>
  <c r="AF18" i="8"/>
  <c r="AG18" i="8"/>
  <c r="AH18" i="8"/>
  <c r="AI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A19" i="8"/>
  <c r="B19" i="8"/>
  <c r="C19" i="8"/>
  <c r="D19" i="8"/>
  <c r="F19" i="8"/>
  <c r="G19" i="8"/>
  <c r="H19" i="8"/>
  <c r="I19" i="8"/>
  <c r="J19" i="8"/>
  <c r="K19" i="8"/>
  <c r="M19" i="8"/>
  <c r="N19" i="8"/>
  <c r="O19" i="8"/>
  <c r="P19" i="8"/>
  <c r="Q19" i="8"/>
  <c r="R19" i="8"/>
  <c r="S19" i="8"/>
  <c r="T19" i="8"/>
  <c r="U19" i="8"/>
  <c r="V19" i="8"/>
  <c r="W19" i="8"/>
  <c r="X19" i="8"/>
  <c r="AA19" i="8"/>
  <c r="AC19" i="8"/>
  <c r="AD19" i="8"/>
  <c r="AE19" i="8"/>
  <c r="AF19" i="8"/>
  <c r="AG19" i="8"/>
  <c r="AH19" i="8"/>
  <c r="AI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A20" i="8"/>
  <c r="B20" i="8"/>
  <c r="C20" i="8"/>
  <c r="D20" i="8"/>
  <c r="F20" i="8"/>
  <c r="G20" i="8"/>
  <c r="H20" i="8"/>
  <c r="I20" i="8"/>
  <c r="J20" i="8"/>
  <c r="K20" i="8"/>
  <c r="M20" i="8"/>
  <c r="N20" i="8"/>
  <c r="O20" i="8"/>
  <c r="P20" i="8"/>
  <c r="Q20" i="8"/>
  <c r="R20" i="8"/>
  <c r="S20" i="8"/>
  <c r="T20" i="8"/>
  <c r="U20" i="8"/>
  <c r="V20" i="8"/>
  <c r="W20" i="8"/>
  <c r="X20" i="8"/>
  <c r="AA20" i="8"/>
  <c r="AC20" i="8"/>
  <c r="AD20" i="8"/>
  <c r="AE20" i="8"/>
  <c r="AF20" i="8"/>
  <c r="AG20" i="8"/>
  <c r="AH20" i="8"/>
  <c r="AI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A21" i="8"/>
  <c r="B21" i="8"/>
  <c r="C21" i="8"/>
  <c r="D21" i="8"/>
  <c r="F21" i="8"/>
  <c r="G21" i="8"/>
  <c r="H21" i="8"/>
  <c r="I21" i="8"/>
  <c r="J21" i="8"/>
  <c r="K21" i="8"/>
  <c r="M21" i="8"/>
  <c r="N21" i="8"/>
  <c r="O21" i="8"/>
  <c r="P21" i="8"/>
  <c r="Q21" i="8"/>
  <c r="R21" i="8"/>
  <c r="S21" i="8"/>
  <c r="T21" i="8"/>
  <c r="U21" i="8"/>
  <c r="V21" i="8"/>
  <c r="W21" i="8"/>
  <c r="X21" i="8"/>
  <c r="AA21" i="8"/>
  <c r="AC21" i="8"/>
  <c r="AD21" i="8"/>
  <c r="AE21" i="8"/>
  <c r="AF21" i="8"/>
  <c r="AG21" i="8"/>
  <c r="AH21" i="8"/>
  <c r="AI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Z21" i="8"/>
  <c r="BA21" i="8"/>
  <c r="BB21" i="8"/>
  <c r="BC21" i="8"/>
  <c r="BD21" i="8"/>
  <c r="A22" i="8"/>
  <c r="B22" i="8"/>
  <c r="C22" i="8"/>
  <c r="D22" i="8"/>
  <c r="F22" i="8"/>
  <c r="G22" i="8"/>
  <c r="H22" i="8"/>
  <c r="I22" i="8"/>
  <c r="J22" i="8"/>
  <c r="K22" i="8"/>
  <c r="M22" i="8"/>
  <c r="N22" i="8"/>
  <c r="O22" i="8"/>
  <c r="P22" i="8"/>
  <c r="Q22" i="8"/>
  <c r="R22" i="8"/>
  <c r="S22" i="8"/>
  <c r="T22" i="8"/>
  <c r="U22" i="8"/>
  <c r="V22" i="8"/>
  <c r="W22" i="8"/>
  <c r="X22" i="8"/>
  <c r="AA22" i="8"/>
  <c r="AC22" i="8"/>
  <c r="AD22" i="8"/>
  <c r="AE22" i="8"/>
  <c r="AF22" i="8"/>
  <c r="AG22" i="8"/>
  <c r="AH22" i="8"/>
  <c r="AI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A23" i="8"/>
  <c r="B23" i="8"/>
  <c r="C23" i="8"/>
  <c r="D23" i="8"/>
  <c r="F23" i="8"/>
  <c r="G23" i="8"/>
  <c r="H23" i="8"/>
  <c r="I23" i="8"/>
  <c r="J23" i="8"/>
  <c r="K23" i="8"/>
  <c r="M23" i="8"/>
  <c r="N23" i="8"/>
  <c r="O23" i="8"/>
  <c r="P23" i="8"/>
  <c r="Q23" i="8"/>
  <c r="R23" i="8"/>
  <c r="S23" i="8"/>
  <c r="T23" i="8"/>
  <c r="U23" i="8"/>
  <c r="V23" i="8"/>
  <c r="W23" i="8"/>
  <c r="X23" i="8"/>
  <c r="AA23" i="8"/>
  <c r="AC23" i="8"/>
  <c r="AD23" i="8"/>
  <c r="AE23" i="8"/>
  <c r="AF23" i="8"/>
  <c r="AG23" i="8"/>
  <c r="AH23" i="8"/>
  <c r="AI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Z23" i="8"/>
  <c r="BA23" i="8"/>
  <c r="BB23" i="8"/>
  <c r="BC23" i="8"/>
  <c r="BD23" i="8"/>
  <c r="A24" i="8"/>
  <c r="B24" i="8"/>
  <c r="C24" i="8"/>
  <c r="D24" i="8"/>
  <c r="F24" i="8"/>
  <c r="G24" i="8"/>
  <c r="H24" i="8"/>
  <c r="I24" i="8"/>
  <c r="J24" i="8"/>
  <c r="K24" i="8"/>
  <c r="M24" i="8"/>
  <c r="N24" i="8"/>
  <c r="O24" i="8"/>
  <c r="P24" i="8"/>
  <c r="Q24" i="8"/>
  <c r="R24" i="8"/>
  <c r="S24" i="8"/>
  <c r="T24" i="8"/>
  <c r="U24" i="8"/>
  <c r="V24" i="8"/>
  <c r="W24" i="8"/>
  <c r="X24" i="8"/>
  <c r="AA24" i="8"/>
  <c r="AC24" i="8"/>
  <c r="AD24" i="8"/>
  <c r="AE24" i="8"/>
  <c r="AF24" i="8"/>
  <c r="AG24" i="8"/>
  <c r="AH24" i="8"/>
  <c r="AI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A25" i="8"/>
  <c r="B25" i="8"/>
  <c r="C25" i="8"/>
  <c r="D25" i="8"/>
  <c r="F25" i="8"/>
  <c r="G25" i="8"/>
  <c r="H25" i="8"/>
  <c r="I25" i="8"/>
  <c r="J25" i="8"/>
  <c r="K25" i="8"/>
  <c r="M25" i="8"/>
  <c r="N25" i="8"/>
  <c r="O25" i="8"/>
  <c r="P25" i="8"/>
  <c r="Q25" i="8"/>
  <c r="R25" i="8"/>
  <c r="S25" i="8"/>
  <c r="T25" i="8"/>
  <c r="U25" i="8"/>
  <c r="V25" i="8"/>
  <c r="W25" i="8"/>
  <c r="X25" i="8"/>
  <c r="AA25" i="8"/>
  <c r="AC25" i="8"/>
  <c r="AD25" i="8"/>
  <c r="AE25" i="8"/>
  <c r="AF25" i="8"/>
  <c r="AG25" i="8"/>
  <c r="AH25" i="8"/>
  <c r="AI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BC25" i="8"/>
  <c r="BD25" i="8"/>
  <c r="A26" i="8"/>
  <c r="B26" i="8"/>
  <c r="C26" i="8"/>
  <c r="D26" i="8"/>
  <c r="F26" i="8"/>
  <c r="G26" i="8"/>
  <c r="H26" i="8"/>
  <c r="I26" i="8"/>
  <c r="J26" i="8"/>
  <c r="K26" i="8"/>
  <c r="M26" i="8"/>
  <c r="N26" i="8"/>
  <c r="O26" i="8"/>
  <c r="P26" i="8"/>
  <c r="Q26" i="8"/>
  <c r="R26" i="8"/>
  <c r="S26" i="8"/>
  <c r="T26" i="8"/>
  <c r="U26" i="8"/>
  <c r="V26" i="8"/>
  <c r="W26" i="8"/>
  <c r="X26" i="8"/>
  <c r="AA26" i="8"/>
  <c r="AC26" i="8"/>
  <c r="AD26" i="8"/>
  <c r="AE26" i="8"/>
  <c r="AF26" i="8"/>
  <c r="AG26" i="8"/>
  <c r="AH26" i="8"/>
  <c r="AI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A27" i="8"/>
  <c r="B27" i="8"/>
  <c r="C27" i="8"/>
  <c r="D27" i="8"/>
  <c r="F27" i="8"/>
  <c r="G27" i="8"/>
  <c r="H27" i="8"/>
  <c r="I27" i="8"/>
  <c r="J27" i="8"/>
  <c r="K27" i="8"/>
  <c r="M27" i="8"/>
  <c r="N27" i="8"/>
  <c r="O27" i="8"/>
  <c r="P27" i="8"/>
  <c r="Q27" i="8"/>
  <c r="R27" i="8"/>
  <c r="S27" i="8"/>
  <c r="T27" i="8"/>
  <c r="U27" i="8"/>
  <c r="V27" i="8"/>
  <c r="W27" i="8"/>
  <c r="X27" i="8"/>
  <c r="AA27" i="8"/>
  <c r="AC27" i="8"/>
  <c r="AD27" i="8"/>
  <c r="AE27" i="8"/>
  <c r="AF27" i="8"/>
  <c r="AG27" i="8"/>
  <c r="AH27" i="8"/>
  <c r="AI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BC27" i="8"/>
  <c r="BD27" i="8"/>
  <c r="A28" i="8"/>
  <c r="B28" i="8"/>
  <c r="C28" i="8"/>
  <c r="D28" i="8"/>
  <c r="F28" i="8"/>
  <c r="G28" i="8"/>
  <c r="H28" i="8"/>
  <c r="I28" i="8"/>
  <c r="J28" i="8"/>
  <c r="K28" i="8"/>
  <c r="M28" i="8"/>
  <c r="N28" i="8"/>
  <c r="O28" i="8"/>
  <c r="P28" i="8"/>
  <c r="Q28" i="8"/>
  <c r="R28" i="8"/>
  <c r="S28" i="8"/>
  <c r="T28" i="8"/>
  <c r="U28" i="8"/>
  <c r="V28" i="8"/>
  <c r="W28" i="8"/>
  <c r="X28" i="8"/>
  <c r="AA28" i="8"/>
  <c r="AC28" i="8"/>
  <c r="AD28" i="8"/>
  <c r="AE28" i="8"/>
  <c r="AF28" i="8"/>
  <c r="AG28" i="8"/>
  <c r="AH28" i="8"/>
  <c r="AI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A29" i="8"/>
  <c r="B29" i="8"/>
  <c r="C29" i="8"/>
  <c r="D29" i="8"/>
  <c r="F29" i="8"/>
  <c r="G29" i="8"/>
  <c r="H29" i="8"/>
  <c r="I29" i="8"/>
  <c r="J29" i="8"/>
  <c r="K29" i="8"/>
  <c r="M29" i="8"/>
  <c r="N29" i="8"/>
  <c r="O29" i="8"/>
  <c r="P29" i="8"/>
  <c r="Q29" i="8"/>
  <c r="R29" i="8"/>
  <c r="S29" i="8"/>
  <c r="T29" i="8"/>
  <c r="U29" i="8"/>
  <c r="V29" i="8"/>
  <c r="W29" i="8"/>
  <c r="X29" i="8"/>
  <c r="AA29" i="8"/>
  <c r="AC29" i="8"/>
  <c r="AD29" i="8"/>
  <c r="AE29" i="8"/>
  <c r="AF29" i="8"/>
  <c r="AG29" i="8"/>
  <c r="AH29" i="8"/>
  <c r="AI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Z29" i="8"/>
  <c r="BA29" i="8"/>
  <c r="BB29" i="8"/>
  <c r="BC29" i="8"/>
  <c r="BD29" i="8"/>
  <c r="A30" i="8"/>
  <c r="B30" i="8"/>
  <c r="C30" i="8"/>
  <c r="D30" i="8"/>
  <c r="F30" i="8"/>
  <c r="G30" i="8"/>
  <c r="H30" i="8"/>
  <c r="I30" i="8"/>
  <c r="J30" i="8"/>
  <c r="K30" i="8"/>
  <c r="M30" i="8"/>
  <c r="N30" i="8"/>
  <c r="O30" i="8"/>
  <c r="P30" i="8"/>
  <c r="Q30" i="8"/>
  <c r="R30" i="8"/>
  <c r="S30" i="8"/>
  <c r="T30" i="8"/>
  <c r="U30" i="8"/>
  <c r="V30" i="8"/>
  <c r="W30" i="8"/>
  <c r="X30" i="8"/>
  <c r="AA30" i="8"/>
  <c r="AC30" i="8"/>
  <c r="AD30" i="8"/>
  <c r="AE30" i="8"/>
  <c r="AF30" i="8"/>
  <c r="AG30" i="8"/>
  <c r="AH30" i="8"/>
  <c r="AI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A31" i="8"/>
  <c r="B31" i="8"/>
  <c r="C31" i="8"/>
  <c r="D31" i="8"/>
  <c r="F31" i="8"/>
  <c r="G31" i="8"/>
  <c r="H31" i="8"/>
  <c r="I31" i="8"/>
  <c r="J31" i="8"/>
  <c r="K31" i="8"/>
  <c r="M31" i="8"/>
  <c r="N31" i="8"/>
  <c r="O31" i="8"/>
  <c r="P31" i="8"/>
  <c r="Q31" i="8"/>
  <c r="R31" i="8"/>
  <c r="S31" i="8"/>
  <c r="T31" i="8"/>
  <c r="U31" i="8"/>
  <c r="V31" i="8"/>
  <c r="W31" i="8"/>
  <c r="X31" i="8"/>
  <c r="AA31" i="8"/>
  <c r="AC31" i="8"/>
  <c r="AD31" i="8"/>
  <c r="AE31" i="8"/>
  <c r="AF31" i="8"/>
  <c r="AG31" i="8"/>
  <c r="AH31" i="8"/>
  <c r="AI31" i="8"/>
  <c r="AL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AY31" i="8"/>
  <c r="AZ31" i="8"/>
  <c r="BA31" i="8"/>
  <c r="BB31" i="8"/>
  <c r="BC31" i="8"/>
  <c r="BD31" i="8"/>
  <c r="A32" i="8"/>
  <c r="B32" i="8"/>
  <c r="C32" i="8"/>
  <c r="D32" i="8"/>
  <c r="F32" i="8"/>
  <c r="G32" i="8"/>
  <c r="H32" i="8"/>
  <c r="I32" i="8"/>
  <c r="J32" i="8"/>
  <c r="K32" i="8"/>
  <c r="M32" i="8"/>
  <c r="N32" i="8"/>
  <c r="O32" i="8"/>
  <c r="P32" i="8"/>
  <c r="Q32" i="8"/>
  <c r="R32" i="8"/>
  <c r="S32" i="8"/>
  <c r="T32" i="8"/>
  <c r="U32" i="8"/>
  <c r="V32" i="8"/>
  <c r="W32" i="8"/>
  <c r="X32" i="8"/>
  <c r="AA32" i="8"/>
  <c r="AC32" i="8"/>
  <c r="AD32" i="8"/>
  <c r="AE32" i="8"/>
  <c r="AF32" i="8"/>
  <c r="AG32" i="8"/>
  <c r="AH32" i="8"/>
  <c r="AI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A33" i="8"/>
  <c r="B33" i="8"/>
  <c r="C33" i="8"/>
  <c r="D33" i="8"/>
  <c r="F33" i="8"/>
  <c r="G33" i="8"/>
  <c r="H33" i="8"/>
  <c r="I33" i="8"/>
  <c r="J33" i="8"/>
  <c r="K33" i="8"/>
  <c r="M33" i="8"/>
  <c r="N33" i="8"/>
  <c r="O33" i="8"/>
  <c r="P33" i="8"/>
  <c r="Q33" i="8"/>
  <c r="R33" i="8"/>
  <c r="S33" i="8"/>
  <c r="T33" i="8"/>
  <c r="U33" i="8"/>
  <c r="V33" i="8"/>
  <c r="W33" i="8"/>
  <c r="X33" i="8"/>
  <c r="AA33" i="8"/>
  <c r="AC33" i="8"/>
  <c r="AD33" i="8"/>
  <c r="AE33" i="8"/>
  <c r="AF33" i="8"/>
  <c r="AG33" i="8"/>
  <c r="AH33" i="8"/>
  <c r="AI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Z33" i="8"/>
  <c r="BA33" i="8"/>
  <c r="BB33" i="8"/>
  <c r="BC33" i="8"/>
  <c r="BD33" i="8"/>
  <c r="A34" i="8"/>
  <c r="B34" i="8"/>
  <c r="C34" i="8"/>
  <c r="D34" i="8"/>
  <c r="F34" i="8"/>
  <c r="G34" i="8"/>
  <c r="H34" i="8"/>
  <c r="I34" i="8"/>
  <c r="J34" i="8"/>
  <c r="K34" i="8"/>
  <c r="M34" i="8"/>
  <c r="N34" i="8"/>
  <c r="O34" i="8"/>
  <c r="P34" i="8"/>
  <c r="Q34" i="8"/>
  <c r="R34" i="8"/>
  <c r="S34" i="8"/>
  <c r="T34" i="8"/>
  <c r="U34" i="8"/>
  <c r="V34" i="8"/>
  <c r="W34" i="8"/>
  <c r="X34" i="8"/>
  <c r="AA34" i="8"/>
  <c r="AC34" i="8"/>
  <c r="AD34" i="8"/>
  <c r="AE34" i="8"/>
  <c r="AF34" i="8"/>
  <c r="AG34" i="8"/>
  <c r="AH34" i="8"/>
  <c r="AI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A35" i="8"/>
  <c r="B35" i="8"/>
  <c r="C35" i="8"/>
  <c r="D35" i="8"/>
  <c r="F35" i="8"/>
  <c r="G35" i="8"/>
  <c r="H35" i="8"/>
  <c r="I35" i="8"/>
  <c r="J35" i="8"/>
  <c r="K35" i="8"/>
  <c r="M35" i="8"/>
  <c r="N35" i="8"/>
  <c r="O35" i="8"/>
  <c r="P35" i="8"/>
  <c r="Q35" i="8"/>
  <c r="R35" i="8"/>
  <c r="S35" i="8"/>
  <c r="T35" i="8"/>
  <c r="U35" i="8"/>
  <c r="V35" i="8"/>
  <c r="W35" i="8"/>
  <c r="X35" i="8"/>
  <c r="AA35" i="8"/>
  <c r="AC35" i="8"/>
  <c r="AD35" i="8"/>
  <c r="AE35" i="8"/>
  <c r="AF35" i="8"/>
  <c r="AG35" i="8"/>
  <c r="AH35" i="8"/>
  <c r="AI35" i="8"/>
  <c r="AL35" i="8"/>
  <c r="AM35" i="8"/>
  <c r="AN35" i="8"/>
  <c r="AO35" i="8"/>
  <c r="AP35" i="8"/>
  <c r="AQ35" i="8"/>
  <c r="AR35" i="8"/>
  <c r="AS35" i="8"/>
  <c r="AT35" i="8"/>
  <c r="AU35" i="8"/>
  <c r="AV35" i="8"/>
  <c r="AW35" i="8"/>
  <c r="AX35" i="8"/>
  <c r="AY35" i="8"/>
  <c r="AZ35" i="8"/>
  <c r="BA35" i="8"/>
  <c r="BB35" i="8"/>
  <c r="BC35" i="8"/>
  <c r="BD35" i="8"/>
  <c r="A36" i="8"/>
  <c r="B36" i="8"/>
  <c r="C36" i="8"/>
  <c r="D36" i="8"/>
  <c r="F36" i="8"/>
  <c r="G36" i="8"/>
  <c r="H36" i="8"/>
  <c r="I36" i="8"/>
  <c r="J36" i="8"/>
  <c r="K36" i="8"/>
  <c r="M36" i="8"/>
  <c r="N36" i="8"/>
  <c r="O36" i="8"/>
  <c r="P36" i="8"/>
  <c r="Q36" i="8"/>
  <c r="R36" i="8"/>
  <c r="S36" i="8"/>
  <c r="T36" i="8"/>
  <c r="U36" i="8"/>
  <c r="V36" i="8"/>
  <c r="W36" i="8"/>
  <c r="X36" i="8"/>
  <c r="AA36" i="8"/>
  <c r="AC36" i="8"/>
  <c r="AD36" i="8"/>
  <c r="AE36" i="8"/>
  <c r="AF36" i="8"/>
  <c r="AG36" i="8"/>
  <c r="AH36" i="8"/>
  <c r="AI36" i="8"/>
  <c r="AL36" i="8"/>
  <c r="AM36" i="8"/>
  <c r="AN36" i="8"/>
  <c r="AO36" i="8"/>
  <c r="AP36" i="8"/>
  <c r="AQ36" i="8"/>
  <c r="AR36" i="8"/>
  <c r="AS36" i="8"/>
  <c r="AT36" i="8"/>
  <c r="AU36" i="8"/>
  <c r="AV36" i="8"/>
  <c r="AW36" i="8"/>
  <c r="AX36" i="8"/>
  <c r="AY36" i="8"/>
  <c r="AZ36" i="8"/>
  <c r="BA36" i="8"/>
  <c r="BB36" i="8"/>
  <c r="BC36" i="8"/>
  <c r="BD36" i="8"/>
  <c r="A37" i="8"/>
  <c r="B37" i="8"/>
  <c r="C37" i="8"/>
  <c r="D37" i="8"/>
  <c r="F37" i="8"/>
  <c r="G37" i="8"/>
  <c r="H37" i="8"/>
  <c r="I37" i="8"/>
  <c r="J37" i="8"/>
  <c r="K37" i="8"/>
  <c r="M37" i="8"/>
  <c r="N37" i="8"/>
  <c r="O37" i="8"/>
  <c r="P37" i="8"/>
  <c r="Q37" i="8"/>
  <c r="R37" i="8"/>
  <c r="S37" i="8"/>
  <c r="T37" i="8"/>
  <c r="U37" i="8"/>
  <c r="V37" i="8"/>
  <c r="W37" i="8"/>
  <c r="X37" i="8"/>
  <c r="AA37" i="8"/>
  <c r="AC37" i="8"/>
  <c r="AD37" i="8"/>
  <c r="AE37" i="8"/>
  <c r="AF37" i="8"/>
  <c r="AG37" i="8"/>
  <c r="AH37" i="8"/>
  <c r="AI37" i="8"/>
  <c r="AL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AY37" i="8"/>
  <c r="AZ37" i="8"/>
  <c r="BA37" i="8"/>
  <c r="BB37" i="8"/>
  <c r="BC37" i="8"/>
  <c r="BD37" i="8"/>
  <c r="A38" i="8"/>
  <c r="B38" i="8"/>
  <c r="C38" i="8"/>
  <c r="D38" i="8"/>
  <c r="F38" i="8"/>
  <c r="G38" i="8"/>
  <c r="H38" i="8"/>
  <c r="I38" i="8"/>
  <c r="J38" i="8"/>
  <c r="K38" i="8"/>
  <c r="M38" i="8"/>
  <c r="N38" i="8"/>
  <c r="O38" i="8"/>
  <c r="P38" i="8"/>
  <c r="Q38" i="8"/>
  <c r="R38" i="8"/>
  <c r="S38" i="8"/>
  <c r="T38" i="8"/>
  <c r="U38" i="8"/>
  <c r="V38" i="8"/>
  <c r="W38" i="8"/>
  <c r="X38" i="8"/>
  <c r="AA38" i="8"/>
  <c r="AC38" i="8"/>
  <c r="AD38" i="8"/>
  <c r="AE38" i="8"/>
  <c r="AF38" i="8"/>
  <c r="AG38" i="8"/>
  <c r="AH38" i="8"/>
  <c r="AI38" i="8"/>
  <c r="AL38" i="8"/>
  <c r="AM38" i="8"/>
  <c r="AN38" i="8"/>
  <c r="AO38" i="8"/>
  <c r="AP38" i="8"/>
  <c r="AQ38" i="8"/>
  <c r="AR38" i="8"/>
  <c r="AS38" i="8"/>
  <c r="AT38" i="8"/>
  <c r="AU38" i="8"/>
  <c r="AV38" i="8"/>
  <c r="AW38" i="8"/>
  <c r="AX38" i="8"/>
  <c r="AY38" i="8"/>
  <c r="AZ38" i="8"/>
  <c r="BA38" i="8"/>
  <c r="BB38" i="8"/>
  <c r="BC38" i="8"/>
  <c r="BD38" i="8"/>
  <c r="A39" i="8"/>
  <c r="B39" i="8"/>
  <c r="C39" i="8"/>
  <c r="D39" i="8"/>
  <c r="F39" i="8"/>
  <c r="G39" i="8"/>
  <c r="H39" i="8"/>
  <c r="I39" i="8"/>
  <c r="J39" i="8"/>
  <c r="K39" i="8"/>
  <c r="M39" i="8"/>
  <c r="N39" i="8"/>
  <c r="O39" i="8"/>
  <c r="P39" i="8"/>
  <c r="Q39" i="8"/>
  <c r="R39" i="8"/>
  <c r="S39" i="8"/>
  <c r="T39" i="8"/>
  <c r="U39" i="8"/>
  <c r="V39" i="8"/>
  <c r="W39" i="8"/>
  <c r="X39" i="8"/>
  <c r="AA39" i="8"/>
  <c r="AC39" i="8"/>
  <c r="AD39" i="8"/>
  <c r="AE39" i="8"/>
  <c r="AF39" i="8"/>
  <c r="AG39" i="8"/>
  <c r="AH39" i="8"/>
  <c r="AI39" i="8"/>
  <c r="AL39" i="8"/>
  <c r="AM39" i="8"/>
  <c r="AN39" i="8"/>
  <c r="AO39" i="8"/>
  <c r="AP39" i="8"/>
  <c r="AQ39" i="8"/>
  <c r="AR39" i="8"/>
  <c r="AS39" i="8"/>
  <c r="AT39" i="8"/>
  <c r="AU39" i="8"/>
  <c r="AV39" i="8"/>
  <c r="AW39" i="8"/>
  <c r="AX39" i="8"/>
  <c r="AY39" i="8"/>
  <c r="AZ39" i="8"/>
  <c r="BA39" i="8"/>
  <c r="BB39" i="8"/>
  <c r="BC39" i="8"/>
  <c r="BD39" i="8"/>
  <c r="A40" i="8"/>
  <c r="B40" i="8"/>
  <c r="C40" i="8"/>
  <c r="D40" i="8"/>
  <c r="F40" i="8"/>
  <c r="G40" i="8"/>
  <c r="H40" i="8"/>
  <c r="I40" i="8"/>
  <c r="J40" i="8"/>
  <c r="K40" i="8"/>
  <c r="M40" i="8"/>
  <c r="N40" i="8"/>
  <c r="O40" i="8"/>
  <c r="P40" i="8"/>
  <c r="Q40" i="8"/>
  <c r="R40" i="8"/>
  <c r="S40" i="8"/>
  <c r="T40" i="8"/>
  <c r="U40" i="8"/>
  <c r="V40" i="8"/>
  <c r="W40" i="8"/>
  <c r="X40" i="8"/>
  <c r="AA40" i="8"/>
  <c r="AC40" i="8"/>
  <c r="AD40" i="8"/>
  <c r="AE40" i="8"/>
  <c r="AF40" i="8"/>
  <c r="AG40" i="8"/>
  <c r="AH40" i="8"/>
  <c r="AI40" i="8"/>
  <c r="AL40" i="8"/>
  <c r="AM40" i="8"/>
  <c r="AN40" i="8"/>
  <c r="AO40" i="8"/>
  <c r="AP40" i="8"/>
  <c r="AQ40" i="8"/>
  <c r="AR40" i="8"/>
  <c r="AS40" i="8"/>
  <c r="AT40" i="8"/>
  <c r="AU40" i="8"/>
  <c r="AV40" i="8"/>
  <c r="AW40" i="8"/>
  <c r="AX40" i="8"/>
  <c r="AY40" i="8"/>
  <c r="AZ40" i="8"/>
  <c r="BA40" i="8"/>
  <c r="BB40" i="8"/>
  <c r="BC40" i="8"/>
  <c r="BD40" i="8"/>
  <c r="A41" i="8"/>
  <c r="B41" i="8"/>
  <c r="C41" i="8"/>
  <c r="D41" i="8"/>
  <c r="F41" i="8"/>
  <c r="G41" i="8"/>
  <c r="H41" i="8"/>
  <c r="I41" i="8"/>
  <c r="J41" i="8"/>
  <c r="K41" i="8"/>
  <c r="M41" i="8"/>
  <c r="N41" i="8"/>
  <c r="O41" i="8"/>
  <c r="P41" i="8"/>
  <c r="Q41" i="8"/>
  <c r="R41" i="8"/>
  <c r="S41" i="8"/>
  <c r="T41" i="8"/>
  <c r="U41" i="8"/>
  <c r="V41" i="8"/>
  <c r="W41" i="8"/>
  <c r="X41" i="8"/>
  <c r="AA41" i="8"/>
  <c r="AC41" i="8"/>
  <c r="AD41" i="8"/>
  <c r="AE41" i="8"/>
  <c r="AF41" i="8"/>
  <c r="AG41" i="8"/>
  <c r="AH41" i="8"/>
  <c r="AI41" i="8"/>
  <c r="AL41" i="8"/>
  <c r="AM41" i="8"/>
  <c r="AN41" i="8"/>
  <c r="AO41" i="8"/>
  <c r="AP41" i="8"/>
  <c r="AQ41" i="8"/>
  <c r="AR41" i="8"/>
  <c r="AS41" i="8"/>
  <c r="AT41" i="8"/>
  <c r="AU41" i="8"/>
  <c r="AV41" i="8"/>
  <c r="AW41" i="8"/>
  <c r="AX41" i="8"/>
  <c r="AY41" i="8"/>
  <c r="AZ41" i="8"/>
  <c r="BA41" i="8"/>
  <c r="BB41" i="8"/>
  <c r="BC41" i="8"/>
  <c r="BD41" i="8"/>
  <c r="A42" i="8"/>
  <c r="B42" i="8"/>
  <c r="C42" i="8"/>
  <c r="D42" i="8"/>
  <c r="F42" i="8"/>
  <c r="G42" i="8"/>
  <c r="H42" i="8"/>
  <c r="I42" i="8"/>
  <c r="J42" i="8"/>
  <c r="K42" i="8"/>
  <c r="M42" i="8"/>
  <c r="N42" i="8"/>
  <c r="O42" i="8"/>
  <c r="P42" i="8"/>
  <c r="Q42" i="8"/>
  <c r="R42" i="8"/>
  <c r="S42" i="8"/>
  <c r="T42" i="8"/>
  <c r="U42" i="8"/>
  <c r="V42" i="8"/>
  <c r="W42" i="8"/>
  <c r="X42" i="8"/>
  <c r="AA42" i="8"/>
  <c r="AC42" i="8"/>
  <c r="AD42" i="8"/>
  <c r="AE42" i="8"/>
  <c r="AF42" i="8"/>
  <c r="AG42" i="8"/>
  <c r="AH42" i="8"/>
  <c r="AI42" i="8"/>
  <c r="AL42" i="8"/>
  <c r="AM42" i="8"/>
  <c r="AN42" i="8"/>
  <c r="AO42" i="8"/>
  <c r="AP42" i="8"/>
  <c r="AQ42" i="8"/>
  <c r="AR42" i="8"/>
  <c r="AS42" i="8"/>
  <c r="AT42" i="8"/>
  <c r="AU42" i="8"/>
  <c r="AV42" i="8"/>
  <c r="AW42" i="8"/>
  <c r="AX42" i="8"/>
  <c r="AY42" i="8"/>
  <c r="AZ42" i="8"/>
  <c r="BA42" i="8"/>
  <c r="BB42" i="8"/>
  <c r="BC42" i="8"/>
  <c r="BD42" i="8"/>
  <c r="A43" i="8"/>
  <c r="B43" i="8"/>
  <c r="C43" i="8"/>
  <c r="D43" i="8"/>
  <c r="F43" i="8"/>
  <c r="G43" i="8"/>
  <c r="H43" i="8"/>
  <c r="I43" i="8"/>
  <c r="J43" i="8"/>
  <c r="K43" i="8"/>
  <c r="M43" i="8"/>
  <c r="N43" i="8"/>
  <c r="O43" i="8"/>
  <c r="P43" i="8"/>
  <c r="Q43" i="8"/>
  <c r="R43" i="8"/>
  <c r="S43" i="8"/>
  <c r="T43" i="8"/>
  <c r="U43" i="8"/>
  <c r="V43" i="8"/>
  <c r="W43" i="8"/>
  <c r="X43" i="8"/>
  <c r="AA43" i="8"/>
  <c r="AC43" i="8"/>
  <c r="AD43" i="8"/>
  <c r="AE43" i="8"/>
  <c r="AF43" i="8"/>
  <c r="AG43" i="8"/>
  <c r="AH43" i="8"/>
  <c r="AI43" i="8"/>
  <c r="AL43" i="8"/>
  <c r="AM43" i="8"/>
  <c r="AN43" i="8"/>
  <c r="AO43" i="8"/>
  <c r="AP43" i="8"/>
  <c r="AQ43" i="8"/>
  <c r="AR43" i="8"/>
  <c r="AS43" i="8"/>
  <c r="AT43" i="8"/>
  <c r="AU43" i="8"/>
  <c r="AV43" i="8"/>
  <c r="AW43" i="8"/>
  <c r="AX43" i="8"/>
  <c r="AY43" i="8"/>
  <c r="AZ43" i="8"/>
  <c r="BA43" i="8"/>
  <c r="BB43" i="8"/>
  <c r="BC43" i="8"/>
  <c r="BD43" i="8"/>
  <c r="A44" i="8"/>
  <c r="B44" i="8"/>
  <c r="C44" i="8"/>
  <c r="D44" i="8"/>
  <c r="F44" i="8"/>
  <c r="G44" i="8"/>
  <c r="H44" i="8"/>
  <c r="I44" i="8"/>
  <c r="J44" i="8"/>
  <c r="K44" i="8"/>
  <c r="M44" i="8"/>
  <c r="N44" i="8"/>
  <c r="O44" i="8"/>
  <c r="P44" i="8"/>
  <c r="Q44" i="8"/>
  <c r="R44" i="8"/>
  <c r="S44" i="8"/>
  <c r="T44" i="8"/>
  <c r="U44" i="8"/>
  <c r="V44" i="8"/>
  <c r="W44" i="8"/>
  <c r="X44" i="8"/>
  <c r="AA44" i="8"/>
  <c r="AC44" i="8"/>
  <c r="AD44" i="8"/>
  <c r="AE44" i="8"/>
  <c r="AF44" i="8"/>
  <c r="AG44" i="8"/>
  <c r="AH44" i="8"/>
  <c r="AI44" i="8"/>
  <c r="AL44" i="8"/>
  <c r="AM44" i="8"/>
  <c r="AN44" i="8"/>
  <c r="AO44" i="8"/>
  <c r="AP44" i="8"/>
  <c r="AQ44" i="8"/>
  <c r="AR44" i="8"/>
  <c r="AS44" i="8"/>
  <c r="AT44" i="8"/>
  <c r="AU44" i="8"/>
  <c r="AV44" i="8"/>
  <c r="AW44" i="8"/>
  <c r="AX44" i="8"/>
  <c r="AY44" i="8"/>
  <c r="AZ44" i="8"/>
  <c r="BA44" i="8"/>
  <c r="BB44" i="8"/>
  <c r="BC44" i="8"/>
  <c r="BD44" i="8"/>
  <c r="A45" i="8"/>
  <c r="B45" i="8"/>
  <c r="C45" i="8"/>
  <c r="D45" i="8"/>
  <c r="F45" i="8"/>
  <c r="G45" i="8"/>
  <c r="H45" i="8"/>
  <c r="I45" i="8"/>
  <c r="J45" i="8"/>
  <c r="K45" i="8"/>
  <c r="M45" i="8"/>
  <c r="N45" i="8"/>
  <c r="O45" i="8"/>
  <c r="P45" i="8"/>
  <c r="Q45" i="8"/>
  <c r="R45" i="8"/>
  <c r="S45" i="8"/>
  <c r="T45" i="8"/>
  <c r="U45" i="8"/>
  <c r="V45" i="8"/>
  <c r="W45" i="8"/>
  <c r="X45" i="8"/>
  <c r="AA45" i="8"/>
  <c r="AC45" i="8"/>
  <c r="AD45" i="8"/>
  <c r="AE45" i="8"/>
  <c r="AF45" i="8"/>
  <c r="AG45" i="8"/>
  <c r="AH45" i="8"/>
  <c r="AI45" i="8"/>
  <c r="AL45" i="8"/>
  <c r="AM45" i="8"/>
  <c r="AN45" i="8"/>
  <c r="AO45" i="8"/>
  <c r="AP45" i="8"/>
  <c r="AQ45" i="8"/>
  <c r="AR45" i="8"/>
  <c r="AS45" i="8"/>
  <c r="AT45" i="8"/>
  <c r="AU45" i="8"/>
  <c r="AV45" i="8"/>
  <c r="AW45" i="8"/>
  <c r="AX45" i="8"/>
  <c r="AY45" i="8"/>
  <c r="AZ45" i="8"/>
  <c r="BA45" i="8"/>
  <c r="BB45" i="8"/>
  <c r="BC45" i="8"/>
  <c r="BD45" i="8"/>
  <c r="A46" i="8"/>
  <c r="B46" i="8"/>
  <c r="C46" i="8"/>
  <c r="D46" i="8"/>
  <c r="F46" i="8"/>
  <c r="G46" i="8"/>
  <c r="H46" i="8"/>
  <c r="I46" i="8"/>
  <c r="J46" i="8"/>
  <c r="K46" i="8"/>
  <c r="M46" i="8"/>
  <c r="N46" i="8"/>
  <c r="O46" i="8"/>
  <c r="P46" i="8"/>
  <c r="Q46" i="8"/>
  <c r="R46" i="8"/>
  <c r="S46" i="8"/>
  <c r="T46" i="8"/>
  <c r="U46" i="8"/>
  <c r="V46" i="8"/>
  <c r="W46" i="8"/>
  <c r="X46" i="8"/>
  <c r="AA46" i="8"/>
  <c r="AC46" i="8"/>
  <c r="AD46" i="8"/>
  <c r="AE46" i="8"/>
  <c r="AF46" i="8"/>
  <c r="AG46" i="8"/>
  <c r="AH46" i="8"/>
  <c r="AI46" i="8"/>
  <c r="AL46" i="8"/>
  <c r="AM46" i="8"/>
  <c r="AN46" i="8"/>
  <c r="AO46" i="8"/>
  <c r="AP46" i="8"/>
  <c r="AQ46" i="8"/>
  <c r="AR46" i="8"/>
  <c r="AS46" i="8"/>
  <c r="AT46" i="8"/>
  <c r="AU46" i="8"/>
  <c r="AV46" i="8"/>
  <c r="AW46" i="8"/>
  <c r="AX46" i="8"/>
  <c r="AY46" i="8"/>
  <c r="AZ46" i="8"/>
  <c r="BA46" i="8"/>
  <c r="BB46" i="8"/>
  <c r="BC46" i="8"/>
  <c r="BD46" i="8"/>
  <c r="A47" i="8"/>
  <c r="B47" i="8"/>
  <c r="C47" i="8"/>
  <c r="D47" i="8"/>
  <c r="F47" i="8"/>
  <c r="G47" i="8"/>
  <c r="H47" i="8"/>
  <c r="I47" i="8"/>
  <c r="J47" i="8"/>
  <c r="K47" i="8"/>
  <c r="M47" i="8"/>
  <c r="N47" i="8"/>
  <c r="O47" i="8"/>
  <c r="P47" i="8"/>
  <c r="Q47" i="8"/>
  <c r="R47" i="8"/>
  <c r="S47" i="8"/>
  <c r="T47" i="8"/>
  <c r="U47" i="8"/>
  <c r="V47" i="8"/>
  <c r="W47" i="8"/>
  <c r="X47" i="8"/>
  <c r="AA47" i="8"/>
  <c r="AC47" i="8"/>
  <c r="AD47" i="8"/>
  <c r="AE47" i="8"/>
  <c r="AF47" i="8"/>
  <c r="AG47" i="8"/>
  <c r="AH47" i="8"/>
  <c r="AI47" i="8"/>
  <c r="AL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AY47" i="8"/>
  <c r="AZ47" i="8"/>
  <c r="BA47" i="8"/>
  <c r="BB47" i="8"/>
  <c r="BC47" i="8"/>
  <c r="BD47" i="8"/>
  <c r="A48" i="8"/>
  <c r="B48" i="8"/>
  <c r="C48" i="8"/>
  <c r="D48" i="8"/>
  <c r="F48" i="8"/>
  <c r="G48" i="8"/>
  <c r="H48" i="8"/>
  <c r="I48" i="8"/>
  <c r="J48" i="8"/>
  <c r="K48" i="8"/>
  <c r="M48" i="8"/>
  <c r="N48" i="8"/>
  <c r="O48" i="8"/>
  <c r="P48" i="8"/>
  <c r="Q48" i="8"/>
  <c r="R48" i="8"/>
  <c r="S48" i="8"/>
  <c r="T48" i="8"/>
  <c r="U48" i="8"/>
  <c r="V48" i="8"/>
  <c r="W48" i="8"/>
  <c r="X48" i="8"/>
  <c r="AA48" i="8"/>
  <c r="AC48" i="8"/>
  <c r="AD48" i="8"/>
  <c r="AE48" i="8"/>
  <c r="AF48" i="8"/>
  <c r="AG48" i="8"/>
  <c r="AH48" i="8"/>
  <c r="AI48" i="8"/>
  <c r="AL48" i="8"/>
  <c r="AM48" i="8"/>
  <c r="AN48" i="8"/>
  <c r="AO48" i="8"/>
  <c r="AP48" i="8"/>
  <c r="AQ48" i="8"/>
  <c r="AR48" i="8"/>
  <c r="AS48" i="8"/>
  <c r="AT48" i="8"/>
  <c r="AU48" i="8"/>
  <c r="AV48" i="8"/>
  <c r="AW48" i="8"/>
  <c r="AX48" i="8"/>
  <c r="AY48" i="8"/>
  <c r="AZ48" i="8"/>
  <c r="BA48" i="8"/>
  <c r="BB48" i="8"/>
  <c r="BC48" i="8"/>
  <c r="BD48" i="8"/>
  <c r="A49" i="8"/>
  <c r="B49" i="8"/>
  <c r="C49" i="8"/>
  <c r="D49" i="8"/>
  <c r="F49" i="8"/>
  <c r="G49" i="8"/>
  <c r="H49" i="8"/>
  <c r="I49" i="8"/>
  <c r="J49" i="8"/>
  <c r="K49" i="8"/>
  <c r="M49" i="8"/>
  <c r="N49" i="8"/>
  <c r="O49" i="8"/>
  <c r="P49" i="8"/>
  <c r="Q49" i="8"/>
  <c r="R49" i="8"/>
  <c r="S49" i="8"/>
  <c r="T49" i="8"/>
  <c r="U49" i="8"/>
  <c r="V49" i="8"/>
  <c r="W49" i="8"/>
  <c r="X49" i="8"/>
  <c r="AA49" i="8"/>
  <c r="AC49" i="8"/>
  <c r="AD49" i="8"/>
  <c r="AE49" i="8"/>
  <c r="AF49" i="8"/>
  <c r="AG49" i="8"/>
  <c r="AH49" i="8"/>
  <c r="AI49" i="8"/>
  <c r="AL49" i="8"/>
  <c r="AM49" i="8"/>
  <c r="AN49" i="8"/>
  <c r="AO49" i="8"/>
  <c r="AP49" i="8"/>
  <c r="AQ49" i="8"/>
  <c r="AR49" i="8"/>
  <c r="AS49" i="8"/>
  <c r="AT49" i="8"/>
  <c r="AU49" i="8"/>
  <c r="AV49" i="8"/>
  <c r="AW49" i="8"/>
  <c r="AX49" i="8"/>
  <c r="AY49" i="8"/>
  <c r="AZ49" i="8"/>
  <c r="BA49" i="8"/>
  <c r="BB49" i="8"/>
  <c r="BC49" i="8"/>
  <c r="BD49" i="8"/>
  <c r="A50" i="8"/>
  <c r="B50" i="8"/>
  <c r="C50" i="8"/>
  <c r="D50" i="8"/>
  <c r="F50" i="8"/>
  <c r="G50" i="8"/>
  <c r="H50" i="8"/>
  <c r="I50" i="8"/>
  <c r="J50" i="8"/>
  <c r="K50" i="8"/>
  <c r="M50" i="8"/>
  <c r="N50" i="8"/>
  <c r="O50" i="8"/>
  <c r="P50" i="8"/>
  <c r="Q50" i="8"/>
  <c r="R50" i="8"/>
  <c r="S50" i="8"/>
  <c r="T50" i="8"/>
  <c r="U50" i="8"/>
  <c r="V50" i="8"/>
  <c r="W50" i="8"/>
  <c r="X50" i="8"/>
  <c r="AA50" i="8"/>
  <c r="AC50" i="8"/>
  <c r="AD50" i="8"/>
  <c r="AE50" i="8"/>
  <c r="AF50" i="8"/>
  <c r="AG50" i="8"/>
  <c r="AH50" i="8"/>
  <c r="AI50" i="8"/>
  <c r="AL50" i="8"/>
  <c r="AM50" i="8"/>
  <c r="AN50" i="8"/>
  <c r="AO50" i="8"/>
  <c r="AP50" i="8"/>
  <c r="AQ50" i="8"/>
  <c r="AR50" i="8"/>
  <c r="AS50" i="8"/>
  <c r="AT50" i="8"/>
  <c r="AU50" i="8"/>
  <c r="AV50" i="8"/>
  <c r="AW50" i="8"/>
  <c r="AX50" i="8"/>
  <c r="AY50" i="8"/>
  <c r="AZ50" i="8"/>
  <c r="BA50" i="8"/>
  <c r="BB50" i="8"/>
  <c r="BC50" i="8"/>
  <c r="BD50" i="8"/>
  <c r="A51" i="8"/>
  <c r="B51" i="8"/>
  <c r="C51" i="8"/>
  <c r="D51" i="8"/>
  <c r="F51" i="8"/>
  <c r="G51" i="8"/>
  <c r="H51" i="8"/>
  <c r="I51" i="8"/>
  <c r="J51" i="8"/>
  <c r="K51" i="8"/>
  <c r="M51" i="8"/>
  <c r="N51" i="8"/>
  <c r="O51" i="8"/>
  <c r="P51" i="8"/>
  <c r="Q51" i="8"/>
  <c r="R51" i="8"/>
  <c r="S51" i="8"/>
  <c r="T51" i="8"/>
  <c r="U51" i="8"/>
  <c r="V51" i="8"/>
  <c r="W51" i="8"/>
  <c r="X51" i="8"/>
  <c r="AA51" i="8"/>
  <c r="AC51" i="8"/>
  <c r="AD51" i="8"/>
  <c r="AE51" i="8"/>
  <c r="AF51" i="8"/>
  <c r="AG51" i="8"/>
  <c r="AH51" i="8"/>
  <c r="AI51" i="8"/>
  <c r="AL51" i="8"/>
  <c r="AM51" i="8"/>
  <c r="AN51" i="8"/>
  <c r="AO51" i="8"/>
  <c r="AP51" i="8"/>
  <c r="AQ51" i="8"/>
  <c r="AR51" i="8"/>
  <c r="AS51" i="8"/>
  <c r="AT51" i="8"/>
  <c r="AU51" i="8"/>
  <c r="AV51" i="8"/>
  <c r="AW51" i="8"/>
  <c r="AX51" i="8"/>
  <c r="AY51" i="8"/>
  <c r="AZ51" i="8"/>
  <c r="BA51" i="8"/>
  <c r="BB51" i="8"/>
  <c r="BC51" i="8"/>
  <c r="BD51" i="8"/>
  <c r="A52" i="8"/>
  <c r="B52" i="8"/>
  <c r="C52" i="8"/>
  <c r="D52" i="8"/>
  <c r="F52" i="8"/>
  <c r="G52" i="8"/>
  <c r="H52" i="8"/>
  <c r="I52" i="8"/>
  <c r="J52" i="8"/>
  <c r="K52" i="8"/>
  <c r="M52" i="8"/>
  <c r="N52" i="8"/>
  <c r="O52" i="8"/>
  <c r="P52" i="8"/>
  <c r="Q52" i="8"/>
  <c r="R52" i="8"/>
  <c r="S52" i="8"/>
  <c r="T52" i="8"/>
  <c r="U52" i="8"/>
  <c r="V52" i="8"/>
  <c r="W52" i="8"/>
  <c r="X52" i="8"/>
  <c r="AA52" i="8"/>
  <c r="AC52" i="8"/>
  <c r="AD52" i="8"/>
  <c r="AE52" i="8"/>
  <c r="AF52" i="8"/>
  <c r="AG52" i="8"/>
  <c r="AH52" i="8"/>
  <c r="AI52" i="8"/>
  <c r="AL52" i="8"/>
  <c r="AM52" i="8"/>
  <c r="AN52" i="8"/>
  <c r="AO52" i="8"/>
  <c r="AP52" i="8"/>
  <c r="AQ52" i="8"/>
  <c r="AR52" i="8"/>
  <c r="AS52" i="8"/>
  <c r="AT52" i="8"/>
  <c r="AU52" i="8"/>
  <c r="AV52" i="8"/>
  <c r="AW52" i="8"/>
  <c r="AX52" i="8"/>
  <c r="AY52" i="8"/>
  <c r="AZ52" i="8"/>
  <c r="BA52" i="8"/>
  <c r="BB52" i="8"/>
  <c r="BC52" i="8"/>
  <c r="BD52" i="8"/>
  <c r="A53" i="8"/>
  <c r="B53" i="8"/>
  <c r="C53" i="8"/>
  <c r="D53" i="8"/>
  <c r="F53" i="8"/>
  <c r="G53" i="8"/>
  <c r="H53" i="8"/>
  <c r="I53" i="8"/>
  <c r="J53" i="8"/>
  <c r="K53" i="8"/>
  <c r="M53" i="8"/>
  <c r="N53" i="8"/>
  <c r="O53" i="8"/>
  <c r="P53" i="8"/>
  <c r="Q53" i="8"/>
  <c r="R53" i="8"/>
  <c r="S53" i="8"/>
  <c r="T53" i="8"/>
  <c r="U53" i="8"/>
  <c r="V53" i="8"/>
  <c r="W53" i="8"/>
  <c r="X53" i="8"/>
  <c r="AA53" i="8"/>
  <c r="AC53" i="8"/>
  <c r="AD53" i="8"/>
  <c r="AE53" i="8"/>
  <c r="AF53" i="8"/>
  <c r="AG53" i="8"/>
  <c r="AH53" i="8"/>
  <c r="AI53" i="8"/>
  <c r="AL53" i="8"/>
  <c r="AM53" i="8"/>
  <c r="AN53" i="8"/>
  <c r="AO53" i="8"/>
  <c r="AP53" i="8"/>
  <c r="AQ53" i="8"/>
  <c r="AR53" i="8"/>
  <c r="AS53" i="8"/>
  <c r="AT53" i="8"/>
  <c r="AU53" i="8"/>
  <c r="AV53" i="8"/>
  <c r="AW53" i="8"/>
  <c r="AX53" i="8"/>
  <c r="AY53" i="8"/>
  <c r="AZ53" i="8"/>
  <c r="BA53" i="8"/>
  <c r="BB53" i="8"/>
  <c r="BC53" i="8"/>
  <c r="BD53" i="8"/>
  <c r="A54" i="8"/>
  <c r="B54" i="8"/>
  <c r="C54" i="8"/>
  <c r="D54" i="8"/>
  <c r="F54" i="8"/>
  <c r="G54" i="8"/>
  <c r="H54" i="8"/>
  <c r="I54" i="8"/>
  <c r="J54" i="8"/>
  <c r="K54" i="8"/>
  <c r="M54" i="8"/>
  <c r="N54" i="8"/>
  <c r="O54" i="8"/>
  <c r="P54" i="8"/>
  <c r="Q54" i="8"/>
  <c r="R54" i="8"/>
  <c r="S54" i="8"/>
  <c r="T54" i="8"/>
  <c r="U54" i="8"/>
  <c r="V54" i="8"/>
  <c r="W54" i="8"/>
  <c r="X54" i="8"/>
  <c r="AA54" i="8"/>
  <c r="AC54" i="8"/>
  <c r="AD54" i="8"/>
  <c r="AE54" i="8"/>
  <c r="AF54" i="8"/>
  <c r="AG54" i="8"/>
  <c r="AH54" i="8"/>
  <c r="AI54" i="8"/>
  <c r="AL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AY54" i="8"/>
  <c r="AZ54" i="8"/>
  <c r="BA54" i="8"/>
  <c r="BB54" i="8"/>
  <c r="BC54" i="8"/>
  <c r="BD54" i="8"/>
  <c r="A55" i="8"/>
  <c r="B55" i="8"/>
  <c r="C55" i="8"/>
  <c r="D55" i="8"/>
  <c r="F55" i="8"/>
  <c r="G55" i="8"/>
  <c r="H55" i="8"/>
  <c r="I55" i="8"/>
  <c r="J55" i="8"/>
  <c r="K55" i="8"/>
  <c r="M55" i="8"/>
  <c r="N55" i="8"/>
  <c r="O55" i="8"/>
  <c r="P55" i="8"/>
  <c r="Q55" i="8"/>
  <c r="R55" i="8"/>
  <c r="S55" i="8"/>
  <c r="T55" i="8"/>
  <c r="U55" i="8"/>
  <c r="V55" i="8"/>
  <c r="W55" i="8"/>
  <c r="X55" i="8"/>
  <c r="AA55" i="8"/>
  <c r="AC55" i="8"/>
  <c r="AD55" i="8"/>
  <c r="AE55" i="8"/>
  <c r="AF55" i="8"/>
  <c r="AG55" i="8"/>
  <c r="AH55" i="8"/>
  <c r="AI55" i="8"/>
  <c r="AL55" i="8"/>
  <c r="AM55" i="8"/>
  <c r="AN55" i="8"/>
  <c r="AO55" i="8"/>
  <c r="AP55" i="8"/>
  <c r="AQ55" i="8"/>
  <c r="AR55" i="8"/>
  <c r="AS55" i="8"/>
  <c r="AT55" i="8"/>
  <c r="AU55" i="8"/>
  <c r="AV55" i="8"/>
  <c r="AW55" i="8"/>
  <c r="AX55" i="8"/>
  <c r="AY55" i="8"/>
  <c r="AZ55" i="8"/>
  <c r="BA55" i="8"/>
  <c r="BB55" i="8"/>
  <c r="BC55" i="8"/>
  <c r="BD55" i="8"/>
  <c r="A56" i="8"/>
  <c r="B56" i="8"/>
  <c r="C56" i="8"/>
  <c r="D56" i="8"/>
  <c r="F56" i="8"/>
  <c r="G56" i="8"/>
  <c r="H56" i="8"/>
  <c r="I56" i="8"/>
  <c r="J56" i="8"/>
  <c r="K56" i="8"/>
  <c r="M56" i="8"/>
  <c r="N56" i="8"/>
  <c r="O56" i="8"/>
  <c r="P56" i="8"/>
  <c r="Q56" i="8"/>
  <c r="R56" i="8"/>
  <c r="S56" i="8"/>
  <c r="T56" i="8"/>
  <c r="U56" i="8"/>
  <c r="V56" i="8"/>
  <c r="W56" i="8"/>
  <c r="X56" i="8"/>
  <c r="AA56" i="8"/>
  <c r="AC56" i="8"/>
  <c r="AD56" i="8"/>
  <c r="AE56" i="8"/>
  <c r="AF56" i="8"/>
  <c r="AG56" i="8"/>
  <c r="AH56" i="8"/>
  <c r="AI56" i="8"/>
  <c r="AL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AY56" i="8"/>
  <c r="AZ56" i="8"/>
  <c r="BA56" i="8"/>
  <c r="BB56" i="8"/>
  <c r="BC56" i="8"/>
  <c r="BD56" i="8"/>
  <c r="A57" i="8"/>
  <c r="B57" i="8"/>
  <c r="C57" i="8"/>
  <c r="D57" i="8"/>
  <c r="F57" i="8"/>
  <c r="G57" i="8"/>
  <c r="H57" i="8"/>
  <c r="I57" i="8"/>
  <c r="J57" i="8"/>
  <c r="K57" i="8"/>
  <c r="M57" i="8"/>
  <c r="N57" i="8"/>
  <c r="O57" i="8"/>
  <c r="P57" i="8"/>
  <c r="Q57" i="8"/>
  <c r="R57" i="8"/>
  <c r="S57" i="8"/>
  <c r="T57" i="8"/>
  <c r="U57" i="8"/>
  <c r="V57" i="8"/>
  <c r="W57" i="8"/>
  <c r="X57" i="8"/>
  <c r="AA57" i="8"/>
  <c r="AC57" i="8"/>
  <c r="AD57" i="8"/>
  <c r="AE57" i="8"/>
  <c r="AF57" i="8"/>
  <c r="AG57" i="8"/>
  <c r="AH57" i="8"/>
  <c r="AI57" i="8"/>
  <c r="AL57" i="8"/>
  <c r="AM57" i="8"/>
  <c r="AN57" i="8"/>
  <c r="AO57" i="8"/>
  <c r="AP57" i="8"/>
  <c r="AQ57" i="8"/>
  <c r="AR57" i="8"/>
  <c r="AS57" i="8"/>
  <c r="AT57" i="8"/>
  <c r="AU57" i="8"/>
  <c r="AV57" i="8"/>
  <c r="AW57" i="8"/>
  <c r="AX57" i="8"/>
  <c r="AY57" i="8"/>
  <c r="AZ57" i="8"/>
  <c r="BA57" i="8"/>
  <c r="BB57" i="8"/>
  <c r="BC57" i="8"/>
  <c r="BD57" i="8"/>
  <c r="A58" i="8"/>
  <c r="B58" i="8"/>
  <c r="C58" i="8"/>
  <c r="D58" i="8"/>
  <c r="F58" i="8"/>
  <c r="G58" i="8"/>
  <c r="H58" i="8"/>
  <c r="I58" i="8"/>
  <c r="J58" i="8"/>
  <c r="K58" i="8"/>
  <c r="M58" i="8"/>
  <c r="N58" i="8"/>
  <c r="O58" i="8"/>
  <c r="P58" i="8"/>
  <c r="Q58" i="8"/>
  <c r="R58" i="8"/>
  <c r="S58" i="8"/>
  <c r="T58" i="8"/>
  <c r="U58" i="8"/>
  <c r="V58" i="8"/>
  <c r="W58" i="8"/>
  <c r="X58" i="8"/>
  <c r="AA58" i="8"/>
  <c r="AC58" i="8"/>
  <c r="AD58" i="8"/>
  <c r="AE58" i="8"/>
  <c r="AF58" i="8"/>
  <c r="AG58" i="8"/>
  <c r="AH58" i="8"/>
  <c r="AI58" i="8"/>
  <c r="AL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AY58" i="8"/>
  <c r="AZ58" i="8"/>
  <c r="BA58" i="8"/>
  <c r="BB58" i="8"/>
  <c r="BC58" i="8"/>
  <c r="BD58" i="8"/>
  <c r="A59" i="8"/>
  <c r="B59" i="8"/>
  <c r="C59" i="8"/>
  <c r="D59" i="8"/>
  <c r="F59" i="8"/>
  <c r="G59" i="8"/>
  <c r="H59" i="8"/>
  <c r="I59" i="8"/>
  <c r="J59" i="8"/>
  <c r="K59" i="8"/>
  <c r="M59" i="8"/>
  <c r="N59" i="8"/>
  <c r="O59" i="8"/>
  <c r="P59" i="8"/>
  <c r="Q59" i="8"/>
  <c r="R59" i="8"/>
  <c r="S59" i="8"/>
  <c r="T59" i="8"/>
  <c r="U59" i="8"/>
  <c r="V59" i="8"/>
  <c r="W59" i="8"/>
  <c r="X59" i="8"/>
  <c r="AA59" i="8"/>
  <c r="AC59" i="8"/>
  <c r="AD59" i="8"/>
  <c r="AE59" i="8"/>
  <c r="AF59" i="8"/>
  <c r="AG59" i="8"/>
  <c r="AH59" i="8"/>
  <c r="AI59" i="8"/>
  <c r="AL59" i="8"/>
  <c r="AM59" i="8"/>
  <c r="AN59" i="8"/>
  <c r="AO59" i="8"/>
  <c r="AP59" i="8"/>
  <c r="AQ59" i="8"/>
  <c r="AR59" i="8"/>
  <c r="AS59" i="8"/>
  <c r="AT59" i="8"/>
  <c r="AU59" i="8"/>
  <c r="AV59" i="8"/>
  <c r="AW59" i="8"/>
  <c r="AX59" i="8"/>
  <c r="AY59" i="8"/>
  <c r="AZ59" i="8"/>
  <c r="BA59" i="8"/>
  <c r="BB59" i="8"/>
  <c r="BC59" i="8"/>
  <c r="BD59" i="8"/>
  <c r="A60" i="8"/>
  <c r="B60" i="8"/>
  <c r="C60" i="8"/>
  <c r="D60" i="8"/>
  <c r="F60" i="8"/>
  <c r="G60" i="8"/>
  <c r="H60" i="8"/>
  <c r="I60" i="8"/>
  <c r="J60" i="8"/>
  <c r="K60" i="8"/>
  <c r="M60" i="8"/>
  <c r="N60" i="8"/>
  <c r="O60" i="8"/>
  <c r="P60" i="8"/>
  <c r="Q60" i="8"/>
  <c r="R60" i="8"/>
  <c r="S60" i="8"/>
  <c r="T60" i="8"/>
  <c r="U60" i="8"/>
  <c r="V60" i="8"/>
  <c r="W60" i="8"/>
  <c r="X60" i="8"/>
  <c r="AA60" i="8"/>
  <c r="AC60" i="8"/>
  <c r="AD60" i="8"/>
  <c r="AE60" i="8"/>
  <c r="AF60" i="8"/>
  <c r="AG60" i="8"/>
  <c r="AH60" i="8"/>
  <c r="AI60" i="8"/>
  <c r="AL60" i="8"/>
  <c r="AM60" i="8"/>
  <c r="AN60" i="8"/>
  <c r="AO60" i="8"/>
  <c r="AP60" i="8"/>
  <c r="AQ60" i="8"/>
  <c r="AR60" i="8"/>
  <c r="AS60" i="8"/>
  <c r="AT60" i="8"/>
  <c r="AU60" i="8"/>
  <c r="AV60" i="8"/>
  <c r="AW60" i="8"/>
  <c r="AX60" i="8"/>
  <c r="AY60" i="8"/>
  <c r="AZ60" i="8"/>
  <c r="BA60" i="8"/>
  <c r="BB60" i="8"/>
  <c r="BC60" i="8"/>
  <c r="BD60" i="8"/>
  <c r="A61" i="8"/>
  <c r="B61" i="8"/>
  <c r="C61" i="8"/>
  <c r="D61" i="8"/>
  <c r="F61" i="8"/>
  <c r="G61" i="8"/>
  <c r="H61" i="8"/>
  <c r="I61" i="8"/>
  <c r="J61" i="8"/>
  <c r="K61" i="8"/>
  <c r="M61" i="8"/>
  <c r="N61" i="8"/>
  <c r="O61" i="8"/>
  <c r="P61" i="8"/>
  <c r="Q61" i="8"/>
  <c r="R61" i="8"/>
  <c r="S61" i="8"/>
  <c r="T61" i="8"/>
  <c r="U61" i="8"/>
  <c r="V61" i="8"/>
  <c r="W61" i="8"/>
  <c r="X61" i="8"/>
  <c r="AA61" i="8"/>
  <c r="AC61" i="8"/>
  <c r="AD61" i="8"/>
  <c r="AE61" i="8"/>
  <c r="AF61" i="8"/>
  <c r="AG61" i="8"/>
  <c r="AH61" i="8"/>
  <c r="AI61" i="8"/>
  <c r="AL61" i="8"/>
  <c r="AM61" i="8"/>
  <c r="AN61" i="8"/>
  <c r="AO61" i="8"/>
  <c r="AP61" i="8"/>
  <c r="AQ61" i="8"/>
  <c r="AR61" i="8"/>
  <c r="AS61" i="8"/>
  <c r="AT61" i="8"/>
  <c r="AU61" i="8"/>
  <c r="AV61" i="8"/>
  <c r="AW61" i="8"/>
  <c r="AX61" i="8"/>
  <c r="AY61" i="8"/>
  <c r="AZ61" i="8"/>
  <c r="BA61" i="8"/>
  <c r="BB61" i="8"/>
  <c r="BC61" i="8"/>
  <c r="BD61" i="8"/>
  <c r="A62" i="8"/>
  <c r="B62" i="8"/>
  <c r="C62" i="8"/>
  <c r="D62" i="8"/>
  <c r="F62" i="8"/>
  <c r="G62" i="8"/>
  <c r="H62" i="8"/>
  <c r="I62" i="8"/>
  <c r="J62" i="8"/>
  <c r="K62" i="8"/>
  <c r="M62" i="8"/>
  <c r="N62" i="8"/>
  <c r="O62" i="8"/>
  <c r="P62" i="8"/>
  <c r="Q62" i="8"/>
  <c r="R62" i="8"/>
  <c r="S62" i="8"/>
  <c r="T62" i="8"/>
  <c r="U62" i="8"/>
  <c r="V62" i="8"/>
  <c r="W62" i="8"/>
  <c r="X62" i="8"/>
  <c r="AA62" i="8"/>
  <c r="AC62" i="8"/>
  <c r="AD62" i="8"/>
  <c r="AE62" i="8"/>
  <c r="AF62" i="8"/>
  <c r="AG62" i="8"/>
  <c r="AH62" i="8"/>
  <c r="AI62" i="8"/>
  <c r="AL62" i="8"/>
  <c r="AM62" i="8"/>
  <c r="AN62" i="8"/>
  <c r="AO62" i="8"/>
  <c r="AP62" i="8"/>
  <c r="AQ62" i="8"/>
  <c r="AR62" i="8"/>
  <c r="AS62" i="8"/>
  <c r="AT62" i="8"/>
  <c r="AU62" i="8"/>
  <c r="AV62" i="8"/>
  <c r="AW62" i="8"/>
  <c r="AX62" i="8"/>
  <c r="AY62" i="8"/>
  <c r="AZ62" i="8"/>
  <c r="BA62" i="8"/>
  <c r="BB62" i="8"/>
  <c r="BC62" i="8"/>
  <c r="BD62" i="8"/>
  <c r="A63" i="8"/>
  <c r="B63" i="8"/>
  <c r="C63" i="8"/>
  <c r="D63" i="8"/>
  <c r="F63" i="8"/>
  <c r="G63" i="8"/>
  <c r="H63" i="8"/>
  <c r="I63" i="8"/>
  <c r="J63" i="8"/>
  <c r="K63" i="8"/>
  <c r="M63" i="8"/>
  <c r="N63" i="8"/>
  <c r="O63" i="8"/>
  <c r="P63" i="8"/>
  <c r="Q63" i="8"/>
  <c r="R63" i="8"/>
  <c r="S63" i="8"/>
  <c r="T63" i="8"/>
  <c r="U63" i="8"/>
  <c r="V63" i="8"/>
  <c r="W63" i="8"/>
  <c r="X63" i="8"/>
  <c r="AA63" i="8"/>
  <c r="AC63" i="8"/>
  <c r="AD63" i="8"/>
  <c r="AE63" i="8"/>
  <c r="AF63" i="8"/>
  <c r="AG63" i="8"/>
  <c r="AH63" i="8"/>
  <c r="AI63" i="8"/>
  <c r="AL63" i="8"/>
  <c r="AM63" i="8"/>
  <c r="AN63" i="8"/>
  <c r="AO63" i="8"/>
  <c r="AP63" i="8"/>
  <c r="AQ63" i="8"/>
  <c r="AR63" i="8"/>
  <c r="AS63" i="8"/>
  <c r="AT63" i="8"/>
  <c r="AU63" i="8"/>
  <c r="AV63" i="8"/>
  <c r="AW63" i="8"/>
  <c r="AX63" i="8"/>
  <c r="AY63" i="8"/>
  <c r="AZ63" i="8"/>
  <c r="BA63" i="8"/>
  <c r="BB63" i="8"/>
  <c r="BC63" i="8"/>
  <c r="BD63" i="8"/>
  <c r="A64" i="8"/>
  <c r="B64" i="8"/>
  <c r="C64" i="8"/>
  <c r="D64" i="8"/>
  <c r="F64" i="8"/>
  <c r="G64" i="8"/>
  <c r="H64" i="8"/>
  <c r="I64" i="8"/>
  <c r="J64" i="8"/>
  <c r="K64" i="8"/>
  <c r="M64" i="8"/>
  <c r="N64" i="8"/>
  <c r="O64" i="8"/>
  <c r="P64" i="8"/>
  <c r="Q64" i="8"/>
  <c r="R64" i="8"/>
  <c r="S64" i="8"/>
  <c r="T64" i="8"/>
  <c r="U64" i="8"/>
  <c r="V64" i="8"/>
  <c r="W64" i="8"/>
  <c r="X64" i="8"/>
  <c r="AA64" i="8"/>
  <c r="AC64" i="8"/>
  <c r="AD64" i="8"/>
  <c r="AE64" i="8"/>
  <c r="AF64" i="8"/>
  <c r="AG64" i="8"/>
  <c r="AH64" i="8"/>
  <c r="AI64" i="8"/>
  <c r="AL64" i="8"/>
  <c r="AM64" i="8"/>
  <c r="AN64" i="8"/>
  <c r="AO64" i="8"/>
  <c r="AP64" i="8"/>
  <c r="AQ64" i="8"/>
  <c r="AR64" i="8"/>
  <c r="AS64" i="8"/>
  <c r="AT64" i="8"/>
  <c r="AU64" i="8"/>
  <c r="AV64" i="8"/>
  <c r="AW64" i="8"/>
  <c r="AX64" i="8"/>
  <c r="AY64" i="8"/>
  <c r="AZ64" i="8"/>
  <c r="BA64" i="8"/>
  <c r="BB64" i="8"/>
  <c r="BC64" i="8"/>
  <c r="BD64" i="8"/>
  <c r="A65" i="8"/>
  <c r="B65" i="8"/>
  <c r="C65" i="8"/>
  <c r="D65" i="8"/>
  <c r="F65" i="8"/>
  <c r="G65" i="8"/>
  <c r="H65" i="8"/>
  <c r="I65" i="8"/>
  <c r="J65" i="8"/>
  <c r="K65" i="8"/>
  <c r="M65" i="8"/>
  <c r="N65" i="8"/>
  <c r="O65" i="8"/>
  <c r="P65" i="8"/>
  <c r="Q65" i="8"/>
  <c r="R65" i="8"/>
  <c r="S65" i="8"/>
  <c r="T65" i="8"/>
  <c r="U65" i="8"/>
  <c r="V65" i="8"/>
  <c r="W65" i="8"/>
  <c r="X65" i="8"/>
  <c r="AA65" i="8"/>
  <c r="AC65" i="8"/>
  <c r="AD65" i="8"/>
  <c r="AE65" i="8"/>
  <c r="AF65" i="8"/>
  <c r="AG65" i="8"/>
  <c r="AH65" i="8"/>
  <c r="AI65" i="8"/>
  <c r="AL65" i="8"/>
  <c r="AM65" i="8"/>
  <c r="AN65" i="8"/>
  <c r="AO65" i="8"/>
  <c r="AP65" i="8"/>
  <c r="AQ65" i="8"/>
  <c r="AR65" i="8"/>
  <c r="AS65" i="8"/>
  <c r="AT65" i="8"/>
  <c r="AU65" i="8"/>
  <c r="AV65" i="8"/>
  <c r="AW65" i="8"/>
  <c r="AX65" i="8"/>
  <c r="AY65" i="8"/>
  <c r="AZ65" i="8"/>
  <c r="BA65" i="8"/>
  <c r="BB65" i="8"/>
  <c r="BC65" i="8"/>
  <c r="BD65" i="8"/>
  <c r="A66" i="8"/>
  <c r="B66" i="8"/>
  <c r="D66" i="8"/>
  <c r="G66" i="8"/>
  <c r="H66" i="8"/>
  <c r="I66" i="8"/>
  <c r="J66" i="8"/>
  <c r="K66" i="8"/>
  <c r="M66" i="8"/>
  <c r="O66" i="8"/>
  <c r="P66" i="8"/>
  <c r="Q66" i="8"/>
  <c r="T66" i="8"/>
  <c r="U66" i="8"/>
  <c r="W66" i="8"/>
  <c r="X66" i="8"/>
  <c r="AA66" i="8"/>
  <c r="AC66" i="8"/>
  <c r="AD66" i="8"/>
  <c r="AE66" i="8"/>
  <c r="AF66" i="8"/>
  <c r="AG66" i="8"/>
  <c r="AH66" i="8"/>
  <c r="AI66" i="8"/>
  <c r="AL66" i="8"/>
  <c r="AM66" i="8"/>
  <c r="AN66" i="8"/>
  <c r="AO66" i="8"/>
  <c r="AP66" i="8"/>
  <c r="AQ66" i="8"/>
  <c r="AR66" i="8"/>
  <c r="AU66" i="8"/>
  <c r="AV66" i="8"/>
  <c r="AW66" i="8"/>
  <c r="AX66" i="8"/>
  <c r="AY66" i="8"/>
  <c r="AZ66" i="8"/>
  <c r="BA66" i="8"/>
  <c r="BB66" i="8"/>
  <c r="BD66" i="8"/>
  <c r="A67" i="8"/>
  <c r="B67" i="8"/>
  <c r="C67" i="8"/>
  <c r="D67" i="8"/>
  <c r="F67" i="8"/>
  <c r="G67" i="8"/>
  <c r="H67" i="8"/>
  <c r="I67" i="8"/>
  <c r="J67" i="8"/>
  <c r="K67" i="8"/>
  <c r="M67" i="8"/>
  <c r="N67" i="8"/>
  <c r="O67" i="8"/>
  <c r="P67" i="8"/>
  <c r="Q67" i="8"/>
  <c r="R67" i="8"/>
  <c r="S67" i="8"/>
  <c r="T67" i="8"/>
  <c r="U67" i="8"/>
  <c r="V67" i="8"/>
  <c r="W67" i="8"/>
  <c r="X67" i="8"/>
  <c r="AA67" i="8"/>
  <c r="AC67" i="8"/>
  <c r="AD67" i="8"/>
  <c r="AE67" i="8"/>
  <c r="AF67" i="8"/>
  <c r="AG67" i="8"/>
  <c r="AH67" i="8"/>
  <c r="AI67" i="8"/>
  <c r="AL67" i="8"/>
  <c r="AM67" i="8"/>
  <c r="AN67" i="8"/>
  <c r="AO67" i="8"/>
  <c r="AP67" i="8"/>
  <c r="AQ67" i="8"/>
  <c r="AR67" i="8"/>
  <c r="AS67" i="8"/>
  <c r="AT67" i="8"/>
  <c r="AU67" i="8"/>
  <c r="AV67" i="8"/>
  <c r="AW67" i="8"/>
  <c r="AX67" i="8"/>
  <c r="AY67" i="8"/>
  <c r="AZ67" i="8"/>
  <c r="BA67" i="8"/>
  <c r="BB67" i="8"/>
  <c r="BC67" i="8"/>
  <c r="BD67" i="8"/>
  <c r="A68" i="8"/>
  <c r="B68" i="8"/>
  <c r="C68" i="8"/>
  <c r="D68" i="8"/>
  <c r="F68" i="8"/>
  <c r="G68" i="8"/>
  <c r="H68" i="8"/>
  <c r="I68" i="8"/>
  <c r="J68" i="8"/>
  <c r="K68" i="8"/>
  <c r="M68" i="8"/>
  <c r="N68" i="8"/>
  <c r="O68" i="8"/>
  <c r="P68" i="8"/>
  <c r="Q68" i="8"/>
  <c r="R68" i="8"/>
  <c r="S68" i="8"/>
  <c r="T68" i="8"/>
  <c r="U68" i="8"/>
  <c r="V68" i="8"/>
  <c r="W68" i="8"/>
  <c r="X68" i="8"/>
  <c r="AA68" i="8"/>
  <c r="AC68" i="8"/>
  <c r="AD68" i="8"/>
  <c r="AE68" i="8"/>
  <c r="AF68" i="8"/>
  <c r="AG68" i="8"/>
  <c r="AH68" i="8"/>
  <c r="AI68" i="8"/>
  <c r="AL68" i="8"/>
  <c r="AM68" i="8"/>
  <c r="AN68" i="8"/>
  <c r="AO68" i="8"/>
  <c r="AP68" i="8"/>
  <c r="AQ68" i="8"/>
  <c r="AR68" i="8"/>
  <c r="AS68" i="8"/>
  <c r="AT68" i="8"/>
  <c r="AU68" i="8"/>
  <c r="AV68" i="8"/>
  <c r="AW68" i="8"/>
  <c r="AX68" i="8"/>
  <c r="AY68" i="8"/>
  <c r="AZ68" i="8"/>
  <c r="BA68" i="8"/>
  <c r="BB68" i="8"/>
  <c r="BC68" i="8"/>
  <c r="BD68" i="8"/>
  <c r="N2" i="8"/>
  <c r="O2" i="8"/>
  <c r="P2" i="8"/>
  <c r="Q2" i="8"/>
  <c r="R2" i="8"/>
  <c r="S2" i="8"/>
  <c r="T2" i="8"/>
  <c r="U2" i="8"/>
  <c r="V2" i="8"/>
  <c r="W2" i="8"/>
  <c r="X2" i="8"/>
  <c r="AA2" i="8"/>
  <c r="AC2" i="8"/>
  <c r="AD2" i="8"/>
  <c r="AE2" i="8"/>
  <c r="AF2" i="8"/>
  <c r="AG2" i="8"/>
  <c r="AH2" i="8"/>
  <c r="AI2" i="8"/>
  <c r="AL2" i="8"/>
  <c r="AM2" i="8"/>
  <c r="AN2" i="8"/>
  <c r="AO2" i="8"/>
  <c r="AP2" i="8"/>
  <c r="AQ2" i="8"/>
  <c r="AR2" i="8"/>
  <c r="AS2" i="8"/>
  <c r="AT2" i="8"/>
  <c r="AU2" i="8"/>
  <c r="AV2" i="8"/>
  <c r="AW2" i="8"/>
  <c r="AX2" i="8"/>
  <c r="AY2" i="8"/>
  <c r="AZ2" i="8"/>
  <c r="BA2" i="8"/>
  <c r="BB2" i="8"/>
  <c r="BC2" i="8"/>
  <c r="BD2" i="8"/>
  <c r="L110" i="8" l="1"/>
  <c r="L109" i="8" l="1"/>
  <c r="F3" i="20"/>
  <c r="F4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R2" i="20" l="1"/>
  <c r="Y55" i="8" l="1"/>
  <c r="Y9" i="8"/>
  <c r="Y65" i="8"/>
  <c r="Y41" i="8"/>
  <c r="Y49" i="8"/>
  <c r="Y43" i="8"/>
  <c r="Y64" i="8"/>
  <c r="Y59" i="8"/>
  <c r="Y15" i="8"/>
  <c r="Y47" i="8"/>
  <c r="Y57" i="8"/>
  <c r="Y52" i="8"/>
  <c r="Y6" i="8"/>
  <c r="Y48" i="8"/>
  <c r="Y67" i="8"/>
  <c r="Y29" i="8"/>
  <c r="Y16" i="8"/>
  <c r="Y60" i="8"/>
  <c r="Y24" i="8"/>
  <c r="Y58" i="8"/>
  <c r="Y10" i="8"/>
  <c r="Y8" i="8"/>
  <c r="Y62" i="8"/>
  <c r="Y40" i="8"/>
  <c r="Y27" i="8"/>
  <c r="Y35" i="8"/>
  <c r="Y46" i="8"/>
  <c r="Y31" i="8"/>
  <c r="Y68" i="8"/>
  <c r="Y30" i="8"/>
  <c r="Y66" i="8"/>
  <c r="Y12" i="8"/>
  <c r="Y20" i="8"/>
  <c r="Y28" i="8"/>
  <c r="Y38" i="8"/>
  <c r="Y19" i="8"/>
  <c r="Y56" i="8"/>
  <c r="Y18" i="8"/>
  <c r="Y7" i="8"/>
  <c r="Y33" i="8"/>
  <c r="Y42" i="8"/>
  <c r="Y45" i="8"/>
  <c r="Y51" i="8"/>
  <c r="Y63" i="8"/>
  <c r="Y39" i="8"/>
  <c r="Y17" i="8"/>
  <c r="Y26" i="8"/>
  <c r="Y37" i="8"/>
  <c r="Y25" i="8"/>
  <c r="Y36" i="8"/>
  <c r="Y5" i="8"/>
  <c r="Y54" i="8"/>
  <c r="Y32" i="8"/>
  <c r="Y23" i="8"/>
  <c r="Y14" i="8"/>
  <c r="Y34" i="8"/>
  <c r="Y4" i="8"/>
  <c r="Y53" i="8"/>
  <c r="Y22" i="8"/>
  <c r="Y13" i="8"/>
  <c r="Y3" i="8"/>
  <c r="Y61" i="8"/>
  <c r="Y50" i="8"/>
  <c r="Y44" i="8"/>
  <c r="Y21" i="8"/>
  <c r="Y11" i="8"/>
  <c r="Y2" i="8"/>
  <c r="AB68" i="8" l="1"/>
  <c r="AB47" i="8"/>
  <c r="AB49" i="8"/>
  <c r="AB15" i="8"/>
  <c r="AB40" i="8"/>
  <c r="AB54" i="8"/>
  <c r="AB67" i="8"/>
  <c r="AB59" i="8"/>
  <c r="AB26" i="8"/>
  <c r="AB64" i="8"/>
  <c r="AB25" i="8"/>
  <c r="AB57" i="8"/>
  <c r="AB50" i="8"/>
  <c r="AB42" i="8"/>
  <c r="AB58" i="8"/>
  <c r="AB33" i="8"/>
  <c r="AB55" i="8"/>
  <c r="AB31" i="8"/>
  <c r="AB38" i="8"/>
  <c r="AB53" i="8"/>
  <c r="AB48" i="8"/>
  <c r="AB7" i="8"/>
  <c r="AB5" i="8"/>
  <c r="AB41" i="8"/>
  <c r="AB63" i="8"/>
  <c r="AB46" i="8"/>
  <c r="AB52" i="8"/>
  <c r="AB30" i="8"/>
  <c r="AB22" i="8"/>
  <c r="AB28" i="8"/>
  <c r="AB34" i="8"/>
  <c r="AB13" i="8"/>
  <c r="AB14" i="8"/>
  <c r="AB18" i="8"/>
  <c r="AB9" i="8"/>
  <c r="AB16" i="8"/>
  <c r="AB8" i="8"/>
  <c r="AB32" i="8"/>
  <c r="AB24" i="8"/>
  <c r="AB23" i="8"/>
  <c r="AB6" i="8"/>
  <c r="AB39" i="8"/>
  <c r="AB17" i="8"/>
  <c r="AB65" i="8"/>
  <c r="AB45" i="8"/>
  <c r="AB37" i="8"/>
  <c r="AB29" i="8"/>
  <c r="AB21" i="8"/>
  <c r="AB12" i="8"/>
  <c r="AB4" i="8"/>
  <c r="AB61" i="8"/>
  <c r="AB44" i="8"/>
  <c r="AB36" i="8"/>
  <c r="AB20" i="8"/>
  <c r="AB11" i="8"/>
  <c r="AB3" i="8"/>
  <c r="AB62" i="8"/>
  <c r="AB60" i="8"/>
  <c r="AB51" i="8"/>
  <c r="AB43" i="8"/>
  <c r="AB35" i="8"/>
  <c r="AB27" i="8"/>
  <c r="AB19" i="8"/>
  <c r="AB56" i="8"/>
  <c r="AB10" i="8"/>
  <c r="AB2" i="8"/>
  <c r="AJ49" i="8" l="1"/>
  <c r="AJ68" i="8"/>
  <c r="AJ47" i="8"/>
  <c r="AJ35" i="8"/>
  <c r="AJ15" i="8"/>
  <c r="AJ36" i="8"/>
  <c r="AJ12" i="8"/>
  <c r="AJ22" i="8"/>
  <c r="AJ46" i="8"/>
  <c r="AJ3" i="8"/>
  <c r="AJ45" i="8"/>
  <c r="AJ44" i="8"/>
  <c r="AJ21" i="8"/>
  <c r="AJ6" i="8"/>
  <c r="AJ29" i="8"/>
  <c r="AJ30" i="8"/>
  <c r="AJ14" i="8"/>
  <c r="AJ64" i="8"/>
  <c r="AJ7" i="8"/>
  <c r="AJ2" i="8"/>
  <c r="AJ37" i="8"/>
  <c r="AJ63" i="8"/>
  <c r="AJ28" i="8"/>
  <c r="AJ13" i="8"/>
  <c r="AJ62" i="8"/>
  <c r="AJ38" i="8"/>
  <c r="AJ18" i="8"/>
  <c r="AJ52" i="8"/>
  <c r="AJ61" i="8"/>
  <c r="AJ4" i="8"/>
  <c r="AJ5" i="8"/>
  <c r="AJ55" i="8"/>
  <c r="AJ58" i="8"/>
  <c r="AJ34" i="8"/>
  <c r="AJ59" i="8"/>
  <c r="AJ50" i="8"/>
  <c r="AJ48" i="8"/>
  <c r="AJ43" i="8"/>
  <c r="AJ54" i="8"/>
  <c r="AJ16" i="8"/>
  <c r="AJ25" i="8"/>
  <c r="AJ33" i="8"/>
  <c r="AJ60" i="8"/>
  <c r="AJ65" i="8"/>
  <c r="AJ41" i="8"/>
  <c r="AJ67" i="8"/>
  <c r="AJ23" i="8"/>
  <c r="AJ24" i="8"/>
  <c r="AJ57" i="8"/>
  <c r="AJ8" i="8"/>
  <c r="AJ19" i="8"/>
  <c r="AJ56" i="8"/>
  <c r="AJ26" i="8"/>
  <c r="AJ20" i="8"/>
  <c r="AJ31" i="8"/>
  <c r="AJ32" i="8"/>
  <c r="AJ10" i="8"/>
  <c r="AJ9" i="8"/>
  <c r="AJ11" i="8"/>
  <c r="AJ53" i="8"/>
  <c r="AJ42" i="8"/>
  <c r="AJ51" i="8"/>
  <c r="AJ39" i="8"/>
  <c r="AJ17" i="8"/>
  <c r="AJ40" i="8"/>
  <c r="AJ27" i="8"/>
  <c r="L20" i="8"/>
  <c r="L61" i="8" l="1"/>
  <c r="L32" i="8"/>
  <c r="L3" i="8"/>
  <c r="L68" i="8"/>
  <c r="E15" i="8"/>
  <c r="L21" i="8"/>
  <c r="L8" i="8"/>
  <c r="L62" i="8"/>
  <c r="L60" i="8"/>
  <c r="E10" i="8"/>
  <c r="L7" i="8"/>
  <c r="L15" i="8"/>
  <c r="L63" i="8"/>
  <c r="L64" i="8"/>
  <c r="E31" i="8"/>
  <c r="E47" i="8"/>
  <c r="L65" i="8"/>
  <c r="L6" i="8"/>
  <c r="E7" i="8"/>
  <c r="L36" i="8"/>
  <c r="E21" i="8"/>
  <c r="L5" i="8"/>
  <c r="L11" i="8"/>
  <c r="L31" i="8"/>
  <c r="L35" i="8"/>
  <c r="L10" i="8"/>
  <c r="E49" i="8"/>
  <c r="E68" i="8"/>
  <c r="L49" i="8"/>
  <c r="E18" i="8"/>
  <c r="L9" i="8"/>
  <c r="L13" i="8"/>
  <c r="L18" i="8"/>
  <c r="L30" i="8"/>
  <c r="L38" i="8"/>
  <c r="L47" i="8"/>
  <c r="E63" i="8"/>
  <c r="E4" i="8"/>
  <c r="E67" i="8"/>
  <c r="E16" i="8"/>
  <c r="E37" i="8"/>
  <c r="E61" i="8"/>
  <c r="E65" i="8"/>
  <c r="E62" i="8"/>
  <c r="E3" i="8"/>
  <c r="E20" i="8"/>
  <c r="E24" i="8"/>
  <c r="E40" i="8"/>
  <c r="E48" i="8"/>
  <c r="E14" i="8"/>
  <c r="E36" i="8"/>
  <c r="E9" i="8"/>
  <c r="E66" i="8"/>
  <c r="E60" i="8"/>
  <c r="E64" i="8"/>
  <c r="E6" i="8"/>
  <c r="E11" i="8"/>
  <c r="E27" i="8"/>
  <c r="E43" i="8"/>
  <c r="E57" i="8"/>
  <c r="L26" i="8"/>
  <c r="L34" i="8"/>
  <c r="L41" i="8"/>
  <c r="L58" i="8"/>
  <c r="L53" i="8"/>
  <c r="L46" i="8"/>
  <c r="L50" i="8"/>
  <c r="L22" i="8"/>
  <c r="E19" i="8"/>
  <c r="E56" i="8"/>
  <c r="E23" i="8"/>
  <c r="E35" i="8"/>
  <c r="E39" i="8"/>
  <c r="E17" i="8"/>
  <c r="E52" i="8"/>
  <c r="L19" i="8"/>
  <c r="L56" i="8"/>
  <c r="L27" i="8"/>
  <c r="L39" i="8"/>
  <c r="L17" i="8"/>
  <c r="L43" i="8"/>
  <c r="L57" i="8"/>
  <c r="L52" i="8"/>
  <c r="L14" i="8"/>
  <c r="L23" i="8"/>
  <c r="E28" i="8"/>
  <c r="E32" i="8"/>
  <c r="E44" i="8"/>
  <c r="E55" i="8"/>
  <c r="E51" i="8"/>
  <c r="L28" i="8"/>
  <c r="L40" i="8"/>
  <c r="L44" i="8"/>
  <c r="L55" i="8"/>
  <c r="L51" i="8"/>
  <c r="L48" i="8"/>
  <c r="L24" i="8"/>
  <c r="E8" i="8"/>
  <c r="E12" i="8"/>
  <c r="E25" i="8"/>
  <c r="E29" i="8"/>
  <c r="E33" i="8"/>
  <c r="E42" i="8"/>
  <c r="E59" i="8"/>
  <c r="E54" i="8"/>
  <c r="E45" i="8"/>
  <c r="L4" i="8"/>
  <c r="L12" i="8"/>
  <c r="L25" i="8"/>
  <c r="L33" i="8"/>
  <c r="L37" i="8"/>
  <c r="L42" i="8"/>
  <c r="L59" i="8"/>
  <c r="L54" i="8"/>
  <c r="L45" i="8"/>
  <c r="L67" i="8"/>
  <c r="L16" i="8"/>
  <c r="L29" i="8"/>
  <c r="E5" i="8"/>
  <c r="E13" i="8"/>
  <c r="E22" i="8"/>
  <c r="E26" i="8"/>
  <c r="E30" i="8"/>
  <c r="E34" i="8"/>
  <c r="E38" i="8"/>
  <c r="E41" i="8"/>
  <c r="E58" i="8"/>
  <c r="E53" i="8"/>
  <c r="E46" i="8"/>
  <c r="E50" i="8"/>
  <c r="Z68" i="8" l="1"/>
  <c r="Z28" i="8"/>
  <c r="Z47" i="8"/>
  <c r="Z15" i="8"/>
  <c r="Z58" i="8"/>
  <c r="Z57" i="8"/>
  <c r="Z49" i="8"/>
  <c r="Z52" i="8"/>
  <c r="Z37" i="8"/>
  <c r="Z8" i="8"/>
  <c r="Z41" i="8"/>
  <c r="Z42" i="8"/>
  <c r="Z67" i="8"/>
  <c r="Z59" i="8"/>
  <c r="Z33" i="8"/>
  <c r="Z26" i="8"/>
  <c r="Z38" i="8"/>
  <c r="Z55" i="8"/>
  <c r="Z12" i="8"/>
  <c r="Z18" i="8"/>
  <c r="Z46" i="8"/>
  <c r="Z31" i="8"/>
  <c r="Z25" i="8"/>
  <c r="Z48" i="8"/>
  <c r="Z3" i="8"/>
  <c r="Z10" i="8"/>
  <c r="Z22" i="8"/>
  <c r="Z65" i="8"/>
  <c r="Z45" i="8"/>
  <c r="Z20" i="8"/>
  <c r="Z29" i="8"/>
  <c r="Z44" i="8"/>
  <c r="Z5" i="8"/>
  <c r="Z61" i="8"/>
  <c r="Z9" i="8"/>
  <c r="Z62" i="8"/>
  <c r="Z6" i="8"/>
  <c r="Z30" i="8"/>
  <c r="Z60" i="8"/>
  <c r="Z14" i="8"/>
  <c r="Z39" i="8"/>
  <c r="Z17" i="8"/>
  <c r="Z51" i="8"/>
  <c r="Z4" i="8"/>
  <c r="Z53" i="8"/>
  <c r="Z23" i="8"/>
  <c r="Z21" i="8"/>
  <c r="Z40" i="8"/>
  <c r="Z19" i="8"/>
  <c r="Z56" i="8"/>
  <c r="Z32" i="8"/>
  <c r="Z43" i="8"/>
  <c r="Z7" i="8"/>
  <c r="Z36" i="8"/>
  <c r="Z50" i="8"/>
  <c r="Z16" i="8"/>
  <c r="Z13" i="8"/>
  <c r="Z63" i="8"/>
  <c r="Z24" i="8"/>
  <c r="Z35" i="8"/>
  <c r="Z54" i="8"/>
  <c r="Z34" i="8"/>
  <c r="Z64" i="8"/>
  <c r="Z11" i="8"/>
  <c r="Z27" i="8"/>
  <c r="Z2" i="8"/>
  <c r="L108" i="8" l="1"/>
  <c r="L107" i="8" l="1"/>
  <c r="L106" i="8" l="1"/>
  <c r="T13" i="20" l="1"/>
  <c r="T12" i="20"/>
  <c r="T11" i="20"/>
  <c r="T10" i="20"/>
  <c r="T9" i="20"/>
  <c r="T8" i="20"/>
  <c r="T7" i="20"/>
  <c r="T6" i="20"/>
  <c r="T5" i="20"/>
  <c r="T4" i="20"/>
  <c r="T3" i="20"/>
  <c r="T2" i="20"/>
  <c r="F24" i="11"/>
  <c r="F22" i="11"/>
  <c r="F21" i="11"/>
  <c r="AA3" i="11"/>
  <c r="L105" i="8"/>
  <c r="C105" i="8"/>
  <c r="L102" i="8"/>
  <c r="K102" i="8"/>
  <c r="C102" i="8"/>
  <c r="L104" i="8"/>
  <c r="K104" i="8"/>
  <c r="C104" i="8"/>
  <c r="L103" i="8"/>
  <c r="K103" i="8"/>
  <c r="C103" i="8"/>
  <c r="L101" i="8"/>
  <c r="K101" i="8"/>
  <c r="C101" i="8"/>
  <c r="L100" i="8"/>
  <c r="K100" i="8"/>
  <c r="C100" i="8"/>
  <c r="L98" i="8"/>
  <c r="K98" i="8"/>
  <c r="C98" i="8"/>
  <c r="L99" i="8"/>
  <c r="K99" i="8"/>
  <c r="C99" i="8"/>
  <c r="L97" i="8"/>
  <c r="K97" i="8"/>
  <c r="C97" i="8"/>
  <c r="L96" i="8"/>
  <c r="K96" i="8"/>
  <c r="C96" i="8"/>
  <c r="AT66" i="8"/>
  <c r="AS66" i="8"/>
  <c r="Z66" i="8"/>
  <c r="V66" i="8"/>
  <c r="S66" i="8"/>
  <c r="R66" i="8"/>
  <c r="L95" i="8"/>
  <c r="L66" i="8" s="1"/>
  <c r="K95" i="8"/>
  <c r="C95" i="8"/>
  <c r="L93" i="8"/>
  <c r="K93" i="8"/>
  <c r="C93" i="8"/>
  <c r="L94" i="8"/>
  <c r="K94" i="8"/>
  <c r="C94" i="8"/>
  <c r="L92" i="8"/>
  <c r="K92" i="8"/>
  <c r="C92" i="8"/>
  <c r="L91" i="8"/>
  <c r="K91" i="8"/>
  <c r="C91" i="8"/>
  <c r="L90" i="8"/>
  <c r="K90" i="8"/>
  <c r="C90" i="8"/>
  <c r="L89" i="8"/>
  <c r="K89" i="8"/>
  <c r="C89" i="8"/>
  <c r="L88" i="8"/>
  <c r="K88" i="8"/>
  <c r="C88" i="8"/>
  <c r="L87" i="8"/>
  <c r="K87" i="8"/>
  <c r="C87" i="8"/>
  <c r="L86" i="8"/>
  <c r="K86" i="8"/>
  <c r="C86" i="8"/>
  <c r="L85" i="8"/>
  <c r="K85" i="8"/>
  <c r="C85" i="8"/>
  <c r="L84" i="8"/>
  <c r="K84" i="8"/>
  <c r="C84" i="8"/>
  <c r="L83" i="8"/>
  <c r="K83" i="8"/>
  <c r="C83" i="8"/>
  <c r="L82" i="8"/>
  <c r="K82" i="8"/>
  <c r="C82" i="8"/>
  <c r="L81" i="8"/>
  <c r="K81" i="8"/>
  <c r="C81" i="8"/>
  <c r="L80" i="8"/>
  <c r="K80" i="8"/>
  <c r="C80" i="8"/>
  <c r="L77" i="8"/>
  <c r="K77" i="8"/>
  <c r="C77" i="8"/>
  <c r="L79" i="8"/>
  <c r="K79" i="8"/>
  <c r="C79" i="8"/>
  <c r="L78" i="8"/>
  <c r="K78" i="8"/>
  <c r="C78" i="8"/>
  <c r="N66" i="8"/>
  <c r="L76" i="8"/>
  <c r="K76" i="8"/>
  <c r="F66" i="8"/>
  <c r="C76" i="8"/>
  <c r="L75" i="8"/>
  <c r="K75" i="8"/>
  <c r="C75" i="8"/>
  <c r="L74" i="8"/>
  <c r="K74" i="8"/>
  <c r="C74" i="8"/>
  <c r="L73" i="8"/>
  <c r="K73" i="8"/>
  <c r="C73" i="8"/>
  <c r="L72" i="8"/>
  <c r="K72" i="8"/>
  <c r="C72" i="8"/>
  <c r="L71" i="8"/>
  <c r="K71" i="8"/>
  <c r="C71" i="8"/>
  <c r="L70" i="8"/>
  <c r="K70" i="8"/>
  <c r="C70" i="8"/>
  <c r="L69" i="8"/>
  <c r="K69" i="8"/>
  <c r="C69" i="8"/>
  <c r="M2" i="8"/>
  <c r="K2" i="8"/>
  <c r="J2" i="8"/>
  <c r="I2" i="8"/>
  <c r="H2" i="8"/>
  <c r="G2" i="8"/>
  <c r="F2" i="8"/>
  <c r="D2" i="8"/>
  <c r="B2" i="8"/>
  <c r="A2" i="8"/>
  <c r="AJ66" i="8" l="1"/>
  <c r="AB66" i="8"/>
  <c r="C66" i="8"/>
  <c r="U4" i="20"/>
  <c r="R24" i="20"/>
  <c r="R37" i="20"/>
  <c r="R26" i="20"/>
  <c r="R32" i="20"/>
  <c r="R55" i="20"/>
  <c r="R61" i="20"/>
  <c r="R31" i="20"/>
  <c r="R7" i="20"/>
  <c r="R12" i="20"/>
  <c r="R18" i="20"/>
  <c r="R42" i="20"/>
  <c r="R48" i="20"/>
  <c r="R23" i="20"/>
  <c r="R47" i="20"/>
  <c r="R53" i="20"/>
  <c r="U6" i="20"/>
  <c r="U3" i="20"/>
  <c r="R11" i="20"/>
  <c r="R19" i="20"/>
  <c r="R29" i="20"/>
  <c r="R43" i="20"/>
  <c r="R58" i="20"/>
  <c r="R64" i="20"/>
  <c r="R3" i="20"/>
  <c r="R16" i="20"/>
  <c r="R34" i="20"/>
  <c r="R40" i="20"/>
  <c r="R63" i="20"/>
  <c r="R13" i="20"/>
  <c r="U8" i="20"/>
  <c r="U11" i="20"/>
  <c r="R15" i="20"/>
  <c r="R21" i="20"/>
  <c r="R39" i="20"/>
  <c r="R45" i="20"/>
  <c r="R51" i="20"/>
  <c r="R59" i="20"/>
  <c r="R8" i="20"/>
  <c r="R9" i="20"/>
  <c r="R27" i="20"/>
  <c r="R35" i="20"/>
  <c r="R50" i="20"/>
  <c r="R56" i="20"/>
  <c r="U12" i="20"/>
  <c r="U13" i="20"/>
  <c r="R6" i="20"/>
  <c r="U5" i="20"/>
  <c r="R20" i="20"/>
  <c r="R28" i="20"/>
  <c r="R36" i="20"/>
  <c r="R44" i="20"/>
  <c r="R52" i="20"/>
  <c r="R60" i="20"/>
  <c r="R5" i="20"/>
  <c r="R10" i="20"/>
  <c r="R17" i="20"/>
  <c r="R25" i="20"/>
  <c r="R33" i="20"/>
  <c r="R41" i="20"/>
  <c r="R49" i="20"/>
  <c r="R57" i="20"/>
  <c r="R65" i="20"/>
  <c r="R4" i="20"/>
  <c r="R14" i="20"/>
  <c r="R22" i="20"/>
  <c r="R30" i="20"/>
  <c r="R38" i="20"/>
  <c r="R46" i="20"/>
  <c r="R54" i="20"/>
  <c r="R62" i="20"/>
  <c r="U9" i="20"/>
  <c r="U10" i="20"/>
  <c r="U2" i="20"/>
  <c r="L2" i="8"/>
  <c r="C2" i="8"/>
  <c r="E2" i="8"/>
  <c r="BC66" i="8"/>
  <c r="AK47" i="8" l="1"/>
  <c r="AK68" i="8"/>
  <c r="AK61" i="8"/>
  <c r="AK11" i="8"/>
  <c r="AK18" i="8"/>
  <c r="AK4" i="8"/>
  <c r="AK8" i="8"/>
  <c r="AK49" i="8"/>
  <c r="AK9" i="8"/>
  <c r="AK21" i="8"/>
  <c r="AK67" i="8"/>
  <c r="AK45" i="8"/>
  <c r="AK43" i="8"/>
  <c r="AK58" i="8"/>
  <c r="AK32" i="8"/>
  <c r="AK41" i="8"/>
  <c r="AK64" i="8"/>
  <c r="AK39" i="8"/>
  <c r="AK51" i="8"/>
  <c r="AK37" i="8"/>
  <c r="AK13" i="8"/>
  <c r="AK15" i="8"/>
  <c r="AK28" i="8"/>
  <c r="AK52" i="8"/>
  <c r="AK3" i="8"/>
  <c r="AK36" i="8"/>
  <c r="AK62" i="8"/>
  <c r="AK34" i="8"/>
  <c r="AK44" i="8"/>
  <c r="AK7" i="8"/>
  <c r="AK48" i="8"/>
  <c r="AK63" i="8"/>
  <c r="AK31" i="8"/>
  <c r="AK12" i="8"/>
  <c r="AK20" i="8"/>
  <c r="AK5" i="8"/>
  <c r="AK22" i="8"/>
  <c r="AK66" i="8"/>
  <c r="AK30" i="8"/>
  <c r="AK53" i="8"/>
  <c r="AK60" i="8"/>
  <c r="AK16" i="8"/>
  <c r="AK38" i="8"/>
  <c r="AK27" i="8"/>
  <c r="AK59" i="8"/>
  <c r="AK14" i="8"/>
  <c r="AK50" i="8"/>
  <c r="AK6" i="8"/>
  <c r="AK25" i="8"/>
  <c r="AK29" i="8"/>
  <c r="AK65" i="8"/>
  <c r="AK26" i="8"/>
  <c r="AK19" i="8"/>
  <c r="AK35" i="8"/>
  <c r="AK46" i="8"/>
  <c r="AK40" i="8"/>
  <c r="AK2" i="8"/>
  <c r="AK24" i="8"/>
  <c r="AK54" i="8"/>
  <c r="AK33" i="8"/>
  <c r="AK42" i="8"/>
  <c r="AK56" i="8"/>
  <c r="AK10" i="8"/>
  <c r="AK55" i="8"/>
  <c r="AK23" i="8"/>
  <c r="AK57" i="8"/>
  <c r="AK17" i="8"/>
  <c r="U7" i="20"/>
</calcChain>
</file>

<file path=xl/sharedStrings.xml><?xml version="1.0" encoding="utf-8"?>
<sst xmlns="http://schemas.openxmlformats.org/spreadsheetml/2006/main" count="763" uniqueCount="429">
  <si>
    <t>Nom</t>
  </si>
  <si>
    <t>Prénom</t>
  </si>
  <si>
    <t>Date de naissance</t>
  </si>
  <si>
    <t>Âge</t>
  </si>
  <si>
    <t>IEF</t>
  </si>
  <si>
    <t>AG</t>
  </si>
  <si>
    <t>CMU</t>
  </si>
  <si>
    <t>CFA</t>
  </si>
  <si>
    <t>Lieu d'apprentissage</t>
  </si>
  <si>
    <t>Passeport</t>
  </si>
  <si>
    <t>Jugement supplétif</t>
  </si>
  <si>
    <t>Date de majorité</t>
  </si>
  <si>
    <t>A._FRERET</t>
  </si>
  <si>
    <t>D._CHAHARANE</t>
  </si>
  <si>
    <t>V._LECUYER</t>
  </si>
  <si>
    <t>Educateurs</t>
  </si>
  <si>
    <t>Choix</t>
  </si>
  <si>
    <t>Oui</t>
  </si>
  <si>
    <t>Non</t>
  </si>
  <si>
    <t>Statut</t>
  </si>
  <si>
    <t>Date d'arrivée en France</t>
  </si>
  <si>
    <t>Autre</t>
  </si>
  <si>
    <t>Scolarité</t>
  </si>
  <si>
    <t>Demande de titre</t>
  </si>
  <si>
    <t>Travailleur temporaire</t>
  </si>
  <si>
    <t>Nationalité</t>
  </si>
  <si>
    <t>Asile</t>
  </si>
  <si>
    <t>Vie privée et familiale</t>
  </si>
  <si>
    <t>Date d'arrivée au DAMA</t>
  </si>
  <si>
    <t>Mail</t>
  </si>
  <si>
    <t>Mail AG</t>
  </si>
  <si>
    <t>Carte consulaire</t>
  </si>
  <si>
    <t>Envoyer mail</t>
  </si>
  <si>
    <t>ATJM</t>
  </si>
  <si>
    <t>Date de fin d'ATJM</t>
  </si>
  <si>
    <t>Etablissement</t>
  </si>
  <si>
    <t>Fin d'autorisation de travail</t>
  </si>
  <si>
    <t>Fin CMU</t>
  </si>
  <si>
    <t>SCOLARITE</t>
  </si>
  <si>
    <t>Lycee</t>
  </si>
  <si>
    <t>College</t>
  </si>
  <si>
    <t>NAVARRE</t>
  </si>
  <si>
    <t>HORTICOLE</t>
  </si>
  <si>
    <t>Fin de validité</t>
  </si>
  <si>
    <t>Bus</t>
  </si>
  <si>
    <t>Au mois</t>
  </si>
  <si>
    <t>Au trimestre</t>
  </si>
  <si>
    <t>Date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</si>
  <si>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</si>
  <si>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</si>
  <si>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</si>
  <si>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</si>
  <si>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</si>
  <si>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</si>
  <si>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</si>
  <si>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</si>
  <si>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</si>
  <si>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</si>
  <si>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</si>
  <si>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</si>
  <si>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</si>
  <si>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</si>
  <si>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</si>
  <si>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</si>
  <si>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</si>
  <si>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</si>
  <si>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</si>
  <si>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</si>
  <si>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</si>
  <si>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</si>
  <si>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</si>
  <si>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</si>
  <si>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</si>
  <si>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</si>
  <si>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</si>
  <si>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</si>
  <si>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</si>
  <si>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</si>
  <si>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</si>
  <si>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</si>
  <si>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</si>
  <si>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Clat</t>
  </si>
  <si>
    <t>Nom Prénom</t>
  </si>
  <si>
    <t>Référent PAMIE</t>
  </si>
  <si>
    <t>Age d'arrivée</t>
  </si>
  <si>
    <t>Parcours 4</t>
  </si>
  <si>
    <t>Acte de naissance</t>
  </si>
  <si>
    <t>Apprentissage</t>
  </si>
  <si>
    <t>Téléphone</t>
  </si>
  <si>
    <t>Argent de poche</t>
  </si>
  <si>
    <t>Collectif</t>
  </si>
  <si>
    <t>Semi_autonomie</t>
  </si>
  <si>
    <t>O €</t>
  </si>
  <si>
    <t>Type d'accueil</t>
  </si>
  <si>
    <t>Mail PAMIE</t>
  </si>
  <si>
    <t>Mesure de protection</t>
  </si>
  <si>
    <t>Tutelle</t>
  </si>
  <si>
    <t>Mesure</t>
  </si>
  <si>
    <t>Ordonnance de placement</t>
  </si>
  <si>
    <t>ATJM à faire</t>
  </si>
  <si>
    <t>ATJM accordé</t>
  </si>
  <si>
    <t>Date demande CMU/RIB</t>
  </si>
  <si>
    <t>E. LEMAGNEN</t>
  </si>
  <si>
    <t>Mahbub</t>
  </si>
  <si>
    <t>L. POILPRE</t>
  </si>
  <si>
    <t>H._LETESSIER</t>
  </si>
  <si>
    <t>C. BEZEAU</t>
  </si>
  <si>
    <t>Nayem</t>
  </si>
  <si>
    <t>Mohammad</t>
  </si>
  <si>
    <t>Khachik</t>
  </si>
  <si>
    <t>Khalidou</t>
  </si>
  <si>
    <t>Boubacar</t>
  </si>
  <si>
    <t>P. HENISSART</t>
  </si>
  <si>
    <t>Thierno Abdoulaye</t>
  </si>
  <si>
    <t>P. HERVE</t>
  </si>
  <si>
    <t>Youssef</t>
  </si>
  <si>
    <t>Abdoulaye</t>
  </si>
  <si>
    <t>A. STEE</t>
  </si>
  <si>
    <t>Male</t>
  </si>
  <si>
    <t>Abou</t>
  </si>
  <si>
    <t>Oumar</t>
  </si>
  <si>
    <t>Sadio</t>
  </si>
  <si>
    <t>Souleymane</t>
  </si>
  <si>
    <t>K. MAURICE PEROUMAL</t>
  </si>
  <si>
    <t>Ibrahim</t>
  </si>
  <si>
    <t>Mamadou</t>
  </si>
  <si>
    <t>Mamadou Mouctar</t>
  </si>
  <si>
    <t>Mamadou Saliou</t>
  </si>
  <si>
    <t>Mohamed Mouké</t>
  </si>
  <si>
    <t>Alain</t>
  </si>
  <si>
    <t>Vamougne</t>
  </si>
  <si>
    <t>Ali</t>
  </si>
  <si>
    <t>Sabil</t>
  </si>
  <si>
    <t>Zoumana</t>
  </si>
  <si>
    <t>Akil</t>
  </si>
  <si>
    <t>P. MARION</t>
  </si>
  <si>
    <t>Joris</t>
  </si>
  <si>
    <t>Rehan</t>
  </si>
  <si>
    <t>Hamidullah</t>
  </si>
  <si>
    <t>Mahbubur</t>
  </si>
  <si>
    <t>Bakary</t>
  </si>
  <si>
    <t>Uriel Adama</t>
  </si>
  <si>
    <t>Zaker</t>
  </si>
  <si>
    <t>Amara</t>
  </si>
  <si>
    <t>Sanassy</t>
  </si>
  <si>
    <t>Ayouba</t>
  </si>
  <si>
    <t>Brahima</t>
  </si>
  <si>
    <t>Kaka</t>
  </si>
  <si>
    <t>Madou</t>
  </si>
  <si>
    <t>Salia</t>
  </si>
  <si>
    <t>Siré</t>
  </si>
  <si>
    <t>E. GROSSET JANIN</t>
  </si>
  <si>
    <t>Javed</t>
  </si>
  <si>
    <t>CIO</t>
  </si>
  <si>
    <t>Donatien ZABUKOVEC</t>
  </si>
  <si>
    <t>Sophie NOBLE</t>
  </si>
  <si>
    <t>Annabelle FOLLET</t>
  </si>
  <si>
    <t>Mélanie DUCREUX</t>
  </si>
  <si>
    <t>Coraline DESPERROIS</t>
  </si>
  <si>
    <t>Lucie COSNIER</t>
  </si>
  <si>
    <t>Florian LEFEVRE</t>
  </si>
  <si>
    <t>C. FRANCHET</t>
  </si>
  <si>
    <t>afollet@caps76.fr</t>
  </si>
  <si>
    <t>adespray@caps76.fr</t>
  </si>
  <si>
    <t>cdesperrois@caps76.fr</t>
  </si>
  <si>
    <t>dzabukovec@caps76.fr</t>
  </si>
  <si>
    <t>flefevre@caps76.fr</t>
  </si>
  <si>
    <t>lcosnier@caps76.fr</t>
  </si>
  <si>
    <t>mducreux@caps76.fr</t>
  </si>
  <si>
    <t>snoble@caps76.fr</t>
  </si>
  <si>
    <t>O. FERE</t>
  </si>
  <si>
    <t>Archiver</t>
  </si>
  <si>
    <t>Téléphone PAMIE</t>
  </si>
  <si>
    <t>Mohamed Adem</t>
  </si>
  <si>
    <t>Sidiye</t>
  </si>
  <si>
    <t>Abdalah</t>
  </si>
  <si>
    <t>Aurélie DESPRAY</t>
  </si>
  <si>
    <t>Rehman</t>
  </si>
  <si>
    <t>Lycee_professionnel</t>
  </si>
  <si>
    <t>St_MICHEL</t>
  </si>
  <si>
    <t>Mamadou Lamine</t>
  </si>
  <si>
    <t>Numéro</t>
  </si>
  <si>
    <t>Mois</t>
  </si>
  <si>
    <t>Trimestre</t>
  </si>
  <si>
    <t>1er trimestre</t>
  </si>
  <si>
    <t>Accueil</t>
  </si>
  <si>
    <t>Prix</t>
  </si>
  <si>
    <t>Abonnements</t>
  </si>
  <si>
    <t>si CMU + Sco</t>
  </si>
  <si>
    <t>Sco</t>
  </si>
  <si>
    <t>Impossible</t>
  </si>
  <si>
    <t>2eme trimestre</t>
  </si>
  <si>
    <t>3eme trimestre</t>
  </si>
  <si>
    <t>Trimestre en cours</t>
  </si>
  <si>
    <t>Rien</t>
  </si>
  <si>
    <t>CMU + Sco</t>
  </si>
  <si>
    <t>Don Arol Charvet</t>
  </si>
  <si>
    <t>Divers</t>
  </si>
  <si>
    <t>Tarif</t>
  </si>
  <si>
    <t>Total</t>
  </si>
  <si>
    <t>Mamadou Kadjaliou</t>
  </si>
  <si>
    <t>ATJM en attente de décision</t>
  </si>
  <si>
    <t>ATJM non renouvelable</t>
  </si>
  <si>
    <t>Annuel</t>
  </si>
  <si>
    <t>Diffus</t>
  </si>
  <si>
    <t>Sami</t>
  </si>
  <si>
    <t>Khaled</t>
  </si>
  <si>
    <t>Shamim</t>
  </si>
  <si>
    <t>Songueleme Aboubacar Emmanuel</t>
  </si>
  <si>
    <t>S. GIBERT</t>
  </si>
  <si>
    <t>Makan</t>
  </si>
  <si>
    <t>mouchon27@hotmail.fr</t>
  </si>
  <si>
    <t>A_HEBERT</t>
  </si>
  <si>
    <t>abdulrehman681108@gmail.com</t>
  </si>
  <si>
    <t>souleymanecoulibaly375@gmail.com</t>
  </si>
  <si>
    <t>Fofanaabdalah90@gmail.com</t>
  </si>
  <si>
    <t>emonahmed729@gmail.com</t>
  </si>
  <si>
    <t>Kjan49738@gmail.com</t>
  </si>
  <si>
    <t>Remis</t>
  </si>
  <si>
    <t>Impression</t>
  </si>
  <si>
    <t>Amadou Bailo</t>
  </si>
  <si>
    <t>Mission Locale Garantie Jeune</t>
  </si>
  <si>
    <t>Chbre</t>
  </si>
  <si>
    <t>Mamadou Alpha</t>
  </si>
  <si>
    <t>Boubou</t>
  </si>
  <si>
    <t>Alpha Ibrahima</t>
  </si>
  <si>
    <t>Drissa</t>
  </si>
  <si>
    <t>Yacouba</t>
  </si>
  <si>
    <t>Mamadou Djoulde</t>
  </si>
  <si>
    <t>Moussa</t>
  </si>
  <si>
    <t>Mamadou Cherif</t>
  </si>
  <si>
    <t>Issiaka</t>
  </si>
  <si>
    <t>Abdulahi Abdi</t>
  </si>
  <si>
    <t>Halle</t>
  </si>
  <si>
    <t>Lassana</t>
  </si>
  <si>
    <t>Nana Gaby</t>
  </si>
  <si>
    <t>Titiane Cheik</t>
  </si>
  <si>
    <t>Kouadio Kleber</t>
  </si>
  <si>
    <t>Seydou</t>
  </si>
  <si>
    <t>B. HERICHER</t>
  </si>
  <si>
    <t>Alhassane</t>
  </si>
  <si>
    <t>Ansou</t>
  </si>
  <si>
    <t>Kamran</t>
  </si>
  <si>
    <t>Alpha Oumar</t>
  </si>
  <si>
    <t>Maruf</t>
  </si>
  <si>
    <t>Josim</t>
  </si>
  <si>
    <t>RIB</t>
  </si>
  <si>
    <t>C. ADIASSE</t>
  </si>
  <si>
    <t>Riaz</t>
  </si>
  <si>
    <t>Ousmane</t>
  </si>
  <si>
    <t>Adrahman</t>
  </si>
  <si>
    <t>Md Numan</t>
  </si>
  <si>
    <t>Md Shablu Suhan</t>
  </si>
  <si>
    <t>Md Rasel</t>
  </si>
  <si>
    <t>Hors les murs</t>
  </si>
  <si>
    <t>Date d'arrivée</t>
  </si>
  <si>
    <t>Date de départ</t>
  </si>
  <si>
    <t>Temps de présence</t>
  </si>
  <si>
    <t>7 mois</t>
  </si>
  <si>
    <t>4 mois</t>
  </si>
  <si>
    <t>11 mois</t>
  </si>
  <si>
    <t>9 mois</t>
  </si>
  <si>
    <t>5 mois</t>
  </si>
  <si>
    <t>2 mois</t>
  </si>
  <si>
    <t>1 mois</t>
  </si>
  <si>
    <t>ABDELKADER Mohamed Adem</t>
  </si>
  <si>
    <t>ARAKELYAN Khachik</t>
  </si>
  <si>
    <t>BA Khalidou</t>
  </si>
  <si>
    <t>BAH Mamadou Kadjaliou</t>
  </si>
  <si>
    <t>BANSE Youssef</t>
  </si>
  <si>
    <t>BARADJI Mamadou</t>
  </si>
  <si>
    <t>BARRY Abdoulaye</t>
  </si>
  <si>
    <t>BATHILY Mamadou</t>
  </si>
  <si>
    <t>CAMARA Ousmane</t>
  </si>
  <si>
    <t>CAMARA Sadio</t>
  </si>
  <si>
    <t>CHAFAI Sami</t>
  </si>
  <si>
    <t>CISSE Ansou</t>
  </si>
  <si>
    <t>DIABY Mamadou Lamine</t>
  </si>
  <si>
    <t>DIAKITE Makan</t>
  </si>
  <si>
    <t>DIAWARA Mohamed Mouké</t>
  </si>
  <si>
    <t>HOSEIN (ZADA) Ali</t>
  </si>
  <si>
    <t>KOULIBALY Songueleme Aboubacar Emmanuel</t>
  </si>
  <si>
    <t>MAKADJI Mamadou Lamine</t>
  </si>
  <si>
    <t>MAMOUN Riaz</t>
  </si>
  <si>
    <t>SACKO Bakary</t>
  </si>
  <si>
    <t>SACKO Mamadou</t>
  </si>
  <si>
    <t>SANOGO Uriel Adama</t>
  </si>
  <si>
    <t>SIDIBE Amara</t>
  </si>
  <si>
    <t>TOURE Ayouba</t>
  </si>
  <si>
    <t>TRAORE Madou</t>
  </si>
  <si>
    <t>TRAORE Siré</t>
  </si>
  <si>
    <t>Educateur</t>
  </si>
  <si>
    <t>Ville</t>
  </si>
  <si>
    <t>Partenaire</t>
  </si>
  <si>
    <t>Maciga</t>
  </si>
  <si>
    <t>DRAME Maciga</t>
  </si>
  <si>
    <t>G._DA_SILVA</t>
  </si>
  <si>
    <t>J._CRESTOT</t>
  </si>
  <si>
    <t>Nesar</t>
  </si>
  <si>
    <t>MOSAWI Nesar</t>
  </si>
  <si>
    <t>Munna</t>
  </si>
  <si>
    <t>Demba</t>
  </si>
  <si>
    <t>KONATE Demba</t>
  </si>
  <si>
    <t>Ouday</t>
  </si>
  <si>
    <t>NASRI Ouday</t>
  </si>
  <si>
    <t>Ali Reza</t>
  </si>
  <si>
    <t>AKBARI Ali Reza</t>
  </si>
  <si>
    <t>Abdoul Karim</t>
  </si>
  <si>
    <t>FOFANA Abdoul Karim</t>
  </si>
  <si>
    <t>Mourou</t>
  </si>
  <si>
    <t>KEITA Mourou</t>
  </si>
  <si>
    <t>IUMM</t>
  </si>
  <si>
    <t>12 mois</t>
  </si>
  <si>
    <t>6 mois</t>
  </si>
  <si>
    <t>15 mois</t>
  </si>
  <si>
    <t>Nahid</t>
  </si>
  <si>
    <t>Amadou</t>
  </si>
  <si>
    <t>BAH Amadou</t>
  </si>
  <si>
    <t>AHMED Nahid</t>
  </si>
  <si>
    <t>Mamady</t>
  </si>
  <si>
    <t>Balla</t>
  </si>
  <si>
    <t>KEITA Balla</t>
  </si>
  <si>
    <t>M'Bouillé</t>
  </si>
  <si>
    <t>SISSOKO M'Bouillé</t>
  </si>
  <si>
    <t>Date d'OPP</t>
  </si>
  <si>
    <t>Titre de séjour - 16 ans</t>
  </si>
  <si>
    <t>Titre de séjour + 16 ans</t>
  </si>
  <si>
    <t>numanahmed5696@gmail.com</t>
  </si>
  <si>
    <t>sa46867954@gmail.com</t>
  </si>
  <si>
    <t>bibamallle9291@gmail.com</t>
  </si>
  <si>
    <t>mamadicamaramamad@gmail.com</t>
  </si>
  <si>
    <t>od278536@gmail.com</t>
  </si>
  <si>
    <t>odjenepo@gmail.com</t>
  </si>
  <si>
    <t>sanassysouare27@gmail.com</t>
  </si>
  <si>
    <t>ibsigatoure12@gmail.com</t>
  </si>
  <si>
    <t>didadiseydou27@gmail.com</t>
  </si>
  <si>
    <t>sabilahmed495@gmail.com</t>
  </si>
  <si>
    <t>mdraselredowan@gmail.com</t>
  </si>
  <si>
    <t>H._LEBROC</t>
  </si>
  <si>
    <t>févr-2021</t>
  </si>
  <si>
    <t>mars-2021</t>
  </si>
  <si>
    <t>avr-2021</t>
  </si>
  <si>
    <t>mai-2021</t>
  </si>
  <si>
    <t>juin-2021</t>
  </si>
  <si>
    <t>juil-2021</t>
  </si>
  <si>
    <t>août-2021</t>
  </si>
  <si>
    <t>sept-2021</t>
  </si>
  <si>
    <t>oct-2021</t>
  </si>
  <si>
    <t>nov-2021</t>
  </si>
  <si>
    <t>déc-2021</t>
  </si>
  <si>
    <t>janv-2021</t>
  </si>
  <si>
    <t>Date Renouvellement</t>
  </si>
  <si>
    <t>Alieu</t>
  </si>
  <si>
    <t>SINYAN Alieu</t>
  </si>
  <si>
    <t>Numéro de CMU</t>
  </si>
  <si>
    <t>CLAT</t>
  </si>
  <si>
    <t>Mamadou Yahya</t>
  </si>
  <si>
    <t>Zignine Richard</t>
  </si>
  <si>
    <t>DABIRE Zignine Richard</t>
  </si>
  <si>
    <t>sherzadzaker710@gmail.com</t>
  </si>
  <si>
    <t>BARRY Mamadou Alpha</t>
  </si>
  <si>
    <t>8 mois</t>
  </si>
  <si>
    <t>Ibrahima Sadjo</t>
  </si>
  <si>
    <t>Ahmad</t>
  </si>
  <si>
    <t>RAZA Ahmad</t>
  </si>
  <si>
    <t>Youssouf</t>
  </si>
  <si>
    <t>Adama</t>
  </si>
  <si>
    <t>Aboubacar</t>
  </si>
  <si>
    <t>SYLLA Aboubacar</t>
  </si>
  <si>
    <t>Abdoulah</t>
  </si>
  <si>
    <t>DIALLO Abdoulah</t>
  </si>
  <si>
    <t>28 mois</t>
  </si>
  <si>
    <t>16 mois</t>
  </si>
  <si>
    <t>10 mois</t>
  </si>
  <si>
    <t>NIAKATE Boubacar</t>
  </si>
  <si>
    <t>Sékou Oumar</t>
  </si>
  <si>
    <t>DIARRA Sékou Oumar</t>
  </si>
  <si>
    <t>Ebrahim</t>
  </si>
  <si>
    <t>HOSEINI Ebrahim</t>
  </si>
  <si>
    <t>Erfan</t>
  </si>
  <si>
    <t>Cheikne</t>
  </si>
  <si>
    <t>KEITA Cheikne</t>
  </si>
  <si>
    <t>Boucher</t>
  </si>
  <si>
    <t>Saada</t>
  </si>
  <si>
    <t>BA Saada</t>
  </si>
  <si>
    <t>Alassane</t>
  </si>
  <si>
    <t>CHERIF Alassane</t>
  </si>
  <si>
    <t>Soubou</t>
  </si>
  <si>
    <t>TOURE Soubou</t>
  </si>
  <si>
    <t>DIAO Youssouf</t>
  </si>
  <si>
    <t>Age d'OPP</t>
  </si>
  <si>
    <t>Samouka</t>
  </si>
  <si>
    <t>CONDE Samouka</t>
  </si>
  <si>
    <t>Yakouba</t>
  </si>
  <si>
    <t>SIDIBE Yakouba</t>
  </si>
  <si>
    <t>17 mois</t>
  </si>
  <si>
    <t>Mahamadou</t>
  </si>
  <si>
    <t>DJIKINE Mahamadou</t>
  </si>
  <si>
    <t>Hamala</t>
  </si>
  <si>
    <t>FOFANA Hamala</t>
  </si>
  <si>
    <t>3 mois</t>
  </si>
  <si>
    <t>Achraf</t>
  </si>
  <si>
    <t>CHERIGUENE Achraf</t>
  </si>
  <si>
    <t>Mohammed Hadi</t>
  </si>
  <si>
    <t>Md Mahbubur</t>
  </si>
  <si>
    <t>RAHMAN Md Mahbubur</t>
  </si>
  <si>
    <t>30 mois</t>
  </si>
  <si>
    <t>Hameed</t>
  </si>
  <si>
    <t>KHAN Hameed</t>
  </si>
  <si>
    <t>M._MICHELO</t>
  </si>
  <si>
    <t>Mohammed Reza</t>
  </si>
  <si>
    <t>BARANI Mohammed Reza</t>
  </si>
  <si>
    <t>DIARRA Adama</t>
  </si>
  <si>
    <t>HAYDARZADE Erfan</t>
  </si>
  <si>
    <t>Lougoumana</t>
  </si>
  <si>
    <t>Shaker</t>
  </si>
  <si>
    <t>HASAN Shaker</t>
  </si>
  <si>
    <t>S._MOTTAIS</t>
  </si>
  <si>
    <t>22 mois</t>
  </si>
  <si>
    <t>13 mois</t>
  </si>
  <si>
    <t>31 mois</t>
  </si>
  <si>
    <t>19 mois</t>
  </si>
  <si>
    <t>18 mois</t>
  </si>
  <si>
    <t>Safi</t>
  </si>
  <si>
    <t>RAHATULLAH Safi</t>
  </si>
  <si>
    <t>0 mois</t>
  </si>
  <si>
    <t>Sidy</t>
  </si>
  <si>
    <t>KEBE Sidy</t>
  </si>
  <si>
    <t>M._BROSSET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</si>
</sst>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dd/mm/yy;@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#,##0.00\ &quot;€&quot;"/>
    <numFmt numFmtId="170" formatCode="mmm\-yyyy"/>
    <numFmt numFmtId="171" formatCode="yy"/>
  </numFmts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Wingdings"/>
      <charset val="2"/>
    </font>
    <font>
      <sz val="11"/>
      <name val="Calibri Light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Frutiger LT Com 55 Roman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darkGray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theme="4" tint="0.79998168889431442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  <xf numFmtId="0" fontId="13" fillId="0" borderId="0"/>
    <xf numFmtId="0" fontId="14" fillId="0" borderId="0"/>
  </cellStyleXfs>
  <cellXfs count="3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7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quotePrefix="1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quotePrefix="1" applyNumberFormat="1" applyBorder="1" applyAlignment="1">
      <alignment horizontal="center" vertical="center"/>
    </xf>
    <xf numFmtId="165" fontId="0" fillId="0" borderId="1" xfId="0" quotePrefix="1" applyNumberFormat="1" applyBorder="1" applyAlignment="1">
      <alignment horizontal="center" vertical="center"/>
    </xf>
    <xf numFmtId="49" fontId="0" fillId="0" borderId="1" xfId="0" quotePrefix="1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165" fontId="0" fillId="0" borderId="0" xfId="0" applyNumberFormat="1" applyAlignment="1">
      <alignment horizontal="left"/>
    </xf>
    <xf numFmtId="0" fontId="12" fillId="0" borderId="0" xfId="0" applyFont="1" applyAlignment="1">
      <alignment horizontal="center" wrapText="1"/>
    </xf>
    <xf numFmtId="49" fontId="8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left" wrapText="1"/>
    </xf>
    <xf numFmtId="165" fontId="1" fillId="0" borderId="0" xfId="0" applyNumberFormat="1" applyFont="1" applyAlignment="1">
      <alignment horizontal="left"/>
    </xf>
    <xf numFmtId="170" fontId="15" fillId="0" borderId="0" xfId="4" applyNumberFormat="1" applyFont="1" applyAlignment="1">
      <alignment horizontal="center" wrapText="1"/>
    </xf>
    <xf numFmtId="0" fontId="18" fillId="5" borderId="18" xfId="0" applyFont="1" applyFill="1" applyBorder="1" applyAlignment="1">
      <alignment horizontal="left" wrapText="1" shrinkToFit="1"/>
    </xf>
    <xf numFmtId="165" fontId="18" fillId="5" borderId="18" xfId="0" applyNumberFormat="1" applyFont="1" applyFill="1" applyBorder="1" applyAlignment="1">
      <alignment horizontal="left" wrapText="1" shrinkToFit="1"/>
    </xf>
    <xf numFmtId="0" fontId="5" fillId="0" borderId="0" xfId="0" applyFont="1" applyBorder="1" applyAlignment="1">
      <alignment horizontal="center" wrapText="1"/>
    </xf>
    <xf numFmtId="165" fontId="24" fillId="4" borderId="4" xfId="0" applyNumberFormat="1" applyFont="1" applyFill="1" applyBorder="1" applyAlignment="1">
      <alignment horizontal="center" wrapText="1"/>
    </xf>
    <xf numFmtId="0" fontId="24" fillId="4" borderId="4" xfId="0" applyNumberFormat="1" applyFont="1" applyFill="1" applyBorder="1" applyAlignment="1">
      <alignment horizontal="center" wrapText="1"/>
    </xf>
    <xf numFmtId="14" fontId="24" fillId="4" borderId="4" xfId="0" applyNumberFormat="1" applyFont="1" applyFill="1" applyBorder="1" applyAlignment="1">
      <alignment horizontal="center" wrapText="1"/>
    </xf>
    <xf numFmtId="0" fontId="24" fillId="4" borderId="4" xfId="0" applyFont="1" applyFill="1" applyBorder="1" applyAlignment="1">
      <alignment horizontal="center" wrapText="1"/>
    </xf>
    <xf numFmtId="5" fontId="24" fillId="4" borderId="4" xfId="0" applyNumberFormat="1" applyFont="1" applyFill="1" applyBorder="1" applyAlignment="1">
      <alignment horizontal="center" wrapText="1"/>
    </xf>
    <xf numFmtId="164" fontId="24" fillId="4" borderId="4" xfId="0" applyNumberFormat="1" applyFont="1" applyFill="1" applyBorder="1" applyAlignment="1">
      <alignment horizontal="center" wrapText="1"/>
    </xf>
    <xf numFmtId="168" fontId="24" fillId="4" borderId="4" xfId="0" applyNumberFormat="1" applyFont="1" applyFill="1" applyBorder="1" applyAlignment="1">
      <alignment horizontal="center" wrapText="1"/>
    </xf>
    <xf numFmtId="166" fontId="24" fillId="4" borderId="4" xfId="0" applyNumberFormat="1" applyFont="1" applyFill="1" applyBorder="1" applyAlignment="1">
      <alignment horizontal="center" wrapText="1"/>
    </xf>
    <xf numFmtId="0" fontId="18" fillId="5" borderId="18" xfId="0" applyFont="1" applyFill="1" applyBorder="1" applyAlignment="1" applyProtection="1">
      <alignment horizontal="left" wrapText="1" shrinkToFit="1"/>
      <protection hidden="1"/>
    </xf>
    <xf numFmtId="165" fontId="18" fillId="5" borderId="18" xfId="0" applyNumberFormat="1" applyFont="1" applyFill="1" applyBorder="1" applyAlignment="1" applyProtection="1">
      <alignment horizontal="left" wrapText="1" shrinkToFit="1"/>
      <protection locked="0"/>
    </xf>
    <xf numFmtId="171" fontId="18" fillId="5" borderId="18" xfId="0" applyNumberFormat="1" applyFont="1" applyFill="1" applyBorder="1" applyAlignment="1" applyProtection="1">
      <alignment horizontal="left" wrapText="1" shrinkToFit="1"/>
    </xf>
    <xf numFmtId="43" fontId="18" fillId="5" borderId="18" xfId="0" applyNumberFormat="1" applyFont="1" applyFill="1" applyBorder="1" applyAlignment="1">
      <alignment horizontal="left" wrapText="1" shrinkToFit="1"/>
    </xf>
    <xf numFmtId="49" fontId="18" fillId="5" borderId="18" xfId="0" applyNumberFormat="1" applyFont="1" applyFill="1" applyBorder="1" applyAlignment="1">
      <alignment horizontal="left" wrapText="1" shrinkToFit="1"/>
    </xf>
    <xf numFmtId="0" fontId="18" fillId="5" borderId="19" xfId="0" applyFont="1" applyFill="1" applyBorder="1" applyAlignment="1">
      <alignment horizontal="left" wrapText="1" shrinkToFit="1"/>
    </xf>
    <xf numFmtId="0" fontId="18" fillId="0" borderId="0" xfId="0" applyFont="1" applyBorder="1" applyAlignment="1" applyProtection="1">
      <alignment horizontal="left" wrapText="1" shrinkToFit="1"/>
    </xf>
    <xf numFmtId="165" fontId="5" fillId="4" borderId="4" xfId="0" applyNumberFormat="1" applyFont="1" applyFill="1" applyBorder="1" applyAlignment="1" applyProtection="1">
      <alignment horizontal="center"/>
      <protection locked="0"/>
    </xf>
    <xf numFmtId="171" fontId="5" fillId="4" borderId="4" xfId="0" applyNumberFormat="1" applyFont="1" applyFill="1" applyBorder="1" applyAlignment="1" applyProtection="1">
      <alignment horizontal="center" wrapText="1"/>
    </xf>
    <xf numFmtId="0" fontId="5" fillId="4" borderId="4" xfId="0" applyFont="1" applyFill="1" applyBorder="1" applyAlignment="1">
      <alignment horizontal="center" wrapText="1"/>
    </xf>
    <xf numFmtId="166" fontId="5" fillId="4" borderId="4" xfId="0" applyNumberFormat="1" applyFont="1" applyFill="1" applyBorder="1" applyAlignment="1">
      <alignment horizontal="center" wrapText="1"/>
    </xf>
    <xf numFmtId="14" fontId="5" fillId="4" borderId="4" xfId="0" applyNumberFormat="1" applyFont="1" applyFill="1" applyBorder="1" applyAlignment="1">
      <alignment horizontal="center" wrapText="1"/>
    </xf>
    <xf numFmtId="165" fontId="5" fillId="4" borderId="4" xfId="0" applyNumberFormat="1" applyFont="1" applyFill="1" applyBorder="1" applyAlignment="1">
      <alignment horizontal="center" wrapText="1"/>
    </xf>
    <xf numFmtId="0" fontId="5" fillId="4" borderId="4" xfId="0" applyNumberFormat="1" applyFont="1" applyFill="1" applyBorder="1" applyAlignment="1">
      <alignment horizontal="center" wrapText="1"/>
    </xf>
    <xf numFmtId="49" fontId="2" fillId="4" borderId="4" xfId="1" applyNumberFormat="1" applyFill="1" applyBorder="1" applyAlignment="1">
      <alignment horizontal="center" wrapText="1"/>
    </xf>
    <xf numFmtId="165" fontId="5" fillId="4" borderId="4" xfId="0" applyNumberFormat="1" applyFont="1" applyFill="1" applyBorder="1" applyAlignment="1" applyProtection="1">
      <alignment horizontal="center" wrapText="1"/>
    </xf>
    <xf numFmtId="167" fontId="5" fillId="4" borderId="4" xfId="0" applyNumberFormat="1" applyFont="1" applyFill="1" applyBorder="1" applyAlignment="1">
      <alignment horizontal="center" wrapText="1"/>
    </xf>
    <xf numFmtId="8" fontId="5" fillId="4" borderId="4" xfId="0" applyNumberFormat="1" applyFont="1" applyFill="1" applyBorder="1" applyAlignment="1">
      <alignment horizontal="center" wrapText="1"/>
    </xf>
    <xf numFmtId="0" fontId="2" fillId="4" borderId="4" xfId="1" applyNumberFormat="1" applyFill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5" fontId="5" fillId="4" borderId="4" xfId="0" applyNumberFormat="1" applyFont="1" applyFill="1" applyBorder="1" applyAlignment="1">
      <alignment horizontal="center" wrapText="1"/>
    </xf>
    <xf numFmtId="164" fontId="5" fillId="4" borderId="4" xfId="0" applyNumberFormat="1" applyFont="1" applyFill="1" applyBorder="1" applyAlignment="1">
      <alignment horizontal="center" wrapText="1"/>
    </xf>
    <xf numFmtId="0" fontId="2" fillId="0" borderId="4" xfId="1" applyBorder="1" applyAlignment="1">
      <alignment horizontal="center"/>
    </xf>
    <xf numFmtId="0" fontId="2" fillId="4" borderId="4" xfId="1" applyFill="1" applyBorder="1" applyAlignment="1">
      <alignment horizontal="center" wrapText="1"/>
    </xf>
    <xf numFmtId="165" fontId="24" fillId="4" borderId="4" xfId="0" applyNumberFormat="1" applyFont="1" applyFill="1" applyBorder="1" applyAlignment="1" applyProtection="1">
      <alignment horizontal="center"/>
      <protection locked="0"/>
    </xf>
    <xf numFmtId="171" fontId="24" fillId="4" borderId="4" xfId="0" applyNumberFormat="1" applyFont="1" applyFill="1" applyBorder="1" applyAlignment="1" applyProtection="1">
      <alignment horizontal="center" wrapText="1"/>
    </xf>
    <xf numFmtId="165" fontId="24" fillId="4" borderId="4" xfId="0" applyNumberFormat="1" applyFont="1" applyFill="1" applyBorder="1" applyAlignment="1" applyProtection="1">
      <alignment horizontal="center" wrapText="1"/>
      <protection locked="0"/>
    </xf>
    <xf numFmtId="167" fontId="24" fillId="4" borderId="4" xfId="0" applyNumberFormat="1" applyFont="1" applyFill="1" applyBorder="1" applyAlignment="1">
      <alignment horizontal="center" wrapText="1"/>
    </xf>
    <xf numFmtId="0" fontId="24" fillId="4" borderId="4" xfId="1" applyNumberFormat="1" applyFont="1" applyFill="1" applyBorder="1" applyAlignment="1">
      <alignment horizontal="center" wrapText="1"/>
    </xf>
    <xf numFmtId="166" fontId="5" fillId="0" borderId="4" xfId="0" applyNumberFormat="1" applyFont="1" applyBorder="1" applyAlignment="1">
      <alignment horizontal="center" wrapText="1"/>
    </xf>
    <xf numFmtId="14" fontId="5" fillId="0" borderId="4" xfId="0" applyNumberFormat="1" applyFont="1" applyBorder="1" applyAlignment="1">
      <alignment horizontal="center" wrapText="1"/>
    </xf>
    <xf numFmtId="165" fontId="5" fillId="0" borderId="4" xfId="0" applyNumberFormat="1" applyFont="1" applyBorder="1" applyAlignment="1">
      <alignment horizontal="center" wrapText="1"/>
    </xf>
    <xf numFmtId="167" fontId="5" fillId="0" borderId="4" xfId="0" applyNumberFormat="1" applyFont="1" applyBorder="1" applyAlignment="1">
      <alignment horizontal="center" wrapText="1"/>
    </xf>
    <xf numFmtId="8" fontId="5" fillId="0" borderId="4" xfId="0" applyNumberFormat="1" applyFont="1" applyBorder="1" applyAlignment="1">
      <alignment horizontal="center" wrapText="1"/>
    </xf>
    <xf numFmtId="14" fontId="2" fillId="0" borderId="4" xfId="1" applyNumberFormat="1" applyBorder="1" applyAlignment="1">
      <alignment horizontal="center" wrapText="1"/>
    </xf>
    <xf numFmtId="8" fontId="24" fillId="4" borderId="4" xfId="0" applyNumberFormat="1" applyFont="1" applyFill="1" applyBorder="1" applyAlignment="1">
      <alignment horizontal="center" wrapText="1"/>
    </xf>
    <xf numFmtId="165" fontId="21" fillId="4" borderId="4" xfId="0" applyNumberFormat="1" applyFont="1" applyFill="1" applyBorder="1" applyAlignment="1" applyProtection="1">
      <alignment horizontal="center"/>
      <protection locked="0"/>
    </xf>
    <xf numFmtId="171" fontId="21" fillId="4" borderId="4" xfId="0" applyNumberFormat="1" applyFont="1" applyFill="1" applyBorder="1" applyAlignment="1" applyProtection="1">
      <alignment horizontal="center" wrapText="1"/>
    </xf>
    <xf numFmtId="0" fontId="21" fillId="4" borderId="4" xfId="0" applyNumberFormat="1" applyFont="1" applyFill="1" applyBorder="1" applyAlignment="1">
      <alignment horizontal="center" wrapText="1"/>
    </xf>
    <xf numFmtId="0" fontId="21" fillId="4" borderId="4" xfId="0" applyFont="1" applyFill="1" applyBorder="1" applyAlignment="1">
      <alignment horizontal="center" wrapText="1"/>
    </xf>
    <xf numFmtId="14" fontId="21" fillId="4" borderId="4" xfId="0" applyNumberFormat="1" applyFont="1" applyFill="1" applyBorder="1" applyAlignment="1">
      <alignment horizontal="center" wrapText="1"/>
    </xf>
    <xf numFmtId="165" fontId="21" fillId="4" borderId="4" xfId="0" applyNumberFormat="1" applyFont="1" applyFill="1" applyBorder="1" applyAlignment="1">
      <alignment horizontal="center" wrapText="1"/>
    </xf>
    <xf numFmtId="165" fontId="21" fillId="4" borderId="4" xfId="0" applyNumberFormat="1" applyFont="1" applyFill="1" applyBorder="1" applyAlignment="1" applyProtection="1">
      <alignment horizontal="center" wrapText="1"/>
      <protection locked="0"/>
    </xf>
    <xf numFmtId="167" fontId="21" fillId="4" borderId="4" xfId="0" applyNumberFormat="1" applyFont="1" applyFill="1" applyBorder="1" applyAlignment="1">
      <alignment horizontal="center" wrapText="1"/>
    </xf>
    <xf numFmtId="168" fontId="21" fillId="4" borderId="4" xfId="0" applyNumberFormat="1" applyFont="1" applyFill="1" applyBorder="1" applyAlignment="1">
      <alignment horizontal="center" wrapText="1"/>
    </xf>
    <xf numFmtId="166" fontId="21" fillId="4" borderId="4" xfId="0" applyNumberFormat="1" applyFont="1" applyFill="1" applyBorder="1" applyAlignment="1">
      <alignment horizontal="center" wrapText="1"/>
    </xf>
    <xf numFmtId="0" fontId="11" fillId="2" borderId="4" xfId="2" applyNumberFormat="1" applyFont="1" applyFill="1" applyBorder="1" applyAlignment="1" applyProtection="1">
      <alignment horizontal="center"/>
      <protection hidden="1"/>
    </xf>
    <xf numFmtId="14" fontId="2" fillId="4" borderId="4" xfId="1" applyNumberFormat="1" applyFill="1" applyBorder="1" applyAlignment="1">
      <alignment horizontal="center" wrapText="1"/>
    </xf>
    <xf numFmtId="165" fontId="16" fillId="4" borderId="4" xfId="0" applyNumberFormat="1" applyFont="1" applyFill="1" applyBorder="1" applyAlignment="1" applyProtection="1">
      <alignment horizontal="center"/>
      <protection locked="0"/>
    </xf>
    <xf numFmtId="171" fontId="16" fillId="4" borderId="4" xfId="0" applyNumberFormat="1" applyFont="1" applyFill="1" applyBorder="1" applyAlignment="1" applyProtection="1">
      <alignment horizontal="center" wrapText="1"/>
    </xf>
    <xf numFmtId="0" fontId="16" fillId="4" borderId="4" xfId="0" applyNumberFormat="1" applyFont="1" applyFill="1" applyBorder="1" applyAlignment="1">
      <alignment horizontal="center" wrapText="1"/>
    </xf>
    <xf numFmtId="166" fontId="16" fillId="4" borderId="4" xfId="0" applyNumberFormat="1" applyFont="1" applyFill="1" applyBorder="1" applyAlignment="1">
      <alignment horizontal="center" wrapText="1"/>
    </xf>
    <xf numFmtId="14" fontId="16" fillId="4" borderId="4" xfId="0" applyNumberFormat="1" applyFont="1" applyFill="1" applyBorder="1" applyAlignment="1">
      <alignment horizontal="center" wrapText="1"/>
    </xf>
    <xf numFmtId="165" fontId="16" fillId="4" borderId="4" xfId="0" applyNumberFormat="1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167" fontId="16" fillId="4" borderId="4" xfId="0" applyNumberFormat="1" applyFont="1" applyFill="1" applyBorder="1" applyAlignment="1">
      <alignment horizontal="center" wrapText="1"/>
    </xf>
    <xf numFmtId="8" fontId="16" fillId="4" borderId="4" xfId="0" applyNumberFormat="1" applyFont="1" applyFill="1" applyBorder="1" applyAlignment="1">
      <alignment horizontal="center" wrapText="1"/>
    </xf>
    <xf numFmtId="165" fontId="32" fillId="4" borderId="4" xfId="0" applyNumberFormat="1" applyFont="1" applyFill="1" applyBorder="1" applyAlignment="1" applyProtection="1">
      <alignment horizontal="center"/>
      <protection locked="0"/>
    </xf>
    <xf numFmtId="171" fontId="32" fillId="4" borderId="4" xfId="0" applyNumberFormat="1" applyFont="1" applyFill="1" applyBorder="1" applyAlignment="1" applyProtection="1">
      <alignment horizontal="center" wrapText="1"/>
    </xf>
    <xf numFmtId="0" fontId="32" fillId="4" borderId="4" xfId="0" applyNumberFormat="1" applyFont="1" applyFill="1" applyBorder="1" applyAlignment="1">
      <alignment horizontal="center" wrapText="1"/>
    </xf>
    <xf numFmtId="0" fontId="32" fillId="4" borderId="4" xfId="0" applyFont="1" applyFill="1" applyBorder="1" applyAlignment="1">
      <alignment horizontal="center" wrapText="1"/>
    </xf>
    <xf numFmtId="166" fontId="32" fillId="4" borderId="4" xfId="0" applyNumberFormat="1" applyFont="1" applyFill="1" applyBorder="1" applyAlignment="1">
      <alignment horizontal="center" wrapText="1"/>
    </xf>
    <xf numFmtId="165" fontId="32" fillId="4" borderId="4" xfId="0" applyNumberFormat="1" applyFont="1" applyFill="1" applyBorder="1" applyAlignment="1">
      <alignment horizontal="center" wrapText="1"/>
    </xf>
    <xf numFmtId="14" fontId="32" fillId="4" borderId="4" xfId="0" applyNumberFormat="1" applyFont="1" applyFill="1" applyBorder="1" applyAlignment="1">
      <alignment horizontal="center" wrapText="1"/>
    </xf>
    <xf numFmtId="165" fontId="32" fillId="4" borderId="4" xfId="0" applyNumberFormat="1" applyFont="1" applyFill="1" applyBorder="1" applyAlignment="1" applyProtection="1">
      <alignment horizontal="center" wrapText="1"/>
      <protection locked="0"/>
    </xf>
    <xf numFmtId="167" fontId="32" fillId="4" borderId="4" xfId="0" applyNumberFormat="1" applyFont="1" applyFill="1" applyBorder="1" applyAlignment="1">
      <alignment horizontal="center" wrapText="1"/>
    </xf>
    <xf numFmtId="8" fontId="32" fillId="4" borderId="4" xfId="0" applyNumberFormat="1" applyFont="1" applyFill="1" applyBorder="1" applyAlignment="1">
      <alignment horizontal="center" wrapText="1"/>
    </xf>
    <xf numFmtId="168" fontId="32" fillId="4" borderId="4" xfId="0" applyNumberFormat="1" applyFont="1" applyFill="1" applyBorder="1" applyAlignment="1">
      <alignment horizontal="center" wrapText="1"/>
    </xf>
    <xf numFmtId="0" fontId="32" fillId="4" borderId="4" xfId="1" applyNumberFormat="1" applyFont="1" applyFill="1" applyBorder="1" applyAlignment="1">
      <alignment horizontal="center" wrapText="1"/>
    </xf>
    <xf numFmtId="49" fontId="2" fillId="0" borderId="4" xfId="1" applyNumberFormat="1" applyBorder="1" applyAlignment="1">
      <alignment horizontal="center"/>
    </xf>
    <xf numFmtId="0" fontId="19" fillId="4" borderId="4" xfId="0" applyNumberFormat="1" applyFont="1" applyFill="1" applyBorder="1" applyAlignment="1">
      <alignment horizontal="center" wrapText="1"/>
    </xf>
    <xf numFmtId="0" fontId="19" fillId="4" borderId="4" xfId="0" applyFont="1" applyFill="1" applyBorder="1" applyAlignment="1">
      <alignment horizontal="center" wrapText="1"/>
    </xf>
    <xf numFmtId="165" fontId="19" fillId="4" borderId="4" xfId="0" applyNumberFormat="1" applyFont="1" applyFill="1" applyBorder="1" applyAlignment="1">
      <alignment horizontal="center" wrapText="1"/>
    </xf>
    <xf numFmtId="0" fontId="29" fillId="4" borderId="4" xfId="0" applyNumberFormat="1" applyFont="1" applyFill="1" applyBorder="1" applyAlignment="1">
      <alignment horizontal="center" wrapText="1"/>
    </xf>
    <xf numFmtId="14" fontId="29" fillId="4" borderId="4" xfId="0" applyNumberFormat="1" applyFont="1" applyFill="1" applyBorder="1" applyAlignment="1">
      <alignment horizontal="center" wrapText="1"/>
    </xf>
    <xf numFmtId="165" fontId="29" fillId="4" borderId="4" xfId="0" applyNumberFormat="1" applyFont="1" applyFill="1" applyBorder="1" applyAlignment="1" applyProtection="1">
      <alignment horizontal="center" wrapText="1"/>
      <protection locked="0"/>
    </xf>
    <xf numFmtId="167" fontId="29" fillId="4" borderId="4" xfId="0" applyNumberFormat="1" applyFont="1" applyFill="1" applyBorder="1" applyAlignment="1">
      <alignment horizontal="center" wrapText="1"/>
    </xf>
    <xf numFmtId="0" fontId="29" fillId="4" borderId="4" xfId="0" applyFont="1" applyFill="1" applyBorder="1" applyAlignment="1">
      <alignment horizontal="center" wrapText="1"/>
    </xf>
    <xf numFmtId="165" fontId="17" fillId="4" borderId="4" xfId="0" applyNumberFormat="1" applyFont="1" applyFill="1" applyBorder="1" applyAlignment="1" applyProtection="1">
      <alignment horizontal="center"/>
      <protection locked="0"/>
    </xf>
    <xf numFmtId="171" fontId="17" fillId="4" borderId="4" xfId="0" applyNumberFormat="1" applyFont="1" applyFill="1" applyBorder="1" applyAlignment="1" applyProtection="1">
      <alignment horizontal="center" wrapText="1"/>
    </xf>
    <xf numFmtId="0" fontId="17" fillId="4" borderId="4" xfId="0" applyNumberFormat="1" applyFont="1" applyFill="1" applyBorder="1" applyAlignment="1">
      <alignment horizontal="center" wrapText="1"/>
    </xf>
    <xf numFmtId="0" fontId="17" fillId="4" borderId="4" xfId="0" applyFont="1" applyFill="1" applyBorder="1" applyAlignment="1">
      <alignment horizontal="center" wrapText="1"/>
    </xf>
    <xf numFmtId="166" fontId="17" fillId="4" borderId="4" xfId="0" applyNumberFormat="1" applyFont="1" applyFill="1" applyBorder="1" applyAlignment="1">
      <alignment horizontal="center" wrapText="1"/>
    </xf>
    <xf numFmtId="14" fontId="17" fillId="4" borderId="4" xfId="0" applyNumberFormat="1" applyFont="1" applyFill="1" applyBorder="1" applyAlignment="1">
      <alignment horizontal="center" wrapText="1"/>
    </xf>
    <xf numFmtId="165" fontId="17" fillId="4" borderId="4" xfId="0" applyNumberFormat="1" applyFont="1" applyFill="1" applyBorder="1" applyAlignment="1">
      <alignment horizontal="center" wrapText="1"/>
    </xf>
    <xf numFmtId="5" fontId="17" fillId="4" borderId="4" xfId="0" applyNumberFormat="1" applyFont="1" applyFill="1" applyBorder="1" applyAlignment="1">
      <alignment horizontal="center" wrapText="1"/>
    </xf>
    <xf numFmtId="164" fontId="17" fillId="4" borderId="4" xfId="0" applyNumberFormat="1" applyFont="1" applyFill="1" applyBorder="1" applyAlignment="1">
      <alignment horizontal="center" wrapText="1"/>
    </xf>
    <xf numFmtId="167" fontId="17" fillId="4" borderId="4" xfId="0" applyNumberFormat="1" applyFont="1" applyFill="1" applyBorder="1" applyAlignment="1">
      <alignment horizontal="center" wrapText="1"/>
    </xf>
    <xf numFmtId="8" fontId="17" fillId="4" borderId="4" xfId="0" applyNumberFormat="1" applyFont="1" applyFill="1" applyBorder="1" applyAlignment="1">
      <alignment horizontal="center" wrapText="1"/>
    </xf>
    <xf numFmtId="165" fontId="5" fillId="4" borderId="4" xfId="0" applyNumberFormat="1" applyFont="1" applyFill="1" applyBorder="1" applyAlignment="1" applyProtection="1">
      <alignment horizontal="center" wrapText="1"/>
      <protection locked="0"/>
    </xf>
    <xf numFmtId="0" fontId="25" fillId="0" borderId="0" xfId="0" applyFont="1" applyBorder="1" applyAlignment="1" applyProtection="1">
      <alignment horizontal="center" wrapText="1"/>
      <protection hidden="1"/>
    </xf>
    <xf numFmtId="165" fontId="5" fillId="0" borderId="0" xfId="0" applyNumberFormat="1" applyFont="1" applyBorder="1" applyAlignment="1" applyProtection="1">
      <alignment horizontal="center" wrapText="1"/>
      <protection locked="0"/>
    </xf>
    <xf numFmtId="171" fontId="5" fillId="0" borderId="0" xfId="0" applyNumberFormat="1" applyFont="1" applyBorder="1" applyAlignment="1" applyProtection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43" fontId="5" fillId="0" borderId="0" xfId="0" applyNumberFormat="1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center" wrapText="1"/>
    </xf>
    <xf numFmtId="165" fontId="0" fillId="0" borderId="0" xfId="0" applyNumberFormat="1" applyFont="1" applyAlignment="1">
      <alignment horizontal="center"/>
    </xf>
    <xf numFmtId="0" fontId="5" fillId="3" borderId="0" xfId="0" applyFont="1" applyFill="1" applyBorder="1" applyAlignment="1" applyProtection="1">
      <alignment horizontal="center" wrapText="1"/>
      <protection hidden="1"/>
    </xf>
    <xf numFmtId="0" fontId="18" fillId="5" borderId="17" xfId="0" applyFont="1" applyFill="1" applyBorder="1" applyAlignment="1">
      <alignment wrapText="1" shrinkToFit="1"/>
    </xf>
    <xf numFmtId="0" fontId="18" fillId="5" borderId="18" xfId="0" applyFont="1" applyFill="1" applyBorder="1" applyAlignment="1">
      <alignment wrapText="1" shrinkToFit="1"/>
    </xf>
    <xf numFmtId="0" fontId="7" fillId="7" borderId="4" xfId="2" applyFont="1" applyFill="1" applyBorder="1" applyAlignment="1"/>
    <xf numFmtId="0" fontId="7" fillId="2" borderId="4" xfId="2" applyFont="1" applyFill="1" applyBorder="1" applyAlignment="1"/>
    <xf numFmtId="0" fontId="23" fillId="7" borderId="4" xfId="2" applyFont="1" applyFill="1" applyBorder="1" applyAlignment="1"/>
    <xf numFmtId="0" fontId="30" fillId="7" borderId="4" xfId="2" applyFont="1" applyFill="1" applyBorder="1" applyAlignment="1"/>
    <xf numFmtId="0" fontId="5" fillId="0" borderId="0" xfId="0" applyFont="1" applyBorder="1" applyAlignment="1">
      <alignment wrapText="1"/>
    </xf>
    <xf numFmtId="0" fontId="26" fillId="7" borderId="4" xfId="2" applyNumberFormat="1" applyFont="1" applyFill="1" applyBorder="1" applyAlignment="1" applyProtection="1">
      <alignment horizontal="center"/>
      <protection hidden="1"/>
    </xf>
    <xf numFmtId="5" fontId="21" fillId="4" borderId="4" xfId="0" applyNumberFormat="1" applyFont="1" applyFill="1" applyBorder="1" applyAlignment="1">
      <alignment horizontal="center" wrapText="1"/>
    </xf>
    <xf numFmtId="164" fontId="21" fillId="4" borderId="4" xfId="0" applyNumberFormat="1" applyFont="1" applyFill="1" applyBorder="1" applyAlignment="1">
      <alignment horizontal="center" wrapText="1"/>
    </xf>
    <xf numFmtId="49" fontId="5" fillId="4" borderId="4" xfId="1" applyNumberFormat="1" applyFont="1" applyFill="1" applyBorder="1" applyAlignment="1">
      <alignment horizontal="center" wrapText="1"/>
    </xf>
    <xf numFmtId="168" fontId="5" fillId="4" borderId="4" xfId="0" applyNumberFormat="1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left" wrapText="1" shrinkToFit="1"/>
    </xf>
    <xf numFmtId="0" fontId="4" fillId="5" borderId="18" xfId="0" applyFont="1" applyFill="1" applyBorder="1" applyAlignment="1">
      <alignment horizontal="left" wrapText="1" shrinkToFit="1"/>
    </xf>
    <xf numFmtId="165" fontId="4" fillId="5" borderId="18" xfId="0" applyNumberFormat="1" applyFont="1" applyFill="1" applyBorder="1" applyAlignment="1" applyProtection="1">
      <alignment horizontal="left" wrapText="1" shrinkToFit="1"/>
      <protection locked="0"/>
    </xf>
    <xf numFmtId="0" fontId="4" fillId="5" borderId="18" xfId="0" applyNumberFormat="1" applyFont="1" applyFill="1" applyBorder="1" applyAlignment="1" applyProtection="1">
      <alignment horizontal="left" wrapText="1" shrinkToFit="1"/>
    </xf>
    <xf numFmtId="165" fontId="4" fillId="5" borderId="18" xfId="0" applyNumberFormat="1" applyFont="1" applyFill="1" applyBorder="1" applyAlignment="1">
      <alignment horizontal="left" wrapText="1" shrinkToFit="1"/>
    </xf>
    <xf numFmtId="0" fontId="4" fillId="5" borderId="18" xfId="0" applyNumberFormat="1" applyFont="1" applyFill="1" applyBorder="1" applyAlignment="1">
      <alignment horizontal="left" wrapText="1" shrinkToFit="1"/>
    </xf>
    <xf numFmtId="43" fontId="4" fillId="5" borderId="18" xfId="0" applyNumberFormat="1" applyFont="1" applyFill="1" applyBorder="1" applyAlignment="1">
      <alignment horizontal="left" wrapText="1" shrinkToFit="1"/>
    </xf>
    <xf numFmtId="0" fontId="4" fillId="5" borderId="19" xfId="0" applyFont="1" applyFill="1" applyBorder="1" applyAlignment="1">
      <alignment horizontal="left" wrapText="1" shrinkToFit="1"/>
    </xf>
    <xf numFmtId="0" fontId="4" fillId="5" borderId="14" xfId="0" applyFont="1" applyFill="1" applyBorder="1" applyAlignment="1" applyProtection="1">
      <alignment horizontal="left" wrapText="1" shrinkToFit="1"/>
    </xf>
    <xf numFmtId="0" fontId="4" fillId="5" borderId="20" xfId="0" applyFont="1" applyFill="1" applyBorder="1" applyAlignment="1" applyProtection="1">
      <alignment horizontal="left" wrapText="1" shrinkToFit="1"/>
    </xf>
    <xf numFmtId="0" fontId="4" fillId="0" borderId="0" xfId="0" applyFont="1" applyBorder="1" applyAlignment="1" applyProtection="1">
      <alignment horizontal="left" wrapText="1" shrinkToFit="1"/>
    </xf>
    <xf numFmtId="0" fontId="5" fillId="6" borderId="13" xfId="0" applyFont="1" applyFill="1" applyBorder="1" applyAlignment="1">
      <alignment horizontal="left" wrapText="1"/>
    </xf>
    <xf numFmtId="0" fontId="5" fillId="6" borderId="4" xfId="0" applyFont="1" applyFill="1" applyBorder="1" applyAlignment="1">
      <alignment horizontal="left" wrapText="1"/>
    </xf>
    <xf numFmtId="165" fontId="5" fillId="6" borderId="4" xfId="0" applyNumberFormat="1" applyFont="1" applyFill="1" applyBorder="1" applyAlignment="1">
      <alignment horizontal="left" wrapText="1"/>
    </xf>
    <xf numFmtId="0" fontId="5" fillId="6" borderId="4" xfId="0" applyNumberFormat="1" applyFont="1" applyFill="1" applyBorder="1" applyAlignment="1">
      <alignment horizontal="left" wrapText="1"/>
    </xf>
    <xf numFmtId="14" fontId="5" fillId="6" borderId="4" xfId="0" applyNumberFormat="1" applyFont="1" applyFill="1" applyBorder="1" applyAlignment="1">
      <alignment horizontal="left" wrapText="1"/>
    </xf>
    <xf numFmtId="166" fontId="5" fillId="6" borderId="4" xfId="0" applyNumberFormat="1" applyFont="1" applyFill="1" applyBorder="1" applyAlignment="1">
      <alignment horizontal="left" wrapText="1"/>
    </xf>
    <xf numFmtId="165" fontId="5" fillId="6" borderId="5" xfId="0" applyNumberFormat="1" applyFont="1" applyFill="1" applyBorder="1" applyAlignment="1">
      <alignment horizontal="left" wrapText="1"/>
    </xf>
    <xf numFmtId="0" fontId="5" fillId="3" borderId="0" xfId="0" applyFont="1" applyFill="1" applyBorder="1" applyAlignment="1" applyProtection="1">
      <alignment horizontal="left" wrapText="1"/>
    </xf>
    <xf numFmtId="0" fontId="23" fillId="7" borderId="13" xfId="2" applyFont="1" applyFill="1" applyBorder="1" applyAlignment="1">
      <alignment horizontal="left" wrapText="1"/>
    </xf>
    <xf numFmtId="0" fontId="23" fillId="7" borderId="4" xfId="2" applyFont="1" applyFill="1" applyBorder="1" applyAlignment="1">
      <alignment horizontal="left" wrapText="1"/>
    </xf>
    <xf numFmtId="165" fontId="24" fillId="4" borderId="4" xfId="0" applyNumberFormat="1" applyFont="1" applyFill="1" applyBorder="1" applyAlignment="1">
      <alignment horizontal="left" wrapText="1"/>
    </xf>
    <xf numFmtId="0" fontId="24" fillId="4" borderId="4" xfId="0" applyNumberFormat="1" applyFont="1" applyFill="1" applyBorder="1" applyAlignment="1">
      <alignment horizontal="left" wrapText="1"/>
    </xf>
    <xf numFmtId="14" fontId="24" fillId="4" borderId="4" xfId="0" applyNumberFormat="1" applyFont="1" applyFill="1" applyBorder="1" applyAlignment="1">
      <alignment horizontal="left" wrapText="1"/>
    </xf>
    <xf numFmtId="0" fontId="24" fillId="4" borderId="4" xfId="0" applyFont="1" applyFill="1" applyBorder="1" applyAlignment="1">
      <alignment horizontal="left" wrapText="1"/>
    </xf>
    <xf numFmtId="5" fontId="24" fillId="4" borderId="4" xfId="0" applyNumberFormat="1" applyFont="1" applyFill="1" applyBorder="1" applyAlignment="1">
      <alignment horizontal="left" wrapText="1"/>
    </xf>
    <xf numFmtId="164" fontId="24" fillId="4" borderId="4" xfId="0" applyNumberFormat="1" applyFont="1" applyFill="1" applyBorder="1" applyAlignment="1">
      <alignment horizontal="left" wrapText="1"/>
    </xf>
    <xf numFmtId="49" fontId="24" fillId="4" borderId="4" xfId="0" applyNumberFormat="1" applyFont="1" applyFill="1" applyBorder="1" applyAlignment="1">
      <alignment horizontal="left" wrapText="1"/>
    </xf>
    <xf numFmtId="167" fontId="5" fillId="6" borderId="4" xfId="0" applyNumberFormat="1" applyFont="1" applyFill="1" applyBorder="1" applyAlignment="1">
      <alignment horizontal="left" wrapText="1"/>
    </xf>
    <xf numFmtId="168" fontId="24" fillId="4" borderId="4" xfId="0" applyNumberFormat="1" applyFont="1" applyFill="1" applyBorder="1" applyAlignment="1">
      <alignment horizontal="left" wrapText="1"/>
    </xf>
    <xf numFmtId="44" fontId="24" fillId="4" borderId="4" xfId="0" applyNumberFormat="1" applyFont="1" applyFill="1" applyBorder="1" applyAlignment="1">
      <alignment horizontal="left" wrapText="1"/>
    </xf>
    <xf numFmtId="166" fontId="24" fillId="4" borderId="4" xfId="0" applyNumberFormat="1" applyFont="1" applyFill="1" applyBorder="1" applyAlignment="1">
      <alignment horizontal="left" wrapText="1"/>
    </xf>
    <xf numFmtId="0" fontId="24" fillId="3" borderId="4" xfId="0" applyNumberFormat="1" applyFont="1" applyFill="1" applyBorder="1" applyAlignment="1">
      <alignment horizontal="left" wrapText="1"/>
    </xf>
    <xf numFmtId="0" fontId="5" fillId="6" borderId="15" xfId="0" applyFont="1" applyFill="1" applyBorder="1" applyAlignment="1">
      <alignment horizontal="left" wrapText="1"/>
    </xf>
    <xf numFmtId="0" fontId="5" fillId="6" borderId="10" xfId="0" applyFont="1" applyFill="1" applyBorder="1" applyAlignment="1">
      <alignment horizontal="left" wrapText="1"/>
    </xf>
    <xf numFmtId="165" fontId="5" fillId="6" borderId="10" xfId="0" applyNumberFormat="1" applyFont="1" applyFill="1" applyBorder="1" applyAlignment="1">
      <alignment horizontal="left" wrapText="1"/>
    </xf>
    <xf numFmtId="0" fontId="5" fillId="6" borderId="10" xfId="0" applyNumberFormat="1" applyFont="1" applyFill="1" applyBorder="1" applyAlignment="1">
      <alignment horizontal="left" wrapText="1"/>
    </xf>
    <xf numFmtId="14" fontId="5" fillId="6" borderId="10" xfId="0" applyNumberFormat="1" applyFont="1" applyFill="1" applyBorder="1" applyAlignment="1">
      <alignment horizontal="left" wrapText="1"/>
    </xf>
    <xf numFmtId="166" fontId="5" fillId="6" borderId="10" xfId="0" applyNumberFormat="1" applyFont="1" applyFill="1" applyBorder="1" applyAlignment="1">
      <alignment horizontal="left" wrapText="1"/>
    </xf>
    <xf numFmtId="165" fontId="21" fillId="6" borderId="0" xfId="0" applyNumberFormat="1" applyFont="1" applyFill="1" applyBorder="1" applyAlignment="1">
      <alignment horizontal="left" wrapText="1"/>
    </xf>
    <xf numFmtId="165" fontId="22" fillId="3" borderId="0" xfId="0" applyNumberFormat="1" applyFont="1" applyFill="1" applyBorder="1" applyAlignment="1">
      <alignment horizontal="left"/>
    </xf>
    <xf numFmtId="0" fontId="7" fillId="3" borderId="21" xfId="2" applyFont="1" applyFill="1" applyBorder="1" applyAlignment="1">
      <alignment horizontal="left" wrapText="1"/>
    </xf>
    <xf numFmtId="0" fontId="7" fillId="3" borderId="22" xfId="2" applyFont="1" applyFill="1" applyBorder="1" applyAlignment="1">
      <alignment horizontal="left" wrapText="1"/>
    </xf>
    <xf numFmtId="0" fontId="5" fillId="3" borderId="22" xfId="0" applyFont="1" applyFill="1" applyBorder="1" applyAlignment="1">
      <alignment horizontal="left" wrapText="1"/>
    </xf>
    <xf numFmtId="165" fontId="5" fillId="8" borderId="22" xfId="0" applyNumberFormat="1" applyFont="1" applyFill="1" applyBorder="1" applyAlignment="1" applyProtection="1">
      <alignment horizontal="left" wrapText="1"/>
      <protection locked="0"/>
    </xf>
    <xf numFmtId="171" fontId="5" fillId="8" borderId="22" xfId="0" applyNumberFormat="1" applyFont="1" applyFill="1" applyBorder="1" applyAlignment="1" applyProtection="1">
      <alignment horizontal="left" wrapText="1"/>
    </xf>
    <xf numFmtId="14" fontId="5" fillId="3" borderId="22" xfId="0" applyNumberFormat="1" applyFont="1" applyFill="1" applyBorder="1" applyAlignment="1">
      <alignment horizontal="left" wrapText="1"/>
    </xf>
    <xf numFmtId="166" fontId="5" fillId="3" borderId="22" xfId="0" applyNumberFormat="1" applyFont="1" applyFill="1" applyBorder="1" applyAlignment="1">
      <alignment horizontal="left" wrapText="1"/>
    </xf>
    <xf numFmtId="14" fontId="2" fillId="3" borderId="22" xfId="1" applyNumberFormat="1" applyFill="1" applyBorder="1" applyAlignment="1">
      <alignment horizontal="left"/>
    </xf>
    <xf numFmtId="165" fontId="5" fillId="8" borderId="22" xfId="0" applyNumberFormat="1" applyFont="1" applyFill="1" applyBorder="1" applyAlignment="1">
      <alignment horizontal="left" wrapText="1"/>
    </xf>
    <xf numFmtId="0" fontId="5" fillId="8" borderId="22" xfId="0" applyNumberFormat="1" applyFont="1" applyFill="1" applyBorder="1" applyAlignment="1">
      <alignment horizontal="left" wrapText="1"/>
    </xf>
    <xf numFmtId="0" fontId="5" fillId="8" borderId="22" xfId="0" applyFont="1" applyFill="1" applyBorder="1" applyAlignment="1">
      <alignment horizontal="left" wrapText="1"/>
    </xf>
    <xf numFmtId="5" fontId="5" fillId="8" borderId="22" xfId="0" applyNumberFormat="1" applyFont="1" applyFill="1" applyBorder="1" applyAlignment="1">
      <alignment horizontal="left" wrapText="1"/>
    </xf>
    <xf numFmtId="164" fontId="5" fillId="8" borderId="22" xfId="0" applyNumberFormat="1" applyFont="1" applyFill="1" applyBorder="1" applyAlignment="1">
      <alignment horizontal="left" wrapText="1"/>
    </xf>
    <xf numFmtId="49" fontId="5" fillId="8" borderId="22" xfId="1" applyNumberFormat="1" applyFont="1" applyFill="1" applyBorder="1" applyAlignment="1">
      <alignment horizontal="left" wrapText="1"/>
    </xf>
    <xf numFmtId="14" fontId="5" fillId="8" borderId="22" xfId="0" applyNumberFormat="1" applyFont="1" applyFill="1" applyBorder="1" applyAlignment="1">
      <alignment horizontal="left" wrapText="1"/>
    </xf>
    <xf numFmtId="165" fontId="5" fillId="3" borderId="22" xfId="0" applyNumberFormat="1" applyFont="1" applyFill="1" applyBorder="1" applyAlignment="1">
      <alignment horizontal="left" wrapText="1"/>
    </xf>
    <xf numFmtId="14" fontId="5" fillId="8" borderId="22" xfId="0" applyNumberFormat="1" applyFont="1" applyFill="1" applyBorder="1" applyAlignment="1" applyProtection="1">
      <alignment horizontal="left" wrapText="1"/>
    </xf>
    <xf numFmtId="167" fontId="5" fillId="3" borderId="22" xfId="0" applyNumberFormat="1" applyFont="1" applyFill="1" applyBorder="1" applyAlignment="1">
      <alignment horizontal="left" wrapText="1"/>
    </xf>
    <xf numFmtId="168" fontId="5" fillId="8" borderId="22" xfId="0" applyNumberFormat="1" applyFont="1" applyFill="1" applyBorder="1" applyAlignment="1">
      <alignment horizontal="left" wrapText="1"/>
    </xf>
    <xf numFmtId="44" fontId="5" fillId="8" borderId="22" xfId="0" applyNumberFormat="1" applyFont="1" applyFill="1" applyBorder="1" applyAlignment="1">
      <alignment horizontal="left" wrapText="1"/>
    </xf>
    <xf numFmtId="166" fontId="5" fillId="8" borderId="22" xfId="0" applyNumberFormat="1" applyFont="1" applyFill="1" applyBorder="1" applyAlignment="1">
      <alignment horizontal="left" wrapText="1"/>
    </xf>
    <xf numFmtId="0" fontId="5" fillId="3" borderId="22" xfId="0" applyNumberFormat="1" applyFont="1" applyFill="1" applyBorder="1" applyAlignment="1">
      <alignment horizontal="left" wrapText="1"/>
    </xf>
    <xf numFmtId="0" fontId="9" fillId="3" borderId="22" xfId="0" applyFont="1" applyFill="1" applyBorder="1" applyAlignment="1">
      <alignment horizontal="left" wrapText="1"/>
    </xf>
    <xf numFmtId="0" fontId="5" fillId="3" borderId="23" xfId="0" applyFont="1" applyFill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8" fontId="5" fillId="3" borderId="22" xfId="0" applyNumberFormat="1" applyFont="1" applyFill="1" applyBorder="1" applyAlignment="1">
      <alignment horizontal="left" wrapText="1"/>
    </xf>
    <xf numFmtId="0" fontId="6" fillId="3" borderId="22" xfId="0" applyFont="1" applyFill="1" applyBorder="1" applyAlignment="1">
      <alignment horizontal="left"/>
    </xf>
    <xf numFmtId="166" fontId="2" fillId="8" borderId="22" xfId="1" applyNumberFormat="1" applyFill="1" applyBorder="1" applyAlignment="1">
      <alignment horizontal="left" wrapText="1"/>
    </xf>
    <xf numFmtId="167" fontId="5" fillId="8" borderId="22" xfId="0" applyNumberFormat="1" applyFont="1" applyFill="1" applyBorder="1" applyAlignment="1">
      <alignment horizontal="left" wrapText="1"/>
    </xf>
    <xf numFmtId="0" fontId="5" fillId="8" borderId="22" xfId="1" applyFont="1" applyFill="1" applyBorder="1" applyAlignment="1">
      <alignment horizontal="left" wrapText="1"/>
    </xf>
    <xf numFmtId="0" fontId="9" fillId="8" borderId="22" xfId="0" applyFont="1" applyFill="1" applyBorder="1" applyAlignment="1">
      <alignment horizontal="left" wrapText="1"/>
    </xf>
    <xf numFmtId="165" fontId="5" fillId="3" borderId="23" xfId="0" applyNumberFormat="1" applyFont="1" applyFill="1" applyBorder="1" applyAlignment="1">
      <alignment horizontal="left" wrapText="1"/>
    </xf>
    <xf numFmtId="14" fontId="2" fillId="8" borderId="22" xfId="1" applyNumberFormat="1" applyFill="1" applyBorder="1" applyAlignment="1">
      <alignment horizontal="left" wrapText="1"/>
    </xf>
    <xf numFmtId="14" fontId="2" fillId="3" borderId="22" xfId="1" applyNumberFormat="1" applyFill="1" applyBorder="1" applyAlignment="1">
      <alignment horizontal="left" wrapText="1"/>
    </xf>
    <xf numFmtId="14" fontId="5" fillId="8" borderId="22" xfId="1" applyNumberFormat="1" applyFont="1" applyFill="1" applyBorder="1" applyAlignment="1">
      <alignment horizontal="left" wrapText="1"/>
    </xf>
    <xf numFmtId="8" fontId="5" fillId="8" borderId="22" xfId="0" applyNumberFormat="1" applyFont="1" applyFill="1" applyBorder="1" applyAlignment="1">
      <alignment horizontal="left" wrapText="1"/>
    </xf>
    <xf numFmtId="14" fontId="5" fillId="8" borderId="22" xfId="0" applyNumberFormat="1" applyFont="1" applyFill="1" applyBorder="1" applyAlignment="1" applyProtection="1">
      <alignment horizontal="left" wrapText="1"/>
      <protection locked="0"/>
    </xf>
    <xf numFmtId="0" fontId="23" fillId="3" borderId="22" xfId="2" applyFont="1" applyFill="1" applyBorder="1" applyAlignment="1">
      <alignment horizontal="left" wrapText="1"/>
    </xf>
    <xf numFmtId="165" fontId="24" fillId="8" borderId="22" xfId="0" applyNumberFormat="1" applyFont="1" applyFill="1" applyBorder="1" applyAlignment="1" applyProtection="1">
      <alignment horizontal="left" wrapText="1"/>
      <protection locked="0"/>
    </xf>
    <xf numFmtId="14" fontId="24" fillId="8" borderId="22" xfId="0" applyNumberFormat="1" applyFont="1" applyFill="1" applyBorder="1" applyAlignment="1">
      <alignment horizontal="left" wrapText="1"/>
    </xf>
    <xf numFmtId="165" fontId="24" fillId="8" borderId="22" xfId="0" applyNumberFormat="1" applyFont="1" applyFill="1" applyBorder="1" applyAlignment="1">
      <alignment horizontal="left" wrapText="1"/>
    </xf>
    <xf numFmtId="0" fontId="24" fillId="8" borderId="22" xfId="0" applyNumberFormat="1" applyFont="1" applyFill="1" applyBorder="1" applyAlignment="1">
      <alignment horizontal="left" wrapText="1"/>
    </xf>
    <xf numFmtId="0" fontId="24" fillId="8" borderId="22" xfId="0" applyFont="1" applyFill="1" applyBorder="1" applyAlignment="1">
      <alignment horizontal="left" wrapText="1"/>
    </xf>
    <xf numFmtId="5" fontId="24" fillId="8" borderId="22" xfId="0" applyNumberFormat="1" applyFont="1" applyFill="1" applyBorder="1" applyAlignment="1">
      <alignment horizontal="left" wrapText="1"/>
    </xf>
    <xf numFmtId="164" fontId="24" fillId="8" borderId="22" xfId="0" applyNumberFormat="1" applyFont="1" applyFill="1" applyBorder="1" applyAlignment="1">
      <alignment horizontal="left" wrapText="1"/>
    </xf>
    <xf numFmtId="49" fontId="24" fillId="8" borderId="22" xfId="1" applyNumberFormat="1" applyFont="1" applyFill="1" applyBorder="1" applyAlignment="1">
      <alignment horizontal="left" wrapText="1"/>
    </xf>
    <xf numFmtId="14" fontId="24" fillId="8" borderId="22" xfId="0" applyNumberFormat="1" applyFont="1" applyFill="1" applyBorder="1" applyAlignment="1" applyProtection="1">
      <alignment horizontal="left" wrapText="1"/>
    </xf>
    <xf numFmtId="168" fontId="24" fillId="8" borderId="22" xfId="0" applyNumberFormat="1" applyFont="1" applyFill="1" applyBorder="1" applyAlignment="1">
      <alignment horizontal="left" wrapText="1"/>
    </xf>
    <xf numFmtId="44" fontId="24" fillId="8" borderId="22" xfId="0" applyNumberFormat="1" applyFont="1" applyFill="1" applyBorder="1" applyAlignment="1">
      <alignment horizontal="left" wrapText="1"/>
    </xf>
    <xf numFmtId="166" fontId="24" fillId="8" borderId="22" xfId="0" applyNumberFormat="1" applyFont="1" applyFill="1" applyBorder="1" applyAlignment="1">
      <alignment horizontal="left" wrapText="1"/>
    </xf>
    <xf numFmtId="0" fontId="24" fillId="8" borderId="22" xfId="1" applyFont="1" applyFill="1" applyBorder="1" applyAlignment="1">
      <alignment horizontal="left" wrapText="1"/>
    </xf>
    <xf numFmtId="0" fontId="24" fillId="3" borderId="22" xfId="0" applyNumberFormat="1" applyFont="1" applyFill="1" applyBorder="1" applyAlignment="1">
      <alignment horizontal="left" wrapText="1"/>
    </xf>
    <xf numFmtId="165" fontId="24" fillId="3" borderId="22" xfId="0" applyNumberFormat="1" applyFont="1" applyFill="1" applyBorder="1" applyAlignment="1">
      <alignment horizontal="left" wrapText="1"/>
    </xf>
    <xf numFmtId="0" fontId="27" fillId="3" borderId="22" xfId="0" applyFont="1" applyFill="1" applyBorder="1" applyAlignment="1">
      <alignment horizontal="left"/>
    </xf>
    <xf numFmtId="0" fontId="24" fillId="3" borderId="23" xfId="0" applyFont="1" applyFill="1" applyBorder="1" applyAlignment="1">
      <alignment horizontal="left" wrapText="1"/>
    </xf>
    <xf numFmtId="14" fontId="2" fillId="3" borderId="22" xfId="1" applyNumberFormat="1" applyFont="1" applyFill="1" applyBorder="1" applyAlignment="1">
      <alignment horizontal="left" wrapText="1"/>
    </xf>
    <xf numFmtId="0" fontId="7" fillId="3" borderId="10" xfId="2" applyFont="1" applyFill="1" applyBorder="1" applyAlignment="1">
      <alignment horizontal="left" wrapText="1"/>
    </xf>
    <xf numFmtId="165" fontId="5" fillId="8" borderId="10" xfId="0" applyNumberFormat="1" applyFont="1" applyFill="1" applyBorder="1" applyAlignment="1" applyProtection="1">
      <alignment horizontal="left" wrapText="1"/>
      <protection locked="0"/>
    </xf>
    <xf numFmtId="14" fontId="5" fillId="8" borderId="10" xfId="0" applyNumberFormat="1" applyFont="1" applyFill="1" applyBorder="1" applyAlignment="1">
      <alignment horizontal="left" wrapText="1"/>
    </xf>
    <xf numFmtId="14" fontId="5" fillId="3" borderId="10" xfId="0" applyNumberFormat="1" applyFont="1" applyFill="1" applyBorder="1" applyAlignment="1">
      <alignment horizontal="left" wrapText="1"/>
    </xf>
    <xf numFmtId="166" fontId="5" fillId="8" borderId="10" xfId="0" applyNumberFormat="1" applyFont="1" applyFill="1" applyBorder="1" applyAlignment="1">
      <alignment horizontal="left" wrapText="1"/>
    </xf>
    <xf numFmtId="14" fontId="2" fillId="8" borderId="0" xfId="1" applyNumberFormat="1" applyFill="1" applyBorder="1" applyAlignment="1">
      <alignment horizontal="left" wrapText="1"/>
    </xf>
    <xf numFmtId="165" fontId="5" fillId="8" borderId="10" xfId="0" applyNumberFormat="1" applyFont="1" applyFill="1" applyBorder="1" applyAlignment="1">
      <alignment horizontal="left" wrapText="1"/>
    </xf>
    <xf numFmtId="0" fontId="5" fillId="8" borderId="10" xfId="0" applyNumberFormat="1" applyFont="1" applyFill="1" applyBorder="1" applyAlignment="1">
      <alignment horizontal="left" wrapText="1"/>
    </xf>
    <xf numFmtId="0" fontId="5" fillId="8" borderId="10" xfId="0" applyFont="1" applyFill="1" applyBorder="1" applyAlignment="1">
      <alignment horizontal="left" wrapText="1"/>
    </xf>
    <xf numFmtId="5" fontId="5" fillId="8" borderId="10" xfId="0" applyNumberFormat="1" applyFont="1" applyFill="1" applyBorder="1" applyAlignment="1">
      <alignment horizontal="left" wrapText="1"/>
    </xf>
    <xf numFmtId="164" fontId="5" fillId="8" borderId="10" xfId="0" applyNumberFormat="1" applyFont="1" applyFill="1" applyBorder="1" applyAlignment="1">
      <alignment horizontal="left" wrapText="1"/>
    </xf>
    <xf numFmtId="49" fontId="5" fillId="8" borderId="10" xfId="1" applyNumberFormat="1" applyFont="1" applyFill="1" applyBorder="1" applyAlignment="1">
      <alignment horizontal="left" wrapText="1"/>
    </xf>
    <xf numFmtId="14" fontId="5" fillId="8" borderId="10" xfId="0" applyNumberFormat="1" applyFont="1" applyFill="1" applyBorder="1" applyAlignment="1" applyProtection="1">
      <alignment horizontal="left" wrapText="1"/>
    </xf>
    <xf numFmtId="167" fontId="5" fillId="8" borderId="10" xfId="0" applyNumberFormat="1" applyFont="1" applyFill="1" applyBorder="1" applyAlignment="1">
      <alignment horizontal="left" wrapText="1"/>
    </xf>
    <xf numFmtId="8" fontId="5" fillId="8" borderId="10" xfId="0" applyNumberFormat="1" applyFont="1" applyFill="1" applyBorder="1" applyAlignment="1">
      <alignment horizontal="left" wrapText="1"/>
    </xf>
    <xf numFmtId="168" fontId="5" fillId="8" borderId="10" xfId="0" applyNumberFormat="1" applyFont="1" applyFill="1" applyBorder="1" applyAlignment="1">
      <alignment horizontal="left" wrapText="1"/>
    </xf>
    <xf numFmtId="44" fontId="5" fillId="8" borderId="10" xfId="0" applyNumberFormat="1" applyFont="1" applyFill="1" applyBorder="1" applyAlignment="1">
      <alignment horizontal="left" wrapText="1"/>
    </xf>
    <xf numFmtId="0" fontId="5" fillId="8" borderId="10" xfId="1" applyFont="1" applyFill="1" applyBorder="1" applyAlignment="1">
      <alignment horizontal="left" wrapText="1"/>
    </xf>
    <xf numFmtId="0" fontId="5" fillId="3" borderId="10" xfId="0" applyFont="1" applyFill="1" applyBorder="1" applyAlignment="1">
      <alignment horizontal="left" wrapText="1"/>
    </xf>
    <xf numFmtId="0" fontId="5" fillId="3" borderId="10" xfId="0" applyNumberFormat="1" applyFont="1" applyFill="1" applyBorder="1" applyAlignment="1">
      <alignment horizontal="left" wrapText="1"/>
    </xf>
    <xf numFmtId="0" fontId="9" fillId="8" borderId="16" xfId="0" applyFont="1" applyFill="1" applyBorder="1" applyAlignment="1">
      <alignment horizontal="left" wrapText="1"/>
    </xf>
    <xf numFmtId="14" fontId="2" fillId="3" borderId="10" xfId="1" applyNumberFormat="1" applyFill="1" applyBorder="1" applyAlignment="1">
      <alignment horizontal="left"/>
    </xf>
    <xf numFmtId="165" fontId="6" fillId="3" borderId="0" xfId="0" applyNumberFormat="1" applyFont="1" applyFill="1" applyAlignment="1">
      <alignment horizontal="left"/>
    </xf>
    <xf numFmtId="0" fontId="6" fillId="3" borderId="0" xfId="0" applyNumberFormat="1" applyFont="1" applyFill="1" applyAlignment="1">
      <alignment horizontal="left"/>
    </xf>
    <xf numFmtId="14" fontId="6" fillId="3" borderId="0" xfId="0" applyNumberFormat="1" applyFont="1" applyFill="1" applyAlignment="1">
      <alignment horizontal="left"/>
    </xf>
    <xf numFmtId="166" fontId="6" fillId="3" borderId="0" xfId="0" applyNumberFormat="1" applyFont="1" applyFill="1" applyAlignment="1">
      <alignment horizontal="left"/>
    </xf>
    <xf numFmtId="0" fontId="7" fillId="6" borderId="4" xfId="0" applyFont="1" applyFill="1" applyBorder="1" applyAlignment="1">
      <alignment horizontal="left" wrapText="1"/>
    </xf>
    <xf numFmtId="0" fontId="7" fillId="7" borderId="4" xfId="2" applyFont="1" applyFill="1" applyBorder="1" applyAlignment="1">
      <alignment horizontal="left" wrapText="1"/>
    </xf>
    <xf numFmtId="0" fontId="7" fillId="6" borderId="10" xfId="0" applyFont="1" applyFill="1" applyBorder="1" applyAlignment="1">
      <alignment horizontal="left" wrapText="1"/>
    </xf>
    <xf numFmtId="0" fontId="7" fillId="3" borderId="22" xfId="0" applyFont="1" applyFill="1" applyBorder="1" applyAlignment="1">
      <alignment horizontal="left" wrapText="1"/>
    </xf>
    <xf numFmtId="0" fontId="12" fillId="3" borderId="0" xfId="0" applyFont="1" applyFill="1" applyAlignment="1">
      <alignment horizontal="left"/>
    </xf>
    <xf numFmtId="0" fontId="5" fillId="3" borderId="4" xfId="0" applyNumberFormat="1" applyFont="1" applyFill="1" applyBorder="1" applyAlignment="1">
      <alignment horizontal="center" wrapText="1"/>
    </xf>
    <xf numFmtId="0" fontId="5" fillId="3" borderId="4" xfId="0" applyNumberFormat="1" applyFont="1" applyFill="1" applyBorder="1" applyAlignment="1" applyProtection="1">
      <alignment horizontal="center" wrapText="1"/>
      <protection hidden="1"/>
    </xf>
    <xf numFmtId="0" fontId="24" fillId="3" borderId="4" xfId="0" applyNumberFormat="1" applyFont="1" applyFill="1" applyBorder="1" applyAlignment="1">
      <alignment horizontal="center" wrapText="1"/>
    </xf>
    <xf numFmtId="0" fontId="32" fillId="3" borderId="4" xfId="0" applyNumberFormat="1" applyFont="1" applyFill="1" applyBorder="1" applyAlignment="1">
      <alignment horizontal="center" wrapText="1"/>
    </xf>
    <xf numFmtId="0" fontId="24" fillId="3" borderId="4" xfId="0" applyNumberFormat="1" applyFont="1" applyFill="1" applyBorder="1" applyAlignment="1" applyProtection="1">
      <alignment horizontal="center" wrapText="1"/>
      <protection hidden="1"/>
    </xf>
    <xf numFmtId="0" fontId="19" fillId="3" borderId="4" xfId="0" applyNumberFormat="1" applyFont="1" applyFill="1" applyBorder="1" applyAlignment="1" applyProtection="1">
      <alignment horizontal="center" wrapText="1"/>
      <protection hidden="1"/>
    </xf>
    <xf numFmtId="0" fontId="29" fillId="3" borderId="4" xfId="0" applyNumberFormat="1" applyFont="1" applyFill="1" applyBorder="1" applyAlignment="1" applyProtection="1">
      <alignment horizontal="center" wrapText="1"/>
      <protection hidden="1"/>
    </xf>
    <xf numFmtId="14" fontId="32" fillId="4" borderId="4" xfId="1" applyNumberFormat="1" applyFont="1" applyFill="1" applyBorder="1" applyAlignment="1">
      <alignment horizontal="center" wrapText="1"/>
    </xf>
    <xf numFmtId="0" fontId="7" fillId="7" borderId="24" xfId="2" applyFont="1" applyFill="1" applyBorder="1" applyAlignment="1">
      <alignment horizontal="left" wrapText="1"/>
    </xf>
    <xf numFmtId="0" fontId="0" fillId="0" borderId="4" xfId="0" applyBorder="1" applyAlignment="1">
      <alignment horizontal="center"/>
    </xf>
    <xf numFmtId="49" fontId="32" fillId="4" borderId="4" xfId="0" applyNumberFormat="1" applyFont="1" applyFill="1" applyBorder="1" applyAlignment="1">
      <alignment horizontal="center" wrapText="1"/>
    </xf>
    <xf numFmtId="0" fontId="32" fillId="3" borderId="4" xfId="0" applyNumberFormat="1" applyFont="1" applyFill="1" applyBorder="1" applyAlignment="1" applyProtection="1">
      <alignment horizontal="center" wrapText="1"/>
      <protection hidden="1"/>
    </xf>
    <xf numFmtId="0" fontId="17" fillId="3" borderId="4" xfId="0" applyNumberFormat="1" applyFont="1" applyFill="1" applyBorder="1" applyAlignment="1">
      <alignment horizontal="center" wrapText="1"/>
    </xf>
    <xf numFmtId="0" fontId="0" fillId="0" borderId="8" xfId="0" applyBorder="1" applyAlignment="1">
      <alignment horizontal="center" vertical="center"/>
    </xf>
    <xf numFmtId="0" fontId="5" fillId="4" borderId="4" xfId="1" applyNumberFormat="1" applyFont="1" applyFill="1" applyBorder="1" applyAlignment="1">
      <alignment horizontal="center" wrapText="1"/>
    </xf>
    <xf numFmtId="0" fontId="7" fillId="2" borderId="25" xfId="2" applyFont="1" applyFill="1" applyBorder="1" applyAlignment="1"/>
    <xf numFmtId="0" fontId="7" fillId="2" borderId="26" xfId="2" applyFont="1" applyFill="1" applyBorder="1" applyAlignment="1"/>
    <xf numFmtId="0" fontId="11" fillId="2" borderId="26" xfId="2" applyNumberFormat="1" applyFont="1" applyFill="1" applyBorder="1" applyAlignment="1" applyProtection="1">
      <alignment horizontal="center"/>
      <protection hidden="1"/>
    </xf>
    <xf numFmtId="165" fontId="5" fillId="4" borderId="26" xfId="0" applyNumberFormat="1" applyFont="1" applyFill="1" applyBorder="1" applyAlignment="1" applyProtection="1">
      <alignment horizontal="center"/>
      <protection locked="0"/>
    </xf>
    <xf numFmtId="171" fontId="5" fillId="4" borderId="26" xfId="0" applyNumberFormat="1" applyFont="1" applyFill="1" applyBorder="1" applyAlignment="1" applyProtection="1">
      <alignment horizontal="center" wrapText="1"/>
    </xf>
    <xf numFmtId="0" fontId="5" fillId="4" borderId="26" xfId="0" applyFont="1" applyFill="1" applyBorder="1" applyAlignment="1">
      <alignment horizontal="center" wrapText="1"/>
    </xf>
    <xf numFmtId="166" fontId="5" fillId="4" borderId="26" xfId="0" applyNumberFormat="1" applyFont="1" applyFill="1" applyBorder="1" applyAlignment="1">
      <alignment horizontal="center" wrapText="1"/>
    </xf>
    <xf numFmtId="14" fontId="5" fillId="4" borderId="26" xfId="0" applyNumberFormat="1" applyFont="1" applyFill="1" applyBorder="1" applyAlignment="1">
      <alignment horizontal="center" wrapText="1"/>
    </xf>
    <xf numFmtId="165" fontId="5" fillId="4" borderId="26" xfId="0" applyNumberFormat="1" applyFont="1" applyFill="1" applyBorder="1" applyAlignment="1">
      <alignment horizontal="center" wrapText="1"/>
    </xf>
    <xf numFmtId="0" fontId="5" fillId="4" borderId="26" xfId="0" applyNumberFormat="1" applyFont="1" applyFill="1" applyBorder="1" applyAlignment="1">
      <alignment horizontal="center" wrapText="1"/>
    </xf>
    <xf numFmtId="5" fontId="5" fillId="4" borderId="26" xfId="0" applyNumberFormat="1" applyFont="1" applyFill="1" applyBorder="1" applyAlignment="1">
      <alignment horizontal="center" wrapText="1"/>
    </xf>
    <xf numFmtId="164" fontId="5" fillId="4" borderId="26" xfId="0" applyNumberFormat="1" applyFont="1" applyFill="1" applyBorder="1" applyAlignment="1">
      <alignment horizontal="center" wrapText="1"/>
    </xf>
    <xf numFmtId="49" fontId="2" fillId="4" borderId="26" xfId="1" applyNumberFormat="1" applyFill="1" applyBorder="1" applyAlignment="1">
      <alignment horizontal="center" wrapText="1"/>
    </xf>
    <xf numFmtId="165" fontId="5" fillId="4" borderId="26" xfId="0" applyNumberFormat="1" applyFont="1" applyFill="1" applyBorder="1" applyAlignment="1" applyProtection="1">
      <alignment horizontal="center" wrapText="1"/>
    </xf>
    <xf numFmtId="167" fontId="5" fillId="4" borderId="26" xfId="0" applyNumberFormat="1" applyFont="1" applyFill="1" applyBorder="1" applyAlignment="1">
      <alignment horizontal="center" wrapText="1"/>
    </xf>
    <xf numFmtId="0" fontId="2" fillId="4" borderId="26" xfId="1" applyFill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3" borderId="26" xfId="0" applyNumberFormat="1" applyFont="1" applyFill="1" applyBorder="1" applyAlignment="1">
      <alignment horizontal="center" wrapText="1"/>
    </xf>
    <xf numFmtId="0" fontId="5" fillId="4" borderId="28" xfId="0" applyNumberFormat="1" applyFont="1" applyFill="1" applyBorder="1" applyAlignment="1" applyProtection="1">
      <alignment horizontal="center" wrapText="1"/>
      <protection hidden="1"/>
    </xf>
    <xf numFmtId="0" fontId="5" fillId="4" borderId="28" xfId="0" applyFont="1" applyFill="1" applyBorder="1" applyAlignment="1">
      <alignment horizontal="center" wrapText="1"/>
    </xf>
    <xf numFmtId="0" fontId="24" fillId="4" borderId="28" xfId="0" applyNumberFormat="1" applyFont="1" applyFill="1" applyBorder="1" applyAlignment="1">
      <alignment horizontal="center" wrapText="1"/>
    </xf>
    <xf numFmtId="0" fontId="11" fillId="7" borderId="4" xfId="2" applyNumberFormat="1" applyFont="1" applyFill="1" applyBorder="1" applyAlignment="1" applyProtection="1">
      <alignment horizontal="center"/>
      <protection hidden="1"/>
    </xf>
    <xf numFmtId="0" fontId="5" fillId="0" borderId="28" xfId="0" applyFont="1" applyBorder="1" applyAlignment="1">
      <alignment horizontal="center" wrapText="1"/>
    </xf>
    <xf numFmtId="0" fontId="21" fillId="4" borderId="28" xfId="0" applyNumberFormat="1" applyFont="1" applyFill="1" applyBorder="1" applyAlignment="1">
      <alignment horizontal="center" wrapText="1"/>
    </xf>
    <xf numFmtId="0" fontId="9" fillId="0" borderId="28" xfId="0" applyFont="1" applyBorder="1" applyAlignment="1">
      <alignment horizontal="center" wrapText="1"/>
    </xf>
    <xf numFmtId="5" fontId="16" fillId="4" borderId="4" xfId="0" applyNumberFormat="1" applyFont="1" applyFill="1" applyBorder="1" applyAlignment="1">
      <alignment horizontal="center" wrapText="1"/>
    </xf>
    <xf numFmtId="164" fontId="16" fillId="4" borderId="4" xfId="0" applyNumberFormat="1" applyFont="1" applyFill="1" applyBorder="1" applyAlignment="1">
      <alignment horizontal="center" wrapText="1"/>
    </xf>
    <xf numFmtId="0" fontId="16" fillId="4" borderId="28" xfId="0" applyNumberFormat="1" applyFont="1" applyFill="1" applyBorder="1" applyAlignment="1" applyProtection="1">
      <alignment horizontal="center" wrapText="1"/>
      <protection hidden="1"/>
    </xf>
    <xf numFmtId="0" fontId="31" fillId="7" borderId="4" xfId="2" applyNumberFormat="1" applyFont="1" applyFill="1" applyBorder="1" applyAlignment="1" applyProtection="1">
      <alignment horizontal="center"/>
      <protection hidden="1"/>
    </xf>
    <xf numFmtId="5" fontId="32" fillId="4" borderId="4" xfId="0" applyNumberFormat="1" applyFont="1" applyFill="1" applyBorder="1" applyAlignment="1">
      <alignment horizontal="center" wrapText="1"/>
    </xf>
    <xf numFmtId="164" fontId="32" fillId="4" borderId="4" xfId="0" applyNumberFormat="1" applyFont="1" applyFill="1" applyBorder="1" applyAlignment="1">
      <alignment horizontal="center" wrapText="1"/>
    </xf>
    <xf numFmtId="0" fontId="32" fillId="4" borderId="28" xfId="0" applyNumberFormat="1" applyFont="1" applyFill="1" applyBorder="1" applyAlignment="1">
      <alignment horizontal="center" wrapText="1"/>
    </xf>
    <xf numFmtId="0" fontId="5" fillId="4" borderId="28" xfId="0" applyNumberFormat="1" applyFont="1" applyFill="1" applyBorder="1" applyAlignment="1">
      <alignment horizontal="center" wrapText="1"/>
    </xf>
    <xf numFmtId="14" fontId="19" fillId="4" borderId="4" xfId="0" applyNumberFormat="1" applyFont="1" applyFill="1" applyBorder="1" applyAlignment="1">
      <alignment horizontal="center" wrapText="1"/>
    </xf>
    <xf numFmtId="5" fontId="19" fillId="4" borderId="4" xfId="0" applyNumberFormat="1" applyFont="1" applyFill="1" applyBorder="1" applyAlignment="1">
      <alignment horizontal="center" wrapText="1"/>
    </xf>
    <xf numFmtId="164" fontId="19" fillId="4" borderId="4" xfId="0" applyNumberFormat="1" applyFont="1" applyFill="1" applyBorder="1" applyAlignment="1">
      <alignment horizontal="center" wrapText="1"/>
    </xf>
    <xf numFmtId="167" fontId="19" fillId="4" borderId="4" xfId="0" applyNumberFormat="1" applyFont="1" applyFill="1" applyBorder="1" applyAlignment="1">
      <alignment horizontal="center" wrapText="1"/>
    </xf>
    <xf numFmtId="8" fontId="19" fillId="4" borderId="4" xfId="0" applyNumberFormat="1" applyFont="1" applyFill="1" applyBorder="1" applyAlignment="1">
      <alignment horizontal="center" wrapText="1"/>
    </xf>
    <xf numFmtId="166" fontId="19" fillId="4" borderId="4" xfId="0" applyNumberFormat="1" applyFont="1" applyFill="1" applyBorder="1" applyAlignment="1">
      <alignment horizontal="center" wrapText="1"/>
    </xf>
    <xf numFmtId="0" fontId="19" fillId="4" borderId="28" xfId="0" applyNumberFormat="1" applyFont="1" applyFill="1" applyBorder="1" applyAlignment="1" applyProtection="1">
      <alignment horizontal="center" wrapText="1"/>
      <protection hidden="1"/>
    </xf>
    <xf numFmtId="0" fontId="28" fillId="7" borderId="4" xfId="2" applyNumberFormat="1" applyFont="1" applyFill="1" applyBorder="1" applyAlignment="1" applyProtection="1">
      <alignment horizontal="center"/>
      <protection hidden="1"/>
    </xf>
    <xf numFmtId="165" fontId="29" fillId="4" borderId="4" xfId="0" applyNumberFormat="1" applyFont="1" applyFill="1" applyBorder="1" applyAlignment="1" applyProtection="1">
      <alignment horizontal="center"/>
      <protection locked="0"/>
    </xf>
    <xf numFmtId="171" fontId="29" fillId="4" borderId="4" xfId="0" applyNumberFormat="1" applyFont="1" applyFill="1" applyBorder="1" applyAlignment="1" applyProtection="1">
      <alignment horizontal="center" wrapText="1"/>
    </xf>
    <xf numFmtId="166" fontId="29" fillId="4" borderId="4" xfId="0" applyNumberFormat="1" applyFont="1" applyFill="1" applyBorder="1" applyAlignment="1">
      <alignment horizontal="center" wrapText="1"/>
    </xf>
    <xf numFmtId="165" fontId="29" fillId="4" borderId="4" xfId="0" applyNumberFormat="1" applyFont="1" applyFill="1" applyBorder="1" applyAlignment="1">
      <alignment horizontal="center" wrapText="1"/>
    </xf>
    <xf numFmtId="5" fontId="29" fillId="4" borderId="4" xfId="0" applyNumberFormat="1" applyFont="1" applyFill="1" applyBorder="1" applyAlignment="1">
      <alignment horizontal="center" wrapText="1"/>
    </xf>
    <xf numFmtId="164" fontId="29" fillId="4" borderId="4" xfId="0" applyNumberFormat="1" applyFont="1" applyFill="1" applyBorder="1" applyAlignment="1">
      <alignment horizontal="center" wrapText="1"/>
    </xf>
    <xf numFmtId="168" fontId="29" fillId="4" borderId="4" xfId="0" applyNumberFormat="1" applyFont="1" applyFill="1" applyBorder="1" applyAlignment="1">
      <alignment horizontal="center" wrapText="1"/>
    </xf>
    <xf numFmtId="0" fontId="29" fillId="4" borderId="28" xfId="0" applyNumberFormat="1" applyFont="1" applyFill="1" applyBorder="1" applyAlignment="1">
      <alignment horizontal="center" wrapText="1"/>
    </xf>
    <xf numFmtId="0" fontId="9" fillId="4" borderId="28" xfId="0" applyFont="1" applyFill="1" applyBorder="1" applyAlignment="1">
      <alignment horizontal="center" wrapText="1"/>
    </xf>
    <xf numFmtId="0" fontId="11" fillId="0" borderId="28" xfId="0" applyFont="1" applyBorder="1" applyAlignment="1">
      <alignment horizontal="center" wrapText="1"/>
    </xf>
    <xf numFmtId="0" fontId="17" fillId="4" borderId="28" xfId="0" applyNumberFormat="1" applyFont="1" applyFill="1" applyBorder="1" applyAlignment="1">
      <alignment horizontal="center" wrapText="1"/>
    </xf>
    <xf numFmtId="0" fontId="20" fillId="7" borderId="4" xfId="2" applyFont="1" applyFill="1" applyBorder="1" applyAlignment="1"/>
    <xf numFmtId="7" fontId="5" fillId="0" borderId="4" xfId="0" applyNumberFormat="1" applyFont="1" applyBorder="1" applyAlignment="1">
      <alignment horizontal="center" wrapText="1"/>
    </xf>
    <xf numFmtId="0" fontId="21" fillId="4" borderId="28" xfId="0" applyNumberFormat="1" applyFont="1" applyFill="1" applyBorder="1" applyAlignment="1" applyProtection="1">
      <alignment horizontal="center" wrapText="1"/>
      <protection hidden="1"/>
    </xf>
    <xf numFmtId="14" fontId="24" fillId="4" borderId="4" xfId="1" applyNumberFormat="1" applyFont="1" applyFill="1" applyBorder="1" applyAlignment="1">
      <alignment horizontal="center" wrapText="1"/>
    </xf>
    <xf numFmtId="0" fontId="1" fillId="0" borderId="8" xfId="0" applyFont="1" applyBorder="1" applyAlignment="1">
      <alignment vertical="center"/>
    </xf>
    <xf numFmtId="166" fontId="5" fillId="0" borderId="26" xfId="0" applyNumberFormat="1" applyFont="1" applyBorder="1" applyAlignment="1">
      <alignment horizontal="center" wrapText="1"/>
    </xf>
    <xf numFmtId="14" fontId="2" fillId="0" borderId="26" xfId="1" applyNumberFormat="1" applyBorder="1" applyAlignment="1">
      <alignment horizontal="center" wrapText="1"/>
    </xf>
    <xf numFmtId="14" fontId="5" fillId="0" borderId="26" xfId="0" applyNumberFormat="1" applyFont="1" applyBorder="1" applyAlignment="1">
      <alignment horizontal="center" wrapText="1"/>
    </xf>
    <xf numFmtId="165" fontId="5" fillId="0" borderId="26" xfId="0" applyNumberFormat="1" applyFont="1" applyBorder="1" applyAlignment="1">
      <alignment horizontal="center" wrapText="1"/>
    </xf>
    <xf numFmtId="167" fontId="5" fillId="0" borderId="26" xfId="0" applyNumberFormat="1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5">
    <cellStyle name="Lien hypertexte" xfId="1" builtinId="8"/>
    <cellStyle name="Normal" xfId="0" builtinId="0"/>
    <cellStyle name="Normal 2" xfId="3"/>
    <cellStyle name="Normal 3" xfId="4"/>
    <cellStyle name="Sortie" xfId="2" builtinId="21"/>
  </cellStyles>
  <dxfs count="160">
    <dxf>
      <numFmt numFmtId="165" formatCode="dd/mm/yy;@"/>
      <alignment horizontal="left" vertical="bottom" textRotation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numFmt numFmtId="165" formatCode="dd/mm/yy;@"/>
      <alignment horizontal="left" vertical="bottom" textRotation="0" indent="0" justifyLastLine="0" shrinkToFit="0" readingOrder="0"/>
    </dxf>
    <dxf>
      <numFmt numFmtId="165" formatCode="dd/mm/yy;@"/>
      <alignment horizontal="left" vertical="bottom" textRotation="0" indent="0" justifyLastLine="0" shrinkToFit="0" readingOrder="0"/>
    </dxf>
    <dxf>
      <font>
        <b/>
      </font>
    </dxf>
    <dxf>
      <font>
        <b/>
      </font>
    </dxf>
    <dxf>
      <font>
        <b/>
      </font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font>
        <b/>
      </font>
      <numFmt numFmtId="170" formatCode="mmm\-yy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0"/>
      </font>
      <numFmt numFmtId="170" formatCode="mmm\-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alignment horizontal="left" vertical="bottom" textRotation="0" wrapText="1" indent="0" justifyLastLine="0" shrinkToFit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numFmt numFmtId="165" formatCode="dd/mm/yy;@"/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9" formatCode="#,##0\ &quot;€&quot;;\-#,##0\ &quot;€&quot;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left" vertical="bottom" textRotation="0" indent="0" justifyLastLine="0" readingOrder="0"/>
    </dxf>
    <dxf>
      <numFmt numFmtId="166" formatCode="0#&quot; &quot;##&quot; &quot;##&quot; &quot;##&quot; &quot;##"/>
      <alignment horizontal="left" vertical="bottom" textRotation="0" wrapText="1" indent="0" justifyLastLine="0" shrinkToFit="0" readingOrder="0"/>
    </dxf>
    <dxf>
      <numFmt numFmtId="19" formatCode="dd/mm/yyyy"/>
      <alignment horizontal="left" vertical="bottom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ck">
          <color auto="1"/>
        </left>
        <top style="thick">
          <color auto="1"/>
        </top>
      </border>
    </dxf>
    <dxf>
      <alignment horizontal="left" vertical="bottom" textRotation="0" indent="0" justifyLastLine="0" readingOrder="0"/>
    </dxf>
    <dxf>
      <border outline="0">
        <bottom style="thin">
          <color auto="1"/>
        </bottom>
      </border>
    </dxf>
    <dxf>
      <alignment horizontal="left" vertical="bottom" textRotation="0" indent="0" justifyLastLine="0" readingOrder="0"/>
    </dxf>
    <dxf>
      <fill>
        <gradientFill degree="90">
          <stop position="0">
            <color theme="0"/>
          </stop>
          <stop position="1">
            <color rgb="FFFF2D2D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7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7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9" formatCode="#,##0\ &quot;€&quot;;\-#,##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1" formatCode="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rgb="FFF2F2F2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general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alignment horizontal="center" vertical="bottom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darkGray">
          <fgColor theme="4"/>
          <bgColor theme="4"/>
        </patternFill>
      </fill>
      <alignment horizontal="left" vertical="bottom" textRotation="0" wrapText="1" indent="0" justifyLastLine="0" shrinkToFit="1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gradientFill degree="90">
          <stop position="0">
            <color theme="0"/>
          </stop>
          <stop position="1">
            <color rgb="FFFF2D2D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2D2D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5" defaultTableStyle="TableStyleMedium2" defaultPivotStyle="PivotStyleMedium9">
    <tableStyle name="Jean-Eric" pivot="0" count="2">
      <tableStyleElement type="wholeTable" dxfId="159"/>
      <tableStyleElement type="headerRow" dxfId="158"/>
    </tableStyle>
    <tableStyle name="Style de tableau 1" pivot="0" count="0"/>
    <tableStyle name="Style de tableau 2" pivot="0" count="0"/>
    <tableStyle name="Style de tableau 3" pivot="0" count="0"/>
    <tableStyle name="Style de tableau croisé dynamique 1" table="0" count="0"/>
  </tableStyles>
  <colors>
    <mruColors>
      <color rgb="FF00DA63"/>
      <color rgb="FFFFC611"/>
      <color rgb="FFFFD347"/>
      <color rgb="FFFF2D2D"/>
      <color rgb="FFFF66FF"/>
      <color rgb="FFFF5D5D"/>
      <color rgb="FF11FF7D"/>
      <color rgb="FFFFE181"/>
      <color rgb="FF75FFB3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9525</xdr:rowOff>
    </xdr:from>
    <xdr:to>
      <xdr:col>1</xdr:col>
      <xdr:colOff>122325</xdr:colOff>
      <xdr:row>0</xdr:row>
      <xdr:rowOff>485775</xdr:rowOff>
    </xdr:to>
    <xdr:sp macro="[0]!Alertes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85725" y="9525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Alertes    Range("B3:K71").Select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    Selection.ClearContents à venir</a:t>
          </a:r>
        </a:p>
      </xdr:txBody>
    </xdr:sp>
    <xdr:clientData fPrintsWithSheet="0"/>
  </xdr:twoCellAnchor>
  <xdr:twoCellAnchor editAs="absolute">
    <xdr:from>
      <xdr:col>3</xdr:col>
      <xdr:colOff>438150</xdr:colOff>
      <xdr:row>0</xdr:row>
      <xdr:rowOff>0</xdr:rowOff>
    </xdr:from>
    <xdr:to>
      <xdr:col>6</xdr:col>
      <xdr:colOff>227100</xdr:colOff>
      <xdr:row>0</xdr:row>
      <xdr:rowOff>476250</xdr:rowOff>
    </xdr:to>
    <xdr:sp macro="[0]!Envoi_effectif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114800" y="0"/>
          <a:ext cx="1341525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Envoi effectif</a:t>
          </a:r>
        </a:p>
      </xdr:txBody>
    </xdr:sp>
    <xdr:clientData fPrintsWithSheet="0"/>
  </xdr:twoCellAnchor>
  <xdr:twoCellAnchor editAs="absolute">
    <xdr:from>
      <xdr:col>8</xdr:col>
      <xdr:colOff>1133475</xdr:colOff>
      <xdr:row>0</xdr:row>
      <xdr:rowOff>0</xdr:rowOff>
    </xdr:from>
    <xdr:to>
      <xdr:col>9</xdr:col>
      <xdr:colOff>169950</xdr:colOff>
      <xdr:row>0</xdr:row>
      <xdr:rowOff>475200</xdr:rowOff>
    </xdr:to>
    <xdr:sp macro="[0]!MailAG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816292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Mail AG</a:t>
          </a:r>
        </a:p>
      </xdr:txBody>
    </xdr:sp>
    <xdr:clientData fPrintsWithSheet="0"/>
  </xdr:twoCellAnchor>
  <xdr:twoCellAnchor editAs="absolute">
    <xdr:from>
      <xdr:col>7</xdr:col>
      <xdr:colOff>762000</xdr:colOff>
      <xdr:row>0</xdr:row>
      <xdr:rowOff>0</xdr:rowOff>
    </xdr:from>
    <xdr:to>
      <xdr:col>8</xdr:col>
      <xdr:colOff>1116100</xdr:colOff>
      <xdr:row>0</xdr:row>
      <xdr:rowOff>475200</xdr:rowOff>
    </xdr:to>
    <xdr:sp macro="[0]!Veilleurs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681037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</a:t>
          </a:r>
        </a:p>
      </xdr:txBody>
    </xdr:sp>
    <xdr:clientData fPrintsWithSheet="0"/>
  </xdr:twoCellAnchor>
  <xdr:twoCellAnchor editAs="absolute">
    <xdr:from>
      <xdr:col>11</xdr:col>
      <xdr:colOff>555625</xdr:colOff>
      <xdr:row>0</xdr:row>
      <xdr:rowOff>0</xdr:rowOff>
    </xdr:from>
    <xdr:to>
      <xdr:col>13</xdr:col>
      <xdr:colOff>514350</xdr:colOff>
      <xdr:row>0</xdr:row>
      <xdr:rowOff>475200</xdr:rowOff>
    </xdr:to>
    <xdr:sp macro="[0]!Statistiques" textlink="">
      <xdr:nvSpPr>
        <xdr:cNvPr id="18" name="Rectangle à coins arrondis 17"/>
        <xdr:cNvSpPr/>
      </xdr:nvSpPr>
      <xdr:spPr>
        <a:xfrm>
          <a:off x="10890250" y="0"/>
          <a:ext cx="133032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Statistiques</a:t>
          </a:r>
        </a:p>
      </xdr:txBody>
    </xdr:sp>
    <xdr:clientData fPrintsWithSheet="0"/>
  </xdr:twoCellAnchor>
  <xdr:twoCellAnchor editAs="absolute">
    <xdr:from>
      <xdr:col>1</xdr:col>
      <xdr:colOff>1495425</xdr:colOff>
      <xdr:row>0</xdr:row>
      <xdr:rowOff>0</xdr:rowOff>
    </xdr:from>
    <xdr:to>
      <xdr:col>3</xdr:col>
      <xdr:colOff>449350</xdr:colOff>
      <xdr:row>0</xdr:row>
      <xdr:rowOff>475200</xdr:rowOff>
    </xdr:to>
    <xdr:sp macro="[0]!Bonbus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279082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Bus</a:t>
          </a:r>
        </a:p>
      </xdr:txBody>
    </xdr:sp>
    <xdr:clientData fPrintsWithSheet="0"/>
  </xdr:twoCellAnchor>
  <xdr:twoCellAnchor editAs="absolute">
    <xdr:from>
      <xdr:col>1</xdr:col>
      <xdr:colOff>133350</xdr:colOff>
      <xdr:row>0</xdr:row>
      <xdr:rowOff>0</xdr:rowOff>
    </xdr:from>
    <xdr:to>
      <xdr:col>1</xdr:col>
      <xdr:colOff>1468525</xdr:colOff>
      <xdr:row>0</xdr:row>
      <xdr:rowOff>475200</xdr:rowOff>
    </xdr:to>
    <xdr:sp macro="[0]!Module_afficher.Afficher_Input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428750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Archives</a:t>
          </a:r>
        </a:p>
      </xdr:txBody>
    </xdr:sp>
    <xdr:clientData fPrintsWithSheet="0"/>
  </xdr:twoCellAnchor>
  <xdr:twoCellAnchor editAs="absolute">
    <xdr:from>
      <xdr:col>6</xdr:col>
      <xdr:colOff>238125</xdr:colOff>
      <xdr:row>0</xdr:row>
      <xdr:rowOff>0</xdr:rowOff>
    </xdr:from>
    <xdr:to>
      <xdr:col>7</xdr:col>
      <xdr:colOff>754150</xdr:colOff>
      <xdr:row>0</xdr:row>
      <xdr:rowOff>475200</xdr:rowOff>
    </xdr:to>
    <xdr:sp macro="[0]!Afficher_Feuille_Classeur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5467350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classeur</a:t>
          </a:r>
        </a:p>
      </xdr:txBody>
    </xdr:sp>
    <xdr:clientData fPrintsWithSheet="0"/>
  </xdr:twoCellAnchor>
  <xdr:twoCellAnchor editAs="absolute">
    <xdr:from>
      <xdr:col>9</xdr:col>
      <xdr:colOff>193675</xdr:colOff>
      <xdr:row>0</xdr:row>
      <xdr:rowOff>0</xdr:rowOff>
    </xdr:from>
    <xdr:to>
      <xdr:col>11</xdr:col>
      <xdr:colOff>522375</xdr:colOff>
      <xdr:row>0</xdr:row>
      <xdr:rowOff>475200</xdr:rowOff>
    </xdr:to>
    <xdr:sp macro="[0]!Références" textlink="">
      <xdr:nvSpPr>
        <xdr:cNvPr id="19" name="Rectangle à coins arrondis 18"/>
        <xdr:cNvSpPr/>
      </xdr:nvSpPr>
      <xdr:spPr>
        <a:xfrm>
          <a:off x="9518650" y="0"/>
          <a:ext cx="133835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Références</a:t>
          </a:r>
        </a:p>
      </xdr:txBody>
    </xdr:sp>
    <xdr:clientData fPrintsWithSheet="0"/>
  </xdr:twoCellAnchor>
  <xdr:twoCellAnchor editAs="absolute">
    <xdr:from>
      <xdr:col>13</xdr:col>
      <xdr:colOff>546100</xdr:colOff>
      <xdr:row>0</xdr:row>
      <xdr:rowOff>0</xdr:rowOff>
    </xdr:from>
    <xdr:to>
      <xdr:col>16</xdr:col>
      <xdr:colOff>57150</xdr:colOff>
      <xdr:row>0</xdr:row>
      <xdr:rowOff>475200</xdr:rowOff>
    </xdr:to>
    <xdr:sp macro="[0]!Tri" textlink="">
      <xdr:nvSpPr>
        <xdr:cNvPr id="16" name="Rectangle à coins arrondis 15"/>
        <xdr:cNvSpPr/>
      </xdr:nvSpPr>
      <xdr:spPr>
        <a:xfrm>
          <a:off x="12252325" y="0"/>
          <a:ext cx="133032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Trier</a:t>
          </a:r>
        </a:p>
      </xdr:txBody>
    </xdr:sp>
    <xdr:clientData fPrintsWithSheet="0"/>
  </xdr:twoCellAnchor>
  <xdr:twoCellAnchor editAs="absolute">
    <xdr:from>
      <xdr:col>16</xdr:col>
      <xdr:colOff>85725</xdr:colOff>
      <xdr:row>0</xdr:row>
      <xdr:rowOff>0</xdr:rowOff>
    </xdr:from>
    <xdr:to>
      <xdr:col>18</xdr:col>
      <xdr:colOff>11200</xdr:colOff>
      <xdr:row>0</xdr:row>
      <xdr:rowOff>475200</xdr:rowOff>
    </xdr:to>
    <xdr:sp macro="[0]!Argentdepoche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361122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Versements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%20situation%20alph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@GMT-2021.01.04-11.03.59\DAMA\Activit&#233;%20du%20service\Point%20situation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Feuille Classeur"/>
      <sheetName val="Archives"/>
      <sheetName val="Argent de poche"/>
      <sheetName val="ASE"/>
      <sheetName val="CAPS"/>
      <sheetName val="Impression"/>
      <sheetName val="Paramètres"/>
      <sheetName val="References"/>
      <sheetName val="Statistique"/>
      <sheetName val="Veilleurs"/>
      <sheetName val="Output"/>
      <sheetName val="Test"/>
    </sheetNames>
    <sheetDataSet>
      <sheetData sheetId="0">
        <row r="6">
          <cell r="C6" t="str">
            <v>AHMED Mahbub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A._FRERET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Archives"/>
      <sheetName val="Argent de poche"/>
      <sheetName val="ASE"/>
      <sheetName val="Bus"/>
      <sheetName val="CAPS"/>
      <sheetName val="Feuille Classeur"/>
      <sheetName val="Fiche Liaison"/>
      <sheetName val="Impression"/>
      <sheetName val="Paramètres"/>
      <sheetName val="References"/>
      <sheetName val="Statistique"/>
      <sheetName val="Taux d'occupation"/>
      <sheetName val="Veilleurs"/>
      <sheetName val="Point situation te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id="1" name="Effectif" displayName="Effectif" ref="A1:BD65" totalsRowShown="0" headerRowDxfId="149" dataDxfId="148" tableBorderDxfId="147">
  <autoFilter ref="A1:BD65"/>
  <sortState ref="A2:BD65">
    <sortCondition ref="Q1:Q65"/>
  </sortState>
  <tableColumns count="56">
    <tableColumn id="1" name="Nom" dataDxfId="146" dataCellStyle="Sortie"/>
    <tableColumn id="2" name="Prénom" dataDxfId="145" dataCellStyle="Sortie"/>
    <tableColumn id="3" name="Nom Prénom" dataDxfId="144" dataCellStyle="Sortie"/>
    <tableColumn id="4" name="Date de naissance" dataDxfId="143"/>
    <tableColumn id="5" name="Âge" dataDxfId="142"/>
    <tableColumn id="6" name="Statut" dataDxfId="141"/>
    <tableColumn id="7" name="Nationalité" dataDxfId="140"/>
    <tableColumn id="8" name="Téléphone" dataDxfId="139"/>
    <tableColumn id="9" name="Mail" dataDxfId="138"/>
    <tableColumn id="10" name="Date d'OPP" dataDxfId="137"/>
    <tableColumn id="11" name="Age d'OPP" dataDxfId="136"/>
    <tableColumn id="12" name="Date de majorité" dataDxfId="135"/>
    <tableColumn id="13" name="Date d'arrivée au DAMA" dataDxfId="134"/>
    <tableColumn id="14" name="Temps de présence" dataDxfId="133"/>
    <tableColumn id="15" name="Type d'accueil" dataDxfId="132"/>
    <tableColumn id="16" name="Chbre" dataDxfId="131"/>
    <tableColumn id="17" name="Educateur" dataDxfId="130"/>
    <tableColumn id="18" name="Argent de poche" dataDxfId="129"/>
    <tableColumn id="19" name="Halle" dataDxfId="128"/>
    <tableColumn id="20" name="IEF" dataDxfId="127"/>
    <tableColumn id="21" name="AG" dataDxfId="126"/>
    <tableColumn id="22" name="Mail AG" dataDxfId="125"/>
    <tableColumn id="23" name="Mesure de protection" dataDxfId="124"/>
    <tableColumn id="24" name="Date de fin d'ATJM" dataDxfId="123"/>
    <tableColumn id="25" name="Date Renouvellement" dataDxfId="122"/>
    <tableColumn id="26" name="Envoyer mail" dataDxfId="121"/>
    <tableColumn id="27" name="Date demande CMU/RIB" dataDxfId="120"/>
    <tableColumn id="28" name="CMU" dataDxfId="119"/>
    <tableColumn id="29" name="Numéro de CMU" dataDxfId="118"/>
    <tableColumn id="30" name="Fin CMU" dataDxfId="117"/>
    <tableColumn id="31" name="CLAT" dataDxfId="116"/>
    <tableColumn id="32" name="RIB" dataDxfId="115"/>
    <tableColumn id="33" name="Bus" dataDxfId="114"/>
    <tableColumn id="34" name="Numéro" dataDxfId="113"/>
    <tableColumn id="35" name="Prix" dataDxfId="112"/>
    <tableColumn id="36" name="Tarif" dataDxfId="111"/>
    <tableColumn id="37" name="Fin de validité" dataDxfId="110"/>
    <tableColumn id="38" name="Remis" dataDxfId="109"/>
    <tableColumn id="39" name="Impression" dataDxfId="108"/>
    <tableColumn id="40" name="Acte de naissance" dataDxfId="107"/>
    <tableColumn id="41" name="Jugement supplétif" dataDxfId="106"/>
    <tableColumn id="42" name="Carte consulaire" dataDxfId="105"/>
    <tableColumn id="43" name="Passeport" dataDxfId="104"/>
    <tableColumn id="44" name="Référent PAMIE" dataDxfId="103"/>
    <tableColumn id="45" name="Téléphone PAMIE" dataDxfId="102"/>
    <tableColumn id="46" name="Mail PAMIE" dataDxfId="101"/>
    <tableColumn id="47" name="Demande de titre" dataDxfId="100"/>
    <tableColumn id="48" name="CIO" dataDxfId="99"/>
    <tableColumn id="49" name="Mission Locale Garantie Jeune" dataDxfId="98"/>
    <tableColumn id="50" name="Scolarité" dataDxfId="97"/>
    <tableColumn id="51" name="Etablissement" dataDxfId="96"/>
    <tableColumn id="52" name="Classe" dataDxfId="95"/>
    <tableColumn id="53" name="Fin d'autorisation de travail" dataDxfId="94"/>
    <tableColumn id="54" name="Lieu d'apprentissage" dataDxfId="93"/>
    <tableColumn id="55" name="Divers" dataDxfId="92"/>
    <tableColumn id="57" name="Archiver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_archives" displayName="Tableau_archives" ref="A1:BG138" totalsRowShown="0" headerRowDxfId="86" dataDxfId="84" headerRowBorderDxfId="85" tableBorderDxfId="83">
  <autoFilter ref="A1:BG138"/>
  <sortState ref="A69:BG134">
    <sortCondition ref="BE1:BE123"/>
  </sortState>
  <tableColumns count="59">
    <tableColumn id="1" name="Nom" dataDxfId="82" dataCellStyle="Sortie"/>
    <tableColumn id="2" name="Prénom" dataDxfId="81" dataCellStyle="Sortie"/>
    <tableColumn id="3" name="Nom Prénom" dataDxfId="80" dataCellStyle="Sortie">
      <calculatedColumnFormula>CONCATENATE(A2," ",B2)</calculatedColumnFormula>
    </tableColumn>
    <tableColumn id="4" name="Date de naissance" dataDxfId="79"/>
    <tableColumn id="5" name="Âge" dataDxfId="78"/>
    <tableColumn id="6" name="Statut" dataDxfId="77"/>
    <tableColumn id="7" name="Nationalité" dataDxfId="76"/>
    <tableColumn id="8" name="Téléphone" dataDxfId="75"/>
    <tableColumn id="9" name="Mail" dataDxfId="74"/>
    <tableColumn id="10" name="Date d'arrivée en France" dataDxfId="73"/>
    <tableColumn id="11" name="Age d'arrivée" dataDxfId="72"/>
    <tableColumn id="12" name="Date de majorité" dataDxfId="71"/>
    <tableColumn id="13" name="Date d'arrivée au DAMA" dataDxfId="70"/>
    <tableColumn id="14" name="Temps de présence" dataDxfId="69">
      <calculatedColumnFormula>IF(ISBLANK($BE2),(IF(ISBLANK(#REF!),"Inconnu",DATEDIF(#REF!,TODAY(),"y")&amp;" ans "&amp;DATEDIF(#REF!,TODAY(),"ym")&amp;" mois "&amp;DATEDIF(#REF!,TODAY(),"md")&amp;" jours")),(IF(ISBLANK(#REF!),"Inconnu",(DATEDIF(#REF!,$BE2,"y")&amp;" ans "&amp;DATEDIF(#REF!,$BE2,"ym")&amp;" mois "&amp;DATEDIF(#REF!,$BE2,"md")&amp;" jours"))))</calculatedColumnFormula>
    </tableColumn>
    <tableColumn id="15" name="Type d'accueil" dataDxfId="68"/>
    <tableColumn id="16" name="Chbre" dataDxfId="67"/>
    <tableColumn id="17" name="Educateur" dataDxfId="66"/>
    <tableColumn id="18" name="Argent de poche" dataDxfId="65">
      <calculatedColumnFormula>IF(OR(AW2="Oui",AX2="Apprentissage",P2="En fugue"),0,67)</calculatedColumnFormula>
    </tableColumn>
    <tableColumn id="19" name="Halle" dataDxfId="64">
      <calculatedColumnFormula>IF(O2&lt;&gt;"Collectif",49,0)</calculatedColumnFormula>
    </tableColumn>
    <tableColumn id="20" name="IEF" dataDxfId="63"/>
    <tableColumn id="21" name="AG" dataDxfId="62"/>
    <tableColumn id="22" name="Mail AG" dataDxfId="61"/>
    <tableColumn id="23" name="Mesure de protection" dataDxfId="60"/>
    <tableColumn id="24" name="Date de fin d'ATJM" dataDxfId="59"/>
    <tableColumn id="25" name="Date Renouvellement d'ATJM" dataDxfId="58"/>
    <tableColumn id="26" name="Envoyer mail" dataDxfId="57"/>
    <tableColumn id="27" name="Date demande CMU/RIB" dataDxfId="56"/>
    <tableColumn id="28" name="CMU" dataDxfId="55">
      <calculatedColumnFormula>IF(AND(AC2&lt;&gt;"0",AD2&lt;TODAY()),"Non","Oui")</calculatedColumnFormula>
    </tableColumn>
    <tableColumn id="29" name="Numéro de CMU" dataDxfId="54"/>
    <tableColumn id="30" name="Fin CMU" dataDxfId="53"/>
    <tableColumn id="31" name="Clat" dataDxfId="52"/>
    <tableColumn id="32" name="RIB" dataDxfId="51"/>
    <tableColumn id="33" name="Bus" dataDxfId="50"/>
    <tableColumn id="34" name="Numéro" dataDxfId="49"/>
    <tableColumn id="35" name="Prix" dataDxfId="48"/>
    <tableColumn id="36" name="Tarif" dataDxfId="47">
      <calculatedColumnFormula>IF(AND(AB2="Oui",AX2&lt;&gt;""),"Scolaire avec CMU",IF(AND(AB2="Oui",AX2=""),"Avec CMU",IF(AND(AB2="Non",AX2&lt;&gt;""),"Scolaire sans CMU",IF(AND(AB2="Non",AX2=""),"Sans réduction","Erreur"))))</calculatedColumnFormula>
    </tableColumn>
    <tableColumn id="37" name="Fin de validité" dataDxfId="46"/>
    <tableColumn id="38" name="Remis" dataDxfId="45"/>
    <tableColumn id="39" name="Impression" dataDxfId="44"/>
    <tableColumn id="40" name="Acte de naissance" dataDxfId="43"/>
    <tableColumn id="41" name="Jugement supplétif" dataDxfId="42"/>
    <tableColumn id="42" name="Carte consulaire" dataDxfId="41"/>
    <tableColumn id="43" name="Passeport" dataDxfId="40"/>
    <tableColumn id="44" name="Référent PAMIE" dataDxfId="39"/>
    <tableColumn id="45" name="Téléphone PAMIE" dataDxfId="38"/>
    <tableColumn id="46" name="Mail PAMIE" dataDxfId="37"/>
    <tableColumn id="47" name="Demande de titre" dataDxfId="36"/>
    <tableColumn id="48" name="CIO" dataDxfId="35"/>
    <tableColumn id="49" name="Mission Locale Garantie Jeune" dataDxfId="34"/>
    <tableColumn id="50" name="Scolarité" dataDxfId="33"/>
    <tableColumn id="51" name="Etablissement" dataDxfId="32"/>
    <tableColumn id="52" name="Classe" dataDxfId="31"/>
    <tableColumn id="53" name="Fin d'autorisation de travail" dataDxfId="30"/>
    <tableColumn id="54" name="Lieu d'apprentissage" dataDxfId="29"/>
    <tableColumn id="55" name="Divers" dataDxfId="28">
      <calculatedColumnFormula>IF(AND(AB2="Oui",AF2="Non"),"d'un compte bancaire, de son RIB et d'une carte",IF(AND(AB2="Non",AF2="Oui"),"de sa CMU",IF(AND(AB2="Non",AF2="Non"),"de sa CMU, d'un compte bancaire, de son RIB et d'une carte.",IF(AD2&lt;TODAY(),"du renouvellement de la CMU","Rien à signaler"))))</calculatedColumnFormula>
    </tableColumn>
    <tableColumn id="56" name="Archiver" dataDxfId="27"/>
    <tableColumn id="57" name="Date de départ" dataDxfId="26"/>
    <tableColumn id="58" name="Ville" dataDxfId="25"/>
    <tableColumn id="59" name="Partenaire" dataDxfId="24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A1:R136" totalsRowShown="0" headerRowDxfId="23" dataDxfId="22">
  <autoFilter ref="A1:R136"/>
  <tableColumns count="18">
    <tableColumn id="1" name="Nom" dataDxfId="5"/>
    <tableColumn id="2" name="Prénom" dataDxfId="4"/>
    <tableColumn id="3" name="Date de naissance" dataDxfId="3"/>
    <tableColumn id="4" name="Date d'arrivée" dataDxfId="2"/>
    <tableColumn id="5" name="Date de départ" dataDxfId="0"/>
    <tableColumn id="6" name="janv-2021" dataDxfId="1">
      <calculatedColumnFormula>IF(MONTH(TODAY())&lt;MONTH(F$1),"",IF(ISBLANK(Tableau8[[#This Row],[Nom]]),"",MAX(0,MIN(EOMONTH(F$1,0),$E2)-MAX(EOMONTH(F$1,-1),$D2-1))))</calculatedColumnFormula>
    </tableColumn>
    <tableColumn id="7" name="févr-2021" dataDxfId="21">
      <calculatedColumnFormula>IF(MONTH(TODAY())&lt;MONTH(G$1),"",IF(ISBLANK(Tableau8[[#This Row],[Nom]]),"",MAX(0,MIN(EOMONTH(G$1,0),$E2)-MAX(EOMONTH(G$1,-1),$D2-1))))</calculatedColumnFormula>
    </tableColumn>
    <tableColumn id="8" name="mars-2021" dataDxfId="20">
      <calculatedColumnFormula>IF(MONTH(TODAY())&lt;MONTH(H$1),"",IF(ISBLANK(Tableau8[[#This Row],[Nom]]),"",MAX(0,MIN(EOMONTH(H$1,0),$E2)-MAX(EOMONTH(H$1,-1),$D2-1))))</calculatedColumnFormula>
    </tableColumn>
    <tableColumn id="9" name="avr-2021" dataDxfId="19">
      <calculatedColumnFormula>IF(MONTH(TODAY())&lt;MONTH(I$1),"",IF(ISBLANK(Tableau8[[#This Row],[Nom]]),"",MAX(0,MIN(EOMONTH(I$1,0),$E2)-MAX(EOMONTH(I$1,-1),$D2-1))))</calculatedColumnFormula>
    </tableColumn>
    <tableColumn id="10" name="mai-2021" dataDxfId="18">
      <calculatedColumnFormula>IF(MONTH(TODAY())&lt;MONTH(J$1),"",IF(ISBLANK(Tableau8[[#This Row],[Nom]]),"",MAX(0,MIN(EOMONTH(J$1,0),$E2)-MAX(EOMONTH(J$1,-1),$D2-1))))</calculatedColumnFormula>
    </tableColumn>
    <tableColumn id="11" name="juin-2021" dataDxfId="17">
      <calculatedColumnFormula>IF(MONTH(TODAY())&lt;MONTH(K$1),"",IF(ISBLANK(Tableau8[[#This Row],[Nom]]),"",MAX(0,MIN(EOMONTH(K$1,0),$E2)-MAX(EOMONTH(K$1,-1),$D2-1))))</calculatedColumnFormula>
    </tableColumn>
    <tableColumn id="12" name="juil-2021" dataDxfId="16">
      <calculatedColumnFormula>IF(MONTH(TODAY())&lt;MONTH(L$1),"",IF(ISBLANK(Tableau8[[#This Row],[Nom]]),"",MAX(0,MIN(EOMONTH(L$1,0),$E2)-MAX(EOMONTH(L$1,-1),$D2-1))))</calculatedColumnFormula>
    </tableColumn>
    <tableColumn id="13" name="août-2021" dataDxfId="15">
      <calculatedColumnFormula>IF(MONTH(TODAY())&lt;MONTH(M$1),"",IF(ISBLANK(Tableau8[[#This Row],[Nom]]),"",MAX(0,MIN(EOMONTH(M$1,0),$E2)-MAX(EOMONTH(M$1,-1),$D2-1))))</calculatedColumnFormula>
    </tableColumn>
    <tableColumn id="14" name="sept-2021" dataDxfId="14">
      <calculatedColumnFormula>IF(MONTH(TODAY())&lt;MONTH(N$1),"",IF(ISBLANK(Tableau8[[#This Row],[Nom]]),"",MAX(0,MIN(EOMONTH(N$1,0),$E2)-MAX(EOMONTH(N$1,-1),$D2-1))))</calculatedColumnFormula>
    </tableColumn>
    <tableColumn id="15" name="oct-2021" dataDxfId="13">
      <calculatedColumnFormula>IF(MONTH(TODAY())&lt;MONTH(O$1),"",IF(ISBLANK(Tableau8[[#This Row],[Nom]]),"",MAX(0,MIN(EOMONTH(O$1,0),$E2)-MAX(EOMONTH(O$1,-1),$D2-1))))</calculatedColumnFormula>
    </tableColumn>
    <tableColumn id="16" name="nov-2021" dataDxfId="12">
      <calculatedColumnFormula>IF(MONTH(TODAY())&lt;MONTH(P$1),"",IF(ISBLANK(Tableau8[[#This Row],[Nom]]),"",MAX(0,MIN(EOMONTH(P$1,0),$E2)-MAX(EOMONTH(P$1,-1),$D2-1))))</calculatedColumnFormula>
    </tableColumn>
    <tableColumn id="17" name="déc-2021" dataDxfId="11">
      <calculatedColumnFormula>IF(MONTH(TODAY())&lt;MONTH(Q$1),"",IF(ISBLANK(Tableau8[[#This Row],[Nom]]),"",MAX(0,MIN(EOMONTH(Q$1,0),$E2)-MAX(EOMONTH(Q$1,-1),$D2-1))))</calculatedColumnFormula>
    </tableColumn>
    <tableColumn id="18" name="Total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9" displayName="Tableau9" ref="T1:U13" totalsRowShown="0" headerRowDxfId="9" dataDxfId="8">
  <autoFilter ref="T1:U13"/>
  <tableColumns count="2">
    <tableColumn id="1" name="Mois" dataDxfId="7"/>
    <tableColumn id="2" name="Total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od278536@gmail.com" TargetMode="External"/><Relationship Id="rId13" Type="http://schemas.openxmlformats.org/officeDocument/2006/relationships/hyperlink" Target="mailto:mdraselredowan@gmail.com" TargetMode="External"/><Relationship Id="rId3" Type="http://schemas.openxmlformats.org/officeDocument/2006/relationships/printerSettings" Target="../printerSettings/printerSettings7.bin"/><Relationship Id="rId7" Type="http://schemas.openxmlformats.org/officeDocument/2006/relationships/hyperlink" Target="mailto:mamadicamaramamad@gmail.com" TargetMode="External"/><Relationship Id="rId12" Type="http://schemas.openxmlformats.org/officeDocument/2006/relationships/hyperlink" Target="mailto:sherzadzaker710@gmail.com" TargetMode="External"/><Relationship Id="rId17" Type="http://schemas.openxmlformats.org/officeDocument/2006/relationships/table" Target="../tables/table2.xml"/><Relationship Id="rId2" Type="http://schemas.openxmlformats.org/officeDocument/2006/relationships/printerSettings" Target="../printerSettings/printerSettings6.bin"/><Relationship Id="rId16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5.bin"/><Relationship Id="rId6" Type="http://schemas.openxmlformats.org/officeDocument/2006/relationships/hyperlink" Target="mailto:bibamallle9291@gmail.com" TargetMode="External"/><Relationship Id="rId11" Type="http://schemas.openxmlformats.org/officeDocument/2006/relationships/hyperlink" Target="mailto:didadiseydou27@gmail.com" TargetMode="External"/><Relationship Id="rId5" Type="http://schemas.openxmlformats.org/officeDocument/2006/relationships/hyperlink" Target="mailto:sabilahmed495@gmail.com" TargetMode="External"/><Relationship Id="rId15" Type="http://schemas.openxmlformats.org/officeDocument/2006/relationships/hyperlink" Target="mailto:numanahmed5696@gmail.com" TargetMode="External"/><Relationship Id="rId10" Type="http://schemas.openxmlformats.org/officeDocument/2006/relationships/hyperlink" Target="mailto:odjenepo@gmail.com" TargetMode="External"/><Relationship Id="rId4" Type="http://schemas.openxmlformats.org/officeDocument/2006/relationships/hyperlink" Target="mailto:sanassysouare27@gmail.com" TargetMode="External"/><Relationship Id="rId9" Type="http://schemas.openxmlformats.org/officeDocument/2006/relationships/hyperlink" Target="mailto:ibsigatoure12@gmail.com" TargetMode="External"/><Relationship Id="rId14" Type="http://schemas.openxmlformats.org/officeDocument/2006/relationships/hyperlink" Target="mailto:sa4686795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cosnier@caps76.fr" TargetMode="External"/><Relationship Id="rId3" Type="http://schemas.openxmlformats.org/officeDocument/2006/relationships/printerSettings" Target="../printerSettings/printerSettings11.bin"/><Relationship Id="rId7" Type="http://schemas.openxmlformats.org/officeDocument/2006/relationships/hyperlink" Target="mailto:flefevre@caps76.fr" TargetMode="External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hyperlink" Target="mailto:dzabukovec@caps76.fr" TargetMode="External"/><Relationship Id="rId11" Type="http://schemas.openxmlformats.org/officeDocument/2006/relationships/hyperlink" Target="mailto:cdesperrois@caps76.fr" TargetMode="External"/><Relationship Id="rId5" Type="http://schemas.openxmlformats.org/officeDocument/2006/relationships/hyperlink" Target="mailto:adespray@caps76.fr" TargetMode="External"/><Relationship Id="rId10" Type="http://schemas.openxmlformats.org/officeDocument/2006/relationships/hyperlink" Target="mailto:snoble@caps76.fr" TargetMode="External"/><Relationship Id="rId4" Type="http://schemas.openxmlformats.org/officeDocument/2006/relationships/hyperlink" Target="mailto:afollet@caps76.fr" TargetMode="External"/><Relationship Id="rId9" Type="http://schemas.openxmlformats.org/officeDocument/2006/relationships/hyperlink" Target="mailto:mducreux@caps76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BD70"/>
  <sheetViews>
    <sheetView tabSelected="1" zoomScaleNormal="100" workbookViewId="0">
      <pane xSplit="3" topLeftCell="J1" activePane="topRight" state="frozen"/>
      <selection pane="topRight" activeCell="T2" sqref="T2"/>
    </sheetView>
  </sheetViews>
  <sheetFormatPr baseColWidth="10" defaultColWidth="5.7109375" defaultRowHeight="15" customHeight="1"/>
  <cols>
    <col min="1" max="1" width="19.42578125" style="148" bestFit="1" customWidth="1"/>
    <col min="2" max="2" width="35.7109375" style="148" bestFit="1" customWidth="1"/>
    <col min="3" max="3" width="38" style="133" hidden="1" customWidth="1"/>
    <col min="4" max="4" width="10.5703125" style="134" bestFit="1" customWidth="1"/>
    <col min="5" max="5" width="4.5703125" style="135" customWidth="1"/>
    <col min="6" max="6" width="8.140625" style="34" bestFit="1" customWidth="1"/>
    <col min="7" max="7" width="12.28515625" style="34" bestFit="1" customWidth="1"/>
    <col min="8" max="8" width="14.7109375" style="136" bestFit="1" customWidth="1"/>
    <col min="9" max="9" width="34.42578125" style="137" bestFit="1" customWidth="1"/>
    <col min="10" max="10" width="9.5703125" style="34" bestFit="1" customWidth="1"/>
    <col min="11" max="11" width="5.5703125" style="34" customWidth="1"/>
    <col min="12" max="12" width="10" style="34" bestFit="1" customWidth="1"/>
    <col min="13" max="13" width="10.5703125" style="34" bestFit="1" customWidth="1"/>
    <col min="14" max="14" width="9.42578125" style="34" bestFit="1" customWidth="1"/>
    <col min="15" max="15" width="9.85546875" style="137" bestFit="1" customWidth="1"/>
    <col min="16" max="16" width="8" style="34" bestFit="1" customWidth="1"/>
    <col min="17" max="17" width="13.5703125" style="137" bestFit="1" customWidth="1"/>
    <col min="18" max="18" width="7.5703125" style="138" customWidth="1"/>
    <col min="19" max="19" width="7.140625" style="34" bestFit="1" customWidth="1"/>
    <col min="20" max="20" width="16.140625" style="34" bestFit="1" customWidth="1"/>
    <col min="21" max="21" width="23.7109375" style="34" bestFit="1" customWidth="1"/>
    <col min="22" max="22" width="28" style="139" bestFit="1" customWidth="1"/>
    <col min="23" max="23" width="25.7109375" style="34" bestFit="1" customWidth="1"/>
    <col min="24" max="24" width="11.85546875" style="34" bestFit="1" customWidth="1"/>
    <col min="25" max="25" width="16.28515625" style="134" hidden="1" customWidth="1"/>
    <col min="26" max="26" width="7" style="34" hidden="1" customWidth="1"/>
    <col min="27" max="27" width="14.85546875" style="34" hidden="1" customWidth="1"/>
    <col min="28" max="28" width="7" style="34" bestFit="1" customWidth="1"/>
    <col min="29" max="29" width="23.42578125" style="34" bestFit="1" customWidth="1"/>
    <col min="30" max="30" width="11.85546875" style="136" bestFit="1" customWidth="1"/>
    <col min="31" max="31" width="7.140625" style="136" bestFit="1" customWidth="1"/>
    <col min="32" max="32" width="5.7109375" style="137" bestFit="1" customWidth="1"/>
    <col min="33" max="33" width="9.85546875" style="137" bestFit="1" customWidth="1"/>
    <col min="34" max="34" width="23.7109375" style="136" bestFit="1" customWidth="1"/>
    <col min="35" max="35" width="31.140625" style="137" hidden="1" customWidth="1"/>
    <col min="36" max="36" width="18.42578125" style="137" hidden="1" customWidth="1"/>
    <col min="37" max="37" width="9.85546875" style="140" hidden="1" customWidth="1"/>
    <col min="38" max="38" width="4.85546875" style="137" hidden="1" customWidth="1"/>
    <col min="39" max="39" width="8.28515625" style="137" hidden="1" customWidth="1"/>
    <col min="40" max="40" width="5.140625" style="137" customWidth="1"/>
    <col min="41" max="41" width="6" style="137" customWidth="1"/>
    <col min="42" max="43" width="5.7109375" style="137" customWidth="1"/>
    <col min="44" max="44" width="21.85546875" style="137" bestFit="1" customWidth="1"/>
    <col min="45" max="45" width="17" style="137" bestFit="1" customWidth="1"/>
    <col min="46" max="46" width="21.42578125" style="34" bestFit="1" customWidth="1"/>
    <col min="47" max="47" width="10.5703125" style="34" customWidth="1"/>
    <col min="48" max="48" width="6" style="34" bestFit="1" customWidth="1"/>
    <col min="49" max="49" width="8.140625" style="34" bestFit="1" customWidth="1"/>
    <col min="50" max="50" width="14.28515625" style="34" bestFit="1" customWidth="1"/>
    <col min="51" max="51" width="20.42578125" style="34" bestFit="1" customWidth="1"/>
    <col min="52" max="52" width="11.7109375" style="34" bestFit="1" customWidth="1"/>
    <col min="53" max="53" width="13.140625" style="34" hidden="1" customWidth="1"/>
    <col min="54" max="54" width="24" style="34" bestFit="1" customWidth="1"/>
    <col min="55" max="55" width="29.42578125" style="141" hidden="1" customWidth="1"/>
    <col min="56" max="56" width="9.85546875" style="141" bestFit="1" customWidth="1"/>
    <col min="57" max="16384" width="5.7109375" style="34"/>
  </cols>
  <sheetData>
    <row r="1" spans="1:56" s="49" customFormat="1" ht="78" customHeight="1" thickTop="1" thickBot="1">
      <c r="A1" s="142" t="s">
        <v>0</v>
      </c>
      <c r="B1" s="143" t="s">
        <v>1</v>
      </c>
      <c r="C1" s="43" t="s">
        <v>82</v>
      </c>
      <c r="D1" s="44" t="s">
        <v>2</v>
      </c>
      <c r="E1" s="45" t="s">
        <v>3</v>
      </c>
      <c r="F1" s="32" t="s">
        <v>19</v>
      </c>
      <c r="G1" s="32" t="s">
        <v>25</v>
      </c>
      <c r="H1" s="32" t="s">
        <v>88</v>
      </c>
      <c r="I1" s="32" t="s">
        <v>29</v>
      </c>
      <c r="J1" s="32" t="s">
        <v>324</v>
      </c>
      <c r="K1" s="32" t="s">
        <v>390</v>
      </c>
      <c r="L1" s="32" t="s">
        <v>11</v>
      </c>
      <c r="M1" s="32" t="s">
        <v>28</v>
      </c>
      <c r="N1" s="32" t="s">
        <v>257</v>
      </c>
      <c r="O1" s="32" t="s">
        <v>93</v>
      </c>
      <c r="P1" s="32" t="s">
        <v>222</v>
      </c>
      <c r="Q1" s="32" t="s">
        <v>291</v>
      </c>
      <c r="R1" s="46" t="s">
        <v>89</v>
      </c>
      <c r="S1" s="32" t="s">
        <v>233</v>
      </c>
      <c r="T1" s="32" t="s">
        <v>4</v>
      </c>
      <c r="U1" s="32" t="s">
        <v>5</v>
      </c>
      <c r="V1" s="47" t="s">
        <v>30</v>
      </c>
      <c r="W1" s="32" t="s">
        <v>95</v>
      </c>
      <c r="X1" s="32" t="s">
        <v>34</v>
      </c>
      <c r="Y1" s="44" t="s">
        <v>351</v>
      </c>
      <c r="Z1" s="32" t="s">
        <v>32</v>
      </c>
      <c r="AA1" s="32" t="s">
        <v>101</v>
      </c>
      <c r="AB1" s="32" t="s">
        <v>6</v>
      </c>
      <c r="AC1" s="32" t="s">
        <v>354</v>
      </c>
      <c r="AD1" s="32" t="s">
        <v>37</v>
      </c>
      <c r="AE1" s="32" t="s">
        <v>355</v>
      </c>
      <c r="AF1" s="32" t="s">
        <v>246</v>
      </c>
      <c r="AG1" s="32" t="s">
        <v>44</v>
      </c>
      <c r="AH1" s="32" t="s">
        <v>181</v>
      </c>
      <c r="AI1" s="32" t="s">
        <v>186</v>
      </c>
      <c r="AJ1" s="32" t="s">
        <v>198</v>
      </c>
      <c r="AK1" s="33" t="s">
        <v>43</v>
      </c>
      <c r="AL1" s="32" t="s">
        <v>218</v>
      </c>
      <c r="AM1" s="32" t="s">
        <v>219</v>
      </c>
      <c r="AN1" s="32" t="s">
        <v>86</v>
      </c>
      <c r="AO1" s="32" t="s">
        <v>10</v>
      </c>
      <c r="AP1" s="32" t="s">
        <v>31</v>
      </c>
      <c r="AQ1" s="32" t="s">
        <v>9</v>
      </c>
      <c r="AR1" s="32" t="s">
        <v>83</v>
      </c>
      <c r="AS1" s="32" t="s">
        <v>172</v>
      </c>
      <c r="AT1" s="32" t="s">
        <v>94</v>
      </c>
      <c r="AU1" s="32" t="s">
        <v>23</v>
      </c>
      <c r="AV1" s="32" t="s">
        <v>153</v>
      </c>
      <c r="AW1" s="32" t="s">
        <v>221</v>
      </c>
      <c r="AX1" s="32" t="s">
        <v>22</v>
      </c>
      <c r="AY1" s="32" t="s">
        <v>35</v>
      </c>
      <c r="AZ1" s="32" t="s">
        <v>79</v>
      </c>
      <c r="BA1" s="32" t="s">
        <v>36</v>
      </c>
      <c r="BB1" s="32" t="s">
        <v>8</v>
      </c>
      <c r="BC1" s="32" t="s">
        <v>197</v>
      </c>
      <c r="BD1" s="48" t="s">
        <v>171</v>
      </c>
    </row>
    <row r="2" spans="1:56" ht="15" customHeight="1" thickBot="1">
      <c r="A2" s="298">
        <v>1</v>
      </c>
      <c r="B2" s="299" t="s">
        <v>115</v>
      </c>
      <c r="C2" s="300" t="s">
        <v>269</v>
      </c>
      <c r="D2" s="301"/>
      <c r="E2" s="302"/>
      <c r="F2" s="303"/>
      <c r="G2" s="314"/>
      <c r="H2" s="355"/>
      <c r="I2" s="356"/>
      <c r="J2" s="306"/>
      <c r="K2" s="307"/>
      <c r="L2" s="306"/>
      <c r="M2" s="306">
        <v>43434</v>
      </c>
      <c r="N2" s="307" t="s">
        <v>420</v>
      </c>
      <c r="O2" s="314"/>
      <c r="P2" s="303"/>
      <c r="Q2" s="357"/>
      <c r="R2" s="308"/>
      <c r="S2" s="309"/>
      <c r="T2" s="303"/>
      <c r="U2" s="314"/>
      <c r="V2" s="310"/>
      <c r="W2" s="305"/>
      <c r="X2" s="358"/>
      <c r="Y2" s="311"/>
      <c r="Z2" s="305"/>
      <c r="AA2" s="357"/>
      <c r="AB2" s="303"/>
      <c r="AC2" s="359"/>
      <c r="AD2" s="305"/>
      <c r="AE2" s="314"/>
      <c r="AF2" s="357"/>
      <c r="AG2" s="312"/>
      <c r="AH2" s="307"/>
      <c r="AI2" s="314"/>
      <c r="AJ2" s="307"/>
      <c r="AK2" s="306"/>
      <c r="AL2" s="303"/>
      <c r="AM2" s="303"/>
      <c r="AN2" s="303"/>
      <c r="AO2" s="314"/>
      <c r="AP2" s="303"/>
      <c r="AQ2" s="314"/>
      <c r="AR2" s="306"/>
      <c r="AS2" s="304"/>
      <c r="AT2" s="313"/>
      <c r="AU2" s="303"/>
      <c r="AV2" s="314"/>
      <c r="AW2" s="303"/>
      <c r="AX2" s="314"/>
      <c r="AY2" s="303"/>
      <c r="AZ2" s="314"/>
      <c r="BA2" s="358"/>
      <c r="BB2" s="314"/>
      <c r="BC2" s="315"/>
      <c r="BD2" s="360"/>
    </row>
    <row r="3" spans="1:56" ht="15" customHeight="1" thickBot="1">
      <c r="A3" s="298">
        <v>1</v>
      </c>
      <c r="B3" s="145" t="s">
        <v>125</v>
      </c>
      <c r="C3" s="89" t="s">
        <v>272</v>
      </c>
      <c r="D3" s="50"/>
      <c r="E3" s="51"/>
      <c r="F3" s="52"/>
      <c r="G3" s="52"/>
      <c r="H3" s="72"/>
      <c r="I3" s="77"/>
      <c r="J3" s="55"/>
      <c r="K3" s="56"/>
      <c r="L3" s="55"/>
      <c r="M3" s="55">
        <v>43998</v>
      </c>
      <c r="N3" s="56" t="s">
        <v>312</v>
      </c>
      <c r="O3" s="62"/>
      <c r="P3" s="52"/>
      <c r="Q3" s="73"/>
      <c r="R3" s="63"/>
      <c r="S3" s="64"/>
      <c r="T3" s="52"/>
      <c r="U3" s="62"/>
      <c r="V3" s="57"/>
      <c r="W3" s="54"/>
      <c r="X3" s="74"/>
      <c r="Y3" s="58"/>
      <c r="Z3" s="54"/>
      <c r="AA3" s="73"/>
      <c r="AB3" s="52"/>
      <c r="AC3" s="75"/>
      <c r="AD3" s="54"/>
      <c r="AE3" s="76"/>
      <c r="AF3" s="54"/>
      <c r="AG3" s="59"/>
      <c r="AH3" s="56"/>
      <c r="AI3" s="76"/>
      <c r="AJ3" s="56"/>
      <c r="AK3" s="55"/>
      <c r="AL3" s="52"/>
      <c r="AM3" s="52"/>
      <c r="AN3" s="52"/>
      <c r="AO3" s="62"/>
      <c r="AP3" s="62"/>
      <c r="AQ3" s="62"/>
      <c r="AR3" s="55"/>
      <c r="AS3" s="53"/>
      <c r="AT3" s="66"/>
      <c r="AU3" s="52"/>
      <c r="AV3" s="62"/>
      <c r="AW3" s="52"/>
      <c r="AX3" s="62"/>
      <c r="AY3" s="52"/>
      <c r="AZ3" s="62"/>
      <c r="BA3" s="74"/>
      <c r="BB3" s="62"/>
      <c r="BC3" s="283"/>
      <c r="BD3" s="320"/>
    </row>
    <row r="4" spans="1:56" ht="15" customHeight="1" thickBot="1">
      <c r="A4" s="298">
        <v>1</v>
      </c>
      <c r="B4" s="145" t="s">
        <v>205</v>
      </c>
      <c r="C4" s="89" t="s">
        <v>275</v>
      </c>
      <c r="D4" s="50"/>
      <c r="E4" s="51"/>
      <c r="F4" s="52"/>
      <c r="G4" s="52"/>
      <c r="H4" s="53"/>
      <c r="I4" s="54"/>
      <c r="J4" s="55"/>
      <c r="K4" s="56"/>
      <c r="L4" s="55"/>
      <c r="M4" s="55">
        <v>44005</v>
      </c>
      <c r="N4" s="56" t="s">
        <v>312</v>
      </c>
      <c r="O4" s="52"/>
      <c r="P4" s="52"/>
      <c r="Q4" s="73"/>
      <c r="R4" s="63"/>
      <c r="S4" s="64"/>
      <c r="T4" s="52"/>
      <c r="U4" s="52"/>
      <c r="V4" s="57"/>
      <c r="W4" s="54"/>
      <c r="X4" s="55"/>
      <c r="Y4" s="58"/>
      <c r="Z4" s="54"/>
      <c r="AA4" s="54"/>
      <c r="AB4" s="52"/>
      <c r="AC4" s="59"/>
      <c r="AD4" s="54"/>
      <c r="AE4" s="60"/>
      <c r="AF4" s="54"/>
      <c r="AG4" s="59"/>
      <c r="AH4" s="56"/>
      <c r="AI4" s="60"/>
      <c r="AJ4" s="56"/>
      <c r="AK4" s="55"/>
      <c r="AL4" s="52"/>
      <c r="AM4" s="52"/>
      <c r="AN4" s="52"/>
      <c r="AO4" s="52"/>
      <c r="AP4" s="52"/>
      <c r="AQ4" s="52"/>
      <c r="AR4" s="55"/>
      <c r="AS4" s="53"/>
      <c r="AT4" s="66"/>
      <c r="AU4" s="52"/>
      <c r="AV4" s="62"/>
      <c r="AW4" s="52"/>
      <c r="AX4" s="52"/>
      <c r="AY4" s="52"/>
      <c r="AZ4" s="52"/>
      <c r="BA4" s="55"/>
      <c r="BB4" s="52"/>
      <c r="BC4" s="283"/>
      <c r="BD4" s="317"/>
    </row>
    <row r="5" spans="1:56" ht="15" customHeight="1" thickBot="1">
      <c r="A5" s="298">
        <v>1</v>
      </c>
      <c r="B5" s="146" t="s">
        <v>391</v>
      </c>
      <c r="C5" s="149" t="s">
        <v>392</v>
      </c>
      <c r="D5" s="67"/>
      <c r="E5" s="68"/>
      <c r="F5" s="36"/>
      <c r="G5" s="38"/>
      <c r="H5" s="42"/>
      <c r="I5" s="37"/>
      <c r="J5" s="35"/>
      <c r="K5" s="36"/>
      <c r="L5" s="35"/>
      <c r="M5" s="35">
        <v>44288</v>
      </c>
      <c r="N5" s="36" t="s">
        <v>263</v>
      </c>
      <c r="O5" s="38"/>
      <c r="P5" s="38"/>
      <c r="Q5" s="37"/>
      <c r="R5" s="39"/>
      <c r="S5" s="40"/>
      <c r="T5" s="38"/>
      <c r="U5" s="38"/>
      <c r="V5" s="57"/>
      <c r="W5" s="37"/>
      <c r="X5" s="35"/>
      <c r="Y5" s="69"/>
      <c r="Z5" s="37"/>
      <c r="AA5" s="37"/>
      <c r="AB5" s="36"/>
      <c r="AC5" s="70"/>
      <c r="AD5" s="37"/>
      <c r="AE5" s="38"/>
      <c r="AF5" s="38"/>
      <c r="AG5" s="70"/>
      <c r="AH5" s="56"/>
      <c r="AI5" s="41"/>
      <c r="AJ5" s="36"/>
      <c r="AK5" s="35"/>
      <c r="AL5" s="38"/>
      <c r="AM5" s="38"/>
      <c r="AN5" s="52"/>
      <c r="AO5" s="52"/>
      <c r="AP5" s="52"/>
      <c r="AQ5" s="52"/>
      <c r="AR5" s="55"/>
      <c r="AS5" s="42"/>
      <c r="AT5" s="36"/>
      <c r="AU5" s="38"/>
      <c r="AV5" s="38"/>
      <c r="AW5" s="38"/>
      <c r="AX5" s="38"/>
      <c r="AY5" s="38"/>
      <c r="AZ5" s="38"/>
      <c r="BA5" s="35"/>
      <c r="BB5" s="38"/>
      <c r="BC5" s="287"/>
      <c r="BD5" s="318"/>
    </row>
    <row r="6" spans="1:56" ht="15" customHeight="1" thickBot="1">
      <c r="A6" s="298">
        <v>1</v>
      </c>
      <c r="B6" s="144" t="s">
        <v>357</v>
      </c>
      <c r="C6" s="89" t="s">
        <v>358</v>
      </c>
      <c r="D6" s="91"/>
      <c r="E6" s="92"/>
      <c r="F6" s="93"/>
      <c r="G6" s="54"/>
      <c r="H6" s="94"/>
      <c r="I6" s="95"/>
      <c r="J6" s="96"/>
      <c r="K6" s="93"/>
      <c r="L6" s="96"/>
      <c r="M6" s="96">
        <v>43434</v>
      </c>
      <c r="N6" s="93" t="s">
        <v>420</v>
      </c>
      <c r="O6" s="97"/>
      <c r="P6" s="97"/>
      <c r="Q6" s="95"/>
      <c r="R6" s="323"/>
      <c r="S6" s="324"/>
      <c r="T6" s="52"/>
      <c r="U6" s="97"/>
      <c r="V6" s="57"/>
      <c r="W6" s="54"/>
      <c r="X6" s="96"/>
      <c r="Y6" s="58"/>
      <c r="Z6" s="54"/>
      <c r="AA6" s="95"/>
      <c r="AB6" s="52"/>
      <c r="AC6" s="98"/>
      <c r="AD6" s="95"/>
      <c r="AE6" s="99"/>
      <c r="AF6" s="95"/>
      <c r="AG6" s="59"/>
      <c r="AH6" s="56"/>
      <c r="AI6" s="60"/>
      <c r="AJ6" s="56"/>
      <c r="AK6" s="55"/>
      <c r="AL6" s="52"/>
      <c r="AM6" s="97"/>
      <c r="AN6" s="97"/>
      <c r="AO6" s="97"/>
      <c r="AP6" s="97"/>
      <c r="AQ6" s="97"/>
      <c r="AR6" s="55"/>
      <c r="AS6" s="94"/>
      <c r="AT6" s="61"/>
      <c r="AU6" s="52"/>
      <c r="AV6" s="97"/>
      <c r="AW6" s="97"/>
      <c r="AX6" s="97"/>
      <c r="AY6" s="97"/>
      <c r="AZ6" s="97"/>
      <c r="BA6" s="96"/>
      <c r="BB6" s="52"/>
      <c r="BC6" s="283"/>
      <c r="BD6" s="325"/>
    </row>
    <row r="7" spans="1:56" ht="15" customHeight="1" thickBot="1">
      <c r="A7" s="298">
        <v>1</v>
      </c>
      <c r="B7" s="145" t="s">
        <v>180</v>
      </c>
      <c r="C7" s="89" t="s">
        <v>277</v>
      </c>
      <c r="D7" s="50"/>
      <c r="E7" s="51"/>
      <c r="F7" s="52"/>
      <c r="G7" s="62"/>
      <c r="H7" s="72"/>
      <c r="I7" s="73"/>
      <c r="J7" s="55"/>
      <c r="K7" s="56"/>
      <c r="L7" s="55"/>
      <c r="M7" s="55">
        <v>44089</v>
      </c>
      <c r="N7" s="56" t="s">
        <v>261</v>
      </c>
      <c r="O7" s="52"/>
      <c r="P7" s="52"/>
      <c r="Q7" s="73"/>
      <c r="R7" s="63"/>
      <c r="S7" s="64"/>
      <c r="T7" s="52"/>
      <c r="U7" s="62"/>
      <c r="V7" s="57"/>
      <c r="W7" s="54"/>
      <c r="X7" s="74"/>
      <c r="Y7" s="58"/>
      <c r="Z7" s="54"/>
      <c r="AA7" s="73"/>
      <c r="AB7" s="52"/>
      <c r="AC7" s="75"/>
      <c r="AD7" s="54"/>
      <c r="AE7" s="76"/>
      <c r="AF7" s="73"/>
      <c r="AG7" s="59"/>
      <c r="AH7" s="56"/>
      <c r="AI7" s="76"/>
      <c r="AJ7" s="56"/>
      <c r="AK7" s="55"/>
      <c r="AL7" s="52"/>
      <c r="AM7" s="52"/>
      <c r="AN7" s="52"/>
      <c r="AO7" s="52"/>
      <c r="AP7" s="52"/>
      <c r="AQ7" s="62"/>
      <c r="AR7" s="55"/>
      <c r="AS7" s="53"/>
      <c r="AT7" s="66"/>
      <c r="AU7" s="52"/>
      <c r="AV7" s="62"/>
      <c r="AW7" s="62"/>
      <c r="AX7" s="62"/>
      <c r="AY7" s="62"/>
      <c r="AZ7" s="62"/>
      <c r="BA7" s="74"/>
      <c r="BB7" s="62"/>
      <c r="BC7" s="283"/>
      <c r="BD7" s="322"/>
    </row>
    <row r="8" spans="1:56" ht="15" customHeight="1" thickBot="1">
      <c r="A8" s="298">
        <v>1</v>
      </c>
      <c r="B8" s="144" t="s">
        <v>294</v>
      </c>
      <c r="C8" s="89" t="s">
        <v>295</v>
      </c>
      <c r="D8" s="91"/>
      <c r="E8" s="92"/>
      <c r="F8" s="93"/>
      <c r="G8" s="97"/>
      <c r="H8" s="94"/>
      <c r="I8" s="95"/>
      <c r="J8" s="55"/>
      <c r="K8" s="93"/>
      <c r="L8" s="96"/>
      <c r="M8" s="96">
        <v>44139</v>
      </c>
      <c r="N8" s="93" t="s">
        <v>313</v>
      </c>
      <c r="O8" s="97"/>
      <c r="P8" s="97"/>
      <c r="Q8" s="95"/>
      <c r="R8" s="323"/>
      <c r="S8" s="324"/>
      <c r="T8" s="38"/>
      <c r="U8" s="97"/>
      <c r="V8" s="112"/>
      <c r="W8" s="54"/>
      <c r="X8" s="96"/>
      <c r="Y8" s="58"/>
      <c r="Z8" s="54"/>
      <c r="AA8" s="95"/>
      <c r="AB8" s="52"/>
      <c r="AC8" s="98"/>
      <c r="AD8" s="95"/>
      <c r="AE8" s="99"/>
      <c r="AF8" s="54"/>
      <c r="AG8" s="59"/>
      <c r="AH8" s="56"/>
      <c r="AI8" s="60"/>
      <c r="AJ8" s="56"/>
      <c r="AK8" s="96"/>
      <c r="AL8" s="52"/>
      <c r="AM8" s="97"/>
      <c r="AN8" s="52"/>
      <c r="AO8" s="52"/>
      <c r="AP8" s="52"/>
      <c r="AQ8" s="52"/>
      <c r="AR8" s="55"/>
      <c r="AS8" s="94"/>
      <c r="AT8" s="61"/>
      <c r="AU8" s="52"/>
      <c r="AV8" s="62"/>
      <c r="AW8" s="52"/>
      <c r="AX8" s="97"/>
      <c r="AY8" s="97"/>
      <c r="AZ8" s="97"/>
      <c r="BA8" s="96"/>
      <c r="BB8" s="97"/>
      <c r="BC8" s="283"/>
      <c r="BD8" s="325"/>
    </row>
    <row r="9" spans="1:56" ht="15" customHeight="1" thickBot="1">
      <c r="A9" s="298">
        <v>1</v>
      </c>
      <c r="B9" s="145" t="s">
        <v>307</v>
      </c>
      <c r="C9" s="89" t="s">
        <v>308</v>
      </c>
      <c r="D9" s="50"/>
      <c r="E9" s="51"/>
      <c r="F9" s="52"/>
      <c r="G9" s="62"/>
      <c r="H9" s="72"/>
      <c r="I9" s="73"/>
      <c r="J9" s="55"/>
      <c r="K9" s="56"/>
      <c r="L9" s="55"/>
      <c r="M9" s="55">
        <v>44054</v>
      </c>
      <c r="N9" s="56" t="s">
        <v>373</v>
      </c>
      <c r="O9" s="62"/>
      <c r="P9" s="52"/>
      <c r="Q9" s="73"/>
      <c r="R9" s="63"/>
      <c r="S9" s="64"/>
      <c r="T9" s="52"/>
      <c r="U9" s="62"/>
      <c r="V9" s="57"/>
      <c r="W9" s="54"/>
      <c r="X9" s="74"/>
      <c r="Y9" s="58"/>
      <c r="Z9" s="54"/>
      <c r="AA9" s="73"/>
      <c r="AB9" s="52"/>
      <c r="AC9" s="75"/>
      <c r="AD9" s="54"/>
      <c r="AE9" s="62"/>
      <c r="AF9" s="73"/>
      <c r="AG9" s="59"/>
      <c r="AH9" s="56"/>
      <c r="AI9" s="62"/>
      <c r="AJ9" s="56"/>
      <c r="AK9" s="55"/>
      <c r="AL9" s="52"/>
      <c r="AM9" s="52"/>
      <c r="AN9" s="52"/>
      <c r="AO9" s="62"/>
      <c r="AP9" s="52"/>
      <c r="AQ9" s="62"/>
      <c r="AR9" s="55"/>
      <c r="AS9" s="53"/>
      <c r="AT9" s="66"/>
      <c r="AU9" s="52"/>
      <c r="AV9" s="62"/>
      <c r="AW9" s="52"/>
      <c r="AX9" s="62"/>
      <c r="AY9" s="62"/>
      <c r="AZ9" s="62"/>
      <c r="BA9" s="74"/>
      <c r="BB9" s="62"/>
      <c r="BC9" s="283"/>
      <c r="BD9" s="320"/>
    </row>
    <row r="10" spans="1:56" ht="15" customHeight="1" thickBot="1">
      <c r="A10" s="298">
        <v>1</v>
      </c>
      <c r="B10" s="147" t="s">
        <v>426</v>
      </c>
      <c r="C10" s="326" t="s">
        <v>427</v>
      </c>
      <c r="D10" s="100"/>
      <c r="E10" s="101"/>
      <c r="F10" s="102"/>
      <c r="G10" s="103"/>
      <c r="H10" s="104"/>
      <c r="I10" s="106"/>
      <c r="J10" s="105"/>
      <c r="K10" s="102"/>
      <c r="L10" s="105"/>
      <c r="M10" s="105">
        <v>44362</v>
      </c>
      <c r="N10" s="102" t="s">
        <v>425</v>
      </c>
      <c r="O10" s="103"/>
      <c r="P10" s="103"/>
      <c r="Q10" s="106"/>
      <c r="R10" s="327"/>
      <c r="S10" s="328"/>
      <c r="T10" s="103"/>
      <c r="U10" s="103"/>
      <c r="V10" s="293"/>
      <c r="W10" s="106"/>
      <c r="X10" s="105"/>
      <c r="Y10" s="107"/>
      <c r="Z10" s="106"/>
      <c r="AA10" s="106"/>
      <c r="AB10" s="102"/>
      <c r="AC10" s="108"/>
      <c r="AD10" s="106"/>
      <c r="AE10" s="103"/>
      <c r="AF10" s="103"/>
      <c r="AG10" s="108"/>
      <c r="AH10" s="102"/>
      <c r="AI10" s="110"/>
      <c r="AJ10" s="102"/>
      <c r="AK10" s="105"/>
      <c r="AL10" s="103"/>
      <c r="AM10" s="103"/>
      <c r="AN10" s="103"/>
      <c r="AO10" s="103"/>
      <c r="AP10" s="103"/>
      <c r="AQ10" s="103"/>
      <c r="AR10" s="105"/>
      <c r="AS10" s="104"/>
      <c r="AT10" s="102"/>
      <c r="AU10" s="103"/>
      <c r="AV10" s="103"/>
      <c r="AW10" s="103"/>
      <c r="AX10" s="103"/>
      <c r="AY10" s="103"/>
      <c r="AZ10" s="103"/>
      <c r="BA10" s="105"/>
      <c r="BB10" s="103"/>
      <c r="BC10" s="294"/>
      <c r="BD10" s="329"/>
    </row>
    <row r="11" spans="1:56" ht="15" customHeight="1" thickBot="1">
      <c r="A11" s="298">
        <v>1</v>
      </c>
      <c r="B11" s="145" t="s">
        <v>301</v>
      </c>
      <c r="C11" s="89" t="s">
        <v>302</v>
      </c>
      <c r="D11" s="50"/>
      <c r="E11" s="51"/>
      <c r="F11" s="52"/>
      <c r="G11" s="62"/>
      <c r="H11" s="53"/>
      <c r="I11" s="54"/>
      <c r="J11" s="55"/>
      <c r="K11" s="56"/>
      <c r="L11" s="55"/>
      <c r="M11" s="55">
        <v>44139</v>
      </c>
      <c r="N11" s="56" t="s">
        <v>258</v>
      </c>
      <c r="O11" s="52"/>
      <c r="P11" s="52"/>
      <c r="Q11" s="73"/>
      <c r="R11" s="63"/>
      <c r="S11" s="64"/>
      <c r="T11" s="52"/>
      <c r="U11" s="52"/>
      <c r="V11" s="57"/>
      <c r="W11" s="54"/>
      <c r="X11" s="55"/>
      <c r="Y11" s="58"/>
      <c r="Z11" s="54"/>
      <c r="AA11" s="54"/>
      <c r="AB11" s="52"/>
      <c r="AC11" s="59"/>
      <c r="AD11" s="54"/>
      <c r="AE11" s="76"/>
      <c r="AF11" s="54"/>
      <c r="AG11" s="59"/>
      <c r="AH11" s="56"/>
      <c r="AI11" s="76"/>
      <c r="AJ11" s="56"/>
      <c r="AK11" s="55"/>
      <c r="AL11" s="52"/>
      <c r="AM11" s="52"/>
      <c r="AN11" s="52"/>
      <c r="AO11" s="52"/>
      <c r="AP11" s="52"/>
      <c r="AQ11" s="52"/>
      <c r="AR11" s="35"/>
      <c r="AS11" s="53"/>
      <c r="AT11" s="52"/>
      <c r="AU11" s="52"/>
      <c r="AV11" s="62"/>
      <c r="AW11" s="52"/>
      <c r="AX11" s="52"/>
      <c r="AY11" s="52"/>
      <c r="AZ11" s="52"/>
      <c r="BA11" s="55"/>
      <c r="BB11" s="52"/>
      <c r="BC11" s="283"/>
      <c r="BD11" s="347"/>
    </row>
    <row r="12" spans="1:56" ht="15" customHeight="1" thickBot="1">
      <c r="A12" s="298">
        <v>1</v>
      </c>
      <c r="B12" s="145" t="s">
        <v>180</v>
      </c>
      <c r="C12" s="89" t="s">
        <v>282</v>
      </c>
      <c r="D12" s="50"/>
      <c r="E12" s="51"/>
      <c r="F12" s="52"/>
      <c r="G12" s="52"/>
      <c r="H12" s="53"/>
      <c r="I12" s="90"/>
      <c r="J12" s="55"/>
      <c r="K12" s="56"/>
      <c r="L12" s="55"/>
      <c r="M12" s="55">
        <v>43825</v>
      </c>
      <c r="N12" s="56" t="s">
        <v>422</v>
      </c>
      <c r="O12" s="52"/>
      <c r="P12" s="52"/>
      <c r="Q12" s="73"/>
      <c r="R12" s="63"/>
      <c r="S12" s="64"/>
      <c r="T12" s="52"/>
      <c r="U12" s="52"/>
      <c r="V12" s="57"/>
      <c r="W12" s="54"/>
      <c r="X12" s="55"/>
      <c r="Y12" s="58"/>
      <c r="Z12" s="54"/>
      <c r="AA12" s="54"/>
      <c r="AB12" s="52"/>
      <c r="AC12" s="59"/>
      <c r="AD12" s="54"/>
      <c r="AE12" s="60"/>
      <c r="AF12" s="54"/>
      <c r="AG12" s="59"/>
      <c r="AH12" s="56"/>
      <c r="AI12" s="60"/>
      <c r="AJ12" s="56"/>
      <c r="AK12" s="55"/>
      <c r="AL12" s="52"/>
      <c r="AM12" s="52"/>
      <c r="AN12" s="52"/>
      <c r="AO12" s="52"/>
      <c r="AP12" s="52"/>
      <c r="AQ12" s="52"/>
      <c r="AR12" s="55"/>
      <c r="AS12" s="53"/>
      <c r="AT12" s="66"/>
      <c r="AU12" s="52"/>
      <c r="AV12" s="52"/>
      <c r="AW12" s="52"/>
      <c r="AX12" s="52"/>
      <c r="AY12" s="52"/>
      <c r="AZ12" s="52"/>
      <c r="BA12" s="55"/>
      <c r="BB12" s="52"/>
      <c r="BC12" s="283"/>
      <c r="BD12" s="317"/>
    </row>
    <row r="13" spans="1:56" ht="15" customHeight="1" thickBot="1">
      <c r="A13" s="298">
        <v>1</v>
      </c>
      <c r="B13" s="145" t="s">
        <v>248</v>
      </c>
      <c r="C13" s="89" t="s">
        <v>283</v>
      </c>
      <c r="D13" s="50"/>
      <c r="E13" s="51"/>
      <c r="F13" s="52"/>
      <c r="G13" s="52"/>
      <c r="H13" s="53"/>
      <c r="I13" s="292"/>
      <c r="J13" s="55"/>
      <c r="K13" s="56"/>
      <c r="L13" s="55"/>
      <c r="M13" s="55">
        <v>44084</v>
      </c>
      <c r="N13" s="56" t="s">
        <v>261</v>
      </c>
      <c r="O13" s="52"/>
      <c r="P13" s="52"/>
      <c r="Q13" s="73"/>
      <c r="R13" s="63"/>
      <c r="S13" s="64"/>
      <c r="T13" s="52"/>
      <c r="U13" s="52"/>
      <c r="V13" s="57"/>
      <c r="W13" s="54"/>
      <c r="X13" s="55"/>
      <c r="Y13" s="58"/>
      <c r="Z13" s="54"/>
      <c r="AA13" s="54"/>
      <c r="AB13" s="52"/>
      <c r="AC13" s="59"/>
      <c r="AD13" s="54"/>
      <c r="AE13" s="60"/>
      <c r="AF13" s="54"/>
      <c r="AG13" s="59"/>
      <c r="AH13" s="56"/>
      <c r="AI13" s="60"/>
      <c r="AJ13" s="56"/>
      <c r="AK13" s="55"/>
      <c r="AL13" s="52"/>
      <c r="AM13" s="52"/>
      <c r="AN13" s="52"/>
      <c r="AO13" s="52"/>
      <c r="AP13" s="52"/>
      <c r="AQ13" s="52"/>
      <c r="AR13" s="55"/>
      <c r="AS13" s="53"/>
      <c r="AT13" s="66"/>
      <c r="AU13" s="52"/>
      <c r="AV13" s="62"/>
      <c r="AW13" s="52"/>
      <c r="AX13" s="52"/>
      <c r="AY13" s="52"/>
      <c r="AZ13" s="52"/>
      <c r="BA13" s="55"/>
      <c r="BB13" s="52"/>
      <c r="BC13" s="283"/>
      <c r="BD13" s="347"/>
    </row>
    <row r="14" spans="1:56" ht="15" customHeight="1" thickBot="1">
      <c r="A14" s="298">
        <v>1</v>
      </c>
      <c r="B14" s="144" t="s">
        <v>303</v>
      </c>
      <c r="C14" s="89" t="s">
        <v>304</v>
      </c>
      <c r="D14" s="121"/>
      <c r="E14" s="122"/>
      <c r="F14" s="123"/>
      <c r="G14" s="124"/>
      <c r="H14" s="125"/>
      <c r="I14" s="126"/>
      <c r="J14" s="127"/>
      <c r="K14" s="123"/>
      <c r="L14" s="127"/>
      <c r="M14" s="127">
        <v>44148</v>
      </c>
      <c r="N14" s="123" t="s">
        <v>313</v>
      </c>
      <c r="O14" s="124"/>
      <c r="P14" s="124"/>
      <c r="Q14" s="126"/>
      <c r="R14" s="128"/>
      <c r="S14" s="129"/>
      <c r="T14" s="38"/>
      <c r="U14" s="124"/>
      <c r="V14" s="112"/>
      <c r="W14" s="54"/>
      <c r="X14" s="127"/>
      <c r="Y14" s="58"/>
      <c r="Z14" s="54"/>
      <c r="AA14" s="126"/>
      <c r="AB14" s="52"/>
      <c r="AC14" s="130"/>
      <c r="AD14" s="126"/>
      <c r="AE14" s="131"/>
      <c r="AF14" s="126"/>
      <c r="AG14" s="59"/>
      <c r="AH14" s="56"/>
      <c r="AI14" s="60"/>
      <c r="AJ14" s="56"/>
      <c r="AK14" s="127"/>
      <c r="AL14" s="52"/>
      <c r="AM14" s="124"/>
      <c r="AN14" s="124"/>
      <c r="AO14" s="124"/>
      <c r="AP14" s="124"/>
      <c r="AQ14" s="124"/>
      <c r="AR14" s="55"/>
      <c r="AS14" s="125"/>
      <c r="AT14" s="61"/>
      <c r="AU14" s="52"/>
      <c r="AV14" s="124"/>
      <c r="AW14" s="124"/>
      <c r="AX14" s="124"/>
      <c r="AY14" s="124"/>
      <c r="AZ14" s="124"/>
      <c r="BA14" s="127"/>
      <c r="BB14" s="124"/>
      <c r="BC14" s="295"/>
      <c r="BD14" s="349"/>
    </row>
    <row r="15" spans="1:56" ht="15" customHeight="1" thickBot="1">
      <c r="A15" s="298">
        <v>1</v>
      </c>
      <c r="B15" s="145" t="s">
        <v>125</v>
      </c>
      <c r="C15" s="89" t="s">
        <v>285</v>
      </c>
      <c r="D15" s="50"/>
      <c r="E15" s="51"/>
      <c r="F15" s="52"/>
      <c r="G15" s="62"/>
      <c r="H15" s="72"/>
      <c r="I15" s="73"/>
      <c r="J15" s="55"/>
      <c r="K15" s="56"/>
      <c r="L15" s="55"/>
      <c r="M15" s="55">
        <v>43515</v>
      </c>
      <c r="N15" s="56" t="s">
        <v>371</v>
      </c>
      <c r="O15" s="62"/>
      <c r="P15" s="52"/>
      <c r="Q15" s="73"/>
      <c r="R15" s="63"/>
      <c r="S15" s="64"/>
      <c r="T15" s="52"/>
      <c r="U15" s="62"/>
      <c r="V15" s="57"/>
      <c r="W15" s="54"/>
      <c r="X15" s="74"/>
      <c r="Y15" s="58"/>
      <c r="Z15" s="54"/>
      <c r="AA15" s="73"/>
      <c r="AB15" s="52"/>
      <c r="AC15" s="75"/>
      <c r="AD15" s="54"/>
      <c r="AE15" s="62"/>
      <c r="AF15" s="73"/>
      <c r="AG15" s="59"/>
      <c r="AH15" s="56"/>
      <c r="AI15" s="62"/>
      <c r="AJ15" s="56"/>
      <c r="AK15" s="55"/>
      <c r="AL15" s="52"/>
      <c r="AM15" s="52"/>
      <c r="AN15" s="52"/>
      <c r="AO15" s="62"/>
      <c r="AP15" s="52"/>
      <c r="AQ15" s="62"/>
      <c r="AR15" s="55"/>
      <c r="AS15" s="53"/>
      <c r="AT15" s="66"/>
      <c r="AU15" s="52"/>
      <c r="AV15" s="62"/>
      <c r="AW15" s="52"/>
      <c r="AX15" s="62"/>
      <c r="AY15" s="62"/>
      <c r="AZ15" s="62"/>
      <c r="BA15" s="74"/>
      <c r="BB15" s="62"/>
      <c r="BC15" s="283"/>
      <c r="BD15" s="320"/>
    </row>
    <row r="16" spans="1:56" ht="15" customHeight="1" thickBot="1">
      <c r="A16" s="298">
        <v>1</v>
      </c>
      <c r="B16" s="146" t="s">
        <v>393</v>
      </c>
      <c r="C16" s="149" t="s">
        <v>394</v>
      </c>
      <c r="D16" s="67"/>
      <c r="E16" s="68"/>
      <c r="F16" s="36"/>
      <c r="G16" s="38"/>
      <c r="H16" s="42"/>
      <c r="I16" s="37"/>
      <c r="J16" s="35"/>
      <c r="K16" s="36"/>
      <c r="L16" s="35"/>
      <c r="M16" s="35">
        <v>44288</v>
      </c>
      <c r="N16" s="36" t="s">
        <v>263</v>
      </c>
      <c r="O16" s="38"/>
      <c r="P16" s="38"/>
      <c r="Q16" s="37"/>
      <c r="R16" s="39"/>
      <c r="S16" s="40"/>
      <c r="T16" s="38"/>
      <c r="U16" s="38"/>
      <c r="V16" s="112"/>
      <c r="W16" s="37"/>
      <c r="X16" s="35"/>
      <c r="Y16" s="69"/>
      <c r="Z16" s="37"/>
      <c r="AA16" s="37"/>
      <c r="AB16" s="36"/>
      <c r="AC16" s="70"/>
      <c r="AD16" s="37"/>
      <c r="AE16" s="38"/>
      <c r="AF16" s="38"/>
      <c r="AG16" s="70"/>
      <c r="AH16" s="56"/>
      <c r="AI16" s="41"/>
      <c r="AJ16" s="36"/>
      <c r="AK16" s="35"/>
      <c r="AL16" s="38"/>
      <c r="AM16" s="38"/>
      <c r="AN16" s="52"/>
      <c r="AO16" s="52"/>
      <c r="AP16" s="52"/>
      <c r="AQ16" s="52"/>
      <c r="AR16" s="35"/>
      <c r="AS16" s="42"/>
      <c r="AT16" s="36"/>
      <c r="AU16" s="38"/>
      <c r="AV16" s="38"/>
      <c r="AW16" s="38"/>
      <c r="AX16" s="38"/>
      <c r="AY16" s="38"/>
      <c r="AZ16" s="38"/>
      <c r="BA16" s="35"/>
      <c r="BB16" s="38"/>
      <c r="BC16" s="283"/>
      <c r="BD16" s="318"/>
    </row>
    <row r="17" spans="1:56" ht="15" customHeight="1" thickBot="1">
      <c r="A17" s="298">
        <v>1</v>
      </c>
      <c r="B17" s="145" t="s">
        <v>145</v>
      </c>
      <c r="C17" s="89" t="s">
        <v>288</v>
      </c>
      <c r="D17" s="50"/>
      <c r="E17" s="51"/>
      <c r="F17" s="52"/>
      <c r="G17" s="52"/>
      <c r="H17" s="72"/>
      <c r="I17" s="73"/>
      <c r="J17" s="55"/>
      <c r="K17" s="56"/>
      <c r="L17" s="55"/>
      <c r="M17" s="55">
        <v>43509</v>
      </c>
      <c r="N17" s="56" t="s">
        <v>371</v>
      </c>
      <c r="O17" s="62"/>
      <c r="P17" s="52"/>
      <c r="Q17" s="73"/>
      <c r="R17" s="63"/>
      <c r="S17" s="64"/>
      <c r="T17" s="38"/>
      <c r="U17" s="62"/>
      <c r="V17" s="112"/>
      <c r="W17" s="54"/>
      <c r="X17" s="74"/>
      <c r="Y17" s="58"/>
      <c r="Z17" s="54"/>
      <c r="AA17" s="73"/>
      <c r="AB17" s="52"/>
      <c r="AC17" s="75"/>
      <c r="AD17" s="54"/>
      <c r="AE17" s="76"/>
      <c r="AF17" s="73"/>
      <c r="AG17" s="59"/>
      <c r="AH17" s="56"/>
      <c r="AI17" s="76"/>
      <c r="AJ17" s="56"/>
      <c r="AK17" s="55"/>
      <c r="AL17" s="52"/>
      <c r="AM17" s="52"/>
      <c r="AN17" s="52"/>
      <c r="AO17" s="62"/>
      <c r="AP17" s="52"/>
      <c r="AQ17" s="62"/>
      <c r="AR17" s="55"/>
      <c r="AS17" s="53"/>
      <c r="AT17" s="66"/>
      <c r="AU17" s="52"/>
      <c r="AV17" s="62"/>
      <c r="AW17" s="52"/>
      <c r="AX17" s="62"/>
      <c r="AY17" s="62"/>
      <c r="AZ17" s="62"/>
      <c r="BA17" s="74"/>
      <c r="BB17" s="62"/>
      <c r="BC17" s="283"/>
      <c r="BD17" s="320"/>
    </row>
    <row r="18" spans="1:56" ht="15" customHeight="1" thickBot="1">
      <c r="A18" s="298">
        <v>1</v>
      </c>
      <c r="B18" s="144" t="s">
        <v>315</v>
      </c>
      <c r="C18" s="89" t="s">
        <v>318</v>
      </c>
      <c r="D18" s="50"/>
      <c r="E18" s="51"/>
      <c r="F18" s="52"/>
      <c r="G18" s="52"/>
      <c r="H18" s="53"/>
      <c r="I18" s="54"/>
      <c r="J18" s="55"/>
      <c r="K18" s="56"/>
      <c r="L18" s="55"/>
      <c r="M18" s="55">
        <v>44183</v>
      </c>
      <c r="N18" s="56" t="s">
        <v>313</v>
      </c>
      <c r="O18" s="52"/>
      <c r="P18" s="52"/>
      <c r="Q18" s="54"/>
      <c r="R18" s="63"/>
      <c r="S18" s="64"/>
      <c r="T18" s="52"/>
      <c r="U18" s="52"/>
      <c r="V18" s="57"/>
      <c r="W18" s="54"/>
      <c r="X18" s="55"/>
      <c r="Y18" s="58"/>
      <c r="Z18" s="54"/>
      <c r="AA18" s="54"/>
      <c r="AB18" s="56"/>
      <c r="AC18" s="59"/>
      <c r="AD18" s="54"/>
      <c r="AE18" s="60"/>
      <c r="AF18" s="54"/>
      <c r="AG18" s="59"/>
      <c r="AH18" s="56"/>
      <c r="AI18" s="60"/>
      <c r="AJ18" s="56"/>
      <c r="AK18" s="55"/>
      <c r="AL18" s="52"/>
      <c r="AM18" s="52"/>
      <c r="AN18" s="52"/>
      <c r="AO18" s="52"/>
      <c r="AP18" s="52"/>
      <c r="AQ18" s="52"/>
      <c r="AR18" s="55"/>
      <c r="AS18" s="53"/>
      <c r="AT18" s="61"/>
      <c r="AU18" s="52"/>
      <c r="AV18" s="62"/>
      <c r="AW18" s="52"/>
      <c r="AX18" s="52"/>
      <c r="AY18" s="52"/>
      <c r="AZ18" s="52"/>
      <c r="BA18" s="55"/>
      <c r="BB18" s="52"/>
      <c r="BC18" s="284"/>
      <c r="BD18" s="316"/>
    </row>
    <row r="19" spans="1:56" ht="15" customHeight="1" thickBot="1">
      <c r="A19" s="298">
        <v>1</v>
      </c>
      <c r="B19" s="144" t="s">
        <v>305</v>
      </c>
      <c r="C19" s="89" t="s">
        <v>306</v>
      </c>
      <c r="D19" s="50"/>
      <c r="E19" s="51"/>
      <c r="F19" s="56"/>
      <c r="G19" s="52"/>
      <c r="H19" s="53"/>
      <c r="I19" s="54"/>
      <c r="J19" s="55"/>
      <c r="K19" s="56"/>
      <c r="L19" s="55"/>
      <c r="M19" s="55">
        <v>44140</v>
      </c>
      <c r="N19" s="56" t="s">
        <v>258</v>
      </c>
      <c r="O19" s="52"/>
      <c r="P19" s="52"/>
      <c r="Q19" s="54"/>
      <c r="R19" s="63"/>
      <c r="S19" s="64"/>
      <c r="T19" s="52"/>
      <c r="U19" s="52"/>
      <c r="V19" s="57"/>
      <c r="W19" s="54"/>
      <c r="X19" s="55"/>
      <c r="Y19" s="58"/>
      <c r="Z19" s="54"/>
      <c r="AA19" s="54"/>
      <c r="AB19" s="52"/>
      <c r="AC19" s="59"/>
      <c r="AD19" s="54"/>
      <c r="AE19" s="60"/>
      <c r="AF19" s="54"/>
      <c r="AG19" s="59"/>
      <c r="AH19" s="56"/>
      <c r="AI19" s="60"/>
      <c r="AJ19" s="56"/>
      <c r="AK19" s="55"/>
      <c r="AL19" s="52"/>
      <c r="AM19" s="52"/>
      <c r="AN19" s="52"/>
      <c r="AO19" s="52"/>
      <c r="AP19" s="52"/>
      <c r="AQ19" s="52"/>
      <c r="AR19" s="55"/>
      <c r="AS19" s="53"/>
      <c r="AT19" s="61"/>
      <c r="AU19" s="52"/>
      <c r="AV19" s="62"/>
      <c r="AW19" s="52"/>
      <c r="AX19" s="52"/>
      <c r="AY19" s="52"/>
      <c r="AZ19" s="52"/>
      <c r="BA19" s="55"/>
      <c r="BB19" s="52"/>
      <c r="BC19" s="283"/>
      <c r="BD19" s="316"/>
    </row>
    <row r="20" spans="1:56" ht="15" customHeight="1" thickBot="1">
      <c r="A20" s="298">
        <v>1</v>
      </c>
      <c r="B20" s="145" t="s">
        <v>109</v>
      </c>
      <c r="C20" s="89" t="s">
        <v>266</v>
      </c>
      <c r="D20" s="50"/>
      <c r="E20" s="51"/>
      <c r="F20" s="52"/>
      <c r="G20" s="62"/>
      <c r="H20" s="53"/>
      <c r="I20" s="65"/>
      <c r="J20" s="55"/>
      <c r="K20" s="56"/>
      <c r="L20" s="55"/>
      <c r="M20" s="55">
        <v>43683</v>
      </c>
      <c r="N20" s="56" t="s">
        <v>418</v>
      </c>
      <c r="O20" s="52"/>
      <c r="P20" s="52"/>
      <c r="Q20" s="54"/>
      <c r="R20" s="63"/>
      <c r="S20" s="64"/>
      <c r="T20" s="52"/>
      <c r="U20" s="52"/>
      <c r="V20" s="57"/>
      <c r="W20" s="54"/>
      <c r="X20" s="55"/>
      <c r="Y20" s="58"/>
      <c r="Z20" s="54"/>
      <c r="AA20" s="54"/>
      <c r="AB20" s="52"/>
      <c r="AC20" s="59"/>
      <c r="AD20" s="54"/>
      <c r="AE20" s="60"/>
      <c r="AF20" s="54"/>
      <c r="AG20" s="59"/>
      <c r="AH20" s="56"/>
      <c r="AI20" s="60"/>
      <c r="AJ20" s="56"/>
      <c r="AK20" s="55"/>
      <c r="AL20" s="52"/>
      <c r="AM20" s="52"/>
      <c r="AN20" s="52"/>
      <c r="AO20" s="52"/>
      <c r="AP20" s="52"/>
      <c r="AQ20" s="52"/>
      <c r="AR20" s="55"/>
      <c r="AS20" s="53"/>
      <c r="AT20" s="52"/>
      <c r="AU20" s="52"/>
      <c r="AV20" s="62"/>
      <c r="AW20" s="52"/>
      <c r="AX20" s="52"/>
      <c r="AY20" s="52"/>
      <c r="AZ20" s="62"/>
      <c r="BA20" s="55"/>
      <c r="BB20" s="52"/>
      <c r="BC20" s="283"/>
      <c r="BD20" s="317"/>
    </row>
    <row r="21" spans="1:56" ht="15" customHeight="1" thickBot="1">
      <c r="A21" s="298">
        <v>1</v>
      </c>
      <c r="B21" s="146" t="s">
        <v>383</v>
      </c>
      <c r="C21" s="149" t="s">
        <v>384</v>
      </c>
      <c r="D21" s="67"/>
      <c r="E21" s="68"/>
      <c r="F21" s="36"/>
      <c r="G21" s="38"/>
      <c r="H21" s="42"/>
      <c r="I21" s="37"/>
      <c r="J21" s="35"/>
      <c r="K21" s="36"/>
      <c r="L21" s="35"/>
      <c r="M21" s="35">
        <v>44281</v>
      </c>
      <c r="N21" s="36" t="s">
        <v>400</v>
      </c>
      <c r="O21" s="38"/>
      <c r="P21" s="38"/>
      <c r="Q21" s="37"/>
      <c r="R21" s="39"/>
      <c r="S21" s="40"/>
      <c r="T21" s="52"/>
      <c r="U21" s="38"/>
      <c r="V21" s="57"/>
      <c r="W21" s="37"/>
      <c r="X21" s="35"/>
      <c r="Y21" s="69"/>
      <c r="Z21" s="37"/>
      <c r="AA21" s="37"/>
      <c r="AB21" s="36"/>
      <c r="AC21" s="70"/>
      <c r="AD21" s="37"/>
      <c r="AE21" s="38"/>
      <c r="AF21" s="38"/>
      <c r="AG21" s="70"/>
      <c r="AH21" s="36"/>
      <c r="AI21" s="41"/>
      <c r="AJ21" s="36"/>
      <c r="AK21" s="35"/>
      <c r="AL21" s="52"/>
      <c r="AM21" s="38"/>
      <c r="AN21" s="38"/>
      <c r="AO21" s="38"/>
      <c r="AP21" s="38"/>
      <c r="AQ21" s="38"/>
      <c r="AR21" s="35"/>
      <c r="AS21" s="42"/>
      <c r="AT21" s="71"/>
      <c r="AU21" s="38"/>
      <c r="AV21" s="38"/>
      <c r="AW21" s="38"/>
      <c r="AX21" s="38"/>
      <c r="AY21" s="38"/>
      <c r="AZ21" s="38"/>
      <c r="BA21" s="35"/>
      <c r="BB21" s="38"/>
      <c r="BC21" s="285"/>
      <c r="BD21" s="318"/>
    </row>
    <row r="22" spans="1:56" ht="15" customHeight="1" thickBot="1">
      <c r="A22" s="298">
        <v>1</v>
      </c>
      <c r="B22" s="144" t="s">
        <v>410</v>
      </c>
      <c r="C22" s="149" t="s">
        <v>411</v>
      </c>
      <c r="D22" s="67"/>
      <c r="E22" s="68"/>
      <c r="F22" s="36"/>
      <c r="G22" s="38"/>
      <c r="H22" s="42"/>
      <c r="I22" s="37"/>
      <c r="J22" s="35"/>
      <c r="K22" s="36"/>
      <c r="L22" s="35"/>
      <c r="M22" s="35">
        <v>44273</v>
      </c>
      <c r="N22" s="36" t="s">
        <v>400</v>
      </c>
      <c r="O22" s="37"/>
      <c r="P22" s="38"/>
      <c r="Q22" s="37"/>
      <c r="R22" s="39"/>
      <c r="S22" s="40"/>
      <c r="T22" s="38"/>
      <c r="U22" s="38"/>
      <c r="V22" s="57"/>
      <c r="W22" s="37"/>
      <c r="X22" s="35"/>
      <c r="Y22" s="69"/>
      <c r="Z22" s="37"/>
      <c r="AA22" s="37"/>
      <c r="AB22" s="36"/>
      <c r="AC22" s="70"/>
      <c r="AD22" s="37"/>
      <c r="AE22" s="78"/>
      <c r="AF22" s="37"/>
      <c r="AG22" s="70"/>
      <c r="AH22" s="56"/>
      <c r="AI22" s="41"/>
      <c r="AJ22" s="36"/>
      <c r="AK22" s="35"/>
      <c r="AL22" s="52"/>
      <c r="AM22" s="38"/>
      <c r="AN22" s="62"/>
      <c r="AO22" s="52"/>
      <c r="AP22" s="52"/>
      <c r="AQ22" s="52"/>
      <c r="AR22" s="35"/>
      <c r="AS22" s="42"/>
      <c r="AT22" s="71"/>
      <c r="AU22" s="52"/>
      <c r="AV22" s="38"/>
      <c r="AW22" s="38"/>
      <c r="AX22" s="38"/>
      <c r="AY22" s="38"/>
      <c r="AZ22" s="38"/>
      <c r="BA22" s="35"/>
      <c r="BB22" s="37"/>
      <c r="BC22" s="285"/>
      <c r="BD22" s="318"/>
    </row>
    <row r="23" spans="1:56" ht="13.5" customHeight="1" thickBot="1">
      <c r="A23" s="298">
        <v>1</v>
      </c>
      <c r="B23" s="146" t="s">
        <v>365</v>
      </c>
      <c r="C23" s="149" t="s">
        <v>389</v>
      </c>
      <c r="D23" s="67"/>
      <c r="E23" s="68"/>
      <c r="F23" s="36"/>
      <c r="G23" s="38"/>
      <c r="H23" s="42"/>
      <c r="I23" s="37"/>
      <c r="J23" s="35"/>
      <c r="K23" s="36"/>
      <c r="L23" s="35"/>
      <c r="M23" s="35">
        <v>44281</v>
      </c>
      <c r="N23" s="36" t="s">
        <v>400</v>
      </c>
      <c r="O23" s="37"/>
      <c r="P23" s="38"/>
      <c r="Q23" s="37"/>
      <c r="R23" s="39"/>
      <c r="S23" s="40"/>
      <c r="T23" s="52"/>
      <c r="U23" s="38"/>
      <c r="V23" s="57"/>
      <c r="W23" s="37"/>
      <c r="X23" s="35"/>
      <c r="Y23" s="69"/>
      <c r="Z23" s="37"/>
      <c r="AA23" s="37"/>
      <c r="AB23" s="36"/>
      <c r="AC23" s="70"/>
      <c r="AD23" s="37"/>
      <c r="AE23" s="78"/>
      <c r="AF23" s="37"/>
      <c r="AG23" s="70"/>
      <c r="AH23" s="56"/>
      <c r="AI23" s="41"/>
      <c r="AJ23" s="36"/>
      <c r="AK23" s="35"/>
      <c r="AL23" s="52"/>
      <c r="AM23" s="38"/>
      <c r="AN23" s="38"/>
      <c r="AO23" s="38"/>
      <c r="AP23" s="38"/>
      <c r="AQ23" s="38"/>
      <c r="AR23" s="35"/>
      <c r="AS23" s="42"/>
      <c r="AT23" s="71"/>
      <c r="AU23" s="38"/>
      <c r="AV23" s="38"/>
      <c r="AW23" s="38"/>
      <c r="AX23" s="38"/>
      <c r="AY23" s="38"/>
      <c r="AZ23" s="62"/>
      <c r="BA23" s="35"/>
      <c r="BB23" s="37"/>
      <c r="BC23" s="285"/>
      <c r="BD23" s="318"/>
    </row>
    <row r="24" spans="1:56" ht="13.5" customHeight="1" thickBot="1">
      <c r="A24" s="298">
        <v>1</v>
      </c>
      <c r="B24" s="146" t="s">
        <v>396</v>
      </c>
      <c r="C24" s="149" t="s">
        <v>397</v>
      </c>
      <c r="D24" s="67"/>
      <c r="E24" s="68"/>
      <c r="F24" s="36"/>
      <c r="G24" s="38"/>
      <c r="H24" s="42"/>
      <c r="I24" s="37"/>
      <c r="J24" s="35"/>
      <c r="K24" s="36"/>
      <c r="L24" s="35"/>
      <c r="M24" s="35">
        <v>44294</v>
      </c>
      <c r="N24" s="36" t="s">
        <v>263</v>
      </c>
      <c r="O24" s="38"/>
      <c r="P24" s="38"/>
      <c r="Q24" s="37"/>
      <c r="R24" s="39"/>
      <c r="S24" s="40"/>
      <c r="T24" s="38"/>
      <c r="U24" s="38"/>
      <c r="V24" s="57"/>
      <c r="W24" s="37"/>
      <c r="X24" s="35"/>
      <c r="Y24" s="69"/>
      <c r="Z24" s="37"/>
      <c r="AA24" s="37"/>
      <c r="AB24" s="36"/>
      <c r="AC24" s="70"/>
      <c r="AD24" s="37"/>
      <c r="AE24" s="38"/>
      <c r="AF24" s="38"/>
      <c r="AG24" s="70"/>
      <c r="AH24" s="56"/>
      <c r="AI24" s="41"/>
      <c r="AJ24" s="36"/>
      <c r="AK24" s="35"/>
      <c r="AL24" s="38"/>
      <c r="AM24" s="38"/>
      <c r="AN24" s="38"/>
      <c r="AO24" s="38"/>
      <c r="AP24" s="38"/>
      <c r="AQ24" s="38"/>
      <c r="AR24" s="35"/>
      <c r="AS24" s="42"/>
      <c r="AT24" s="36"/>
      <c r="AU24" s="38"/>
      <c r="AV24" s="38"/>
      <c r="AW24" s="38"/>
      <c r="AX24" s="38"/>
      <c r="AY24" s="38"/>
      <c r="AZ24" s="38"/>
      <c r="BA24" s="35"/>
      <c r="BB24" s="38"/>
      <c r="BC24" s="287"/>
      <c r="BD24" s="318"/>
    </row>
    <row r="25" spans="1:56" ht="13.5" customHeight="1" thickBot="1">
      <c r="A25" s="298">
        <v>1</v>
      </c>
      <c r="B25" s="146" t="s">
        <v>398</v>
      </c>
      <c r="C25" s="149" t="s">
        <v>399</v>
      </c>
      <c r="D25" s="67"/>
      <c r="E25" s="68"/>
      <c r="F25" s="36"/>
      <c r="G25" s="38"/>
      <c r="H25" s="42"/>
      <c r="I25" s="37"/>
      <c r="J25" s="35"/>
      <c r="K25" s="36"/>
      <c r="L25" s="35"/>
      <c r="M25" s="35">
        <v>44299</v>
      </c>
      <c r="N25" s="36" t="s">
        <v>264</v>
      </c>
      <c r="O25" s="38"/>
      <c r="P25" s="38"/>
      <c r="Q25" s="37"/>
      <c r="R25" s="39"/>
      <c r="S25" s="40"/>
      <c r="T25" s="38"/>
      <c r="U25" s="38"/>
      <c r="V25" s="57"/>
      <c r="W25" s="37"/>
      <c r="X25" s="35"/>
      <c r="Y25" s="69"/>
      <c r="Z25" s="37"/>
      <c r="AA25" s="37"/>
      <c r="AB25" s="36"/>
      <c r="AC25" s="70"/>
      <c r="AD25" s="37"/>
      <c r="AE25" s="38"/>
      <c r="AF25" s="37"/>
      <c r="AG25" s="70"/>
      <c r="AH25" s="56"/>
      <c r="AI25" s="41"/>
      <c r="AJ25" s="36"/>
      <c r="AK25" s="35"/>
      <c r="AL25" s="38"/>
      <c r="AM25" s="38"/>
      <c r="AN25" s="38"/>
      <c r="AO25" s="38"/>
      <c r="AP25" s="38"/>
      <c r="AQ25" s="38"/>
      <c r="AR25" s="35"/>
      <c r="AS25" s="42"/>
      <c r="AT25" s="36"/>
      <c r="AU25" s="38"/>
      <c r="AV25" s="38"/>
      <c r="AW25" s="38"/>
      <c r="AX25" s="38"/>
      <c r="AY25" s="38"/>
      <c r="AZ25" s="38"/>
      <c r="BA25" s="35"/>
      <c r="BB25" s="52"/>
      <c r="BC25" s="285"/>
      <c r="BD25" s="318"/>
    </row>
    <row r="26" spans="1:56" ht="15" customHeight="1" thickBot="1">
      <c r="A26" s="298">
        <v>1</v>
      </c>
      <c r="B26" s="146" t="s">
        <v>379</v>
      </c>
      <c r="C26" s="149" t="s">
        <v>413</v>
      </c>
      <c r="D26" s="67"/>
      <c r="E26" s="68"/>
      <c r="F26" s="36"/>
      <c r="G26" s="38"/>
      <c r="H26" s="42"/>
      <c r="I26" s="37"/>
      <c r="J26" s="35"/>
      <c r="K26" s="36"/>
      <c r="L26" s="35"/>
      <c r="M26" s="35">
        <v>44273</v>
      </c>
      <c r="N26" s="36" t="s">
        <v>400</v>
      </c>
      <c r="O26" s="38"/>
      <c r="P26" s="38"/>
      <c r="Q26" s="37"/>
      <c r="R26" s="39"/>
      <c r="S26" s="40"/>
      <c r="T26" s="38"/>
      <c r="U26" s="38"/>
      <c r="V26" s="57"/>
      <c r="W26" s="37"/>
      <c r="X26" s="35"/>
      <c r="Y26" s="69"/>
      <c r="Z26" s="37"/>
      <c r="AA26" s="37"/>
      <c r="AB26" s="36"/>
      <c r="AC26" s="59"/>
      <c r="AD26" s="37"/>
      <c r="AE26" s="78"/>
      <c r="AF26" s="37"/>
      <c r="AG26" s="70"/>
      <c r="AH26" s="56"/>
      <c r="AI26" s="41"/>
      <c r="AJ26" s="36"/>
      <c r="AK26" s="35"/>
      <c r="AL26" s="52"/>
      <c r="AM26" s="38"/>
      <c r="AN26" s="38"/>
      <c r="AO26" s="38"/>
      <c r="AP26" s="38"/>
      <c r="AQ26" s="38"/>
      <c r="AR26" s="35"/>
      <c r="AS26" s="42"/>
      <c r="AT26" s="71"/>
      <c r="AU26" s="52"/>
      <c r="AV26" s="38"/>
      <c r="AW26" s="38"/>
      <c r="AX26" s="38"/>
      <c r="AY26" s="38"/>
      <c r="AZ26" s="38"/>
      <c r="BA26" s="35"/>
      <c r="BB26" s="38"/>
      <c r="BC26" s="283"/>
      <c r="BD26" s="318"/>
    </row>
    <row r="27" spans="1:56" ht="15" customHeight="1" thickBot="1">
      <c r="A27" s="298">
        <v>1</v>
      </c>
      <c r="B27" s="145" t="s">
        <v>131</v>
      </c>
      <c r="C27" s="89" t="s">
        <v>280</v>
      </c>
      <c r="D27" s="50"/>
      <c r="E27" s="51"/>
      <c r="F27" s="52"/>
      <c r="G27" s="52"/>
      <c r="H27" s="53"/>
      <c r="I27" s="54"/>
      <c r="J27" s="55"/>
      <c r="K27" s="56"/>
      <c r="L27" s="55"/>
      <c r="M27" s="55">
        <v>43831</v>
      </c>
      <c r="N27" s="56" t="s">
        <v>372</v>
      </c>
      <c r="O27" s="52"/>
      <c r="P27" s="52"/>
      <c r="Q27" s="54"/>
      <c r="R27" s="63"/>
      <c r="S27" s="64"/>
      <c r="T27" s="52"/>
      <c r="U27" s="52"/>
      <c r="V27" s="57"/>
      <c r="W27" s="54"/>
      <c r="X27" s="55"/>
      <c r="Y27" s="58"/>
      <c r="Z27" s="54"/>
      <c r="AA27" s="54"/>
      <c r="AB27" s="52"/>
      <c r="AC27" s="59"/>
      <c r="AD27" s="54"/>
      <c r="AE27" s="60"/>
      <c r="AF27" s="54"/>
      <c r="AG27" s="59"/>
      <c r="AH27" s="56"/>
      <c r="AI27" s="60"/>
      <c r="AJ27" s="56"/>
      <c r="AK27" s="55"/>
      <c r="AL27" s="52"/>
      <c r="AM27" s="52"/>
      <c r="AN27" s="52"/>
      <c r="AO27" s="52"/>
      <c r="AP27" s="52"/>
      <c r="AQ27" s="52"/>
      <c r="AR27" s="55"/>
      <c r="AS27" s="53"/>
      <c r="AT27" s="66"/>
      <c r="AU27" s="52"/>
      <c r="AV27" s="62"/>
      <c r="AW27" s="52"/>
      <c r="AX27" s="52"/>
      <c r="AY27" s="52"/>
      <c r="AZ27" s="52"/>
      <c r="BA27" s="55"/>
      <c r="BB27" s="52"/>
      <c r="BC27" s="283"/>
      <c r="BD27" s="317"/>
    </row>
    <row r="28" spans="1:56" ht="15" customHeight="1" thickBot="1">
      <c r="A28" s="298">
        <v>1</v>
      </c>
      <c r="B28" s="146" t="s">
        <v>377</v>
      </c>
      <c r="C28" s="149" t="s">
        <v>378</v>
      </c>
      <c r="D28" s="67"/>
      <c r="E28" s="68"/>
      <c r="F28" s="36"/>
      <c r="G28" s="38"/>
      <c r="H28" s="42"/>
      <c r="I28" s="37"/>
      <c r="J28" s="35"/>
      <c r="K28" s="36"/>
      <c r="L28" s="35"/>
      <c r="M28" s="35">
        <v>44273</v>
      </c>
      <c r="N28" s="36" t="s">
        <v>400</v>
      </c>
      <c r="O28" s="38"/>
      <c r="P28" s="38"/>
      <c r="Q28" s="37"/>
      <c r="R28" s="39"/>
      <c r="S28" s="40"/>
      <c r="T28" s="38"/>
      <c r="U28" s="38"/>
      <c r="V28" s="57"/>
      <c r="W28" s="37"/>
      <c r="X28" s="35"/>
      <c r="Y28" s="69"/>
      <c r="Z28" s="37"/>
      <c r="AA28" s="37"/>
      <c r="AB28" s="36"/>
      <c r="AC28" s="70"/>
      <c r="AD28" s="37"/>
      <c r="AE28" s="78"/>
      <c r="AF28" s="37"/>
      <c r="AG28" s="70"/>
      <c r="AH28" s="36"/>
      <c r="AI28" s="41"/>
      <c r="AJ28" s="36"/>
      <c r="AK28" s="35"/>
      <c r="AL28" s="52"/>
      <c r="AM28" s="38"/>
      <c r="AN28" s="38"/>
      <c r="AO28" s="38"/>
      <c r="AP28" s="38"/>
      <c r="AQ28" s="38"/>
      <c r="AR28" s="35"/>
      <c r="AS28" s="42"/>
      <c r="AT28" s="71"/>
      <c r="AU28" s="38"/>
      <c r="AV28" s="38"/>
      <c r="AW28" s="38"/>
      <c r="AX28" s="38"/>
      <c r="AY28" s="38"/>
      <c r="AZ28" s="52"/>
      <c r="BA28" s="35"/>
      <c r="BB28" s="38"/>
      <c r="BC28" s="285"/>
      <c r="BD28" s="318"/>
    </row>
    <row r="29" spans="1:56" ht="15" customHeight="1" thickBot="1">
      <c r="A29" s="298">
        <v>1</v>
      </c>
      <c r="B29" s="144" t="s">
        <v>309</v>
      </c>
      <c r="C29" s="89" t="s">
        <v>310</v>
      </c>
      <c r="D29" s="50"/>
      <c r="E29" s="51"/>
      <c r="F29" s="113"/>
      <c r="G29" s="114"/>
      <c r="H29" s="53"/>
      <c r="I29" s="331"/>
      <c r="J29" s="55"/>
      <c r="K29" s="113"/>
      <c r="L29" s="115"/>
      <c r="M29" s="115">
        <v>44159</v>
      </c>
      <c r="N29" s="113" t="s">
        <v>313</v>
      </c>
      <c r="O29" s="114"/>
      <c r="P29" s="114"/>
      <c r="Q29" s="331"/>
      <c r="R29" s="332"/>
      <c r="S29" s="333"/>
      <c r="T29" s="38"/>
      <c r="U29" s="114"/>
      <c r="V29" s="57"/>
      <c r="W29" s="54"/>
      <c r="X29" s="115"/>
      <c r="Y29" s="58"/>
      <c r="Z29" s="54"/>
      <c r="AA29" s="331"/>
      <c r="AB29" s="113"/>
      <c r="AC29" s="334"/>
      <c r="AD29" s="331"/>
      <c r="AE29" s="335"/>
      <c r="AF29" s="54"/>
      <c r="AG29" s="59"/>
      <c r="AH29" s="56"/>
      <c r="AI29" s="60"/>
      <c r="AJ29" s="56"/>
      <c r="AK29" s="115"/>
      <c r="AL29" s="52"/>
      <c r="AM29" s="114"/>
      <c r="AN29" s="114"/>
      <c r="AO29" s="52"/>
      <c r="AP29" s="52"/>
      <c r="AQ29" s="52"/>
      <c r="AR29" s="55"/>
      <c r="AS29" s="336"/>
      <c r="AT29" s="61"/>
      <c r="AU29" s="52"/>
      <c r="AV29" s="62"/>
      <c r="AW29" s="114"/>
      <c r="AX29" s="114"/>
      <c r="AY29" s="52"/>
      <c r="AZ29" s="114"/>
      <c r="BA29" s="115"/>
      <c r="BB29" s="114"/>
      <c r="BC29" s="288"/>
      <c r="BD29" s="337"/>
    </row>
    <row r="30" spans="1:56" ht="15" customHeight="1" thickBot="1">
      <c r="A30" s="298">
        <v>1</v>
      </c>
      <c r="B30" s="144" t="s">
        <v>298</v>
      </c>
      <c r="C30" s="89" t="s">
        <v>299</v>
      </c>
      <c r="D30" s="50"/>
      <c r="E30" s="51"/>
      <c r="F30" s="56"/>
      <c r="G30" s="52"/>
      <c r="H30" s="53"/>
      <c r="I30" s="54"/>
      <c r="J30" s="55"/>
      <c r="K30" s="56"/>
      <c r="L30" s="55"/>
      <c r="M30" s="55">
        <v>44140</v>
      </c>
      <c r="N30" s="56" t="s">
        <v>258</v>
      </c>
      <c r="O30" s="52"/>
      <c r="P30" s="52"/>
      <c r="Q30" s="54"/>
      <c r="R30" s="63"/>
      <c r="S30" s="64"/>
      <c r="T30" s="38"/>
      <c r="U30" s="52"/>
      <c r="V30" s="112"/>
      <c r="W30" s="54"/>
      <c r="X30" s="55"/>
      <c r="Y30" s="58"/>
      <c r="Z30" s="54"/>
      <c r="AA30" s="54"/>
      <c r="AB30" s="52"/>
      <c r="AC30" s="59"/>
      <c r="AD30" s="54"/>
      <c r="AE30" s="60"/>
      <c r="AF30" s="54"/>
      <c r="AG30" s="59"/>
      <c r="AH30" s="56"/>
      <c r="AI30" s="60"/>
      <c r="AJ30" s="56"/>
      <c r="AK30" s="55"/>
      <c r="AL30" s="52"/>
      <c r="AM30" s="52"/>
      <c r="AN30" s="52"/>
      <c r="AO30" s="52"/>
      <c r="AP30" s="52"/>
      <c r="AQ30" s="52"/>
      <c r="AR30" s="55"/>
      <c r="AS30" s="53"/>
      <c r="AT30" s="61"/>
      <c r="AU30" s="52"/>
      <c r="AV30" s="62"/>
      <c r="AW30" s="52"/>
      <c r="AX30" s="52"/>
      <c r="AY30" s="52"/>
      <c r="AZ30" s="52"/>
      <c r="BA30" s="55"/>
      <c r="BB30" s="52"/>
      <c r="BC30" s="283"/>
      <c r="BD30" s="316"/>
    </row>
    <row r="31" spans="1:56" ht="15" customHeight="1" thickBot="1">
      <c r="A31" s="298">
        <v>1</v>
      </c>
      <c r="B31" s="144" t="s">
        <v>404</v>
      </c>
      <c r="C31" s="319" t="s">
        <v>405</v>
      </c>
      <c r="D31" s="50"/>
      <c r="E31" s="51"/>
      <c r="F31" s="56"/>
      <c r="G31" s="52"/>
      <c r="H31" s="53"/>
      <c r="I31" s="54"/>
      <c r="J31" s="55"/>
      <c r="K31" s="56"/>
      <c r="L31" s="55"/>
      <c r="M31" s="55">
        <v>44302</v>
      </c>
      <c r="N31" s="56" t="s">
        <v>263</v>
      </c>
      <c r="O31" s="52"/>
      <c r="P31" s="52"/>
      <c r="Q31" s="54"/>
      <c r="R31" s="63"/>
      <c r="S31" s="64"/>
      <c r="T31" s="52"/>
      <c r="U31" s="52"/>
      <c r="V31" s="57"/>
      <c r="W31" s="54"/>
      <c r="X31" s="55"/>
      <c r="Y31" s="132"/>
      <c r="Z31" s="54"/>
      <c r="AA31" s="54"/>
      <c r="AB31" s="56"/>
      <c r="AC31" s="59"/>
      <c r="AD31" s="54"/>
      <c r="AE31" s="52"/>
      <c r="AF31" s="54"/>
      <c r="AG31" s="59"/>
      <c r="AH31" s="56"/>
      <c r="AI31" s="153"/>
      <c r="AJ31" s="56"/>
      <c r="AK31" s="55"/>
      <c r="AL31" s="52"/>
      <c r="AM31" s="52"/>
      <c r="AN31" s="38"/>
      <c r="AO31" s="38"/>
      <c r="AP31" s="38"/>
      <c r="AQ31" s="38"/>
      <c r="AR31" s="35"/>
      <c r="AS31" s="53"/>
      <c r="AT31" s="297"/>
      <c r="AU31" s="52"/>
      <c r="AV31" s="52"/>
      <c r="AW31" s="52"/>
      <c r="AX31" s="52"/>
      <c r="AY31" s="52"/>
      <c r="AZ31" s="52"/>
      <c r="BA31" s="55"/>
      <c r="BB31" s="52"/>
      <c r="BC31" s="283"/>
      <c r="BD31" s="330"/>
    </row>
    <row r="32" spans="1:56" ht="15" customHeight="1" thickBot="1">
      <c r="A32" s="298">
        <v>1</v>
      </c>
      <c r="B32" s="144" t="s">
        <v>363</v>
      </c>
      <c r="C32" s="89" t="s">
        <v>364</v>
      </c>
      <c r="D32" s="67"/>
      <c r="E32" s="68"/>
      <c r="F32" s="36"/>
      <c r="G32" s="38"/>
      <c r="H32" s="42"/>
      <c r="I32" s="90"/>
      <c r="J32" s="35"/>
      <c r="K32" s="36"/>
      <c r="L32" s="35"/>
      <c r="M32" s="35">
        <v>44230</v>
      </c>
      <c r="N32" s="36" t="s">
        <v>400</v>
      </c>
      <c r="O32" s="38"/>
      <c r="P32" s="38"/>
      <c r="Q32" s="37"/>
      <c r="R32" s="39"/>
      <c r="S32" s="40"/>
      <c r="T32" s="38"/>
      <c r="U32" s="38"/>
      <c r="V32" s="57"/>
      <c r="W32" s="37"/>
      <c r="X32" s="35"/>
      <c r="Y32" s="69"/>
      <c r="Z32" s="37"/>
      <c r="AA32" s="37"/>
      <c r="AB32" s="36"/>
      <c r="AC32" s="70"/>
      <c r="AD32" s="37"/>
      <c r="AE32" s="38"/>
      <c r="AF32" s="37"/>
      <c r="AG32" s="70"/>
      <c r="AH32" s="36"/>
      <c r="AI32" s="41"/>
      <c r="AJ32" s="36"/>
      <c r="AK32" s="35"/>
      <c r="AL32" s="52"/>
      <c r="AM32" s="38"/>
      <c r="AN32" s="52"/>
      <c r="AO32" s="52"/>
      <c r="AP32" s="52"/>
      <c r="AQ32" s="52"/>
      <c r="AR32" s="35"/>
      <c r="AS32" s="42"/>
      <c r="AT32" s="61"/>
      <c r="AU32" s="38"/>
      <c r="AV32" s="38"/>
      <c r="AW32" s="38"/>
      <c r="AX32" s="38"/>
      <c r="AY32" s="38"/>
      <c r="AZ32" s="38"/>
      <c r="BA32" s="35"/>
      <c r="BB32" s="38"/>
      <c r="BC32" s="285"/>
      <c r="BD32" s="318"/>
    </row>
    <row r="33" spans="1:56" ht="15" customHeight="1" thickBot="1">
      <c r="A33" s="298">
        <v>1</v>
      </c>
      <c r="B33" s="146" t="s">
        <v>387</v>
      </c>
      <c r="C33" s="149" t="s">
        <v>388</v>
      </c>
      <c r="D33" s="67"/>
      <c r="E33" s="68"/>
      <c r="F33" s="36"/>
      <c r="G33" s="38"/>
      <c r="H33" s="42"/>
      <c r="I33" s="37"/>
      <c r="J33" s="35"/>
      <c r="K33" s="36"/>
      <c r="L33" s="35"/>
      <c r="M33" s="35">
        <v>44281</v>
      </c>
      <c r="N33" s="36" t="s">
        <v>400</v>
      </c>
      <c r="O33" s="38"/>
      <c r="P33" s="38"/>
      <c r="Q33" s="37"/>
      <c r="R33" s="39"/>
      <c r="S33" s="40"/>
      <c r="T33" s="38"/>
      <c r="U33" s="38"/>
      <c r="V33" s="57"/>
      <c r="W33" s="37"/>
      <c r="X33" s="35"/>
      <c r="Y33" s="69"/>
      <c r="Z33" s="37"/>
      <c r="AA33" s="37"/>
      <c r="AB33" s="36"/>
      <c r="AC33" s="70"/>
      <c r="AD33" s="37"/>
      <c r="AE33" s="78"/>
      <c r="AF33" s="37"/>
      <c r="AG33" s="70"/>
      <c r="AH33" s="56"/>
      <c r="AI33" s="41"/>
      <c r="AJ33" s="36"/>
      <c r="AK33" s="35"/>
      <c r="AL33" s="52"/>
      <c r="AM33" s="38"/>
      <c r="AN33" s="38"/>
      <c r="AO33" s="38"/>
      <c r="AP33" s="38"/>
      <c r="AQ33" s="38"/>
      <c r="AR33" s="38"/>
      <c r="AS33" s="42"/>
      <c r="AT33" s="71"/>
      <c r="AU33" s="38"/>
      <c r="AV33" s="38"/>
      <c r="AW33" s="38"/>
      <c r="AX33" s="38"/>
      <c r="AY33" s="38"/>
      <c r="AZ33" s="52"/>
      <c r="BA33" s="35"/>
      <c r="BB33" s="38"/>
      <c r="BC33" s="285"/>
      <c r="BD33" s="318"/>
    </row>
    <row r="34" spans="1:56" ht="15" customHeight="1" thickBot="1">
      <c r="A34" s="298">
        <v>1</v>
      </c>
      <c r="B34" s="145" t="s">
        <v>173</v>
      </c>
      <c r="C34" s="89" t="s">
        <v>265</v>
      </c>
      <c r="D34" s="50"/>
      <c r="E34" s="51"/>
      <c r="F34" s="52"/>
      <c r="G34" s="52"/>
      <c r="H34" s="53"/>
      <c r="I34" s="54"/>
      <c r="J34" s="55"/>
      <c r="K34" s="56"/>
      <c r="L34" s="55"/>
      <c r="M34" s="55">
        <v>43907</v>
      </c>
      <c r="N34" s="56" t="s">
        <v>314</v>
      </c>
      <c r="O34" s="52"/>
      <c r="P34" s="52"/>
      <c r="Q34" s="54"/>
      <c r="R34" s="63"/>
      <c r="S34" s="64"/>
      <c r="T34" s="52"/>
      <c r="U34" s="52"/>
      <c r="V34" s="57"/>
      <c r="W34" s="54"/>
      <c r="X34" s="55"/>
      <c r="Y34" s="58"/>
      <c r="Z34" s="54"/>
      <c r="AA34" s="54"/>
      <c r="AB34" s="52"/>
      <c r="AC34" s="59"/>
      <c r="AD34" s="54"/>
      <c r="AE34" s="60"/>
      <c r="AF34" s="54"/>
      <c r="AG34" s="59"/>
      <c r="AH34" s="56"/>
      <c r="AI34" s="60"/>
      <c r="AJ34" s="56"/>
      <c r="AK34" s="55"/>
      <c r="AL34" s="52"/>
      <c r="AM34" s="52"/>
      <c r="AN34" s="52"/>
      <c r="AO34" s="52"/>
      <c r="AP34" s="52"/>
      <c r="AQ34" s="52"/>
      <c r="AR34" s="55"/>
      <c r="AS34" s="53"/>
      <c r="AT34" s="66"/>
      <c r="AU34" s="52"/>
      <c r="AV34" s="62"/>
      <c r="AW34" s="52"/>
      <c r="AX34" s="52"/>
      <c r="AY34" s="52"/>
      <c r="AZ34" s="52"/>
      <c r="BA34" s="55"/>
      <c r="BB34" s="52"/>
      <c r="BC34" s="283"/>
      <c r="BD34" s="317"/>
    </row>
    <row r="35" spans="1:56" ht="15" customHeight="1" thickBot="1">
      <c r="A35" s="298">
        <v>1</v>
      </c>
      <c r="B35" s="145" t="s">
        <v>110</v>
      </c>
      <c r="C35" s="89" t="s">
        <v>267</v>
      </c>
      <c r="D35" s="50"/>
      <c r="E35" s="51"/>
      <c r="F35" s="52"/>
      <c r="G35" s="52"/>
      <c r="H35" s="53"/>
      <c r="I35" s="54"/>
      <c r="J35" s="55"/>
      <c r="K35" s="56"/>
      <c r="L35" s="55"/>
      <c r="M35" s="55">
        <v>43847</v>
      </c>
      <c r="N35" s="56" t="s">
        <v>395</v>
      </c>
      <c r="O35" s="52"/>
      <c r="P35" s="52"/>
      <c r="Q35" s="54"/>
      <c r="R35" s="63"/>
      <c r="S35" s="64"/>
      <c r="T35" s="52"/>
      <c r="U35" s="52"/>
      <c r="V35" s="57"/>
      <c r="W35" s="54"/>
      <c r="X35" s="55"/>
      <c r="Y35" s="58"/>
      <c r="Z35" s="54"/>
      <c r="AA35" s="54"/>
      <c r="AB35" s="52"/>
      <c r="AC35" s="59"/>
      <c r="AD35" s="54"/>
      <c r="AE35" s="52"/>
      <c r="AF35" s="54"/>
      <c r="AG35" s="59"/>
      <c r="AH35" s="56"/>
      <c r="AI35" s="52"/>
      <c r="AJ35" s="56"/>
      <c r="AK35" s="55"/>
      <c r="AL35" s="52"/>
      <c r="AM35" s="52"/>
      <c r="AN35" s="52"/>
      <c r="AO35" s="52"/>
      <c r="AP35" s="52"/>
      <c r="AQ35" s="52"/>
      <c r="AR35" s="55"/>
      <c r="AS35" s="53"/>
      <c r="AT35" s="66"/>
      <c r="AU35" s="52"/>
      <c r="AV35" s="62"/>
      <c r="AW35" s="52"/>
      <c r="AX35" s="52"/>
      <c r="AY35" s="52"/>
      <c r="AZ35" s="52"/>
      <c r="BA35" s="55"/>
      <c r="BB35" s="52"/>
      <c r="BC35" s="283"/>
      <c r="BD35" s="317"/>
    </row>
    <row r="36" spans="1:56" ht="15" customHeight="1" thickBot="1">
      <c r="A36" s="298">
        <v>1</v>
      </c>
      <c r="B36" s="144" t="s">
        <v>316</v>
      </c>
      <c r="C36" s="89" t="s">
        <v>317</v>
      </c>
      <c r="D36" s="50"/>
      <c r="E36" s="51"/>
      <c r="F36" s="52"/>
      <c r="G36" s="52"/>
      <c r="H36" s="53"/>
      <c r="I36" s="54"/>
      <c r="J36" s="55"/>
      <c r="K36" s="56"/>
      <c r="L36" s="55"/>
      <c r="M36" s="55">
        <v>44183</v>
      </c>
      <c r="N36" s="56" t="s">
        <v>262</v>
      </c>
      <c r="O36" s="52"/>
      <c r="P36" s="52"/>
      <c r="Q36" s="54"/>
      <c r="R36" s="63"/>
      <c r="S36" s="64"/>
      <c r="T36" s="52"/>
      <c r="U36" s="52"/>
      <c r="V36" s="57"/>
      <c r="W36" s="54"/>
      <c r="X36" s="55"/>
      <c r="Y36" s="58"/>
      <c r="Z36" s="54"/>
      <c r="AA36" s="54"/>
      <c r="AB36" s="56"/>
      <c r="AC36" s="59"/>
      <c r="AD36" s="54"/>
      <c r="AE36" s="60"/>
      <c r="AF36" s="54"/>
      <c r="AG36" s="59"/>
      <c r="AH36" s="56"/>
      <c r="AI36" s="60"/>
      <c r="AJ36" s="56"/>
      <c r="AK36" s="55"/>
      <c r="AL36" s="52"/>
      <c r="AM36" s="52"/>
      <c r="AN36" s="52"/>
      <c r="AO36" s="52"/>
      <c r="AP36" s="52"/>
      <c r="AQ36" s="52"/>
      <c r="AR36" s="55"/>
      <c r="AS36" s="53"/>
      <c r="AT36" s="61"/>
      <c r="AU36" s="52"/>
      <c r="AV36" s="52"/>
      <c r="AW36" s="52"/>
      <c r="AX36" s="52"/>
      <c r="AY36" s="52"/>
      <c r="AZ36" s="52"/>
      <c r="BA36" s="55"/>
      <c r="BB36" s="52"/>
      <c r="BC36" s="284"/>
      <c r="BD36" s="316"/>
    </row>
    <row r="37" spans="1:56" ht="15" customHeight="1" thickBot="1">
      <c r="A37" s="298">
        <v>1</v>
      </c>
      <c r="B37" s="145" t="s">
        <v>200</v>
      </c>
      <c r="C37" s="319" t="s">
        <v>268</v>
      </c>
      <c r="D37" s="50"/>
      <c r="E37" s="51"/>
      <c r="F37" s="52"/>
      <c r="G37" s="62"/>
      <c r="H37" s="72"/>
      <c r="I37" s="73"/>
      <c r="J37" s="55"/>
      <c r="K37" s="56"/>
      <c r="L37" s="55"/>
      <c r="M37" s="55">
        <v>43980</v>
      </c>
      <c r="N37" s="56" t="s">
        <v>419</v>
      </c>
      <c r="O37" s="62"/>
      <c r="P37" s="52"/>
      <c r="Q37" s="54"/>
      <c r="R37" s="63"/>
      <c r="S37" s="64"/>
      <c r="T37" s="52"/>
      <c r="U37" s="62"/>
      <c r="V37" s="57"/>
      <c r="W37" s="54"/>
      <c r="X37" s="74"/>
      <c r="Y37" s="58"/>
      <c r="Z37" s="54"/>
      <c r="AA37" s="73"/>
      <c r="AB37" s="52"/>
      <c r="AC37" s="75"/>
      <c r="AD37" s="54"/>
      <c r="AE37" s="76"/>
      <c r="AF37" s="73"/>
      <c r="AG37" s="59"/>
      <c r="AH37" s="56"/>
      <c r="AI37" s="76"/>
      <c r="AJ37" s="56"/>
      <c r="AK37" s="55"/>
      <c r="AL37" s="52"/>
      <c r="AM37" s="52"/>
      <c r="AN37" s="52"/>
      <c r="AO37" s="62"/>
      <c r="AP37" s="62"/>
      <c r="AQ37" s="62"/>
      <c r="AR37" s="55"/>
      <c r="AS37" s="53"/>
      <c r="AT37" s="66"/>
      <c r="AU37" s="52"/>
      <c r="AV37" s="62"/>
      <c r="AW37" s="62"/>
      <c r="AX37" s="62"/>
      <c r="AY37" s="62"/>
      <c r="AZ37" s="62"/>
      <c r="BA37" s="74"/>
      <c r="BB37" s="62"/>
      <c r="BC37" s="283"/>
      <c r="BD37" s="320"/>
    </row>
    <row r="38" spans="1:56" ht="15" customHeight="1" thickBot="1">
      <c r="A38" s="298">
        <v>1</v>
      </c>
      <c r="B38" s="145" t="s">
        <v>125</v>
      </c>
      <c r="C38" s="89" t="s">
        <v>270</v>
      </c>
      <c r="D38" s="50"/>
      <c r="E38" s="51"/>
      <c r="F38" s="52"/>
      <c r="G38" s="62"/>
      <c r="H38" s="72"/>
      <c r="I38" s="73"/>
      <c r="J38" s="55"/>
      <c r="K38" s="56"/>
      <c r="L38" s="55"/>
      <c r="M38" s="55">
        <v>44057</v>
      </c>
      <c r="N38" s="56" t="s">
        <v>373</v>
      </c>
      <c r="O38" s="73"/>
      <c r="P38" s="52"/>
      <c r="Q38" s="54"/>
      <c r="R38" s="63"/>
      <c r="S38" s="64"/>
      <c r="T38" s="52"/>
      <c r="U38" s="62"/>
      <c r="V38" s="57"/>
      <c r="W38" s="54"/>
      <c r="X38" s="74"/>
      <c r="Y38" s="58"/>
      <c r="Z38" s="54"/>
      <c r="AA38" s="73"/>
      <c r="AB38" s="52"/>
      <c r="AC38" s="75"/>
      <c r="AD38" s="54"/>
      <c r="AE38" s="76"/>
      <c r="AF38" s="73"/>
      <c r="AG38" s="59"/>
      <c r="AH38" s="56"/>
      <c r="AI38" s="76"/>
      <c r="AJ38" s="56"/>
      <c r="AK38" s="55"/>
      <c r="AL38" s="52"/>
      <c r="AM38" s="52"/>
      <c r="AN38" s="52"/>
      <c r="AO38" s="52"/>
      <c r="AP38" s="52"/>
      <c r="AQ38" s="52"/>
      <c r="AR38" s="55"/>
      <c r="AS38" s="53"/>
      <c r="AT38" s="66"/>
      <c r="AU38" s="52"/>
      <c r="AV38" s="62"/>
      <c r="AW38" s="52"/>
      <c r="AX38" s="62"/>
      <c r="AY38" s="62"/>
      <c r="AZ38" s="62"/>
      <c r="BA38" s="74"/>
      <c r="BB38" s="73"/>
      <c r="BC38" s="283"/>
      <c r="BD38" s="320"/>
    </row>
    <row r="39" spans="1:56" ht="15" customHeight="1" thickBot="1">
      <c r="A39" s="298">
        <v>1</v>
      </c>
      <c r="B39" s="145" t="s">
        <v>116</v>
      </c>
      <c r="C39" s="89" t="s">
        <v>271</v>
      </c>
      <c r="D39" s="50"/>
      <c r="E39" s="51"/>
      <c r="F39" s="52"/>
      <c r="G39" s="52"/>
      <c r="H39" s="53"/>
      <c r="I39" s="54"/>
      <c r="J39" s="55"/>
      <c r="K39" s="56"/>
      <c r="L39" s="55"/>
      <c r="M39" s="55">
        <v>43788</v>
      </c>
      <c r="N39" s="56" t="s">
        <v>421</v>
      </c>
      <c r="O39" s="52"/>
      <c r="P39" s="52"/>
      <c r="Q39" s="73"/>
      <c r="R39" s="63"/>
      <c r="S39" s="64"/>
      <c r="T39" s="52"/>
      <c r="U39" s="52"/>
      <c r="V39" s="57"/>
      <c r="W39" s="54"/>
      <c r="X39" s="55"/>
      <c r="Y39" s="58"/>
      <c r="Z39" s="54"/>
      <c r="AA39" s="54"/>
      <c r="AB39" s="52"/>
      <c r="AC39" s="59"/>
      <c r="AD39" s="54"/>
      <c r="AE39" s="52"/>
      <c r="AF39" s="54"/>
      <c r="AG39" s="59"/>
      <c r="AH39" s="56"/>
      <c r="AI39" s="52"/>
      <c r="AJ39" s="56"/>
      <c r="AK39" s="55"/>
      <c r="AL39" s="52"/>
      <c r="AM39" s="52"/>
      <c r="AN39" s="62"/>
      <c r="AO39" s="52"/>
      <c r="AP39" s="52"/>
      <c r="AQ39" s="52"/>
      <c r="AR39" s="55"/>
      <c r="AS39" s="53"/>
      <c r="AT39" s="66"/>
      <c r="AU39" s="52"/>
      <c r="AV39" s="62"/>
      <c r="AW39" s="52"/>
      <c r="AX39" s="52"/>
      <c r="AY39" s="52"/>
      <c r="AZ39" s="52"/>
      <c r="BA39" s="55"/>
      <c r="BB39" s="52"/>
      <c r="BC39" s="283"/>
      <c r="BD39" s="317"/>
    </row>
    <row r="40" spans="1:56" ht="15" customHeight="1" thickBot="1">
      <c r="A40" s="298">
        <v>1</v>
      </c>
      <c r="B40" s="144" t="s">
        <v>223</v>
      </c>
      <c r="C40" s="89" t="s">
        <v>360</v>
      </c>
      <c r="D40" s="79"/>
      <c r="E40" s="80"/>
      <c r="F40" s="81"/>
      <c r="G40" s="82"/>
      <c r="H40" s="53"/>
      <c r="I40" s="83"/>
      <c r="J40" s="84"/>
      <c r="K40" s="81"/>
      <c r="L40" s="84"/>
      <c r="M40" s="84">
        <v>44225</v>
      </c>
      <c r="N40" s="81" t="s">
        <v>262</v>
      </c>
      <c r="O40" s="82"/>
      <c r="P40" s="82"/>
      <c r="Q40" s="83"/>
      <c r="R40" s="150"/>
      <c r="S40" s="151"/>
      <c r="T40" s="38"/>
      <c r="U40" s="82"/>
      <c r="V40" s="57"/>
      <c r="W40" s="54"/>
      <c r="X40" s="84"/>
      <c r="Y40" s="85"/>
      <c r="Z40" s="83"/>
      <c r="AA40" s="83"/>
      <c r="AB40" s="81"/>
      <c r="AC40" s="86"/>
      <c r="AD40" s="83"/>
      <c r="AE40" s="82"/>
      <c r="AF40" s="83"/>
      <c r="AG40" s="86"/>
      <c r="AH40" s="81"/>
      <c r="AI40" s="87"/>
      <c r="AJ40" s="81"/>
      <c r="AK40" s="84"/>
      <c r="AL40" s="52"/>
      <c r="AM40" s="82"/>
      <c r="AN40" s="82"/>
      <c r="AO40" s="82"/>
      <c r="AP40" s="82"/>
      <c r="AQ40" s="82"/>
      <c r="AR40" s="55"/>
      <c r="AS40" s="88"/>
      <c r="AT40" s="81"/>
      <c r="AU40" s="82"/>
      <c r="AV40" s="82"/>
      <c r="AW40" s="82"/>
      <c r="AX40" s="82"/>
      <c r="AY40" s="82"/>
      <c r="AZ40" s="82"/>
      <c r="BA40" s="84"/>
      <c r="BB40" s="82"/>
      <c r="BC40" s="283"/>
      <c r="BD40" s="321"/>
    </row>
    <row r="41" spans="1:56" ht="15" customHeight="1" thickBot="1">
      <c r="A41" s="298">
        <v>1</v>
      </c>
      <c r="B41" s="144" t="s">
        <v>121</v>
      </c>
      <c r="C41" s="89" t="s">
        <v>274</v>
      </c>
      <c r="D41" s="50"/>
      <c r="E41" s="51"/>
      <c r="F41" s="52"/>
      <c r="G41" s="52"/>
      <c r="H41" s="72"/>
      <c r="I41" s="73"/>
      <c r="J41" s="55"/>
      <c r="K41" s="56"/>
      <c r="L41" s="55"/>
      <c r="M41" s="55">
        <v>43434</v>
      </c>
      <c r="N41" s="56" t="s">
        <v>420</v>
      </c>
      <c r="O41" s="62"/>
      <c r="P41" s="52"/>
      <c r="Q41" s="73"/>
      <c r="R41" s="63"/>
      <c r="S41" s="64"/>
      <c r="T41" s="62"/>
      <c r="U41" s="62"/>
      <c r="V41" s="57"/>
      <c r="W41" s="54"/>
      <c r="X41" s="74"/>
      <c r="Y41" s="58"/>
      <c r="Z41" s="54"/>
      <c r="AA41" s="73"/>
      <c r="AB41" s="52"/>
      <c r="AC41" s="75"/>
      <c r="AD41" s="54"/>
      <c r="AE41" s="62"/>
      <c r="AF41" s="73"/>
      <c r="AG41" s="59"/>
      <c r="AH41" s="56"/>
      <c r="AI41" s="62"/>
      <c r="AJ41" s="56"/>
      <c r="AK41" s="55"/>
      <c r="AL41" s="52"/>
      <c r="AM41" s="52"/>
      <c r="AN41" s="52"/>
      <c r="AO41" s="62"/>
      <c r="AP41" s="62"/>
      <c r="AQ41" s="62"/>
      <c r="AR41" s="55"/>
      <c r="AS41" s="53"/>
      <c r="AT41" s="90"/>
      <c r="AU41" s="52"/>
      <c r="AV41" s="62"/>
      <c r="AW41" s="52"/>
      <c r="AX41" s="62"/>
      <c r="AY41" s="62"/>
      <c r="AZ41" s="62"/>
      <c r="BA41" s="74"/>
      <c r="BB41" s="62"/>
      <c r="BC41" s="283"/>
      <c r="BD41" s="322"/>
    </row>
    <row r="42" spans="1:56" ht="15" customHeight="1" thickBot="1">
      <c r="A42" s="298">
        <v>1</v>
      </c>
      <c r="B42" s="145" t="s">
        <v>241</v>
      </c>
      <c r="C42" s="89" t="s">
        <v>276</v>
      </c>
      <c r="D42" s="50"/>
      <c r="E42" s="51"/>
      <c r="F42" s="52"/>
      <c r="G42" s="62"/>
      <c r="H42" s="72"/>
      <c r="I42" s="65"/>
      <c r="J42" s="55"/>
      <c r="K42" s="56"/>
      <c r="L42" s="55"/>
      <c r="M42" s="55">
        <v>44069</v>
      </c>
      <c r="N42" s="56" t="s">
        <v>373</v>
      </c>
      <c r="O42" s="62"/>
      <c r="P42" s="52"/>
      <c r="Q42" s="54"/>
      <c r="R42" s="63"/>
      <c r="S42" s="64"/>
      <c r="T42" s="52"/>
      <c r="U42" s="62"/>
      <c r="V42" s="57"/>
      <c r="W42" s="54"/>
      <c r="X42" s="74"/>
      <c r="Y42" s="58"/>
      <c r="Z42" s="54"/>
      <c r="AA42" s="73"/>
      <c r="AB42" s="52"/>
      <c r="AC42" s="75"/>
      <c r="AD42" s="54"/>
      <c r="AE42" s="76"/>
      <c r="AF42" s="73"/>
      <c r="AG42" s="59"/>
      <c r="AH42" s="56"/>
      <c r="AI42" s="76"/>
      <c r="AJ42" s="56"/>
      <c r="AK42" s="55"/>
      <c r="AL42" s="52"/>
      <c r="AM42" s="52"/>
      <c r="AN42" s="62"/>
      <c r="AO42" s="62"/>
      <c r="AP42" s="62"/>
      <c r="AQ42" s="62"/>
      <c r="AR42" s="55"/>
      <c r="AS42" s="53"/>
      <c r="AT42" s="66"/>
      <c r="AU42" s="52"/>
      <c r="AV42" s="62"/>
      <c r="AW42" s="52"/>
      <c r="AX42" s="62"/>
      <c r="AY42" s="62"/>
      <c r="AZ42" s="62"/>
      <c r="BA42" s="74"/>
      <c r="BB42" s="62"/>
      <c r="BC42" s="283"/>
      <c r="BD42" s="322"/>
    </row>
    <row r="43" spans="1:56" ht="15" customHeight="1" thickBot="1">
      <c r="A43" s="298">
        <v>1</v>
      </c>
      <c r="B43" s="146" t="s">
        <v>369</v>
      </c>
      <c r="C43" s="319" t="s">
        <v>370</v>
      </c>
      <c r="D43" s="67"/>
      <c r="E43" s="68"/>
      <c r="F43" s="36"/>
      <c r="G43" s="38"/>
      <c r="H43" s="42"/>
      <c r="I43" s="90"/>
      <c r="J43" s="35"/>
      <c r="K43" s="36"/>
      <c r="L43" s="35"/>
      <c r="M43" s="35">
        <v>44236</v>
      </c>
      <c r="N43" s="36" t="s">
        <v>259</v>
      </c>
      <c r="O43" s="38"/>
      <c r="P43" s="38"/>
      <c r="Q43" s="37"/>
      <c r="R43" s="39"/>
      <c r="S43" s="40"/>
      <c r="T43" s="38"/>
      <c r="U43" s="38"/>
      <c r="V43" s="57"/>
      <c r="W43" s="37"/>
      <c r="X43" s="35"/>
      <c r="Y43" s="69"/>
      <c r="Z43" s="37"/>
      <c r="AA43" s="37"/>
      <c r="AB43" s="36"/>
      <c r="AC43" s="70"/>
      <c r="AD43" s="37"/>
      <c r="AE43" s="60"/>
      <c r="AF43" s="37"/>
      <c r="AG43" s="70"/>
      <c r="AH43" s="56"/>
      <c r="AI43" s="41"/>
      <c r="AJ43" s="36"/>
      <c r="AK43" s="35"/>
      <c r="AL43" s="52"/>
      <c r="AM43" s="38"/>
      <c r="AN43" s="38"/>
      <c r="AO43" s="38"/>
      <c r="AP43" s="38"/>
      <c r="AQ43" s="38"/>
      <c r="AR43" s="55"/>
      <c r="AS43" s="42"/>
      <c r="AT43" s="36"/>
      <c r="AU43" s="38"/>
      <c r="AV43" s="38"/>
      <c r="AW43" s="38"/>
      <c r="AX43" s="38"/>
      <c r="AY43" s="38"/>
      <c r="AZ43" s="38"/>
      <c r="BA43" s="35"/>
      <c r="BB43" s="38"/>
      <c r="BC43" s="285"/>
      <c r="BD43" s="318"/>
    </row>
    <row r="44" spans="1:56" ht="15" customHeight="1" thickBot="1">
      <c r="A44" s="298">
        <v>1</v>
      </c>
      <c r="B44" s="145" t="s">
        <v>128</v>
      </c>
      <c r="C44" s="89" t="s">
        <v>279</v>
      </c>
      <c r="D44" s="50"/>
      <c r="E44" s="51"/>
      <c r="F44" s="52"/>
      <c r="G44" s="62"/>
      <c r="H44" s="72"/>
      <c r="I44" s="77"/>
      <c r="J44" s="55"/>
      <c r="K44" s="56"/>
      <c r="L44" s="55"/>
      <c r="M44" s="55">
        <v>43902</v>
      </c>
      <c r="N44" s="56" t="s">
        <v>314</v>
      </c>
      <c r="O44" s="62"/>
      <c r="P44" s="52"/>
      <c r="Q44" s="54"/>
      <c r="R44" s="63"/>
      <c r="S44" s="64"/>
      <c r="T44" s="52"/>
      <c r="U44" s="62"/>
      <c r="V44" s="57"/>
      <c r="W44" s="54"/>
      <c r="X44" s="74"/>
      <c r="Y44" s="58"/>
      <c r="Z44" s="54"/>
      <c r="AA44" s="73"/>
      <c r="AB44" s="52"/>
      <c r="AC44" s="75"/>
      <c r="AD44" s="54"/>
      <c r="AE44" s="62"/>
      <c r="AF44" s="73"/>
      <c r="AG44" s="59"/>
      <c r="AH44" s="56"/>
      <c r="AI44" s="62"/>
      <c r="AJ44" s="56"/>
      <c r="AK44" s="55"/>
      <c r="AL44" s="52"/>
      <c r="AM44" s="52"/>
      <c r="AN44" s="52"/>
      <c r="AO44" s="62"/>
      <c r="AP44" s="62"/>
      <c r="AQ44" s="62"/>
      <c r="AR44" s="55"/>
      <c r="AS44" s="53"/>
      <c r="AT44" s="66"/>
      <c r="AU44" s="52"/>
      <c r="AV44" s="62"/>
      <c r="AW44" s="52"/>
      <c r="AX44" s="62"/>
      <c r="AY44" s="62"/>
      <c r="AZ44" s="62"/>
      <c r="BA44" s="74"/>
      <c r="BB44" s="62"/>
      <c r="BC44" s="283"/>
      <c r="BD44" s="320"/>
    </row>
    <row r="45" spans="1:56" ht="15" customHeight="1" thickBot="1">
      <c r="A45" s="298">
        <v>1</v>
      </c>
      <c r="B45" s="145" t="s">
        <v>208</v>
      </c>
      <c r="C45" s="89" t="s">
        <v>281</v>
      </c>
      <c r="D45" s="50"/>
      <c r="E45" s="51"/>
      <c r="F45" s="52"/>
      <c r="G45" s="52"/>
      <c r="H45" s="72"/>
      <c r="I45" s="77"/>
      <c r="J45" s="55"/>
      <c r="K45" s="56"/>
      <c r="L45" s="55"/>
      <c r="M45" s="55">
        <v>43902</v>
      </c>
      <c r="N45" s="56" t="s">
        <v>314</v>
      </c>
      <c r="O45" s="62"/>
      <c r="P45" s="52"/>
      <c r="Q45" s="54"/>
      <c r="R45" s="63"/>
      <c r="S45" s="64"/>
      <c r="T45" s="52"/>
      <c r="U45" s="62"/>
      <c r="V45" s="57"/>
      <c r="W45" s="54"/>
      <c r="X45" s="74"/>
      <c r="Y45" s="58"/>
      <c r="Z45" s="54"/>
      <c r="AA45" s="73"/>
      <c r="AB45" s="52"/>
      <c r="AC45" s="75"/>
      <c r="AD45" s="54"/>
      <c r="AE45" s="76"/>
      <c r="AF45" s="73"/>
      <c r="AG45" s="59"/>
      <c r="AH45" s="56"/>
      <c r="AI45" s="76"/>
      <c r="AJ45" s="56"/>
      <c r="AK45" s="55"/>
      <c r="AL45" s="52"/>
      <c r="AM45" s="52"/>
      <c r="AN45" s="62"/>
      <c r="AO45" s="62"/>
      <c r="AP45" s="62"/>
      <c r="AQ45" s="62"/>
      <c r="AR45" s="55"/>
      <c r="AS45" s="53"/>
      <c r="AT45" s="66"/>
      <c r="AU45" s="52"/>
      <c r="AV45" s="62"/>
      <c r="AW45" s="52"/>
      <c r="AX45" s="62"/>
      <c r="AY45" s="62"/>
      <c r="AZ45" s="62"/>
      <c r="BA45" s="74"/>
      <c r="BB45" s="62"/>
      <c r="BC45" s="283"/>
      <c r="BD45" s="348"/>
    </row>
    <row r="46" spans="1:56" ht="15" customHeight="1" thickBot="1">
      <c r="A46" s="298">
        <v>1</v>
      </c>
      <c r="B46" s="145" t="s">
        <v>141</v>
      </c>
      <c r="C46" s="89" t="s">
        <v>286</v>
      </c>
      <c r="D46" s="50"/>
      <c r="E46" s="51"/>
      <c r="F46" s="52"/>
      <c r="G46" s="52"/>
      <c r="H46" s="72"/>
      <c r="I46" s="90"/>
      <c r="J46" s="55"/>
      <c r="K46" s="56"/>
      <c r="L46" s="55"/>
      <c r="M46" s="55">
        <v>43434</v>
      </c>
      <c r="N46" s="56" t="s">
        <v>420</v>
      </c>
      <c r="O46" s="52"/>
      <c r="P46" s="52"/>
      <c r="Q46" s="73"/>
      <c r="R46" s="63"/>
      <c r="S46" s="64"/>
      <c r="T46" s="52"/>
      <c r="U46" s="52"/>
      <c r="V46" s="57"/>
      <c r="W46" s="54"/>
      <c r="X46" s="55"/>
      <c r="Y46" s="58"/>
      <c r="Z46" s="54"/>
      <c r="AA46" s="54"/>
      <c r="AB46" s="52"/>
      <c r="AC46" s="59"/>
      <c r="AD46" s="54"/>
      <c r="AE46" s="52"/>
      <c r="AF46" s="54"/>
      <c r="AG46" s="59"/>
      <c r="AH46" s="56"/>
      <c r="AI46" s="52"/>
      <c r="AJ46" s="56"/>
      <c r="AK46" s="55"/>
      <c r="AL46" s="52"/>
      <c r="AM46" s="52"/>
      <c r="AN46" s="52"/>
      <c r="AO46" s="52"/>
      <c r="AP46" s="52"/>
      <c r="AQ46" s="52"/>
      <c r="AR46" s="55"/>
      <c r="AS46" s="53"/>
      <c r="AT46" s="66"/>
      <c r="AU46" s="52"/>
      <c r="AV46" s="62"/>
      <c r="AW46" s="52"/>
      <c r="AX46" s="52"/>
      <c r="AY46" s="52"/>
      <c r="AZ46" s="52"/>
      <c r="BA46" s="55"/>
      <c r="BB46" s="52"/>
      <c r="BC46" s="283"/>
      <c r="BD46" s="317"/>
    </row>
    <row r="47" spans="1:56" ht="15" customHeight="1" thickBot="1">
      <c r="A47" s="298">
        <v>1</v>
      </c>
      <c r="B47" s="145" t="s">
        <v>143</v>
      </c>
      <c r="C47" s="89" t="s">
        <v>287</v>
      </c>
      <c r="D47" s="50"/>
      <c r="E47" s="51"/>
      <c r="F47" s="52"/>
      <c r="G47" s="52"/>
      <c r="H47" s="53"/>
      <c r="I47" s="90"/>
      <c r="J47" s="55"/>
      <c r="K47" s="56"/>
      <c r="L47" s="55"/>
      <c r="M47" s="55">
        <v>43434</v>
      </c>
      <c r="N47" s="56" t="s">
        <v>406</v>
      </c>
      <c r="O47" s="52"/>
      <c r="P47" s="52"/>
      <c r="Q47" s="73"/>
      <c r="R47" s="63"/>
      <c r="S47" s="64"/>
      <c r="T47" s="52"/>
      <c r="U47" s="52"/>
      <c r="V47" s="57"/>
      <c r="W47" s="54"/>
      <c r="X47" s="55"/>
      <c r="Y47" s="58"/>
      <c r="Z47" s="54"/>
      <c r="AA47" s="54"/>
      <c r="AB47" s="52"/>
      <c r="AC47" s="59"/>
      <c r="AD47" s="54"/>
      <c r="AE47" s="52"/>
      <c r="AF47" s="54"/>
      <c r="AG47" s="59"/>
      <c r="AH47" s="56"/>
      <c r="AI47" s="52"/>
      <c r="AJ47" s="56"/>
      <c r="AK47" s="55"/>
      <c r="AL47" s="52"/>
      <c r="AM47" s="52"/>
      <c r="AN47" s="52"/>
      <c r="AO47" s="52"/>
      <c r="AP47" s="52"/>
      <c r="AQ47" s="52"/>
      <c r="AR47" s="55"/>
      <c r="AS47" s="53"/>
      <c r="AT47" s="66"/>
      <c r="AU47" s="52"/>
      <c r="AV47" s="62"/>
      <c r="AW47" s="52"/>
      <c r="AX47" s="52"/>
      <c r="AY47" s="52"/>
      <c r="AZ47" s="52"/>
      <c r="BA47" s="55"/>
      <c r="BB47" s="52"/>
      <c r="BC47" s="283"/>
      <c r="BD47" s="317"/>
    </row>
    <row r="48" spans="1:56" ht="15" customHeight="1" thickBot="1">
      <c r="A48" s="298">
        <v>1</v>
      </c>
      <c r="B48" s="144" t="s">
        <v>322</v>
      </c>
      <c r="C48" s="319" t="s">
        <v>323</v>
      </c>
      <c r="D48" s="50"/>
      <c r="E48" s="51"/>
      <c r="F48" s="56"/>
      <c r="G48" s="52"/>
      <c r="H48" s="53"/>
      <c r="I48" s="54"/>
      <c r="J48" s="55"/>
      <c r="K48" s="56"/>
      <c r="L48" s="55"/>
      <c r="M48" s="55">
        <v>44187</v>
      </c>
      <c r="N48" s="56" t="s">
        <v>313</v>
      </c>
      <c r="O48" s="52"/>
      <c r="P48" s="52"/>
      <c r="Q48" s="54"/>
      <c r="R48" s="63"/>
      <c r="S48" s="64"/>
      <c r="T48" s="52"/>
      <c r="U48" s="52"/>
      <c r="V48" s="57"/>
      <c r="W48" s="54"/>
      <c r="X48" s="55"/>
      <c r="Y48" s="58"/>
      <c r="Z48" s="54"/>
      <c r="AA48" s="54"/>
      <c r="AB48" s="52"/>
      <c r="AC48" s="59"/>
      <c r="AD48" s="54"/>
      <c r="AE48" s="60"/>
      <c r="AF48" s="54"/>
      <c r="AG48" s="59"/>
      <c r="AH48" s="56"/>
      <c r="AI48" s="60"/>
      <c r="AJ48" s="56"/>
      <c r="AK48" s="55"/>
      <c r="AL48" s="52"/>
      <c r="AM48" s="52"/>
      <c r="AN48" s="52"/>
      <c r="AO48" s="52"/>
      <c r="AP48" s="52"/>
      <c r="AQ48" s="52"/>
      <c r="AR48" s="55"/>
      <c r="AS48" s="53"/>
      <c r="AT48" s="61"/>
      <c r="AU48" s="52"/>
      <c r="AV48" s="52"/>
      <c r="AW48" s="52"/>
      <c r="AX48" s="52"/>
      <c r="AY48" s="52"/>
      <c r="AZ48" s="52"/>
      <c r="BA48" s="55"/>
      <c r="BB48" s="52"/>
      <c r="BC48" s="284"/>
      <c r="BD48" s="316"/>
    </row>
    <row r="49" spans="1:56" ht="15" customHeight="1" thickBot="1">
      <c r="A49" s="298">
        <v>1</v>
      </c>
      <c r="B49" s="145" t="s">
        <v>148</v>
      </c>
      <c r="C49" s="89" t="s">
        <v>289</v>
      </c>
      <c r="D49" s="50"/>
      <c r="E49" s="51"/>
      <c r="F49" s="52"/>
      <c r="G49" s="52"/>
      <c r="H49" s="72"/>
      <c r="I49" s="77"/>
      <c r="J49" s="55"/>
      <c r="K49" s="56"/>
      <c r="L49" s="55"/>
      <c r="M49" s="55">
        <v>43434</v>
      </c>
      <c r="N49" s="56" t="s">
        <v>420</v>
      </c>
      <c r="O49" s="62"/>
      <c r="P49" s="52"/>
      <c r="Q49" s="73"/>
      <c r="R49" s="63"/>
      <c r="S49" s="64"/>
      <c r="T49" s="52"/>
      <c r="U49" s="62"/>
      <c r="V49" s="57"/>
      <c r="W49" s="54"/>
      <c r="X49" s="74"/>
      <c r="Y49" s="58"/>
      <c r="Z49" s="54"/>
      <c r="AA49" s="73"/>
      <c r="AB49" s="52"/>
      <c r="AC49" s="75"/>
      <c r="AD49" s="54"/>
      <c r="AE49" s="62"/>
      <c r="AF49" s="73"/>
      <c r="AG49" s="59"/>
      <c r="AH49" s="56"/>
      <c r="AI49" s="62"/>
      <c r="AJ49" s="56"/>
      <c r="AK49" s="55"/>
      <c r="AL49" s="52"/>
      <c r="AM49" s="52"/>
      <c r="AN49" s="52"/>
      <c r="AO49" s="52"/>
      <c r="AP49" s="52"/>
      <c r="AQ49" s="52"/>
      <c r="AR49" s="55"/>
      <c r="AS49" s="53"/>
      <c r="AT49" s="66"/>
      <c r="AU49" s="52"/>
      <c r="AV49" s="62"/>
      <c r="AW49" s="52"/>
      <c r="AX49" s="62"/>
      <c r="AY49" s="52"/>
      <c r="AZ49" s="62"/>
      <c r="BA49" s="74"/>
      <c r="BB49" s="62"/>
      <c r="BC49" s="283"/>
      <c r="BD49" s="320"/>
    </row>
    <row r="50" spans="1:56" ht="15" customHeight="1" thickBot="1">
      <c r="A50" s="298">
        <v>1</v>
      </c>
      <c r="B50" s="145" t="s">
        <v>150</v>
      </c>
      <c r="C50" s="89" t="s">
        <v>290</v>
      </c>
      <c r="D50" s="50"/>
      <c r="E50" s="51"/>
      <c r="F50" s="52"/>
      <c r="G50" s="52"/>
      <c r="H50" s="53"/>
      <c r="I50" s="90"/>
      <c r="J50" s="55"/>
      <c r="K50" s="56"/>
      <c r="L50" s="55"/>
      <c r="M50" s="55">
        <v>43434</v>
      </c>
      <c r="N50" s="56" t="s">
        <v>420</v>
      </c>
      <c r="O50" s="52"/>
      <c r="P50" s="52"/>
      <c r="Q50" s="73"/>
      <c r="R50" s="63"/>
      <c r="S50" s="64"/>
      <c r="T50" s="52"/>
      <c r="U50" s="52"/>
      <c r="V50" s="57"/>
      <c r="W50" s="54"/>
      <c r="X50" s="55"/>
      <c r="Y50" s="58"/>
      <c r="Z50" s="54"/>
      <c r="AA50" s="54"/>
      <c r="AB50" s="52"/>
      <c r="AC50" s="59"/>
      <c r="AD50" s="54"/>
      <c r="AE50" s="52"/>
      <c r="AF50" s="52"/>
      <c r="AG50" s="59"/>
      <c r="AH50" s="56"/>
      <c r="AI50" s="52"/>
      <c r="AJ50" s="56"/>
      <c r="AK50" s="55"/>
      <c r="AL50" s="52"/>
      <c r="AM50" s="52"/>
      <c r="AN50" s="52"/>
      <c r="AO50" s="52"/>
      <c r="AP50" s="52"/>
      <c r="AQ50" s="52"/>
      <c r="AR50" s="55"/>
      <c r="AS50" s="53"/>
      <c r="AT50" s="66"/>
      <c r="AU50" s="52"/>
      <c r="AV50" s="62"/>
      <c r="AW50" s="52"/>
      <c r="AX50" s="52"/>
      <c r="AY50" s="52"/>
      <c r="AZ50" s="52"/>
      <c r="BA50" s="55"/>
      <c r="BB50" s="52"/>
      <c r="BC50" s="283"/>
      <c r="BD50" s="317"/>
    </row>
    <row r="51" spans="1:56" ht="15" customHeight="1" thickBot="1">
      <c r="A51" s="298">
        <v>1</v>
      </c>
      <c r="B51" s="145" t="s">
        <v>249</v>
      </c>
      <c r="C51" s="89" t="s">
        <v>273</v>
      </c>
      <c r="D51" s="50"/>
      <c r="E51" s="51"/>
      <c r="F51" s="52"/>
      <c r="G51" s="62"/>
      <c r="H51" s="72"/>
      <c r="I51" s="73"/>
      <c r="J51" s="55"/>
      <c r="K51" s="56"/>
      <c r="L51" s="55"/>
      <c r="M51" s="55">
        <v>44110</v>
      </c>
      <c r="N51" s="56" t="s">
        <v>361</v>
      </c>
      <c r="O51" s="52"/>
      <c r="P51" s="52"/>
      <c r="Q51" s="73"/>
      <c r="R51" s="63"/>
      <c r="S51" s="64"/>
      <c r="T51" s="52"/>
      <c r="U51" s="62"/>
      <c r="V51" s="57"/>
      <c r="W51" s="54"/>
      <c r="X51" s="74"/>
      <c r="Y51" s="58"/>
      <c r="Z51" s="54"/>
      <c r="AA51" s="73"/>
      <c r="AB51" s="52"/>
      <c r="AC51" s="75"/>
      <c r="AD51" s="54"/>
      <c r="AE51" s="76"/>
      <c r="AF51" s="54"/>
      <c r="AG51" s="59"/>
      <c r="AH51" s="56"/>
      <c r="AI51" s="76"/>
      <c r="AJ51" s="56"/>
      <c r="AK51" s="55"/>
      <c r="AL51" s="52"/>
      <c r="AM51" s="52"/>
      <c r="AN51" s="52"/>
      <c r="AO51" s="52"/>
      <c r="AP51" s="52"/>
      <c r="AQ51" s="52"/>
      <c r="AR51" s="55"/>
      <c r="AS51" s="53"/>
      <c r="AT51" s="52"/>
      <c r="AU51" s="52"/>
      <c r="AV51" s="52"/>
      <c r="AW51" s="52"/>
      <c r="AX51" s="62"/>
      <c r="AY51" s="62"/>
      <c r="AZ51" s="62"/>
      <c r="BA51" s="74"/>
      <c r="BB51" s="62"/>
      <c r="BC51" s="283"/>
      <c r="BD51" s="322"/>
    </row>
    <row r="52" spans="1:56" ht="15" customHeight="1" thickBot="1">
      <c r="A52" s="298">
        <v>1</v>
      </c>
      <c r="B52" s="144" t="s">
        <v>385</v>
      </c>
      <c r="C52" s="149" t="s">
        <v>386</v>
      </c>
      <c r="D52" s="67"/>
      <c r="E52" s="68"/>
      <c r="F52" s="36"/>
      <c r="G52" s="38"/>
      <c r="H52" s="42"/>
      <c r="I52" s="37"/>
      <c r="J52" s="35"/>
      <c r="K52" s="36"/>
      <c r="L52" s="35"/>
      <c r="M52" s="35">
        <v>44281</v>
      </c>
      <c r="N52" s="36" t="s">
        <v>400</v>
      </c>
      <c r="O52" s="38"/>
      <c r="P52" s="38"/>
      <c r="Q52" s="37"/>
      <c r="R52" s="39"/>
      <c r="S52" s="40"/>
      <c r="T52" s="38"/>
      <c r="U52" s="38"/>
      <c r="V52" s="57"/>
      <c r="W52" s="37"/>
      <c r="X52" s="35"/>
      <c r="Y52" s="69"/>
      <c r="Z52" s="37"/>
      <c r="AA52" s="37"/>
      <c r="AB52" s="36"/>
      <c r="AC52" s="70"/>
      <c r="AD52" s="37"/>
      <c r="AE52" s="78"/>
      <c r="AF52" s="37"/>
      <c r="AG52" s="70"/>
      <c r="AH52" s="56"/>
      <c r="AI52" s="41"/>
      <c r="AJ52" s="36"/>
      <c r="AK52" s="35"/>
      <c r="AL52" s="52"/>
      <c r="AM52" s="38"/>
      <c r="AN52" s="52"/>
      <c r="AO52" s="38"/>
      <c r="AP52" s="38"/>
      <c r="AQ52" s="38"/>
      <c r="AR52" s="35"/>
      <c r="AS52" s="42"/>
      <c r="AT52" s="36"/>
      <c r="AU52" s="38"/>
      <c r="AV52" s="38"/>
      <c r="AW52" s="38"/>
      <c r="AX52" s="38"/>
      <c r="AY52" s="52"/>
      <c r="AZ52" s="52"/>
      <c r="BA52" s="35"/>
      <c r="BB52" s="38"/>
      <c r="BC52" s="285"/>
      <c r="BD52" s="318"/>
    </row>
    <row r="53" spans="1:56" ht="15" customHeight="1" thickBot="1">
      <c r="A53" s="298">
        <v>1</v>
      </c>
      <c r="B53" s="146" t="s">
        <v>401</v>
      </c>
      <c r="C53" s="149" t="s">
        <v>402</v>
      </c>
      <c r="D53" s="67"/>
      <c r="E53" s="68"/>
      <c r="F53" s="36"/>
      <c r="G53" s="38"/>
      <c r="H53" s="42"/>
      <c r="I53" s="37"/>
      <c r="J53" s="35"/>
      <c r="K53" s="36"/>
      <c r="L53" s="35"/>
      <c r="M53" s="35">
        <v>44302</v>
      </c>
      <c r="N53" s="36" t="s">
        <v>263</v>
      </c>
      <c r="O53" s="38"/>
      <c r="P53" s="38"/>
      <c r="Q53" s="37"/>
      <c r="R53" s="39"/>
      <c r="S53" s="40"/>
      <c r="T53" s="38"/>
      <c r="U53" s="38"/>
      <c r="V53" s="57"/>
      <c r="W53" s="37"/>
      <c r="X53" s="35"/>
      <c r="Y53" s="69"/>
      <c r="Z53" s="37"/>
      <c r="AA53" s="37"/>
      <c r="AB53" s="36"/>
      <c r="AC53" s="70"/>
      <c r="AD53" s="37"/>
      <c r="AE53" s="78"/>
      <c r="AF53" s="37"/>
      <c r="AG53" s="70"/>
      <c r="AH53" s="56"/>
      <c r="AI53" s="41"/>
      <c r="AJ53" s="36"/>
      <c r="AK53" s="35"/>
      <c r="AL53" s="38"/>
      <c r="AM53" s="38"/>
      <c r="AN53" s="38"/>
      <c r="AO53" s="38"/>
      <c r="AP53" s="38"/>
      <c r="AQ53" s="38"/>
      <c r="AR53" s="35"/>
      <c r="AS53" s="42"/>
      <c r="AT53" s="71"/>
      <c r="AU53" s="38"/>
      <c r="AV53" s="38"/>
      <c r="AW53" s="38"/>
      <c r="AX53" s="38"/>
      <c r="AY53" s="52"/>
      <c r="AZ53" s="38"/>
      <c r="BA53" s="35"/>
      <c r="BB53" s="38"/>
      <c r="BC53" s="285"/>
      <c r="BD53" s="318"/>
    </row>
    <row r="54" spans="1:56" ht="15" customHeight="1" thickBot="1">
      <c r="A54" s="298">
        <v>1</v>
      </c>
      <c r="B54" s="145" t="s">
        <v>210</v>
      </c>
      <c r="C54" s="89" t="s">
        <v>278</v>
      </c>
      <c r="D54" s="50"/>
      <c r="E54" s="51"/>
      <c r="F54" s="52"/>
      <c r="G54" s="52"/>
      <c r="H54" s="72"/>
      <c r="I54" s="54"/>
      <c r="J54" s="55"/>
      <c r="K54" s="56"/>
      <c r="L54" s="55"/>
      <c r="M54" s="55">
        <v>44019</v>
      </c>
      <c r="N54" s="56" t="s">
        <v>260</v>
      </c>
      <c r="O54" s="52"/>
      <c r="P54" s="52"/>
      <c r="Q54" s="73"/>
      <c r="R54" s="63"/>
      <c r="S54" s="64"/>
      <c r="T54" s="52"/>
      <c r="U54" s="52"/>
      <c r="V54" s="57"/>
      <c r="W54" s="54"/>
      <c r="X54" s="55"/>
      <c r="Y54" s="58"/>
      <c r="Z54" s="54"/>
      <c r="AA54" s="54"/>
      <c r="AB54" s="52"/>
      <c r="AC54" s="59"/>
      <c r="AD54" s="54"/>
      <c r="AE54" s="60"/>
      <c r="AF54" s="54"/>
      <c r="AG54" s="59"/>
      <c r="AH54" s="56"/>
      <c r="AI54" s="60"/>
      <c r="AJ54" s="56"/>
      <c r="AK54" s="55"/>
      <c r="AL54" s="52"/>
      <c r="AM54" s="52"/>
      <c r="AN54" s="52"/>
      <c r="AO54" s="52"/>
      <c r="AP54" s="52"/>
      <c r="AQ54" s="52"/>
      <c r="AR54" s="55"/>
      <c r="AS54" s="53"/>
      <c r="AT54" s="66"/>
      <c r="AU54" s="52"/>
      <c r="AV54" s="62"/>
      <c r="AW54" s="52"/>
      <c r="AX54" s="52"/>
      <c r="AY54" s="52"/>
      <c r="AZ54" s="52"/>
      <c r="BA54" s="55"/>
      <c r="BB54" s="52"/>
      <c r="BC54" s="283"/>
      <c r="BD54" s="317"/>
    </row>
    <row r="55" spans="1:56" ht="15" customHeight="1" thickBot="1">
      <c r="A55" s="298">
        <v>1</v>
      </c>
      <c r="B55" s="147" t="s">
        <v>366</v>
      </c>
      <c r="C55" s="326" t="s">
        <v>412</v>
      </c>
      <c r="D55" s="100"/>
      <c r="E55" s="101"/>
      <c r="F55" s="102"/>
      <c r="G55" s="103"/>
      <c r="H55" s="104"/>
      <c r="I55" s="290"/>
      <c r="J55" s="105"/>
      <c r="K55" s="102"/>
      <c r="L55" s="55"/>
      <c r="M55" s="105">
        <v>44334</v>
      </c>
      <c r="N55" s="102" t="s">
        <v>264</v>
      </c>
      <c r="O55" s="103"/>
      <c r="P55" s="103"/>
      <c r="Q55" s="106"/>
      <c r="R55" s="327"/>
      <c r="S55" s="328"/>
      <c r="T55" s="103"/>
      <c r="U55" s="103"/>
      <c r="V55" s="57"/>
      <c r="W55" s="106"/>
      <c r="X55" s="105"/>
      <c r="Y55" s="107"/>
      <c r="Z55" s="106"/>
      <c r="AA55" s="106"/>
      <c r="AB55" s="102"/>
      <c r="AC55" s="108"/>
      <c r="AD55" s="106"/>
      <c r="AE55" s="109"/>
      <c r="AF55" s="106"/>
      <c r="AG55" s="108"/>
      <c r="AH55" s="102"/>
      <c r="AI55" s="110"/>
      <c r="AJ55" s="102"/>
      <c r="AK55" s="105"/>
      <c r="AL55" s="103"/>
      <c r="AM55" s="103"/>
      <c r="AN55" s="103"/>
      <c r="AO55" s="103"/>
      <c r="AP55" s="103"/>
      <c r="AQ55" s="103"/>
      <c r="AR55" s="105"/>
      <c r="AS55" s="104"/>
      <c r="AT55" s="111"/>
      <c r="AU55" s="103"/>
      <c r="AV55" s="103"/>
      <c r="AW55" s="103"/>
      <c r="AX55" s="103"/>
      <c r="AY55" s="103"/>
      <c r="AZ55" s="103"/>
      <c r="BA55" s="105"/>
      <c r="BB55" s="103"/>
      <c r="BC55" s="286"/>
      <c r="BD55" s="329"/>
    </row>
    <row r="56" spans="1:56" ht="15" customHeight="1" thickBot="1">
      <c r="A56" s="298">
        <v>1</v>
      </c>
      <c r="B56" s="144" t="s">
        <v>375</v>
      </c>
      <c r="C56" s="149" t="s">
        <v>376</v>
      </c>
      <c r="D56" s="67"/>
      <c r="E56" s="68"/>
      <c r="F56" s="36"/>
      <c r="G56" s="38"/>
      <c r="H56" s="72"/>
      <c r="I56" s="37"/>
      <c r="J56" s="35"/>
      <c r="K56" s="36"/>
      <c r="L56" s="35"/>
      <c r="M56" s="35">
        <v>44259</v>
      </c>
      <c r="N56" s="56" t="s">
        <v>400</v>
      </c>
      <c r="O56" s="38"/>
      <c r="P56" s="38"/>
      <c r="Q56" s="37"/>
      <c r="R56" s="39"/>
      <c r="S56" s="40"/>
      <c r="T56" s="38"/>
      <c r="U56" s="38"/>
      <c r="V56" s="57"/>
      <c r="W56" s="37"/>
      <c r="X56" s="35"/>
      <c r="Y56" s="69"/>
      <c r="Z56" s="37"/>
      <c r="AA56" s="37"/>
      <c r="AB56" s="36"/>
      <c r="AC56" s="70"/>
      <c r="AD56" s="37"/>
      <c r="AE56" s="38"/>
      <c r="AF56" s="38"/>
      <c r="AG56" s="70"/>
      <c r="AH56" s="56"/>
      <c r="AI56" s="41"/>
      <c r="AJ56" s="36"/>
      <c r="AK56" s="35"/>
      <c r="AL56" s="52"/>
      <c r="AM56" s="38"/>
      <c r="AN56" s="38"/>
      <c r="AO56" s="38"/>
      <c r="AP56" s="38"/>
      <c r="AQ56" s="38"/>
      <c r="AR56" s="35"/>
      <c r="AS56" s="42"/>
      <c r="AT56" s="36"/>
      <c r="AU56" s="38"/>
      <c r="AV56" s="38"/>
      <c r="AW56" s="38"/>
      <c r="AX56" s="38"/>
      <c r="AY56" s="38"/>
      <c r="AZ56" s="38"/>
      <c r="BA56" s="35"/>
      <c r="BB56" s="38"/>
      <c r="BC56" s="287"/>
      <c r="BD56" s="318"/>
    </row>
    <row r="57" spans="1:56" ht="15" customHeight="1" thickBot="1">
      <c r="A57" s="298">
        <v>1</v>
      </c>
      <c r="B57" s="144" t="s">
        <v>415</v>
      </c>
      <c r="C57" s="319" t="s">
        <v>416</v>
      </c>
      <c r="D57" s="50"/>
      <c r="E57" s="51"/>
      <c r="F57" s="56"/>
      <c r="G57" s="52"/>
      <c r="H57" s="53"/>
      <c r="I57" s="90"/>
      <c r="J57" s="55"/>
      <c r="K57" s="56"/>
      <c r="L57" s="55"/>
      <c r="M57" s="55">
        <v>44343</v>
      </c>
      <c r="N57" s="56" t="s">
        <v>264</v>
      </c>
      <c r="O57" s="52"/>
      <c r="P57" s="52"/>
      <c r="Q57" s="54"/>
      <c r="R57" s="63"/>
      <c r="S57" s="64"/>
      <c r="T57" s="52"/>
      <c r="U57" s="52"/>
      <c r="V57" s="152"/>
      <c r="W57" s="54"/>
      <c r="X57" s="55"/>
      <c r="Y57" s="132"/>
      <c r="Z57" s="54"/>
      <c r="AA57" s="54"/>
      <c r="AB57" s="56"/>
      <c r="AC57" s="59"/>
      <c r="AD57" s="54"/>
      <c r="AE57" s="52"/>
      <c r="AF57" s="54"/>
      <c r="AG57" s="59"/>
      <c r="AH57" s="56"/>
      <c r="AI57" s="153"/>
      <c r="AJ57" s="56"/>
      <c r="AK57" s="55"/>
      <c r="AL57" s="52"/>
      <c r="AM57" s="52"/>
      <c r="AN57" s="52"/>
      <c r="AO57" s="52"/>
      <c r="AP57" s="52"/>
      <c r="AQ57" s="52"/>
      <c r="AR57" s="55"/>
      <c r="AS57" s="53"/>
      <c r="AT57" s="56"/>
      <c r="AU57" s="52"/>
      <c r="AV57" s="52"/>
      <c r="AW57" s="52"/>
      <c r="AX57" s="52"/>
      <c r="AY57" s="52"/>
      <c r="AZ57" s="52"/>
      <c r="BA57" s="55"/>
      <c r="BB57" s="52"/>
      <c r="BC57" s="283"/>
      <c r="BD57" s="330"/>
    </row>
    <row r="58" spans="1:56" ht="15" customHeight="1" thickBot="1">
      <c r="A58" s="298">
        <v>1</v>
      </c>
      <c r="B58" s="144" t="s">
        <v>320</v>
      </c>
      <c r="C58" s="319" t="s">
        <v>321</v>
      </c>
      <c r="D58" s="50"/>
      <c r="E58" s="51"/>
      <c r="F58" s="56"/>
      <c r="G58" s="52"/>
      <c r="H58" s="53"/>
      <c r="I58" s="54"/>
      <c r="J58" s="55"/>
      <c r="K58" s="56"/>
      <c r="L58" s="55"/>
      <c r="M58" s="55">
        <v>44187</v>
      </c>
      <c r="N58" s="56" t="s">
        <v>262</v>
      </c>
      <c r="O58" s="52"/>
      <c r="P58" s="52"/>
      <c r="Q58" s="54"/>
      <c r="R58" s="63"/>
      <c r="S58" s="64"/>
      <c r="T58" s="38"/>
      <c r="U58" s="52"/>
      <c r="V58" s="57"/>
      <c r="W58" s="54"/>
      <c r="X58" s="55"/>
      <c r="Y58" s="58"/>
      <c r="Z58" s="54"/>
      <c r="AA58" s="54"/>
      <c r="AB58" s="52"/>
      <c r="AC58" s="59"/>
      <c r="AD58" s="54"/>
      <c r="AE58" s="60"/>
      <c r="AF58" s="54"/>
      <c r="AG58" s="59"/>
      <c r="AH58" s="56"/>
      <c r="AI58" s="60"/>
      <c r="AJ58" s="56"/>
      <c r="AK58" s="55"/>
      <c r="AL58" s="52"/>
      <c r="AM58" s="52"/>
      <c r="AN58" s="52"/>
      <c r="AO58" s="52"/>
      <c r="AP58" s="52"/>
      <c r="AQ58" s="52"/>
      <c r="AR58" s="55"/>
      <c r="AS58" s="53"/>
      <c r="AT58" s="61"/>
      <c r="AU58" s="52"/>
      <c r="AV58" s="52"/>
      <c r="AW58" s="52"/>
      <c r="AX58" s="52"/>
      <c r="AY58" s="52"/>
      <c r="AZ58" s="52"/>
      <c r="BA58" s="55"/>
      <c r="BB58" s="52"/>
      <c r="BC58" s="283"/>
      <c r="BD58" s="330"/>
    </row>
    <row r="59" spans="1:56" ht="15" customHeight="1" thickBot="1">
      <c r="A59" s="298">
        <v>1</v>
      </c>
      <c r="B59" s="146" t="s">
        <v>380</v>
      </c>
      <c r="C59" s="149" t="s">
        <v>381</v>
      </c>
      <c r="D59" s="67"/>
      <c r="E59" s="68"/>
      <c r="F59" s="36"/>
      <c r="G59" s="38"/>
      <c r="H59" s="42"/>
      <c r="I59" s="353"/>
      <c r="J59" s="55"/>
      <c r="K59" s="36"/>
      <c r="L59" s="35"/>
      <c r="M59" s="35">
        <v>44259</v>
      </c>
      <c r="N59" s="36" t="s">
        <v>400</v>
      </c>
      <c r="O59" s="38"/>
      <c r="P59" s="38"/>
      <c r="Q59" s="37"/>
      <c r="R59" s="39"/>
      <c r="S59" s="40"/>
      <c r="T59" s="38"/>
      <c r="U59" s="38"/>
      <c r="V59" s="57"/>
      <c r="W59" s="37"/>
      <c r="X59" s="35"/>
      <c r="Y59" s="69"/>
      <c r="Z59" s="37"/>
      <c r="AA59" s="37"/>
      <c r="AB59" s="36"/>
      <c r="AC59" s="70"/>
      <c r="AD59" s="37"/>
      <c r="AE59" s="78"/>
      <c r="AF59" s="37"/>
      <c r="AG59" s="70"/>
      <c r="AH59" s="56"/>
      <c r="AI59" s="41"/>
      <c r="AJ59" s="36"/>
      <c r="AK59" s="35"/>
      <c r="AL59" s="52"/>
      <c r="AM59" s="38"/>
      <c r="AN59" s="52"/>
      <c r="AO59" s="52"/>
      <c r="AP59" s="52"/>
      <c r="AQ59" s="52"/>
      <c r="AR59" s="35"/>
      <c r="AS59" s="42"/>
      <c r="AT59" s="71"/>
      <c r="AU59" s="38"/>
      <c r="AV59" s="38"/>
      <c r="AW59" s="38"/>
      <c r="AX59" s="38"/>
      <c r="AY59" s="38"/>
      <c r="AZ59" s="38"/>
      <c r="BA59" s="35"/>
      <c r="BB59" s="38"/>
      <c r="BC59" s="285"/>
      <c r="BD59" s="318"/>
    </row>
    <row r="60" spans="1:56" ht="15" customHeight="1" thickBot="1">
      <c r="A60" s="298">
        <v>1</v>
      </c>
      <c r="B60" s="144" t="s">
        <v>407</v>
      </c>
      <c r="C60" s="338" t="s">
        <v>408</v>
      </c>
      <c r="D60" s="339"/>
      <c r="E60" s="340"/>
      <c r="F60" s="116"/>
      <c r="G60" s="120"/>
      <c r="H60" s="341"/>
      <c r="I60" s="117"/>
      <c r="J60" s="342"/>
      <c r="K60" s="116"/>
      <c r="L60" s="342"/>
      <c r="M60" s="342">
        <v>44319</v>
      </c>
      <c r="N60" s="116" t="s">
        <v>264</v>
      </c>
      <c r="O60" s="120"/>
      <c r="P60" s="120"/>
      <c r="Q60" s="117"/>
      <c r="R60" s="343"/>
      <c r="S60" s="344"/>
      <c r="T60" s="120"/>
      <c r="U60" s="120"/>
      <c r="V60" s="57"/>
      <c r="W60" s="117"/>
      <c r="X60" s="342"/>
      <c r="Y60" s="118"/>
      <c r="Z60" s="117"/>
      <c r="AA60" s="117"/>
      <c r="AB60" s="116"/>
      <c r="AC60" s="119"/>
      <c r="AD60" s="117"/>
      <c r="AE60" s="120"/>
      <c r="AF60" s="120"/>
      <c r="AG60" s="119"/>
      <c r="AH60" s="116"/>
      <c r="AI60" s="345"/>
      <c r="AJ60" s="116"/>
      <c r="AK60" s="342"/>
      <c r="AL60" s="120"/>
      <c r="AM60" s="120"/>
      <c r="AN60" s="120"/>
      <c r="AO60" s="120"/>
      <c r="AP60" s="52"/>
      <c r="AQ60" s="120"/>
      <c r="AR60" s="35"/>
      <c r="AS60" s="341"/>
      <c r="AT60" s="116"/>
      <c r="AU60" s="120"/>
      <c r="AV60" s="120"/>
      <c r="AW60" s="120"/>
      <c r="AX60" s="120"/>
      <c r="AY60" s="120"/>
      <c r="AZ60" s="120"/>
      <c r="BA60" s="342"/>
      <c r="BB60" s="120"/>
      <c r="BC60" s="289"/>
      <c r="BD60" s="346"/>
    </row>
    <row r="61" spans="1:56" ht="15" customHeight="1" thickBot="1">
      <c r="A61" s="298">
        <v>1</v>
      </c>
      <c r="B61" s="146" t="s">
        <v>111</v>
      </c>
      <c r="C61" s="149" t="s">
        <v>374</v>
      </c>
      <c r="D61" s="67"/>
      <c r="E61" s="68"/>
      <c r="F61" s="36"/>
      <c r="G61" s="38"/>
      <c r="H61" s="42"/>
      <c r="I61" s="37"/>
      <c r="J61" s="35"/>
      <c r="K61" s="36"/>
      <c r="L61" s="35"/>
      <c r="M61" s="35">
        <v>44259</v>
      </c>
      <c r="N61" s="56" t="s">
        <v>400</v>
      </c>
      <c r="O61" s="38"/>
      <c r="P61" s="38"/>
      <c r="Q61" s="37"/>
      <c r="R61" s="39"/>
      <c r="S61" s="40"/>
      <c r="T61" s="38"/>
      <c r="U61" s="38"/>
      <c r="V61" s="57"/>
      <c r="W61" s="37"/>
      <c r="X61" s="35"/>
      <c r="Y61" s="69"/>
      <c r="Z61" s="37"/>
      <c r="AA61" s="37"/>
      <c r="AB61" s="36"/>
      <c r="AC61" s="70"/>
      <c r="AD61" s="37"/>
      <c r="AE61" s="38"/>
      <c r="AF61" s="38"/>
      <c r="AG61" s="70"/>
      <c r="AH61" s="36"/>
      <c r="AI61" s="41"/>
      <c r="AJ61" s="36"/>
      <c r="AK61" s="35"/>
      <c r="AL61" s="52"/>
      <c r="AM61" s="38"/>
      <c r="AN61" s="38"/>
      <c r="AO61" s="38"/>
      <c r="AP61" s="38"/>
      <c r="AQ61" s="38"/>
      <c r="AR61" s="35"/>
      <c r="AS61" s="42"/>
      <c r="AT61" s="36"/>
      <c r="AU61" s="38"/>
      <c r="AV61" s="38"/>
      <c r="AW61" s="38"/>
      <c r="AX61" s="38"/>
      <c r="AY61" s="38"/>
      <c r="AZ61" s="38"/>
      <c r="BA61" s="35"/>
      <c r="BB61" s="38"/>
      <c r="BC61" s="283"/>
      <c r="BD61" s="318"/>
    </row>
    <row r="62" spans="1:56" ht="15" customHeight="1" thickBot="1">
      <c r="A62" s="298">
        <v>1</v>
      </c>
      <c r="B62" s="147" t="s">
        <v>423</v>
      </c>
      <c r="C62" s="326" t="s">
        <v>424</v>
      </c>
      <c r="D62" s="100"/>
      <c r="E62" s="101"/>
      <c r="F62" s="102"/>
      <c r="G62" s="103"/>
      <c r="H62" s="104"/>
      <c r="I62" s="106"/>
      <c r="J62" s="105"/>
      <c r="K62" s="102"/>
      <c r="L62" s="105"/>
      <c r="M62" s="105">
        <v>44350</v>
      </c>
      <c r="N62" s="102" t="s">
        <v>425</v>
      </c>
      <c r="O62" s="103"/>
      <c r="P62" s="103"/>
      <c r="Q62" s="106"/>
      <c r="R62" s="327"/>
      <c r="S62" s="328"/>
      <c r="T62" s="103"/>
      <c r="U62" s="103"/>
      <c r="V62" s="57"/>
      <c r="W62" s="106"/>
      <c r="X62" s="105"/>
      <c r="Y62" s="107"/>
      <c r="Z62" s="106"/>
      <c r="AA62" s="106"/>
      <c r="AB62" s="102"/>
      <c r="AC62" s="108"/>
      <c r="AD62" s="106"/>
      <c r="AE62" s="103"/>
      <c r="AF62" s="103"/>
      <c r="AG62" s="108"/>
      <c r="AH62" s="102"/>
      <c r="AI62" s="110"/>
      <c r="AJ62" s="102"/>
      <c r="AK62" s="105"/>
      <c r="AL62" s="103"/>
      <c r="AM62" s="103"/>
      <c r="AN62" s="103"/>
      <c r="AO62" s="103"/>
      <c r="AP62" s="103"/>
      <c r="AQ62" s="103"/>
      <c r="AR62" s="105"/>
      <c r="AS62" s="104"/>
      <c r="AT62" s="102"/>
      <c r="AU62" s="103"/>
      <c r="AV62" s="103"/>
      <c r="AW62" s="103"/>
      <c r="AX62" s="103"/>
      <c r="AY62" s="103"/>
      <c r="AZ62" s="103"/>
      <c r="BA62" s="105"/>
      <c r="BB62" s="103"/>
      <c r="BC62" s="286"/>
      <c r="BD62" s="329"/>
    </row>
    <row r="63" spans="1:56" ht="15" customHeight="1" thickBot="1">
      <c r="A63" s="298">
        <v>1</v>
      </c>
      <c r="B63" s="145" t="s">
        <v>140</v>
      </c>
      <c r="C63" s="89" t="s">
        <v>284</v>
      </c>
      <c r="D63" s="50"/>
      <c r="E63" s="51"/>
      <c r="F63" s="52"/>
      <c r="G63" s="52"/>
      <c r="H63" s="72"/>
      <c r="I63" s="65"/>
      <c r="J63" s="55"/>
      <c r="K63" s="56"/>
      <c r="L63" s="55"/>
      <c r="M63" s="55">
        <v>43906</v>
      </c>
      <c r="N63" s="56" t="s">
        <v>314</v>
      </c>
      <c r="O63" s="62"/>
      <c r="P63" s="52"/>
      <c r="Q63" s="54"/>
      <c r="R63" s="63"/>
      <c r="S63" s="64"/>
      <c r="T63" s="52"/>
      <c r="U63" s="62"/>
      <c r="V63" s="57"/>
      <c r="W63" s="54"/>
      <c r="X63" s="74"/>
      <c r="Y63" s="58"/>
      <c r="Z63" s="54"/>
      <c r="AA63" s="73"/>
      <c r="AB63" s="52"/>
      <c r="AC63" s="75"/>
      <c r="AD63" s="54"/>
      <c r="AE63" s="76"/>
      <c r="AF63" s="73"/>
      <c r="AG63" s="59"/>
      <c r="AH63" s="56"/>
      <c r="AI63" s="76"/>
      <c r="AJ63" s="56"/>
      <c r="AK63" s="55"/>
      <c r="AL63" s="52"/>
      <c r="AM63" s="52"/>
      <c r="AN63" s="52"/>
      <c r="AO63" s="62"/>
      <c r="AP63" s="62"/>
      <c r="AQ63" s="62"/>
      <c r="AR63" s="55"/>
      <c r="AS63" s="53"/>
      <c r="AT63" s="66"/>
      <c r="AU63" s="52"/>
      <c r="AV63" s="62"/>
      <c r="AW63" s="52"/>
      <c r="AX63" s="62"/>
      <c r="AY63" s="62"/>
      <c r="AZ63" s="62"/>
      <c r="BA63" s="74"/>
      <c r="BB63" s="62"/>
      <c r="BC63" s="283"/>
      <c r="BD63" s="320"/>
    </row>
    <row r="64" spans="1:56" ht="15" customHeight="1" thickBot="1">
      <c r="A64" s="298">
        <v>1</v>
      </c>
      <c r="B64" s="350" t="s">
        <v>352</v>
      </c>
      <c r="C64" s="319" t="s">
        <v>353</v>
      </c>
      <c r="D64" s="79"/>
      <c r="E64" s="80"/>
      <c r="F64" s="81"/>
      <c r="G64" s="82"/>
      <c r="H64" s="88"/>
      <c r="I64" s="90"/>
      <c r="J64" s="84"/>
      <c r="K64" s="81"/>
      <c r="L64" s="84"/>
      <c r="M64" s="84">
        <v>44217</v>
      </c>
      <c r="N64" s="81" t="s">
        <v>262</v>
      </c>
      <c r="O64" s="82"/>
      <c r="P64" s="82"/>
      <c r="Q64" s="83"/>
      <c r="R64" s="150"/>
      <c r="S64" s="151"/>
      <c r="T64" s="52"/>
      <c r="U64" s="82"/>
      <c r="V64" s="57"/>
      <c r="W64" s="62"/>
      <c r="X64" s="84"/>
      <c r="Y64" s="85"/>
      <c r="Z64" s="83"/>
      <c r="AA64" s="83"/>
      <c r="AB64" s="81"/>
      <c r="AC64" s="86"/>
      <c r="AD64" s="83"/>
      <c r="AE64" s="82"/>
      <c r="AF64" s="82"/>
      <c r="AG64" s="86"/>
      <c r="AH64" s="81"/>
      <c r="AI64" s="351"/>
      <c r="AJ64" s="81"/>
      <c r="AK64" s="84"/>
      <c r="AL64" s="52"/>
      <c r="AM64" s="82"/>
      <c r="AN64" s="52"/>
      <c r="AO64" s="82"/>
      <c r="AP64" s="82"/>
      <c r="AQ64" s="82"/>
      <c r="AR64" s="35"/>
      <c r="AS64" s="88"/>
      <c r="AT64" s="81"/>
      <c r="AU64" s="82"/>
      <c r="AV64" s="82"/>
      <c r="AW64" s="82"/>
      <c r="AX64" s="82"/>
      <c r="AY64" s="82"/>
      <c r="AZ64" s="82"/>
      <c r="BA64" s="84"/>
      <c r="BB64" s="82"/>
      <c r="BC64" s="285"/>
      <c r="BD64" s="352"/>
    </row>
    <row r="65" spans="1:56" ht="15" customHeight="1">
      <c r="A65" s="298">
        <v>1</v>
      </c>
      <c r="B65" s="146" t="s">
        <v>367</v>
      </c>
      <c r="C65" s="319" t="s">
        <v>368</v>
      </c>
      <c r="D65" s="67"/>
      <c r="E65" s="68"/>
      <c r="F65" s="36"/>
      <c r="G65" s="38"/>
      <c r="H65" s="42"/>
      <c r="I65" s="353"/>
      <c r="J65" s="35"/>
      <c r="K65" s="36"/>
      <c r="L65" s="35"/>
      <c r="M65" s="35">
        <v>44236</v>
      </c>
      <c r="N65" s="36" t="s">
        <v>259</v>
      </c>
      <c r="O65" s="38"/>
      <c r="P65" s="38"/>
      <c r="Q65" s="37"/>
      <c r="R65" s="39"/>
      <c r="S65" s="40"/>
      <c r="T65" s="38"/>
      <c r="U65" s="38"/>
      <c r="V65" s="57"/>
      <c r="W65" s="37"/>
      <c r="X65" s="35"/>
      <c r="Y65" s="69"/>
      <c r="Z65" s="37"/>
      <c r="AA65" s="37"/>
      <c r="AB65" s="36"/>
      <c r="AC65" s="70"/>
      <c r="AD65" s="37"/>
      <c r="AE65" s="78"/>
      <c r="AF65" s="37"/>
      <c r="AG65" s="70"/>
      <c r="AH65" s="56"/>
      <c r="AI65" s="41"/>
      <c r="AJ65" s="36"/>
      <c r="AK65" s="35"/>
      <c r="AL65" s="52"/>
      <c r="AM65" s="38"/>
      <c r="AN65" s="52"/>
      <c r="AO65" s="38"/>
      <c r="AP65" s="38"/>
      <c r="AQ65" s="38"/>
      <c r="AR65" s="35"/>
      <c r="AS65" s="42"/>
      <c r="AT65" s="36"/>
      <c r="AU65" s="38"/>
      <c r="AV65" s="62"/>
      <c r="AW65" s="62"/>
      <c r="AX65" s="38"/>
      <c r="AY65" s="38"/>
      <c r="AZ65" s="38"/>
      <c r="BA65" s="35"/>
      <c r="BB65" s="38"/>
      <c r="BC65" s="285"/>
      <c r="BD65" s="318"/>
    </row>
    <row r="66" spans="1:56" ht="15" customHeight="1">
      <c r="BD66" s="34"/>
    </row>
    <row r="67" spans="1:56" ht="15" customHeight="1">
      <c r="BD67" s="34"/>
    </row>
    <row r="68" spans="1:56" ht="15" customHeight="1">
      <c r="BD68" s="34"/>
    </row>
    <row r="69" spans="1:56" ht="15" customHeight="1">
      <c r="BD69" s="34"/>
    </row>
    <row r="70" spans="1:56" ht="15" customHeight="1">
      <c r="BD70" s="34"/>
    </row>
  </sheetData>
  <sheetProtection selectLockedCells="1"/>
  <sortState ref="A2:BD68">
    <sortCondition ref="C2"/>
  </sortState>
  <dataConsolidate/>
  <customSheetViews>
    <customSheetView guid="{EE943BA9-0B80-4629-8DFD-5400001CD553}" showPageBreaks="1" showGridLines="0" fitToPage="1" hiddenColumns="1">
      <pane xSplit="2" ySplit="1" topLeftCell="P2" activePane="bottomRight" state="frozen"/>
      <selection pane="bottomRight" activeCell="AA2" sqref="AA2"/>
      <pageMargins left="0.25" right="0.25" top="0.75" bottom="0.75" header="0.3" footer="0.3"/>
      <pageSetup paperSize="8" scale="71" fitToWidth="0" orientation="landscape" r:id="rId1"/>
    </customSheetView>
    <customSheetView guid="{2D17AA9F-28C5-47B9-B582-31047B6D7CD1}" fitToPage="1" hiddenColumns="1">
      <pane xSplit="2" ySplit="1" topLeftCell="P41" activePane="bottomRight" state="frozen"/>
      <selection pane="bottomRight" activeCell="S54" sqref="S54"/>
      <pageMargins left="0.7" right="0.7" top="0.75" bottom="0.75" header="0.3" footer="0.3"/>
      <pageSetup paperSize="8" scale="73" fitToWidth="0" orientation="landscape" r:id="rId2"/>
    </customSheetView>
    <customSheetView guid="{45FAC4E9-01F5-48F9-AF57-4C2D450C8896}" fitToPage="1" hiddenColumns="1">
      <pane xSplit="2" ySplit="1" topLeftCell="AD2" activePane="bottomRight" state="frozen"/>
      <selection pane="bottomRight" activeCell="AD36" sqref="AD36"/>
      <pageMargins left="0.25" right="0.25" top="0.75" bottom="0.75" header="0.3" footer="0.3"/>
      <pageSetup paperSize="8" scale="72" fitToWidth="0" orientation="landscape" r:id="rId3"/>
    </customSheetView>
  </customSheetViews>
  <conditionalFormatting sqref="B12:G13 I12:S13 A2:BD2 B10:S11 A66:BD74 B14:S26 T10:BD26 B27:BD65 B3:BD9 A3:A65">
    <cfRule type="expression" dxfId="157" priority="5">
      <formula>$Q2="S._MOTTAIS"</formula>
    </cfRule>
    <cfRule type="expression" dxfId="156" priority="95">
      <formula>$Q2="J._CRESTOT"</formula>
    </cfRule>
    <cfRule type="expression" dxfId="155" priority="96">
      <formula>$Q2="H._LETESSIER"</formula>
    </cfRule>
    <cfRule type="expression" dxfId="154" priority="97">
      <formula>$Q2="G._DA_SILVA"</formula>
    </cfRule>
  </conditionalFormatting>
  <conditionalFormatting sqref="H12:H13">
    <cfRule type="expression" dxfId="153" priority="1">
      <formula>$Q12="S._MOTTAIS"</formula>
    </cfRule>
    <cfRule type="expression" dxfId="152" priority="2">
      <formula>$Q12="J._CRESTOT"</formula>
    </cfRule>
    <cfRule type="expression" dxfId="151" priority="3">
      <formula>$Q12="H._LETESSIER"</formula>
    </cfRule>
    <cfRule type="expression" dxfId="150" priority="4">
      <formula>$Q12="G._DA_SILVA"</formula>
    </cfRule>
  </conditionalFormatting>
  <dataValidations count="9">
    <dataValidation type="list" allowBlank="1" showInputMessage="1" showErrorMessage="1" sqref="AN59:AQ59 AN48:AN54 AN56:AN58 AN60 AO58:AQ58 AO56:AQ56 AO48:AQ51 AE2:AF65 AN2:AQ46 AL2:AL65 AV2:AW65">
      <formula1>Choix</formula1>
    </dataValidation>
    <dataValidation type="list" allowBlank="1" showInputMessage="1" showErrorMessage="1" sqref="AU50:AU54 AU2:AU47">
      <formula1>IF($K2&lt;16,Titre_15,Titre_16)</formula1>
    </dataValidation>
    <dataValidation type="list" allowBlank="1" showInputMessage="1" showErrorMessage="1" sqref="AU48:AU49">
      <formula1>IF($J48&lt;16,Titre_15,Titre_16)</formula1>
    </dataValidation>
    <dataValidation type="list" allowBlank="1" showInputMessage="1" showErrorMessage="1" sqref="AR2:AR65">
      <formula1>PAMIE</formula1>
    </dataValidation>
    <dataValidation type="list" allowBlank="1" showInputMessage="1" showErrorMessage="1" sqref="Q2:Q65">
      <formula1>EDUCATEUR</formula1>
    </dataValidation>
    <dataValidation type="list" allowBlank="1" showInputMessage="1" showErrorMessage="1" sqref="O2:O65">
      <formula1>Accueil</formula1>
    </dataValidation>
    <dataValidation type="list" allowBlank="1" showInputMessage="1" showErrorMessage="1" sqref="AX2:AX65">
      <formula1>Scolarite</formula1>
    </dataValidation>
    <dataValidation type="list" allowBlank="1" showInputMessage="1" showErrorMessage="1" sqref="T2:T65">
      <formula1>IEF</formula1>
    </dataValidation>
    <dataValidation type="list" allowBlank="1" showInputMessage="1" showErrorMessage="1" sqref="AY2:AZ65 U2:U65">
      <formula1>INDIRECT(T2)</formula1>
    </dataValidation>
  </dataValidations>
  <printOptions horizontalCentered="1" verticalCentered="1"/>
  <pageMargins left="0.25" right="0.25" top="0.75" bottom="0.75" header="0.3" footer="0.3"/>
  <pageSetup paperSize="8" fitToWidth="0" orientation="portrait" r:id="rId4"/>
  <drawing r:id="rId5"/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IF(F2&lt;&gt;"Mineur",Paramètres!$I$45:$I$48,Mesure)</xm:f>
          </x14:formula1>
          <xm:sqref>W2:W65</xm:sqref>
        </x14:dataValidation>
        <x14:dataValidation type="list" allowBlank="1" showInputMessage="1" showErrorMessage="1">
          <x14:formula1>
            <xm:f>IF($AX2&lt;&gt;"",Paramètres!$J$53:$J$55,Paramètres!$K$53:$K$54)</xm:f>
          </x14:formula1>
          <xm:sqref>AG2:AG65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BG138"/>
  <sheetViews>
    <sheetView topLeftCell="C1" workbookViewId="0">
      <selection activeCell="BF1" sqref="BF1:BG1048576"/>
    </sheetView>
  </sheetViews>
  <sheetFormatPr baseColWidth="10" defaultColWidth="35.42578125" defaultRowHeight="15"/>
  <cols>
    <col min="1" max="2" width="20.140625" style="219" hidden="1" customWidth="1"/>
    <col min="3" max="3" width="29.42578125" style="282" bestFit="1" customWidth="1"/>
    <col min="4" max="4" width="12.5703125" style="274" bestFit="1" customWidth="1"/>
    <col min="5" max="5" width="10.28515625" style="275" hidden="1" customWidth="1"/>
    <col min="6" max="6" width="11.85546875" style="276" hidden="1" customWidth="1"/>
    <col min="7" max="7" width="14.28515625" style="276" hidden="1" customWidth="1"/>
    <col min="8" max="8" width="14.7109375" style="277" hidden="1" customWidth="1"/>
    <col min="9" max="9" width="34.42578125" style="276" hidden="1" customWidth="1"/>
    <col min="10" max="10" width="15" style="274" hidden="1" customWidth="1"/>
    <col min="11" max="11" width="16.28515625" style="275" hidden="1" customWidth="1"/>
    <col min="12" max="12" width="11.5703125" style="274" hidden="1" customWidth="1"/>
    <col min="13" max="13" width="12.5703125" style="274" bestFit="1" customWidth="1"/>
    <col min="14" max="14" width="22" style="219" hidden="1" customWidth="1"/>
    <col min="15" max="15" width="17.140625" style="219" hidden="1" customWidth="1"/>
    <col min="16" max="16" width="9" style="219" hidden="1" customWidth="1"/>
    <col min="17" max="17" width="13.28515625" style="219" hidden="1" customWidth="1"/>
    <col min="18" max="18" width="13.5703125" style="219" hidden="1" customWidth="1"/>
    <col min="19" max="20" width="11.85546875" style="219" hidden="1" customWidth="1"/>
    <col min="21" max="21" width="23.7109375" style="219" hidden="1" customWidth="1"/>
    <col min="22" max="22" width="28.85546875" style="219" hidden="1" customWidth="1"/>
    <col min="23" max="23" width="27.7109375" style="219" hidden="1" customWidth="1"/>
    <col min="24" max="24" width="14" style="274" hidden="1" customWidth="1"/>
    <col min="25" max="25" width="32.5703125" style="219" hidden="1" customWidth="1"/>
    <col min="26" max="26" width="16" style="219" hidden="1" customWidth="1"/>
    <col min="27" max="27" width="27.140625" style="219" hidden="1" customWidth="1"/>
    <col min="28" max="28" width="10.28515625" style="219" hidden="1" customWidth="1"/>
    <col min="29" max="29" width="23.42578125" style="219" hidden="1" customWidth="1"/>
    <col min="30" max="30" width="11.85546875" style="219" hidden="1" customWidth="1"/>
    <col min="31" max="31" width="7" style="219" hidden="1" customWidth="1"/>
    <col min="32" max="33" width="11.85546875" style="219" hidden="1" customWidth="1"/>
    <col min="34" max="34" width="23.7109375" style="219" hidden="1" customWidth="1"/>
    <col min="35" max="35" width="31.140625" style="219" hidden="1" customWidth="1"/>
    <col min="36" max="36" width="19" style="219" hidden="1" customWidth="1"/>
    <col min="37" max="37" width="17" style="219" hidden="1" customWidth="1"/>
    <col min="38" max="38" width="10.140625" style="219" hidden="1" customWidth="1"/>
    <col min="39" max="39" width="13.85546875" style="219" hidden="1" customWidth="1"/>
    <col min="40" max="40" width="12.5703125" style="219" hidden="1" customWidth="1"/>
    <col min="41" max="41" width="12.7109375" style="219" hidden="1" customWidth="1"/>
    <col min="42" max="42" width="19.140625" style="219" hidden="1" customWidth="1"/>
    <col min="43" max="43" width="12.85546875" style="219" hidden="1" customWidth="1"/>
    <col min="44" max="44" width="21.85546875" style="219" hidden="1" customWidth="1"/>
    <col min="45" max="45" width="20.7109375" style="219" hidden="1" customWidth="1"/>
    <col min="46" max="46" width="22.5703125" style="219" hidden="1" customWidth="1"/>
    <col min="47" max="47" width="21.85546875" style="219" hidden="1" customWidth="1"/>
    <col min="48" max="48" width="11.85546875" style="219" hidden="1" customWidth="1"/>
    <col min="49" max="49" width="11.7109375" style="219" hidden="1" customWidth="1"/>
    <col min="50" max="50" width="20.140625" style="219" hidden="1" customWidth="1"/>
    <col min="51" max="51" width="20.42578125" style="219" hidden="1" customWidth="1"/>
    <col min="52" max="52" width="11.7109375" style="219" hidden="1" customWidth="1"/>
    <col min="53" max="53" width="15.85546875" style="219" hidden="1" customWidth="1"/>
    <col min="54" max="54" width="29.140625" style="219" hidden="1" customWidth="1"/>
    <col min="55" max="55" width="58.5703125" style="219" hidden="1" customWidth="1"/>
    <col min="56" max="56" width="11.5703125" style="219" hidden="1" customWidth="1"/>
    <col min="57" max="57" width="10.85546875" style="274" bestFit="1" customWidth="1"/>
    <col min="58" max="58" width="14.7109375" style="219" hidden="1" customWidth="1"/>
    <col min="59" max="59" width="16.7109375" style="219" hidden="1" customWidth="1"/>
    <col min="60" max="16384" width="35.42578125" style="219"/>
  </cols>
  <sheetData>
    <row r="1" spans="1:59" s="164" customFormat="1" ht="64.5" thickTop="1" thickBot="1">
      <c r="A1" s="154" t="s">
        <v>0</v>
      </c>
      <c r="B1" s="155" t="s">
        <v>1</v>
      </c>
      <c r="C1" s="155" t="s">
        <v>82</v>
      </c>
      <c r="D1" s="156" t="s">
        <v>2</v>
      </c>
      <c r="E1" s="157" t="s">
        <v>3</v>
      </c>
      <c r="F1" s="155" t="s">
        <v>19</v>
      </c>
      <c r="G1" s="155" t="s">
        <v>25</v>
      </c>
      <c r="H1" s="155" t="s">
        <v>88</v>
      </c>
      <c r="I1" s="155" t="s">
        <v>29</v>
      </c>
      <c r="J1" s="158" t="s">
        <v>20</v>
      </c>
      <c r="K1" s="159" t="s">
        <v>84</v>
      </c>
      <c r="L1" s="158" t="s">
        <v>11</v>
      </c>
      <c r="M1" s="158" t="s">
        <v>28</v>
      </c>
      <c r="N1" s="155" t="s">
        <v>257</v>
      </c>
      <c r="O1" s="155" t="s">
        <v>93</v>
      </c>
      <c r="P1" s="155" t="s">
        <v>222</v>
      </c>
      <c r="Q1" s="155" t="s">
        <v>291</v>
      </c>
      <c r="R1" s="160" t="s">
        <v>89</v>
      </c>
      <c r="S1" s="155" t="s">
        <v>233</v>
      </c>
      <c r="T1" s="155" t="s">
        <v>4</v>
      </c>
      <c r="U1" s="155" t="s">
        <v>5</v>
      </c>
      <c r="V1" s="155" t="s">
        <v>30</v>
      </c>
      <c r="W1" s="155" t="s">
        <v>95</v>
      </c>
      <c r="X1" s="155" t="s">
        <v>34</v>
      </c>
      <c r="Y1" s="158" t="s">
        <v>80</v>
      </c>
      <c r="Z1" s="155" t="s">
        <v>32</v>
      </c>
      <c r="AA1" s="155" t="s">
        <v>101</v>
      </c>
      <c r="AB1" s="155" t="s">
        <v>6</v>
      </c>
      <c r="AC1" s="155" t="s">
        <v>354</v>
      </c>
      <c r="AD1" s="155" t="s">
        <v>37</v>
      </c>
      <c r="AE1" s="155" t="s">
        <v>81</v>
      </c>
      <c r="AF1" s="155" t="s">
        <v>246</v>
      </c>
      <c r="AG1" s="155" t="s">
        <v>44</v>
      </c>
      <c r="AH1" s="155" t="s">
        <v>181</v>
      </c>
      <c r="AI1" s="155" t="s">
        <v>186</v>
      </c>
      <c r="AJ1" s="155" t="s">
        <v>198</v>
      </c>
      <c r="AK1" s="155" t="s">
        <v>43</v>
      </c>
      <c r="AL1" s="155" t="s">
        <v>218</v>
      </c>
      <c r="AM1" s="155" t="s">
        <v>219</v>
      </c>
      <c r="AN1" s="155" t="s">
        <v>86</v>
      </c>
      <c r="AO1" s="155" t="s">
        <v>10</v>
      </c>
      <c r="AP1" s="155" t="s">
        <v>31</v>
      </c>
      <c r="AQ1" s="155" t="s">
        <v>9</v>
      </c>
      <c r="AR1" s="155" t="s">
        <v>83</v>
      </c>
      <c r="AS1" s="155" t="s">
        <v>172</v>
      </c>
      <c r="AT1" s="155" t="s">
        <v>94</v>
      </c>
      <c r="AU1" s="155" t="s">
        <v>23</v>
      </c>
      <c r="AV1" s="155" t="s">
        <v>153</v>
      </c>
      <c r="AW1" s="155" t="s">
        <v>221</v>
      </c>
      <c r="AX1" s="155" t="s">
        <v>22</v>
      </c>
      <c r="AY1" s="155" t="s">
        <v>35</v>
      </c>
      <c r="AZ1" s="155" t="s">
        <v>79</v>
      </c>
      <c r="BA1" s="155" t="s">
        <v>36</v>
      </c>
      <c r="BB1" s="155" t="s">
        <v>8</v>
      </c>
      <c r="BC1" s="155" t="s">
        <v>197</v>
      </c>
      <c r="BD1" s="161" t="s">
        <v>171</v>
      </c>
      <c r="BE1" s="155" t="s">
        <v>256</v>
      </c>
      <c r="BF1" s="162" t="s">
        <v>292</v>
      </c>
      <c r="BG1" s="163" t="s">
        <v>293</v>
      </c>
    </row>
    <row r="2" spans="1:59" s="172" customFormat="1" ht="15.75" hidden="1">
      <c r="A2" s="165" t="e">
        <f>Effectif!#REF!</f>
        <v>#REF!</v>
      </c>
      <c r="B2" s="166" t="e">
        <f>Effectif!#REF!</f>
        <v>#REF!</v>
      </c>
      <c r="C2" s="278" t="e">
        <f>Effectif!#REF!</f>
        <v>#REF!</v>
      </c>
      <c r="D2" s="167" t="e">
        <f>Effectif!#REF!</f>
        <v>#REF!</v>
      </c>
      <c r="E2" s="168" t="e">
        <f>Effectif!#REF!</f>
        <v>#REF!</v>
      </c>
      <c r="F2" s="169" t="e">
        <f>Effectif!#REF!</f>
        <v>#REF!</v>
      </c>
      <c r="G2" s="169" t="e">
        <f>Effectif!#REF!</f>
        <v>#REF!</v>
      </c>
      <c r="H2" s="170" t="e">
        <f>Effectif!#REF!</f>
        <v>#REF!</v>
      </c>
      <c r="I2" s="169" t="e">
        <f>Effectif!#REF!</f>
        <v>#REF!</v>
      </c>
      <c r="J2" s="167" t="e">
        <f>Effectif!#REF!</f>
        <v>#REF!</v>
      </c>
      <c r="K2" s="168" t="e">
        <f>Effectif!#REF!</f>
        <v>#REF!</v>
      </c>
      <c r="L2" s="167" t="e">
        <f>Effectif!#REF!</f>
        <v>#REF!</v>
      </c>
      <c r="M2" s="167" t="e">
        <f>Effectif!#REF!</f>
        <v>#REF!</v>
      </c>
      <c r="N2" s="165" t="e">
        <f>Effectif!#REF!</f>
        <v>#REF!</v>
      </c>
      <c r="O2" s="166" t="e">
        <f>Effectif!#REF!</f>
        <v>#REF!</v>
      </c>
      <c r="P2" s="166" t="e">
        <f>Effectif!#REF!</f>
        <v>#REF!</v>
      </c>
      <c r="Q2" s="167" t="e">
        <f>Effectif!#REF!</f>
        <v>#REF!</v>
      </c>
      <c r="R2" s="168" t="e">
        <f>Effectif!#REF!</f>
        <v>#REF!</v>
      </c>
      <c r="S2" s="169" t="e">
        <f>Effectif!#REF!</f>
        <v>#REF!</v>
      </c>
      <c r="T2" s="169" t="e">
        <f>Effectif!#REF!</f>
        <v>#REF!</v>
      </c>
      <c r="U2" s="170" t="e">
        <f>Effectif!#REF!</f>
        <v>#REF!</v>
      </c>
      <c r="V2" s="169" t="e">
        <f>Effectif!#REF!</f>
        <v>#REF!</v>
      </c>
      <c r="W2" s="167" t="e">
        <f>Effectif!#REF!</f>
        <v>#REF!</v>
      </c>
      <c r="X2" s="168" t="e">
        <f>Effectif!#REF!</f>
        <v>#REF!</v>
      </c>
      <c r="Y2" s="167" t="e">
        <f>Effectif!#REF!</f>
        <v>#REF!</v>
      </c>
      <c r="Z2" s="167" t="e">
        <f>Effectif!#REF!</f>
        <v>#REF!</v>
      </c>
      <c r="AA2" s="165" t="e">
        <f>Effectif!#REF!</f>
        <v>#REF!</v>
      </c>
      <c r="AB2" s="166" t="e">
        <f>Effectif!#REF!</f>
        <v>#REF!</v>
      </c>
      <c r="AC2" s="166" t="e">
        <f>Effectif!#REF!</f>
        <v>#REF!</v>
      </c>
      <c r="AD2" s="167" t="e">
        <f>Effectif!#REF!</f>
        <v>#REF!</v>
      </c>
      <c r="AE2" s="168" t="e">
        <f>Effectif!#REF!</f>
        <v>#REF!</v>
      </c>
      <c r="AF2" s="169" t="e">
        <f>Effectif!#REF!</f>
        <v>#REF!</v>
      </c>
      <c r="AG2" s="169" t="e">
        <f>Effectif!#REF!</f>
        <v>#REF!</v>
      </c>
      <c r="AH2" s="170" t="e">
        <f>Effectif!#REF!</f>
        <v>#REF!</v>
      </c>
      <c r="AI2" s="169" t="e">
        <f>Effectif!#REF!</f>
        <v>#REF!</v>
      </c>
      <c r="AJ2" s="167" t="e">
        <f>Effectif!#REF!</f>
        <v>#REF!</v>
      </c>
      <c r="AK2" s="168" t="e">
        <f>Effectif!#REF!</f>
        <v>#REF!</v>
      </c>
      <c r="AL2" s="167" t="e">
        <f>Effectif!#REF!</f>
        <v>#REF!</v>
      </c>
      <c r="AM2" s="167" t="e">
        <f>Effectif!#REF!</f>
        <v>#REF!</v>
      </c>
      <c r="AN2" s="165" t="e">
        <f>Effectif!#REF!</f>
        <v>#REF!</v>
      </c>
      <c r="AO2" s="166" t="e">
        <f>Effectif!#REF!</f>
        <v>#REF!</v>
      </c>
      <c r="AP2" s="166" t="e">
        <f>Effectif!#REF!</f>
        <v>#REF!</v>
      </c>
      <c r="AQ2" s="167" t="e">
        <f>Effectif!#REF!</f>
        <v>#REF!</v>
      </c>
      <c r="AR2" s="168" t="e">
        <f>Effectif!#REF!</f>
        <v>#REF!</v>
      </c>
      <c r="AS2" s="169" t="e">
        <f>Effectif!#REF!</f>
        <v>#REF!</v>
      </c>
      <c r="AT2" s="169" t="e">
        <f>Effectif!#REF!</f>
        <v>#REF!</v>
      </c>
      <c r="AU2" s="170" t="e">
        <f>Effectif!#REF!</f>
        <v>#REF!</v>
      </c>
      <c r="AV2" s="169" t="e">
        <f>Effectif!#REF!</f>
        <v>#REF!</v>
      </c>
      <c r="AW2" s="167" t="e">
        <f>Effectif!#REF!</f>
        <v>#REF!</v>
      </c>
      <c r="AX2" s="168" t="e">
        <f>Effectif!#REF!</f>
        <v>#REF!</v>
      </c>
      <c r="AY2" s="167" t="e">
        <f>Effectif!#REF!</f>
        <v>#REF!</v>
      </c>
      <c r="AZ2" s="167" t="e">
        <f>Effectif!#REF!</f>
        <v>#REF!</v>
      </c>
      <c r="BA2" s="165" t="e">
        <f>Effectif!#REF!</f>
        <v>#REF!</v>
      </c>
      <c r="BB2" s="166" t="e">
        <f>Effectif!#REF!</f>
        <v>#REF!</v>
      </c>
      <c r="BC2" s="166" t="e">
        <f>Effectif!#REF!</f>
        <v>#REF!</v>
      </c>
      <c r="BD2" s="167" t="e">
        <f>Effectif!#REF!</f>
        <v>#REF!</v>
      </c>
      <c r="BE2" s="167"/>
      <c r="BF2" s="167"/>
      <c r="BG2" s="171"/>
    </row>
    <row r="3" spans="1:59" s="172" customFormat="1" ht="15.75" hidden="1">
      <c r="A3" s="165" t="e">
        <f>Effectif!#REF!</f>
        <v>#REF!</v>
      </c>
      <c r="B3" s="166" t="e">
        <f>Effectif!#REF!</f>
        <v>#REF!</v>
      </c>
      <c r="C3" s="278" t="e">
        <f>Effectif!#REF!</f>
        <v>#REF!</v>
      </c>
      <c r="D3" s="167" t="e">
        <f>Effectif!#REF!</f>
        <v>#REF!</v>
      </c>
      <c r="E3" s="168" t="e">
        <f>Effectif!#REF!</f>
        <v>#REF!</v>
      </c>
      <c r="F3" s="169" t="e">
        <f>Effectif!#REF!</f>
        <v>#REF!</v>
      </c>
      <c r="G3" s="169" t="e">
        <f>Effectif!#REF!</f>
        <v>#REF!</v>
      </c>
      <c r="H3" s="170" t="e">
        <f>Effectif!#REF!</f>
        <v>#REF!</v>
      </c>
      <c r="I3" s="169" t="e">
        <f>Effectif!#REF!</f>
        <v>#REF!</v>
      </c>
      <c r="J3" s="167" t="e">
        <f>Effectif!#REF!</f>
        <v>#REF!</v>
      </c>
      <c r="K3" s="168" t="e">
        <f>Effectif!#REF!</f>
        <v>#REF!</v>
      </c>
      <c r="L3" s="167" t="e">
        <f>Effectif!#REF!</f>
        <v>#REF!</v>
      </c>
      <c r="M3" s="167" t="e">
        <f>Effectif!#REF!</f>
        <v>#REF!</v>
      </c>
      <c r="N3" s="165" t="e">
        <f>Effectif!#REF!</f>
        <v>#REF!</v>
      </c>
      <c r="O3" s="166" t="e">
        <f>Effectif!#REF!</f>
        <v>#REF!</v>
      </c>
      <c r="P3" s="166" t="e">
        <f>Effectif!#REF!</f>
        <v>#REF!</v>
      </c>
      <c r="Q3" s="167" t="e">
        <f>Effectif!#REF!</f>
        <v>#REF!</v>
      </c>
      <c r="R3" s="168" t="e">
        <f>Effectif!#REF!</f>
        <v>#REF!</v>
      </c>
      <c r="S3" s="169" t="e">
        <f>Effectif!#REF!</f>
        <v>#REF!</v>
      </c>
      <c r="T3" s="169" t="e">
        <f>Effectif!#REF!</f>
        <v>#REF!</v>
      </c>
      <c r="U3" s="170" t="e">
        <f>Effectif!#REF!</f>
        <v>#REF!</v>
      </c>
      <c r="V3" s="169" t="e">
        <f>Effectif!#REF!</f>
        <v>#REF!</v>
      </c>
      <c r="W3" s="167" t="e">
        <f>Effectif!#REF!</f>
        <v>#REF!</v>
      </c>
      <c r="X3" s="168" t="e">
        <f>Effectif!#REF!</f>
        <v>#REF!</v>
      </c>
      <c r="Y3" s="167" t="e">
        <f>Effectif!#REF!</f>
        <v>#REF!</v>
      </c>
      <c r="Z3" s="167" t="e">
        <f>Effectif!#REF!</f>
        <v>#REF!</v>
      </c>
      <c r="AA3" s="165" t="e">
        <f>Effectif!#REF!</f>
        <v>#REF!</v>
      </c>
      <c r="AB3" s="166" t="e">
        <f>Effectif!#REF!</f>
        <v>#REF!</v>
      </c>
      <c r="AC3" s="166" t="e">
        <f>Effectif!#REF!</f>
        <v>#REF!</v>
      </c>
      <c r="AD3" s="167" t="e">
        <f>Effectif!#REF!</f>
        <v>#REF!</v>
      </c>
      <c r="AE3" s="168" t="e">
        <f>Effectif!#REF!</f>
        <v>#REF!</v>
      </c>
      <c r="AF3" s="169" t="e">
        <f>Effectif!#REF!</f>
        <v>#REF!</v>
      </c>
      <c r="AG3" s="169" t="e">
        <f>Effectif!#REF!</f>
        <v>#REF!</v>
      </c>
      <c r="AH3" s="170" t="e">
        <f>Effectif!#REF!</f>
        <v>#REF!</v>
      </c>
      <c r="AI3" s="169" t="e">
        <f>Effectif!#REF!</f>
        <v>#REF!</v>
      </c>
      <c r="AJ3" s="167" t="e">
        <f>Effectif!#REF!</f>
        <v>#REF!</v>
      </c>
      <c r="AK3" s="168" t="e">
        <f>Effectif!#REF!</f>
        <v>#REF!</v>
      </c>
      <c r="AL3" s="167" t="e">
        <f>Effectif!#REF!</f>
        <v>#REF!</v>
      </c>
      <c r="AM3" s="167" t="e">
        <f>Effectif!#REF!</f>
        <v>#REF!</v>
      </c>
      <c r="AN3" s="165" t="e">
        <f>Effectif!#REF!</f>
        <v>#REF!</v>
      </c>
      <c r="AO3" s="166" t="e">
        <f>Effectif!#REF!</f>
        <v>#REF!</v>
      </c>
      <c r="AP3" s="166" t="e">
        <f>Effectif!#REF!</f>
        <v>#REF!</v>
      </c>
      <c r="AQ3" s="167" t="e">
        <f>Effectif!#REF!</f>
        <v>#REF!</v>
      </c>
      <c r="AR3" s="168" t="e">
        <f>Effectif!#REF!</f>
        <v>#REF!</v>
      </c>
      <c r="AS3" s="169" t="e">
        <f>Effectif!#REF!</f>
        <v>#REF!</v>
      </c>
      <c r="AT3" s="169" t="e">
        <f>Effectif!#REF!</f>
        <v>#REF!</v>
      </c>
      <c r="AU3" s="170" t="e">
        <f>Effectif!#REF!</f>
        <v>#REF!</v>
      </c>
      <c r="AV3" s="169" t="e">
        <f>Effectif!#REF!</f>
        <v>#REF!</v>
      </c>
      <c r="AW3" s="167" t="e">
        <f>Effectif!#REF!</f>
        <v>#REF!</v>
      </c>
      <c r="AX3" s="168" t="e">
        <f>Effectif!#REF!</f>
        <v>#REF!</v>
      </c>
      <c r="AY3" s="167" t="e">
        <f>Effectif!#REF!</f>
        <v>#REF!</v>
      </c>
      <c r="AZ3" s="167" t="e">
        <f>Effectif!#REF!</f>
        <v>#REF!</v>
      </c>
      <c r="BA3" s="165" t="e">
        <f>Effectif!#REF!</f>
        <v>#REF!</v>
      </c>
      <c r="BB3" s="166" t="e">
        <f>Effectif!#REF!</f>
        <v>#REF!</v>
      </c>
      <c r="BC3" s="166" t="e">
        <f>Effectif!#REF!</f>
        <v>#REF!</v>
      </c>
      <c r="BD3" s="167" t="e">
        <f>Effectif!#REF!</f>
        <v>#REF!</v>
      </c>
      <c r="BE3" s="167"/>
      <c r="BF3" s="167"/>
      <c r="BG3" s="171"/>
    </row>
    <row r="4" spans="1:59" s="172" customFormat="1" ht="15.75" hidden="1">
      <c r="A4" s="165" t="e">
        <f>Effectif!#REF!</f>
        <v>#REF!</v>
      </c>
      <c r="B4" s="166" t="e">
        <f>Effectif!#REF!</f>
        <v>#REF!</v>
      </c>
      <c r="C4" s="278" t="e">
        <f>Effectif!#REF!</f>
        <v>#REF!</v>
      </c>
      <c r="D4" s="167" t="e">
        <f>Effectif!#REF!</f>
        <v>#REF!</v>
      </c>
      <c r="E4" s="168" t="e">
        <f>Effectif!#REF!</f>
        <v>#REF!</v>
      </c>
      <c r="F4" s="169" t="e">
        <f>Effectif!#REF!</f>
        <v>#REF!</v>
      </c>
      <c r="G4" s="169" t="e">
        <f>Effectif!#REF!</f>
        <v>#REF!</v>
      </c>
      <c r="H4" s="170" t="e">
        <f>Effectif!#REF!</f>
        <v>#REF!</v>
      </c>
      <c r="I4" s="169" t="e">
        <f>Effectif!#REF!</f>
        <v>#REF!</v>
      </c>
      <c r="J4" s="167" t="e">
        <f>Effectif!#REF!</f>
        <v>#REF!</v>
      </c>
      <c r="K4" s="168" t="e">
        <f>Effectif!#REF!</f>
        <v>#REF!</v>
      </c>
      <c r="L4" s="167" t="e">
        <f>Effectif!#REF!</f>
        <v>#REF!</v>
      </c>
      <c r="M4" s="167" t="e">
        <f>Effectif!#REF!</f>
        <v>#REF!</v>
      </c>
      <c r="N4" s="165" t="e">
        <f>Effectif!#REF!</f>
        <v>#REF!</v>
      </c>
      <c r="O4" s="166" t="e">
        <f>Effectif!#REF!</f>
        <v>#REF!</v>
      </c>
      <c r="P4" s="166" t="e">
        <f>Effectif!#REF!</f>
        <v>#REF!</v>
      </c>
      <c r="Q4" s="167" t="e">
        <f>Effectif!#REF!</f>
        <v>#REF!</v>
      </c>
      <c r="R4" s="168" t="e">
        <f>Effectif!#REF!</f>
        <v>#REF!</v>
      </c>
      <c r="S4" s="169" t="e">
        <f>Effectif!#REF!</f>
        <v>#REF!</v>
      </c>
      <c r="T4" s="169" t="e">
        <f>Effectif!#REF!</f>
        <v>#REF!</v>
      </c>
      <c r="U4" s="170" t="e">
        <f>Effectif!#REF!</f>
        <v>#REF!</v>
      </c>
      <c r="V4" s="169" t="e">
        <f>Effectif!#REF!</f>
        <v>#REF!</v>
      </c>
      <c r="W4" s="167" t="e">
        <f>Effectif!#REF!</f>
        <v>#REF!</v>
      </c>
      <c r="X4" s="168" t="e">
        <f>Effectif!#REF!</f>
        <v>#REF!</v>
      </c>
      <c r="Y4" s="167" t="e">
        <f>Effectif!#REF!</f>
        <v>#REF!</v>
      </c>
      <c r="Z4" s="167" t="e">
        <f>Effectif!#REF!</f>
        <v>#REF!</v>
      </c>
      <c r="AA4" s="165" t="e">
        <f>Effectif!#REF!</f>
        <v>#REF!</v>
      </c>
      <c r="AB4" s="166" t="e">
        <f>Effectif!#REF!</f>
        <v>#REF!</v>
      </c>
      <c r="AC4" s="166" t="e">
        <f>Effectif!#REF!</f>
        <v>#REF!</v>
      </c>
      <c r="AD4" s="167" t="e">
        <f>Effectif!#REF!</f>
        <v>#REF!</v>
      </c>
      <c r="AE4" s="168" t="e">
        <f>Effectif!#REF!</f>
        <v>#REF!</v>
      </c>
      <c r="AF4" s="169" t="e">
        <f>Effectif!#REF!</f>
        <v>#REF!</v>
      </c>
      <c r="AG4" s="169" t="e">
        <f>Effectif!#REF!</f>
        <v>#REF!</v>
      </c>
      <c r="AH4" s="170" t="e">
        <f>Effectif!#REF!</f>
        <v>#REF!</v>
      </c>
      <c r="AI4" s="169" t="e">
        <f>Effectif!#REF!</f>
        <v>#REF!</v>
      </c>
      <c r="AJ4" s="167" t="e">
        <f>Effectif!#REF!</f>
        <v>#REF!</v>
      </c>
      <c r="AK4" s="168" t="e">
        <f>Effectif!#REF!</f>
        <v>#REF!</v>
      </c>
      <c r="AL4" s="167" t="e">
        <f>Effectif!#REF!</f>
        <v>#REF!</v>
      </c>
      <c r="AM4" s="167" t="e">
        <f>Effectif!#REF!</f>
        <v>#REF!</v>
      </c>
      <c r="AN4" s="165" t="e">
        <f>Effectif!#REF!</f>
        <v>#REF!</v>
      </c>
      <c r="AO4" s="166" t="e">
        <f>Effectif!#REF!</f>
        <v>#REF!</v>
      </c>
      <c r="AP4" s="166" t="e">
        <f>Effectif!#REF!</f>
        <v>#REF!</v>
      </c>
      <c r="AQ4" s="167" t="e">
        <f>Effectif!#REF!</f>
        <v>#REF!</v>
      </c>
      <c r="AR4" s="168" t="e">
        <f>Effectif!#REF!</f>
        <v>#REF!</v>
      </c>
      <c r="AS4" s="169" t="e">
        <f>Effectif!#REF!</f>
        <v>#REF!</v>
      </c>
      <c r="AT4" s="169" t="e">
        <f>Effectif!#REF!</f>
        <v>#REF!</v>
      </c>
      <c r="AU4" s="170" t="e">
        <f>Effectif!#REF!</f>
        <v>#REF!</v>
      </c>
      <c r="AV4" s="169" t="e">
        <f>Effectif!#REF!</f>
        <v>#REF!</v>
      </c>
      <c r="AW4" s="167" t="e">
        <f>Effectif!#REF!</f>
        <v>#REF!</v>
      </c>
      <c r="AX4" s="168" t="e">
        <f>Effectif!#REF!</f>
        <v>#REF!</v>
      </c>
      <c r="AY4" s="167" t="e">
        <f>Effectif!#REF!</f>
        <v>#REF!</v>
      </c>
      <c r="AZ4" s="167" t="e">
        <f>Effectif!#REF!</f>
        <v>#REF!</v>
      </c>
      <c r="BA4" s="165" t="e">
        <f>Effectif!#REF!</f>
        <v>#REF!</v>
      </c>
      <c r="BB4" s="166" t="e">
        <f>Effectif!#REF!</f>
        <v>#REF!</v>
      </c>
      <c r="BC4" s="166" t="e">
        <f>Effectif!#REF!</f>
        <v>#REF!</v>
      </c>
      <c r="BD4" s="167" t="e">
        <f>Effectif!#REF!</f>
        <v>#REF!</v>
      </c>
      <c r="BE4" s="167"/>
      <c r="BF4" s="167"/>
      <c r="BG4" s="171"/>
    </row>
    <row r="5" spans="1:59" s="172" customFormat="1" ht="15.75" hidden="1">
      <c r="A5" s="165" t="e">
        <f>Effectif!#REF!</f>
        <v>#REF!</v>
      </c>
      <c r="B5" s="166" t="e">
        <f>Effectif!#REF!</f>
        <v>#REF!</v>
      </c>
      <c r="C5" s="278" t="e">
        <f>Effectif!#REF!</f>
        <v>#REF!</v>
      </c>
      <c r="D5" s="167" t="e">
        <f>Effectif!#REF!</f>
        <v>#REF!</v>
      </c>
      <c r="E5" s="168" t="e">
        <f>Effectif!#REF!</f>
        <v>#REF!</v>
      </c>
      <c r="F5" s="169" t="e">
        <f>Effectif!#REF!</f>
        <v>#REF!</v>
      </c>
      <c r="G5" s="169" t="e">
        <f>Effectif!#REF!</f>
        <v>#REF!</v>
      </c>
      <c r="H5" s="170" t="e">
        <f>Effectif!#REF!</f>
        <v>#REF!</v>
      </c>
      <c r="I5" s="169" t="e">
        <f>Effectif!#REF!</f>
        <v>#REF!</v>
      </c>
      <c r="J5" s="167" t="e">
        <f>Effectif!#REF!</f>
        <v>#REF!</v>
      </c>
      <c r="K5" s="168" t="e">
        <f>Effectif!#REF!</f>
        <v>#REF!</v>
      </c>
      <c r="L5" s="167" t="e">
        <f>Effectif!#REF!</f>
        <v>#REF!</v>
      </c>
      <c r="M5" s="167" t="e">
        <f>Effectif!#REF!</f>
        <v>#REF!</v>
      </c>
      <c r="N5" s="165" t="e">
        <f>Effectif!#REF!</f>
        <v>#REF!</v>
      </c>
      <c r="O5" s="166" t="e">
        <f>Effectif!#REF!</f>
        <v>#REF!</v>
      </c>
      <c r="P5" s="166" t="e">
        <f>Effectif!#REF!</f>
        <v>#REF!</v>
      </c>
      <c r="Q5" s="167" t="e">
        <f>Effectif!#REF!</f>
        <v>#REF!</v>
      </c>
      <c r="R5" s="168" t="e">
        <f>Effectif!#REF!</f>
        <v>#REF!</v>
      </c>
      <c r="S5" s="169" t="e">
        <f>Effectif!#REF!</f>
        <v>#REF!</v>
      </c>
      <c r="T5" s="169" t="e">
        <f>Effectif!#REF!</f>
        <v>#REF!</v>
      </c>
      <c r="U5" s="170" t="e">
        <f>Effectif!#REF!</f>
        <v>#REF!</v>
      </c>
      <c r="V5" s="169" t="e">
        <f>Effectif!#REF!</f>
        <v>#REF!</v>
      </c>
      <c r="W5" s="167" t="e">
        <f>Effectif!#REF!</f>
        <v>#REF!</v>
      </c>
      <c r="X5" s="168" t="e">
        <f>Effectif!#REF!</f>
        <v>#REF!</v>
      </c>
      <c r="Y5" s="167" t="e">
        <f>Effectif!#REF!</f>
        <v>#REF!</v>
      </c>
      <c r="Z5" s="167" t="e">
        <f>Effectif!#REF!</f>
        <v>#REF!</v>
      </c>
      <c r="AA5" s="165" t="e">
        <f>Effectif!#REF!</f>
        <v>#REF!</v>
      </c>
      <c r="AB5" s="166" t="e">
        <f>Effectif!#REF!</f>
        <v>#REF!</v>
      </c>
      <c r="AC5" s="166" t="e">
        <f>Effectif!#REF!</f>
        <v>#REF!</v>
      </c>
      <c r="AD5" s="167" t="e">
        <f>Effectif!#REF!</f>
        <v>#REF!</v>
      </c>
      <c r="AE5" s="168" t="e">
        <f>Effectif!#REF!</f>
        <v>#REF!</v>
      </c>
      <c r="AF5" s="169" t="e">
        <f>Effectif!#REF!</f>
        <v>#REF!</v>
      </c>
      <c r="AG5" s="169" t="e">
        <f>Effectif!#REF!</f>
        <v>#REF!</v>
      </c>
      <c r="AH5" s="170" t="e">
        <f>Effectif!#REF!</f>
        <v>#REF!</v>
      </c>
      <c r="AI5" s="169" t="e">
        <f>Effectif!#REF!</f>
        <v>#REF!</v>
      </c>
      <c r="AJ5" s="167" t="e">
        <f>Effectif!#REF!</f>
        <v>#REF!</v>
      </c>
      <c r="AK5" s="168" t="e">
        <f>Effectif!#REF!</f>
        <v>#REF!</v>
      </c>
      <c r="AL5" s="167" t="e">
        <f>Effectif!#REF!</f>
        <v>#REF!</v>
      </c>
      <c r="AM5" s="167" t="e">
        <f>Effectif!#REF!</f>
        <v>#REF!</v>
      </c>
      <c r="AN5" s="165" t="e">
        <f>Effectif!#REF!</f>
        <v>#REF!</v>
      </c>
      <c r="AO5" s="166" t="e">
        <f>Effectif!#REF!</f>
        <v>#REF!</v>
      </c>
      <c r="AP5" s="166" t="e">
        <f>Effectif!#REF!</f>
        <v>#REF!</v>
      </c>
      <c r="AQ5" s="167" t="e">
        <f>Effectif!#REF!</f>
        <v>#REF!</v>
      </c>
      <c r="AR5" s="168" t="e">
        <f>Effectif!#REF!</f>
        <v>#REF!</v>
      </c>
      <c r="AS5" s="169" t="e">
        <f>Effectif!#REF!</f>
        <v>#REF!</v>
      </c>
      <c r="AT5" s="169" t="e">
        <f>Effectif!#REF!</f>
        <v>#REF!</v>
      </c>
      <c r="AU5" s="170" t="e">
        <f>Effectif!#REF!</f>
        <v>#REF!</v>
      </c>
      <c r="AV5" s="169" t="e">
        <f>Effectif!#REF!</f>
        <v>#REF!</v>
      </c>
      <c r="AW5" s="167" t="e">
        <f>Effectif!#REF!</f>
        <v>#REF!</v>
      </c>
      <c r="AX5" s="168" t="e">
        <f>Effectif!#REF!</f>
        <v>#REF!</v>
      </c>
      <c r="AY5" s="167" t="e">
        <f>Effectif!#REF!</f>
        <v>#REF!</v>
      </c>
      <c r="AZ5" s="167" t="e">
        <f>Effectif!#REF!</f>
        <v>#REF!</v>
      </c>
      <c r="BA5" s="165" t="e">
        <f>Effectif!#REF!</f>
        <v>#REF!</v>
      </c>
      <c r="BB5" s="166" t="e">
        <f>Effectif!#REF!</f>
        <v>#REF!</v>
      </c>
      <c r="BC5" s="166" t="e">
        <f>Effectif!#REF!</f>
        <v>#REF!</v>
      </c>
      <c r="BD5" s="167" t="e">
        <f>Effectif!#REF!</f>
        <v>#REF!</v>
      </c>
      <c r="BE5" s="167"/>
      <c r="BF5" s="167"/>
      <c r="BG5" s="171"/>
    </row>
    <row r="6" spans="1:59" s="172" customFormat="1" ht="15.75" hidden="1">
      <c r="A6" s="165" t="e">
        <f>Effectif!#REF!</f>
        <v>#REF!</v>
      </c>
      <c r="B6" s="166" t="e">
        <f>Effectif!#REF!</f>
        <v>#REF!</v>
      </c>
      <c r="C6" s="278" t="e">
        <f>Effectif!#REF!</f>
        <v>#REF!</v>
      </c>
      <c r="D6" s="167" t="e">
        <f>Effectif!#REF!</f>
        <v>#REF!</v>
      </c>
      <c r="E6" s="168" t="e">
        <f>Effectif!#REF!</f>
        <v>#REF!</v>
      </c>
      <c r="F6" s="169" t="e">
        <f>Effectif!#REF!</f>
        <v>#REF!</v>
      </c>
      <c r="G6" s="169" t="e">
        <f>Effectif!#REF!</f>
        <v>#REF!</v>
      </c>
      <c r="H6" s="170" t="e">
        <f>Effectif!#REF!</f>
        <v>#REF!</v>
      </c>
      <c r="I6" s="169" t="e">
        <f>Effectif!#REF!</f>
        <v>#REF!</v>
      </c>
      <c r="J6" s="167" t="e">
        <f>Effectif!#REF!</f>
        <v>#REF!</v>
      </c>
      <c r="K6" s="168" t="e">
        <f>Effectif!#REF!</f>
        <v>#REF!</v>
      </c>
      <c r="L6" s="167" t="e">
        <f>Effectif!#REF!</f>
        <v>#REF!</v>
      </c>
      <c r="M6" s="167" t="e">
        <f>Effectif!#REF!</f>
        <v>#REF!</v>
      </c>
      <c r="N6" s="165" t="e">
        <f>Effectif!#REF!</f>
        <v>#REF!</v>
      </c>
      <c r="O6" s="166" t="e">
        <f>Effectif!#REF!</f>
        <v>#REF!</v>
      </c>
      <c r="P6" s="166" t="e">
        <f>Effectif!#REF!</f>
        <v>#REF!</v>
      </c>
      <c r="Q6" s="167" t="e">
        <f>Effectif!#REF!</f>
        <v>#REF!</v>
      </c>
      <c r="R6" s="168" t="e">
        <f>Effectif!#REF!</f>
        <v>#REF!</v>
      </c>
      <c r="S6" s="169" t="e">
        <f>Effectif!#REF!</f>
        <v>#REF!</v>
      </c>
      <c r="T6" s="169" t="e">
        <f>Effectif!#REF!</f>
        <v>#REF!</v>
      </c>
      <c r="U6" s="170" t="e">
        <f>Effectif!#REF!</f>
        <v>#REF!</v>
      </c>
      <c r="V6" s="169" t="e">
        <f>Effectif!#REF!</f>
        <v>#REF!</v>
      </c>
      <c r="W6" s="167" t="e">
        <f>Effectif!#REF!</f>
        <v>#REF!</v>
      </c>
      <c r="X6" s="168" t="e">
        <f>Effectif!#REF!</f>
        <v>#REF!</v>
      </c>
      <c r="Y6" s="167" t="e">
        <f>Effectif!#REF!</f>
        <v>#REF!</v>
      </c>
      <c r="Z6" s="167" t="e">
        <f>Effectif!#REF!</f>
        <v>#REF!</v>
      </c>
      <c r="AA6" s="165" t="e">
        <f>Effectif!#REF!</f>
        <v>#REF!</v>
      </c>
      <c r="AB6" s="166" t="e">
        <f>Effectif!#REF!</f>
        <v>#REF!</v>
      </c>
      <c r="AC6" s="166" t="e">
        <f>Effectif!#REF!</f>
        <v>#REF!</v>
      </c>
      <c r="AD6" s="167" t="e">
        <f>Effectif!#REF!</f>
        <v>#REF!</v>
      </c>
      <c r="AE6" s="168" t="e">
        <f>Effectif!#REF!</f>
        <v>#REF!</v>
      </c>
      <c r="AF6" s="169" t="e">
        <f>Effectif!#REF!</f>
        <v>#REF!</v>
      </c>
      <c r="AG6" s="169" t="e">
        <f>Effectif!#REF!</f>
        <v>#REF!</v>
      </c>
      <c r="AH6" s="170" t="e">
        <f>Effectif!#REF!</f>
        <v>#REF!</v>
      </c>
      <c r="AI6" s="169" t="e">
        <f>Effectif!#REF!</f>
        <v>#REF!</v>
      </c>
      <c r="AJ6" s="167" t="e">
        <f>Effectif!#REF!</f>
        <v>#REF!</v>
      </c>
      <c r="AK6" s="168" t="e">
        <f>Effectif!#REF!</f>
        <v>#REF!</v>
      </c>
      <c r="AL6" s="167" t="e">
        <f>Effectif!#REF!</f>
        <v>#REF!</v>
      </c>
      <c r="AM6" s="167" t="e">
        <f>Effectif!#REF!</f>
        <v>#REF!</v>
      </c>
      <c r="AN6" s="165" t="e">
        <f>Effectif!#REF!</f>
        <v>#REF!</v>
      </c>
      <c r="AO6" s="166" t="e">
        <f>Effectif!#REF!</f>
        <v>#REF!</v>
      </c>
      <c r="AP6" s="166" t="e">
        <f>Effectif!#REF!</f>
        <v>#REF!</v>
      </c>
      <c r="AQ6" s="167" t="e">
        <f>Effectif!#REF!</f>
        <v>#REF!</v>
      </c>
      <c r="AR6" s="168" t="e">
        <f>Effectif!#REF!</f>
        <v>#REF!</v>
      </c>
      <c r="AS6" s="169" t="e">
        <f>Effectif!#REF!</f>
        <v>#REF!</v>
      </c>
      <c r="AT6" s="169" t="e">
        <f>Effectif!#REF!</f>
        <v>#REF!</v>
      </c>
      <c r="AU6" s="170" t="e">
        <f>Effectif!#REF!</f>
        <v>#REF!</v>
      </c>
      <c r="AV6" s="169" t="e">
        <f>Effectif!#REF!</f>
        <v>#REF!</v>
      </c>
      <c r="AW6" s="167" t="e">
        <f>Effectif!#REF!</f>
        <v>#REF!</v>
      </c>
      <c r="AX6" s="168" t="e">
        <f>Effectif!#REF!</f>
        <v>#REF!</v>
      </c>
      <c r="AY6" s="167" t="e">
        <f>Effectif!#REF!</f>
        <v>#REF!</v>
      </c>
      <c r="AZ6" s="167" t="e">
        <f>Effectif!#REF!</f>
        <v>#REF!</v>
      </c>
      <c r="BA6" s="165" t="e">
        <f>Effectif!#REF!</f>
        <v>#REF!</v>
      </c>
      <c r="BB6" s="166" t="e">
        <f>Effectif!#REF!</f>
        <v>#REF!</v>
      </c>
      <c r="BC6" s="166" t="e">
        <f>Effectif!#REF!</f>
        <v>#REF!</v>
      </c>
      <c r="BD6" s="167" t="e">
        <f>Effectif!#REF!</f>
        <v>#REF!</v>
      </c>
      <c r="BE6" s="167"/>
      <c r="BF6" s="167"/>
      <c r="BG6" s="171"/>
    </row>
    <row r="7" spans="1:59" s="172" customFormat="1" ht="15.75" hidden="1">
      <c r="A7" s="165" t="e">
        <f>Effectif!#REF!</f>
        <v>#REF!</v>
      </c>
      <c r="B7" s="166" t="e">
        <f>Effectif!#REF!</f>
        <v>#REF!</v>
      </c>
      <c r="C7" s="278" t="e">
        <f>Effectif!#REF!</f>
        <v>#REF!</v>
      </c>
      <c r="D7" s="167" t="e">
        <f>Effectif!#REF!</f>
        <v>#REF!</v>
      </c>
      <c r="E7" s="168" t="e">
        <f>Effectif!#REF!</f>
        <v>#REF!</v>
      </c>
      <c r="F7" s="169" t="e">
        <f>Effectif!#REF!</f>
        <v>#REF!</v>
      </c>
      <c r="G7" s="169" t="e">
        <f>Effectif!#REF!</f>
        <v>#REF!</v>
      </c>
      <c r="H7" s="170" t="e">
        <f>Effectif!#REF!</f>
        <v>#REF!</v>
      </c>
      <c r="I7" s="169" t="e">
        <f>Effectif!#REF!</f>
        <v>#REF!</v>
      </c>
      <c r="J7" s="167" t="e">
        <f>Effectif!#REF!</f>
        <v>#REF!</v>
      </c>
      <c r="K7" s="168" t="e">
        <f>Effectif!#REF!</f>
        <v>#REF!</v>
      </c>
      <c r="L7" s="167" t="e">
        <f>Effectif!#REF!</f>
        <v>#REF!</v>
      </c>
      <c r="M7" s="167" t="e">
        <f>Effectif!#REF!</f>
        <v>#REF!</v>
      </c>
      <c r="N7" s="165" t="e">
        <f>Effectif!#REF!</f>
        <v>#REF!</v>
      </c>
      <c r="O7" s="166" t="e">
        <f>Effectif!#REF!</f>
        <v>#REF!</v>
      </c>
      <c r="P7" s="166" t="e">
        <f>Effectif!#REF!</f>
        <v>#REF!</v>
      </c>
      <c r="Q7" s="167" t="e">
        <f>Effectif!#REF!</f>
        <v>#REF!</v>
      </c>
      <c r="R7" s="168" t="e">
        <f>Effectif!#REF!</f>
        <v>#REF!</v>
      </c>
      <c r="S7" s="169" t="e">
        <f>Effectif!#REF!</f>
        <v>#REF!</v>
      </c>
      <c r="T7" s="169" t="e">
        <f>Effectif!#REF!</f>
        <v>#REF!</v>
      </c>
      <c r="U7" s="170" t="e">
        <f>Effectif!#REF!</f>
        <v>#REF!</v>
      </c>
      <c r="V7" s="169" t="e">
        <f>Effectif!#REF!</f>
        <v>#REF!</v>
      </c>
      <c r="W7" s="167" t="e">
        <f>Effectif!#REF!</f>
        <v>#REF!</v>
      </c>
      <c r="X7" s="168" t="e">
        <f>Effectif!#REF!</f>
        <v>#REF!</v>
      </c>
      <c r="Y7" s="167" t="e">
        <f>Effectif!#REF!</f>
        <v>#REF!</v>
      </c>
      <c r="Z7" s="167" t="e">
        <f>Effectif!#REF!</f>
        <v>#REF!</v>
      </c>
      <c r="AA7" s="165" t="e">
        <f>Effectif!#REF!</f>
        <v>#REF!</v>
      </c>
      <c r="AB7" s="166" t="e">
        <f>Effectif!#REF!</f>
        <v>#REF!</v>
      </c>
      <c r="AC7" s="166" t="e">
        <f>Effectif!#REF!</f>
        <v>#REF!</v>
      </c>
      <c r="AD7" s="167" t="e">
        <f>Effectif!#REF!</f>
        <v>#REF!</v>
      </c>
      <c r="AE7" s="168" t="e">
        <f>Effectif!#REF!</f>
        <v>#REF!</v>
      </c>
      <c r="AF7" s="169" t="e">
        <f>Effectif!#REF!</f>
        <v>#REF!</v>
      </c>
      <c r="AG7" s="169" t="e">
        <f>Effectif!#REF!</f>
        <v>#REF!</v>
      </c>
      <c r="AH7" s="170" t="e">
        <f>Effectif!#REF!</f>
        <v>#REF!</v>
      </c>
      <c r="AI7" s="169" t="e">
        <f>Effectif!#REF!</f>
        <v>#REF!</v>
      </c>
      <c r="AJ7" s="167" t="e">
        <f>Effectif!#REF!</f>
        <v>#REF!</v>
      </c>
      <c r="AK7" s="168" t="e">
        <f>Effectif!#REF!</f>
        <v>#REF!</v>
      </c>
      <c r="AL7" s="167" t="e">
        <f>Effectif!#REF!</f>
        <v>#REF!</v>
      </c>
      <c r="AM7" s="167" t="e">
        <f>Effectif!#REF!</f>
        <v>#REF!</v>
      </c>
      <c r="AN7" s="165" t="e">
        <f>Effectif!#REF!</f>
        <v>#REF!</v>
      </c>
      <c r="AO7" s="166" t="e">
        <f>Effectif!#REF!</f>
        <v>#REF!</v>
      </c>
      <c r="AP7" s="166" t="e">
        <f>Effectif!#REF!</f>
        <v>#REF!</v>
      </c>
      <c r="AQ7" s="167" t="e">
        <f>Effectif!#REF!</f>
        <v>#REF!</v>
      </c>
      <c r="AR7" s="168" t="e">
        <f>Effectif!#REF!</f>
        <v>#REF!</v>
      </c>
      <c r="AS7" s="169" t="e">
        <f>Effectif!#REF!</f>
        <v>#REF!</v>
      </c>
      <c r="AT7" s="169" t="e">
        <f>Effectif!#REF!</f>
        <v>#REF!</v>
      </c>
      <c r="AU7" s="170" t="e">
        <f>Effectif!#REF!</f>
        <v>#REF!</v>
      </c>
      <c r="AV7" s="169" t="e">
        <f>Effectif!#REF!</f>
        <v>#REF!</v>
      </c>
      <c r="AW7" s="167" t="e">
        <f>Effectif!#REF!</f>
        <v>#REF!</v>
      </c>
      <c r="AX7" s="168" t="e">
        <f>Effectif!#REF!</f>
        <v>#REF!</v>
      </c>
      <c r="AY7" s="167" t="e">
        <f>Effectif!#REF!</f>
        <v>#REF!</v>
      </c>
      <c r="AZ7" s="167" t="e">
        <f>Effectif!#REF!</f>
        <v>#REF!</v>
      </c>
      <c r="BA7" s="165" t="e">
        <f>Effectif!#REF!</f>
        <v>#REF!</v>
      </c>
      <c r="BB7" s="166" t="e">
        <f>Effectif!#REF!</f>
        <v>#REF!</v>
      </c>
      <c r="BC7" s="166" t="e">
        <f>Effectif!#REF!</f>
        <v>#REF!</v>
      </c>
      <c r="BD7" s="167" t="e">
        <f>Effectif!#REF!</f>
        <v>#REF!</v>
      </c>
      <c r="BE7" s="167"/>
      <c r="BF7" s="167"/>
      <c r="BG7" s="171"/>
    </row>
    <row r="8" spans="1:59" s="172" customFormat="1" ht="15.75" hidden="1">
      <c r="A8" s="165" t="e">
        <f>Effectif!#REF!</f>
        <v>#REF!</v>
      </c>
      <c r="B8" s="166" t="e">
        <f>Effectif!#REF!</f>
        <v>#REF!</v>
      </c>
      <c r="C8" s="278" t="e">
        <f>Effectif!#REF!</f>
        <v>#REF!</v>
      </c>
      <c r="D8" s="167" t="e">
        <f>Effectif!#REF!</f>
        <v>#REF!</v>
      </c>
      <c r="E8" s="168" t="e">
        <f>Effectif!#REF!</f>
        <v>#REF!</v>
      </c>
      <c r="F8" s="169" t="e">
        <f>Effectif!#REF!</f>
        <v>#REF!</v>
      </c>
      <c r="G8" s="169" t="e">
        <f>Effectif!#REF!</f>
        <v>#REF!</v>
      </c>
      <c r="H8" s="170" t="e">
        <f>Effectif!#REF!</f>
        <v>#REF!</v>
      </c>
      <c r="I8" s="169" t="e">
        <f>Effectif!#REF!</f>
        <v>#REF!</v>
      </c>
      <c r="J8" s="167" t="e">
        <f>Effectif!#REF!</f>
        <v>#REF!</v>
      </c>
      <c r="K8" s="168" t="e">
        <f>Effectif!#REF!</f>
        <v>#REF!</v>
      </c>
      <c r="L8" s="167" t="e">
        <f>Effectif!#REF!</f>
        <v>#REF!</v>
      </c>
      <c r="M8" s="167" t="e">
        <f>Effectif!#REF!</f>
        <v>#REF!</v>
      </c>
      <c r="N8" s="165" t="e">
        <f>Effectif!#REF!</f>
        <v>#REF!</v>
      </c>
      <c r="O8" s="166" t="e">
        <f>Effectif!#REF!</f>
        <v>#REF!</v>
      </c>
      <c r="P8" s="166" t="e">
        <f>Effectif!#REF!</f>
        <v>#REF!</v>
      </c>
      <c r="Q8" s="167" t="e">
        <f>Effectif!#REF!</f>
        <v>#REF!</v>
      </c>
      <c r="R8" s="168" t="e">
        <f>Effectif!#REF!</f>
        <v>#REF!</v>
      </c>
      <c r="S8" s="169" t="e">
        <f>Effectif!#REF!</f>
        <v>#REF!</v>
      </c>
      <c r="T8" s="169" t="e">
        <f>Effectif!#REF!</f>
        <v>#REF!</v>
      </c>
      <c r="U8" s="170" t="e">
        <f>Effectif!#REF!</f>
        <v>#REF!</v>
      </c>
      <c r="V8" s="169" t="e">
        <f>Effectif!#REF!</f>
        <v>#REF!</v>
      </c>
      <c r="W8" s="167" t="e">
        <f>Effectif!#REF!</f>
        <v>#REF!</v>
      </c>
      <c r="X8" s="168" t="e">
        <f>Effectif!#REF!</f>
        <v>#REF!</v>
      </c>
      <c r="Y8" s="167" t="e">
        <f>Effectif!#REF!</f>
        <v>#REF!</v>
      </c>
      <c r="Z8" s="167" t="e">
        <f>Effectif!#REF!</f>
        <v>#REF!</v>
      </c>
      <c r="AA8" s="165" t="e">
        <f>Effectif!#REF!</f>
        <v>#REF!</v>
      </c>
      <c r="AB8" s="166" t="e">
        <f>Effectif!#REF!</f>
        <v>#REF!</v>
      </c>
      <c r="AC8" s="166" t="e">
        <f>Effectif!#REF!</f>
        <v>#REF!</v>
      </c>
      <c r="AD8" s="167" t="e">
        <f>Effectif!#REF!</f>
        <v>#REF!</v>
      </c>
      <c r="AE8" s="168" t="e">
        <f>Effectif!#REF!</f>
        <v>#REF!</v>
      </c>
      <c r="AF8" s="169" t="e">
        <f>Effectif!#REF!</f>
        <v>#REF!</v>
      </c>
      <c r="AG8" s="169" t="e">
        <f>Effectif!#REF!</f>
        <v>#REF!</v>
      </c>
      <c r="AH8" s="170" t="e">
        <f>Effectif!#REF!</f>
        <v>#REF!</v>
      </c>
      <c r="AI8" s="169" t="e">
        <f>Effectif!#REF!</f>
        <v>#REF!</v>
      </c>
      <c r="AJ8" s="167" t="e">
        <f>Effectif!#REF!</f>
        <v>#REF!</v>
      </c>
      <c r="AK8" s="168" t="e">
        <f>Effectif!#REF!</f>
        <v>#REF!</v>
      </c>
      <c r="AL8" s="167" t="e">
        <f>Effectif!#REF!</f>
        <v>#REF!</v>
      </c>
      <c r="AM8" s="167" t="e">
        <f>Effectif!#REF!</f>
        <v>#REF!</v>
      </c>
      <c r="AN8" s="165" t="e">
        <f>Effectif!#REF!</f>
        <v>#REF!</v>
      </c>
      <c r="AO8" s="166" t="e">
        <f>Effectif!#REF!</f>
        <v>#REF!</v>
      </c>
      <c r="AP8" s="166" t="e">
        <f>Effectif!#REF!</f>
        <v>#REF!</v>
      </c>
      <c r="AQ8" s="167" t="e">
        <f>Effectif!#REF!</f>
        <v>#REF!</v>
      </c>
      <c r="AR8" s="168" t="e">
        <f>Effectif!#REF!</f>
        <v>#REF!</v>
      </c>
      <c r="AS8" s="169" t="e">
        <f>Effectif!#REF!</f>
        <v>#REF!</v>
      </c>
      <c r="AT8" s="169" t="e">
        <f>Effectif!#REF!</f>
        <v>#REF!</v>
      </c>
      <c r="AU8" s="170" t="e">
        <f>Effectif!#REF!</f>
        <v>#REF!</v>
      </c>
      <c r="AV8" s="169" t="e">
        <f>Effectif!#REF!</f>
        <v>#REF!</v>
      </c>
      <c r="AW8" s="167" t="e">
        <f>Effectif!#REF!</f>
        <v>#REF!</v>
      </c>
      <c r="AX8" s="168" t="e">
        <f>Effectif!#REF!</f>
        <v>#REF!</v>
      </c>
      <c r="AY8" s="167" t="e">
        <f>Effectif!#REF!</f>
        <v>#REF!</v>
      </c>
      <c r="AZ8" s="167" t="e">
        <f>Effectif!#REF!</f>
        <v>#REF!</v>
      </c>
      <c r="BA8" s="165" t="e">
        <f>Effectif!#REF!</f>
        <v>#REF!</v>
      </c>
      <c r="BB8" s="166" t="e">
        <f>Effectif!#REF!</f>
        <v>#REF!</v>
      </c>
      <c r="BC8" s="166" t="e">
        <f>Effectif!#REF!</f>
        <v>#REF!</v>
      </c>
      <c r="BD8" s="167" t="e">
        <f>Effectif!#REF!</f>
        <v>#REF!</v>
      </c>
      <c r="BE8" s="167"/>
      <c r="BF8" s="167"/>
      <c r="BG8" s="171"/>
    </row>
    <row r="9" spans="1:59" s="172" customFormat="1" ht="15.75" hidden="1">
      <c r="A9" s="165" t="e">
        <f>Effectif!#REF!</f>
        <v>#REF!</v>
      </c>
      <c r="B9" s="166" t="e">
        <f>Effectif!#REF!</f>
        <v>#REF!</v>
      </c>
      <c r="C9" s="278" t="e">
        <f>Effectif!#REF!</f>
        <v>#REF!</v>
      </c>
      <c r="D9" s="167" t="e">
        <f>Effectif!#REF!</f>
        <v>#REF!</v>
      </c>
      <c r="E9" s="168" t="e">
        <f>Effectif!#REF!</f>
        <v>#REF!</v>
      </c>
      <c r="F9" s="169" t="e">
        <f>Effectif!#REF!</f>
        <v>#REF!</v>
      </c>
      <c r="G9" s="169" t="e">
        <f>Effectif!#REF!</f>
        <v>#REF!</v>
      </c>
      <c r="H9" s="170" t="e">
        <f>Effectif!#REF!</f>
        <v>#REF!</v>
      </c>
      <c r="I9" s="169" t="e">
        <f>Effectif!#REF!</f>
        <v>#REF!</v>
      </c>
      <c r="J9" s="167" t="e">
        <f>Effectif!#REF!</f>
        <v>#REF!</v>
      </c>
      <c r="K9" s="168" t="e">
        <f>Effectif!#REF!</f>
        <v>#REF!</v>
      </c>
      <c r="L9" s="167" t="e">
        <f>Effectif!#REF!</f>
        <v>#REF!</v>
      </c>
      <c r="M9" s="167" t="e">
        <f>Effectif!#REF!</f>
        <v>#REF!</v>
      </c>
      <c r="N9" s="165" t="e">
        <f>Effectif!#REF!</f>
        <v>#REF!</v>
      </c>
      <c r="O9" s="166" t="e">
        <f>Effectif!#REF!</f>
        <v>#REF!</v>
      </c>
      <c r="P9" s="166" t="e">
        <f>Effectif!#REF!</f>
        <v>#REF!</v>
      </c>
      <c r="Q9" s="167" t="e">
        <f>Effectif!#REF!</f>
        <v>#REF!</v>
      </c>
      <c r="R9" s="168" t="e">
        <f>Effectif!#REF!</f>
        <v>#REF!</v>
      </c>
      <c r="S9" s="169" t="e">
        <f>Effectif!#REF!</f>
        <v>#REF!</v>
      </c>
      <c r="T9" s="169" t="e">
        <f>Effectif!#REF!</f>
        <v>#REF!</v>
      </c>
      <c r="U9" s="170" t="e">
        <f>Effectif!#REF!</f>
        <v>#REF!</v>
      </c>
      <c r="V9" s="169" t="e">
        <f>Effectif!#REF!</f>
        <v>#REF!</v>
      </c>
      <c r="W9" s="167" t="e">
        <f>Effectif!#REF!</f>
        <v>#REF!</v>
      </c>
      <c r="X9" s="168" t="e">
        <f>Effectif!#REF!</f>
        <v>#REF!</v>
      </c>
      <c r="Y9" s="167" t="e">
        <f>Effectif!#REF!</f>
        <v>#REF!</v>
      </c>
      <c r="Z9" s="167" t="e">
        <f>Effectif!#REF!</f>
        <v>#REF!</v>
      </c>
      <c r="AA9" s="165" t="e">
        <f>Effectif!#REF!</f>
        <v>#REF!</v>
      </c>
      <c r="AB9" s="166" t="e">
        <f>Effectif!#REF!</f>
        <v>#REF!</v>
      </c>
      <c r="AC9" s="166" t="e">
        <f>Effectif!#REF!</f>
        <v>#REF!</v>
      </c>
      <c r="AD9" s="167" t="e">
        <f>Effectif!#REF!</f>
        <v>#REF!</v>
      </c>
      <c r="AE9" s="168" t="e">
        <f>Effectif!#REF!</f>
        <v>#REF!</v>
      </c>
      <c r="AF9" s="169" t="e">
        <f>Effectif!#REF!</f>
        <v>#REF!</v>
      </c>
      <c r="AG9" s="169" t="e">
        <f>Effectif!#REF!</f>
        <v>#REF!</v>
      </c>
      <c r="AH9" s="170" t="e">
        <f>Effectif!#REF!</f>
        <v>#REF!</v>
      </c>
      <c r="AI9" s="169" t="e">
        <f>Effectif!#REF!</f>
        <v>#REF!</v>
      </c>
      <c r="AJ9" s="167" t="e">
        <f>Effectif!#REF!</f>
        <v>#REF!</v>
      </c>
      <c r="AK9" s="168" t="e">
        <f>Effectif!#REF!</f>
        <v>#REF!</v>
      </c>
      <c r="AL9" s="167" t="e">
        <f>Effectif!#REF!</f>
        <v>#REF!</v>
      </c>
      <c r="AM9" s="167" t="e">
        <f>Effectif!#REF!</f>
        <v>#REF!</v>
      </c>
      <c r="AN9" s="165" t="e">
        <f>Effectif!#REF!</f>
        <v>#REF!</v>
      </c>
      <c r="AO9" s="166" t="e">
        <f>Effectif!#REF!</f>
        <v>#REF!</v>
      </c>
      <c r="AP9" s="166" t="e">
        <f>Effectif!#REF!</f>
        <v>#REF!</v>
      </c>
      <c r="AQ9" s="167" t="e">
        <f>Effectif!#REF!</f>
        <v>#REF!</v>
      </c>
      <c r="AR9" s="168" t="e">
        <f>Effectif!#REF!</f>
        <v>#REF!</v>
      </c>
      <c r="AS9" s="169" t="e">
        <f>Effectif!#REF!</f>
        <v>#REF!</v>
      </c>
      <c r="AT9" s="169" t="e">
        <f>Effectif!#REF!</f>
        <v>#REF!</v>
      </c>
      <c r="AU9" s="170" t="e">
        <f>Effectif!#REF!</f>
        <v>#REF!</v>
      </c>
      <c r="AV9" s="169" t="e">
        <f>Effectif!#REF!</f>
        <v>#REF!</v>
      </c>
      <c r="AW9" s="167" t="e">
        <f>Effectif!#REF!</f>
        <v>#REF!</v>
      </c>
      <c r="AX9" s="168" t="e">
        <f>Effectif!#REF!</f>
        <v>#REF!</v>
      </c>
      <c r="AY9" s="167" t="e">
        <f>Effectif!#REF!</f>
        <v>#REF!</v>
      </c>
      <c r="AZ9" s="167" t="e">
        <f>Effectif!#REF!</f>
        <v>#REF!</v>
      </c>
      <c r="BA9" s="165" t="e">
        <f>Effectif!#REF!</f>
        <v>#REF!</v>
      </c>
      <c r="BB9" s="166" t="e">
        <f>Effectif!#REF!</f>
        <v>#REF!</v>
      </c>
      <c r="BC9" s="166" t="e">
        <f>Effectif!#REF!</f>
        <v>#REF!</v>
      </c>
      <c r="BD9" s="167" t="e">
        <f>Effectif!#REF!</f>
        <v>#REF!</v>
      </c>
      <c r="BE9" s="167"/>
      <c r="BF9" s="167"/>
      <c r="BG9" s="171"/>
    </row>
    <row r="10" spans="1:59" s="172" customFormat="1" ht="15.75" hidden="1">
      <c r="A10" s="165" t="e">
        <f>Effectif!#REF!</f>
        <v>#REF!</v>
      </c>
      <c r="B10" s="166" t="e">
        <f>Effectif!#REF!</f>
        <v>#REF!</v>
      </c>
      <c r="C10" s="278" t="e">
        <f>Effectif!#REF!</f>
        <v>#REF!</v>
      </c>
      <c r="D10" s="167" t="e">
        <f>Effectif!#REF!</f>
        <v>#REF!</v>
      </c>
      <c r="E10" s="168" t="e">
        <f>Effectif!#REF!</f>
        <v>#REF!</v>
      </c>
      <c r="F10" s="169" t="e">
        <f>Effectif!#REF!</f>
        <v>#REF!</v>
      </c>
      <c r="G10" s="169" t="e">
        <f>Effectif!#REF!</f>
        <v>#REF!</v>
      </c>
      <c r="H10" s="170" t="e">
        <f>Effectif!#REF!</f>
        <v>#REF!</v>
      </c>
      <c r="I10" s="169" t="e">
        <f>Effectif!#REF!</f>
        <v>#REF!</v>
      </c>
      <c r="J10" s="167" t="e">
        <f>Effectif!#REF!</f>
        <v>#REF!</v>
      </c>
      <c r="K10" s="168" t="e">
        <f>Effectif!#REF!</f>
        <v>#REF!</v>
      </c>
      <c r="L10" s="167" t="e">
        <f>Effectif!#REF!</f>
        <v>#REF!</v>
      </c>
      <c r="M10" s="167" t="e">
        <f>Effectif!#REF!</f>
        <v>#REF!</v>
      </c>
      <c r="N10" s="165" t="e">
        <f>Effectif!#REF!</f>
        <v>#REF!</v>
      </c>
      <c r="O10" s="166" t="e">
        <f>Effectif!#REF!</f>
        <v>#REF!</v>
      </c>
      <c r="P10" s="166" t="e">
        <f>Effectif!#REF!</f>
        <v>#REF!</v>
      </c>
      <c r="Q10" s="167" t="e">
        <f>Effectif!#REF!</f>
        <v>#REF!</v>
      </c>
      <c r="R10" s="168" t="e">
        <f>Effectif!#REF!</f>
        <v>#REF!</v>
      </c>
      <c r="S10" s="169" t="e">
        <f>Effectif!#REF!</f>
        <v>#REF!</v>
      </c>
      <c r="T10" s="169" t="e">
        <f>Effectif!#REF!</f>
        <v>#REF!</v>
      </c>
      <c r="U10" s="170" t="e">
        <f>Effectif!#REF!</f>
        <v>#REF!</v>
      </c>
      <c r="V10" s="169" t="e">
        <f>Effectif!#REF!</f>
        <v>#REF!</v>
      </c>
      <c r="W10" s="167" t="e">
        <f>Effectif!#REF!</f>
        <v>#REF!</v>
      </c>
      <c r="X10" s="168" t="e">
        <f>Effectif!#REF!</f>
        <v>#REF!</v>
      </c>
      <c r="Y10" s="167" t="e">
        <f>Effectif!#REF!</f>
        <v>#REF!</v>
      </c>
      <c r="Z10" s="167" t="e">
        <f>Effectif!#REF!</f>
        <v>#REF!</v>
      </c>
      <c r="AA10" s="165" t="e">
        <f>Effectif!#REF!</f>
        <v>#REF!</v>
      </c>
      <c r="AB10" s="166" t="e">
        <f>Effectif!#REF!</f>
        <v>#REF!</v>
      </c>
      <c r="AC10" s="166" t="e">
        <f>Effectif!#REF!</f>
        <v>#REF!</v>
      </c>
      <c r="AD10" s="167" t="e">
        <f>Effectif!#REF!</f>
        <v>#REF!</v>
      </c>
      <c r="AE10" s="168" t="e">
        <f>Effectif!#REF!</f>
        <v>#REF!</v>
      </c>
      <c r="AF10" s="169" t="e">
        <f>Effectif!#REF!</f>
        <v>#REF!</v>
      </c>
      <c r="AG10" s="169" t="e">
        <f>Effectif!#REF!</f>
        <v>#REF!</v>
      </c>
      <c r="AH10" s="170" t="e">
        <f>Effectif!#REF!</f>
        <v>#REF!</v>
      </c>
      <c r="AI10" s="169" t="e">
        <f>Effectif!#REF!</f>
        <v>#REF!</v>
      </c>
      <c r="AJ10" s="167" t="e">
        <f>Effectif!#REF!</f>
        <v>#REF!</v>
      </c>
      <c r="AK10" s="168" t="e">
        <f>Effectif!#REF!</f>
        <v>#REF!</v>
      </c>
      <c r="AL10" s="167" t="e">
        <f>Effectif!#REF!</f>
        <v>#REF!</v>
      </c>
      <c r="AM10" s="167" t="e">
        <f>Effectif!#REF!</f>
        <v>#REF!</v>
      </c>
      <c r="AN10" s="165" t="e">
        <f>Effectif!#REF!</f>
        <v>#REF!</v>
      </c>
      <c r="AO10" s="166" t="e">
        <f>Effectif!#REF!</f>
        <v>#REF!</v>
      </c>
      <c r="AP10" s="166" t="e">
        <f>Effectif!#REF!</f>
        <v>#REF!</v>
      </c>
      <c r="AQ10" s="167" t="e">
        <f>Effectif!#REF!</f>
        <v>#REF!</v>
      </c>
      <c r="AR10" s="168" t="e">
        <f>Effectif!#REF!</f>
        <v>#REF!</v>
      </c>
      <c r="AS10" s="169" t="e">
        <f>Effectif!#REF!</f>
        <v>#REF!</v>
      </c>
      <c r="AT10" s="169" t="e">
        <f>Effectif!#REF!</f>
        <v>#REF!</v>
      </c>
      <c r="AU10" s="170" t="e">
        <f>Effectif!#REF!</f>
        <v>#REF!</v>
      </c>
      <c r="AV10" s="169" t="e">
        <f>Effectif!#REF!</f>
        <v>#REF!</v>
      </c>
      <c r="AW10" s="167" t="e">
        <f>Effectif!#REF!</f>
        <v>#REF!</v>
      </c>
      <c r="AX10" s="168" t="e">
        <f>Effectif!#REF!</f>
        <v>#REF!</v>
      </c>
      <c r="AY10" s="167" t="e">
        <f>Effectif!#REF!</f>
        <v>#REF!</v>
      </c>
      <c r="AZ10" s="167" t="e">
        <f>Effectif!#REF!</f>
        <v>#REF!</v>
      </c>
      <c r="BA10" s="165" t="e">
        <f>Effectif!#REF!</f>
        <v>#REF!</v>
      </c>
      <c r="BB10" s="166" t="e">
        <f>Effectif!#REF!</f>
        <v>#REF!</v>
      </c>
      <c r="BC10" s="166" t="e">
        <f>Effectif!#REF!</f>
        <v>#REF!</v>
      </c>
      <c r="BD10" s="167" t="e">
        <f>Effectif!#REF!</f>
        <v>#REF!</v>
      </c>
      <c r="BE10" s="167"/>
      <c r="BF10" s="167"/>
      <c r="BG10" s="171"/>
    </row>
    <row r="11" spans="1:59" s="172" customFormat="1" ht="15.75" hidden="1">
      <c r="A11" s="165" t="e">
        <f>Effectif!#REF!</f>
        <v>#REF!</v>
      </c>
      <c r="B11" s="166" t="e">
        <f>Effectif!#REF!</f>
        <v>#REF!</v>
      </c>
      <c r="C11" s="278" t="e">
        <f>Effectif!#REF!</f>
        <v>#REF!</v>
      </c>
      <c r="D11" s="167" t="e">
        <f>Effectif!#REF!</f>
        <v>#REF!</v>
      </c>
      <c r="E11" s="168" t="e">
        <f>Effectif!#REF!</f>
        <v>#REF!</v>
      </c>
      <c r="F11" s="169" t="e">
        <f>Effectif!#REF!</f>
        <v>#REF!</v>
      </c>
      <c r="G11" s="169" t="e">
        <f>Effectif!#REF!</f>
        <v>#REF!</v>
      </c>
      <c r="H11" s="170" t="e">
        <f>Effectif!#REF!</f>
        <v>#REF!</v>
      </c>
      <c r="I11" s="169" t="e">
        <f>Effectif!#REF!</f>
        <v>#REF!</v>
      </c>
      <c r="J11" s="167" t="e">
        <f>Effectif!#REF!</f>
        <v>#REF!</v>
      </c>
      <c r="K11" s="168" t="e">
        <f>Effectif!#REF!</f>
        <v>#REF!</v>
      </c>
      <c r="L11" s="167" t="e">
        <f>Effectif!#REF!</f>
        <v>#REF!</v>
      </c>
      <c r="M11" s="167" t="e">
        <f>Effectif!#REF!</f>
        <v>#REF!</v>
      </c>
      <c r="N11" s="165" t="e">
        <f>Effectif!#REF!</f>
        <v>#REF!</v>
      </c>
      <c r="O11" s="166" t="e">
        <f>Effectif!#REF!</f>
        <v>#REF!</v>
      </c>
      <c r="P11" s="166" t="e">
        <f>Effectif!#REF!</f>
        <v>#REF!</v>
      </c>
      <c r="Q11" s="167" t="e">
        <f>Effectif!#REF!</f>
        <v>#REF!</v>
      </c>
      <c r="R11" s="168" t="e">
        <f>Effectif!#REF!</f>
        <v>#REF!</v>
      </c>
      <c r="S11" s="169" t="e">
        <f>Effectif!#REF!</f>
        <v>#REF!</v>
      </c>
      <c r="T11" s="169" t="e">
        <f>Effectif!#REF!</f>
        <v>#REF!</v>
      </c>
      <c r="U11" s="170" t="e">
        <f>Effectif!#REF!</f>
        <v>#REF!</v>
      </c>
      <c r="V11" s="169" t="e">
        <f>Effectif!#REF!</f>
        <v>#REF!</v>
      </c>
      <c r="W11" s="167" t="e">
        <f>Effectif!#REF!</f>
        <v>#REF!</v>
      </c>
      <c r="X11" s="168" t="e">
        <f>Effectif!#REF!</f>
        <v>#REF!</v>
      </c>
      <c r="Y11" s="167" t="e">
        <f>Effectif!#REF!</f>
        <v>#REF!</v>
      </c>
      <c r="Z11" s="167" t="e">
        <f>Effectif!#REF!</f>
        <v>#REF!</v>
      </c>
      <c r="AA11" s="165" t="e">
        <f>Effectif!#REF!</f>
        <v>#REF!</v>
      </c>
      <c r="AB11" s="166" t="e">
        <f>Effectif!#REF!</f>
        <v>#REF!</v>
      </c>
      <c r="AC11" s="166" t="e">
        <f>Effectif!#REF!</f>
        <v>#REF!</v>
      </c>
      <c r="AD11" s="167" t="e">
        <f>Effectif!#REF!</f>
        <v>#REF!</v>
      </c>
      <c r="AE11" s="168" t="e">
        <f>Effectif!#REF!</f>
        <v>#REF!</v>
      </c>
      <c r="AF11" s="169" t="e">
        <f>Effectif!#REF!</f>
        <v>#REF!</v>
      </c>
      <c r="AG11" s="169" t="e">
        <f>Effectif!#REF!</f>
        <v>#REF!</v>
      </c>
      <c r="AH11" s="170" t="e">
        <f>Effectif!#REF!</f>
        <v>#REF!</v>
      </c>
      <c r="AI11" s="169" t="e">
        <f>Effectif!#REF!</f>
        <v>#REF!</v>
      </c>
      <c r="AJ11" s="167" t="e">
        <f>Effectif!#REF!</f>
        <v>#REF!</v>
      </c>
      <c r="AK11" s="168" t="e">
        <f>Effectif!#REF!</f>
        <v>#REF!</v>
      </c>
      <c r="AL11" s="167" t="e">
        <f>Effectif!#REF!</f>
        <v>#REF!</v>
      </c>
      <c r="AM11" s="167" t="e">
        <f>Effectif!#REF!</f>
        <v>#REF!</v>
      </c>
      <c r="AN11" s="165" t="e">
        <f>Effectif!#REF!</f>
        <v>#REF!</v>
      </c>
      <c r="AO11" s="166" t="e">
        <f>Effectif!#REF!</f>
        <v>#REF!</v>
      </c>
      <c r="AP11" s="166" t="e">
        <f>Effectif!#REF!</f>
        <v>#REF!</v>
      </c>
      <c r="AQ11" s="167" t="e">
        <f>Effectif!#REF!</f>
        <v>#REF!</v>
      </c>
      <c r="AR11" s="168" t="e">
        <f>Effectif!#REF!</f>
        <v>#REF!</v>
      </c>
      <c r="AS11" s="169" t="e">
        <f>Effectif!#REF!</f>
        <v>#REF!</v>
      </c>
      <c r="AT11" s="169" t="e">
        <f>Effectif!#REF!</f>
        <v>#REF!</v>
      </c>
      <c r="AU11" s="170" t="e">
        <f>Effectif!#REF!</f>
        <v>#REF!</v>
      </c>
      <c r="AV11" s="169" t="e">
        <f>Effectif!#REF!</f>
        <v>#REF!</v>
      </c>
      <c r="AW11" s="167" t="e">
        <f>Effectif!#REF!</f>
        <v>#REF!</v>
      </c>
      <c r="AX11" s="168" t="e">
        <f>Effectif!#REF!</f>
        <v>#REF!</v>
      </c>
      <c r="AY11" s="167" t="e">
        <f>Effectif!#REF!</f>
        <v>#REF!</v>
      </c>
      <c r="AZ11" s="167" t="e">
        <f>Effectif!#REF!</f>
        <v>#REF!</v>
      </c>
      <c r="BA11" s="165" t="e">
        <f>Effectif!#REF!</f>
        <v>#REF!</v>
      </c>
      <c r="BB11" s="166" t="e">
        <f>Effectif!#REF!</f>
        <v>#REF!</v>
      </c>
      <c r="BC11" s="166" t="e">
        <f>Effectif!#REF!</f>
        <v>#REF!</v>
      </c>
      <c r="BD11" s="167" t="e">
        <f>Effectif!#REF!</f>
        <v>#REF!</v>
      </c>
      <c r="BE11" s="167"/>
      <c r="BF11" s="167"/>
      <c r="BG11" s="171"/>
    </row>
    <row r="12" spans="1:59" s="172" customFormat="1" ht="15.75" hidden="1">
      <c r="A12" s="165" t="e">
        <f>Effectif!#REF!</f>
        <v>#REF!</v>
      </c>
      <c r="B12" s="166" t="e">
        <f>Effectif!#REF!</f>
        <v>#REF!</v>
      </c>
      <c r="C12" s="278" t="e">
        <f>Effectif!#REF!</f>
        <v>#REF!</v>
      </c>
      <c r="D12" s="167" t="e">
        <f>Effectif!#REF!</f>
        <v>#REF!</v>
      </c>
      <c r="E12" s="168" t="e">
        <f>Effectif!#REF!</f>
        <v>#REF!</v>
      </c>
      <c r="F12" s="169" t="e">
        <f>Effectif!#REF!</f>
        <v>#REF!</v>
      </c>
      <c r="G12" s="169" t="e">
        <f>Effectif!#REF!</f>
        <v>#REF!</v>
      </c>
      <c r="H12" s="170" t="e">
        <f>Effectif!#REF!</f>
        <v>#REF!</v>
      </c>
      <c r="I12" s="169" t="e">
        <f>Effectif!#REF!</f>
        <v>#REF!</v>
      </c>
      <c r="J12" s="167" t="e">
        <f>Effectif!#REF!</f>
        <v>#REF!</v>
      </c>
      <c r="K12" s="168" t="e">
        <f>Effectif!#REF!</f>
        <v>#REF!</v>
      </c>
      <c r="L12" s="167" t="e">
        <f>Effectif!#REF!</f>
        <v>#REF!</v>
      </c>
      <c r="M12" s="167" t="e">
        <f>Effectif!#REF!</f>
        <v>#REF!</v>
      </c>
      <c r="N12" s="165" t="e">
        <f>Effectif!#REF!</f>
        <v>#REF!</v>
      </c>
      <c r="O12" s="166" t="e">
        <f>Effectif!#REF!</f>
        <v>#REF!</v>
      </c>
      <c r="P12" s="166" t="e">
        <f>Effectif!#REF!</f>
        <v>#REF!</v>
      </c>
      <c r="Q12" s="167" t="e">
        <f>Effectif!#REF!</f>
        <v>#REF!</v>
      </c>
      <c r="R12" s="168" t="e">
        <f>Effectif!#REF!</f>
        <v>#REF!</v>
      </c>
      <c r="S12" s="169" t="e">
        <f>Effectif!#REF!</f>
        <v>#REF!</v>
      </c>
      <c r="T12" s="169" t="e">
        <f>Effectif!#REF!</f>
        <v>#REF!</v>
      </c>
      <c r="U12" s="170" t="e">
        <f>Effectif!#REF!</f>
        <v>#REF!</v>
      </c>
      <c r="V12" s="169" t="e">
        <f>Effectif!#REF!</f>
        <v>#REF!</v>
      </c>
      <c r="W12" s="167" t="e">
        <f>Effectif!#REF!</f>
        <v>#REF!</v>
      </c>
      <c r="X12" s="168" t="e">
        <f>Effectif!#REF!</f>
        <v>#REF!</v>
      </c>
      <c r="Y12" s="167" t="e">
        <f>Effectif!#REF!</f>
        <v>#REF!</v>
      </c>
      <c r="Z12" s="167" t="e">
        <f>Effectif!#REF!</f>
        <v>#REF!</v>
      </c>
      <c r="AA12" s="165" t="e">
        <f>Effectif!#REF!</f>
        <v>#REF!</v>
      </c>
      <c r="AB12" s="166" t="e">
        <f>Effectif!#REF!</f>
        <v>#REF!</v>
      </c>
      <c r="AC12" s="166" t="e">
        <f>Effectif!#REF!</f>
        <v>#REF!</v>
      </c>
      <c r="AD12" s="167" t="e">
        <f>Effectif!#REF!</f>
        <v>#REF!</v>
      </c>
      <c r="AE12" s="168" t="e">
        <f>Effectif!#REF!</f>
        <v>#REF!</v>
      </c>
      <c r="AF12" s="169" t="e">
        <f>Effectif!#REF!</f>
        <v>#REF!</v>
      </c>
      <c r="AG12" s="169" t="e">
        <f>Effectif!#REF!</f>
        <v>#REF!</v>
      </c>
      <c r="AH12" s="170" t="e">
        <f>Effectif!#REF!</f>
        <v>#REF!</v>
      </c>
      <c r="AI12" s="169" t="e">
        <f>Effectif!#REF!</f>
        <v>#REF!</v>
      </c>
      <c r="AJ12" s="167" t="e">
        <f>Effectif!#REF!</f>
        <v>#REF!</v>
      </c>
      <c r="AK12" s="168" t="e">
        <f>Effectif!#REF!</f>
        <v>#REF!</v>
      </c>
      <c r="AL12" s="167" t="e">
        <f>Effectif!#REF!</f>
        <v>#REF!</v>
      </c>
      <c r="AM12" s="167" t="e">
        <f>Effectif!#REF!</f>
        <v>#REF!</v>
      </c>
      <c r="AN12" s="165" t="e">
        <f>Effectif!#REF!</f>
        <v>#REF!</v>
      </c>
      <c r="AO12" s="166" t="e">
        <f>Effectif!#REF!</f>
        <v>#REF!</v>
      </c>
      <c r="AP12" s="166" t="e">
        <f>Effectif!#REF!</f>
        <v>#REF!</v>
      </c>
      <c r="AQ12" s="167" t="e">
        <f>Effectif!#REF!</f>
        <v>#REF!</v>
      </c>
      <c r="AR12" s="168" t="e">
        <f>Effectif!#REF!</f>
        <v>#REF!</v>
      </c>
      <c r="AS12" s="169" t="e">
        <f>Effectif!#REF!</f>
        <v>#REF!</v>
      </c>
      <c r="AT12" s="169" t="e">
        <f>Effectif!#REF!</f>
        <v>#REF!</v>
      </c>
      <c r="AU12" s="170" t="e">
        <f>Effectif!#REF!</f>
        <v>#REF!</v>
      </c>
      <c r="AV12" s="169" t="e">
        <f>Effectif!#REF!</f>
        <v>#REF!</v>
      </c>
      <c r="AW12" s="167" t="e">
        <f>Effectif!#REF!</f>
        <v>#REF!</v>
      </c>
      <c r="AX12" s="168" t="e">
        <f>Effectif!#REF!</f>
        <v>#REF!</v>
      </c>
      <c r="AY12" s="167" t="e">
        <f>Effectif!#REF!</f>
        <v>#REF!</v>
      </c>
      <c r="AZ12" s="167" t="e">
        <f>Effectif!#REF!</f>
        <v>#REF!</v>
      </c>
      <c r="BA12" s="165" t="e">
        <f>Effectif!#REF!</f>
        <v>#REF!</v>
      </c>
      <c r="BB12" s="166" t="e">
        <f>Effectif!#REF!</f>
        <v>#REF!</v>
      </c>
      <c r="BC12" s="166" t="e">
        <f>Effectif!#REF!</f>
        <v>#REF!</v>
      </c>
      <c r="BD12" s="167" t="e">
        <f>Effectif!#REF!</f>
        <v>#REF!</v>
      </c>
      <c r="BE12" s="167"/>
      <c r="BF12" s="167"/>
      <c r="BG12" s="171"/>
    </row>
    <row r="13" spans="1:59" s="172" customFormat="1" ht="15.75" hidden="1">
      <c r="A13" s="165" t="e">
        <f>Effectif!#REF!</f>
        <v>#REF!</v>
      </c>
      <c r="B13" s="166" t="e">
        <f>Effectif!#REF!</f>
        <v>#REF!</v>
      </c>
      <c r="C13" s="278" t="e">
        <f>Effectif!#REF!</f>
        <v>#REF!</v>
      </c>
      <c r="D13" s="167" t="e">
        <f>Effectif!#REF!</f>
        <v>#REF!</v>
      </c>
      <c r="E13" s="168" t="e">
        <f>Effectif!#REF!</f>
        <v>#REF!</v>
      </c>
      <c r="F13" s="169" t="e">
        <f>Effectif!#REF!</f>
        <v>#REF!</v>
      </c>
      <c r="G13" s="169" t="e">
        <f>Effectif!#REF!</f>
        <v>#REF!</v>
      </c>
      <c r="H13" s="170" t="e">
        <f>Effectif!#REF!</f>
        <v>#REF!</v>
      </c>
      <c r="I13" s="169" t="e">
        <f>Effectif!#REF!</f>
        <v>#REF!</v>
      </c>
      <c r="J13" s="167" t="e">
        <f>Effectif!#REF!</f>
        <v>#REF!</v>
      </c>
      <c r="K13" s="168" t="e">
        <f>Effectif!#REF!</f>
        <v>#REF!</v>
      </c>
      <c r="L13" s="167" t="e">
        <f>Effectif!#REF!</f>
        <v>#REF!</v>
      </c>
      <c r="M13" s="167" t="e">
        <f>Effectif!#REF!</f>
        <v>#REF!</v>
      </c>
      <c r="N13" s="165" t="e">
        <f>Effectif!#REF!</f>
        <v>#REF!</v>
      </c>
      <c r="O13" s="166" t="e">
        <f>Effectif!#REF!</f>
        <v>#REF!</v>
      </c>
      <c r="P13" s="166" t="e">
        <f>Effectif!#REF!</f>
        <v>#REF!</v>
      </c>
      <c r="Q13" s="167" t="e">
        <f>Effectif!#REF!</f>
        <v>#REF!</v>
      </c>
      <c r="R13" s="168" t="e">
        <f>Effectif!#REF!</f>
        <v>#REF!</v>
      </c>
      <c r="S13" s="169" t="e">
        <f>Effectif!#REF!</f>
        <v>#REF!</v>
      </c>
      <c r="T13" s="169" t="e">
        <f>Effectif!#REF!</f>
        <v>#REF!</v>
      </c>
      <c r="U13" s="170" t="e">
        <f>Effectif!#REF!</f>
        <v>#REF!</v>
      </c>
      <c r="V13" s="169" t="e">
        <f>Effectif!#REF!</f>
        <v>#REF!</v>
      </c>
      <c r="W13" s="167" t="e">
        <f>Effectif!#REF!</f>
        <v>#REF!</v>
      </c>
      <c r="X13" s="168" t="e">
        <f>Effectif!#REF!</f>
        <v>#REF!</v>
      </c>
      <c r="Y13" s="167" t="e">
        <f>Effectif!#REF!</f>
        <v>#REF!</v>
      </c>
      <c r="Z13" s="167" t="e">
        <f>Effectif!#REF!</f>
        <v>#REF!</v>
      </c>
      <c r="AA13" s="165" t="e">
        <f>Effectif!#REF!</f>
        <v>#REF!</v>
      </c>
      <c r="AB13" s="166" t="e">
        <f>Effectif!#REF!</f>
        <v>#REF!</v>
      </c>
      <c r="AC13" s="166" t="e">
        <f>Effectif!#REF!</f>
        <v>#REF!</v>
      </c>
      <c r="AD13" s="167" t="e">
        <f>Effectif!#REF!</f>
        <v>#REF!</v>
      </c>
      <c r="AE13" s="168" t="e">
        <f>Effectif!#REF!</f>
        <v>#REF!</v>
      </c>
      <c r="AF13" s="169" t="e">
        <f>Effectif!#REF!</f>
        <v>#REF!</v>
      </c>
      <c r="AG13" s="169" t="e">
        <f>Effectif!#REF!</f>
        <v>#REF!</v>
      </c>
      <c r="AH13" s="170" t="e">
        <f>Effectif!#REF!</f>
        <v>#REF!</v>
      </c>
      <c r="AI13" s="169" t="e">
        <f>Effectif!#REF!</f>
        <v>#REF!</v>
      </c>
      <c r="AJ13" s="167" t="e">
        <f>Effectif!#REF!</f>
        <v>#REF!</v>
      </c>
      <c r="AK13" s="168" t="e">
        <f>Effectif!#REF!</f>
        <v>#REF!</v>
      </c>
      <c r="AL13" s="167" t="e">
        <f>Effectif!#REF!</f>
        <v>#REF!</v>
      </c>
      <c r="AM13" s="167" t="e">
        <f>Effectif!#REF!</f>
        <v>#REF!</v>
      </c>
      <c r="AN13" s="165" t="e">
        <f>Effectif!#REF!</f>
        <v>#REF!</v>
      </c>
      <c r="AO13" s="166" t="e">
        <f>Effectif!#REF!</f>
        <v>#REF!</v>
      </c>
      <c r="AP13" s="166" t="e">
        <f>Effectif!#REF!</f>
        <v>#REF!</v>
      </c>
      <c r="AQ13" s="167" t="e">
        <f>Effectif!#REF!</f>
        <v>#REF!</v>
      </c>
      <c r="AR13" s="168" t="e">
        <f>Effectif!#REF!</f>
        <v>#REF!</v>
      </c>
      <c r="AS13" s="169" t="e">
        <f>Effectif!#REF!</f>
        <v>#REF!</v>
      </c>
      <c r="AT13" s="169" t="e">
        <f>Effectif!#REF!</f>
        <v>#REF!</v>
      </c>
      <c r="AU13" s="170" t="e">
        <f>Effectif!#REF!</f>
        <v>#REF!</v>
      </c>
      <c r="AV13" s="169" t="e">
        <f>Effectif!#REF!</f>
        <v>#REF!</v>
      </c>
      <c r="AW13" s="167" t="e">
        <f>Effectif!#REF!</f>
        <v>#REF!</v>
      </c>
      <c r="AX13" s="168" t="e">
        <f>Effectif!#REF!</f>
        <v>#REF!</v>
      </c>
      <c r="AY13" s="167" t="e">
        <f>Effectif!#REF!</f>
        <v>#REF!</v>
      </c>
      <c r="AZ13" s="167" t="e">
        <f>Effectif!#REF!</f>
        <v>#REF!</v>
      </c>
      <c r="BA13" s="165" t="e">
        <f>Effectif!#REF!</f>
        <v>#REF!</v>
      </c>
      <c r="BB13" s="166" t="e">
        <f>Effectif!#REF!</f>
        <v>#REF!</v>
      </c>
      <c r="BC13" s="166" t="e">
        <f>Effectif!#REF!</f>
        <v>#REF!</v>
      </c>
      <c r="BD13" s="167" t="e">
        <f>Effectif!#REF!</f>
        <v>#REF!</v>
      </c>
      <c r="BE13" s="167"/>
      <c r="BF13" s="167"/>
      <c r="BG13" s="171"/>
    </row>
    <row r="14" spans="1:59" s="172" customFormat="1" ht="15.75" hidden="1">
      <c r="A14" s="165" t="e">
        <f>Effectif!#REF!</f>
        <v>#REF!</v>
      </c>
      <c r="B14" s="166" t="e">
        <f>Effectif!#REF!</f>
        <v>#REF!</v>
      </c>
      <c r="C14" s="278" t="e">
        <f>Effectif!#REF!</f>
        <v>#REF!</v>
      </c>
      <c r="D14" s="167" t="e">
        <f>Effectif!#REF!</f>
        <v>#REF!</v>
      </c>
      <c r="E14" s="168" t="e">
        <f>Effectif!#REF!</f>
        <v>#REF!</v>
      </c>
      <c r="F14" s="169" t="e">
        <f>Effectif!#REF!</f>
        <v>#REF!</v>
      </c>
      <c r="G14" s="169" t="e">
        <f>Effectif!#REF!</f>
        <v>#REF!</v>
      </c>
      <c r="H14" s="170" t="e">
        <f>Effectif!#REF!</f>
        <v>#REF!</v>
      </c>
      <c r="I14" s="169" t="e">
        <f>Effectif!#REF!</f>
        <v>#REF!</v>
      </c>
      <c r="J14" s="167" t="e">
        <f>Effectif!#REF!</f>
        <v>#REF!</v>
      </c>
      <c r="K14" s="168" t="e">
        <f>Effectif!#REF!</f>
        <v>#REF!</v>
      </c>
      <c r="L14" s="167" t="e">
        <f>Effectif!#REF!</f>
        <v>#REF!</v>
      </c>
      <c r="M14" s="167" t="e">
        <f>Effectif!#REF!</f>
        <v>#REF!</v>
      </c>
      <c r="N14" s="165" t="e">
        <f>Effectif!#REF!</f>
        <v>#REF!</v>
      </c>
      <c r="O14" s="166" t="e">
        <f>Effectif!#REF!</f>
        <v>#REF!</v>
      </c>
      <c r="P14" s="166" t="e">
        <f>Effectif!#REF!</f>
        <v>#REF!</v>
      </c>
      <c r="Q14" s="167" t="e">
        <f>Effectif!#REF!</f>
        <v>#REF!</v>
      </c>
      <c r="R14" s="168" t="e">
        <f>Effectif!#REF!</f>
        <v>#REF!</v>
      </c>
      <c r="S14" s="169" t="e">
        <f>Effectif!#REF!</f>
        <v>#REF!</v>
      </c>
      <c r="T14" s="169" t="e">
        <f>Effectif!#REF!</f>
        <v>#REF!</v>
      </c>
      <c r="U14" s="170" t="e">
        <f>Effectif!#REF!</f>
        <v>#REF!</v>
      </c>
      <c r="V14" s="169" t="e">
        <f>Effectif!#REF!</f>
        <v>#REF!</v>
      </c>
      <c r="W14" s="167" t="e">
        <f>Effectif!#REF!</f>
        <v>#REF!</v>
      </c>
      <c r="X14" s="168" t="e">
        <f>Effectif!#REF!</f>
        <v>#REF!</v>
      </c>
      <c r="Y14" s="167" t="e">
        <f>Effectif!#REF!</f>
        <v>#REF!</v>
      </c>
      <c r="Z14" s="167" t="e">
        <f>Effectif!#REF!</f>
        <v>#REF!</v>
      </c>
      <c r="AA14" s="165" t="e">
        <f>Effectif!#REF!</f>
        <v>#REF!</v>
      </c>
      <c r="AB14" s="166" t="e">
        <f>Effectif!#REF!</f>
        <v>#REF!</v>
      </c>
      <c r="AC14" s="166" t="e">
        <f>Effectif!#REF!</f>
        <v>#REF!</v>
      </c>
      <c r="AD14" s="167" t="e">
        <f>Effectif!#REF!</f>
        <v>#REF!</v>
      </c>
      <c r="AE14" s="168" t="e">
        <f>Effectif!#REF!</f>
        <v>#REF!</v>
      </c>
      <c r="AF14" s="169" t="e">
        <f>Effectif!#REF!</f>
        <v>#REF!</v>
      </c>
      <c r="AG14" s="169" t="e">
        <f>Effectif!#REF!</f>
        <v>#REF!</v>
      </c>
      <c r="AH14" s="170" t="e">
        <f>Effectif!#REF!</f>
        <v>#REF!</v>
      </c>
      <c r="AI14" s="169" t="e">
        <f>Effectif!#REF!</f>
        <v>#REF!</v>
      </c>
      <c r="AJ14" s="167" t="e">
        <f>Effectif!#REF!</f>
        <v>#REF!</v>
      </c>
      <c r="AK14" s="168" t="e">
        <f>Effectif!#REF!</f>
        <v>#REF!</v>
      </c>
      <c r="AL14" s="167" t="e">
        <f>Effectif!#REF!</f>
        <v>#REF!</v>
      </c>
      <c r="AM14" s="167" t="e">
        <f>Effectif!#REF!</f>
        <v>#REF!</v>
      </c>
      <c r="AN14" s="165" t="e">
        <f>Effectif!#REF!</f>
        <v>#REF!</v>
      </c>
      <c r="AO14" s="166" t="e">
        <f>Effectif!#REF!</f>
        <v>#REF!</v>
      </c>
      <c r="AP14" s="166" t="e">
        <f>Effectif!#REF!</f>
        <v>#REF!</v>
      </c>
      <c r="AQ14" s="167" t="e">
        <f>Effectif!#REF!</f>
        <v>#REF!</v>
      </c>
      <c r="AR14" s="168" t="e">
        <f>Effectif!#REF!</f>
        <v>#REF!</v>
      </c>
      <c r="AS14" s="169" t="e">
        <f>Effectif!#REF!</f>
        <v>#REF!</v>
      </c>
      <c r="AT14" s="169" t="e">
        <f>Effectif!#REF!</f>
        <v>#REF!</v>
      </c>
      <c r="AU14" s="170" t="e">
        <f>Effectif!#REF!</f>
        <v>#REF!</v>
      </c>
      <c r="AV14" s="169" t="e">
        <f>Effectif!#REF!</f>
        <v>#REF!</v>
      </c>
      <c r="AW14" s="167" t="e">
        <f>Effectif!#REF!</f>
        <v>#REF!</v>
      </c>
      <c r="AX14" s="168" t="e">
        <f>Effectif!#REF!</f>
        <v>#REF!</v>
      </c>
      <c r="AY14" s="167" t="e">
        <f>Effectif!#REF!</f>
        <v>#REF!</v>
      </c>
      <c r="AZ14" s="167" t="e">
        <f>Effectif!#REF!</f>
        <v>#REF!</v>
      </c>
      <c r="BA14" s="165" t="e">
        <f>Effectif!#REF!</f>
        <v>#REF!</v>
      </c>
      <c r="BB14" s="166" t="e">
        <f>Effectif!#REF!</f>
        <v>#REF!</v>
      </c>
      <c r="BC14" s="166" t="e">
        <f>Effectif!#REF!</f>
        <v>#REF!</v>
      </c>
      <c r="BD14" s="167" t="e">
        <f>Effectif!#REF!</f>
        <v>#REF!</v>
      </c>
      <c r="BE14" s="167"/>
      <c r="BF14" s="167"/>
      <c r="BG14" s="171"/>
    </row>
    <row r="15" spans="1:59" s="172" customFormat="1" ht="15.75" hidden="1">
      <c r="A15" s="165">
        <f>Effectif!A2</f>
        <v>1</v>
      </c>
      <c r="B15" s="166" t="str">
        <f>Effectif!B2</f>
        <v>Youssef</v>
      </c>
      <c r="C15" s="278" t="str">
        <f>Effectif!C2</f>
        <v>BANSE Youssef</v>
      </c>
      <c r="D15" s="167">
        <f>Effectif!D2</f>
        <v>0</v>
      </c>
      <c r="E15" s="168">
        <f>Effectif!E2</f>
        <v>0</v>
      </c>
      <c r="F15" s="169">
        <f>Effectif!F2</f>
        <v>0</v>
      </c>
      <c r="G15" s="169">
        <f>Effectif!G2</f>
        <v>0</v>
      </c>
      <c r="H15" s="170">
        <f>Effectif!H2</f>
        <v>0</v>
      </c>
      <c r="I15" s="169">
        <f>Effectif!I2</f>
        <v>0</v>
      </c>
      <c r="J15" s="167">
        <f>Effectif!J2</f>
        <v>0</v>
      </c>
      <c r="K15" s="168">
        <f>Effectif!K2</f>
        <v>0</v>
      </c>
      <c r="L15" s="167">
        <f>Effectif!L2</f>
        <v>0</v>
      </c>
      <c r="M15" s="167">
        <f>Effectif!M2</f>
        <v>43434</v>
      </c>
      <c r="N15" s="165" t="str">
        <f>Effectif!N2</f>
        <v>31 mois</v>
      </c>
      <c r="O15" s="166">
        <f>Effectif!O2</f>
        <v>0</v>
      </c>
      <c r="P15" s="166">
        <f>Effectif!P2</f>
        <v>0</v>
      </c>
      <c r="Q15" s="167">
        <f>Effectif!Q2</f>
        <v>0</v>
      </c>
      <c r="R15" s="168">
        <f>Effectif!R2</f>
        <v>0</v>
      </c>
      <c r="S15" s="169">
        <f>Effectif!S2</f>
        <v>0</v>
      </c>
      <c r="T15" s="169">
        <f>Effectif!T2</f>
        <v>0</v>
      </c>
      <c r="U15" s="170">
        <f>Effectif!U2</f>
        <v>0</v>
      </c>
      <c r="V15" s="169">
        <f>Effectif!V2</f>
        <v>0</v>
      </c>
      <c r="W15" s="167">
        <f>Effectif!W2</f>
        <v>0</v>
      </c>
      <c r="X15" s="168">
        <f>Effectif!X2</f>
        <v>0</v>
      </c>
      <c r="Y15" s="167">
        <f>Effectif!Y2</f>
        <v>0</v>
      </c>
      <c r="Z15" s="167">
        <f>Effectif!Z2</f>
        <v>0</v>
      </c>
      <c r="AA15" s="165">
        <f>Effectif!AA2</f>
        <v>0</v>
      </c>
      <c r="AB15" s="166">
        <f>Effectif!AB2</f>
        <v>0</v>
      </c>
      <c r="AC15" s="166">
        <f>Effectif!AC2</f>
        <v>0</v>
      </c>
      <c r="AD15" s="167">
        <f>Effectif!AD2</f>
        <v>0</v>
      </c>
      <c r="AE15" s="168">
        <f>Effectif!AE2</f>
        <v>0</v>
      </c>
      <c r="AF15" s="169">
        <f>Effectif!AF2</f>
        <v>0</v>
      </c>
      <c r="AG15" s="169">
        <f>Effectif!AG2</f>
        <v>0</v>
      </c>
      <c r="AH15" s="170">
        <f>Effectif!AH2</f>
        <v>0</v>
      </c>
      <c r="AI15" s="169">
        <f>Effectif!AI2</f>
        <v>0</v>
      </c>
      <c r="AJ15" s="167">
        <f>Effectif!AJ2</f>
        <v>0</v>
      </c>
      <c r="AK15" s="168">
        <f>Effectif!AK2</f>
        <v>0</v>
      </c>
      <c r="AL15" s="167">
        <f>Effectif!AL2</f>
        <v>0</v>
      </c>
      <c r="AM15" s="167">
        <f>Effectif!AM2</f>
        <v>0</v>
      </c>
      <c r="AN15" s="165">
        <f>Effectif!AN2</f>
        <v>0</v>
      </c>
      <c r="AO15" s="166">
        <f>Effectif!AO2</f>
        <v>0</v>
      </c>
      <c r="AP15" s="166">
        <f>Effectif!AP2</f>
        <v>0</v>
      </c>
      <c r="AQ15" s="167">
        <f>Effectif!AQ2</f>
        <v>0</v>
      </c>
      <c r="AR15" s="168">
        <f>Effectif!AR2</f>
        <v>0</v>
      </c>
      <c r="AS15" s="169">
        <f>Effectif!AS2</f>
        <v>0</v>
      </c>
      <c r="AT15" s="169">
        <f>Effectif!AT2</f>
        <v>0</v>
      </c>
      <c r="AU15" s="170">
        <f>Effectif!AU2</f>
        <v>0</v>
      </c>
      <c r="AV15" s="169">
        <f>Effectif!AV2</f>
        <v>0</v>
      </c>
      <c r="AW15" s="167">
        <f>Effectif!AW2</f>
        <v>0</v>
      </c>
      <c r="AX15" s="168">
        <f>Effectif!AX2</f>
        <v>0</v>
      </c>
      <c r="AY15" s="167">
        <f>Effectif!AY2</f>
        <v>0</v>
      </c>
      <c r="AZ15" s="167">
        <f>Effectif!AZ2</f>
        <v>0</v>
      </c>
      <c r="BA15" s="165">
        <f>Effectif!BA2</f>
        <v>0</v>
      </c>
      <c r="BB15" s="166">
        <f>Effectif!BB2</f>
        <v>0</v>
      </c>
      <c r="BC15" s="166">
        <f>Effectif!BC2</f>
        <v>0</v>
      </c>
      <c r="BD15" s="167">
        <f>Effectif!BD2</f>
        <v>0</v>
      </c>
      <c r="BE15" s="167"/>
      <c r="BF15" s="167"/>
      <c r="BG15" s="171"/>
    </row>
    <row r="16" spans="1:59" s="172" customFormat="1" ht="15.75" hidden="1">
      <c r="A16" s="165">
        <f>Effectif!A4</f>
        <v>1</v>
      </c>
      <c r="B16" s="166" t="str">
        <f>Effectif!B4</f>
        <v>Sami</v>
      </c>
      <c r="C16" s="278" t="str">
        <f>Effectif!C4</f>
        <v>CHAFAI Sami</v>
      </c>
      <c r="D16" s="167">
        <f>Effectif!D4</f>
        <v>0</v>
      </c>
      <c r="E16" s="168">
        <f>Effectif!E4</f>
        <v>0</v>
      </c>
      <c r="F16" s="169">
        <f>Effectif!F4</f>
        <v>0</v>
      </c>
      <c r="G16" s="169">
        <f>Effectif!G4</f>
        <v>0</v>
      </c>
      <c r="H16" s="170">
        <f>Effectif!H4</f>
        <v>0</v>
      </c>
      <c r="I16" s="169">
        <f>Effectif!I4</f>
        <v>0</v>
      </c>
      <c r="J16" s="167">
        <f>Effectif!J4</f>
        <v>0</v>
      </c>
      <c r="K16" s="168">
        <f>Effectif!K4</f>
        <v>0</v>
      </c>
      <c r="L16" s="167">
        <f>Effectif!L4</f>
        <v>0</v>
      </c>
      <c r="M16" s="167">
        <f>Effectif!M4</f>
        <v>44005</v>
      </c>
      <c r="N16" s="165" t="str">
        <f>Effectif!N4</f>
        <v>12 mois</v>
      </c>
      <c r="O16" s="166">
        <f>Effectif!O4</f>
        <v>0</v>
      </c>
      <c r="P16" s="166">
        <f>Effectif!P4</f>
        <v>0</v>
      </c>
      <c r="Q16" s="167">
        <f>Effectif!Q4</f>
        <v>0</v>
      </c>
      <c r="R16" s="168">
        <f>Effectif!R4</f>
        <v>0</v>
      </c>
      <c r="S16" s="169">
        <f>Effectif!S4</f>
        <v>0</v>
      </c>
      <c r="T16" s="169">
        <f>Effectif!T4</f>
        <v>0</v>
      </c>
      <c r="U16" s="170">
        <f>Effectif!U4</f>
        <v>0</v>
      </c>
      <c r="V16" s="169">
        <f>Effectif!V4</f>
        <v>0</v>
      </c>
      <c r="W16" s="167">
        <f>Effectif!W4</f>
        <v>0</v>
      </c>
      <c r="X16" s="168">
        <f>Effectif!X4</f>
        <v>0</v>
      </c>
      <c r="Y16" s="167">
        <f>Effectif!Y4</f>
        <v>0</v>
      </c>
      <c r="Z16" s="167">
        <f>Effectif!Z4</f>
        <v>0</v>
      </c>
      <c r="AA16" s="165">
        <f>Effectif!AA4</f>
        <v>0</v>
      </c>
      <c r="AB16" s="166">
        <f>Effectif!AB4</f>
        <v>0</v>
      </c>
      <c r="AC16" s="166">
        <f>Effectif!AC4</f>
        <v>0</v>
      </c>
      <c r="AD16" s="167">
        <f>Effectif!AD4</f>
        <v>0</v>
      </c>
      <c r="AE16" s="168">
        <f>Effectif!AE4</f>
        <v>0</v>
      </c>
      <c r="AF16" s="169">
        <f>Effectif!AF4</f>
        <v>0</v>
      </c>
      <c r="AG16" s="169">
        <f>Effectif!AG4</f>
        <v>0</v>
      </c>
      <c r="AH16" s="170">
        <f>Effectif!AH4</f>
        <v>0</v>
      </c>
      <c r="AI16" s="169">
        <f>Effectif!AI4</f>
        <v>0</v>
      </c>
      <c r="AJ16" s="167">
        <f>Effectif!AJ4</f>
        <v>0</v>
      </c>
      <c r="AK16" s="168">
        <f>Effectif!AK4</f>
        <v>0</v>
      </c>
      <c r="AL16" s="167">
        <f>Effectif!AL4</f>
        <v>0</v>
      </c>
      <c r="AM16" s="167">
        <f>Effectif!AM4</f>
        <v>0</v>
      </c>
      <c r="AN16" s="165">
        <f>Effectif!AN4</f>
        <v>0</v>
      </c>
      <c r="AO16" s="166">
        <f>Effectif!AO4</f>
        <v>0</v>
      </c>
      <c r="AP16" s="166">
        <f>Effectif!AP4</f>
        <v>0</v>
      </c>
      <c r="AQ16" s="167">
        <f>Effectif!AQ4</f>
        <v>0</v>
      </c>
      <c r="AR16" s="168">
        <f>Effectif!AR4</f>
        <v>0</v>
      </c>
      <c r="AS16" s="169">
        <f>Effectif!AS4</f>
        <v>0</v>
      </c>
      <c r="AT16" s="169">
        <f>Effectif!AT4</f>
        <v>0</v>
      </c>
      <c r="AU16" s="170">
        <f>Effectif!AU4</f>
        <v>0</v>
      </c>
      <c r="AV16" s="169">
        <f>Effectif!AV4</f>
        <v>0</v>
      </c>
      <c r="AW16" s="167">
        <f>Effectif!AW4</f>
        <v>0</v>
      </c>
      <c r="AX16" s="168">
        <f>Effectif!AX4</f>
        <v>0</v>
      </c>
      <c r="AY16" s="167">
        <f>Effectif!AY4</f>
        <v>0</v>
      </c>
      <c r="AZ16" s="167">
        <f>Effectif!AZ4</f>
        <v>0</v>
      </c>
      <c r="BA16" s="165">
        <f>Effectif!BA4</f>
        <v>0</v>
      </c>
      <c r="BB16" s="166">
        <f>Effectif!BB4</f>
        <v>0</v>
      </c>
      <c r="BC16" s="166">
        <f>Effectif!BC4</f>
        <v>0</v>
      </c>
      <c r="BD16" s="167">
        <f>Effectif!BD4</f>
        <v>0</v>
      </c>
      <c r="BE16" s="167"/>
      <c r="BF16" s="167"/>
      <c r="BG16" s="171"/>
    </row>
    <row r="17" spans="1:59" s="172" customFormat="1" ht="15.75" hidden="1">
      <c r="A17" s="165">
        <f>Effectif!A5</f>
        <v>1</v>
      </c>
      <c r="B17" s="166" t="str">
        <f>Effectif!B5</f>
        <v>Samouka</v>
      </c>
      <c r="C17" s="278" t="str">
        <f>Effectif!C5</f>
        <v>CONDE Samouka</v>
      </c>
      <c r="D17" s="167">
        <f>Effectif!D5</f>
        <v>0</v>
      </c>
      <c r="E17" s="168">
        <f>Effectif!E5</f>
        <v>0</v>
      </c>
      <c r="F17" s="169">
        <f>Effectif!F5</f>
        <v>0</v>
      </c>
      <c r="G17" s="169">
        <f>Effectif!G5</f>
        <v>0</v>
      </c>
      <c r="H17" s="170">
        <f>Effectif!H5</f>
        <v>0</v>
      </c>
      <c r="I17" s="169">
        <f>Effectif!I5</f>
        <v>0</v>
      </c>
      <c r="J17" s="167">
        <f>Effectif!J5</f>
        <v>0</v>
      </c>
      <c r="K17" s="168">
        <f>Effectif!K5</f>
        <v>0</v>
      </c>
      <c r="L17" s="167">
        <f>Effectif!L5</f>
        <v>0</v>
      </c>
      <c r="M17" s="167">
        <f>Effectif!M5</f>
        <v>44288</v>
      </c>
      <c r="N17" s="165" t="str">
        <f>Effectif!N5</f>
        <v>2 mois</v>
      </c>
      <c r="O17" s="166">
        <f>Effectif!O5</f>
        <v>0</v>
      </c>
      <c r="P17" s="166">
        <f>Effectif!P5</f>
        <v>0</v>
      </c>
      <c r="Q17" s="167">
        <f>Effectif!Q5</f>
        <v>0</v>
      </c>
      <c r="R17" s="168">
        <f>Effectif!R5</f>
        <v>0</v>
      </c>
      <c r="S17" s="169">
        <f>Effectif!S5</f>
        <v>0</v>
      </c>
      <c r="T17" s="169">
        <f>Effectif!T5</f>
        <v>0</v>
      </c>
      <c r="U17" s="170">
        <f>Effectif!U5</f>
        <v>0</v>
      </c>
      <c r="V17" s="169">
        <f>Effectif!V5</f>
        <v>0</v>
      </c>
      <c r="W17" s="167">
        <f>Effectif!W5</f>
        <v>0</v>
      </c>
      <c r="X17" s="168">
        <f>Effectif!X5</f>
        <v>0</v>
      </c>
      <c r="Y17" s="167">
        <f>Effectif!Y5</f>
        <v>0</v>
      </c>
      <c r="Z17" s="167">
        <f>Effectif!Z5</f>
        <v>0</v>
      </c>
      <c r="AA17" s="165">
        <f>Effectif!AA5</f>
        <v>0</v>
      </c>
      <c r="AB17" s="166">
        <f>Effectif!AB5</f>
        <v>0</v>
      </c>
      <c r="AC17" s="166">
        <f>Effectif!AC5</f>
        <v>0</v>
      </c>
      <c r="AD17" s="167">
        <f>Effectif!AD5</f>
        <v>0</v>
      </c>
      <c r="AE17" s="168">
        <f>Effectif!AE5</f>
        <v>0</v>
      </c>
      <c r="AF17" s="169">
        <f>Effectif!AF5</f>
        <v>0</v>
      </c>
      <c r="AG17" s="169">
        <f>Effectif!AG5</f>
        <v>0</v>
      </c>
      <c r="AH17" s="170">
        <f>Effectif!AH5</f>
        <v>0</v>
      </c>
      <c r="AI17" s="169">
        <f>Effectif!AI5</f>
        <v>0</v>
      </c>
      <c r="AJ17" s="167">
        <f>Effectif!AJ5</f>
        <v>0</v>
      </c>
      <c r="AK17" s="168">
        <f>Effectif!AK5</f>
        <v>0</v>
      </c>
      <c r="AL17" s="167">
        <f>Effectif!AL5</f>
        <v>0</v>
      </c>
      <c r="AM17" s="167">
        <f>Effectif!AM5</f>
        <v>0</v>
      </c>
      <c r="AN17" s="165">
        <f>Effectif!AN5</f>
        <v>0</v>
      </c>
      <c r="AO17" s="166">
        <f>Effectif!AO5</f>
        <v>0</v>
      </c>
      <c r="AP17" s="166">
        <f>Effectif!AP5</f>
        <v>0</v>
      </c>
      <c r="AQ17" s="167">
        <f>Effectif!AQ5</f>
        <v>0</v>
      </c>
      <c r="AR17" s="168">
        <f>Effectif!AR5</f>
        <v>0</v>
      </c>
      <c r="AS17" s="169">
        <f>Effectif!AS5</f>
        <v>0</v>
      </c>
      <c r="AT17" s="169">
        <f>Effectif!AT5</f>
        <v>0</v>
      </c>
      <c r="AU17" s="170">
        <f>Effectif!AU5</f>
        <v>0</v>
      </c>
      <c r="AV17" s="169">
        <f>Effectif!AV5</f>
        <v>0</v>
      </c>
      <c r="AW17" s="167">
        <f>Effectif!AW5</f>
        <v>0</v>
      </c>
      <c r="AX17" s="168">
        <f>Effectif!AX5</f>
        <v>0</v>
      </c>
      <c r="AY17" s="167">
        <f>Effectif!AY5</f>
        <v>0</v>
      </c>
      <c r="AZ17" s="167">
        <f>Effectif!AZ5</f>
        <v>0</v>
      </c>
      <c r="BA17" s="165">
        <f>Effectif!BA5</f>
        <v>0</v>
      </c>
      <c r="BB17" s="166">
        <f>Effectif!BB5</f>
        <v>0</v>
      </c>
      <c r="BC17" s="166">
        <f>Effectif!BC5</f>
        <v>0</v>
      </c>
      <c r="BD17" s="167">
        <f>Effectif!BD5</f>
        <v>0</v>
      </c>
      <c r="BE17" s="167"/>
      <c r="BF17" s="167"/>
      <c r="BG17" s="171"/>
    </row>
    <row r="18" spans="1:59" s="172" customFormat="1" ht="15.75" hidden="1">
      <c r="A18" s="165">
        <f>Effectif!A6</f>
        <v>1</v>
      </c>
      <c r="B18" s="166" t="str">
        <f>Effectif!B6</f>
        <v>Zignine Richard</v>
      </c>
      <c r="C18" s="278" t="str">
        <f>Effectif!C6</f>
        <v>DABIRE Zignine Richard</v>
      </c>
      <c r="D18" s="167">
        <f>Effectif!D6</f>
        <v>0</v>
      </c>
      <c r="E18" s="168">
        <f>Effectif!E6</f>
        <v>0</v>
      </c>
      <c r="F18" s="169">
        <f>Effectif!F6</f>
        <v>0</v>
      </c>
      <c r="G18" s="169">
        <f>Effectif!G6</f>
        <v>0</v>
      </c>
      <c r="H18" s="170">
        <f>Effectif!H6</f>
        <v>0</v>
      </c>
      <c r="I18" s="169">
        <f>Effectif!I6</f>
        <v>0</v>
      </c>
      <c r="J18" s="167">
        <f>Effectif!J6</f>
        <v>0</v>
      </c>
      <c r="K18" s="168">
        <f>Effectif!K6</f>
        <v>0</v>
      </c>
      <c r="L18" s="167">
        <f>Effectif!L6</f>
        <v>0</v>
      </c>
      <c r="M18" s="167">
        <f>Effectif!M6</f>
        <v>43434</v>
      </c>
      <c r="N18" s="165" t="str">
        <f>Effectif!N6</f>
        <v>31 mois</v>
      </c>
      <c r="O18" s="166">
        <f>Effectif!O6</f>
        <v>0</v>
      </c>
      <c r="P18" s="166">
        <f>Effectif!P6</f>
        <v>0</v>
      </c>
      <c r="Q18" s="167">
        <f>Effectif!Q6</f>
        <v>0</v>
      </c>
      <c r="R18" s="168">
        <f>Effectif!R6</f>
        <v>0</v>
      </c>
      <c r="S18" s="169">
        <f>Effectif!S6</f>
        <v>0</v>
      </c>
      <c r="T18" s="169">
        <f>Effectif!T6</f>
        <v>0</v>
      </c>
      <c r="U18" s="170">
        <f>Effectif!U6</f>
        <v>0</v>
      </c>
      <c r="V18" s="169">
        <f>Effectif!V6</f>
        <v>0</v>
      </c>
      <c r="W18" s="167">
        <f>Effectif!W6</f>
        <v>0</v>
      </c>
      <c r="X18" s="168">
        <f>Effectif!X6</f>
        <v>0</v>
      </c>
      <c r="Y18" s="167">
        <f>Effectif!Y6</f>
        <v>0</v>
      </c>
      <c r="Z18" s="167">
        <f>Effectif!Z6</f>
        <v>0</v>
      </c>
      <c r="AA18" s="165">
        <f>Effectif!AA6</f>
        <v>0</v>
      </c>
      <c r="AB18" s="166">
        <f>Effectif!AB6</f>
        <v>0</v>
      </c>
      <c r="AC18" s="166">
        <f>Effectif!AC6</f>
        <v>0</v>
      </c>
      <c r="AD18" s="167">
        <f>Effectif!AD6</f>
        <v>0</v>
      </c>
      <c r="AE18" s="168">
        <f>Effectif!AE6</f>
        <v>0</v>
      </c>
      <c r="AF18" s="169">
        <f>Effectif!AF6</f>
        <v>0</v>
      </c>
      <c r="AG18" s="169">
        <f>Effectif!AG6</f>
        <v>0</v>
      </c>
      <c r="AH18" s="170">
        <f>Effectif!AH6</f>
        <v>0</v>
      </c>
      <c r="AI18" s="169">
        <f>Effectif!AI6</f>
        <v>0</v>
      </c>
      <c r="AJ18" s="167">
        <f>Effectif!AJ6</f>
        <v>0</v>
      </c>
      <c r="AK18" s="168">
        <f>Effectif!AK6</f>
        <v>0</v>
      </c>
      <c r="AL18" s="167">
        <f>Effectif!AL6</f>
        <v>0</v>
      </c>
      <c r="AM18" s="167">
        <f>Effectif!AM6</f>
        <v>0</v>
      </c>
      <c r="AN18" s="165">
        <f>Effectif!AN6</f>
        <v>0</v>
      </c>
      <c r="AO18" s="166">
        <f>Effectif!AO6</f>
        <v>0</v>
      </c>
      <c r="AP18" s="166">
        <f>Effectif!AP6</f>
        <v>0</v>
      </c>
      <c r="AQ18" s="167">
        <f>Effectif!AQ6</f>
        <v>0</v>
      </c>
      <c r="AR18" s="168">
        <f>Effectif!AR6</f>
        <v>0</v>
      </c>
      <c r="AS18" s="169">
        <f>Effectif!AS6</f>
        <v>0</v>
      </c>
      <c r="AT18" s="169">
        <f>Effectif!AT6</f>
        <v>0</v>
      </c>
      <c r="AU18" s="170">
        <f>Effectif!AU6</f>
        <v>0</v>
      </c>
      <c r="AV18" s="169">
        <f>Effectif!AV6</f>
        <v>0</v>
      </c>
      <c r="AW18" s="167">
        <f>Effectif!AW6</f>
        <v>0</v>
      </c>
      <c r="AX18" s="168">
        <f>Effectif!AX6</f>
        <v>0</v>
      </c>
      <c r="AY18" s="167">
        <f>Effectif!AY6</f>
        <v>0</v>
      </c>
      <c r="AZ18" s="167">
        <f>Effectif!AZ6</f>
        <v>0</v>
      </c>
      <c r="BA18" s="165">
        <f>Effectif!BA6</f>
        <v>0</v>
      </c>
      <c r="BB18" s="166">
        <f>Effectif!BB6</f>
        <v>0</v>
      </c>
      <c r="BC18" s="166">
        <f>Effectif!BC6</f>
        <v>0</v>
      </c>
      <c r="BD18" s="167">
        <f>Effectif!BD6</f>
        <v>0</v>
      </c>
      <c r="BE18" s="167"/>
      <c r="BF18" s="167"/>
      <c r="BG18" s="171"/>
    </row>
    <row r="19" spans="1:59" s="172" customFormat="1" ht="15.75" hidden="1">
      <c r="A19" s="165" t="e">
        <f>Effectif!#REF!</f>
        <v>#REF!</v>
      </c>
      <c r="B19" s="166" t="e">
        <f>Effectif!#REF!</f>
        <v>#REF!</v>
      </c>
      <c r="C19" s="278" t="e">
        <f>Effectif!#REF!</f>
        <v>#REF!</v>
      </c>
      <c r="D19" s="167" t="e">
        <f>Effectif!#REF!</f>
        <v>#REF!</v>
      </c>
      <c r="E19" s="168" t="e">
        <f>Effectif!#REF!</f>
        <v>#REF!</v>
      </c>
      <c r="F19" s="169" t="e">
        <f>Effectif!#REF!</f>
        <v>#REF!</v>
      </c>
      <c r="G19" s="169" t="e">
        <f>Effectif!#REF!</f>
        <v>#REF!</v>
      </c>
      <c r="H19" s="170" t="e">
        <f>Effectif!#REF!</f>
        <v>#REF!</v>
      </c>
      <c r="I19" s="169" t="e">
        <f>Effectif!#REF!</f>
        <v>#REF!</v>
      </c>
      <c r="J19" s="167" t="e">
        <f>Effectif!#REF!</f>
        <v>#REF!</v>
      </c>
      <c r="K19" s="168" t="e">
        <f>Effectif!#REF!</f>
        <v>#REF!</v>
      </c>
      <c r="L19" s="167" t="e">
        <f>Effectif!#REF!</f>
        <v>#REF!</v>
      </c>
      <c r="M19" s="167" t="e">
        <f>Effectif!#REF!</f>
        <v>#REF!</v>
      </c>
      <c r="N19" s="165" t="e">
        <f>Effectif!#REF!</f>
        <v>#REF!</v>
      </c>
      <c r="O19" s="166" t="e">
        <f>Effectif!#REF!</f>
        <v>#REF!</v>
      </c>
      <c r="P19" s="166" t="e">
        <f>Effectif!#REF!</f>
        <v>#REF!</v>
      </c>
      <c r="Q19" s="167" t="e">
        <f>Effectif!#REF!</f>
        <v>#REF!</v>
      </c>
      <c r="R19" s="168" t="e">
        <f>Effectif!#REF!</f>
        <v>#REF!</v>
      </c>
      <c r="S19" s="169" t="e">
        <f>Effectif!#REF!</f>
        <v>#REF!</v>
      </c>
      <c r="T19" s="169" t="e">
        <f>Effectif!#REF!</f>
        <v>#REF!</v>
      </c>
      <c r="U19" s="170" t="e">
        <f>Effectif!#REF!</f>
        <v>#REF!</v>
      </c>
      <c r="V19" s="169" t="e">
        <f>Effectif!#REF!</f>
        <v>#REF!</v>
      </c>
      <c r="W19" s="167" t="e">
        <f>Effectif!#REF!</f>
        <v>#REF!</v>
      </c>
      <c r="X19" s="168" t="e">
        <f>Effectif!#REF!</f>
        <v>#REF!</v>
      </c>
      <c r="Y19" s="167" t="e">
        <f>Effectif!#REF!</f>
        <v>#REF!</v>
      </c>
      <c r="Z19" s="167" t="e">
        <f>Effectif!#REF!</f>
        <v>#REF!</v>
      </c>
      <c r="AA19" s="165" t="e">
        <f>Effectif!#REF!</f>
        <v>#REF!</v>
      </c>
      <c r="AB19" s="166" t="e">
        <f>Effectif!#REF!</f>
        <v>#REF!</v>
      </c>
      <c r="AC19" s="166" t="e">
        <f>Effectif!#REF!</f>
        <v>#REF!</v>
      </c>
      <c r="AD19" s="167" t="e">
        <f>Effectif!#REF!</f>
        <v>#REF!</v>
      </c>
      <c r="AE19" s="168" t="e">
        <f>Effectif!#REF!</f>
        <v>#REF!</v>
      </c>
      <c r="AF19" s="169" t="e">
        <f>Effectif!#REF!</f>
        <v>#REF!</v>
      </c>
      <c r="AG19" s="169" t="e">
        <f>Effectif!#REF!</f>
        <v>#REF!</v>
      </c>
      <c r="AH19" s="170" t="e">
        <f>Effectif!#REF!</f>
        <v>#REF!</v>
      </c>
      <c r="AI19" s="169" t="e">
        <f>Effectif!#REF!</f>
        <v>#REF!</v>
      </c>
      <c r="AJ19" s="167" t="e">
        <f>Effectif!#REF!</f>
        <v>#REF!</v>
      </c>
      <c r="AK19" s="168" t="e">
        <f>Effectif!#REF!</f>
        <v>#REF!</v>
      </c>
      <c r="AL19" s="167" t="e">
        <f>Effectif!#REF!</f>
        <v>#REF!</v>
      </c>
      <c r="AM19" s="167" t="e">
        <f>Effectif!#REF!</f>
        <v>#REF!</v>
      </c>
      <c r="AN19" s="165" t="e">
        <f>Effectif!#REF!</f>
        <v>#REF!</v>
      </c>
      <c r="AO19" s="166" t="e">
        <f>Effectif!#REF!</f>
        <v>#REF!</v>
      </c>
      <c r="AP19" s="166" t="e">
        <f>Effectif!#REF!</f>
        <v>#REF!</v>
      </c>
      <c r="AQ19" s="167" t="e">
        <f>Effectif!#REF!</f>
        <v>#REF!</v>
      </c>
      <c r="AR19" s="168" t="e">
        <f>Effectif!#REF!</f>
        <v>#REF!</v>
      </c>
      <c r="AS19" s="169" t="e">
        <f>Effectif!#REF!</f>
        <v>#REF!</v>
      </c>
      <c r="AT19" s="169" t="e">
        <f>Effectif!#REF!</f>
        <v>#REF!</v>
      </c>
      <c r="AU19" s="170" t="e">
        <f>Effectif!#REF!</f>
        <v>#REF!</v>
      </c>
      <c r="AV19" s="169" t="e">
        <f>Effectif!#REF!</f>
        <v>#REF!</v>
      </c>
      <c r="AW19" s="167" t="e">
        <f>Effectif!#REF!</f>
        <v>#REF!</v>
      </c>
      <c r="AX19" s="168" t="e">
        <f>Effectif!#REF!</f>
        <v>#REF!</v>
      </c>
      <c r="AY19" s="167" t="e">
        <f>Effectif!#REF!</f>
        <v>#REF!</v>
      </c>
      <c r="AZ19" s="167" t="e">
        <f>Effectif!#REF!</f>
        <v>#REF!</v>
      </c>
      <c r="BA19" s="165" t="e">
        <f>Effectif!#REF!</f>
        <v>#REF!</v>
      </c>
      <c r="BB19" s="166" t="e">
        <f>Effectif!#REF!</f>
        <v>#REF!</v>
      </c>
      <c r="BC19" s="166" t="e">
        <f>Effectif!#REF!</f>
        <v>#REF!</v>
      </c>
      <c r="BD19" s="167" t="e">
        <f>Effectif!#REF!</f>
        <v>#REF!</v>
      </c>
      <c r="BE19" s="167"/>
      <c r="BF19" s="167"/>
      <c r="BG19" s="171"/>
    </row>
    <row r="20" spans="1:59" s="172" customFormat="1" ht="15.75" hidden="1">
      <c r="A20" s="165" t="e">
        <f>Effectif!#REF!</f>
        <v>#REF!</v>
      </c>
      <c r="B20" s="166" t="e">
        <f>Effectif!#REF!</f>
        <v>#REF!</v>
      </c>
      <c r="C20" s="278" t="e">
        <f>Effectif!#REF!</f>
        <v>#REF!</v>
      </c>
      <c r="D20" s="167" t="e">
        <f>Effectif!#REF!</f>
        <v>#REF!</v>
      </c>
      <c r="E20" s="168" t="e">
        <f>Effectif!#REF!</f>
        <v>#REF!</v>
      </c>
      <c r="F20" s="169" t="e">
        <f>Effectif!#REF!</f>
        <v>#REF!</v>
      </c>
      <c r="G20" s="169" t="e">
        <f>Effectif!#REF!</f>
        <v>#REF!</v>
      </c>
      <c r="H20" s="170" t="e">
        <f>Effectif!#REF!</f>
        <v>#REF!</v>
      </c>
      <c r="I20" s="169" t="e">
        <f>Effectif!#REF!</f>
        <v>#REF!</v>
      </c>
      <c r="J20" s="167" t="e">
        <f>Effectif!#REF!</f>
        <v>#REF!</v>
      </c>
      <c r="K20" s="168" t="e">
        <f>Effectif!#REF!</f>
        <v>#REF!</v>
      </c>
      <c r="L20" s="167" t="e">
        <f>Effectif!#REF!</f>
        <v>#REF!</v>
      </c>
      <c r="M20" s="167" t="e">
        <f>Effectif!#REF!</f>
        <v>#REF!</v>
      </c>
      <c r="N20" s="165" t="e">
        <f>Effectif!#REF!</f>
        <v>#REF!</v>
      </c>
      <c r="O20" s="166" t="e">
        <f>Effectif!#REF!</f>
        <v>#REF!</v>
      </c>
      <c r="P20" s="166" t="e">
        <f>Effectif!#REF!</f>
        <v>#REF!</v>
      </c>
      <c r="Q20" s="167" t="e">
        <f>Effectif!#REF!</f>
        <v>#REF!</v>
      </c>
      <c r="R20" s="168" t="e">
        <f>Effectif!#REF!</f>
        <v>#REF!</v>
      </c>
      <c r="S20" s="169" t="e">
        <f>Effectif!#REF!</f>
        <v>#REF!</v>
      </c>
      <c r="T20" s="169" t="e">
        <f>Effectif!#REF!</f>
        <v>#REF!</v>
      </c>
      <c r="U20" s="170" t="e">
        <f>Effectif!#REF!</f>
        <v>#REF!</v>
      </c>
      <c r="V20" s="169" t="e">
        <f>Effectif!#REF!</f>
        <v>#REF!</v>
      </c>
      <c r="W20" s="167" t="e">
        <f>Effectif!#REF!</f>
        <v>#REF!</v>
      </c>
      <c r="X20" s="168" t="e">
        <f>Effectif!#REF!</f>
        <v>#REF!</v>
      </c>
      <c r="Y20" s="167" t="e">
        <f>Effectif!#REF!</f>
        <v>#REF!</v>
      </c>
      <c r="Z20" s="167" t="e">
        <f>Effectif!#REF!</f>
        <v>#REF!</v>
      </c>
      <c r="AA20" s="165" t="e">
        <f>Effectif!#REF!</f>
        <v>#REF!</v>
      </c>
      <c r="AB20" s="166" t="e">
        <f>Effectif!#REF!</f>
        <v>#REF!</v>
      </c>
      <c r="AC20" s="166" t="e">
        <f>Effectif!#REF!</f>
        <v>#REF!</v>
      </c>
      <c r="AD20" s="167" t="e">
        <f>Effectif!#REF!</f>
        <v>#REF!</v>
      </c>
      <c r="AE20" s="168" t="e">
        <f>Effectif!#REF!</f>
        <v>#REF!</v>
      </c>
      <c r="AF20" s="169" t="e">
        <f>Effectif!#REF!</f>
        <v>#REF!</v>
      </c>
      <c r="AG20" s="169" t="e">
        <f>Effectif!#REF!</f>
        <v>#REF!</v>
      </c>
      <c r="AH20" s="170" t="e">
        <f>Effectif!#REF!</f>
        <v>#REF!</v>
      </c>
      <c r="AI20" s="169" t="e">
        <f>Effectif!#REF!</f>
        <v>#REF!</v>
      </c>
      <c r="AJ20" s="167" t="e">
        <f>Effectif!#REF!</f>
        <v>#REF!</v>
      </c>
      <c r="AK20" s="168" t="e">
        <f>Effectif!#REF!</f>
        <v>#REF!</v>
      </c>
      <c r="AL20" s="167" t="e">
        <f>Effectif!#REF!</f>
        <v>#REF!</v>
      </c>
      <c r="AM20" s="167" t="e">
        <f>Effectif!#REF!</f>
        <v>#REF!</v>
      </c>
      <c r="AN20" s="165" t="e">
        <f>Effectif!#REF!</f>
        <v>#REF!</v>
      </c>
      <c r="AO20" s="166" t="e">
        <f>Effectif!#REF!</f>
        <v>#REF!</v>
      </c>
      <c r="AP20" s="166" t="e">
        <f>Effectif!#REF!</f>
        <v>#REF!</v>
      </c>
      <c r="AQ20" s="167" t="e">
        <f>Effectif!#REF!</f>
        <v>#REF!</v>
      </c>
      <c r="AR20" s="168" t="e">
        <f>Effectif!#REF!</f>
        <v>#REF!</v>
      </c>
      <c r="AS20" s="169" t="e">
        <f>Effectif!#REF!</f>
        <v>#REF!</v>
      </c>
      <c r="AT20" s="169" t="e">
        <f>Effectif!#REF!</f>
        <v>#REF!</v>
      </c>
      <c r="AU20" s="170" t="e">
        <f>Effectif!#REF!</f>
        <v>#REF!</v>
      </c>
      <c r="AV20" s="169" t="e">
        <f>Effectif!#REF!</f>
        <v>#REF!</v>
      </c>
      <c r="AW20" s="167" t="e">
        <f>Effectif!#REF!</f>
        <v>#REF!</v>
      </c>
      <c r="AX20" s="168" t="e">
        <f>Effectif!#REF!</f>
        <v>#REF!</v>
      </c>
      <c r="AY20" s="167" t="e">
        <f>Effectif!#REF!</f>
        <v>#REF!</v>
      </c>
      <c r="AZ20" s="167" t="e">
        <f>Effectif!#REF!</f>
        <v>#REF!</v>
      </c>
      <c r="BA20" s="165" t="e">
        <f>Effectif!#REF!</f>
        <v>#REF!</v>
      </c>
      <c r="BB20" s="166" t="e">
        <f>Effectif!#REF!</f>
        <v>#REF!</v>
      </c>
      <c r="BC20" s="166" t="e">
        <f>Effectif!#REF!</f>
        <v>#REF!</v>
      </c>
      <c r="BD20" s="167" t="e">
        <f>Effectif!#REF!</f>
        <v>#REF!</v>
      </c>
      <c r="BE20" s="167"/>
      <c r="BF20" s="167"/>
      <c r="BG20" s="171"/>
    </row>
    <row r="21" spans="1:59" s="172" customFormat="1" ht="15.75" hidden="1">
      <c r="A21" s="165" t="e">
        <f>Effectif!#REF!</f>
        <v>#REF!</v>
      </c>
      <c r="B21" s="166" t="e">
        <f>Effectif!#REF!</f>
        <v>#REF!</v>
      </c>
      <c r="C21" s="278" t="e">
        <f>Effectif!#REF!</f>
        <v>#REF!</v>
      </c>
      <c r="D21" s="167" t="e">
        <f>Effectif!#REF!</f>
        <v>#REF!</v>
      </c>
      <c r="E21" s="168" t="e">
        <f>Effectif!#REF!</f>
        <v>#REF!</v>
      </c>
      <c r="F21" s="169" t="e">
        <f>Effectif!#REF!</f>
        <v>#REF!</v>
      </c>
      <c r="G21" s="169" t="e">
        <f>Effectif!#REF!</f>
        <v>#REF!</v>
      </c>
      <c r="H21" s="170" t="e">
        <f>Effectif!#REF!</f>
        <v>#REF!</v>
      </c>
      <c r="I21" s="169" t="e">
        <f>Effectif!#REF!</f>
        <v>#REF!</v>
      </c>
      <c r="J21" s="167" t="e">
        <f>Effectif!#REF!</f>
        <v>#REF!</v>
      </c>
      <c r="K21" s="168" t="e">
        <f>Effectif!#REF!</f>
        <v>#REF!</v>
      </c>
      <c r="L21" s="167" t="e">
        <f>Effectif!#REF!</f>
        <v>#REF!</v>
      </c>
      <c r="M21" s="167" t="e">
        <f>Effectif!#REF!</f>
        <v>#REF!</v>
      </c>
      <c r="N21" s="165" t="e">
        <f>Effectif!#REF!</f>
        <v>#REF!</v>
      </c>
      <c r="O21" s="166" t="e">
        <f>Effectif!#REF!</f>
        <v>#REF!</v>
      </c>
      <c r="P21" s="166" t="e">
        <f>Effectif!#REF!</f>
        <v>#REF!</v>
      </c>
      <c r="Q21" s="167" t="e">
        <f>Effectif!#REF!</f>
        <v>#REF!</v>
      </c>
      <c r="R21" s="168" t="e">
        <f>Effectif!#REF!</f>
        <v>#REF!</v>
      </c>
      <c r="S21" s="169" t="e">
        <f>Effectif!#REF!</f>
        <v>#REF!</v>
      </c>
      <c r="T21" s="169" t="e">
        <f>Effectif!#REF!</f>
        <v>#REF!</v>
      </c>
      <c r="U21" s="170" t="e">
        <f>Effectif!#REF!</f>
        <v>#REF!</v>
      </c>
      <c r="V21" s="169" t="e">
        <f>Effectif!#REF!</f>
        <v>#REF!</v>
      </c>
      <c r="W21" s="167" t="e">
        <f>Effectif!#REF!</f>
        <v>#REF!</v>
      </c>
      <c r="X21" s="168" t="e">
        <f>Effectif!#REF!</f>
        <v>#REF!</v>
      </c>
      <c r="Y21" s="167" t="e">
        <f>Effectif!#REF!</f>
        <v>#REF!</v>
      </c>
      <c r="Z21" s="167" t="e">
        <f>Effectif!#REF!</f>
        <v>#REF!</v>
      </c>
      <c r="AA21" s="165" t="e">
        <f>Effectif!#REF!</f>
        <v>#REF!</v>
      </c>
      <c r="AB21" s="166" t="e">
        <f>Effectif!#REF!</f>
        <v>#REF!</v>
      </c>
      <c r="AC21" s="166" t="e">
        <f>Effectif!#REF!</f>
        <v>#REF!</v>
      </c>
      <c r="AD21" s="167" t="e">
        <f>Effectif!#REF!</f>
        <v>#REF!</v>
      </c>
      <c r="AE21" s="168" t="e">
        <f>Effectif!#REF!</f>
        <v>#REF!</v>
      </c>
      <c r="AF21" s="169" t="e">
        <f>Effectif!#REF!</f>
        <v>#REF!</v>
      </c>
      <c r="AG21" s="169" t="e">
        <f>Effectif!#REF!</f>
        <v>#REF!</v>
      </c>
      <c r="AH21" s="170" t="e">
        <f>Effectif!#REF!</f>
        <v>#REF!</v>
      </c>
      <c r="AI21" s="169" t="e">
        <f>Effectif!#REF!</f>
        <v>#REF!</v>
      </c>
      <c r="AJ21" s="167" t="e">
        <f>Effectif!#REF!</f>
        <v>#REF!</v>
      </c>
      <c r="AK21" s="168" t="e">
        <f>Effectif!#REF!</f>
        <v>#REF!</v>
      </c>
      <c r="AL21" s="167" t="e">
        <f>Effectif!#REF!</f>
        <v>#REF!</v>
      </c>
      <c r="AM21" s="167" t="e">
        <f>Effectif!#REF!</f>
        <v>#REF!</v>
      </c>
      <c r="AN21" s="165" t="e">
        <f>Effectif!#REF!</f>
        <v>#REF!</v>
      </c>
      <c r="AO21" s="166" t="e">
        <f>Effectif!#REF!</f>
        <v>#REF!</v>
      </c>
      <c r="AP21" s="166" t="e">
        <f>Effectif!#REF!</f>
        <v>#REF!</v>
      </c>
      <c r="AQ21" s="167" t="e">
        <f>Effectif!#REF!</f>
        <v>#REF!</v>
      </c>
      <c r="AR21" s="168" t="e">
        <f>Effectif!#REF!</f>
        <v>#REF!</v>
      </c>
      <c r="AS21" s="169" t="e">
        <f>Effectif!#REF!</f>
        <v>#REF!</v>
      </c>
      <c r="AT21" s="169" t="e">
        <f>Effectif!#REF!</f>
        <v>#REF!</v>
      </c>
      <c r="AU21" s="170" t="e">
        <f>Effectif!#REF!</f>
        <v>#REF!</v>
      </c>
      <c r="AV21" s="169" t="e">
        <f>Effectif!#REF!</f>
        <v>#REF!</v>
      </c>
      <c r="AW21" s="167" t="e">
        <f>Effectif!#REF!</f>
        <v>#REF!</v>
      </c>
      <c r="AX21" s="168" t="e">
        <f>Effectif!#REF!</f>
        <v>#REF!</v>
      </c>
      <c r="AY21" s="167" t="e">
        <f>Effectif!#REF!</f>
        <v>#REF!</v>
      </c>
      <c r="AZ21" s="167" t="e">
        <f>Effectif!#REF!</f>
        <v>#REF!</v>
      </c>
      <c r="BA21" s="165" t="e">
        <f>Effectif!#REF!</f>
        <v>#REF!</v>
      </c>
      <c r="BB21" s="166" t="e">
        <f>Effectif!#REF!</f>
        <v>#REF!</v>
      </c>
      <c r="BC21" s="166" t="e">
        <f>Effectif!#REF!</f>
        <v>#REF!</v>
      </c>
      <c r="BD21" s="167" t="e">
        <f>Effectif!#REF!</f>
        <v>#REF!</v>
      </c>
      <c r="BE21" s="167"/>
      <c r="BF21" s="167"/>
      <c r="BG21" s="171"/>
    </row>
    <row r="22" spans="1:59" s="172" customFormat="1" ht="15.75" hidden="1">
      <c r="A22" s="165" t="e">
        <f>Effectif!#REF!</f>
        <v>#REF!</v>
      </c>
      <c r="B22" s="166" t="e">
        <f>Effectif!#REF!</f>
        <v>#REF!</v>
      </c>
      <c r="C22" s="278" t="e">
        <f>Effectif!#REF!</f>
        <v>#REF!</v>
      </c>
      <c r="D22" s="167" t="e">
        <f>Effectif!#REF!</f>
        <v>#REF!</v>
      </c>
      <c r="E22" s="168" t="e">
        <f>Effectif!#REF!</f>
        <v>#REF!</v>
      </c>
      <c r="F22" s="169" t="e">
        <f>Effectif!#REF!</f>
        <v>#REF!</v>
      </c>
      <c r="G22" s="169" t="e">
        <f>Effectif!#REF!</f>
        <v>#REF!</v>
      </c>
      <c r="H22" s="170" t="e">
        <f>Effectif!#REF!</f>
        <v>#REF!</v>
      </c>
      <c r="I22" s="169" t="e">
        <f>Effectif!#REF!</f>
        <v>#REF!</v>
      </c>
      <c r="J22" s="167" t="e">
        <f>Effectif!#REF!</f>
        <v>#REF!</v>
      </c>
      <c r="K22" s="168" t="e">
        <f>Effectif!#REF!</f>
        <v>#REF!</v>
      </c>
      <c r="L22" s="167" t="e">
        <f>Effectif!#REF!</f>
        <v>#REF!</v>
      </c>
      <c r="M22" s="167" t="e">
        <f>Effectif!#REF!</f>
        <v>#REF!</v>
      </c>
      <c r="N22" s="165" t="e">
        <f>Effectif!#REF!</f>
        <v>#REF!</v>
      </c>
      <c r="O22" s="166" t="e">
        <f>Effectif!#REF!</f>
        <v>#REF!</v>
      </c>
      <c r="P22" s="166" t="e">
        <f>Effectif!#REF!</f>
        <v>#REF!</v>
      </c>
      <c r="Q22" s="167" t="e">
        <f>Effectif!#REF!</f>
        <v>#REF!</v>
      </c>
      <c r="R22" s="168" t="e">
        <f>Effectif!#REF!</f>
        <v>#REF!</v>
      </c>
      <c r="S22" s="169" t="e">
        <f>Effectif!#REF!</f>
        <v>#REF!</v>
      </c>
      <c r="T22" s="169" t="e">
        <f>Effectif!#REF!</f>
        <v>#REF!</v>
      </c>
      <c r="U22" s="170" t="e">
        <f>Effectif!#REF!</f>
        <v>#REF!</v>
      </c>
      <c r="V22" s="169" t="e">
        <f>Effectif!#REF!</f>
        <v>#REF!</v>
      </c>
      <c r="W22" s="167" t="e">
        <f>Effectif!#REF!</f>
        <v>#REF!</v>
      </c>
      <c r="X22" s="168" t="e">
        <f>Effectif!#REF!</f>
        <v>#REF!</v>
      </c>
      <c r="Y22" s="167" t="e">
        <f>Effectif!#REF!</f>
        <v>#REF!</v>
      </c>
      <c r="Z22" s="167" t="e">
        <f>Effectif!#REF!</f>
        <v>#REF!</v>
      </c>
      <c r="AA22" s="165" t="e">
        <f>Effectif!#REF!</f>
        <v>#REF!</v>
      </c>
      <c r="AB22" s="166" t="e">
        <f>Effectif!#REF!</f>
        <v>#REF!</v>
      </c>
      <c r="AC22" s="166" t="e">
        <f>Effectif!#REF!</f>
        <v>#REF!</v>
      </c>
      <c r="AD22" s="167" t="e">
        <f>Effectif!#REF!</f>
        <v>#REF!</v>
      </c>
      <c r="AE22" s="168" t="e">
        <f>Effectif!#REF!</f>
        <v>#REF!</v>
      </c>
      <c r="AF22" s="169" t="e">
        <f>Effectif!#REF!</f>
        <v>#REF!</v>
      </c>
      <c r="AG22" s="169" t="e">
        <f>Effectif!#REF!</f>
        <v>#REF!</v>
      </c>
      <c r="AH22" s="170" t="e">
        <f>Effectif!#REF!</f>
        <v>#REF!</v>
      </c>
      <c r="AI22" s="169" t="e">
        <f>Effectif!#REF!</f>
        <v>#REF!</v>
      </c>
      <c r="AJ22" s="167" t="e">
        <f>Effectif!#REF!</f>
        <v>#REF!</v>
      </c>
      <c r="AK22" s="168" t="e">
        <f>Effectif!#REF!</f>
        <v>#REF!</v>
      </c>
      <c r="AL22" s="167" t="e">
        <f>Effectif!#REF!</f>
        <v>#REF!</v>
      </c>
      <c r="AM22" s="167" t="e">
        <f>Effectif!#REF!</f>
        <v>#REF!</v>
      </c>
      <c r="AN22" s="165" t="e">
        <f>Effectif!#REF!</f>
        <v>#REF!</v>
      </c>
      <c r="AO22" s="166" t="e">
        <f>Effectif!#REF!</f>
        <v>#REF!</v>
      </c>
      <c r="AP22" s="166" t="e">
        <f>Effectif!#REF!</f>
        <v>#REF!</v>
      </c>
      <c r="AQ22" s="167" t="e">
        <f>Effectif!#REF!</f>
        <v>#REF!</v>
      </c>
      <c r="AR22" s="168" t="e">
        <f>Effectif!#REF!</f>
        <v>#REF!</v>
      </c>
      <c r="AS22" s="169" t="e">
        <f>Effectif!#REF!</f>
        <v>#REF!</v>
      </c>
      <c r="AT22" s="169" t="e">
        <f>Effectif!#REF!</f>
        <v>#REF!</v>
      </c>
      <c r="AU22" s="170" t="e">
        <f>Effectif!#REF!</f>
        <v>#REF!</v>
      </c>
      <c r="AV22" s="169" t="e">
        <f>Effectif!#REF!</f>
        <v>#REF!</v>
      </c>
      <c r="AW22" s="167" t="e">
        <f>Effectif!#REF!</f>
        <v>#REF!</v>
      </c>
      <c r="AX22" s="168" t="e">
        <f>Effectif!#REF!</f>
        <v>#REF!</v>
      </c>
      <c r="AY22" s="167" t="e">
        <f>Effectif!#REF!</f>
        <v>#REF!</v>
      </c>
      <c r="AZ22" s="167" t="e">
        <f>Effectif!#REF!</f>
        <v>#REF!</v>
      </c>
      <c r="BA22" s="165" t="e">
        <f>Effectif!#REF!</f>
        <v>#REF!</v>
      </c>
      <c r="BB22" s="166" t="e">
        <f>Effectif!#REF!</f>
        <v>#REF!</v>
      </c>
      <c r="BC22" s="166" t="e">
        <f>Effectif!#REF!</f>
        <v>#REF!</v>
      </c>
      <c r="BD22" s="167" t="e">
        <f>Effectif!#REF!</f>
        <v>#REF!</v>
      </c>
      <c r="BE22" s="167"/>
      <c r="BF22" s="167"/>
      <c r="BG22" s="171"/>
    </row>
    <row r="23" spans="1:59" s="172" customFormat="1" ht="15.75" hidden="1">
      <c r="A23" s="165">
        <f>Effectif!A7</f>
        <v>1</v>
      </c>
      <c r="B23" s="166" t="str">
        <f>Effectif!B7</f>
        <v>Mamadou Lamine</v>
      </c>
      <c r="C23" s="278" t="str">
        <f>Effectif!C7</f>
        <v>DIABY Mamadou Lamine</v>
      </c>
      <c r="D23" s="167">
        <f>Effectif!D7</f>
        <v>0</v>
      </c>
      <c r="E23" s="168">
        <f>Effectif!E7</f>
        <v>0</v>
      </c>
      <c r="F23" s="169">
        <f>Effectif!F7</f>
        <v>0</v>
      </c>
      <c r="G23" s="169">
        <f>Effectif!G7</f>
        <v>0</v>
      </c>
      <c r="H23" s="170">
        <f>Effectif!H7</f>
        <v>0</v>
      </c>
      <c r="I23" s="169">
        <f>Effectif!I7</f>
        <v>0</v>
      </c>
      <c r="J23" s="167">
        <f>Effectif!J7</f>
        <v>0</v>
      </c>
      <c r="K23" s="168">
        <f>Effectif!K7</f>
        <v>0</v>
      </c>
      <c r="L23" s="167">
        <f>Effectif!L7</f>
        <v>0</v>
      </c>
      <c r="M23" s="167">
        <f>Effectif!M7</f>
        <v>44089</v>
      </c>
      <c r="N23" s="165" t="str">
        <f>Effectif!N7</f>
        <v>9 mois</v>
      </c>
      <c r="O23" s="166">
        <f>Effectif!O7</f>
        <v>0</v>
      </c>
      <c r="P23" s="166">
        <f>Effectif!P7</f>
        <v>0</v>
      </c>
      <c r="Q23" s="167">
        <f>Effectif!Q7</f>
        <v>0</v>
      </c>
      <c r="R23" s="168">
        <f>Effectif!R7</f>
        <v>0</v>
      </c>
      <c r="S23" s="169">
        <f>Effectif!S7</f>
        <v>0</v>
      </c>
      <c r="T23" s="169">
        <f>Effectif!T7</f>
        <v>0</v>
      </c>
      <c r="U23" s="170">
        <f>Effectif!U7</f>
        <v>0</v>
      </c>
      <c r="V23" s="169">
        <f>Effectif!V7</f>
        <v>0</v>
      </c>
      <c r="W23" s="167">
        <f>Effectif!W7</f>
        <v>0</v>
      </c>
      <c r="X23" s="168">
        <f>Effectif!X7</f>
        <v>0</v>
      </c>
      <c r="Y23" s="167">
        <f>Effectif!Y7</f>
        <v>0</v>
      </c>
      <c r="Z23" s="167">
        <f>Effectif!Z7</f>
        <v>0</v>
      </c>
      <c r="AA23" s="165">
        <f>Effectif!AA7</f>
        <v>0</v>
      </c>
      <c r="AB23" s="166">
        <f>Effectif!AB7</f>
        <v>0</v>
      </c>
      <c r="AC23" s="166">
        <f>Effectif!AC7</f>
        <v>0</v>
      </c>
      <c r="AD23" s="167">
        <f>Effectif!AD7</f>
        <v>0</v>
      </c>
      <c r="AE23" s="168">
        <f>Effectif!AE7</f>
        <v>0</v>
      </c>
      <c r="AF23" s="169">
        <f>Effectif!AF7</f>
        <v>0</v>
      </c>
      <c r="AG23" s="169">
        <f>Effectif!AG7</f>
        <v>0</v>
      </c>
      <c r="AH23" s="170">
        <f>Effectif!AH7</f>
        <v>0</v>
      </c>
      <c r="AI23" s="169">
        <f>Effectif!AI7</f>
        <v>0</v>
      </c>
      <c r="AJ23" s="167">
        <f>Effectif!AJ7</f>
        <v>0</v>
      </c>
      <c r="AK23" s="168">
        <f>Effectif!AK7</f>
        <v>0</v>
      </c>
      <c r="AL23" s="167">
        <f>Effectif!AL7</f>
        <v>0</v>
      </c>
      <c r="AM23" s="167">
        <f>Effectif!AM7</f>
        <v>0</v>
      </c>
      <c r="AN23" s="165">
        <f>Effectif!AN7</f>
        <v>0</v>
      </c>
      <c r="AO23" s="166">
        <f>Effectif!AO7</f>
        <v>0</v>
      </c>
      <c r="AP23" s="166">
        <f>Effectif!AP7</f>
        <v>0</v>
      </c>
      <c r="AQ23" s="167">
        <f>Effectif!AQ7</f>
        <v>0</v>
      </c>
      <c r="AR23" s="168">
        <f>Effectif!AR7</f>
        <v>0</v>
      </c>
      <c r="AS23" s="169">
        <f>Effectif!AS7</f>
        <v>0</v>
      </c>
      <c r="AT23" s="169">
        <f>Effectif!AT7</f>
        <v>0</v>
      </c>
      <c r="AU23" s="170">
        <f>Effectif!AU7</f>
        <v>0</v>
      </c>
      <c r="AV23" s="169">
        <f>Effectif!AV7</f>
        <v>0</v>
      </c>
      <c r="AW23" s="167">
        <f>Effectif!AW7</f>
        <v>0</v>
      </c>
      <c r="AX23" s="168">
        <f>Effectif!AX7</f>
        <v>0</v>
      </c>
      <c r="AY23" s="167">
        <f>Effectif!AY7</f>
        <v>0</v>
      </c>
      <c r="AZ23" s="167">
        <f>Effectif!AZ7</f>
        <v>0</v>
      </c>
      <c r="BA23" s="165">
        <f>Effectif!BA7</f>
        <v>0</v>
      </c>
      <c r="BB23" s="166">
        <f>Effectif!BB7</f>
        <v>0</v>
      </c>
      <c r="BC23" s="166">
        <f>Effectif!BC7</f>
        <v>0</v>
      </c>
      <c r="BD23" s="167">
        <f>Effectif!BD7</f>
        <v>0</v>
      </c>
      <c r="BE23" s="167"/>
      <c r="BF23" s="167"/>
      <c r="BG23" s="171"/>
    </row>
    <row r="24" spans="1:59" s="172" customFormat="1" ht="15.75" hidden="1">
      <c r="A24" s="165">
        <f>Effectif!A8</f>
        <v>1</v>
      </c>
      <c r="B24" s="166" t="str">
        <f>Effectif!B8</f>
        <v>Maciga</v>
      </c>
      <c r="C24" s="278" t="str">
        <f>Effectif!C8</f>
        <v>DRAME Maciga</v>
      </c>
      <c r="D24" s="167">
        <f>Effectif!D8</f>
        <v>0</v>
      </c>
      <c r="E24" s="168">
        <f>Effectif!E8</f>
        <v>0</v>
      </c>
      <c r="F24" s="169">
        <f>Effectif!F8</f>
        <v>0</v>
      </c>
      <c r="G24" s="169">
        <f>Effectif!G8</f>
        <v>0</v>
      </c>
      <c r="H24" s="170">
        <f>Effectif!H8</f>
        <v>0</v>
      </c>
      <c r="I24" s="169">
        <f>Effectif!I8</f>
        <v>0</v>
      </c>
      <c r="J24" s="167">
        <f>Effectif!J8</f>
        <v>0</v>
      </c>
      <c r="K24" s="168">
        <f>Effectif!K8</f>
        <v>0</v>
      </c>
      <c r="L24" s="167">
        <f>Effectif!L8</f>
        <v>0</v>
      </c>
      <c r="M24" s="167">
        <f>Effectif!M8</f>
        <v>44139</v>
      </c>
      <c r="N24" s="165" t="str">
        <f>Effectif!N8</f>
        <v>6 mois</v>
      </c>
      <c r="O24" s="166">
        <f>Effectif!O8</f>
        <v>0</v>
      </c>
      <c r="P24" s="166">
        <f>Effectif!P8</f>
        <v>0</v>
      </c>
      <c r="Q24" s="167">
        <f>Effectif!Q8</f>
        <v>0</v>
      </c>
      <c r="R24" s="168">
        <f>Effectif!R8</f>
        <v>0</v>
      </c>
      <c r="S24" s="169">
        <f>Effectif!S8</f>
        <v>0</v>
      </c>
      <c r="T24" s="169">
        <f>Effectif!T8</f>
        <v>0</v>
      </c>
      <c r="U24" s="170">
        <f>Effectif!U8</f>
        <v>0</v>
      </c>
      <c r="V24" s="169">
        <f>Effectif!V8</f>
        <v>0</v>
      </c>
      <c r="W24" s="167">
        <f>Effectif!W8</f>
        <v>0</v>
      </c>
      <c r="X24" s="168">
        <f>Effectif!X8</f>
        <v>0</v>
      </c>
      <c r="Y24" s="167">
        <f>Effectif!Y8</f>
        <v>0</v>
      </c>
      <c r="Z24" s="167">
        <f>Effectif!Z8</f>
        <v>0</v>
      </c>
      <c r="AA24" s="165">
        <f>Effectif!AA8</f>
        <v>0</v>
      </c>
      <c r="AB24" s="166">
        <f>Effectif!AB8</f>
        <v>0</v>
      </c>
      <c r="AC24" s="166">
        <f>Effectif!AC8</f>
        <v>0</v>
      </c>
      <c r="AD24" s="167">
        <f>Effectif!AD8</f>
        <v>0</v>
      </c>
      <c r="AE24" s="168">
        <f>Effectif!AE8</f>
        <v>0</v>
      </c>
      <c r="AF24" s="169">
        <f>Effectif!AF8</f>
        <v>0</v>
      </c>
      <c r="AG24" s="169">
        <f>Effectif!AG8</f>
        <v>0</v>
      </c>
      <c r="AH24" s="170">
        <f>Effectif!AH8</f>
        <v>0</v>
      </c>
      <c r="AI24" s="169">
        <f>Effectif!AI8</f>
        <v>0</v>
      </c>
      <c r="AJ24" s="167">
        <f>Effectif!AJ8</f>
        <v>0</v>
      </c>
      <c r="AK24" s="168">
        <f>Effectif!AK8</f>
        <v>0</v>
      </c>
      <c r="AL24" s="167">
        <f>Effectif!AL8</f>
        <v>0</v>
      </c>
      <c r="AM24" s="167">
        <f>Effectif!AM8</f>
        <v>0</v>
      </c>
      <c r="AN24" s="165">
        <f>Effectif!AN8</f>
        <v>0</v>
      </c>
      <c r="AO24" s="166">
        <f>Effectif!AO8</f>
        <v>0</v>
      </c>
      <c r="AP24" s="166">
        <f>Effectif!AP8</f>
        <v>0</v>
      </c>
      <c r="AQ24" s="167">
        <f>Effectif!AQ8</f>
        <v>0</v>
      </c>
      <c r="AR24" s="168">
        <f>Effectif!AR8</f>
        <v>0</v>
      </c>
      <c r="AS24" s="169">
        <f>Effectif!AS8</f>
        <v>0</v>
      </c>
      <c r="AT24" s="169">
        <f>Effectif!AT8</f>
        <v>0</v>
      </c>
      <c r="AU24" s="170">
        <f>Effectif!AU8</f>
        <v>0</v>
      </c>
      <c r="AV24" s="169">
        <f>Effectif!AV8</f>
        <v>0</v>
      </c>
      <c r="AW24" s="167">
        <f>Effectif!AW8</f>
        <v>0</v>
      </c>
      <c r="AX24" s="168">
        <f>Effectif!AX8</f>
        <v>0</v>
      </c>
      <c r="AY24" s="167">
        <f>Effectif!AY8</f>
        <v>0</v>
      </c>
      <c r="AZ24" s="167">
        <f>Effectif!AZ8</f>
        <v>0</v>
      </c>
      <c r="BA24" s="165">
        <f>Effectif!BA8</f>
        <v>0</v>
      </c>
      <c r="BB24" s="166">
        <f>Effectif!BB8</f>
        <v>0</v>
      </c>
      <c r="BC24" s="166">
        <f>Effectif!BC8</f>
        <v>0</v>
      </c>
      <c r="BD24" s="167">
        <f>Effectif!BD8</f>
        <v>0</v>
      </c>
      <c r="BE24" s="167"/>
      <c r="BF24" s="167"/>
      <c r="BG24" s="171"/>
    </row>
    <row r="25" spans="1:59" s="172" customFormat="1" ht="15.75" hidden="1">
      <c r="A25" s="165">
        <f>Effectif!A9</f>
        <v>1</v>
      </c>
      <c r="B25" s="166" t="str">
        <f>Effectif!B9</f>
        <v>Abdoul Karim</v>
      </c>
      <c r="C25" s="278" t="str">
        <f>Effectif!C9</f>
        <v>FOFANA Abdoul Karim</v>
      </c>
      <c r="D25" s="167">
        <f>Effectif!D9</f>
        <v>0</v>
      </c>
      <c r="E25" s="168">
        <f>Effectif!E9</f>
        <v>0</v>
      </c>
      <c r="F25" s="169">
        <f>Effectif!F9</f>
        <v>0</v>
      </c>
      <c r="G25" s="169">
        <f>Effectif!G9</f>
        <v>0</v>
      </c>
      <c r="H25" s="170">
        <f>Effectif!H9</f>
        <v>0</v>
      </c>
      <c r="I25" s="169">
        <f>Effectif!I9</f>
        <v>0</v>
      </c>
      <c r="J25" s="167">
        <f>Effectif!J9</f>
        <v>0</v>
      </c>
      <c r="K25" s="168">
        <f>Effectif!K9</f>
        <v>0</v>
      </c>
      <c r="L25" s="167">
        <f>Effectif!L9</f>
        <v>0</v>
      </c>
      <c r="M25" s="167">
        <f>Effectif!M9</f>
        <v>44054</v>
      </c>
      <c r="N25" s="165" t="str">
        <f>Effectif!N9</f>
        <v>10 mois</v>
      </c>
      <c r="O25" s="166">
        <f>Effectif!O9</f>
        <v>0</v>
      </c>
      <c r="P25" s="166">
        <f>Effectif!P9</f>
        <v>0</v>
      </c>
      <c r="Q25" s="167">
        <f>Effectif!Q9</f>
        <v>0</v>
      </c>
      <c r="R25" s="168">
        <f>Effectif!R9</f>
        <v>0</v>
      </c>
      <c r="S25" s="169">
        <f>Effectif!S9</f>
        <v>0</v>
      </c>
      <c r="T25" s="169">
        <f>Effectif!T9</f>
        <v>0</v>
      </c>
      <c r="U25" s="170">
        <f>Effectif!U9</f>
        <v>0</v>
      </c>
      <c r="V25" s="169">
        <f>Effectif!V9</f>
        <v>0</v>
      </c>
      <c r="W25" s="167">
        <f>Effectif!W9</f>
        <v>0</v>
      </c>
      <c r="X25" s="168">
        <f>Effectif!X9</f>
        <v>0</v>
      </c>
      <c r="Y25" s="167">
        <f>Effectif!Y9</f>
        <v>0</v>
      </c>
      <c r="Z25" s="167">
        <f>Effectif!Z9</f>
        <v>0</v>
      </c>
      <c r="AA25" s="165">
        <f>Effectif!AA9</f>
        <v>0</v>
      </c>
      <c r="AB25" s="166">
        <f>Effectif!AB9</f>
        <v>0</v>
      </c>
      <c r="AC25" s="166">
        <f>Effectif!AC9</f>
        <v>0</v>
      </c>
      <c r="AD25" s="167">
        <f>Effectif!AD9</f>
        <v>0</v>
      </c>
      <c r="AE25" s="168">
        <f>Effectif!AE9</f>
        <v>0</v>
      </c>
      <c r="AF25" s="169">
        <f>Effectif!AF9</f>
        <v>0</v>
      </c>
      <c r="AG25" s="169">
        <f>Effectif!AG9</f>
        <v>0</v>
      </c>
      <c r="AH25" s="170">
        <f>Effectif!AH9</f>
        <v>0</v>
      </c>
      <c r="AI25" s="169">
        <f>Effectif!AI9</f>
        <v>0</v>
      </c>
      <c r="AJ25" s="167">
        <f>Effectif!AJ9</f>
        <v>0</v>
      </c>
      <c r="AK25" s="168">
        <f>Effectif!AK9</f>
        <v>0</v>
      </c>
      <c r="AL25" s="167">
        <f>Effectif!AL9</f>
        <v>0</v>
      </c>
      <c r="AM25" s="167">
        <f>Effectif!AM9</f>
        <v>0</v>
      </c>
      <c r="AN25" s="165">
        <f>Effectif!AN9</f>
        <v>0</v>
      </c>
      <c r="AO25" s="166">
        <f>Effectif!AO9</f>
        <v>0</v>
      </c>
      <c r="AP25" s="166">
        <f>Effectif!AP9</f>
        <v>0</v>
      </c>
      <c r="AQ25" s="167">
        <f>Effectif!AQ9</f>
        <v>0</v>
      </c>
      <c r="AR25" s="168">
        <f>Effectif!AR9</f>
        <v>0</v>
      </c>
      <c r="AS25" s="169">
        <f>Effectif!AS9</f>
        <v>0</v>
      </c>
      <c r="AT25" s="169">
        <f>Effectif!AT9</f>
        <v>0</v>
      </c>
      <c r="AU25" s="170">
        <f>Effectif!AU9</f>
        <v>0</v>
      </c>
      <c r="AV25" s="169">
        <f>Effectif!AV9</f>
        <v>0</v>
      </c>
      <c r="AW25" s="167">
        <f>Effectif!AW9</f>
        <v>0</v>
      </c>
      <c r="AX25" s="168">
        <f>Effectif!AX9</f>
        <v>0</v>
      </c>
      <c r="AY25" s="167">
        <f>Effectif!AY9</f>
        <v>0</v>
      </c>
      <c r="AZ25" s="167">
        <f>Effectif!AZ9</f>
        <v>0</v>
      </c>
      <c r="BA25" s="165">
        <f>Effectif!BA9</f>
        <v>0</v>
      </c>
      <c r="BB25" s="166">
        <f>Effectif!BB9</f>
        <v>0</v>
      </c>
      <c r="BC25" s="166">
        <f>Effectif!BC9</f>
        <v>0</v>
      </c>
      <c r="BD25" s="167">
        <f>Effectif!BD9</f>
        <v>0</v>
      </c>
      <c r="BE25" s="167"/>
      <c r="BF25" s="167"/>
      <c r="BG25" s="171"/>
    </row>
    <row r="26" spans="1:59" s="172" customFormat="1" ht="15.75" hidden="1">
      <c r="A26" s="165">
        <f>Effectif!A10</f>
        <v>1</v>
      </c>
      <c r="B26" s="166" t="str">
        <f>Effectif!B10</f>
        <v>Sidy</v>
      </c>
      <c r="C26" s="278" t="str">
        <f>Effectif!C10</f>
        <v>KEBE Sidy</v>
      </c>
      <c r="D26" s="167">
        <f>Effectif!D10</f>
        <v>0</v>
      </c>
      <c r="E26" s="168">
        <f>Effectif!E10</f>
        <v>0</v>
      </c>
      <c r="F26" s="169">
        <f>Effectif!F10</f>
        <v>0</v>
      </c>
      <c r="G26" s="169">
        <f>Effectif!G10</f>
        <v>0</v>
      </c>
      <c r="H26" s="170">
        <f>Effectif!H10</f>
        <v>0</v>
      </c>
      <c r="I26" s="169">
        <f>Effectif!I10</f>
        <v>0</v>
      </c>
      <c r="J26" s="167">
        <f>Effectif!J10</f>
        <v>0</v>
      </c>
      <c r="K26" s="168">
        <f>Effectif!K10</f>
        <v>0</v>
      </c>
      <c r="L26" s="167">
        <f>Effectif!L10</f>
        <v>0</v>
      </c>
      <c r="M26" s="167">
        <f>Effectif!M10</f>
        <v>44362</v>
      </c>
      <c r="N26" s="165" t="str">
        <f>Effectif!N10</f>
        <v>0 mois</v>
      </c>
      <c r="O26" s="166">
        <f>Effectif!O10</f>
        <v>0</v>
      </c>
      <c r="P26" s="166">
        <f>Effectif!P10</f>
        <v>0</v>
      </c>
      <c r="Q26" s="167">
        <f>Effectif!Q10</f>
        <v>0</v>
      </c>
      <c r="R26" s="168">
        <f>Effectif!R10</f>
        <v>0</v>
      </c>
      <c r="S26" s="169">
        <f>Effectif!S10</f>
        <v>0</v>
      </c>
      <c r="T26" s="169">
        <f>Effectif!T10</f>
        <v>0</v>
      </c>
      <c r="U26" s="170">
        <f>Effectif!U10</f>
        <v>0</v>
      </c>
      <c r="V26" s="169">
        <f>Effectif!V10</f>
        <v>0</v>
      </c>
      <c r="W26" s="167">
        <f>Effectif!W10</f>
        <v>0</v>
      </c>
      <c r="X26" s="168">
        <f>Effectif!X10</f>
        <v>0</v>
      </c>
      <c r="Y26" s="167">
        <f>Effectif!Y10</f>
        <v>0</v>
      </c>
      <c r="Z26" s="167">
        <f>Effectif!Z10</f>
        <v>0</v>
      </c>
      <c r="AA26" s="165">
        <f>Effectif!AA10</f>
        <v>0</v>
      </c>
      <c r="AB26" s="166">
        <f>Effectif!AB10</f>
        <v>0</v>
      </c>
      <c r="AC26" s="166">
        <f>Effectif!AC10</f>
        <v>0</v>
      </c>
      <c r="AD26" s="167">
        <f>Effectif!AD10</f>
        <v>0</v>
      </c>
      <c r="AE26" s="168">
        <f>Effectif!AE10</f>
        <v>0</v>
      </c>
      <c r="AF26" s="169">
        <f>Effectif!AF10</f>
        <v>0</v>
      </c>
      <c r="AG26" s="169">
        <f>Effectif!AG10</f>
        <v>0</v>
      </c>
      <c r="AH26" s="170">
        <f>Effectif!AH10</f>
        <v>0</v>
      </c>
      <c r="AI26" s="169">
        <f>Effectif!AI10</f>
        <v>0</v>
      </c>
      <c r="AJ26" s="167">
        <f>Effectif!AJ10</f>
        <v>0</v>
      </c>
      <c r="AK26" s="168">
        <f>Effectif!AK10</f>
        <v>0</v>
      </c>
      <c r="AL26" s="167">
        <f>Effectif!AL10</f>
        <v>0</v>
      </c>
      <c r="AM26" s="167">
        <f>Effectif!AM10</f>
        <v>0</v>
      </c>
      <c r="AN26" s="165">
        <f>Effectif!AN10</f>
        <v>0</v>
      </c>
      <c r="AO26" s="166">
        <f>Effectif!AO10</f>
        <v>0</v>
      </c>
      <c r="AP26" s="166">
        <f>Effectif!AP10</f>
        <v>0</v>
      </c>
      <c r="AQ26" s="167">
        <f>Effectif!AQ10</f>
        <v>0</v>
      </c>
      <c r="AR26" s="168">
        <f>Effectif!AR10</f>
        <v>0</v>
      </c>
      <c r="AS26" s="169">
        <f>Effectif!AS10</f>
        <v>0</v>
      </c>
      <c r="AT26" s="169">
        <f>Effectif!AT10</f>
        <v>0</v>
      </c>
      <c r="AU26" s="170">
        <f>Effectif!AU10</f>
        <v>0</v>
      </c>
      <c r="AV26" s="169">
        <f>Effectif!AV10</f>
        <v>0</v>
      </c>
      <c r="AW26" s="167">
        <f>Effectif!AW10</f>
        <v>0</v>
      </c>
      <c r="AX26" s="168">
        <f>Effectif!AX10</f>
        <v>0</v>
      </c>
      <c r="AY26" s="167">
        <f>Effectif!AY10</f>
        <v>0</v>
      </c>
      <c r="AZ26" s="167">
        <f>Effectif!AZ10</f>
        <v>0</v>
      </c>
      <c r="BA26" s="165">
        <f>Effectif!BA10</f>
        <v>0</v>
      </c>
      <c r="BB26" s="166">
        <f>Effectif!BB10</f>
        <v>0</v>
      </c>
      <c r="BC26" s="166">
        <f>Effectif!BC10</f>
        <v>0</v>
      </c>
      <c r="BD26" s="167">
        <f>Effectif!BD10</f>
        <v>0</v>
      </c>
      <c r="BE26" s="167"/>
      <c r="BF26" s="167"/>
      <c r="BG26" s="171"/>
    </row>
    <row r="27" spans="1:59" s="172" customFormat="1" ht="15.75" hidden="1">
      <c r="A27" s="165">
        <f>Effectif!A12</f>
        <v>1</v>
      </c>
      <c r="B27" s="166" t="str">
        <f>Effectif!B12</f>
        <v>Mamadou Lamine</v>
      </c>
      <c r="C27" s="278" t="str">
        <f>Effectif!C12</f>
        <v>MAKADJI Mamadou Lamine</v>
      </c>
      <c r="D27" s="167">
        <f>Effectif!D12</f>
        <v>0</v>
      </c>
      <c r="E27" s="168">
        <f>Effectif!E12</f>
        <v>0</v>
      </c>
      <c r="F27" s="169">
        <f>Effectif!F12</f>
        <v>0</v>
      </c>
      <c r="G27" s="169">
        <f>Effectif!G12</f>
        <v>0</v>
      </c>
      <c r="H27" s="170">
        <f>Effectif!H12</f>
        <v>0</v>
      </c>
      <c r="I27" s="169">
        <f>Effectif!I12</f>
        <v>0</v>
      </c>
      <c r="J27" s="167">
        <f>Effectif!J12</f>
        <v>0</v>
      </c>
      <c r="K27" s="168">
        <f>Effectif!K12</f>
        <v>0</v>
      </c>
      <c r="L27" s="167">
        <f>Effectif!L12</f>
        <v>0</v>
      </c>
      <c r="M27" s="167">
        <f>Effectif!M12</f>
        <v>43825</v>
      </c>
      <c r="N27" s="165" t="str">
        <f>Effectif!N12</f>
        <v>18 mois</v>
      </c>
      <c r="O27" s="166">
        <f>Effectif!O12</f>
        <v>0</v>
      </c>
      <c r="P27" s="166">
        <f>Effectif!P12</f>
        <v>0</v>
      </c>
      <c r="Q27" s="167">
        <f>Effectif!Q12</f>
        <v>0</v>
      </c>
      <c r="R27" s="168">
        <f>Effectif!R12</f>
        <v>0</v>
      </c>
      <c r="S27" s="169">
        <f>Effectif!S12</f>
        <v>0</v>
      </c>
      <c r="T27" s="169">
        <f>Effectif!T12</f>
        <v>0</v>
      </c>
      <c r="U27" s="170">
        <f>Effectif!U12</f>
        <v>0</v>
      </c>
      <c r="V27" s="169">
        <f>Effectif!V12</f>
        <v>0</v>
      </c>
      <c r="W27" s="167">
        <f>Effectif!W12</f>
        <v>0</v>
      </c>
      <c r="X27" s="168">
        <f>Effectif!X12</f>
        <v>0</v>
      </c>
      <c r="Y27" s="167">
        <f>Effectif!Y12</f>
        <v>0</v>
      </c>
      <c r="Z27" s="167">
        <f>Effectif!Z12</f>
        <v>0</v>
      </c>
      <c r="AA27" s="165">
        <f>Effectif!AA12</f>
        <v>0</v>
      </c>
      <c r="AB27" s="166">
        <f>Effectif!AB12</f>
        <v>0</v>
      </c>
      <c r="AC27" s="166">
        <f>Effectif!AC12</f>
        <v>0</v>
      </c>
      <c r="AD27" s="167">
        <f>Effectif!AD12</f>
        <v>0</v>
      </c>
      <c r="AE27" s="168">
        <f>Effectif!AE12</f>
        <v>0</v>
      </c>
      <c r="AF27" s="169">
        <f>Effectif!AF12</f>
        <v>0</v>
      </c>
      <c r="AG27" s="169">
        <f>Effectif!AG12</f>
        <v>0</v>
      </c>
      <c r="AH27" s="170">
        <f>Effectif!AH12</f>
        <v>0</v>
      </c>
      <c r="AI27" s="169">
        <f>Effectif!AI12</f>
        <v>0</v>
      </c>
      <c r="AJ27" s="167">
        <f>Effectif!AJ12</f>
        <v>0</v>
      </c>
      <c r="AK27" s="168">
        <f>Effectif!AK12</f>
        <v>0</v>
      </c>
      <c r="AL27" s="167">
        <f>Effectif!AL12</f>
        <v>0</v>
      </c>
      <c r="AM27" s="167">
        <f>Effectif!AM12</f>
        <v>0</v>
      </c>
      <c r="AN27" s="165">
        <f>Effectif!AN12</f>
        <v>0</v>
      </c>
      <c r="AO27" s="166">
        <f>Effectif!AO12</f>
        <v>0</v>
      </c>
      <c r="AP27" s="166">
        <f>Effectif!AP12</f>
        <v>0</v>
      </c>
      <c r="AQ27" s="167">
        <f>Effectif!AQ12</f>
        <v>0</v>
      </c>
      <c r="AR27" s="168">
        <f>Effectif!AR12</f>
        <v>0</v>
      </c>
      <c r="AS27" s="169">
        <f>Effectif!AS12</f>
        <v>0</v>
      </c>
      <c r="AT27" s="169">
        <f>Effectif!AT12</f>
        <v>0</v>
      </c>
      <c r="AU27" s="170">
        <f>Effectif!AU12</f>
        <v>0</v>
      </c>
      <c r="AV27" s="169">
        <f>Effectif!AV12</f>
        <v>0</v>
      </c>
      <c r="AW27" s="167">
        <f>Effectif!AW12</f>
        <v>0</v>
      </c>
      <c r="AX27" s="168">
        <f>Effectif!AX12</f>
        <v>0</v>
      </c>
      <c r="AY27" s="167">
        <f>Effectif!AY12</f>
        <v>0</v>
      </c>
      <c r="AZ27" s="167">
        <f>Effectif!AZ12</f>
        <v>0</v>
      </c>
      <c r="BA27" s="165">
        <f>Effectif!BA12</f>
        <v>0</v>
      </c>
      <c r="BB27" s="166">
        <f>Effectif!BB12</f>
        <v>0</v>
      </c>
      <c r="BC27" s="166">
        <f>Effectif!BC12</f>
        <v>0</v>
      </c>
      <c r="BD27" s="167">
        <f>Effectif!BD12</f>
        <v>0</v>
      </c>
      <c r="BE27" s="167"/>
      <c r="BF27" s="167"/>
      <c r="BG27" s="171"/>
    </row>
    <row r="28" spans="1:59" s="172" customFormat="1" ht="15.75" hidden="1">
      <c r="A28" s="165" t="e">
        <f>Effectif!#REF!</f>
        <v>#REF!</v>
      </c>
      <c r="B28" s="166" t="e">
        <f>Effectif!#REF!</f>
        <v>#REF!</v>
      </c>
      <c r="C28" s="278" t="e">
        <f>Effectif!#REF!</f>
        <v>#REF!</v>
      </c>
      <c r="D28" s="167" t="e">
        <f>Effectif!#REF!</f>
        <v>#REF!</v>
      </c>
      <c r="E28" s="168" t="e">
        <f>Effectif!#REF!</f>
        <v>#REF!</v>
      </c>
      <c r="F28" s="169" t="e">
        <f>Effectif!#REF!</f>
        <v>#REF!</v>
      </c>
      <c r="G28" s="169" t="e">
        <f>Effectif!#REF!</f>
        <v>#REF!</v>
      </c>
      <c r="H28" s="170" t="e">
        <f>Effectif!#REF!</f>
        <v>#REF!</v>
      </c>
      <c r="I28" s="169" t="e">
        <f>Effectif!#REF!</f>
        <v>#REF!</v>
      </c>
      <c r="J28" s="167" t="e">
        <f>Effectif!#REF!</f>
        <v>#REF!</v>
      </c>
      <c r="K28" s="168" t="e">
        <f>Effectif!#REF!</f>
        <v>#REF!</v>
      </c>
      <c r="L28" s="167" t="e">
        <f>Effectif!#REF!</f>
        <v>#REF!</v>
      </c>
      <c r="M28" s="167" t="e">
        <f>Effectif!#REF!</f>
        <v>#REF!</v>
      </c>
      <c r="N28" s="165" t="e">
        <f>Effectif!#REF!</f>
        <v>#REF!</v>
      </c>
      <c r="O28" s="166" t="e">
        <f>Effectif!#REF!</f>
        <v>#REF!</v>
      </c>
      <c r="P28" s="166" t="e">
        <f>Effectif!#REF!</f>
        <v>#REF!</v>
      </c>
      <c r="Q28" s="167" t="e">
        <f>Effectif!#REF!</f>
        <v>#REF!</v>
      </c>
      <c r="R28" s="168" t="e">
        <f>Effectif!#REF!</f>
        <v>#REF!</v>
      </c>
      <c r="S28" s="169" t="e">
        <f>Effectif!#REF!</f>
        <v>#REF!</v>
      </c>
      <c r="T28" s="169" t="e">
        <f>Effectif!#REF!</f>
        <v>#REF!</v>
      </c>
      <c r="U28" s="170" t="e">
        <f>Effectif!#REF!</f>
        <v>#REF!</v>
      </c>
      <c r="V28" s="169" t="e">
        <f>Effectif!#REF!</f>
        <v>#REF!</v>
      </c>
      <c r="W28" s="167" t="e">
        <f>Effectif!#REF!</f>
        <v>#REF!</v>
      </c>
      <c r="X28" s="168" t="e">
        <f>Effectif!#REF!</f>
        <v>#REF!</v>
      </c>
      <c r="Y28" s="167" t="e">
        <f>Effectif!#REF!</f>
        <v>#REF!</v>
      </c>
      <c r="Z28" s="167" t="e">
        <f>Effectif!#REF!</f>
        <v>#REF!</v>
      </c>
      <c r="AA28" s="165" t="e">
        <f>Effectif!#REF!</f>
        <v>#REF!</v>
      </c>
      <c r="AB28" s="166" t="e">
        <f>Effectif!#REF!</f>
        <v>#REF!</v>
      </c>
      <c r="AC28" s="166" t="e">
        <f>Effectif!#REF!</f>
        <v>#REF!</v>
      </c>
      <c r="AD28" s="167" t="e">
        <f>Effectif!#REF!</f>
        <v>#REF!</v>
      </c>
      <c r="AE28" s="168" t="e">
        <f>Effectif!#REF!</f>
        <v>#REF!</v>
      </c>
      <c r="AF28" s="169" t="e">
        <f>Effectif!#REF!</f>
        <v>#REF!</v>
      </c>
      <c r="AG28" s="169" t="e">
        <f>Effectif!#REF!</f>
        <v>#REF!</v>
      </c>
      <c r="AH28" s="170" t="e">
        <f>Effectif!#REF!</f>
        <v>#REF!</v>
      </c>
      <c r="AI28" s="169" t="e">
        <f>Effectif!#REF!</f>
        <v>#REF!</v>
      </c>
      <c r="AJ28" s="167" t="e">
        <f>Effectif!#REF!</f>
        <v>#REF!</v>
      </c>
      <c r="AK28" s="168" t="e">
        <f>Effectif!#REF!</f>
        <v>#REF!</v>
      </c>
      <c r="AL28" s="167" t="e">
        <f>Effectif!#REF!</f>
        <v>#REF!</v>
      </c>
      <c r="AM28" s="167" t="e">
        <f>Effectif!#REF!</f>
        <v>#REF!</v>
      </c>
      <c r="AN28" s="165" t="e">
        <f>Effectif!#REF!</f>
        <v>#REF!</v>
      </c>
      <c r="AO28" s="166" t="e">
        <f>Effectif!#REF!</f>
        <v>#REF!</v>
      </c>
      <c r="AP28" s="166" t="e">
        <f>Effectif!#REF!</f>
        <v>#REF!</v>
      </c>
      <c r="AQ28" s="167" t="e">
        <f>Effectif!#REF!</f>
        <v>#REF!</v>
      </c>
      <c r="AR28" s="168" t="e">
        <f>Effectif!#REF!</f>
        <v>#REF!</v>
      </c>
      <c r="AS28" s="169" t="e">
        <f>Effectif!#REF!</f>
        <v>#REF!</v>
      </c>
      <c r="AT28" s="169" t="e">
        <f>Effectif!#REF!</f>
        <v>#REF!</v>
      </c>
      <c r="AU28" s="170" t="e">
        <f>Effectif!#REF!</f>
        <v>#REF!</v>
      </c>
      <c r="AV28" s="169" t="e">
        <f>Effectif!#REF!</f>
        <v>#REF!</v>
      </c>
      <c r="AW28" s="167" t="e">
        <f>Effectif!#REF!</f>
        <v>#REF!</v>
      </c>
      <c r="AX28" s="168" t="e">
        <f>Effectif!#REF!</f>
        <v>#REF!</v>
      </c>
      <c r="AY28" s="167" t="e">
        <f>Effectif!#REF!</f>
        <v>#REF!</v>
      </c>
      <c r="AZ28" s="167" t="e">
        <f>Effectif!#REF!</f>
        <v>#REF!</v>
      </c>
      <c r="BA28" s="165" t="e">
        <f>Effectif!#REF!</f>
        <v>#REF!</v>
      </c>
      <c r="BB28" s="166" t="e">
        <f>Effectif!#REF!</f>
        <v>#REF!</v>
      </c>
      <c r="BC28" s="166" t="e">
        <f>Effectif!#REF!</f>
        <v>#REF!</v>
      </c>
      <c r="BD28" s="167" t="e">
        <f>Effectif!#REF!</f>
        <v>#REF!</v>
      </c>
      <c r="BE28" s="167"/>
      <c r="BF28" s="167"/>
      <c r="BG28" s="171"/>
    </row>
    <row r="29" spans="1:59" s="172" customFormat="1" ht="15.75" hidden="1">
      <c r="A29" s="165">
        <f>Effectif!A15</f>
        <v>1</v>
      </c>
      <c r="B29" s="166" t="str">
        <f>Effectif!B15</f>
        <v>Mamadou</v>
      </c>
      <c r="C29" s="278" t="str">
        <f>Effectif!C15</f>
        <v>SACKO Mamadou</v>
      </c>
      <c r="D29" s="167">
        <f>Effectif!D15</f>
        <v>0</v>
      </c>
      <c r="E29" s="168">
        <f>Effectif!E15</f>
        <v>0</v>
      </c>
      <c r="F29" s="169">
        <f>Effectif!F15</f>
        <v>0</v>
      </c>
      <c r="G29" s="169">
        <f>Effectif!G15</f>
        <v>0</v>
      </c>
      <c r="H29" s="170">
        <f>Effectif!H15</f>
        <v>0</v>
      </c>
      <c r="I29" s="169">
        <f>Effectif!I15</f>
        <v>0</v>
      </c>
      <c r="J29" s="167">
        <f>Effectif!J15</f>
        <v>0</v>
      </c>
      <c r="K29" s="168">
        <f>Effectif!K15</f>
        <v>0</v>
      </c>
      <c r="L29" s="167">
        <f>Effectif!L15</f>
        <v>0</v>
      </c>
      <c r="M29" s="167">
        <f>Effectif!M15</f>
        <v>43515</v>
      </c>
      <c r="N29" s="165" t="str">
        <f>Effectif!N15</f>
        <v>28 mois</v>
      </c>
      <c r="O29" s="166">
        <f>Effectif!O15</f>
        <v>0</v>
      </c>
      <c r="P29" s="166">
        <f>Effectif!P15</f>
        <v>0</v>
      </c>
      <c r="Q29" s="167">
        <f>Effectif!Q15</f>
        <v>0</v>
      </c>
      <c r="R29" s="168">
        <f>Effectif!R15</f>
        <v>0</v>
      </c>
      <c r="S29" s="169">
        <f>Effectif!S15</f>
        <v>0</v>
      </c>
      <c r="T29" s="169">
        <f>Effectif!T15</f>
        <v>0</v>
      </c>
      <c r="U29" s="170">
        <f>Effectif!U15</f>
        <v>0</v>
      </c>
      <c r="V29" s="169">
        <f>Effectif!V15</f>
        <v>0</v>
      </c>
      <c r="W29" s="167">
        <f>Effectif!W15</f>
        <v>0</v>
      </c>
      <c r="X29" s="168">
        <f>Effectif!X15</f>
        <v>0</v>
      </c>
      <c r="Y29" s="167">
        <f>Effectif!Y15</f>
        <v>0</v>
      </c>
      <c r="Z29" s="167">
        <f>Effectif!Z15</f>
        <v>0</v>
      </c>
      <c r="AA29" s="165">
        <f>Effectif!AA15</f>
        <v>0</v>
      </c>
      <c r="AB29" s="166">
        <f>Effectif!AB15</f>
        <v>0</v>
      </c>
      <c r="AC29" s="166">
        <f>Effectif!AC15</f>
        <v>0</v>
      </c>
      <c r="AD29" s="167">
        <f>Effectif!AD15</f>
        <v>0</v>
      </c>
      <c r="AE29" s="168">
        <f>Effectif!AE15</f>
        <v>0</v>
      </c>
      <c r="AF29" s="169">
        <f>Effectif!AF15</f>
        <v>0</v>
      </c>
      <c r="AG29" s="169">
        <f>Effectif!AG15</f>
        <v>0</v>
      </c>
      <c r="AH29" s="170">
        <f>Effectif!AH15</f>
        <v>0</v>
      </c>
      <c r="AI29" s="169">
        <f>Effectif!AI15</f>
        <v>0</v>
      </c>
      <c r="AJ29" s="167">
        <f>Effectif!AJ15</f>
        <v>0</v>
      </c>
      <c r="AK29" s="168">
        <f>Effectif!AK15</f>
        <v>0</v>
      </c>
      <c r="AL29" s="167">
        <f>Effectif!AL15</f>
        <v>0</v>
      </c>
      <c r="AM29" s="167">
        <f>Effectif!AM15</f>
        <v>0</v>
      </c>
      <c r="AN29" s="165">
        <f>Effectif!AN15</f>
        <v>0</v>
      </c>
      <c r="AO29" s="166">
        <f>Effectif!AO15</f>
        <v>0</v>
      </c>
      <c r="AP29" s="166">
        <f>Effectif!AP15</f>
        <v>0</v>
      </c>
      <c r="AQ29" s="167">
        <f>Effectif!AQ15</f>
        <v>0</v>
      </c>
      <c r="AR29" s="168">
        <f>Effectif!AR15</f>
        <v>0</v>
      </c>
      <c r="AS29" s="169">
        <f>Effectif!AS15</f>
        <v>0</v>
      </c>
      <c r="AT29" s="169">
        <f>Effectif!AT15</f>
        <v>0</v>
      </c>
      <c r="AU29" s="170">
        <f>Effectif!AU15</f>
        <v>0</v>
      </c>
      <c r="AV29" s="169">
        <f>Effectif!AV15</f>
        <v>0</v>
      </c>
      <c r="AW29" s="167">
        <f>Effectif!AW15</f>
        <v>0</v>
      </c>
      <c r="AX29" s="168">
        <f>Effectif!AX15</f>
        <v>0</v>
      </c>
      <c r="AY29" s="167">
        <f>Effectif!AY15</f>
        <v>0</v>
      </c>
      <c r="AZ29" s="167">
        <f>Effectif!AZ15</f>
        <v>0</v>
      </c>
      <c r="BA29" s="165">
        <f>Effectif!BA15</f>
        <v>0</v>
      </c>
      <c r="BB29" s="166">
        <f>Effectif!BB15</f>
        <v>0</v>
      </c>
      <c r="BC29" s="166">
        <f>Effectif!BC15</f>
        <v>0</v>
      </c>
      <c r="BD29" s="167">
        <f>Effectif!BD15</f>
        <v>0</v>
      </c>
      <c r="BE29" s="167"/>
      <c r="BF29" s="167"/>
      <c r="BG29" s="171"/>
    </row>
    <row r="30" spans="1:59" s="172" customFormat="1" ht="15.75" hidden="1">
      <c r="A30" s="165" t="e">
        <f>Effectif!#REF!</f>
        <v>#REF!</v>
      </c>
      <c r="B30" s="166" t="e">
        <f>Effectif!#REF!</f>
        <v>#REF!</v>
      </c>
      <c r="C30" s="278" t="e">
        <f>Effectif!#REF!</f>
        <v>#REF!</v>
      </c>
      <c r="D30" s="167" t="e">
        <f>Effectif!#REF!</f>
        <v>#REF!</v>
      </c>
      <c r="E30" s="168" t="e">
        <f>Effectif!#REF!</f>
        <v>#REF!</v>
      </c>
      <c r="F30" s="169" t="e">
        <f>Effectif!#REF!</f>
        <v>#REF!</v>
      </c>
      <c r="G30" s="169" t="e">
        <f>Effectif!#REF!</f>
        <v>#REF!</v>
      </c>
      <c r="H30" s="170" t="e">
        <f>Effectif!#REF!</f>
        <v>#REF!</v>
      </c>
      <c r="I30" s="169" t="e">
        <f>Effectif!#REF!</f>
        <v>#REF!</v>
      </c>
      <c r="J30" s="167" t="e">
        <f>Effectif!#REF!</f>
        <v>#REF!</v>
      </c>
      <c r="K30" s="168" t="e">
        <f>Effectif!#REF!</f>
        <v>#REF!</v>
      </c>
      <c r="L30" s="167" t="e">
        <f>Effectif!#REF!</f>
        <v>#REF!</v>
      </c>
      <c r="M30" s="167" t="e">
        <f>Effectif!#REF!</f>
        <v>#REF!</v>
      </c>
      <c r="N30" s="165" t="e">
        <f>Effectif!#REF!</f>
        <v>#REF!</v>
      </c>
      <c r="O30" s="166" t="e">
        <f>Effectif!#REF!</f>
        <v>#REF!</v>
      </c>
      <c r="P30" s="166" t="e">
        <f>Effectif!#REF!</f>
        <v>#REF!</v>
      </c>
      <c r="Q30" s="167" t="e">
        <f>Effectif!#REF!</f>
        <v>#REF!</v>
      </c>
      <c r="R30" s="168" t="e">
        <f>Effectif!#REF!</f>
        <v>#REF!</v>
      </c>
      <c r="S30" s="169" t="e">
        <f>Effectif!#REF!</f>
        <v>#REF!</v>
      </c>
      <c r="T30" s="169" t="e">
        <f>Effectif!#REF!</f>
        <v>#REF!</v>
      </c>
      <c r="U30" s="170" t="e">
        <f>Effectif!#REF!</f>
        <v>#REF!</v>
      </c>
      <c r="V30" s="169" t="e">
        <f>Effectif!#REF!</f>
        <v>#REF!</v>
      </c>
      <c r="W30" s="167" t="e">
        <f>Effectif!#REF!</f>
        <v>#REF!</v>
      </c>
      <c r="X30" s="168" t="e">
        <f>Effectif!#REF!</f>
        <v>#REF!</v>
      </c>
      <c r="Y30" s="167" t="e">
        <f>Effectif!#REF!</f>
        <v>#REF!</v>
      </c>
      <c r="Z30" s="167" t="e">
        <f>Effectif!#REF!</f>
        <v>#REF!</v>
      </c>
      <c r="AA30" s="165" t="e">
        <f>Effectif!#REF!</f>
        <v>#REF!</v>
      </c>
      <c r="AB30" s="166" t="e">
        <f>Effectif!#REF!</f>
        <v>#REF!</v>
      </c>
      <c r="AC30" s="166" t="e">
        <f>Effectif!#REF!</f>
        <v>#REF!</v>
      </c>
      <c r="AD30" s="167" t="e">
        <f>Effectif!#REF!</f>
        <v>#REF!</v>
      </c>
      <c r="AE30" s="168" t="e">
        <f>Effectif!#REF!</f>
        <v>#REF!</v>
      </c>
      <c r="AF30" s="169" t="e">
        <f>Effectif!#REF!</f>
        <v>#REF!</v>
      </c>
      <c r="AG30" s="169" t="e">
        <f>Effectif!#REF!</f>
        <v>#REF!</v>
      </c>
      <c r="AH30" s="170" t="e">
        <f>Effectif!#REF!</f>
        <v>#REF!</v>
      </c>
      <c r="AI30" s="169" t="e">
        <f>Effectif!#REF!</f>
        <v>#REF!</v>
      </c>
      <c r="AJ30" s="167" t="e">
        <f>Effectif!#REF!</f>
        <v>#REF!</v>
      </c>
      <c r="AK30" s="168" t="e">
        <f>Effectif!#REF!</f>
        <v>#REF!</v>
      </c>
      <c r="AL30" s="167" t="e">
        <f>Effectif!#REF!</f>
        <v>#REF!</v>
      </c>
      <c r="AM30" s="167" t="e">
        <f>Effectif!#REF!</f>
        <v>#REF!</v>
      </c>
      <c r="AN30" s="165" t="e">
        <f>Effectif!#REF!</f>
        <v>#REF!</v>
      </c>
      <c r="AO30" s="166" t="e">
        <f>Effectif!#REF!</f>
        <v>#REF!</v>
      </c>
      <c r="AP30" s="166" t="e">
        <f>Effectif!#REF!</f>
        <v>#REF!</v>
      </c>
      <c r="AQ30" s="167" t="e">
        <f>Effectif!#REF!</f>
        <v>#REF!</v>
      </c>
      <c r="AR30" s="168" t="e">
        <f>Effectif!#REF!</f>
        <v>#REF!</v>
      </c>
      <c r="AS30" s="169" t="e">
        <f>Effectif!#REF!</f>
        <v>#REF!</v>
      </c>
      <c r="AT30" s="169" t="e">
        <f>Effectif!#REF!</f>
        <v>#REF!</v>
      </c>
      <c r="AU30" s="170" t="e">
        <f>Effectif!#REF!</f>
        <v>#REF!</v>
      </c>
      <c r="AV30" s="169" t="e">
        <f>Effectif!#REF!</f>
        <v>#REF!</v>
      </c>
      <c r="AW30" s="167" t="e">
        <f>Effectif!#REF!</f>
        <v>#REF!</v>
      </c>
      <c r="AX30" s="168" t="e">
        <f>Effectif!#REF!</f>
        <v>#REF!</v>
      </c>
      <c r="AY30" s="167" t="e">
        <f>Effectif!#REF!</f>
        <v>#REF!</v>
      </c>
      <c r="AZ30" s="167" t="e">
        <f>Effectif!#REF!</f>
        <v>#REF!</v>
      </c>
      <c r="BA30" s="165" t="e">
        <f>Effectif!#REF!</f>
        <v>#REF!</v>
      </c>
      <c r="BB30" s="166" t="e">
        <f>Effectif!#REF!</f>
        <v>#REF!</v>
      </c>
      <c r="BC30" s="166" t="e">
        <f>Effectif!#REF!</f>
        <v>#REF!</v>
      </c>
      <c r="BD30" s="167" t="e">
        <f>Effectif!#REF!</f>
        <v>#REF!</v>
      </c>
      <c r="BE30" s="167"/>
      <c r="BF30" s="167"/>
      <c r="BG30" s="171"/>
    </row>
    <row r="31" spans="1:59" s="172" customFormat="1" ht="15.75" hidden="1">
      <c r="A31" s="165">
        <f>Effectif!A17</f>
        <v>1</v>
      </c>
      <c r="B31" s="166" t="str">
        <f>Effectif!B17</f>
        <v>Ayouba</v>
      </c>
      <c r="C31" s="278" t="str">
        <f>Effectif!C17</f>
        <v>TOURE Ayouba</v>
      </c>
      <c r="D31" s="167">
        <f>Effectif!D17</f>
        <v>0</v>
      </c>
      <c r="E31" s="168">
        <f>Effectif!E17</f>
        <v>0</v>
      </c>
      <c r="F31" s="169">
        <f>Effectif!F17</f>
        <v>0</v>
      </c>
      <c r="G31" s="169">
        <f>Effectif!G17</f>
        <v>0</v>
      </c>
      <c r="H31" s="170">
        <f>Effectif!H17</f>
        <v>0</v>
      </c>
      <c r="I31" s="169">
        <f>Effectif!I17</f>
        <v>0</v>
      </c>
      <c r="J31" s="167">
        <f>Effectif!J17</f>
        <v>0</v>
      </c>
      <c r="K31" s="168">
        <f>Effectif!K17</f>
        <v>0</v>
      </c>
      <c r="L31" s="167">
        <f>Effectif!L17</f>
        <v>0</v>
      </c>
      <c r="M31" s="167">
        <f>Effectif!M17</f>
        <v>43509</v>
      </c>
      <c r="N31" s="165" t="str">
        <f>Effectif!N17</f>
        <v>28 mois</v>
      </c>
      <c r="O31" s="166">
        <f>Effectif!O17</f>
        <v>0</v>
      </c>
      <c r="P31" s="166">
        <f>Effectif!P17</f>
        <v>0</v>
      </c>
      <c r="Q31" s="167">
        <f>Effectif!Q17</f>
        <v>0</v>
      </c>
      <c r="R31" s="168">
        <f>Effectif!R17</f>
        <v>0</v>
      </c>
      <c r="S31" s="169">
        <f>Effectif!S17</f>
        <v>0</v>
      </c>
      <c r="T31" s="169">
        <f>Effectif!T17</f>
        <v>0</v>
      </c>
      <c r="U31" s="170">
        <f>Effectif!U17</f>
        <v>0</v>
      </c>
      <c r="V31" s="169">
        <f>Effectif!V17</f>
        <v>0</v>
      </c>
      <c r="W31" s="167">
        <f>Effectif!W17</f>
        <v>0</v>
      </c>
      <c r="X31" s="168">
        <f>Effectif!X17</f>
        <v>0</v>
      </c>
      <c r="Y31" s="167">
        <f>Effectif!Y17</f>
        <v>0</v>
      </c>
      <c r="Z31" s="167">
        <f>Effectif!Z17</f>
        <v>0</v>
      </c>
      <c r="AA31" s="165">
        <f>Effectif!AA17</f>
        <v>0</v>
      </c>
      <c r="AB31" s="166">
        <f>Effectif!AB17</f>
        <v>0</v>
      </c>
      <c r="AC31" s="166">
        <f>Effectif!AC17</f>
        <v>0</v>
      </c>
      <c r="AD31" s="167">
        <f>Effectif!AD17</f>
        <v>0</v>
      </c>
      <c r="AE31" s="168">
        <f>Effectif!AE17</f>
        <v>0</v>
      </c>
      <c r="AF31" s="169">
        <f>Effectif!AF17</f>
        <v>0</v>
      </c>
      <c r="AG31" s="169">
        <f>Effectif!AG17</f>
        <v>0</v>
      </c>
      <c r="AH31" s="170">
        <f>Effectif!AH17</f>
        <v>0</v>
      </c>
      <c r="AI31" s="169">
        <f>Effectif!AI17</f>
        <v>0</v>
      </c>
      <c r="AJ31" s="167">
        <f>Effectif!AJ17</f>
        <v>0</v>
      </c>
      <c r="AK31" s="168">
        <f>Effectif!AK17</f>
        <v>0</v>
      </c>
      <c r="AL31" s="167">
        <f>Effectif!AL17</f>
        <v>0</v>
      </c>
      <c r="AM31" s="167">
        <f>Effectif!AM17</f>
        <v>0</v>
      </c>
      <c r="AN31" s="165">
        <f>Effectif!AN17</f>
        <v>0</v>
      </c>
      <c r="AO31" s="166">
        <f>Effectif!AO17</f>
        <v>0</v>
      </c>
      <c r="AP31" s="166">
        <f>Effectif!AP17</f>
        <v>0</v>
      </c>
      <c r="AQ31" s="167">
        <f>Effectif!AQ17</f>
        <v>0</v>
      </c>
      <c r="AR31" s="168">
        <f>Effectif!AR17</f>
        <v>0</v>
      </c>
      <c r="AS31" s="169">
        <f>Effectif!AS17</f>
        <v>0</v>
      </c>
      <c r="AT31" s="169">
        <f>Effectif!AT17</f>
        <v>0</v>
      </c>
      <c r="AU31" s="170">
        <f>Effectif!AU17</f>
        <v>0</v>
      </c>
      <c r="AV31" s="169">
        <f>Effectif!AV17</f>
        <v>0</v>
      </c>
      <c r="AW31" s="167">
        <f>Effectif!AW17</f>
        <v>0</v>
      </c>
      <c r="AX31" s="168">
        <f>Effectif!AX17</f>
        <v>0</v>
      </c>
      <c r="AY31" s="167">
        <f>Effectif!AY17</f>
        <v>0</v>
      </c>
      <c r="AZ31" s="167">
        <f>Effectif!AZ17</f>
        <v>0</v>
      </c>
      <c r="BA31" s="165">
        <f>Effectif!BA17</f>
        <v>0</v>
      </c>
      <c r="BB31" s="166">
        <f>Effectif!BB17</f>
        <v>0</v>
      </c>
      <c r="BC31" s="166">
        <f>Effectif!BC17</f>
        <v>0</v>
      </c>
      <c r="BD31" s="167">
        <f>Effectif!BD17</f>
        <v>0</v>
      </c>
      <c r="BE31" s="167"/>
      <c r="BF31" s="167"/>
      <c r="BG31" s="171"/>
    </row>
    <row r="32" spans="1:59" s="172" customFormat="1" ht="15.75" hidden="1">
      <c r="A32" s="165">
        <f>Effectif!A18</f>
        <v>1</v>
      </c>
      <c r="B32" s="166" t="str">
        <f>Effectif!B18</f>
        <v>Nahid</v>
      </c>
      <c r="C32" s="278" t="str">
        <f>Effectif!C18</f>
        <v>AHMED Nahid</v>
      </c>
      <c r="D32" s="167">
        <f>Effectif!D18</f>
        <v>0</v>
      </c>
      <c r="E32" s="168">
        <f>Effectif!E18</f>
        <v>0</v>
      </c>
      <c r="F32" s="169">
        <f>Effectif!F18</f>
        <v>0</v>
      </c>
      <c r="G32" s="169">
        <f>Effectif!G18</f>
        <v>0</v>
      </c>
      <c r="H32" s="170">
        <f>Effectif!H18</f>
        <v>0</v>
      </c>
      <c r="I32" s="169">
        <f>Effectif!I18</f>
        <v>0</v>
      </c>
      <c r="J32" s="167">
        <f>Effectif!J18</f>
        <v>0</v>
      </c>
      <c r="K32" s="168">
        <f>Effectif!K18</f>
        <v>0</v>
      </c>
      <c r="L32" s="167">
        <f>Effectif!L18</f>
        <v>0</v>
      </c>
      <c r="M32" s="167">
        <f>Effectif!M18</f>
        <v>44183</v>
      </c>
      <c r="N32" s="165" t="str">
        <f>Effectif!N18</f>
        <v>6 mois</v>
      </c>
      <c r="O32" s="166">
        <f>Effectif!O18</f>
        <v>0</v>
      </c>
      <c r="P32" s="166">
        <f>Effectif!P18</f>
        <v>0</v>
      </c>
      <c r="Q32" s="167">
        <f>Effectif!Q18</f>
        <v>0</v>
      </c>
      <c r="R32" s="168">
        <f>Effectif!R18</f>
        <v>0</v>
      </c>
      <c r="S32" s="169">
        <f>Effectif!S18</f>
        <v>0</v>
      </c>
      <c r="T32" s="169">
        <f>Effectif!T18</f>
        <v>0</v>
      </c>
      <c r="U32" s="170">
        <f>Effectif!U18</f>
        <v>0</v>
      </c>
      <c r="V32" s="169">
        <f>Effectif!V18</f>
        <v>0</v>
      </c>
      <c r="W32" s="167">
        <f>Effectif!W18</f>
        <v>0</v>
      </c>
      <c r="X32" s="168">
        <f>Effectif!X18</f>
        <v>0</v>
      </c>
      <c r="Y32" s="167">
        <f>Effectif!Y18</f>
        <v>0</v>
      </c>
      <c r="Z32" s="167">
        <f>Effectif!Z18</f>
        <v>0</v>
      </c>
      <c r="AA32" s="165">
        <f>Effectif!AA18</f>
        <v>0</v>
      </c>
      <c r="AB32" s="166">
        <f>Effectif!AB18</f>
        <v>0</v>
      </c>
      <c r="AC32" s="166">
        <f>Effectif!AC18</f>
        <v>0</v>
      </c>
      <c r="AD32" s="167">
        <f>Effectif!AD18</f>
        <v>0</v>
      </c>
      <c r="AE32" s="168">
        <f>Effectif!AE18</f>
        <v>0</v>
      </c>
      <c r="AF32" s="169">
        <f>Effectif!AF18</f>
        <v>0</v>
      </c>
      <c r="AG32" s="169">
        <f>Effectif!AG18</f>
        <v>0</v>
      </c>
      <c r="AH32" s="170">
        <f>Effectif!AH18</f>
        <v>0</v>
      </c>
      <c r="AI32" s="169">
        <f>Effectif!AI18</f>
        <v>0</v>
      </c>
      <c r="AJ32" s="167">
        <f>Effectif!AJ18</f>
        <v>0</v>
      </c>
      <c r="AK32" s="168">
        <f>Effectif!AK18</f>
        <v>0</v>
      </c>
      <c r="AL32" s="167">
        <f>Effectif!AL18</f>
        <v>0</v>
      </c>
      <c r="AM32" s="167">
        <f>Effectif!AM18</f>
        <v>0</v>
      </c>
      <c r="AN32" s="165">
        <f>Effectif!AN18</f>
        <v>0</v>
      </c>
      <c r="AO32" s="166">
        <f>Effectif!AO18</f>
        <v>0</v>
      </c>
      <c r="AP32" s="166">
        <f>Effectif!AP18</f>
        <v>0</v>
      </c>
      <c r="AQ32" s="167">
        <f>Effectif!AQ18</f>
        <v>0</v>
      </c>
      <c r="AR32" s="168">
        <f>Effectif!AR18</f>
        <v>0</v>
      </c>
      <c r="AS32" s="169">
        <f>Effectif!AS18</f>
        <v>0</v>
      </c>
      <c r="AT32" s="169">
        <f>Effectif!AT18</f>
        <v>0</v>
      </c>
      <c r="AU32" s="170">
        <f>Effectif!AU18</f>
        <v>0</v>
      </c>
      <c r="AV32" s="169">
        <f>Effectif!AV18</f>
        <v>0</v>
      </c>
      <c r="AW32" s="167">
        <f>Effectif!AW18</f>
        <v>0</v>
      </c>
      <c r="AX32" s="168">
        <f>Effectif!AX18</f>
        <v>0</v>
      </c>
      <c r="AY32" s="167">
        <f>Effectif!AY18</f>
        <v>0</v>
      </c>
      <c r="AZ32" s="167">
        <f>Effectif!AZ18</f>
        <v>0</v>
      </c>
      <c r="BA32" s="165">
        <f>Effectif!BA18</f>
        <v>0</v>
      </c>
      <c r="BB32" s="166">
        <f>Effectif!BB18</f>
        <v>0</v>
      </c>
      <c r="BC32" s="166">
        <f>Effectif!BC18</f>
        <v>0</v>
      </c>
      <c r="BD32" s="167">
        <f>Effectif!BD18</f>
        <v>0</v>
      </c>
      <c r="BE32" s="167"/>
      <c r="BF32" s="167"/>
      <c r="BG32" s="171"/>
    </row>
    <row r="33" spans="1:59" s="172" customFormat="1" ht="15.75" hidden="1">
      <c r="A33" s="165">
        <f>Effectif!A20</f>
        <v>1</v>
      </c>
      <c r="B33" s="166" t="str">
        <f>Effectif!B20</f>
        <v>Khachik</v>
      </c>
      <c r="C33" s="278" t="str">
        <f>Effectif!C20</f>
        <v>ARAKELYAN Khachik</v>
      </c>
      <c r="D33" s="167">
        <f>Effectif!D20</f>
        <v>0</v>
      </c>
      <c r="E33" s="168">
        <f>Effectif!E20</f>
        <v>0</v>
      </c>
      <c r="F33" s="169">
        <f>Effectif!F20</f>
        <v>0</v>
      </c>
      <c r="G33" s="169">
        <f>Effectif!G20</f>
        <v>0</v>
      </c>
      <c r="H33" s="170">
        <f>Effectif!H20</f>
        <v>0</v>
      </c>
      <c r="I33" s="169">
        <f>Effectif!I20</f>
        <v>0</v>
      </c>
      <c r="J33" s="167">
        <f>Effectif!J20</f>
        <v>0</v>
      </c>
      <c r="K33" s="168">
        <f>Effectif!K20</f>
        <v>0</v>
      </c>
      <c r="L33" s="167">
        <f>Effectif!L20</f>
        <v>0</v>
      </c>
      <c r="M33" s="167">
        <f>Effectif!M20</f>
        <v>43683</v>
      </c>
      <c r="N33" s="165" t="str">
        <f>Effectif!N20</f>
        <v>22 mois</v>
      </c>
      <c r="O33" s="166">
        <f>Effectif!O20</f>
        <v>0</v>
      </c>
      <c r="P33" s="166">
        <f>Effectif!P20</f>
        <v>0</v>
      </c>
      <c r="Q33" s="167">
        <f>Effectif!Q20</f>
        <v>0</v>
      </c>
      <c r="R33" s="168">
        <f>Effectif!R20</f>
        <v>0</v>
      </c>
      <c r="S33" s="169">
        <f>Effectif!S20</f>
        <v>0</v>
      </c>
      <c r="T33" s="169">
        <f>Effectif!T20</f>
        <v>0</v>
      </c>
      <c r="U33" s="170">
        <f>Effectif!U20</f>
        <v>0</v>
      </c>
      <c r="V33" s="169">
        <f>Effectif!V20</f>
        <v>0</v>
      </c>
      <c r="W33" s="167">
        <f>Effectif!W20</f>
        <v>0</v>
      </c>
      <c r="X33" s="168">
        <f>Effectif!X20</f>
        <v>0</v>
      </c>
      <c r="Y33" s="167">
        <f>Effectif!Y20</f>
        <v>0</v>
      </c>
      <c r="Z33" s="167">
        <f>Effectif!Z20</f>
        <v>0</v>
      </c>
      <c r="AA33" s="165">
        <f>Effectif!AA20</f>
        <v>0</v>
      </c>
      <c r="AB33" s="166">
        <f>Effectif!AB20</f>
        <v>0</v>
      </c>
      <c r="AC33" s="166">
        <f>Effectif!AC20</f>
        <v>0</v>
      </c>
      <c r="AD33" s="167">
        <f>Effectif!AD20</f>
        <v>0</v>
      </c>
      <c r="AE33" s="168">
        <f>Effectif!AE20</f>
        <v>0</v>
      </c>
      <c r="AF33" s="169">
        <f>Effectif!AF20</f>
        <v>0</v>
      </c>
      <c r="AG33" s="169">
        <f>Effectif!AG20</f>
        <v>0</v>
      </c>
      <c r="AH33" s="170">
        <f>Effectif!AH20</f>
        <v>0</v>
      </c>
      <c r="AI33" s="169">
        <f>Effectif!AI20</f>
        <v>0</v>
      </c>
      <c r="AJ33" s="167">
        <f>Effectif!AJ20</f>
        <v>0</v>
      </c>
      <c r="AK33" s="168">
        <f>Effectif!AK20</f>
        <v>0</v>
      </c>
      <c r="AL33" s="167">
        <f>Effectif!AL20</f>
        <v>0</v>
      </c>
      <c r="AM33" s="167">
        <f>Effectif!AM20</f>
        <v>0</v>
      </c>
      <c r="AN33" s="165">
        <f>Effectif!AN20</f>
        <v>0</v>
      </c>
      <c r="AO33" s="166">
        <f>Effectif!AO20</f>
        <v>0</v>
      </c>
      <c r="AP33" s="166">
        <f>Effectif!AP20</f>
        <v>0</v>
      </c>
      <c r="AQ33" s="167">
        <f>Effectif!AQ20</f>
        <v>0</v>
      </c>
      <c r="AR33" s="168">
        <f>Effectif!AR20</f>
        <v>0</v>
      </c>
      <c r="AS33" s="169">
        <f>Effectif!AS20</f>
        <v>0</v>
      </c>
      <c r="AT33" s="169">
        <f>Effectif!AT20</f>
        <v>0</v>
      </c>
      <c r="AU33" s="170">
        <f>Effectif!AU20</f>
        <v>0</v>
      </c>
      <c r="AV33" s="169">
        <f>Effectif!AV20</f>
        <v>0</v>
      </c>
      <c r="AW33" s="167">
        <f>Effectif!AW20</f>
        <v>0</v>
      </c>
      <c r="AX33" s="168">
        <f>Effectif!AX20</f>
        <v>0</v>
      </c>
      <c r="AY33" s="167">
        <f>Effectif!AY20</f>
        <v>0</v>
      </c>
      <c r="AZ33" s="167">
        <f>Effectif!AZ20</f>
        <v>0</v>
      </c>
      <c r="BA33" s="165">
        <f>Effectif!BA20</f>
        <v>0</v>
      </c>
      <c r="BB33" s="166">
        <f>Effectif!BB20</f>
        <v>0</v>
      </c>
      <c r="BC33" s="166">
        <f>Effectif!BC20</f>
        <v>0</v>
      </c>
      <c r="BD33" s="167">
        <f>Effectif!BD20</f>
        <v>0</v>
      </c>
      <c r="BE33" s="167"/>
      <c r="BF33" s="167"/>
      <c r="BG33" s="171"/>
    </row>
    <row r="34" spans="1:59" s="172" customFormat="1" ht="15.75" hidden="1">
      <c r="A34" s="165" t="e">
        <f>Effectif!#REF!</f>
        <v>#REF!</v>
      </c>
      <c r="B34" s="166" t="e">
        <f>Effectif!#REF!</f>
        <v>#REF!</v>
      </c>
      <c r="C34" s="278" t="e">
        <f>Effectif!#REF!</f>
        <v>#REF!</v>
      </c>
      <c r="D34" s="167" t="e">
        <f>Effectif!#REF!</f>
        <v>#REF!</v>
      </c>
      <c r="E34" s="168" t="e">
        <f>Effectif!#REF!</f>
        <v>#REF!</v>
      </c>
      <c r="F34" s="169" t="e">
        <f>Effectif!#REF!</f>
        <v>#REF!</v>
      </c>
      <c r="G34" s="169" t="e">
        <f>Effectif!#REF!</f>
        <v>#REF!</v>
      </c>
      <c r="H34" s="170" t="e">
        <f>Effectif!#REF!</f>
        <v>#REF!</v>
      </c>
      <c r="I34" s="169" t="e">
        <f>Effectif!#REF!</f>
        <v>#REF!</v>
      </c>
      <c r="J34" s="167" t="e">
        <f>Effectif!#REF!</f>
        <v>#REF!</v>
      </c>
      <c r="K34" s="168" t="e">
        <f>Effectif!#REF!</f>
        <v>#REF!</v>
      </c>
      <c r="L34" s="167" t="e">
        <f>Effectif!#REF!</f>
        <v>#REF!</v>
      </c>
      <c r="M34" s="167" t="e">
        <f>Effectif!#REF!</f>
        <v>#REF!</v>
      </c>
      <c r="N34" s="165" t="e">
        <f>Effectif!#REF!</f>
        <v>#REF!</v>
      </c>
      <c r="O34" s="166" t="e">
        <f>Effectif!#REF!</f>
        <v>#REF!</v>
      </c>
      <c r="P34" s="166" t="e">
        <f>Effectif!#REF!</f>
        <v>#REF!</v>
      </c>
      <c r="Q34" s="167" t="e">
        <f>Effectif!#REF!</f>
        <v>#REF!</v>
      </c>
      <c r="R34" s="168" t="e">
        <f>Effectif!#REF!</f>
        <v>#REF!</v>
      </c>
      <c r="S34" s="169" t="e">
        <f>Effectif!#REF!</f>
        <v>#REF!</v>
      </c>
      <c r="T34" s="169" t="e">
        <f>Effectif!#REF!</f>
        <v>#REF!</v>
      </c>
      <c r="U34" s="170" t="e">
        <f>Effectif!#REF!</f>
        <v>#REF!</v>
      </c>
      <c r="V34" s="169" t="e">
        <f>Effectif!#REF!</f>
        <v>#REF!</v>
      </c>
      <c r="W34" s="167" t="e">
        <f>Effectif!#REF!</f>
        <v>#REF!</v>
      </c>
      <c r="X34" s="168" t="e">
        <f>Effectif!#REF!</f>
        <v>#REF!</v>
      </c>
      <c r="Y34" s="167" t="e">
        <f>Effectif!#REF!</f>
        <v>#REF!</v>
      </c>
      <c r="Z34" s="167" t="e">
        <f>Effectif!#REF!</f>
        <v>#REF!</v>
      </c>
      <c r="AA34" s="165" t="e">
        <f>Effectif!#REF!</f>
        <v>#REF!</v>
      </c>
      <c r="AB34" s="166" t="e">
        <f>Effectif!#REF!</f>
        <v>#REF!</v>
      </c>
      <c r="AC34" s="166" t="e">
        <f>Effectif!#REF!</f>
        <v>#REF!</v>
      </c>
      <c r="AD34" s="167" t="e">
        <f>Effectif!#REF!</f>
        <v>#REF!</v>
      </c>
      <c r="AE34" s="168" t="e">
        <f>Effectif!#REF!</f>
        <v>#REF!</v>
      </c>
      <c r="AF34" s="169" t="e">
        <f>Effectif!#REF!</f>
        <v>#REF!</v>
      </c>
      <c r="AG34" s="169" t="e">
        <f>Effectif!#REF!</f>
        <v>#REF!</v>
      </c>
      <c r="AH34" s="170" t="e">
        <f>Effectif!#REF!</f>
        <v>#REF!</v>
      </c>
      <c r="AI34" s="169" t="e">
        <f>Effectif!#REF!</f>
        <v>#REF!</v>
      </c>
      <c r="AJ34" s="167" t="e">
        <f>Effectif!#REF!</f>
        <v>#REF!</v>
      </c>
      <c r="AK34" s="168" t="e">
        <f>Effectif!#REF!</f>
        <v>#REF!</v>
      </c>
      <c r="AL34" s="167" t="e">
        <f>Effectif!#REF!</f>
        <v>#REF!</v>
      </c>
      <c r="AM34" s="167" t="e">
        <f>Effectif!#REF!</f>
        <v>#REF!</v>
      </c>
      <c r="AN34" s="165" t="e">
        <f>Effectif!#REF!</f>
        <v>#REF!</v>
      </c>
      <c r="AO34" s="166" t="e">
        <f>Effectif!#REF!</f>
        <v>#REF!</v>
      </c>
      <c r="AP34" s="166" t="e">
        <f>Effectif!#REF!</f>
        <v>#REF!</v>
      </c>
      <c r="AQ34" s="167" t="e">
        <f>Effectif!#REF!</f>
        <v>#REF!</v>
      </c>
      <c r="AR34" s="168" t="e">
        <f>Effectif!#REF!</f>
        <v>#REF!</v>
      </c>
      <c r="AS34" s="169" t="e">
        <f>Effectif!#REF!</f>
        <v>#REF!</v>
      </c>
      <c r="AT34" s="169" t="e">
        <f>Effectif!#REF!</f>
        <v>#REF!</v>
      </c>
      <c r="AU34" s="170" t="e">
        <f>Effectif!#REF!</f>
        <v>#REF!</v>
      </c>
      <c r="AV34" s="169" t="e">
        <f>Effectif!#REF!</f>
        <v>#REF!</v>
      </c>
      <c r="AW34" s="167" t="e">
        <f>Effectif!#REF!</f>
        <v>#REF!</v>
      </c>
      <c r="AX34" s="168" t="e">
        <f>Effectif!#REF!</f>
        <v>#REF!</v>
      </c>
      <c r="AY34" s="167" t="e">
        <f>Effectif!#REF!</f>
        <v>#REF!</v>
      </c>
      <c r="AZ34" s="167" t="e">
        <f>Effectif!#REF!</f>
        <v>#REF!</v>
      </c>
      <c r="BA34" s="165" t="e">
        <f>Effectif!#REF!</f>
        <v>#REF!</v>
      </c>
      <c r="BB34" s="166" t="e">
        <f>Effectif!#REF!</f>
        <v>#REF!</v>
      </c>
      <c r="BC34" s="166" t="e">
        <f>Effectif!#REF!</f>
        <v>#REF!</v>
      </c>
      <c r="BD34" s="167" t="e">
        <f>Effectif!#REF!</f>
        <v>#REF!</v>
      </c>
      <c r="BE34" s="167"/>
      <c r="BF34" s="167"/>
      <c r="BG34" s="171"/>
    </row>
    <row r="35" spans="1:59" s="172" customFormat="1" ht="15.75" hidden="1">
      <c r="A35" s="165">
        <f>Effectif!A21</f>
        <v>1</v>
      </c>
      <c r="B35" s="166" t="str">
        <f>Effectif!B21</f>
        <v>Saada</v>
      </c>
      <c r="C35" s="278" t="str">
        <f>Effectif!C21</f>
        <v>BA Saada</v>
      </c>
      <c r="D35" s="167">
        <f>Effectif!D21</f>
        <v>0</v>
      </c>
      <c r="E35" s="168">
        <f>Effectif!E21</f>
        <v>0</v>
      </c>
      <c r="F35" s="169">
        <f>Effectif!F21</f>
        <v>0</v>
      </c>
      <c r="G35" s="169">
        <f>Effectif!G21</f>
        <v>0</v>
      </c>
      <c r="H35" s="170">
        <f>Effectif!H21</f>
        <v>0</v>
      </c>
      <c r="I35" s="169">
        <f>Effectif!I21</f>
        <v>0</v>
      </c>
      <c r="J35" s="167">
        <f>Effectif!J21</f>
        <v>0</v>
      </c>
      <c r="K35" s="168">
        <f>Effectif!K21</f>
        <v>0</v>
      </c>
      <c r="L35" s="167">
        <f>Effectif!L21</f>
        <v>0</v>
      </c>
      <c r="M35" s="167">
        <f>Effectif!M21</f>
        <v>44281</v>
      </c>
      <c r="N35" s="165" t="str">
        <f>Effectif!N21</f>
        <v>3 mois</v>
      </c>
      <c r="O35" s="166">
        <f>Effectif!O21</f>
        <v>0</v>
      </c>
      <c r="P35" s="166">
        <f>Effectif!P21</f>
        <v>0</v>
      </c>
      <c r="Q35" s="167">
        <f>Effectif!Q21</f>
        <v>0</v>
      </c>
      <c r="R35" s="168">
        <f>Effectif!R21</f>
        <v>0</v>
      </c>
      <c r="S35" s="169">
        <f>Effectif!S21</f>
        <v>0</v>
      </c>
      <c r="T35" s="169">
        <f>Effectif!T21</f>
        <v>0</v>
      </c>
      <c r="U35" s="170">
        <f>Effectif!U21</f>
        <v>0</v>
      </c>
      <c r="V35" s="169">
        <f>Effectif!V21</f>
        <v>0</v>
      </c>
      <c r="W35" s="167">
        <f>Effectif!W21</f>
        <v>0</v>
      </c>
      <c r="X35" s="168">
        <f>Effectif!X21</f>
        <v>0</v>
      </c>
      <c r="Y35" s="167">
        <f>Effectif!Y21</f>
        <v>0</v>
      </c>
      <c r="Z35" s="167">
        <f>Effectif!Z21</f>
        <v>0</v>
      </c>
      <c r="AA35" s="165">
        <f>Effectif!AA21</f>
        <v>0</v>
      </c>
      <c r="AB35" s="166">
        <f>Effectif!AB21</f>
        <v>0</v>
      </c>
      <c r="AC35" s="166">
        <f>Effectif!AC21</f>
        <v>0</v>
      </c>
      <c r="AD35" s="167">
        <f>Effectif!AD21</f>
        <v>0</v>
      </c>
      <c r="AE35" s="168">
        <f>Effectif!AE21</f>
        <v>0</v>
      </c>
      <c r="AF35" s="169">
        <f>Effectif!AF21</f>
        <v>0</v>
      </c>
      <c r="AG35" s="169">
        <f>Effectif!AG21</f>
        <v>0</v>
      </c>
      <c r="AH35" s="170">
        <f>Effectif!AH21</f>
        <v>0</v>
      </c>
      <c r="AI35" s="169">
        <f>Effectif!AI21</f>
        <v>0</v>
      </c>
      <c r="AJ35" s="167">
        <f>Effectif!AJ21</f>
        <v>0</v>
      </c>
      <c r="AK35" s="168">
        <f>Effectif!AK21</f>
        <v>0</v>
      </c>
      <c r="AL35" s="167">
        <f>Effectif!AL21</f>
        <v>0</v>
      </c>
      <c r="AM35" s="167">
        <f>Effectif!AM21</f>
        <v>0</v>
      </c>
      <c r="AN35" s="165">
        <f>Effectif!AN21</f>
        <v>0</v>
      </c>
      <c r="AO35" s="166">
        <f>Effectif!AO21</f>
        <v>0</v>
      </c>
      <c r="AP35" s="166">
        <f>Effectif!AP21</f>
        <v>0</v>
      </c>
      <c r="AQ35" s="167">
        <f>Effectif!AQ21</f>
        <v>0</v>
      </c>
      <c r="AR35" s="168">
        <f>Effectif!AR21</f>
        <v>0</v>
      </c>
      <c r="AS35" s="169">
        <f>Effectif!AS21</f>
        <v>0</v>
      </c>
      <c r="AT35" s="169">
        <f>Effectif!AT21</f>
        <v>0</v>
      </c>
      <c r="AU35" s="170">
        <f>Effectif!AU21</f>
        <v>0</v>
      </c>
      <c r="AV35" s="169">
        <f>Effectif!AV21</f>
        <v>0</v>
      </c>
      <c r="AW35" s="167">
        <f>Effectif!AW21</f>
        <v>0</v>
      </c>
      <c r="AX35" s="168">
        <f>Effectif!AX21</f>
        <v>0</v>
      </c>
      <c r="AY35" s="167">
        <f>Effectif!AY21</f>
        <v>0</v>
      </c>
      <c r="AZ35" s="167">
        <f>Effectif!AZ21</f>
        <v>0</v>
      </c>
      <c r="BA35" s="165">
        <f>Effectif!BA21</f>
        <v>0</v>
      </c>
      <c r="BB35" s="166">
        <f>Effectif!BB21</f>
        <v>0</v>
      </c>
      <c r="BC35" s="166">
        <f>Effectif!BC21</f>
        <v>0</v>
      </c>
      <c r="BD35" s="167">
        <f>Effectif!BD21</f>
        <v>0</v>
      </c>
      <c r="BE35" s="167"/>
      <c r="BF35" s="167"/>
      <c r="BG35" s="171"/>
    </row>
    <row r="36" spans="1:59" s="172" customFormat="1" ht="15.75" hidden="1">
      <c r="A36" s="165">
        <f>Effectif!A22</f>
        <v>1</v>
      </c>
      <c r="B36" s="166" t="str">
        <f>Effectif!B22</f>
        <v>Mohammed Reza</v>
      </c>
      <c r="C36" s="278" t="str">
        <f>Effectif!C22</f>
        <v>BARANI Mohammed Reza</v>
      </c>
      <c r="D36" s="167">
        <f>Effectif!D22</f>
        <v>0</v>
      </c>
      <c r="E36" s="168">
        <f>Effectif!E22</f>
        <v>0</v>
      </c>
      <c r="F36" s="169">
        <f>Effectif!F22</f>
        <v>0</v>
      </c>
      <c r="G36" s="169">
        <f>Effectif!G22</f>
        <v>0</v>
      </c>
      <c r="H36" s="170">
        <f>Effectif!H22</f>
        <v>0</v>
      </c>
      <c r="I36" s="169">
        <f>Effectif!I22</f>
        <v>0</v>
      </c>
      <c r="J36" s="167">
        <f>Effectif!J22</f>
        <v>0</v>
      </c>
      <c r="K36" s="168">
        <f>Effectif!K22</f>
        <v>0</v>
      </c>
      <c r="L36" s="167">
        <f>Effectif!L22</f>
        <v>0</v>
      </c>
      <c r="M36" s="167">
        <f>Effectif!M22</f>
        <v>44273</v>
      </c>
      <c r="N36" s="165" t="str">
        <f>Effectif!N22</f>
        <v>3 mois</v>
      </c>
      <c r="O36" s="166">
        <f>Effectif!O22</f>
        <v>0</v>
      </c>
      <c r="P36" s="166">
        <f>Effectif!P22</f>
        <v>0</v>
      </c>
      <c r="Q36" s="167">
        <f>Effectif!Q22</f>
        <v>0</v>
      </c>
      <c r="R36" s="168">
        <f>Effectif!R22</f>
        <v>0</v>
      </c>
      <c r="S36" s="169">
        <f>Effectif!S22</f>
        <v>0</v>
      </c>
      <c r="T36" s="169">
        <f>Effectif!T22</f>
        <v>0</v>
      </c>
      <c r="U36" s="170">
        <f>Effectif!U22</f>
        <v>0</v>
      </c>
      <c r="V36" s="169">
        <f>Effectif!V22</f>
        <v>0</v>
      </c>
      <c r="W36" s="167">
        <f>Effectif!W22</f>
        <v>0</v>
      </c>
      <c r="X36" s="168">
        <f>Effectif!X22</f>
        <v>0</v>
      </c>
      <c r="Y36" s="167">
        <f>Effectif!Y22</f>
        <v>0</v>
      </c>
      <c r="Z36" s="167">
        <f>Effectif!Z22</f>
        <v>0</v>
      </c>
      <c r="AA36" s="165">
        <f>Effectif!AA22</f>
        <v>0</v>
      </c>
      <c r="AB36" s="166">
        <f>Effectif!AB22</f>
        <v>0</v>
      </c>
      <c r="AC36" s="166">
        <f>Effectif!AC22</f>
        <v>0</v>
      </c>
      <c r="AD36" s="167">
        <f>Effectif!AD22</f>
        <v>0</v>
      </c>
      <c r="AE36" s="168">
        <f>Effectif!AE22</f>
        <v>0</v>
      </c>
      <c r="AF36" s="169">
        <f>Effectif!AF22</f>
        <v>0</v>
      </c>
      <c r="AG36" s="169">
        <f>Effectif!AG22</f>
        <v>0</v>
      </c>
      <c r="AH36" s="170">
        <f>Effectif!AH22</f>
        <v>0</v>
      </c>
      <c r="AI36" s="169">
        <f>Effectif!AI22</f>
        <v>0</v>
      </c>
      <c r="AJ36" s="167">
        <f>Effectif!AJ22</f>
        <v>0</v>
      </c>
      <c r="AK36" s="168">
        <f>Effectif!AK22</f>
        <v>0</v>
      </c>
      <c r="AL36" s="167">
        <f>Effectif!AL22</f>
        <v>0</v>
      </c>
      <c r="AM36" s="167">
        <f>Effectif!AM22</f>
        <v>0</v>
      </c>
      <c r="AN36" s="165">
        <f>Effectif!AN22</f>
        <v>0</v>
      </c>
      <c r="AO36" s="166">
        <f>Effectif!AO22</f>
        <v>0</v>
      </c>
      <c r="AP36" s="166">
        <f>Effectif!AP22</f>
        <v>0</v>
      </c>
      <c r="AQ36" s="167">
        <f>Effectif!AQ22</f>
        <v>0</v>
      </c>
      <c r="AR36" s="168">
        <f>Effectif!AR22</f>
        <v>0</v>
      </c>
      <c r="AS36" s="169">
        <f>Effectif!AS22</f>
        <v>0</v>
      </c>
      <c r="AT36" s="169">
        <f>Effectif!AT22</f>
        <v>0</v>
      </c>
      <c r="AU36" s="170">
        <f>Effectif!AU22</f>
        <v>0</v>
      </c>
      <c r="AV36" s="169">
        <f>Effectif!AV22</f>
        <v>0</v>
      </c>
      <c r="AW36" s="167">
        <f>Effectif!AW22</f>
        <v>0</v>
      </c>
      <c r="AX36" s="168">
        <f>Effectif!AX22</f>
        <v>0</v>
      </c>
      <c r="AY36" s="167">
        <f>Effectif!AY22</f>
        <v>0</v>
      </c>
      <c r="AZ36" s="167">
        <f>Effectif!AZ22</f>
        <v>0</v>
      </c>
      <c r="BA36" s="165">
        <f>Effectif!BA22</f>
        <v>0</v>
      </c>
      <c r="BB36" s="166">
        <f>Effectif!BB22</f>
        <v>0</v>
      </c>
      <c r="BC36" s="166">
        <f>Effectif!BC22</f>
        <v>0</v>
      </c>
      <c r="BD36" s="167">
        <f>Effectif!BD22</f>
        <v>0</v>
      </c>
      <c r="BE36" s="167"/>
      <c r="BF36" s="167"/>
      <c r="BG36" s="171"/>
    </row>
    <row r="37" spans="1:59" s="172" customFormat="1" ht="15.75" hidden="1">
      <c r="A37" s="165">
        <f>Effectif!A23</f>
        <v>1</v>
      </c>
      <c r="B37" s="166" t="str">
        <f>Effectif!B23</f>
        <v>Youssouf</v>
      </c>
      <c r="C37" s="278" t="str">
        <f>Effectif!C23</f>
        <v>DIAO Youssouf</v>
      </c>
      <c r="D37" s="167">
        <f>Effectif!D23</f>
        <v>0</v>
      </c>
      <c r="E37" s="168">
        <f>Effectif!E23</f>
        <v>0</v>
      </c>
      <c r="F37" s="169">
        <f>Effectif!F23</f>
        <v>0</v>
      </c>
      <c r="G37" s="169">
        <f>Effectif!G23</f>
        <v>0</v>
      </c>
      <c r="H37" s="170">
        <f>Effectif!H23</f>
        <v>0</v>
      </c>
      <c r="I37" s="169">
        <f>Effectif!I23</f>
        <v>0</v>
      </c>
      <c r="J37" s="167">
        <f>Effectif!J23</f>
        <v>0</v>
      </c>
      <c r="K37" s="168">
        <f>Effectif!K23</f>
        <v>0</v>
      </c>
      <c r="L37" s="167">
        <f>Effectif!L23</f>
        <v>0</v>
      </c>
      <c r="M37" s="167">
        <f>Effectif!M23</f>
        <v>44281</v>
      </c>
      <c r="N37" s="165" t="str">
        <f>Effectif!N23</f>
        <v>3 mois</v>
      </c>
      <c r="O37" s="166">
        <f>Effectif!O23</f>
        <v>0</v>
      </c>
      <c r="P37" s="166">
        <f>Effectif!P23</f>
        <v>0</v>
      </c>
      <c r="Q37" s="167">
        <f>Effectif!Q23</f>
        <v>0</v>
      </c>
      <c r="R37" s="168">
        <f>Effectif!R23</f>
        <v>0</v>
      </c>
      <c r="S37" s="169">
        <f>Effectif!S23</f>
        <v>0</v>
      </c>
      <c r="T37" s="169">
        <f>Effectif!T23</f>
        <v>0</v>
      </c>
      <c r="U37" s="170">
        <f>Effectif!U23</f>
        <v>0</v>
      </c>
      <c r="V37" s="169">
        <f>Effectif!V23</f>
        <v>0</v>
      </c>
      <c r="W37" s="167">
        <f>Effectif!W23</f>
        <v>0</v>
      </c>
      <c r="X37" s="168">
        <f>Effectif!X23</f>
        <v>0</v>
      </c>
      <c r="Y37" s="167">
        <f>Effectif!Y23</f>
        <v>0</v>
      </c>
      <c r="Z37" s="167">
        <f>Effectif!Z23</f>
        <v>0</v>
      </c>
      <c r="AA37" s="165">
        <f>Effectif!AA23</f>
        <v>0</v>
      </c>
      <c r="AB37" s="166">
        <f>Effectif!AB23</f>
        <v>0</v>
      </c>
      <c r="AC37" s="166">
        <f>Effectif!AC23</f>
        <v>0</v>
      </c>
      <c r="AD37" s="167">
        <f>Effectif!AD23</f>
        <v>0</v>
      </c>
      <c r="AE37" s="168">
        <f>Effectif!AE23</f>
        <v>0</v>
      </c>
      <c r="AF37" s="169">
        <f>Effectif!AF23</f>
        <v>0</v>
      </c>
      <c r="AG37" s="169">
        <f>Effectif!AG23</f>
        <v>0</v>
      </c>
      <c r="AH37" s="170">
        <f>Effectif!AH23</f>
        <v>0</v>
      </c>
      <c r="AI37" s="169">
        <f>Effectif!AI23</f>
        <v>0</v>
      </c>
      <c r="AJ37" s="167">
        <f>Effectif!AJ23</f>
        <v>0</v>
      </c>
      <c r="AK37" s="168">
        <f>Effectif!AK23</f>
        <v>0</v>
      </c>
      <c r="AL37" s="167">
        <f>Effectif!AL23</f>
        <v>0</v>
      </c>
      <c r="AM37" s="167">
        <f>Effectif!AM23</f>
        <v>0</v>
      </c>
      <c r="AN37" s="165">
        <f>Effectif!AN23</f>
        <v>0</v>
      </c>
      <c r="AO37" s="166">
        <f>Effectif!AO23</f>
        <v>0</v>
      </c>
      <c r="AP37" s="166">
        <f>Effectif!AP23</f>
        <v>0</v>
      </c>
      <c r="AQ37" s="167">
        <f>Effectif!AQ23</f>
        <v>0</v>
      </c>
      <c r="AR37" s="168">
        <f>Effectif!AR23</f>
        <v>0</v>
      </c>
      <c r="AS37" s="169">
        <f>Effectif!AS23</f>
        <v>0</v>
      </c>
      <c r="AT37" s="169">
        <f>Effectif!AT23</f>
        <v>0</v>
      </c>
      <c r="AU37" s="170">
        <f>Effectif!AU23</f>
        <v>0</v>
      </c>
      <c r="AV37" s="169">
        <f>Effectif!AV23</f>
        <v>0</v>
      </c>
      <c r="AW37" s="167">
        <f>Effectif!AW23</f>
        <v>0</v>
      </c>
      <c r="AX37" s="168">
        <f>Effectif!AX23</f>
        <v>0</v>
      </c>
      <c r="AY37" s="167">
        <f>Effectif!AY23</f>
        <v>0</v>
      </c>
      <c r="AZ37" s="167">
        <f>Effectif!AZ23</f>
        <v>0</v>
      </c>
      <c r="BA37" s="165">
        <f>Effectif!BA23</f>
        <v>0</v>
      </c>
      <c r="BB37" s="166">
        <f>Effectif!BB23</f>
        <v>0</v>
      </c>
      <c r="BC37" s="166">
        <f>Effectif!BC23</f>
        <v>0</v>
      </c>
      <c r="BD37" s="167">
        <f>Effectif!BD23</f>
        <v>0</v>
      </c>
      <c r="BE37" s="167"/>
      <c r="BF37" s="167"/>
      <c r="BG37" s="171"/>
    </row>
    <row r="38" spans="1:59" s="172" customFormat="1" ht="15.75" hidden="1">
      <c r="A38" s="165">
        <f>Effectif!A25</f>
        <v>1</v>
      </c>
      <c r="B38" s="166" t="str">
        <f>Effectif!B25</f>
        <v>Hamala</v>
      </c>
      <c r="C38" s="278" t="str">
        <f>Effectif!C25</f>
        <v>FOFANA Hamala</v>
      </c>
      <c r="D38" s="167">
        <f>Effectif!D25</f>
        <v>0</v>
      </c>
      <c r="E38" s="168">
        <f>Effectif!E25</f>
        <v>0</v>
      </c>
      <c r="F38" s="169">
        <f>Effectif!F25</f>
        <v>0</v>
      </c>
      <c r="G38" s="169">
        <f>Effectif!G25</f>
        <v>0</v>
      </c>
      <c r="H38" s="170">
        <f>Effectif!H25</f>
        <v>0</v>
      </c>
      <c r="I38" s="169">
        <f>Effectif!I25</f>
        <v>0</v>
      </c>
      <c r="J38" s="167">
        <f>Effectif!J25</f>
        <v>0</v>
      </c>
      <c r="K38" s="168">
        <f>Effectif!K25</f>
        <v>0</v>
      </c>
      <c r="L38" s="167">
        <f>Effectif!L25</f>
        <v>0</v>
      </c>
      <c r="M38" s="167">
        <f>Effectif!M25</f>
        <v>44299</v>
      </c>
      <c r="N38" s="165" t="str">
        <f>Effectif!N25</f>
        <v>1 mois</v>
      </c>
      <c r="O38" s="166">
        <f>Effectif!O25</f>
        <v>0</v>
      </c>
      <c r="P38" s="166">
        <f>Effectif!P25</f>
        <v>0</v>
      </c>
      <c r="Q38" s="167">
        <f>Effectif!Q25</f>
        <v>0</v>
      </c>
      <c r="R38" s="168">
        <f>Effectif!R25</f>
        <v>0</v>
      </c>
      <c r="S38" s="169">
        <f>Effectif!S25</f>
        <v>0</v>
      </c>
      <c r="T38" s="169">
        <f>Effectif!T25</f>
        <v>0</v>
      </c>
      <c r="U38" s="170">
        <f>Effectif!U25</f>
        <v>0</v>
      </c>
      <c r="V38" s="169">
        <f>Effectif!V25</f>
        <v>0</v>
      </c>
      <c r="W38" s="167">
        <f>Effectif!W25</f>
        <v>0</v>
      </c>
      <c r="X38" s="168">
        <f>Effectif!X25</f>
        <v>0</v>
      </c>
      <c r="Y38" s="167">
        <f>Effectif!Y25</f>
        <v>0</v>
      </c>
      <c r="Z38" s="167">
        <f>Effectif!Z25</f>
        <v>0</v>
      </c>
      <c r="AA38" s="165">
        <f>Effectif!AA25</f>
        <v>0</v>
      </c>
      <c r="AB38" s="166">
        <f>Effectif!AB25</f>
        <v>0</v>
      </c>
      <c r="AC38" s="166">
        <f>Effectif!AC25</f>
        <v>0</v>
      </c>
      <c r="AD38" s="167">
        <f>Effectif!AD25</f>
        <v>0</v>
      </c>
      <c r="AE38" s="168">
        <f>Effectif!AE25</f>
        <v>0</v>
      </c>
      <c r="AF38" s="169">
        <f>Effectif!AF25</f>
        <v>0</v>
      </c>
      <c r="AG38" s="169">
        <f>Effectif!AG25</f>
        <v>0</v>
      </c>
      <c r="AH38" s="170">
        <f>Effectif!AH25</f>
        <v>0</v>
      </c>
      <c r="AI38" s="169">
        <f>Effectif!AI25</f>
        <v>0</v>
      </c>
      <c r="AJ38" s="167">
        <f>Effectif!AJ25</f>
        <v>0</v>
      </c>
      <c r="AK38" s="168">
        <f>Effectif!AK25</f>
        <v>0</v>
      </c>
      <c r="AL38" s="167">
        <f>Effectif!AL25</f>
        <v>0</v>
      </c>
      <c r="AM38" s="167">
        <f>Effectif!AM25</f>
        <v>0</v>
      </c>
      <c r="AN38" s="165">
        <f>Effectif!AN25</f>
        <v>0</v>
      </c>
      <c r="AO38" s="166">
        <f>Effectif!AO25</f>
        <v>0</v>
      </c>
      <c r="AP38" s="166">
        <f>Effectif!AP25</f>
        <v>0</v>
      </c>
      <c r="AQ38" s="167">
        <f>Effectif!AQ25</f>
        <v>0</v>
      </c>
      <c r="AR38" s="168">
        <f>Effectif!AR25</f>
        <v>0</v>
      </c>
      <c r="AS38" s="169">
        <f>Effectif!AS25</f>
        <v>0</v>
      </c>
      <c r="AT38" s="169">
        <f>Effectif!AT25</f>
        <v>0</v>
      </c>
      <c r="AU38" s="170">
        <f>Effectif!AU25</f>
        <v>0</v>
      </c>
      <c r="AV38" s="169">
        <f>Effectif!AV25</f>
        <v>0</v>
      </c>
      <c r="AW38" s="167">
        <f>Effectif!AW25</f>
        <v>0</v>
      </c>
      <c r="AX38" s="168">
        <f>Effectif!AX25</f>
        <v>0</v>
      </c>
      <c r="AY38" s="167">
        <f>Effectif!AY25</f>
        <v>0</v>
      </c>
      <c r="AZ38" s="167">
        <f>Effectif!AZ25</f>
        <v>0</v>
      </c>
      <c r="BA38" s="165">
        <f>Effectif!BA25</f>
        <v>0</v>
      </c>
      <c r="BB38" s="166">
        <f>Effectif!BB25</f>
        <v>0</v>
      </c>
      <c r="BC38" s="166">
        <f>Effectif!BC25</f>
        <v>0</v>
      </c>
      <c r="BD38" s="167">
        <f>Effectif!BD25</f>
        <v>0</v>
      </c>
      <c r="BE38" s="167"/>
      <c r="BF38" s="167"/>
      <c r="BG38" s="171"/>
    </row>
    <row r="39" spans="1:59" s="172" customFormat="1" ht="15.75" hidden="1">
      <c r="A39" s="165" t="e">
        <f>Effectif!#REF!</f>
        <v>#REF!</v>
      </c>
      <c r="B39" s="166" t="e">
        <f>Effectif!#REF!</f>
        <v>#REF!</v>
      </c>
      <c r="C39" s="278" t="e">
        <f>Effectif!#REF!</f>
        <v>#REF!</v>
      </c>
      <c r="D39" s="167" t="e">
        <f>Effectif!#REF!</f>
        <v>#REF!</v>
      </c>
      <c r="E39" s="168" t="e">
        <f>Effectif!#REF!</f>
        <v>#REF!</v>
      </c>
      <c r="F39" s="169" t="e">
        <f>Effectif!#REF!</f>
        <v>#REF!</v>
      </c>
      <c r="G39" s="169" t="e">
        <f>Effectif!#REF!</f>
        <v>#REF!</v>
      </c>
      <c r="H39" s="170" t="e">
        <f>Effectif!#REF!</f>
        <v>#REF!</v>
      </c>
      <c r="I39" s="169" t="e">
        <f>Effectif!#REF!</f>
        <v>#REF!</v>
      </c>
      <c r="J39" s="167" t="e">
        <f>Effectif!#REF!</f>
        <v>#REF!</v>
      </c>
      <c r="K39" s="168" t="e">
        <f>Effectif!#REF!</f>
        <v>#REF!</v>
      </c>
      <c r="L39" s="167" t="e">
        <f>Effectif!#REF!</f>
        <v>#REF!</v>
      </c>
      <c r="M39" s="167" t="e">
        <f>Effectif!#REF!</f>
        <v>#REF!</v>
      </c>
      <c r="N39" s="165" t="e">
        <f>Effectif!#REF!</f>
        <v>#REF!</v>
      </c>
      <c r="O39" s="166" t="e">
        <f>Effectif!#REF!</f>
        <v>#REF!</v>
      </c>
      <c r="P39" s="166" t="e">
        <f>Effectif!#REF!</f>
        <v>#REF!</v>
      </c>
      <c r="Q39" s="167" t="e">
        <f>Effectif!#REF!</f>
        <v>#REF!</v>
      </c>
      <c r="R39" s="168" t="e">
        <f>Effectif!#REF!</f>
        <v>#REF!</v>
      </c>
      <c r="S39" s="169" t="e">
        <f>Effectif!#REF!</f>
        <v>#REF!</v>
      </c>
      <c r="T39" s="169" t="e">
        <f>Effectif!#REF!</f>
        <v>#REF!</v>
      </c>
      <c r="U39" s="170" t="e">
        <f>Effectif!#REF!</f>
        <v>#REF!</v>
      </c>
      <c r="V39" s="169" t="e">
        <f>Effectif!#REF!</f>
        <v>#REF!</v>
      </c>
      <c r="W39" s="167" t="e">
        <f>Effectif!#REF!</f>
        <v>#REF!</v>
      </c>
      <c r="X39" s="168" t="e">
        <f>Effectif!#REF!</f>
        <v>#REF!</v>
      </c>
      <c r="Y39" s="167" t="e">
        <f>Effectif!#REF!</f>
        <v>#REF!</v>
      </c>
      <c r="Z39" s="167" t="e">
        <f>Effectif!#REF!</f>
        <v>#REF!</v>
      </c>
      <c r="AA39" s="165" t="e">
        <f>Effectif!#REF!</f>
        <v>#REF!</v>
      </c>
      <c r="AB39" s="166" t="e">
        <f>Effectif!#REF!</f>
        <v>#REF!</v>
      </c>
      <c r="AC39" s="166" t="e">
        <f>Effectif!#REF!</f>
        <v>#REF!</v>
      </c>
      <c r="AD39" s="167" t="e">
        <f>Effectif!#REF!</f>
        <v>#REF!</v>
      </c>
      <c r="AE39" s="168" t="e">
        <f>Effectif!#REF!</f>
        <v>#REF!</v>
      </c>
      <c r="AF39" s="169" t="e">
        <f>Effectif!#REF!</f>
        <v>#REF!</v>
      </c>
      <c r="AG39" s="169" t="e">
        <f>Effectif!#REF!</f>
        <v>#REF!</v>
      </c>
      <c r="AH39" s="170" t="e">
        <f>Effectif!#REF!</f>
        <v>#REF!</v>
      </c>
      <c r="AI39" s="169" t="e">
        <f>Effectif!#REF!</f>
        <v>#REF!</v>
      </c>
      <c r="AJ39" s="167" t="e">
        <f>Effectif!#REF!</f>
        <v>#REF!</v>
      </c>
      <c r="AK39" s="168" t="e">
        <f>Effectif!#REF!</f>
        <v>#REF!</v>
      </c>
      <c r="AL39" s="167" t="e">
        <f>Effectif!#REF!</f>
        <v>#REF!</v>
      </c>
      <c r="AM39" s="167" t="e">
        <f>Effectif!#REF!</f>
        <v>#REF!</v>
      </c>
      <c r="AN39" s="165" t="e">
        <f>Effectif!#REF!</f>
        <v>#REF!</v>
      </c>
      <c r="AO39" s="166" t="e">
        <f>Effectif!#REF!</f>
        <v>#REF!</v>
      </c>
      <c r="AP39" s="166" t="e">
        <f>Effectif!#REF!</f>
        <v>#REF!</v>
      </c>
      <c r="AQ39" s="167" t="e">
        <f>Effectif!#REF!</f>
        <v>#REF!</v>
      </c>
      <c r="AR39" s="168" t="e">
        <f>Effectif!#REF!</f>
        <v>#REF!</v>
      </c>
      <c r="AS39" s="169" t="e">
        <f>Effectif!#REF!</f>
        <v>#REF!</v>
      </c>
      <c r="AT39" s="169" t="e">
        <f>Effectif!#REF!</f>
        <v>#REF!</v>
      </c>
      <c r="AU39" s="170" t="e">
        <f>Effectif!#REF!</f>
        <v>#REF!</v>
      </c>
      <c r="AV39" s="169" t="e">
        <f>Effectif!#REF!</f>
        <v>#REF!</v>
      </c>
      <c r="AW39" s="167" t="e">
        <f>Effectif!#REF!</f>
        <v>#REF!</v>
      </c>
      <c r="AX39" s="168" t="e">
        <f>Effectif!#REF!</f>
        <v>#REF!</v>
      </c>
      <c r="AY39" s="167" t="e">
        <f>Effectif!#REF!</f>
        <v>#REF!</v>
      </c>
      <c r="AZ39" s="167" t="e">
        <f>Effectif!#REF!</f>
        <v>#REF!</v>
      </c>
      <c r="BA39" s="165" t="e">
        <f>Effectif!#REF!</f>
        <v>#REF!</v>
      </c>
      <c r="BB39" s="166" t="e">
        <f>Effectif!#REF!</f>
        <v>#REF!</v>
      </c>
      <c r="BC39" s="166" t="e">
        <f>Effectif!#REF!</f>
        <v>#REF!</v>
      </c>
      <c r="BD39" s="167" t="e">
        <f>Effectif!#REF!</f>
        <v>#REF!</v>
      </c>
      <c r="BE39" s="167"/>
      <c r="BF39" s="167"/>
      <c r="BG39" s="171"/>
    </row>
    <row r="40" spans="1:59" s="172" customFormat="1" ht="15.75" hidden="1">
      <c r="A40" s="165">
        <f>Effectif!A27</f>
        <v>1</v>
      </c>
      <c r="B40" s="166" t="str">
        <f>Effectif!B27</f>
        <v>Ali</v>
      </c>
      <c r="C40" s="278" t="str">
        <f>Effectif!C27</f>
        <v>HOSEIN (ZADA) Ali</v>
      </c>
      <c r="D40" s="167">
        <f>Effectif!D27</f>
        <v>0</v>
      </c>
      <c r="E40" s="168">
        <f>Effectif!E27</f>
        <v>0</v>
      </c>
      <c r="F40" s="169">
        <f>Effectif!F27</f>
        <v>0</v>
      </c>
      <c r="G40" s="169">
        <f>Effectif!G27</f>
        <v>0</v>
      </c>
      <c r="H40" s="170">
        <f>Effectif!H27</f>
        <v>0</v>
      </c>
      <c r="I40" s="169">
        <f>Effectif!I27</f>
        <v>0</v>
      </c>
      <c r="J40" s="167">
        <f>Effectif!J27</f>
        <v>0</v>
      </c>
      <c r="K40" s="168">
        <f>Effectif!K27</f>
        <v>0</v>
      </c>
      <c r="L40" s="167">
        <f>Effectif!L27</f>
        <v>0</v>
      </c>
      <c r="M40" s="167">
        <f>Effectif!M27</f>
        <v>43831</v>
      </c>
      <c r="N40" s="165" t="str">
        <f>Effectif!N27</f>
        <v>16 mois</v>
      </c>
      <c r="O40" s="166">
        <f>Effectif!O27</f>
        <v>0</v>
      </c>
      <c r="P40" s="166">
        <f>Effectif!P27</f>
        <v>0</v>
      </c>
      <c r="Q40" s="167">
        <f>Effectif!Q27</f>
        <v>0</v>
      </c>
      <c r="R40" s="168">
        <f>Effectif!R27</f>
        <v>0</v>
      </c>
      <c r="S40" s="169">
        <f>Effectif!S27</f>
        <v>0</v>
      </c>
      <c r="T40" s="169">
        <f>Effectif!T27</f>
        <v>0</v>
      </c>
      <c r="U40" s="170">
        <f>Effectif!U27</f>
        <v>0</v>
      </c>
      <c r="V40" s="169">
        <f>Effectif!V27</f>
        <v>0</v>
      </c>
      <c r="W40" s="167">
        <f>Effectif!W27</f>
        <v>0</v>
      </c>
      <c r="X40" s="168">
        <f>Effectif!X27</f>
        <v>0</v>
      </c>
      <c r="Y40" s="167">
        <f>Effectif!Y27</f>
        <v>0</v>
      </c>
      <c r="Z40" s="167">
        <f>Effectif!Z27</f>
        <v>0</v>
      </c>
      <c r="AA40" s="165">
        <f>Effectif!AA27</f>
        <v>0</v>
      </c>
      <c r="AB40" s="166">
        <f>Effectif!AB27</f>
        <v>0</v>
      </c>
      <c r="AC40" s="166">
        <f>Effectif!AC27</f>
        <v>0</v>
      </c>
      <c r="AD40" s="167">
        <f>Effectif!AD27</f>
        <v>0</v>
      </c>
      <c r="AE40" s="168">
        <f>Effectif!AE27</f>
        <v>0</v>
      </c>
      <c r="AF40" s="169">
        <f>Effectif!AF27</f>
        <v>0</v>
      </c>
      <c r="AG40" s="169">
        <f>Effectif!AG27</f>
        <v>0</v>
      </c>
      <c r="AH40" s="170">
        <f>Effectif!AH27</f>
        <v>0</v>
      </c>
      <c r="AI40" s="169">
        <f>Effectif!AI27</f>
        <v>0</v>
      </c>
      <c r="AJ40" s="167">
        <f>Effectif!AJ27</f>
        <v>0</v>
      </c>
      <c r="AK40" s="168">
        <f>Effectif!AK27</f>
        <v>0</v>
      </c>
      <c r="AL40" s="167">
        <f>Effectif!AL27</f>
        <v>0</v>
      </c>
      <c r="AM40" s="167">
        <f>Effectif!AM27</f>
        <v>0</v>
      </c>
      <c r="AN40" s="165">
        <f>Effectif!AN27</f>
        <v>0</v>
      </c>
      <c r="AO40" s="166">
        <f>Effectif!AO27</f>
        <v>0</v>
      </c>
      <c r="AP40" s="166">
        <f>Effectif!AP27</f>
        <v>0</v>
      </c>
      <c r="AQ40" s="167">
        <f>Effectif!AQ27</f>
        <v>0</v>
      </c>
      <c r="AR40" s="168">
        <f>Effectif!AR27</f>
        <v>0</v>
      </c>
      <c r="AS40" s="169">
        <f>Effectif!AS27</f>
        <v>0</v>
      </c>
      <c r="AT40" s="169">
        <f>Effectif!AT27</f>
        <v>0</v>
      </c>
      <c r="AU40" s="170">
        <f>Effectif!AU27</f>
        <v>0</v>
      </c>
      <c r="AV40" s="169">
        <f>Effectif!AV27</f>
        <v>0</v>
      </c>
      <c r="AW40" s="167">
        <f>Effectif!AW27</f>
        <v>0</v>
      </c>
      <c r="AX40" s="168">
        <f>Effectif!AX27</f>
        <v>0</v>
      </c>
      <c r="AY40" s="167">
        <f>Effectif!AY27</f>
        <v>0</v>
      </c>
      <c r="AZ40" s="167">
        <f>Effectif!AZ27</f>
        <v>0</v>
      </c>
      <c r="BA40" s="165">
        <f>Effectif!BA27</f>
        <v>0</v>
      </c>
      <c r="BB40" s="166">
        <f>Effectif!BB27</f>
        <v>0</v>
      </c>
      <c r="BC40" s="166">
        <f>Effectif!BC27</f>
        <v>0</v>
      </c>
      <c r="BD40" s="167">
        <f>Effectif!BD27</f>
        <v>0</v>
      </c>
      <c r="BE40" s="167"/>
      <c r="BF40" s="167"/>
      <c r="BG40" s="171"/>
    </row>
    <row r="41" spans="1:59" s="172" customFormat="1" ht="15.75" hidden="1">
      <c r="A41" s="165" t="e">
        <f>Effectif!#REF!</f>
        <v>#REF!</v>
      </c>
      <c r="B41" s="166" t="e">
        <f>Effectif!#REF!</f>
        <v>#REF!</v>
      </c>
      <c r="C41" s="278" t="e">
        <f>Effectif!#REF!</f>
        <v>#REF!</v>
      </c>
      <c r="D41" s="167" t="e">
        <f>Effectif!#REF!</f>
        <v>#REF!</v>
      </c>
      <c r="E41" s="168" t="e">
        <f>Effectif!#REF!</f>
        <v>#REF!</v>
      </c>
      <c r="F41" s="169" t="e">
        <f>Effectif!#REF!</f>
        <v>#REF!</v>
      </c>
      <c r="G41" s="169" t="e">
        <f>Effectif!#REF!</f>
        <v>#REF!</v>
      </c>
      <c r="H41" s="170" t="e">
        <f>Effectif!#REF!</f>
        <v>#REF!</v>
      </c>
      <c r="I41" s="169" t="e">
        <f>Effectif!#REF!</f>
        <v>#REF!</v>
      </c>
      <c r="J41" s="167" t="e">
        <f>Effectif!#REF!</f>
        <v>#REF!</v>
      </c>
      <c r="K41" s="168" t="e">
        <f>Effectif!#REF!</f>
        <v>#REF!</v>
      </c>
      <c r="L41" s="167" t="e">
        <f>Effectif!#REF!</f>
        <v>#REF!</v>
      </c>
      <c r="M41" s="167" t="e">
        <f>Effectif!#REF!</f>
        <v>#REF!</v>
      </c>
      <c r="N41" s="165" t="e">
        <f>Effectif!#REF!</f>
        <v>#REF!</v>
      </c>
      <c r="O41" s="166" t="e">
        <f>Effectif!#REF!</f>
        <v>#REF!</v>
      </c>
      <c r="P41" s="166" t="e">
        <f>Effectif!#REF!</f>
        <v>#REF!</v>
      </c>
      <c r="Q41" s="167" t="e">
        <f>Effectif!#REF!</f>
        <v>#REF!</v>
      </c>
      <c r="R41" s="168" t="e">
        <f>Effectif!#REF!</f>
        <v>#REF!</v>
      </c>
      <c r="S41" s="169" t="e">
        <f>Effectif!#REF!</f>
        <v>#REF!</v>
      </c>
      <c r="T41" s="169" t="e">
        <f>Effectif!#REF!</f>
        <v>#REF!</v>
      </c>
      <c r="U41" s="170" t="e">
        <f>Effectif!#REF!</f>
        <v>#REF!</v>
      </c>
      <c r="V41" s="169" t="e">
        <f>Effectif!#REF!</f>
        <v>#REF!</v>
      </c>
      <c r="W41" s="167" t="e">
        <f>Effectif!#REF!</f>
        <v>#REF!</v>
      </c>
      <c r="X41" s="168" t="e">
        <f>Effectif!#REF!</f>
        <v>#REF!</v>
      </c>
      <c r="Y41" s="167" t="e">
        <f>Effectif!#REF!</f>
        <v>#REF!</v>
      </c>
      <c r="Z41" s="167" t="e">
        <f>Effectif!#REF!</f>
        <v>#REF!</v>
      </c>
      <c r="AA41" s="165" t="e">
        <f>Effectif!#REF!</f>
        <v>#REF!</v>
      </c>
      <c r="AB41" s="166" t="e">
        <f>Effectif!#REF!</f>
        <v>#REF!</v>
      </c>
      <c r="AC41" s="166" t="e">
        <f>Effectif!#REF!</f>
        <v>#REF!</v>
      </c>
      <c r="AD41" s="167" t="e">
        <f>Effectif!#REF!</f>
        <v>#REF!</v>
      </c>
      <c r="AE41" s="168" t="e">
        <f>Effectif!#REF!</f>
        <v>#REF!</v>
      </c>
      <c r="AF41" s="169" t="e">
        <f>Effectif!#REF!</f>
        <v>#REF!</v>
      </c>
      <c r="AG41" s="169" t="e">
        <f>Effectif!#REF!</f>
        <v>#REF!</v>
      </c>
      <c r="AH41" s="170" t="e">
        <f>Effectif!#REF!</f>
        <v>#REF!</v>
      </c>
      <c r="AI41" s="169" t="e">
        <f>Effectif!#REF!</f>
        <v>#REF!</v>
      </c>
      <c r="AJ41" s="167" t="e">
        <f>Effectif!#REF!</f>
        <v>#REF!</v>
      </c>
      <c r="AK41" s="168" t="e">
        <f>Effectif!#REF!</f>
        <v>#REF!</v>
      </c>
      <c r="AL41" s="167" t="e">
        <f>Effectif!#REF!</f>
        <v>#REF!</v>
      </c>
      <c r="AM41" s="167" t="e">
        <f>Effectif!#REF!</f>
        <v>#REF!</v>
      </c>
      <c r="AN41" s="165" t="e">
        <f>Effectif!#REF!</f>
        <v>#REF!</v>
      </c>
      <c r="AO41" s="166" t="e">
        <f>Effectif!#REF!</f>
        <v>#REF!</v>
      </c>
      <c r="AP41" s="166" t="e">
        <f>Effectif!#REF!</f>
        <v>#REF!</v>
      </c>
      <c r="AQ41" s="167" t="e">
        <f>Effectif!#REF!</f>
        <v>#REF!</v>
      </c>
      <c r="AR41" s="168" t="e">
        <f>Effectif!#REF!</f>
        <v>#REF!</v>
      </c>
      <c r="AS41" s="169" t="e">
        <f>Effectif!#REF!</f>
        <v>#REF!</v>
      </c>
      <c r="AT41" s="169" t="e">
        <f>Effectif!#REF!</f>
        <v>#REF!</v>
      </c>
      <c r="AU41" s="170" t="e">
        <f>Effectif!#REF!</f>
        <v>#REF!</v>
      </c>
      <c r="AV41" s="169" t="e">
        <f>Effectif!#REF!</f>
        <v>#REF!</v>
      </c>
      <c r="AW41" s="167" t="e">
        <f>Effectif!#REF!</f>
        <v>#REF!</v>
      </c>
      <c r="AX41" s="168" t="e">
        <f>Effectif!#REF!</f>
        <v>#REF!</v>
      </c>
      <c r="AY41" s="167" t="e">
        <f>Effectif!#REF!</f>
        <v>#REF!</v>
      </c>
      <c r="AZ41" s="167" t="e">
        <f>Effectif!#REF!</f>
        <v>#REF!</v>
      </c>
      <c r="BA41" s="165" t="e">
        <f>Effectif!#REF!</f>
        <v>#REF!</v>
      </c>
      <c r="BB41" s="166" t="e">
        <f>Effectif!#REF!</f>
        <v>#REF!</v>
      </c>
      <c r="BC41" s="166" t="e">
        <f>Effectif!#REF!</f>
        <v>#REF!</v>
      </c>
      <c r="BD41" s="167" t="e">
        <f>Effectif!#REF!</f>
        <v>#REF!</v>
      </c>
      <c r="BE41" s="167"/>
      <c r="BF41" s="167"/>
      <c r="BG41" s="171"/>
    </row>
    <row r="42" spans="1:59" s="172" customFormat="1" ht="15.75" hidden="1">
      <c r="A42" s="165">
        <f>Effectif!A28</f>
        <v>1</v>
      </c>
      <c r="B42" s="166" t="str">
        <f>Effectif!B28</f>
        <v>Ebrahim</v>
      </c>
      <c r="C42" s="278" t="str">
        <f>Effectif!C28</f>
        <v>HOSEINI Ebrahim</v>
      </c>
      <c r="D42" s="167">
        <f>Effectif!D28</f>
        <v>0</v>
      </c>
      <c r="E42" s="168">
        <f>Effectif!E28</f>
        <v>0</v>
      </c>
      <c r="F42" s="169">
        <f>Effectif!F28</f>
        <v>0</v>
      </c>
      <c r="G42" s="169">
        <f>Effectif!G28</f>
        <v>0</v>
      </c>
      <c r="H42" s="170">
        <f>Effectif!H28</f>
        <v>0</v>
      </c>
      <c r="I42" s="169">
        <f>Effectif!I28</f>
        <v>0</v>
      </c>
      <c r="J42" s="167">
        <f>Effectif!J28</f>
        <v>0</v>
      </c>
      <c r="K42" s="168">
        <f>Effectif!K28</f>
        <v>0</v>
      </c>
      <c r="L42" s="167">
        <f>Effectif!L28</f>
        <v>0</v>
      </c>
      <c r="M42" s="167">
        <f>Effectif!M28</f>
        <v>44273</v>
      </c>
      <c r="N42" s="165" t="str">
        <f>Effectif!N28</f>
        <v>3 mois</v>
      </c>
      <c r="O42" s="166">
        <f>Effectif!O28</f>
        <v>0</v>
      </c>
      <c r="P42" s="166">
        <f>Effectif!P28</f>
        <v>0</v>
      </c>
      <c r="Q42" s="167">
        <f>Effectif!Q28</f>
        <v>0</v>
      </c>
      <c r="R42" s="168">
        <f>Effectif!R28</f>
        <v>0</v>
      </c>
      <c r="S42" s="169">
        <f>Effectif!S28</f>
        <v>0</v>
      </c>
      <c r="T42" s="169">
        <f>Effectif!T28</f>
        <v>0</v>
      </c>
      <c r="U42" s="170">
        <f>Effectif!U28</f>
        <v>0</v>
      </c>
      <c r="V42" s="169">
        <f>Effectif!V28</f>
        <v>0</v>
      </c>
      <c r="W42" s="167">
        <f>Effectif!W28</f>
        <v>0</v>
      </c>
      <c r="X42" s="168">
        <f>Effectif!X28</f>
        <v>0</v>
      </c>
      <c r="Y42" s="167">
        <f>Effectif!Y28</f>
        <v>0</v>
      </c>
      <c r="Z42" s="167">
        <f>Effectif!Z28</f>
        <v>0</v>
      </c>
      <c r="AA42" s="165">
        <f>Effectif!AA28</f>
        <v>0</v>
      </c>
      <c r="AB42" s="166">
        <f>Effectif!AB28</f>
        <v>0</v>
      </c>
      <c r="AC42" s="166">
        <f>Effectif!AC28</f>
        <v>0</v>
      </c>
      <c r="AD42" s="167">
        <f>Effectif!AD28</f>
        <v>0</v>
      </c>
      <c r="AE42" s="168">
        <f>Effectif!AE28</f>
        <v>0</v>
      </c>
      <c r="AF42" s="169">
        <f>Effectif!AF28</f>
        <v>0</v>
      </c>
      <c r="AG42" s="169">
        <f>Effectif!AG28</f>
        <v>0</v>
      </c>
      <c r="AH42" s="170">
        <f>Effectif!AH28</f>
        <v>0</v>
      </c>
      <c r="AI42" s="169">
        <f>Effectif!AI28</f>
        <v>0</v>
      </c>
      <c r="AJ42" s="167">
        <f>Effectif!AJ28</f>
        <v>0</v>
      </c>
      <c r="AK42" s="168">
        <f>Effectif!AK28</f>
        <v>0</v>
      </c>
      <c r="AL42" s="167">
        <f>Effectif!AL28</f>
        <v>0</v>
      </c>
      <c r="AM42" s="167">
        <f>Effectif!AM28</f>
        <v>0</v>
      </c>
      <c r="AN42" s="165">
        <f>Effectif!AN28</f>
        <v>0</v>
      </c>
      <c r="AO42" s="166">
        <f>Effectif!AO28</f>
        <v>0</v>
      </c>
      <c r="AP42" s="166">
        <f>Effectif!AP28</f>
        <v>0</v>
      </c>
      <c r="AQ42" s="167">
        <f>Effectif!AQ28</f>
        <v>0</v>
      </c>
      <c r="AR42" s="168">
        <f>Effectif!AR28</f>
        <v>0</v>
      </c>
      <c r="AS42" s="169">
        <f>Effectif!AS28</f>
        <v>0</v>
      </c>
      <c r="AT42" s="169">
        <f>Effectif!AT28</f>
        <v>0</v>
      </c>
      <c r="AU42" s="170">
        <f>Effectif!AU28</f>
        <v>0</v>
      </c>
      <c r="AV42" s="169">
        <f>Effectif!AV28</f>
        <v>0</v>
      </c>
      <c r="AW42" s="167">
        <f>Effectif!AW28</f>
        <v>0</v>
      </c>
      <c r="AX42" s="168">
        <f>Effectif!AX28</f>
        <v>0</v>
      </c>
      <c r="AY42" s="167">
        <f>Effectif!AY28</f>
        <v>0</v>
      </c>
      <c r="AZ42" s="167">
        <f>Effectif!AZ28</f>
        <v>0</v>
      </c>
      <c r="BA42" s="165">
        <f>Effectif!BA28</f>
        <v>0</v>
      </c>
      <c r="BB42" s="166">
        <f>Effectif!BB28</f>
        <v>0</v>
      </c>
      <c r="BC42" s="166">
        <f>Effectif!BC28</f>
        <v>0</v>
      </c>
      <c r="BD42" s="167">
        <f>Effectif!BD28</f>
        <v>0</v>
      </c>
      <c r="BE42" s="167"/>
      <c r="BF42" s="167"/>
      <c r="BG42" s="171"/>
    </row>
    <row r="43" spans="1:59" s="172" customFormat="1" ht="15.75" hidden="1">
      <c r="A43" s="165">
        <f>Effectif!A29</f>
        <v>1</v>
      </c>
      <c r="B43" s="166" t="str">
        <f>Effectif!B29</f>
        <v>Mourou</v>
      </c>
      <c r="C43" s="278" t="str">
        <f>Effectif!C29</f>
        <v>KEITA Mourou</v>
      </c>
      <c r="D43" s="167">
        <f>Effectif!D29</f>
        <v>0</v>
      </c>
      <c r="E43" s="168">
        <f>Effectif!E29</f>
        <v>0</v>
      </c>
      <c r="F43" s="169">
        <f>Effectif!F29</f>
        <v>0</v>
      </c>
      <c r="G43" s="169">
        <f>Effectif!G29</f>
        <v>0</v>
      </c>
      <c r="H43" s="170">
        <f>Effectif!H29</f>
        <v>0</v>
      </c>
      <c r="I43" s="169">
        <f>Effectif!I29</f>
        <v>0</v>
      </c>
      <c r="J43" s="167">
        <f>Effectif!J29</f>
        <v>0</v>
      </c>
      <c r="K43" s="168">
        <f>Effectif!K29</f>
        <v>0</v>
      </c>
      <c r="L43" s="167">
        <f>Effectif!L29</f>
        <v>0</v>
      </c>
      <c r="M43" s="167">
        <f>Effectif!M29</f>
        <v>44159</v>
      </c>
      <c r="N43" s="165" t="str">
        <f>Effectif!N29</f>
        <v>6 mois</v>
      </c>
      <c r="O43" s="166">
        <f>Effectif!O29</f>
        <v>0</v>
      </c>
      <c r="P43" s="166">
        <f>Effectif!P29</f>
        <v>0</v>
      </c>
      <c r="Q43" s="167">
        <f>Effectif!Q29</f>
        <v>0</v>
      </c>
      <c r="R43" s="168">
        <f>Effectif!R29</f>
        <v>0</v>
      </c>
      <c r="S43" s="169">
        <f>Effectif!S29</f>
        <v>0</v>
      </c>
      <c r="T43" s="169">
        <f>Effectif!T29</f>
        <v>0</v>
      </c>
      <c r="U43" s="170">
        <f>Effectif!U29</f>
        <v>0</v>
      </c>
      <c r="V43" s="169">
        <f>Effectif!V29</f>
        <v>0</v>
      </c>
      <c r="W43" s="167">
        <f>Effectif!W29</f>
        <v>0</v>
      </c>
      <c r="X43" s="168">
        <f>Effectif!X29</f>
        <v>0</v>
      </c>
      <c r="Y43" s="167">
        <f>Effectif!Y29</f>
        <v>0</v>
      </c>
      <c r="Z43" s="167">
        <f>Effectif!Z29</f>
        <v>0</v>
      </c>
      <c r="AA43" s="165">
        <f>Effectif!AA29</f>
        <v>0</v>
      </c>
      <c r="AB43" s="166">
        <f>Effectif!AB29</f>
        <v>0</v>
      </c>
      <c r="AC43" s="166">
        <f>Effectif!AC29</f>
        <v>0</v>
      </c>
      <c r="AD43" s="167">
        <f>Effectif!AD29</f>
        <v>0</v>
      </c>
      <c r="AE43" s="168">
        <f>Effectif!AE29</f>
        <v>0</v>
      </c>
      <c r="AF43" s="169">
        <f>Effectif!AF29</f>
        <v>0</v>
      </c>
      <c r="AG43" s="169">
        <f>Effectif!AG29</f>
        <v>0</v>
      </c>
      <c r="AH43" s="170">
        <f>Effectif!AH29</f>
        <v>0</v>
      </c>
      <c r="AI43" s="169">
        <f>Effectif!AI29</f>
        <v>0</v>
      </c>
      <c r="AJ43" s="167">
        <f>Effectif!AJ29</f>
        <v>0</v>
      </c>
      <c r="AK43" s="168">
        <f>Effectif!AK29</f>
        <v>0</v>
      </c>
      <c r="AL43" s="167">
        <f>Effectif!AL29</f>
        <v>0</v>
      </c>
      <c r="AM43" s="167">
        <f>Effectif!AM29</f>
        <v>0</v>
      </c>
      <c r="AN43" s="165">
        <f>Effectif!AN29</f>
        <v>0</v>
      </c>
      <c r="AO43" s="166">
        <f>Effectif!AO29</f>
        <v>0</v>
      </c>
      <c r="AP43" s="166">
        <f>Effectif!AP29</f>
        <v>0</v>
      </c>
      <c r="AQ43" s="167">
        <f>Effectif!AQ29</f>
        <v>0</v>
      </c>
      <c r="AR43" s="168">
        <f>Effectif!AR29</f>
        <v>0</v>
      </c>
      <c r="AS43" s="169">
        <f>Effectif!AS29</f>
        <v>0</v>
      </c>
      <c r="AT43" s="169">
        <f>Effectif!AT29</f>
        <v>0</v>
      </c>
      <c r="AU43" s="170">
        <f>Effectif!AU29</f>
        <v>0</v>
      </c>
      <c r="AV43" s="169">
        <f>Effectif!AV29</f>
        <v>0</v>
      </c>
      <c r="AW43" s="167">
        <f>Effectif!AW29</f>
        <v>0</v>
      </c>
      <c r="AX43" s="168">
        <f>Effectif!AX29</f>
        <v>0</v>
      </c>
      <c r="AY43" s="167">
        <f>Effectif!AY29</f>
        <v>0</v>
      </c>
      <c r="AZ43" s="167">
        <f>Effectif!AZ29</f>
        <v>0</v>
      </c>
      <c r="BA43" s="165">
        <f>Effectif!BA29</f>
        <v>0</v>
      </c>
      <c r="BB43" s="166">
        <f>Effectif!BB29</f>
        <v>0</v>
      </c>
      <c r="BC43" s="166">
        <f>Effectif!BC29</f>
        <v>0</v>
      </c>
      <c r="BD43" s="167">
        <f>Effectif!BD29</f>
        <v>0</v>
      </c>
      <c r="BE43" s="167"/>
      <c r="BF43" s="167"/>
      <c r="BG43" s="171"/>
    </row>
    <row r="44" spans="1:59" s="172" customFormat="1" ht="31.5" hidden="1">
      <c r="A44" s="165">
        <f>Effectif!A31</f>
        <v>1</v>
      </c>
      <c r="B44" s="166" t="str">
        <f>Effectif!B31</f>
        <v>Md Mahbubur</v>
      </c>
      <c r="C44" s="278" t="str">
        <f>Effectif!C31</f>
        <v>RAHMAN Md Mahbubur</v>
      </c>
      <c r="D44" s="167">
        <f>Effectif!D31</f>
        <v>0</v>
      </c>
      <c r="E44" s="168">
        <f>Effectif!E31</f>
        <v>0</v>
      </c>
      <c r="F44" s="169">
        <f>Effectif!F31</f>
        <v>0</v>
      </c>
      <c r="G44" s="169">
        <f>Effectif!G31</f>
        <v>0</v>
      </c>
      <c r="H44" s="170">
        <f>Effectif!H31</f>
        <v>0</v>
      </c>
      <c r="I44" s="169">
        <f>Effectif!I31</f>
        <v>0</v>
      </c>
      <c r="J44" s="167">
        <f>Effectif!J31</f>
        <v>0</v>
      </c>
      <c r="K44" s="168">
        <f>Effectif!K31</f>
        <v>0</v>
      </c>
      <c r="L44" s="167">
        <f>Effectif!L31</f>
        <v>0</v>
      </c>
      <c r="M44" s="167">
        <f>Effectif!M31</f>
        <v>44302</v>
      </c>
      <c r="N44" s="165" t="str">
        <f>Effectif!N31</f>
        <v>2 mois</v>
      </c>
      <c r="O44" s="166">
        <f>Effectif!O31</f>
        <v>0</v>
      </c>
      <c r="P44" s="166">
        <f>Effectif!P31</f>
        <v>0</v>
      </c>
      <c r="Q44" s="167">
        <f>Effectif!Q31</f>
        <v>0</v>
      </c>
      <c r="R44" s="168">
        <f>Effectif!R31</f>
        <v>0</v>
      </c>
      <c r="S44" s="169">
        <f>Effectif!S31</f>
        <v>0</v>
      </c>
      <c r="T44" s="169">
        <f>Effectif!T31</f>
        <v>0</v>
      </c>
      <c r="U44" s="170">
        <f>Effectif!U31</f>
        <v>0</v>
      </c>
      <c r="V44" s="169">
        <f>Effectif!V31</f>
        <v>0</v>
      </c>
      <c r="W44" s="167">
        <f>Effectif!W31</f>
        <v>0</v>
      </c>
      <c r="X44" s="168">
        <f>Effectif!X31</f>
        <v>0</v>
      </c>
      <c r="Y44" s="167">
        <f>Effectif!Y31</f>
        <v>0</v>
      </c>
      <c r="Z44" s="167">
        <f>Effectif!Z31</f>
        <v>0</v>
      </c>
      <c r="AA44" s="165">
        <f>Effectif!AA31</f>
        <v>0</v>
      </c>
      <c r="AB44" s="166">
        <f>Effectif!AB31</f>
        <v>0</v>
      </c>
      <c r="AC44" s="166">
        <f>Effectif!AC31</f>
        <v>0</v>
      </c>
      <c r="AD44" s="167">
        <f>Effectif!AD31</f>
        <v>0</v>
      </c>
      <c r="AE44" s="168">
        <f>Effectif!AE31</f>
        <v>0</v>
      </c>
      <c r="AF44" s="169">
        <f>Effectif!AF31</f>
        <v>0</v>
      </c>
      <c r="AG44" s="169">
        <f>Effectif!AG31</f>
        <v>0</v>
      </c>
      <c r="AH44" s="170">
        <f>Effectif!AH31</f>
        <v>0</v>
      </c>
      <c r="AI44" s="169">
        <f>Effectif!AI31</f>
        <v>0</v>
      </c>
      <c r="AJ44" s="167">
        <f>Effectif!AJ31</f>
        <v>0</v>
      </c>
      <c r="AK44" s="168">
        <f>Effectif!AK31</f>
        <v>0</v>
      </c>
      <c r="AL44" s="167">
        <f>Effectif!AL31</f>
        <v>0</v>
      </c>
      <c r="AM44" s="167">
        <f>Effectif!AM31</f>
        <v>0</v>
      </c>
      <c r="AN44" s="165">
        <f>Effectif!AN31</f>
        <v>0</v>
      </c>
      <c r="AO44" s="166">
        <f>Effectif!AO31</f>
        <v>0</v>
      </c>
      <c r="AP44" s="166">
        <f>Effectif!AP31</f>
        <v>0</v>
      </c>
      <c r="AQ44" s="167">
        <f>Effectif!AQ31</f>
        <v>0</v>
      </c>
      <c r="AR44" s="168">
        <f>Effectif!AR31</f>
        <v>0</v>
      </c>
      <c r="AS44" s="169">
        <f>Effectif!AS31</f>
        <v>0</v>
      </c>
      <c r="AT44" s="169">
        <f>Effectif!AT31</f>
        <v>0</v>
      </c>
      <c r="AU44" s="170">
        <f>Effectif!AU31</f>
        <v>0</v>
      </c>
      <c r="AV44" s="169">
        <f>Effectif!AV31</f>
        <v>0</v>
      </c>
      <c r="AW44" s="167">
        <f>Effectif!AW31</f>
        <v>0</v>
      </c>
      <c r="AX44" s="168">
        <f>Effectif!AX31</f>
        <v>0</v>
      </c>
      <c r="AY44" s="167">
        <f>Effectif!AY31</f>
        <v>0</v>
      </c>
      <c r="AZ44" s="167">
        <f>Effectif!AZ31</f>
        <v>0</v>
      </c>
      <c r="BA44" s="165">
        <f>Effectif!BA31</f>
        <v>0</v>
      </c>
      <c r="BB44" s="166">
        <f>Effectif!BB31</f>
        <v>0</v>
      </c>
      <c r="BC44" s="166">
        <f>Effectif!BC31</f>
        <v>0</v>
      </c>
      <c r="BD44" s="167">
        <f>Effectif!BD31</f>
        <v>0</v>
      </c>
      <c r="BE44" s="167"/>
      <c r="BF44" s="167"/>
      <c r="BG44" s="171"/>
    </row>
    <row r="45" spans="1:59" s="172" customFormat="1" ht="15.75" hidden="1">
      <c r="A45" s="165">
        <f>Effectif!A32</f>
        <v>1</v>
      </c>
      <c r="B45" s="166" t="str">
        <f>Effectif!B32</f>
        <v>Ahmad</v>
      </c>
      <c r="C45" s="278" t="str">
        <f>Effectif!C32</f>
        <v>RAZA Ahmad</v>
      </c>
      <c r="D45" s="167">
        <f>Effectif!D32</f>
        <v>0</v>
      </c>
      <c r="E45" s="168">
        <f>Effectif!E32</f>
        <v>0</v>
      </c>
      <c r="F45" s="169">
        <f>Effectif!F32</f>
        <v>0</v>
      </c>
      <c r="G45" s="169">
        <f>Effectif!G32</f>
        <v>0</v>
      </c>
      <c r="H45" s="170">
        <f>Effectif!H32</f>
        <v>0</v>
      </c>
      <c r="I45" s="169">
        <f>Effectif!I32</f>
        <v>0</v>
      </c>
      <c r="J45" s="167">
        <f>Effectif!J32</f>
        <v>0</v>
      </c>
      <c r="K45" s="168">
        <f>Effectif!K32</f>
        <v>0</v>
      </c>
      <c r="L45" s="167">
        <f>Effectif!L32</f>
        <v>0</v>
      </c>
      <c r="M45" s="167">
        <f>Effectif!M32</f>
        <v>44230</v>
      </c>
      <c r="N45" s="165" t="str">
        <f>Effectif!N32</f>
        <v>3 mois</v>
      </c>
      <c r="O45" s="166">
        <f>Effectif!O32</f>
        <v>0</v>
      </c>
      <c r="P45" s="166">
        <f>Effectif!P32</f>
        <v>0</v>
      </c>
      <c r="Q45" s="167">
        <f>Effectif!Q32</f>
        <v>0</v>
      </c>
      <c r="R45" s="168">
        <f>Effectif!R32</f>
        <v>0</v>
      </c>
      <c r="S45" s="169">
        <f>Effectif!S32</f>
        <v>0</v>
      </c>
      <c r="T45" s="169">
        <f>Effectif!T32</f>
        <v>0</v>
      </c>
      <c r="U45" s="170">
        <f>Effectif!U32</f>
        <v>0</v>
      </c>
      <c r="V45" s="169">
        <f>Effectif!V32</f>
        <v>0</v>
      </c>
      <c r="W45" s="167">
        <f>Effectif!W32</f>
        <v>0</v>
      </c>
      <c r="X45" s="168">
        <f>Effectif!X32</f>
        <v>0</v>
      </c>
      <c r="Y45" s="167">
        <f>Effectif!Y32</f>
        <v>0</v>
      </c>
      <c r="Z45" s="167">
        <f>Effectif!Z32</f>
        <v>0</v>
      </c>
      <c r="AA45" s="165">
        <f>Effectif!AA32</f>
        <v>0</v>
      </c>
      <c r="AB45" s="166">
        <f>Effectif!AB32</f>
        <v>0</v>
      </c>
      <c r="AC45" s="166">
        <f>Effectif!AC32</f>
        <v>0</v>
      </c>
      <c r="AD45" s="167">
        <f>Effectif!AD32</f>
        <v>0</v>
      </c>
      <c r="AE45" s="168">
        <f>Effectif!AE32</f>
        <v>0</v>
      </c>
      <c r="AF45" s="169">
        <f>Effectif!AF32</f>
        <v>0</v>
      </c>
      <c r="AG45" s="169">
        <f>Effectif!AG32</f>
        <v>0</v>
      </c>
      <c r="AH45" s="170">
        <f>Effectif!AH32</f>
        <v>0</v>
      </c>
      <c r="AI45" s="169">
        <f>Effectif!AI32</f>
        <v>0</v>
      </c>
      <c r="AJ45" s="167">
        <f>Effectif!AJ32</f>
        <v>0</v>
      </c>
      <c r="AK45" s="168">
        <f>Effectif!AK32</f>
        <v>0</v>
      </c>
      <c r="AL45" s="167">
        <f>Effectif!AL32</f>
        <v>0</v>
      </c>
      <c r="AM45" s="167">
        <f>Effectif!AM32</f>
        <v>0</v>
      </c>
      <c r="AN45" s="165">
        <f>Effectif!AN32</f>
        <v>0</v>
      </c>
      <c r="AO45" s="166">
        <f>Effectif!AO32</f>
        <v>0</v>
      </c>
      <c r="AP45" s="166">
        <f>Effectif!AP32</f>
        <v>0</v>
      </c>
      <c r="AQ45" s="167">
        <f>Effectif!AQ32</f>
        <v>0</v>
      </c>
      <c r="AR45" s="168">
        <f>Effectif!AR32</f>
        <v>0</v>
      </c>
      <c r="AS45" s="169">
        <f>Effectif!AS32</f>
        <v>0</v>
      </c>
      <c r="AT45" s="169">
        <f>Effectif!AT32</f>
        <v>0</v>
      </c>
      <c r="AU45" s="170">
        <f>Effectif!AU32</f>
        <v>0</v>
      </c>
      <c r="AV45" s="169">
        <f>Effectif!AV32</f>
        <v>0</v>
      </c>
      <c r="AW45" s="167">
        <f>Effectif!AW32</f>
        <v>0</v>
      </c>
      <c r="AX45" s="168">
        <f>Effectif!AX32</f>
        <v>0</v>
      </c>
      <c r="AY45" s="167">
        <f>Effectif!AY32</f>
        <v>0</v>
      </c>
      <c r="AZ45" s="167">
        <f>Effectif!AZ32</f>
        <v>0</v>
      </c>
      <c r="BA45" s="165">
        <f>Effectif!BA32</f>
        <v>0</v>
      </c>
      <c r="BB45" s="166">
        <f>Effectif!BB32</f>
        <v>0</v>
      </c>
      <c r="BC45" s="166">
        <f>Effectif!BC32</f>
        <v>0</v>
      </c>
      <c r="BD45" s="167">
        <f>Effectif!BD32</f>
        <v>0</v>
      </c>
      <c r="BE45" s="167"/>
      <c r="BF45" s="167"/>
      <c r="BG45" s="171"/>
    </row>
    <row r="46" spans="1:59" s="172" customFormat="1" ht="15.75" hidden="1">
      <c r="A46" s="165" t="e">
        <f>Effectif!#REF!</f>
        <v>#REF!</v>
      </c>
      <c r="B46" s="166" t="e">
        <f>Effectif!#REF!</f>
        <v>#REF!</v>
      </c>
      <c r="C46" s="278" t="e">
        <f>Effectif!#REF!</f>
        <v>#REF!</v>
      </c>
      <c r="D46" s="167" t="e">
        <f>Effectif!#REF!</f>
        <v>#REF!</v>
      </c>
      <c r="E46" s="168" t="e">
        <f>Effectif!#REF!</f>
        <v>#REF!</v>
      </c>
      <c r="F46" s="169" t="e">
        <f>Effectif!#REF!</f>
        <v>#REF!</v>
      </c>
      <c r="G46" s="169" t="e">
        <f>Effectif!#REF!</f>
        <v>#REF!</v>
      </c>
      <c r="H46" s="170" t="e">
        <f>Effectif!#REF!</f>
        <v>#REF!</v>
      </c>
      <c r="I46" s="169" t="e">
        <f>Effectif!#REF!</f>
        <v>#REF!</v>
      </c>
      <c r="J46" s="167" t="e">
        <f>Effectif!#REF!</f>
        <v>#REF!</v>
      </c>
      <c r="K46" s="168" t="e">
        <f>Effectif!#REF!</f>
        <v>#REF!</v>
      </c>
      <c r="L46" s="167" t="e">
        <f>Effectif!#REF!</f>
        <v>#REF!</v>
      </c>
      <c r="M46" s="167" t="e">
        <f>Effectif!#REF!</f>
        <v>#REF!</v>
      </c>
      <c r="N46" s="165" t="e">
        <f>Effectif!#REF!</f>
        <v>#REF!</v>
      </c>
      <c r="O46" s="166" t="e">
        <f>Effectif!#REF!</f>
        <v>#REF!</v>
      </c>
      <c r="P46" s="166" t="e">
        <f>Effectif!#REF!</f>
        <v>#REF!</v>
      </c>
      <c r="Q46" s="167" t="e">
        <f>Effectif!#REF!</f>
        <v>#REF!</v>
      </c>
      <c r="R46" s="168" t="e">
        <f>Effectif!#REF!</f>
        <v>#REF!</v>
      </c>
      <c r="S46" s="169" t="e">
        <f>Effectif!#REF!</f>
        <v>#REF!</v>
      </c>
      <c r="T46" s="169" t="e">
        <f>Effectif!#REF!</f>
        <v>#REF!</v>
      </c>
      <c r="U46" s="170" t="e">
        <f>Effectif!#REF!</f>
        <v>#REF!</v>
      </c>
      <c r="V46" s="169" t="e">
        <f>Effectif!#REF!</f>
        <v>#REF!</v>
      </c>
      <c r="W46" s="167" t="e">
        <f>Effectif!#REF!</f>
        <v>#REF!</v>
      </c>
      <c r="X46" s="168" t="e">
        <f>Effectif!#REF!</f>
        <v>#REF!</v>
      </c>
      <c r="Y46" s="167" t="e">
        <f>Effectif!#REF!</f>
        <v>#REF!</v>
      </c>
      <c r="Z46" s="167" t="e">
        <f>Effectif!#REF!</f>
        <v>#REF!</v>
      </c>
      <c r="AA46" s="165" t="e">
        <f>Effectif!#REF!</f>
        <v>#REF!</v>
      </c>
      <c r="AB46" s="166" t="e">
        <f>Effectif!#REF!</f>
        <v>#REF!</v>
      </c>
      <c r="AC46" s="166" t="e">
        <f>Effectif!#REF!</f>
        <v>#REF!</v>
      </c>
      <c r="AD46" s="167" t="e">
        <f>Effectif!#REF!</f>
        <v>#REF!</v>
      </c>
      <c r="AE46" s="168" t="e">
        <f>Effectif!#REF!</f>
        <v>#REF!</v>
      </c>
      <c r="AF46" s="169" t="e">
        <f>Effectif!#REF!</f>
        <v>#REF!</v>
      </c>
      <c r="AG46" s="169" t="e">
        <f>Effectif!#REF!</f>
        <v>#REF!</v>
      </c>
      <c r="AH46" s="170" t="e">
        <f>Effectif!#REF!</f>
        <v>#REF!</v>
      </c>
      <c r="AI46" s="169" t="e">
        <f>Effectif!#REF!</f>
        <v>#REF!</v>
      </c>
      <c r="AJ46" s="167" t="e">
        <f>Effectif!#REF!</f>
        <v>#REF!</v>
      </c>
      <c r="AK46" s="168" t="e">
        <f>Effectif!#REF!</f>
        <v>#REF!</v>
      </c>
      <c r="AL46" s="167" t="e">
        <f>Effectif!#REF!</f>
        <v>#REF!</v>
      </c>
      <c r="AM46" s="167" t="e">
        <f>Effectif!#REF!</f>
        <v>#REF!</v>
      </c>
      <c r="AN46" s="165" t="e">
        <f>Effectif!#REF!</f>
        <v>#REF!</v>
      </c>
      <c r="AO46" s="166" t="e">
        <f>Effectif!#REF!</f>
        <v>#REF!</v>
      </c>
      <c r="AP46" s="166" t="e">
        <f>Effectif!#REF!</f>
        <v>#REF!</v>
      </c>
      <c r="AQ46" s="167" t="e">
        <f>Effectif!#REF!</f>
        <v>#REF!</v>
      </c>
      <c r="AR46" s="168" t="e">
        <f>Effectif!#REF!</f>
        <v>#REF!</v>
      </c>
      <c r="AS46" s="169" t="e">
        <f>Effectif!#REF!</f>
        <v>#REF!</v>
      </c>
      <c r="AT46" s="169" t="e">
        <f>Effectif!#REF!</f>
        <v>#REF!</v>
      </c>
      <c r="AU46" s="170" t="e">
        <f>Effectif!#REF!</f>
        <v>#REF!</v>
      </c>
      <c r="AV46" s="169" t="e">
        <f>Effectif!#REF!</f>
        <v>#REF!</v>
      </c>
      <c r="AW46" s="167" t="e">
        <f>Effectif!#REF!</f>
        <v>#REF!</v>
      </c>
      <c r="AX46" s="168" t="e">
        <f>Effectif!#REF!</f>
        <v>#REF!</v>
      </c>
      <c r="AY46" s="167" t="e">
        <f>Effectif!#REF!</f>
        <v>#REF!</v>
      </c>
      <c r="AZ46" s="167" t="e">
        <f>Effectif!#REF!</f>
        <v>#REF!</v>
      </c>
      <c r="BA46" s="165" t="e">
        <f>Effectif!#REF!</f>
        <v>#REF!</v>
      </c>
      <c r="BB46" s="166" t="e">
        <f>Effectif!#REF!</f>
        <v>#REF!</v>
      </c>
      <c r="BC46" s="166" t="e">
        <f>Effectif!#REF!</f>
        <v>#REF!</v>
      </c>
      <c r="BD46" s="167" t="e">
        <f>Effectif!#REF!</f>
        <v>#REF!</v>
      </c>
      <c r="BE46" s="167"/>
      <c r="BF46" s="167"/>
      <c r="BG46" s="171"/>
    </row>
    <row r="47" spans="1:59" s="172" customFormat="1" ht="15.75" hidden="1">
      <c r="A47" s="165">
        <f>Effectif!A35</f>
        <v>1</v>
      </c>
      <c r="B47" s="166" t="str">
        <f>Effectif!B35</f>
        <v>Khalidou</v>
      </c>
      <c r="C47" s="278" t="str">
        <f>Effectif!C35</f>
        <v>BA Khalidou</v>
      </c>
      <c r="D47" s="167">
        <f>Effectif!D35</f>
        <v>0</v>
      </c>
      <c r="E47" s="168">
        <f>Effectif!E35</f>
        <v>0</v>
      </c>
      <c r="F47" s="169">
        <f>Effectif!F35</f>
        <v>0</v>
      </c>
      <c r="G47" s="169">
        <f>Effectif!G35</f>
        <v>0</v>
      </c>
      <c r="H47" s="170">
        <f>Effectif!H35</f>
        <v>0</v>
      </c>
      <c r="I47" s="169">
        <f>Effectif!I35</f>
        <v>0</v>
      </c>
      <c r="J47" s="167">
        <f>Effectif!J35</f>
        <v>0</v>
      </c>
      <c r="K47" s="168">
        <f>Effectif!K35</f>
        <v>0</v>
      </c>
      <c r="L47" s="167">
        <f>Effectif!L35</f>
        <v>0</v>
      </c>
      <c r="M47" s="167">
        <f>Effectif!M35</f>
        <v>43847</v>
      </c>
      <c r="N47" s="165" t="str">
        <f>Effectif!N35</f>
        <v>17 mois</v>
      </c>
      <c r="O47" s="166">
        <f>Effectif!O35</f>
        <v>0</v>
      </c>
      <c r="P47" s="166">
        <f>Effectif!P35</f>
        <v>0</v>
      </c>
      <c r="Q47" s="167">
        <f>Effectif!Q35</f>
        <v>0</v>
      </c>
      <c r="R47" s="168">
        <f>Effectif!R35</f>
        <v>0</v>
      </c>
      <c r="S47" s="169">
        <f>Effectif!S35</f>
        <v>0</v>
      </c>
      <c r="T47" s="169">
        <f>Effectif!T35</f>
        <v>0</v>
      </c>
      <c r="U47" s="170">
        <f>Effectif!U35</f>
        <v>0</v>
      </c>
      <c r="V47" s="169">
        <f>Effectif!V35</f>
        <v>0</v>
      </c>
      <c r="W47" s="167">
        <f>Effectif!W35</f>
        <v>0</v>
      </c>
      <c r="X47" s="168">
        <f>Effectif!X35</f>
        <v>0</v>
      </c>
      <c r="Y47" s="167">
        <f>Effectif!Y35</f>
        <v>0</v>
      </c>
      <c r="Z47" s="167">
        <f>Effectif!Z35</f>
        <v>0</v>
      </c>
      <c r="AA47" s="165">
        <f>Effectif!AA35</f>
        <v>0</v>
      </c>
      <c r="AB47" s="166">
        <f>Effectif!AB35</f>
        <v>0</v>
      </c>
      <c r="AC47" s="166">
        <f>Effectif!AC35</f>
        <v>0</v>
      </c>
      <c r="AD47" s="167">
        <f>Effectif!AD35</f>
        <v>0</v>
      </c>
      <c r="AE47" s="168">
        <f>Effectif!AE35</f>
        <v>0</v>
      </c>
      <c r="AF47" s="169">
        <f>Effectif!AF35</f>
        <v>0</v>
      </c>
      <c r="AG47" s="169">
        <f>Effectif!AG35</f>
        <v>0</v>
      </c>
      <c r="AH47" s="170">
        <f>Effectif!AH35</f>
        <v>0</v>
      </c>
      <c r="AI47" s="169">
        <f>Effectif!AI35</f>
        <v>0</v>
      </c>
      <c r="AJ47" s="167">
        <f>Effectif!AJ35</f>
        <v>0</v>
      </c>
      <c r="AK47" s="168">
        <f>Effectif!AK35</f>
        <v>0</v>
      </c>
      <c r="AL47" s="167">
        <f>Effectif!AL35</f>
        <v>0</v>
      </c>
      <c r="AM47" s="167">
        <f>Effectif!AM35</f>
        <v>0</v>
      </c>
      <c r="AN47" s="165">
        <f>Effectif!AN35</f>
        <v>0</v>
      </c>
      <c r="AO47" s="166">
        <f>Effectif!AO35</f>
        <v>0</v>
      </c>
      <c r="AP47" s="166">
        <f>Effectif!AP35</f>
        <v>0</v>
      </c>
      <c r="AQ47" s="167">
        <f>Effectif!AQ35</f>
        <v>0</v>
      </c>
      <c r="AR47" s="168">
        <f>Effectif!AR35</f>
        <v>0</v>
      </c>
      <c r="AS47" s="169">
        <f>Effectif!AS35</f>
        <v>0</v>
      </c>
      <c r="AT47" s="169">
        <f>Effectif!AT35</f>
        <v>0</v>
      </c>
      <c r="AU47" s="170">
        <f>Effectif!AU35</f>
        <v>0</v>
      </c>
      <c r="AV47" s="169">
        <f>Effectif!AV35</f>
        <v>0</v>
      </c>
      <c r="AW47" s="167">
        <f>Effectif!AW35</f>
        <v>0</v>
      </c>
      <c r="AX47" s="168">
        <f>Effectif!AX35</f>
        <v>0</v>
      </c>
      <c r="AY47" s="167">
        <f>Effectif!AY35</f>
        <v>0</v>
      </c>
      <c r="AZ47" s="167">
        <f>Effectif!AZ35</f>
        <v>0</v>
      </c>
      <c r="BA47" s="165">
        <f>Effectif!BA35</f>
        <v>0</v>
      </c>
      <c r="BB47" s="166">
        <f>Effectif!BB35</f>
        <v>0</v>
      </c>
      <c r="BC47" s="166">
        <f>Effectif!BC35</f>
        <v>0</v>
      </c>
      <c r="BD47" s="167">
        <f>Effectif!BD35</f>
        <v>0</v>
      </c>
      <c r="BE47" s="167"/>
      <c r="BF47" s="167"/>
      <c r="BG47" s="171"/>
    </row>
    <row r="48" spans="1:59" s="172" customFormat="1" ht="15.75" hidden="1">
      <c r="A48" s="165">
        <f>Effectif!A36</f>
        <v>1</v>
      </c>
      <c r="B48" s="166" t="str">
        <f>Effectif!B36</f>
        <v>Amadou</v>
      </c>
      <c r="C48" s="278" t="str">
        <f>Effectif!C36</f>
        <v>BAH Amadou</v>
      </c>
      <c r="D48" s="167">
        <f>Effectif!D36</f>
        <v>0</v>
      </c>
      <c r="E48" s="168">
        <f>Effectif!E36</f>
        <v>0</v>
      </c>
      <c r="F48" s="169">
        <f>Effectif!F36</f>
        <v>0</v>
      </c>
      <c r="G48" s="169">
        <f>Effectif!G36</f>
        <v>0</v>
      </c>
      <c r="H48" s="170">
        <f>Effectif!H36</f>
        <v>0</v>
      </c>
      <c r="I48" s="169">
        <f>Effectif!I36</f>
        <v>0</v>
      </c>
      <c r="J48" s="167">
        <f>Effectif!J36</f>
        <v>0</v>
      </c>
      <c r="K48" s="168">
        <f>Effectif!K36</f>
        <v>0</v>
      </c>
      <c r="L48" s="167">
        <f>Effectif!L36</f>
        <v>0</v>
      </c>
      <c r="M48" s="167">
        <f>Effectif!M36</f>
        <v>44183</v>
      </c>
      <c r="N48" s="165" t="str">
        <f>Effectif!N36</f>
        <v>5 mois</v>
      </c>
      <c r="O48" s="166">
        <f>Effectif!O36</f>
        <v>0</v>
      </c>
      <c r="P48" s="166">
        <f>Effectif!P36</f>
        <v>0</v>
      </c>
      <c r="Q48" s="167">
        <f>Effectif!Q36</f>
        <v>0</v>
      </c>
      <c r="R48" s="168">
        <f>Effectif!R36</f>
        <v>0</v>
      </c>
      <c r="S48" s="169">
        <f>Effectif!S36</f>
        <v>0</v>
      </c>
      <c r="T48" s="169">
        <f>Effectif!T36</f>
        <v>0</v>
      </c>
      <c r="U48" s="170">
        <f>Effectif!U36</f>
        <v>0</v>
      </c>
      <c r="V48" s="169">
        <f>Effectif!V36</f>
        <v>0</v>
      </c>
      <c r="W48" s="167">
        <f>Effectif!W36</f>
        <v>0</v>
      </c>
      <c r="X48" s="168">
        <f>Effectif!X36</f>
        <v>0</v>
      </c>
      <c r="Y48" s="167">
        <f>Effectif!Y36</f>
        <v>0</v>
      </c>
      <c r="Z48" s="167">
        <f>Effectif!Z36</f>
        <v>0</v>
      </c>
      <c r="AA48" s="165">
        <f>Effectif!AA36</f>
        <v>0</v>
      </c>
      <c r="AB48" s="166">
        <f>Effectif!AB36</f>
        <v>0</v>
      </c>
      <c r="AC48" s="166">
        <f>Effectif!AC36</f>
        <v>0</v>
      </c>
      <c r="AD48" s="167">
        <f>Effectif!AD36</f>
        <v>0</v>
      </c>
      <c r="AE48" s="168">
        <f>Effectif!AE36</f>
        <v>0</v>
      </c>
      <c r="AF48" s="169">
        <f>Effectif!AF36</f>
        <v>0</v>
      </c>
      <c r="AG48" s="169">
        <f>Effectif!AG36</f>
        <v>0</v>
      </c>
      <c r="AH48" s="170">
        <f>Effectif!AH36</f>
        <v>0</v>
      </c>
      <c r="AI48" s="169">
        <f>Effectif!AI36</f>
        <v>0</v>
      </c>
      <c r="AJ48" s="167">
        <f>Effectif!AJ36</f>
        <v>0</v>
      </c>
      <c r="AK48" s="168">
        <f>Effectif!AK36</f>
        <v>0</v>
      </c>
      <c r="AL48" s="167">
        <f>Effectif!AL36</f>
        <v>0</v>
      </c>
      <c r="AM48" s="167">
        <f>Effectif!AM36</f>
        <v>0</v>
      </c>
      <c r="AN48" s="165">
        <f>Effectif!AN36</f>
        <v>0</v>
      </c>
      <c r="AO48" s="166">
        <f>Effectif!AO36</f>
        <v>0</v>
      </c>
      <c r="AP48" s="166">
        <f>Effectif!AP36</f>
        <v>0</v>
      </c>
      <c r="AQ48" s="167">
        <f>Effectif!AQ36</f>
        <v>0</v>
      </c>
      <c r="AR48" s="168">
        <f>Effectif!AR36</f>
        <v>0</v>
      </c>
      <c r="AS48" s="169">
        <f>Effectif!AS36</f>
        <v>0</v>
      </c>
      <c r="AT48" s="169">
        <f>Effectif!AT36</f>
        <v>0</v>
      </c>
      <c r="AU48" s="170">
        <f>Effectif!AU36</f>
        <v>0</v>
      </c>
      <c r="AV48" s="169">
        <f>Effectif!AV36</f>
        <v>0</v>
      </c>
      <c r="AW48" s="167">
        <f>Effectif!AW36</f>
        <v>0</v>
      </c>
      <c r="AX48" s="168">
        <f>Effectif!AX36</f>
        <v>0</v>
      </c>
      <c r="AY48" s="167">
        <f>Effectif!AY36</f>
        <v>0</v>
      </c>
      <c r="AZ48" s="167">
        <f>Effectif!AZ36</f>
        <v>0</v>
      </c>
      <c r="BA48" s="165">
        <f>Effectif!BA36</f>
        <v>0</v>
      </c>
      <c r="BB48" s="166">
        <f>Effectif!BB36</f>
        <v>0</v>
      </c>
      <c r="BC48" s="166">
        <f>Effectif!BC36</f>
        <v>0</v>
      </c>
      <c r="BD48" s="167">
        <f>Effectif!BD36</f>
        <v>0</v>
      </c>
      <c r="BE48" s="167"/>
      <c r="BF48" s="167"/>
      <c r="BG48" s="171"/>
    </row>
    <row r="49" spans="1:59" s="172" customFormat="1" ht="15.75" hidden="1">
      <c r="A49" s="165">
        <f>Effectif!A37</f>
        <v>1</v>
      </c>
      <c r="B49" s="166" t="str">
        <f>Effectif!B37</f>
        <v>Mamadou Kadjaliou</v>
      </c>
      <c r="C49" s="278" t="str">
        <f>Effectif!C37</f>
        <v>BAH Mamadou Kadjaliou</v>
      </c>
      <c r="D49" s="167">
        <f>Effectif!D37</f>
        <v>0</v>
      </c>
      <c r="E49" s="168">
        <f>Effectif!E37</f>
        <v>0</v>
      </c>
      <c r="F49" s="169">
        <f>Effectif!F37</f>
        <v>0</v>
      </c>
      <c r="G49" s="169">
        <f>Effectif!G37</f>
        <v>0</v>
      </c>
      <c r="H49" s="170">
        <f>Effectif!H37</f>
        <v>0</v>
      </c>
      <c r="I49" s="169">
        <f>Effectif!I37</f>
        <v>0</v>
      </c>
      <c r="J49" s="167">
        <f>Effectif!J37</f>
        <v>0</v>
      </c>
      <c r="K49" s="168">
        <f>Effectif!K37</f>
        <v>0</v>
      </c>
      <c r="L49" s="167">
        <f>Effectif!L37</f>
        <v>0</v>
      </c>
      <c r="M49" s="167">
        <f>Effectif!M37</f>
        <v>43980</v>
      </c>
      <c r="N49" s="165" t="str">
        <f>Effectif!N37</f>
        <v>13 mois</v>
      </c>
      <c r="O49" s="166">
        <f>Effectif!O37</f>
        <v>0</v>
      </c>
      <c r="P49" s="166">
        <f>Effectif!P37</f>
        <v>0</v>
      </c>
      <c r="Q49" s="167">
        <f>Effectif!Q37</f>
        <v>0</v>
      </c>
      <c r="R49" s="168">
        <f>Effectif!R37</f>
        <v>0</v>
      </c>
      <c r="S49" s="169">
        <f>Effectif!S37</f>
        <v>0</v>
      </c>
      <c r="T49" s="169">
        <f>Effectif!T37</f>
        <v>0</v>
      </c>
      <c r="U49" s="170">
        <f>Effectif!U37</f>
        <v>0</v>
      </c>
      <c r="V49" s="169">
        <f>Effectif!V37</f>
        <v>0</v>
      </c>
      <c r="W49" s="167">
        <f>Effectif!W37</f>
        <v>0</v>
      </c>
      <c r="X49" s="168">
        <f>Effectif!X37</f>
        <v>0</v>
      </c>
      <c r="Y49" s="167">
        <f>Effectif!Y37</f>
        <v>0</v>
      </c>
      <c r="Z49" s="167">
        <f>Effectif!Z37</f>
        <v>0</v>
      </c>
      <c r="AA49" s="165">
        <f>Effectif!AA37</f>
        <v>0</v>
      </c>
      <c r="AB49" s="166">
        <f>Effectif!AB37</f>
        <v>0</v>
      </c>
      <c r="AC49" s="166">
        <f>Effectif!AC37</f>
        <v>0</v>
      </c>
      <c r="AD49" s="167">
        <f>Effectif!AD37</f>
        <v>0</v>
      </c>
      <c r="AE49" s="168">
        <f>Effectif!AE37</f>
        <v>0</v>
      </c>
      <c r="AF49" s="169">
        <f>Effectif!AF37</f>
        <v>0</v>
      </c>
      <c r="AG49" s="169">
        <f>Effectif!AG37</f>
        <v>0</v>
      </c>
      <c r="AH49" s="170">
        <f>Effectif!AH37</f>
        <v>0</v>
      </c>
      <c r="AI49" s="169">
        <f>Effectif!AI37</f>
        <v>0</v>
      </c>
      <c r="AJ49" s="167">
        <f>Effectif!AJ37</f>
        <v>0</v>
      </c>
      <c r="AK49" s="168">
        <f>Effectif!AK37</f>
        <v>0</v>
      </c>
      <c r="AL49" s="167">
        <f>Effectif!AL37</f>
        <v>0</v>
      </c>
      <c r="AM49" s="167">
        <f>Effectif!AM37</f>
        <v>0</v>
      </c>
      <c r="AN49" s="165">
        <f>Effectif!AN37</f>
        <v>0</v>
      </c>
      <c r="AO49" s="166">
        <f>Effectif!AO37</f>
        <v>0</v>
      </c>
      <c r="AP49" s="166">
        <f>Effectif!AP37</f>
        <v>0</v>
      </c>
      <c r="AQ49" s="167">
        <f>Effectif!AQ37</f>
        <v>0</v>
      </c>
      <c r="AR49" s="168">
        <f>Effectif!AR37</f>
        <v>0</v>
      </c>
      <c r="AS49" s="169">
        <f>Effectif!AS37</f>
        <v>0</v>
      </c>
      <c r="AT49" s="169">
        <f>Effectif!AT37</f>
        <v>0</v>
      </c>
      <c r="AU49" s="170">
        <f>Effectif!AU37</f>
        <v>0</v>
      </c>
      <c r="AV49" s="169">
        <f>Effectif!AV37</f>
        <v>0</v>
      </c>
      <c r="AW49" s="167">
        <f>Effectif!AW37</f>
        <v>0</v>
      </c>
      <c r="AX49" s="168">
        <f>Effectif!AX37</f>
        <v>0</v>
      </c>
      <c r="AY49" s="167">
        <f>Effectif!AY37</f>
        <v>0</v>
      </c>
      <c r="AZ49" s="167">
        <f>Effectif!AZ37</f>
        <v>0</v>
      </c>
      <c r="BA49" s="165">
        <f>Effectif!BA37</f>
        <v>0</v>
      </c>
      <c r="BB49" s="166">
        <f>Effectif!BB37</f>
        <v>0</v>
      </c>
      <c r="BC49" s="166">
        <f>Effectif!BC37</f>
        <v>0</v>
      </c>
      <c r="BD49" s="167">
        <f>Effectif!BD37</f>
        <v>0</v>
      </c>
      <c r="BE49" s="167"/>
      <c r="BF49" s="167"/>
      <c r="BG49" s="171"/>
    </row>
    <row r="50" spans="1:59" s="172" customFormat="1" ht="15.75" hidden="1">
      <c r="A50" s="165">
        <f>Effectif!A38</f>
        <v>1</v>
      </c>
      <c r="B50" s="166" t="str">
        <f>Effectif!B38</f>
        <v>Mamadou</v>
      </c>
      <c r="C50" s="278" t="str">
        <f>Effectif!C38</f>
        <v>BARADJI Mamadou</v>
      </c>
      <c r="D50" s="167">
        <f>Effectif!D38</f>
        <v>0</v>
      </c>
      <c r="E50" s="168">
        <f>Effectif!E38</f>
        <v>0</v>
      </c>
      <c r="F50" s="169">
        <f>Effectif!F38</f>
        <v>0</v>
      </c>
      <c r="G50" s="169">
        <f>Effectif!G38</f>
        <v>0</v>
      </c>
      <c r="H50" s="170">
        <f>Effectif!H38</f>
        <v>0</v>
      </c>
      <c r="I50" s="169">
        <f>Effectif!I38</f>
        <v>0</v>
      </c>
      <c r="J50" s="167">
        <f>Effectif!J38</f>
        <v>0</v>
      </c>
      <c r="K50" s="168">
        <f>Effectif!K38</f>
        <v>0</v>
      </c>
      <c r="L50" s="167">
        <f>Effectif!L38</f>
        <v>0</v>
      </c>
      <c r="M50" s="167">
        <f>Effectif!M38</f>
        <v>44057</v>
      </c>
      <c r="N50" s="165" t="str">
        <f>Effectif!N38</f>
        <v>10 mois</v>
      </c>
      <c r="O50" s="166">
        <f>Effectif!O38</f>
        <v>0</v>
      </c>
      <c r="P50" s="166">
        <f>Effectif!P38</f>
        <v>0</v>
      </c>
      <c r="Q50" s="167">
        <f>Effectif!Q38</f>
        <v>0</v>
      </c>
      <c r="R50" s="168">
        <f>Effectif!R38</f>
        <v>0</v>
      </c>
      <c r="S50" s="169">
        <f>Effectif!S38</f>
        <v>0</v>
      </c>
      <c r="T50" s="169">
        <f>Effectif!T38</f>
        <v>0</v>
      </c>
      <c r="U50" s="170">
        <f>Effectif!U38</f>
        <v>0</v>
      </c>
      <c r="V50" s="169">
        <f>Effectif!V38</f>
        <v>0</v>
      </c>
      <c r="W50" s="167">
        <f>Effectif!W38</f>
        <v>0</v>
      </c>
      <c r="X50" s="168">
        <f>Effectif!X38</f>
        <v>0</v>
      </c>
      <c r="Y50" s="167">
        <f>Effectif!Y38</f>
        <v>0</v>
      </c>
      <c r="Z50" s="167">
        <f>Effectif!Z38</f>
        <v>0</v>
      </c>
      <c r="AA50" s="165">
        <f>Effectif!AA38</f>
        <v>0</v>
      </c>
      <c r="AB50" s="166">
        <f>Effectif!AB38</f>
        <v>0</v>
      </c>
      <c r="AC50" s="166">
        <f>Effectif!AC38</f>
        <v>0</v>
      </c>
      <c r="AD50" s="167">
        <f>Effectif!AD38</f>
        <v>0</v>
      </c>
      <c r="AE50" s="168">
        <f>Effectif!AE38</f>
        <v>0</v>
      </c>
      <c r="AF50" s="169">
        <f>Effectif!AF38</f>
        <v>0</v>
      </c>
      <c r="AG50" s="169">
        <f>Effectif!AG38</f>
        <v>0</v>
      </c>
      <c r="AH50" s="170">
        <f>Effectif!AH38</f>
        <v>0</v>
      </c>
      <c r="AI50" s="169">
        <f>Effectif!AI38</f>
        <v>0</v>
      </c>
      <c r="AJ50" s="167">
        <f>Effectif!AJ38</f>
        <v>0</v>
      </c>
      <c r="AK50" s="168">
        <f>Effectif!AK38</f>
        <v>0</v>
      </c>
      <c r="AL50" s="167">
        <f>Effectif!AL38</f>
        <v>0</v>
      </c>
      <c r="AM50" s="167">
        <f>Effectif!AM38</f>
        <v>0</v>
      </c>
      <c r="AN50" s="165">
        <f>Effectif!AN38</f>
        <v>0</v>
      </c>
      <c r="AO50" s="166">
        <f>Effectif!AO38</f>
        <v>0</v>
      </c>
      <c r="AP50" s="166">
        <f>Effectif!AP38</f>
        <v>0</v>
      </c>
      <c r="AQ50" s="167">
        <f>Effectif!AQ38</f>
        <v>0</v>
      </c>
      <c r="AR50" s="168">
        <f>Effectif!AR38</f>
        <v>0</v>
      </c>
      <c r="AS50" s="169">
        <f>Effectif!AS38</f>
        <v>0</v>
      </c>
      <c r="AT50" s="169">
        <f>Effectif!AT38</f>
        <v>0</v>
      </c>
      <c r="AU50" s="170">
        <f>Effectif!AU38</f>
        <v>0</v>
      </c>
      <c r="AV50" s="169">
        <f>Effectif!AV38</f>
        <v>0</v>
      </c>
      <c r="AW50" s="167">
        <f>Effectif!AW38</f>
        <v>0</v>
      </c>
      <c r="AX50" s="168">
        <f>Effectif!AX38</f>
        <v>0</v>
      </c>
      <c r="AY50" s="167">
        <f>Effectif!AY38</f>
        <v>0</v>
      </c>
      <c r="AZ50" s="167">
        <f>Effectif!AZ38</f>
        <v>0</v>
      </c>
      <c r="BA50" s="165">
        <f>Effectif!BA38</f>
        <v>0</v>
      </c>
      <c r="BB50" s="166">
        <f>Effectif!BB38</f>
        <v>0</v>
      </c>
      <c r="BC50" s="166">
        <f>Effectif!BC38</f>
        <v>0</v>
      </c>
      <c r="BD50" s="167">
        <f>Effectif!BD38</f>
        <v>0</v>
      </c>
      <c r="BE50" s="167"/>
      <c r="BF50" s="167"/>
      <c r="BG50" s="171"/>
    </row>
    <row r="51" spans="1:59" s="172" customFormat="1" ht="15.75" hidden="1">
      <c r="A51" s="165" t="e">
        <f>Effectif!#REF!</f>
        <v>#REF!</v>
      </c>
      <c r="B51" s="166" t="e">
        <f>Effectif!#REF!</f>
        <v>#REF!</v>
      </c>
      <c r="C51" s="278" t="e">
        <f>Effectif!#REF!</f>
        <v>#REF!</v>
      </c>
      <c r="D51" s="167" t="e">
        <f>Effectif!#REF!</f>
        <v>#REF!</v>
      </c>
      <c r="E51" s="168" t="e">
        <f>Effectif!#REF!</f>
        <v>#REF!</v>
      </c>
      <c r="F51" s="169" t="e">
        <f>Effectif!#REF!</f>
        <v>#REF!</v>
      </c>
      <c r="G51" s="169" t="e">
        <f>Effectif!#REF!</f>
        <v>#REF!</v>
      </c>
      <c r="H51" s="170" t="e">
        <f>Effectif!#REF!</f>
        <v>#REF!</v>
      </c>
      <c r="I51" s="169" t="e">
        <f>Effectif!#REF!</f>
        <v>#REF!</v>
      </c>
      <c r="J51" s="167" t="e">
        <f>Effectif!#REF!</f>
        <v>#REF!</v>
      </c>
      <c r="K51" s="168" t="e">
        <f>Effectif!#REF!</f>
        <v>#REF!</v>
      </c>
      <c r="L51" s="167" t="e">
        <f>Effectif!#REF!</f>
        <v>#REF!</v>
      </c>
      <c r="M51" s="167" t="e">
        <f>Effectif!#REF!</f>
        <v>#REF!</v>
      </c>
      <c r="N51" s="165" t="e">
        <f>Effectif!#REF!</f>
        <v>#REF!</v>
      </c>
      <c r="O51" s="166" t="e">
        <f>Effectif!#REF!</f>
        <v>#REF!</v>
      </c>
      <c r="P51" s="166" t="e">
        <f>Effectif!#REF!</f>
        <v>#REF!</v>
      </c>
      <c r="Q51" s="167" t="e">
        <f>Effectif!#REF!</f>
        <v>#REF!</v>
      </c>
      <c r="R51" s="168" t="e">
        <f>Effectif!#REF!</f>
        <v>#REF!</v>
      </c>
      <c r="S51" s="169" t="e">
        <f>Effectif!#REF!</f>
        <v>#REF!</v>
      </c>
      <c r="T51" s="169" t="e">
        <f>Effectif!#REF!</f>
        <v>#REF!</v>
      </c>
      <c r="U51" s="170" t="e">
        <f>Effectif!#REF!</f>
        <v>#REF!</v>
      </c>
      <c r="V51" s="169" t="e">
        <f>Effectif!#REF!</f>
        <v>#REF!</v>
      </c>
      <c r="W51" s="167" t="e">
        <f>Effectif!#REF!</f>
        <v>#REF!</v>
      </c>
      <c r="X51" s="168" t="e">
        <f>Effectif!#REF!</f>
        <v>#REF!</v>
      </c>
      <c r="Y51" s="167" t="e">
        <f>Effectif!#REF!</f>
        <v>#REF!</v>
      </c>
      <c r="Z51" s="167" t="e">
        <f>Effectif!#REF!</f>
        <v>#REF!</v>
      </c>
      <c r="AA51" s="165" t="e">
        <f>Effectif!#REF!</f>
        <v>#REF!</v>
      </c>
      <c r="AB51" s="166" t="e">
        <f>Effectif!#REF!</f>
        <v>#REF!</v>
      </c>
      <c r="AC51" s="166" t="e">
        <f>Effectif!#REF!</f>
        <v>#REF!</v>
      </c>
      <c r="AD51" s="167" t="e">
        <f>Effectif!#REF!</f>
        <v>#REF!</v>
      </c>
      <c r="AE51" s="168" t="e">
        <f>Effectif!#REF!</f>
        <v>#REF!</v>
      </c>
      <c r="AF51" s="169" t="e">
        <f>Effectif!#REF!</f>
        <v>#REF!</v>
      </c>
      <c r="AG51" s="169" t="e">
        <f>Effectif!#REF!</f>
        <v>#REF!</v>
      </c>
      <c r="AH51" s="170" t="e">
        <f>Effectif!#REF!</f>
        <v>#REF!</v>
      </c>
      <c r="AI51" s="169" t="e">
        <f>Effectif!#REF!</f>
        <v>#REF!</v>
      </c>
      <c r="AJ51" s="167" t="e">
        <f>Effectif!#REF!</f>
        <v>#REF!</v>
      </c>
      <c r="AK51" s="168" t="e">
        <f>Effectif!#REF!</f>
        <v>#REF!</v>
      </c>
      <c r="AL51" s="167" t="e">
        <f>Effectif!#REF!</f>
        <v>#REF!</v>
      </c>
      <c r="AM51" s="167" t="e">
        <f>Effectif!#REF!</f>
        <v>#REF!</v>
      </c>
      <c r="AN51" s="165" t="e">
        <f>Effectif!#REF!</f>
        <v>#REF!</v>
      </c>
      <c r="AO51" s="166" t="e">
        <f>Effectif!#REF!</f>
        <v>#REF!</v>
      </c>
      <c r="AP51" s="166" t="e">
        <f>Effectif!#REF!</f>
        <v>#REF!</v>
      </c>
      <c r="AQ51" s="167" t="e">
        <f>Effectif!#REF!</f>
        <v>#REF!</v>
      </c>
      <c r="AR51" s="168" t="e">
        <f>Effectif!#REF!</f>
        <v>#REF!</v>
      </c>
      <c r="AS51" s="169" t="e">
        <f>Effectif!#REF!</f>
        <v>#REF!</v>
      </c>
      <c r="AT51" s="169" t="e">
        <f>Effectif!#REF!</f>
        <v>#REF!</v>
      </c>
      <c r="AU51" s="170" t="e">
        <f>Effectif!#REF!</f>
        <v>#REF!</v>
      </c>
      <c r="AV51" s="169" t="e">
        <f>Effectif!#REF!</f>
        <v>#REF!</v>
      </c>
      <c r="AW51" s="167" t="e">
        <f>Effectif!#REF!</f>
        <v>#REF!</v>
      </c>
      <c r="AX51" s="168" t="e">
        <f>Effectif!#REF!</f>
        <v>#REF!</v>
      </c>
      <c r="AY51" s="167" t="e">
        <f>Effectif!#REF!</f>
        <v>#REF!</v>
      </c>
      <c r="AZ51" s="167" t="e">
        <f>Effectif!#REF!</f>
        <v>#REF!</v>
      </c>
      <c r="BA51" s="165" t="e">
        <f>Effectif!#REF!</f>
        <v>#REF!</v>
      </c>
      <c r="BB51" s="166" t="e">
        <f>Effectif!#REF!</f>
        <v>#REF!</v>
      </c>
      <c r="BC51" s="166" t="e">
        <f>Effectif!#REF!</f>
        <v>#REF!</v>
      </c>
      <c r="BD51" s="167" t="e">
        <f>Effectif!#REF!</f>
        <v>#REF!</v>
      </c>
      <c r="BE51" s="167"/>
      <c r="BF51" s="167"/>
      <c r="BG51" s="171"/>
    </row>
    <row r="52" spans="1:59" s="172" customFormat="1" ht="15.75" hidden="1">
      <c r="A52" s="165" t="e">
        <f>Effectif!#REF!</f>
        <v>#REF!</v>
      </c>
      <c r="B52" s="166" t="e">
        <f>Effectif!#REF!</f>
        <v>#REF!</v>
      </c>
      <c r="C52" s="278" t="e">
        <f>Effectif!#REF!</f>
        <v>#REF!</v>
      </c>
      <c r="D52" s="167" t="e">
        <f>Effectif!#REF!</f>
        <v>#REF!</v>
      </c>
      <c r="E52" s="168" t="e">
        <f>Effectif!#REF!</f>
        <v>#REF!</v>
      </c>
      <c r="F52" s="169" t="e">
        <f>Effectif!#REF!</f>
        <v>#REF!</v>
      </c>
      <c r="G52" s="169" t="e">
        <f>Effectif!#REF!</f>
        <v>#REF!</v>
      </c>
      <c r="H52" s="170" t="e">
        <f>Effectif!#REF!</f>
        <v>#REF!</v>
      </c>
      <c r="I52" s="169" t="e">
        <f>Effectif!#REF!</f>
        <v>#REF!</v>
      </c>
      <c r="J52" s="167" t="e">
        <f>Effectif!#REF!</f>
        <v>#REF!</v>
      </c>
      <c r="K52" s="168" t="e">
        <f>Effectif!#REF!</f>
        <v>#REF!</v>
      </c>
      <c r="L52" s="167" t="e">
        <f>Effectif!#REF!</f>
        <v>#REF!</v>
      </c>
      <c r="M52" s="167" t="e">
        <f>Effectif!#REF!</f>
        <v>#REF!</v>
      </c>
      <c r="N52" s="165" t="e">
        <f>Effectif!#REF!</f>
        <v>#REF!</v>
      </c>
      <c r="O52" s="166" t="e">
        <f>Effectif!#REF!</f>
        <v>#REF!</v>
      </c>
      <c r="P52" s="166" t="e">
        <f>Effectif!#REF!</f>
        <v>#REF!</v>
      </c>
      <c r="Q52" s="167" t="e">
        <f>Effectif!#REF!</f>
        <v>#REF!</v>
      </c>
      <c r="R52" s="168" t="e">
        <f>Effectif!#REF!</f>
        <v>#REF!</v>
      </c>
      <c r="S52" s="169" t="e">
        <f>Effectif!#REF!</f>
        <v>#REF!</v>
      </c>
      <c r="T52" s="169" t="e">
        <f>Effectif!#REF!</f>
        <v>#REF!</v>
      </c>
      <c r="U52" s="170" t="e">
        <f>Effectif!#REF!</f>
        <v>#REF!</v>
      </c>
      <c r="V52" s="169" t="e">
        <f>Effectif!#REF!</f>
        <v>#REF!</v>
      </c>
      <c r="W52" s="167" t="e">
        <f>Effectif!#REF!</f>
        <v>#REF!</v>
      </c>
      <c r="X52" s="168" t="e">
        <f>Effectif!#REF!</f>
        <v>#REF!</v>
      </c>
      <c r="Y52" s="167" t="e">
        <f>Effectif!#REF!</f>
        <v>#REF!</v>
      </c>
      <c r="Z52" s="167" t="e">
        <f>Effectif!#REF!</f>
        <v>#REF!</v>
      </c>
      <c r="AA52" s="165" t="e">
        <f>Effectif!#REF!</f>
        <v>#REF!</v>
      </c>
      <c r="AB52" s="166" t="e">
        <f>Effectif!#REF!</f>
        <v>#REF!</v>
      </c>
      <c r="AC52" s="166" t="e">
        <f>Effectif!#REF!</f>
        <v>#REF!</v>
      </c>
      <c r="AD52" s="167" t="e">
        <f>Effectif!#REF!</f>
        <v>#REF!</v>
      </c>
      <c r="AE52" s="168" t="e">
        <f>Effectif!#REF!</f>
        <v>#REF!</v>
      </c>
      <c r="AF52" s="169" t="e">
        <f>Effectif!#REF!</f>
        <v>#REF!</v>
      </c>
      <c r="AG52" s="169" t="e">
        <f>Effectif!#REF!</f>
        <v>#REF!</v>
      </c>
      <c r="AH52" s="170" t="e">
        <f>Effectif!#REF!</f>
        <v>#REF!</v>
      </c>
      <c r="AI52" s="169" t="e">
        <f>Effectif!#REF!</f>
        <v>#REF!</v>
      </c>
      <c r="AJ52" s="167" t="e">
        <f>Effectif!#REF!</f>
        <v>#REF!</v>
      </c>
      <c r="AK52" s="168" t="e">
        <f>Effectif!#REF!</f>
        <v>#REF!</v>
      </c>
      <c r="AL52" s="167" t="e">
        <f>Effectif!#REF!</f>
        <v>#REF!</v>
      </c>
      <c r="AM52" s="167" t="e">
        <f>Effectif!#REF!</f>
        <v>#REF!</v>
      </c>
      <c r="AN52" s="165" t="e">
        <f>Effectif!#REF!</f>
        <v>#REF!</v>
      </c>
      <c r="AO52" s="166" t="e">
        <f>Effectif!#REF!</f>
        <v>#REF!</v>
      </c>
      <c r="AP52" s="166" t="e">
        <f>Effectif!#REF!</f>
        <v>#REF!</v>
      </c>
      <c r="AQ52" s="167" t="e">
        <f>Effectif!#REF!</f>
        <v>#REF!</v>
      </c>
      <c r="AR52" s="168" t="e">
        <f>Effectif!#REF!</f>
        <v>#REF!</v>
      </c>
      <c r="AS52" s="169" t="e">
        <f>Effectif!#REF!</f>
        <v>#REF!</v>
      </c>
      <c r="AT52" s="169" t="e">
        <f>Effectif!#REF!</f>
        <v>#REF!</v>
      </c>
      <c r="AU52" s="170" t="e">
        <f>Effectif!#REF!</f>
        <v>#REF!</v>
      </c>
      <c r="AV52" s="169" t="e">
        <f>Effectif!#REF!</f>
        <v>#REF!</v>
      </c>
      <c r="AW52" s="167" t="e">
        <f>Effectif!#REF!</f>
        <v>#REF!</v>
      </c>
      <c r="AX52" s="168" t="e">
        <f>Effectif!#REF!</f>
        <v>#REF!</v>
      </c>
      <c r="AY52" s="167" t="e">
        <f>Effectif!#REF!</f>
        <v>#REF!</v>
      </c>
      <c r="AZ52" s="167" t="e">
        <f>Effectif!#REF!</f>
        <v>#REF!</v>
      </c>
      <c r="BA52" s="165" t="e">
        <f>Effectif!#REF!</f>
        <v>#REF!</v>
      </c>
      <c r="BB52" s="166" t="e">
        <f>Effectif!#REF!</f>
        <v>#REF!</v>
      </c>
      <c r="BC52" s="166" t="e">
        <f>Effectif!#REF!</f>
        <v>#REF!</v>
      </c>
      <c r="BD52" s="167" t="e">
        <f>Effectif!#REF!</f>
        <v>#REF!</v>
      </c>
      <c r="BE52" s="167"/>
      <c r="BF52" s="167"/>
      <c r="BG52" s="171"/>
    </row>
    <row r="53" spans="1:59" s="172" customFormat="1" ht="15.75" hidden="1">
      <c r="A53" s="165">
        <f>Effectif!A39</f>
        <v>1</v>
      </c>
      <c r="B53" s="166" t="str">
        <f>Effectif!B39</f>
        <v>Abdoulaye</v>
      </c>
      <c r="C53" s="278" t="str">
        <f>Effectif!C39</f>
        <v>BARRY Abdoulaye</v>
      </c>
      <c r="D53" s="167">
        <f>Effectif!D39</f>
        <v>0</v>
      </c>
      <c r="E53" s="168">
        <f>Effectif!E39</f>
        <v>0</v>
      </c>
      <c r="F53" s="169">
        <f>Effectif!F39</f>
        <v>0</v>
      </c>
      <c r="G53" s="169">
        <f>Effectif!G39</f>
        <v>0</v>
      </c>
      <c r="H53" s="170">
        <f>Effectif!H39</f>
        <v>0</v>
      </c>
      <c r="I53" s="169">
        <f>Effectif!I39</f>
        <v>0</v>
      </c>
      <c r="J53" s="167">
        <f>Effectif!J39</f>
        <v>0</v>
      </c>
      <c r="K53" s="168">
        <f>Effectif!K39</f>
        <v>0</v>
      </c>
      <c r="L53" s="167">
        <f>Effectif!L39</f>
        <v>0</v>
      </c>
      <c r="M53" s="167">
        <f>Effectif!M39</f>
        <v>43788</v>
      </c>
      <c r="N53" s="165" t="str">
        <f>Effectif!N39</f>
        <v>19 mois</v>
      </c>
      <c r="O53" s="166">
        <f>Effectif!O39</f>
        <v>0</v>
      </c>
      <c r="P53" s="166">
        <f>Effectif!P39</f>
        <v>0</v>
      </c>
      <c r="Q53" s="167">
        <f>Effectif!Q39</f>
        <v>0</v>
      </c>
      <c r="R53" s="168">
        <f>Effectif!R39</f>
        <v>0</v>
      </c>
      <c r="S53" s="169">
        <f>Effectif!S39</f>
        <v>0</v>
      </c>
      <c r="T53" s="169">
        <f>Effectif!T39</f>
        <v>0</v>
      </c>
      <c r="U53" s="170">
        <f>Effectif!U39</f>
        <v>0</v>
      </c>
      <c r="V53" s="169">
        <f>Effectif!V39</f>
        <v>0</v>
      </c>
      <c r="W53" s="167">
        <f>Effectif!W39</f>
        <v>0</v>
      </c>
      <c r="X53" s="168">
        <f>Effectif!X39</f>
        <v>0</v>
      </c>
      <c r="Y53" s="167">
        <f>Effectif!Y39</f>
        <v>0</v>
      </c>
      <c r="Z53" s="167">
        <f>Effectif!Z39</f>
        <v>0</v>
      </c>
      <c r="AA53" s="165">
        <f>Effectif!AA39</f>
        <v>0</v>
      </c>
      <c r="AB53" s="166">
        <f>Effectif!AB39</f>
        <v>0</v>
      </c>
      <c r="AC53" s="166">
        <f>Effectif!AC39</f>
        <v>0</v>
      </c>
      <c r="AD53" s="167">
        <f>Effectif!AD39</f>
        <v>0</v>
      </c>
      <c r="AE53" s="168">
        <f>Effectif!AE39</f>
        <v>0</v>
      </c>
      <c r="AF53" s="169">
        <f>Effectif!AF39</f>
        <v>0</v>
      </c>
      <c r="AG53" s="169">
        <f>Effectif!AG39</f>
        <v>0</v>
      </c>
      <c r="AH53" s="170">
        <f>Effectif!AH39</f>
        <v>0</v>
      </c>
      <c r="AI53" s="169">
        <f>Effectif!AI39</f>
        <v>0</v>
      </c>
      <c r="AJ53" s="167">
        <f>Effectif!AJ39</f>
        <v>0</v>
      </c>
      <c r="AK53" s="168">
        <f>Effectif!AK39</f>
        <v>0</v>
      </c>
      <c r="AL53" s="167">
        <f>Effectif!AL39</f>
        <v>0</v>
      </c>
      <c r="AM53" s="167">
        <f>Effectif!AM39</f>
        <v>0</v>
      </c>
      <c r="AN53" s="165">
        <f>Effectif!AN39</f>
        <v>0</v>
      </c>
      <c r="AO53" s="166">
        <f>Effectif!AO39</f>
        <v>0</v>
      </c>
      <c r="AP53" s="166">
        <f>Effectif!AP39</f>
        <v>0</v>
      </c>
      <c r="AQ53" s="167">
        <f>Effectif!AQ39</f>
        <v>0</v>
      </c>
      <c r="AR53" s="168">
        <f>Effectif!AR39</f>
        <v>0</v>
      </c>
      <c r="AS53" s="169">
        <f>Effectif!AS39</f>
        <v>0</v>
      </c>
      <c r="AT53" s="169">
        <f>Effectif!AT39</f>
        <v>0</v>
      </c>
      <c r="AU53" s="170">
        <f>Effectif!AU39</f>
        <v>0</v>
      </c>
      <c r="AV53" s="169">
        <f>Effectif!AV39</f>
        <v>0</v>
      </c>
      <c r="AW53" s="167">
        <f>Effectif!AW39</f>
        <v>0</v>
      </c>
      <c r="AX53" s="168">
        <f>Effectif!AX39</f>
        <v>0</v>
      </c>
      <c r="AY53" s="167">
        <f>Effectif!AY39</f>
        <v>0</v>
      </c>
      <c r="AZ53" s="167">
        <f>Effectif!AZ39</f>
        <v>0</v>
      </c>
      <c r="BA53" s="165">
        <f>Effectif!BA39</f>
        <v>0</v>
      </c>
      <c r="BB53" s="166">
        <f>Effectif!BB39</f>
        <v>0</v>
      </c>
      <c r="BC53" s="166">
        <f>Effectif!BC39</f>
        <v>0</v>
      </c>
      <c r="BD53" s="167">
        <f>Effectif!BD39</f>
        <v>0</v>
      </c>
      <c r="BE53" s="167"/>
      <c r="BF53" s="167"/>
      <c r="BG53" s="171"/>
    </row>
    <row r="54" spans="1:59" s="172" customFormat="1" ht="15.75" hidden="1">
      <c r="A54" s="165">
        <f>Effectif!A40</f>
        <v>1</v>
      </c>
      <c r="B54" s="166" t="str">
        <f>Effectif!B40</f>
        <v>Mamadou Alpha</v>
      </c>
      <c r="C54" s="278" t="str">
        <f>Effectif!C40</f>
        <v>BARRY Mamadou Alpha</v>
      </c>
      <c r="D54" s="167">
        <f>Effectif!D40</f>
        <v>0</v>
      </c>
      <c r="E54" s="168">
        <f>Effectif!E40</f>
        <v>0</v>
      </c>
      <c r="F54" s="169">
        <f>Effectif!F40</f>
        <v>0</v>
      </c>
      <c r="G54" s="169">
        <f>Effectif!G40</f>
        <v>0</v>
      </c>
      <c r="H54" s="170">
        <f>Effectif!H40</f>
        <v>0</v>
      </c>
      <c r="I54" s="169">
        <f>Effectif!I40</f>
        <v>0</v>
      </c>
      <c r="J54" s="167">
        <f>Effectif!J40</f>
        <v>0</v>
      </c>
      <c r="K54" s="168">
        <f>Effectif!K40</f>
        <v>0</v>
      </c>
      <c r="L54" s="167">
        <f>Effectif!L40</f>
        <v>0</v>
      </c>
      <c r="M54" s="167">
        <f>Effectif!M40</f>
        <v>44225</v>
      </c>
      <c r="N54" s="165" t="str">
        <f>Effectif!N40</f>
        <v>5 mois</v>
      </c>
      <c r="O54" s="166">
        <f>Effectif!O40</f>
        <v>0</v>
      </c>
      <c r="P54" s="166">
        <f>Effectif!P40</f>
        <v>0</v>
      </c>
      <c r="Q54" s="167">
        <f>Effectif!Q40</f>
        <v>0</v>
      </c>
      <c r="R54" s="168">
        <f>Effectif!R40</f>
        <v>0</v>
      </c>
      <c r="S54" s="169">
        <f>Effectif!S40</f>
        <v>0</v>
      </c>
      <c r="T54" s="169">
        <f>Effectif!T40</f>
        <v>0</v>
      </c>
      <c r="U54" s="170">
        <f>Effectif!U40</f>
        <v>0</v>
      </c>
      <c r="V54" s="169">
        <f>Effectif!V40</f>
        <v>0</v>
      </c>
      <c r="W54" s="167">
        <f>Effectif!W40</f>
        <v>0</v>
      </c>
      <c r="X54" s="168">
        <f>Effectif!X40</f>
        <v>0</v>
      </c>
      <c r="Y54" s="167">
        <f>Effectif!Y40</f>
        <v>0</v>
      </c>
      <c r="Z54" s="167">
        <f>Effectif!Z40</f>
        <v>0</v>
      </c>
      <c r="AA54" s="165">
        <f>Effectif!AA40</f>
        <v>0</v>
      </c>
      <c r="AB54" s="166">
        <f>Effectif!AB40</f>
        <v>0</v>
      </c>
      <c r="AC54" s="166">
        <f>Effectif!AC40</f>
        <v>0</v>
      </c>
      <c r="AD54" s="167">
        <f>Effectif!AD40</f>
        <v>0</v>
      </c>
      <c r="AE54" s="168">
        <f>Effectif!AE40</f>
        <v>0</v>
      </c>
      <c r="AF54" s="169">
        <f>Effectif!AF40</f>
        <v>0</v>
      </c>
      <c r="AG54" s="169">
        <f>Effectif!AG40</f>
        <v>0</v>
      </c>
      <c r="AH54" s="170">
        <f>Effectif!AH40</f>
        <v>0</v>
      </c>
      <c r="AI54" s="169">
        <f>Effectif!AI40</f>
        <v>0</v>
      </c>
      <c r="AJ54" s="167">
        <f>Effectif!AJ40</f>
        <v>0</v>
      </c>
      <c r="AK54" s="168">
        <f>Effectif!AK40</f>
        <v>0</v>
      </c>
      <c r="AL54" s="167">
        <f>Effectif!AL40</f>
        <v>0</v>
      </c>
      <c r="AM54" s="167">
        <f>Effectif!AM40</f>
        <v>0</v>
      </c>
      <c r="AN54" s="165">
        <f>Effectif!AN40</f>
        <v>0</v>
      </c>
      <c r="AO54" s="166">
        <f>Effectif!AO40</f>
        <v>0</v>
      </c>
      <c r="AP54" s="166">
        <f>Effectif!AP40</f>
        <v>0</v>
      </c>
      <c r="AQ54" s="167">
        <f>Effectif!AQ40</f>
        <v>0</v>
      </c>
      <c r="AR54" s="168">
        <f>Effectif!AR40</f>
        <v>0</v>
      </c>
      <c r="AS54" s="169">
        <f>Effectif!AS40</f>
        <v>0</v>
      </c>
      <c r="AT54" s="169">
        <f>Effectif!AT40</f>
        <v>0</v>
      </c>
      <c r="AU54" s="170">
        <f>Effectif!AU40</f>
        <v>0</v>
      </c>
      <c r="AV54" s="169">
        <f>Effectif!AV40</f>
        <v>0</v>
      </c>
      <c r="AW54" s="167">
        <f>Effectif!AW40</f>
        <v>0</v>
      </c>
      <c r="AX54" s="168">
        <f>Effectif!AX40</f>
        <v>0</v>
      </c>
      <c r="AY54" s="167">
        <f>Effectif!AY40</f>
        <v>0</v>
      </c>
      <c r="AZ54" s="167">
        <f>Effectif!AZ40</f>
        <v>0</v>
      </c>
      <c r="BA54" s="165">
        <f>Effectif!BA40</f>
        <v>0</v>
      </c>
      <c r="BB54" s="166">
        <f>Effectif!BB40</f>
        <v>0</v>
      </c>
      <c r="BC54" s="166">
        <f>Effectif!BC40</f>
        <v>0</v>
      </c>
      <c r="BD54" s="167">
        <f>Effectif!BD40</f>
        <v>0</v>
      </c>
      <c r="BE54" s="167"/>
      <c r="BF54" s="167"/>
      <c r="BG54" s="171"/>
    </row>
    <row r="55" spans="1:59" s="172" customFormat="1" ht="15.75" hidden="1">
      <c r="A55" s="165">
        <f>Effectif!A41</f>
        <v>1</v>
      </c>
      <c r="B55" s="166" t="str">
        <f>Effectif!B41</f>
        <v>Sadio</v>
      </c>
      <c r="C55" s="278" t="str">
        <f>Effectif!C41</f>
        <v>CAMARA Sadio</v>
      </c>
      <c r="D55" s="167">
        <f>Effectif!D41</f>
        <v>0</v>
      </c>
      <c r="E55" s="168">
        <f>Effectif!E41</f>
        <v>0</v>
      </c>
      <c r="F55" s="169">
        <f>Effectif!F41</f>
        <v>0</v>
      </c>
      <c r="G55" s="169">
        <f>Effectif!G41</f>
        <v>0</v>
      </c>
      <c r="H55" s="170">
        <f>Effectif!H41</f>
        <v>0</v>
      </c>
      <c r="I55" s="169">
        <f>Effectif!I41</f>
        <v>0</v>
      </c>
      <c r="J55" s="167">
        <f>Effectif!J41</f>
        <v>0</v>
      </c>
      <c r="K55" s="168">
        <f>Effectif!K41</f>
        <v>0</v>
      </c>
      <c r="L55" s="167">
        <f>Effectif!L41</f>
        <v>0</v>
      </c>
      <c r="M55" s="167">
        <f>Effectif!M41</f>
        <v>43434</v>
      </c>
      <c r="N55" s="165" t="str">
        <f>Effectif!N41</f>
        <v>31 mois</v>
      </c>
      <c r="O55" s="166">
        <f>Effectif!O41</f>
        <v>0</v>
      </c>
      <c r="P55" s="166">
        <f>Effectif!P41</f>
        <v>0</v>
      </c>
      <c r="Q55" s="167">
        <f>Effectif!Q41</f>
        <v>0</v>
      </c>
      <c r="R55" s="168">
        <f>Effectif!R41</f>
        <v>0</v>
      </c>
      <c r="S55" s="169">
        <f>Effectif!S41</f>
        <v>0</v>
      </c>
      <c r="T55" s="169">
        <f>Effectif!T41</f>
        <v>0</v>
      </c>
      <c r="U55" s="170">
        <f>Effectif!U41</f>
        <v>0</v>
      </c>
      <c r="V55" s="169">
        <f>Effectif!V41</f>
        <v>0</v>
      </c>
      <c r="W55" s="167">
        <f>Effectif!W41</f>
        <v>0</v>
      </c>
      <c r="X55" s="168">
        <f>Effectif!X41</f>
        <v>0</v>
      </c>
      <c r="Y55" s="167">
        <f>Effectif!Y41</f>
        <v>0</v>
      </c>
      <c r="Z55" s="167">
        <f>Effectif!Z41</f>
        <v>0</v>
      </c>
      <c r="AA55" s="165">
        <f>Effectif!AA41</f>
        <v>0</v>
      </c>
      <c r="AB55" s="166">
        <f>Effectif!AB41</f>
        <v>0</v>
      </c>
      <c r="AC55" s="166">
        <f>Effectif!AC41</f>
        <v>0</v>
      </c>
      <c r="AD55" s="167">
        <f>Effectif!AD41</f>
        <v>0</v>
      </c>
      <c r="AE55" s="168">
        <f>Effectif!AE41</f>
        <v>0</v>
      </c>
      <c r="AF55" s="169">
        <f>Effectif!AF41</f>
        <v>0</v>
      </c>
      <c r="AG55" s="169">
        <f>Effectif!AG41</f>
        <v>0</v>
      </c>
      <c r="AH55" s="170">
        <f>Effectif!AH41</f>
        <v>0</v>
      </c>
      <c r="AI55" s="169">
        <f>Effectif!AI41</f>
        <v>0</v>
      </c>
      <c r="AJ55" s="167">
        <f>Effectif!AJ41</f>
        <v>0</v>
      </c>
      <c r="AK55" s="168">
        <f>Effectif!AK41</f>
        <v>0</v>
      </c>
      <c r="AL55" s="167">
        <f>Effectif!AL41</f>
        <v>0</v>
      </c>
      <c r="AM55" s="167">
        <f>Effectif!AM41</f>
        <v>0</v>
      </c>
      <c r="AN55" s="165">
        <f>Effectif!AN41</f>
        <v>0</v>
      </c>
      <c r="AO55" s="166">
        <f>Effectif!AO41</f>
        <v>0</v>
      </c>
      <c r="AP55" s="166">
        <f>Effectif!AP41</f>
        <v>0</v>
      </c>
      <c r="AQ55" s="167">
        <f>Effectif!AQ41</f>
        <v>0</v>
      </c>
      <c r="AR55" s="168">
        <f>Effectif!AR41</f>
        <v>0</v>
      </c>
      <c r="AS55" s="169">
        <f>Effectif!AS41</f>
        <v>0</v>
      </c>
      <c r="AT55" s="169">
        <f>Effectif!AT41</f>
        <v>0</v>
      </c>
      <c r="AU55" s="170">
        <f>Effectif!AU41</f>
        <v>0</v>
      </c>
      <c r="AV55" s="169">
        <f>Effectif!AV41</f>
        <v>0</v>
      </c>
      <c r="AW55" s="167">
        <f>Effectif!AW41</f>
        <v>0</v>
      </c>
      <c r="AX55" s="168">
        <f>Effectif!AX41</f>
        <v>0</v>
      </c>
      <c r="AY55" s="167">
        <f>Effectif!AY41</f>
        <v>0</v>
      </c>
      <c r="AZ55" s="167">
        <f>Effectif!AZ41</f>
        <v>0</v>
      </c>
      <c r="BA55" s="165">
        <f>Effectif!BA41</f>
        <v>0</v>
      </c>
      <c r="BB55" s="166">
        <f>Effectif!BB41</f>
        <v>0</v>
      </c>
      <c r="BC55" s="166">
        <f>Effectif!BC41</f>
        <v>0</v>
      </c>
      <c r="BD55" s="167">
        <f>Effectif!BD41</f>
        <v>0</v>
      </c>
      <c r="BE55" s="167"/>
      <c r="BF55" s="167"/>
      <c r="BG55" s="171"/>
    </row>
    <row r="56" spans="1:59" s="172" customFormat="1" ht="15.75" hidden="1">
      <c r="A56" s="165">
        <f>Effectif!A42</f>
        <v>1</v>
      </c>
      <c r="B56" s="166" t="str">
        <f>Effectif!B42</f>
        <v>Ansou</v>
      </c>
      <c r="C56" s="278" t="str">
        <f>Effectif!C42</f>
        <v>CISSE Ansou</v>
      </c>
      <c r="D56" s="167">
        <f>Effectif!D42</f>
        <v>0</v>
      </c>
      <c r="E56" s="168">
        <f>Effectif!E42</f>
        <v>0</v>
      </c>
      <c r="F56" s="169">
        <f>Effectif!F42</f>
        <v>0</v>
      </c>
      <c r="G56" s="169">
        <f>Effectif!G42</f>
        <v>0</v>
      </c>
      <c r="H56" s="170">
        <f>Effectif!H42</f>
        <v>0</v>
      </c>
      <c r="I56" s="169">
        <f>Effectif!I42</f>
        <v>0</v>
      </c>
      <c r="J56" s="167">
        <f>Effectif!J42</f>
        <v>0</v>
      </c>
      <c r="K56" s="168">
        <f>Effectif!K42</f>
        <v>0</v>
      </c>
      <c r="L56" s="167">
        <f>Effectif!L42</f>
        <v>0</v>
      </c>
      <c r="M56" s="167">
        <f>Effectif!M42</f>
        <v>44069</v>
      </c>
      <c r="N56" s="165" t="str">
        <f>Effectif!N42</f>
        <v>10 mois</v>
      </c>
      <c r="O56" s="166">
        <f>Effectif!O42</f>
        <v>0</v>
      </c>
      <c r="P56" s="166">
        <f>Effectif!P42</f>
        <v>0</v>
      </c>
      <c r="Q56" s="167">
        <f>Effectif!Q42</f>
        <v>0</v>
      </c>
      <c r="R56" s="168">
        <f>Effectif!R42</f>
        <v>0</v>
      </c>
      <c r="S56" s="169">
        <f>Effectif!S42</f>
        <v>0</v>
      </c>
      <c r="T56" s="169">
        <f>Effectif!T42</f>
        <v>0</v>
      </c>
      <c r="U56" s="170">
        <f>Effectif!U42</f>
        <v>0</v>
      </c>
      <c r="V56" s="169">
        <f>Effectif!V42</f>
        <v>0</v>
      </c>
      <c r="W56" s="167">
        <f>Effectif!W42</f>
        <v>0</v>
      </c>
      <c r="X56" s="168">
        <f>Effectif!X42</f>
        <v>0</v>
      </c>
      <c r="Y56" s="167">
        <f>Effectif!Y42</f>
        <v>0</v>
      </c>
      <c r="Z56" s="167">
        <f>Effectif!Z42</f>
        <v>0</v>
      </c>
      <c r="AA56" s="165">
        <f>Effectif!AA42</f>
        <v>0</v>
      </c>
      <c r="AB56" s="166">
        <f>Effectif!AB42</f>
        <v>0</v>
      </c>
      <c r="AC56" s="166">
        <f>Effectif!AC42</f>
        <v>0</v>
      </c>
      <c r="AD56" s="167">
        <f>Effectif!AD42</f>
        <v>0</v>
      </c>
      <c r="AE56" s="168">
        <f>Effectif!AE42</f>
        <v>0</v>
      </c>
      <c r="AF56" s="169">
        <f>Effectif!AF42</f>
        <v>0</v>
      </c>
      <c r="AG56" s="169">
        <f>Effectif!AG42</f>
        <v>0</v>
      </c>
      <c r="AH56" s="170">
        <f>Effectif!AH42</f>
        <v>0</v>
      </c>
      <c r="AI56" s="169">
        <f>Effectif!AI42</f>
        <v>0</v>
      </c>
      <c r="AJ56" s="167">
        <f>Effectif!AJ42</f>
        <v>0</v>
      </c>
      <c r="AK56" s="168">
        <f>Effectif!AK42</f>
        <v>0</v>
      </c>
      <c r="AL56" s="167">
        <f>Effectif!AL42</f>
        <v>0</v>
      </c>
      <c r="AM56" s="167">
        <f>Effectif!AM42</f>
        <v>0</v>
      </c>
      <c r="AN56" s="165">
        <f>Effectif!AN42</f>
        <v>0</v>
      </c>
      <c r="AO56" s="166">
        <f>Effectif!AO42</f>
        <v>0</v>
      </c>
      <c r="AP56" s="166">
        <f>Effectif!AP42</f>
        <v>0</v>
      </c>
      <c r="AQ56" s="167">
        <f>Effectif!AQ42</f>
        <v>0</v>
      </c>
      <c r="AR56" s="168">
        <f>Effectif!AR42</f>
        <v>0</v>
      </c>
      <c r="AS56" s="169">
        <f>Effectif!AS42</f>
        <v>0</v>
      </c>
      <c r="AT56" s="169">
        <f>Effectif!AT42</f>
        <v>0</v>
      </c>
      <c r="AU56" s="170">
        <f>Effectif!AU42</f>
        <v>0</v>
      </c>
      <c r="AV56" s="169">
        <f>Effectif!AV42</f>
        <v>0</v>
      </c>
      <c r="AW56" s="167">
        <f>Effectif!AW42</f>
        <v>0</v>
      </c>
      <c r="AX56" s="168">
        <f>Effectif!AX42</f>
        <v>0</v>
      </c>
      <c r="AY56" s="167">
        <f>Effectif!AY42</f>
        <v>0</v>
      </c>
      <c r="AZ56" s="167">
        <f>Effectif!AZ42</f>
        <v>0</v>
      </c>
      <c r="BA56" s="165">
        <f>Effectif!BA42</f>
        <v>0</v>
      </c>
      <c r="BB56" s="166">
        <f>Effectif!BB42</f>
        <v>0</v>
      </c>
      <c r="BC56" s="166">
        <f>Effectif!BC42</f>
        <v>0</v>
      </c>
      <c r="BD56" s="167">
        <f>Effectif!BD42</f>
        <v>0</v>
      </c>
      <c r="BE56" s="167"/>
      <c r="BF56" s="167"/>
      <c r="BG56" s="171"/>
    </row>
    <row r="57" spans="1:59" s="172" customFormat="1" ht="15.75" hidden="1">
      <c r="A57" s="165" t="e">
        <f>Effectif!#REF!</f>
        <v>#REF!</v>
      </c>
      <c r="B57" s="166" t="e">
        <f>Effectif!#REF!</f>
        <v>#REF!</v>
      </c>
      <c r="C57" s="278" t="e">
        <f>Effectif!#REF!</f>
        <v>#REF!</v>
      </c>
      <c r="D57" s="167" t="e">
        <f>Effectif!#REF!</f>
        <v>#REF!</v>
      </c>
      <c r="E57" s="168" t="e">
        <f>Effectif!#REF!</f>
        <v>#REF!</v>
      </c>
      <c r="F57" s="169" t="e">
        <f>Effectif!#REF!</f>
        <v>#REF!</v>
      </c>
      <c r="G57" s="169" t="e">
        <f>Effectif!#REF!</f>
        <v>#REF!</v>
      </c>
      <c r="H57" s="170" t="e">
        <f>Effectif!#REF!</f>
        <v>#REF!</v>
      </c>
      <c r="I57" s="169" t="e">
        <f>Effectif!#REF!</f>
        <v>#REF!</v>
      </c>
      <c r="J57" s="167" t="e">
        <f>Effectif!#REF!</f>
        <v>#REF!</v>
      </c>
      <c r="K57" s="168" t="e">
        <f>Effectif!#REF!</f>
        <v>#REF!</v>
      </c>
      <c r="L57" s="167" t="e">
        <f>Effectif!#REF!</f>
        <v>#REF!</v>
      </c>
      <c r="M57" s="167" t="e">
        <f>Effectif!#REF!</f>
        <v>#REF!</v>
      </c>
      <c r="N57" s="165" t="e">
        <f>Effectif!#REF!</f>
        <v>#REF!</v>
      </c>
      <c r="O57" s="166" t="e">
        <f>Effectif!#REF!</f>
        <v>#REF!</v>
      </c>
      <c r="P57" s="166" t="e">
        <f>Effectif!#REF!</f>
        <v>#REF!</v>
      </c>
      <c r="Q57" s="167" t="e">
        <f>Effectif!#REF!</f>
        <v>#REF!</v>
      </c>
      <c r="R57" s="168" t="e">
        <f>Effectif!#REF!</f>
        <v>#REF!</v>
      </c>
      <c r="S57" s="169" t="e">
        <f>Effectif!#REF!</f>
        <v>#REF!</v>
      </c>
      <c r="T57" s="169" t="e">
        <f>Effectif!#REF!</f>
        <v>#REF!</v>
      </c>
      <c r="U57" s="170" t="e">
        <f>Effectif!#REF!</f>
        <v>#REF!</v>
      </c>
      <c r="V57" s="169" t="e">
        <f>Effectif!#REF!</f>
        <v>#REF!</v>
      </c>
      <c r="W57" s="167" t="e">
        <f>Effectif!#REF!</f>
        <v>#REF!</v>
      </c>
      <c r="X57" s="168" t="e">
        <f>Effectif!#REF!</f>
        <v>#REF!</v>
      </c>
      <c r="Y57" s="167" t="e">
        <f>Effectif!#REF!</f>
        <v>#REF!</v>
      </c>
      <c r="Z57" s="167" t="e">
        <f>Effectif!#REF!</f>
        <v>#REF!</v>
      </c>
      <c r="AA57" s="165" t="e">
        <f>Effectif!#REF!</f>
        <v>#REF!</v>
      </c>
      <c r="AB57" s="166" t="e">
        <f>Effectif!#REF!</f>
        <v>#REF!</v>
      </c>
      <c r="AC57" s="166" t="e">
        <f>Effectif!#REF!</f>
        <v>#REF!</v>
      </c>
      <c r="AD57" s="167" t="e">
        <f>Effectif!#REF!</f>
        <v>#REF!</v>
      </c>
      <c r="AE57" s="168" t="e">
        <f>Effectif!#REF!</f>
        <v>#REF!</v>
      </c>
      <c r="AF57" s="169" t="e">
        <f>Effectif!#REF!</f>
        <v>#REF!</v>
      </c>
      <c r="AG57" s="169" t="e">
        <f>Effectif!#REF!</f>
        <v>#REF!</v>
      </c>
      <c r="AH57" s="170" t="e">
        <f>Effectif!#REF!</f>
        <v>#REF!</v>
      </c>
      <c r="AI57" s="169" t="e">
        <f>Effectif!#REF!</f>
        <v>#REF!</v>
      </c>
      <c r="AJ57" s="167" t="e">
        <f>Effectif!#REF!</f>
        <v>#REF!</v>
      </c>
      <c r="AK57" s="168" t="e">
        <f>Effectif!#REF!</f>
        <v>#REF!</v>
      </c>
      <c r="AL57" s="167" t="e">
        <f>Effectif!#REF!</f>
        <v>#REF!</v>
      </c>
      <c r="AM57" s="167" t="e">
        <f>Effectif!#REF!</f>
        <v>#REF!</v>
      </c>
      <c r="AN57" s="165" t="e">
        <f>Effectif!#REF!</f>
        <v>#REF!</v>
      </c>
      <c r="AO57" s="166" t="e">
        <f>Effectif!#REF!</f>
        <v>#REF!</v>
      </c>
      <c r="AP57" s="166" t="e">
        <f>Effectif!#REF!</f>
        <v>#REF!</v>
      </c>
      <c r="AQ57" s="167" t="e">
        <f>Effectif!#REF!</f>
        <v>#REF!</v>
      </c>
      <c r="AR57" s="168" t="e">
        <f>Effectif!#REF!</f>
        <v>#REF!</v>
      </c>
      <c r="AS57" s="169" t="e">
        <f>Effectif!#REF!</f>
        <v>#REF!</v>
      </c>
      <c r="AT57" s="169" t="e">
        <f>Effectif!#REF!</f>
        <v>#REF!</v>
      </c>
      <c r="AU57" s="170" t="e">
        <f>Effectif!#REF!</f>
        <v>#REF!</v>
      </c>
      <c r="AV57" s="169" t="e">
        <f>Effectif!#REF!</f>
        <v>#REF!</v>
      </c>
      <c r="AW57" s="167" t="e">
        <f>Effectif!#REF!</f>
        <v>#REF!</v>
      </c>
      <c r="AX57" s="168" t="e">
        <f>Effectif!#REF!</f>
        <v>#REF!</v>
      </c>
      <c r="AY57" s="167" t="e">
        <f>Effectif!#REF!</f>
        <v>#REF!</v>
      </c>
      <c r="AZ57" s="167" t="e">
        <f>Effectif!#REF!</f>
        <v>#REF!</v>
      </c>
      <c r="BA57" s="165" t="e">
        <f>Effectif!#REF!</f>
        <v>#REF!</v>
      </c>
      <c r="BB57" s="166" t="e">
        <f>Effectif!#REF!</f>
        <v>#REF!</v>
      </c>
      <c r="BC57" s="166" t="e">
        <f>Effectif!#REF!</f>
        <v>#REF!</v>
      </c>
      <c r="BD57" s="167" t="e">
        <f>Effectif!#REF!</f>
        <v>#REF!</v>
      </c>
      <c r="BE57" s="167"/>
      <c r="BF57" s="167"/>
      <c r="BG57" s="171"/>
    </row>
    <row r="58" spans="1:59" s="172" customFormat="1" ht="15.75" hidden="1">
      <c r="A58" s="165" t="e">
        <f>Effectif!#REF!</f>
        <v>#REF!</v>
      </c>
      <c r="B58" s="166" t="e">
        <f>Effectif!#REF!</f>
        <v>#REF!</v>
      </c>
      <c r="C58" s="278" t="e">
        <f>Effectif!#REF!</f>
        <v>#REF!</v>
      </c>
      <c r="D58" s="167" t="e">
        <f>Effectif!#REF!</f>
        <v>#REF!</v>
      </c>
      <c r="E58" s="168" t="e">
        <f>Effectif!#REF!</f>
        <v>#REF!</v>
      </c>
      <c r="F58" s="169" t="e">
        <f>Effectif!#REF!</f>
        <v>#REF!</v>
      </c>
      <c r="G58" s="169" t="e">
        <f>Effectif!#REF!</f>
        <v>#REF!</v>
      </c>
      <c r="H58" s="170" t="e">
        <f>Effectif!#REF!</f>
        <v>#REF!</v>
      </c>
      <c r="I58" s="169" t="e">
        <f>Effectif!#REF!</f>
        <v>#REF!</v>
      </c>
      <c r="J58" s="167" t="e">
        <f>Effectif!#REF!</f>
        <v>#REF!</v>
      </c>
      <c r="K58" s="168" t="e">
        <f>Effectif!#REF!</f>
        <v>#REF!</v>
      </c>
      <c r="L58" s="167" t="e">
        <f>Effectif!#REF!</f>
        <v>#REF!</v>
      </c>
      <c r="M58" s="167" t="e">
        <f>Effectif!#REF!</f>
        <v>#REF!</v>
      </c>
      <c r="N58" s="165" t="e">
        <f>Effectif!#REF!</f>
        <v>#REF!</v>
      </c>
      <c r="O58" s="166" t="e">
        <f>Effectif!#REF!</f>
        <v>#REF!</v>
      </c>
      <c r="P58" s="166" t="e">
        <f>Effectif!#REF!</f>
        <v>#REF!</v>
      </c>
      <c r="Q58" s="167" t="e">
        <f>Effectif!#REF!</f>
        <v>#REF!</v>
      </c>
      <c r="R58" s="168" t="e">
        <f>Effectif!#REF!</f>
        <v>#REF!</v>
      </c>
      <c r="S58" s="169" t="e">
        <f>Effectif!#REF!</f>
        <v>#REF!</v>
      </c>
      <c r="T58" s="169" t="e">
        <f>Effectif!#REF!</f>
        <v>#REF!</v>
      </c>
      <c r="U58" s="170" t="e">
        <f>Effectif!#REF!</f>
        <v>#REF!</v>
      </c>
      <c r="V58" s="169" t="e">
        <f>Effectif!#REF!</f>
        <v>#REF!</v>
      </c>
      <c r="W58" s="167" t="e">
        <f>Effectif!#REF!</f>
        <v>#REF!</v>
      </c>
      <c r="X58" s="168" t="e">
        <f>Effectif!#REF!</f>
        <v>#REF!</v>
      </c>
      <c r="Y58" s="167" t="e">
        <f>Effectif!#REF!</f>
        <v>#REF!</v>
      </c>
      <c r="Z58" s="167" t="e">
        <f>Effectif!#REF!</f>
        <v>#REF!</v>
      </c>
      <c r="AA58" s="165" t="e">
        <f>Effectif!#REF!</f>
        <v>#REF!</v>
      </c>
      <c r="AB58" s="166" t="e">
        <f>Effectif!#REF!</f>
        <v>#REF!</v>
      </c>
      <c r="AC58" s="166" t="e">
        <f>Effectif!#REF!</f>
        <v>#REF!</v>
      </c>
      <c r="AD58" s="167" t="e">
        <f>Effectif!#REF!</f>
        <v>#REF!</v>
      </c>
      <c r="AE58" s="168" t="e">
        <f>Effectif!#REF!</f>
        <v>#REF!</v>
      </c>
      <c r="AF58" s="169" t="e">
        <f>Effectif!#REF!</f>
        <v>#REF!</v>
      </c>
      <c r="AG58" s="169" t="e">
        <f>Effectif!#REF!</f>
        <v>#REF!</v>
      </c>
      <c r="AH58" s="170" t="e">
        <f>Effectif!#REF!</f>
        <v>#REF!</v>
      </c>
      <c r="AI58" s="169" t="e">
        <f>Effectif!#REF!</f>
        <v>#REF!</v>
      </c>
      <c r="AJ58" s="167" t="e">
        <f>Effectif!#REF!</f>
        <v>#REF!</v>
      </c>
      <c r="AK58" s="168" t="e">
        <f>Effectif!#REF!</f>
        <v>#REF!</v>
      </c>
      <c r="AL58" s="167" t="e">
        <f>Effectif!#REF!</f>
        <v>#REF!</v>
      </c>
      <c r="AM58" s="167" t="e">
        <f>Effectif!#REF!</f>
        <v>#REF!</v>
      </c>
      <c r="AN58" s="165" t="e">
        <f>Effectif!#REF!</f>
        <v>#REF!</v>
      </c>
      <c r="AO58" s="166" t="e">
        <f>Effectif!#REF!</f>
        <v>#REF!</v>
      </c>
      <c r="AP58" s="166" t="e">
        <f>Effectif!#REF!</f>
        <v>#REF!</v>
      </c>
      <c r="AQ58" s="167" t="e">
        <f>Effectif!#REF!</f>
        <v>#REF!</v>
      </c>
      <c r="AR58" s="168" t="e">
        <f>Effectif!#REF!</f>
        <v>#REF!</v>
      </c>
      <c r="AS58" s="169" t="e">
        <f>Effectif!#REF!</f>
        <v>#REF!</v>
      </c>
      <c r="AT58" s="169" t="e">
        <f>Effectif!#REF!</f>
        <v>#REF!</v>
      </c>
      <c r="AU58" s="170" t="e">
        <f>Effectif!#REF!</f>
        <v>#REF!</v>
      </c>
      <c r="AV58" s="169" t="e">
        <f>Effectif!#REF!</f>
        <v>#REF!</v>
      </c>
      <c r="AW58" s="167" t="e">
        <f>Effectif!#REF!</f>
        <v>#REF!</v>
      </c>
      <c r="AX58" s="168" t="e">
        <f>Effectif!#REF!</f>
        <v>#REF!</v>
      </c>
      <c r="AY58" s="167" t="e">
        <f>Effectif!#REF!</f>
        <v>#REF!</v>
      </c>
      <c r="AZ58" s="167" t="e">
        <f>Effectif!#REF!</f>
        <v>#REF!</v>
      </c>
      <c r="BA58" s="165" t="e">
        <f>Effectif!#REF!</f>
        <v>#REF!</v>
      </c>
      <c r="BB58" s="166" t="e">
        <f>Effectif!#REF!</f>
        <v>#REF!</v>
      </c>
      <c r="BC58" s="166" t="e">
        <f>Effectif!#REF!</f>
        <v>#REF!</v>
      </c>
      <c r="BD58" s="167" t="e">
        <f>Effectif!#REF!</f>
        <v>#REF!</v>
      </c>
      <c r="BE58" s="167"/>
      <c r="BF58" s="167"/>
      <c r="BG58" s="171"/>
    </row>
    <row r="59" spans="1:59" s="172" customFormat="1" ht="15.75" hidden="1">
      <c r="A59" s="165">
        <f>Effectif!A43</f>
        <v>1</v>
      </c>
      <c r="B59" s="166" t="str">
        <f>Effectif!B43</f>
        <v>Abdoulah</v>
      </c>
      <c r="C59" s="278" t="str">
        <f>Effectif!C43</f>
        <v>DIALLO Abdoulah</v>
      </c>
      <c r="D59" s="167">
        <f>Effectif!D43</f>
        <v>0</v>
      </c>
      <c r="E59" s="168">
        <f>Effectif!E43</f>
        <v>0</v>
      </c>
      <c r="F59" s="169">
        <f>Effectif!F43</f>
        <v>0</v>
      </c>
      <c r="G59" s="169">
        <f>Effectif!G43</f>
        <v>0</v>
      </c>
      <c r="H59" s="170">
        <f>Effectif!H43</f>
        <v>0</v>
      </c>
      <c r="I59" s="169">
        <f>Effectif!I43</f>
        <v>0</v>
      </c>
      <c r="J59" s="167">
        <f>Effectif!J43</f>
        <v>0</v>
      </c>
      <c r="K59" s="168">
        <f>Effectif!K43</f>
        <v>0</v>
      </c>
      <c r="L59" s="167">
        <f>Effectif!L43</f>
        <v>0</v>
      </c>
      <c r="M59" s="167">
        <f>Effectif!M43</f>
        <v>44236</v>
      </c>
      <c r="N59" s="165" t="str">
        <f>Effectif!N43</f>
        <v>4 mois</v>
      </c>
      <c r="O59" s="166">
        <f>Effectif!O43</f>
        <v>0</v>
      </c>
      <c r="P59" s="166">
        <f>Effectif!P43</f>
        <v>0</v>
      </c>
      <c r="Q59" s="167">
        <f>Effectif!Q43</f>
        <v>0</v>
      </c>
      <c r="R59" s="168">
        <f>Effectif!R43</f>
        <v>0</v>
      </c>
      <c r="S59" s="169">
        <f>Effectif!S43</f>
        <v>0</v>
      </c>
      <c r="T59" s="169">
        <f>Effectif!T43</f>
        <v>0</v>
      </c>
      <c r="U59" s="170">
        <f>Effectif!U43</f>
        <v>0</v>
      </c>
      <c r="V59" s="169">
        <f>Effectif!V43</f>
        <v>0</v>
      </c>
      <c r="W59" s="167">
        <f>Effectif!W43</f>
        <v>0</v>
      </c>
      <c r="X59" s="168">
        <f>Effectif!X43</f>
        <v>0</v>
      </c>
      <c r="Y59" s="167">
        <f>Effectif!Y43</f>
        <v>0</v>
      </c>
      <c r="Z59" s="167">
        <f>Effectif!Z43</f>
        <v>0</v>
      </c>
      <c r="AA59" s="165">
        <f>Effectif!AA43</f>
        <v>0</v>
      </c>
      <c r="AB59" s="166">
        <f>Effectif!AB43</f>
        <v>0</v>
      </c>
      <c r="AC59" s="166">
        <f>Effectif!AC43</f>
        <v>0</v>
      </c>
      <c r="AD59" s="167">
        <f>Effectif!AD43</f>
        <v>0</v>
      </c>
      <c r="AE59" s="168">
        <f>Effectif!AE43</f>
        <v>0</v>
      </c>
      <c r="AF59" s="169">
        <f>Effectif!AF43</f>
        <v>0</v>
      </c>
      <c r="AG59" s="169">
        <f>Effectif!AG43</f>
        <v>0</v>
      </c>
      <c r="AH59" s="170">
        <f>Effectif!AH43</f>
        <v>0</v>
      </c>
      <c r="AI59" s="169">
        <f>Effectif!AI43</f>
        <v>0</v>
      </c>
      <c r="AJ59" s="167">
        <f>Effectif!AJ43</f>
        <v>0</v>
      </c>
      <c r="AK59" s="168">
        <f>Effectif!AK43</f>
        <v>0</v>
      </c>
      <c r="AL59" s="167">
        <f>Effectif!AL43</f>
        <v>0</v>
      </c>
      <c r="AM59" s="167">
        <f>Effectif!AM43</f>
        <v>0</v>
      </c>
      <c r="AN59" s="165">
        <f>Effectif!AN43</f>
        <v>0</v>
      </c>
      <c r="AO59" s="166">
        <f>Effectif!AO43</f>
        <v>0</v>
      </c>
      <c r="AP59" s="166">
        <f>Effectif!AP43</f>
        <v>0</v>
      </c>
      <c r="AQ59" s="167">
        <f>Effectif!AQ43</f>
        <v>0</v>
      </c>
      <c r="AR59" s="168">
        <f>Effectif!AR43</f>
        <v>0</v>
      </c>
      <c r="AS59" s="169">
        <f>Effectif!AS43</f>
        <v>0</v>
      </c>
      <c r="AT59" s="169">
        <f>Effectif!AT43</f>
        <v>0</v>
      </c>
      <c r="AU59" s="170">
        <f>Effectif!AU43</f>
        <v>0</v>
      </c>
      <c r="AV59" s="169">
        <f>Effectif!AV43</f>
        <v>0</v>
      </c>
      <c r="AW59" s="167">
        <f>Effectif!AW43</f>
        <v>0</v>
      </c>
      <c r="AX59" s="168">
        <f>Effectif!AX43</f>
        <v>0</v>
      </c>
      <c r="AY59" s="167">
        <f>Effectif!AY43</f>
        <v>0</v>
      </c>
      <c r="AZ59" s="167">
        <f>Effectif!AZ43</f>
        <v>0</v>
      </c>
      <c r="BA59" s="165">
        <f>Effectif!BA43</f>
        <v>0</v>
      </c>
      <c r="BB59" s="166">
        <f>Effectif!BB43</f>
        <v>0</v>
      </c>
      <c r="BC59" s="166">
        <f>Effectif!BC43</f>
        <v>0</v>
      </c>
      <c r="BD59" s="167">
        <f>Effectif!BD43</f>
        <v>0</v>
      </c>
      <c r="BE59" s="167"/>
      <c r="BF59" s="167"/>
      <c r="BG59" s="171"/>
    </row>
    <row r="60" spans="1:59" s="172" customFormat="1" ht="31.5" hidden="1">
      <c r="A60" s="165">
        <f>Effectif!A44</f>
        <v>1</v>
      </c>
      <c r="B60" s="166" t="str">
        <f>Effectif!B44</f>
        <v>Mohamed Mouké</v>
      </c>
      <c r="C60" s="278" t="str">
        <f>Effectif!C44</f>
        <v>DIAWARA Mohamed Mouké</v>
      </c>
      <c r="D60" s="167">
        <f>Effectif!D44</f>
        <v>0</v>
      </c>
      <c r="E60" s="168">
        <f>Effectif!E44</f>
        <v>0</v>
      </c>
      <c r="F60" s="169">
        <f>Effectif!F44</f>
        <v>0</v>
      </c>
      <c r="G60" s="169">
        <f>Effectif!G44</f>
        <v>0</v>
      </c>
      <c r="H60" s="170">
        <f>Effectif!H44</f>
        <v>0</v>
      </c>
      <c r="I60" s="169">
        <f>Effectif!I44</f>
        <v>0</v>
      </c>
      <c r="J60" s="167">
        <f>Effectif!J44</f>
        <v>0</v>
      </c>
      <c r="K60" s="168">
        <f>Effectif!K44</f>
        <v>0</v>
      </c>
      <c r="L60" s="167">
        <f>Effectif!L44</f>
        <v>0</v>
      </c>
      <c r="M60" s="167">
        <f>Effectif!M44</f>
        <v>43902</v>
      </c>
      <c r="N60" s="165" t="str">
        <f>Effectif!N44</f>
        <v>15 mois</v>
      </c>
      <c r="O60" s="166">
        <f>Effectif!O44</f>
        <v>0</v>
      </c>
      <c r="P60" s="166">
        <f>Effectif!P44</f>
        <v>0</v>
      </c>
      <c r="Q60" s="167">
        <f>Effectif!Q44</f>
        <v>0</v>
      </c>
      <c r="R60" s="168">
        <f>Effectif!R44</f>
        <v>0</v>
      </c>
      <c r="S60" s="169">
        <f>Effectif!S44</f>
        <v>0</v>
      </c>
      <c r="T60" s="169">
        <f>Effectif!T44</f>
        <v>0</v>
      </c>
      <c r="U60" s="170">
        <f>Effectif!U44</f>
        <v>0</v>
      </c>
      <c r="V60" s="169">
        <f>Effectif!V44</f>
        <v>0</v>
      </c>
      <c r="W60" s="167">
        <f>Effectif!W44</f>
        <v>0</v>
      </c>
      <c r="X60" s="168">
        <f>Effectif!X44</f>
        <v>0</v>
      </c>
      <c r="Y60" s="167">
        <f>Effectif!Y44</f>
        <v>0</v>
      </c>
      <c r="Z60" s="167">
        <f>Effectif!Z44</f>
        <v>0</v>
      </c>
      <c r="AA60" s="165">
        <f>Effectif!AA44</f>
        <v>0</v>
      </c>
      <c r="AB60" s="166">
        <f>Effectif!AB44</f>
        <v>0</v>
      </c>
      <c r="AC60" s="166">
        <f>Effectif!AC44</f>
        <v>0</v>
      </c>
      <c r="AD60" s="167">
        <f>Effectif!AD44</f>
        <v>0</v>
      </c>
      <c r="AE60" s="168">
        <f>Effectif!AE44</f>
        <v>0</v>
      </c>
      <c r="AF60" s="169">
        <f>Effectif!AF44</f>
        <v>0</v>
      </c>
      <c r="AG60" s="169">
        <f>Effectif!AG44</f>
        <v>0</v>
      </c>
      <c r="AH60" s="170">
        <f>Effectif!AH44</f>
        <v>0</v>
      </c>
      <c r="AI60" s="169">
        <f>Effectif!AI44</f>
        <v>0</v>
      </c>
      <c r="AJ60" s="167">
        <f>Effectif!AJ44</f>
        <v>0</v>
      </c>
      <c r="AK60" s="168">
        <f>Effectif!AK44</f>
        <v>0</v>
      </c>
      <c r="AL60" s="167">
        <f>Effectif!AL44</f>
        <v>0</v>
      </c>
      <c r="AM60" s="167">
        <f>Effectif!AM44</f>
        <v>0</v>
      </c>
      <c r="AN60" s="165">
        <f>Effectif!AN44</f>
        <v>0</v>
      </c>
      <c r="AO60" s="166">
        <f>Effectif!AO44</f>
        <v>0</v>
      </c>
      <c r="AP60" s="166">
        <f>Effectif!AP44</f>
        <v>0</v>
      </c>
      <c r="AQ60" s="167">
        <f>Effectif!AQ44</f>
        <v>0</v>
      </c>
      <c r="AR60" s="168">
        <f>Effectif!AR44</f>
        <v>0</v>
      </c>
      <c r="AS60" s="169">
        <f>Effectif!AS44</f>
        <v>0</v>
      </c>
      <c r="AT60" s="169">
        <f>Effectif!AT44</f>
        <v>0</v>
      </c>
      <c r="AU60" s="170">
        <f>Effectif!AU44</f>
        <v>0</v>
      </c>
      <c r="AV60" s="169">
        <f>Effectif!AV44</f>
        <v>0</v>
      </c>
      <c r="AW60" s="167">
        <f>Effectif!AW44</f>
        <v>0</v>
      </c>
      <c r="AX60" s="168">
        <f>Effectif!AX44</f>
        <v>0</v>
      </c>
      <c r="AY60" s="167">
        <f>Effectif!AY44</f>
        <v>0</v>
      </c>
      <c r="AZ60" s="167">
        <f>Effectif!AZ44</f>
        <v>0</v>
      </c>
      <c r="BA60" s="165">
        <f>Effectif!BA44</f>
        <v>0</v>
      </c>
      <c r="BB60" s="166">
        <f>Effectif!BB44</f>
        <v>0</v>
      </c>
      <c r="BC60" s="166">
        <f>Effectif!BC44</f>
        <v>0</v>
      </c>
      <c r="BD60" s="167">
        <f>Effectif!BD44</f>
        <v>0</v>
      </c>
      <c r="BE60" s="167"/>
      <c r="BF60" s="167"/>
      <c r="BG60" s="171"/>
    </row>
    <row r="61" spans="1:59" s="172" customFormat="1" ht="47.25" hidden="1">
      <c r="A61" s="165">
        <f>Effectif!A45</f>
        <v>1</v>
      </c>
      <c r="B61" s="166" t="str">
        <f>Effectif!B45</f>
        <v>Songueleme Aboubacar Emmanuel</v>
      </c>
      <c r="C61" s="278" t="str">
        <f>Effectif!C45</f>
        <v>KOULIBALY Songueleme Aboubacar Emmanuel</v>
      </c>
      <c r="D61" s="167">
        <f>Effectif!D45</f>
        <v>0</v>
      </c>
      <c r="E61" s="168">
        <f>Effectif!E45</f>
        <v>0</v>
      </c>
      <c r="F61" s="169">
        <f>Effectif!F45</f>
        <v>0</v>
      </c>
      <c r="G61" s="169">
        <f>Effectif!G45</f>
        <v>0</v>
      </c>
      <c r="H61" s="170">
        <f>Effectif!H45</f>
        <v>0</v>
      </c>
      <c r="I61" s="169">
        <f>Effectif!I45</f>
        <v>0</v>
      </c>
      <c r="J61" s="167">
        <f>Effectif!J45</f>
        <v>0</v>
      </c>
      <c r="K61" s="168">
        <f>Effectif!K45</f>
        <v>0</v>
      </c>
      <c r="L61" s="167">
        <f>Effectif!L45</f>
        <v>0</v>
      </c>
      <c r="M61" s="167">
        <f>Effectif!M45</f>
        <v>43902</v>
      </c>
      <c r="N61" s="165" t="str">
        <f>Effectif!N45</f>
        <v>15 mois</v>
      </c>
      <c r="O61" s="166">
        <f>Effectif!O45</f>
        <v>0</v>
      </c>
      <c r="P61" s="166">
        <f>Effectif!P45</f>
        <v>0</v>
      </c>
      <c r="Q61" s="167">
        <f>Effectif!Q45</f>
        <v>0</v>
      </c>
      <c r="R61" s="168">
        <f>Effectif!R45</f>
        <v>0</v>
      </c>
      <c r="S61" s="169">
        <f>Effectif!S45</f>
        <v>0</v>
      </c>
      <c r="T61" s="169">
        <f>Effectif!T45</f>
        <v>0</v>
      </c>
      <c r="U61" s="170">
        <f>Effectif!U45</f>
        <v>0</v>
      </c>
      <c r="V61" s="169">
        <f>Effectif!V45</f>
        <v>0</v>
      </c>
      <c r="W61" s="167">
        <f>Effectif!W45</f>
        <v>0</v>
      </c>
      <c r="X61" s="168">
        <f>Effectif!X45</f>
        <v>0</v>
      </c>
      <c r="Y61" s="167">
        <f>Effectif!Y45</f>
        <v>0</v>
      </c>
      <c r="Z61" s="167">
        <f>Effectif!Z45</f>
        <v>0</v>
      </c>
      <c r="AA61" s="165">
        <f>Effectif!AA45</f>
        <v>0</v>
      </c>
      <c r="AB61" s="166">
        <f>Effectif!AB45</f>
        <v>0</v>
      </c>
      <c r="AC61" s="166">
        <f>Effectif!AC45</f>
        <v>0</v>
      </c>
      <c r="AD61" s="167">
        <f>Effectif!AD45</f>
        <v>0</v>
      </c>
      <c r="AE61" s="168">
        <f>Effectif!AE45</f>
        <v>0</v>
      </c>
      <c r="AF61" s="169">
        <f>Effectif!AF45</f>
        <v>0</v>
      </c>
      <c r="AG61" s="169">
        <f>Effectif!AG45</f>
        <v>0</v>
      </c>
      <c r="AH61" s="170">
        <f>Effectif!AH45</f>
        <v>0</v>
      </c>
      <c r="AI61" s="169">
        <f>Effectif!AI45</f>
        <v>0</v>
      </c>
      <c r="AJ61" s="167">
        <f>Effectif!AJ45</f>
        <v>0</v>
      </c>
      <c r="AK61" s="168">
        <f>Effectif!AK45</f>
        <v>0</v>
      </c>
      <c r="AL61" s="167">
        <f>Effectif!AL45</f>
        <v>0</v>
      </c>
      <c r="AM61" s="167">
        <f>Effectif!AM45</f>
        <v>0</v>
      </c>
      <c r="AN61" s="165">
        <f>Effectif!AN45</f>
        <v>0</v>
      </c>
      <c r="AO61" s="166">
        <f>Effectif!AO45</f>
        <v>0</v>
      </c>
      <c r="AP61" s="166">
        <f>Effectif!AP45</f>
        <v>0</v>
      </c>
      <c r="AQ61" s="167">
        <f>Effectif!AQ45</f>
        <v>0</v>
      </c>
      <c r="AR61" s="168">
        <f>Effectif!AR45</f>
        <v>0</v>
      </c>
      <c r="AS61" s="169">
        <f>Effectif!AS45</f>
        <v>0</v>
      </c>
      <c r="AT61" s="169">
        <f>Effectif!AT45</f>
        <v>0</v>
      </c>
      <c r="AU61" s="170">
        <f>Effectif!AU45</f>
        <v>0</v>
      </c>
      <c r="AV61" s="169">
        <f>Effectif!AV45</f>
        <v>0</v>
      </c>
      <c r="AW61" s="167">
        <f>Effectif!AW45</f>
        <v>0</v>
      </c>
      <c r="AX61" s="168">
        <f>Effectif!AX45</f>
        <v>0</v>
      </c>
      <c r="AY61" s="167">
        <f>Effectif!AY45</f>
        <v>0</v>
      </c>
      <c r="AZ61" s="167">
        <f>Effectif!AZ45</f>
        <v>0</v>
      </c>
      <c r="BA61" s="165">
        <f>Effectif!BA45</f>
        <v>0</v>
      </c>
      <c r="BB61" s="166">
        <f>Effectif!BB45</f>
        <v>0</v>
      </c>
      <c r="BC61" s="166">
        <f>Effectif!BC45</f>
        <v>0</v>
      </c>
      <c r="BD61" s="167">
        <f>Effectif!BD45</f>
        <v>0</v>
      </c>
      <c r="BE61" s="167"/>
      <c r="BF61" s="167"/>
      <c r="BG61" s="171"/>
    </row>
    <row r="62" spans="1:59" s="172" customFormat="1" ht="15.75" hidden="1">
      <c r="A62" s="165">
        <f>Effectif!A46</f>
        <v>1</v>
      </c>
      <c r="B62" s="166" t="str">
        <f>Effectif!B46</f>
        <v>Uriel Adama</v>
      </c>
      <c r="C62" s="278" t="str">
        <f>Effectif!C46</f>
        <v>SANOGO Uriel Adama</v>
      </c>
      <c r="D62" s="167">
        <f>Effectif!D46</f>
        <v>0</v>
      </c>
      <c r="E62" s="168">
        <f>Effectif!E46</f>
        <v>0</v>
      </c>
      <c r="F62" s="169">
        <f>Effectif!F46</f>
        <v>0</v>
      </c>
      <c r="G62" s="169">
        <f>Effectif!G46</f>
        <v>0</v>
      </c>
      <c r="H62" s="170">
        <f>Effectif!H46</f>
        <v>0</v>
      </c>
      <c r="I62" s="169">
        <f>Effectif!I46</f>
        <v>0</v>
      </c>
      <c r="J62" s="167">
        <f>Effectif!J46</f>
        <v>0</v>
      </c>
      <c r="K62" s="168">
        <f>Effectif!K46</f>
        <v>0</v>
      </c>
      <c r="L62" s="167">
        <f>Effectif!L46</f>
        <v>0</v>
      </c>
      <c r="M62" s="167">
        <f>Effectif!M46</f>
        <v>43434</v>
      </c>
      <c r="N62" s="165" t="str">
        <f>Effectif!N46</f>
        <v>31 mois</v>
      </c>
      <c r="O62" s="166">
        <f>Effectif!O46</f>
        <v>0</v>
      </c>
      <c r="P62" s="166">
        <f>Effectif!P46</f>
        <v>0</v>
      </c>
      <c r="Q62" s="167">
        <f>Effectif!Q46</f>
        <v>0</v>
      </c>
      <c r="R62" s="168">
        <f>Effectif!R46</f>
        <v>0</v>
      </c>
      <c r="S62" s="169">
        <f>Effectif!S46</f>
        <v>0</v>
      </c>
      <c r="T62" s="169">
        <f>Effectif!T46</f>
        <v>0</v>
      </c>
      <c r="U62" s="170">
        <f>Effectif!U46</f>
        <v>0</v>
      </c>
      <c r="V62" s="169">
        <f>Effectif!V46</f>
        <v>0</v>
      </c>
      <c r="W62" s="167">
        <f>Effectif!W46</f>
        <v>0</v>
      </c>
      <c r="X62" s="168">
        <f>Effectif!X46</f>
        <v>0</v>
      </c>
      <c r="Y62" s="167">
        <f>Effectif!Y46</f>
        <v>0</v>
      </c>
      <c r="Z62" s="167">
        <f>Effectif!Z46</f>
        <v>0</v>
      </c>
      <c r="AA62" s="165">
        <f>Effectif!AA46</f>
        <v>0</v>
      </c>
      <c r="AB62" s="166">
        <f>Effectif!AB46</f>
        <v>0</v>
      </c>
      <c r="AC62" s="166">
        <f>Effectif!AC46</f>
        <v>0</v>
      </c>
      <c r="AD62" s="167">
        <f>Effectif!AD46</f>
        <v>0</v>
      </c>
      <c r="AE62" s="168">
        <f>Effectif!AE46</f>
        <v>0</v>
      </c>
      <c r="AF62" s="169">
        <f>Effectif!AF46</f>
        <v>0</v>
      </c>
      <c r="AG62" s="169">
        <f>Effectif!AG46</f>
        <v>0</v>
      </c>
      <c r="AH62" s="170">
        <f>Effectif!AH46</f>
        <v>0</v>
      </c>
      <c r="AI62" s="169">
        <f>Effectif!AI46</f>
        <v>0</v>
      </c>
      <c r="AJ62" s="167">
        <f>Effectif!AJ46</f>
        <v>0</v>
      </c>
      <c r="AK62" s="168">
        <f>Effectif!AK46</f>
        <v>0</v>
      </c>
      <c r="AL62" s="167">
        <f>Effectif!AL46</f>
        <v>0</v>
      </c>
      <c r="AM62" s="167">
        <f>Effectif!AM46</f>
        <v>0</v>
      </c>
      <c r="AN62" s="165">
        <f>Effectif!AN46</f>
        <v>0</v>
      </c>
      <c r="AO62" s="166">
        <f>Effectif!AO46</f>
        <v>0</v>
      </c>
      <c r="AP62" s="166">
        <f>Effectif!AP46</f>
        <v>0</v>
      </c>
      <c r="AQ62" s="167">
        <f>Effectif!AQ46</f>
        <v>0</v>
      </c>
      <c r="AR62" s="168">
        <f>Effectif!AR46</f>
        <v>0</v>
      </c>
      <c r="AS62" s="169">
        <f>Effectif!AS46</f>
        <v>0</v>
      </c>
      <c r="AT62" s="169">
        <f>Effectif!AT46</f>
        <v>0</v>
      </c>
      <c r="AU62" s="170">
        <f>Effectif!AU46</f>
        <v>0</v>
      </c>
      <c r="AV62" s="169">
        <f>Effectif!AV46</f>
        <v>0</v>
      </c>
      <c r="AW62" s="167">
        <f>Effectif!AW46</f>
        <v>0</v>
      </c>
      <c r="AX62" s="168">
        <f>Effectif!AX46</f>
        <v>0</v>
      </c>
      <c r="AY62" s="167">
        <f>Effectif!AY46</f>
        <v>0</v>
      </c>
      <c r="AZ62" s="167">
        <f>Effectif!AZ46</f>
        <v>0</v>
      </c>
      <c r="BA62" s="165">
        <f>Effectif!BA46</f>
        <v>0</v>
      </c>
      <c r="BB62" s="166">
        <f>Effectif!BB46</f>
        <v>0</v>
      </c>
      <c r="BC62" s="166">
        <f>Effectif!BC46</f>
        <v>0</v>
      </c>
      <c r="BD62" s="167">
        <f>Effectif!BD46</f>
        <v>0</v>
      </c>
      <c r="BE62" s="167"/>
      <c r="BF62" s="167"/>
      <c r="BG62" s="171"/>
    </row>
    <row r="63" spans="1:59" s="172" customFormat="1" ht="15.75" hidden="1">
      <c r="A63" s="173" t="e">
        <f>Effectif!#REF!</f>
        <v>#REF!</v>
      </c>
      <c r="B63" s="174" t="e">
        <f>Effectif!#REF!</f>
        <v>#REF!</v>
      </c>
      <c r="C63" s="279" t="e">
        <f>Effectif!#REF!</f>
        <v>#REF!</v>
      </c>
      <c r="D63" s="175" t="e">
        <f>Effectif!#REF!</f>
        <v>#REF!</v>
      </c>
      <c r="E63" s="176" t="e">
        <f>Effectif!#REF!</f>
        <v>#REF!</v>
      </c>
      <c r="F63" s="177" t="e">
        <f>Effectif!#REF!</f>
        <v>#REF!</v>
      </c>
      <c r="G63" s="169" t="e">
        <f>Effectif!#REF!</f>
        <v>#REF!</v>
      </c>
      <c r="H63" s="170" t="e">
        <f>Effectif!#REF!</f>
        <v>#REF!</v>
      </c>
      <c r="I63" s="169" t="e">
        <f>Effectif!#REF!</f>
        <v>#REF!</v>
      </c>
      <c r="J63" s="175" t="e">
        <f>Effectif!#REF!</f>
        <v>#REF!</v>
      </c>
      <c r="K63" s="176" t="e">
        <f>Effectif!#REF!</f>
        <v>#REF!</v>
      </c>
      <c r="L63" s="175" t="e">
        <f>Effectif!#REF!</f>
        <v>#REF!</v>
      </c>
      <c r="M63" s="175" t="e">
        <f>Effectif!#REF!</f>
        <v>#REF!</v>
      </c>
      <c r="N63" s="176" t="e">
        <f>Effectif!#REF!</f>
        <v>#REF!</v>
      </c>
      <c r="O63" s="166" t="e">
        <f>Effectif!#REF!</f>
        <v>#REF!</v>
      </c>
      <c r="P63" s="178" t="e">
        <f>Effectif!#REF!</f>
        <v>#REF!</v>
      </c>
      <c r="Q63" s="167" t="e">
        <f>Effectif!#REF!</f>
        <v>#REF!</v>
      </c>
      <c r="R63" s="179" t="e">
        <f>Effectif!#REF!</f>
        <v>#REF!</v>
      </c>
      <c r="S63" s="180" t="e">
        <f>Effectif!#REF!</f>
        <v>#REF!</v>
      </c>
      <c r="T63" s="169" t="e">
        <f>Effectif!#REF!</f>
        <v>#REF!</v>
      </c>
      <c r="U63" s="170" t="e">
        <f>Effectif!#REF!</f>
        <v>#REF!</v>
      </c>
      <c r="V63" s="181" t="e">
        <f>Effectif!#REF!</f>
        <v>#REF!</v>
      </c>
      <c r="W63" s="177" t="e">
        <f>Effectif!#REF!</f>
        <v>#REF!</v>
      </c>
      <c r="X63" s="167" t="e">
        <f>Effectif!#REF!</f>
        <v>#REF!</v>
      </c>
      <c r="Y63" s="177" t="e">
        <f>Effectif!#REF!</f>
        <v>#REF!</v>
      </c>
      <c r="Z63" s="176" t="e">
        <f>Effectif!#REF!</f>
        <v>#REF!</v>
      </c>
      <c r="AA63" s="165" t="e">
        <f>Effectif!#REF!</f>
        <v>#REF!</v>
      </c>
      <c r="AB63" s="178" t="e">
        <f>Effectif!#REF!</f>
        <v>#REF!</v>
      </c>
      <c r="AC63" s="182" t="e">
        <f>Effectif!#REF!</f>
        <v>#REF!</v>
      </c>
      <c r="AD63" s="177" t="e">
        <f>Effectif!#REF!</f>
        <v>#REF!</v>
      </c>
      <c r="AE63" s="168" t="e">
        <f>Effectif!#REF!</f>
        <v>#REF!</v>
      </c>
      <c r="AF63" s="169" t="e">
        <f>Effectif!#REF!</f>
        <v>#REF!</v>
      </c>
      <c r="AG63" s="176" t="e">
        <f>Effectif!#REF!</f>
        <v>#REF!</v>
      </c>
      <c r="AH63" s="177" t="e">
        <f>Effectif!#REF!</f>
        <v>#REF!</v>
      </c>
      <c r="AI63" s="183" t="e">
        <f>Effectif!#REF!</f>
        <v>#REF!</v>
      </c>
      <c r="AJ63" s="184" t="e">
        <f>Effectif!#REF!</f>
        <v>#REF!</v>
      </c>
      <c r="AK63" s="175" t="e">
        <f>Effectif!#REF!</f>
        <v>#REF!</v>
      </c>
      <c r="AL63" s="175" t="e">
        <f>Effectif!#REF!</f>
        <v>#REF!</v>
      </c>
      <c r="AM63" s="175" t="e">
        <f>Effectif!#REF!</f>
        <v>#REF!</v>
      </c>
      <c r="AN63" s="178" t="e">
        <f>Effectif!#REF!</f>
        <v>#REF!</v>
      </c>
      <c r="AO63" s="166" t="e">
        <f>Effectif!#REF!</f>
        <v>#REF!</v>
      </c>
      <c r="AP63" s="166" t="e">
        <f>Effectif!#REF!</f>
        <v>#REF!</v>
      </c>
      <c r="AQ63" s="167" t="e">
        <f>Effectif!#REF!</f>
        <v>#REF!</v>
      </c>
      <c r="AR63" s="168" t="e">
        <f>Effectif!#REF!</f>
        <v>#REF!</v>
      </c>
      <c r="AS63" s="185" t="e">
        <f>Effectif!#REF!</f>
        <v>#REF!</v>
      </c>
      <c r="AT63" s="177" t="e">
        <f>Effectif!#REF!</f>
        <v>#REF!</v>
      </c>
      <c r="AU63" s="170" t="e">
        <f>Effectif!#REF!</f>
        <v>#REF!</v>
      </c>
      <c r="AV63" s="169" t="e">
        <f>Effectif!#REF!</f>
        <v>#REF!</v>
      </c>
      <c r="AW63" s="175" t="e">
        <f>Effectif!#REF!</f>
        <v>#REF!</v>
      </c>
      <c r="AX63" s="168" t="e">
        <f>Effectif!#REF!</f>
        <v>#REF!</v>
      </c>
      <c r="AY63" s="167" t="e">
        <f>Effectif!#REF!</f>
        <v>#REF!</v>
      </c>
      <c r="AZ63" s="167" t="e">
        <f>Effectif!#REF!</f>
        <v>#REF!</v>
      </c>
      <c r="BA63" s="165" t="e">
        <f>Effectif!#REF!</f>
        <v>#REF!</v>
      </c>
      <c r="BB63" s="166" t="e">
        <f>Effectif!#REF!</f>
        <v>#REF!</v>
      </c>
      <c r="BC63" s="186" t="e">
        <f>Effectif!#REF!</f>
        <v>#REF!</v>
      </c>
      <c r="BD63" s="167" t="e">
        <f>Effectif!#REF!</f>
        <v>#REF!</v>
      </c>
      <c r="BE63" s="167"/>
      <c r="BF63" s="167"/>
      <c r="BG63" s="171"/>
    </row>
    <row r="64" spans="1:59" s="172" customFormat="1" ht="15.75" hidden="1">
      <c r="A64" s="165" t="e">
        <f>Effectif!#REF!</f>
        <v>#REF!</v>
      </c>
      <c r="B64" s="166" t="e">
        <f>Effectif!#REF!</f>
        <v>#REF!</v>
      </c>
      <c r="C64" s="278" t="e">
        <f>Effectif!#REF!</f>
        <v>#REF!</v>
      </c>
      <c r="D64" s="167" t="e">
        <f>Effectif!#REF!</f>
        <v>#REF!</v>
      </c>
      <c r="E64" s="168" t="e">
        <f>Effectif!#REF!</f>
        <v>#REF!</v>
      </c>
      <c r="F64" s="169" t="e">
        <f>Effectif!#REF!</f>
        <v>#REF!</v>
      </c>
      <c r="G64" s="169" t="e">
        <f>Effectif!#REF!</f>
        <v>#REF!</v>
      </c>
      <c r="H64" s="170" t="e">
        <f>Effectif!#REF!</f>
        <v>#REF!</v>
      </c>
      <c r="I64" s="169" t="e">
        <f>Effectif!#REF!</f>
        <v>#REF!</v>
      </c>
      <c r="J64" s="167" t="e">
        <f>Effectif!#REF!</f>
        <v>#REF!</v>
      </c>
      <c r="K64" s="168" t="e">
        <f>Effectif!#REF!</f>
        <v>#REF!</v>
      </c>
      <c r="L64" s="167" t="e">
        <f>Effectif!#REF!</f>
        <v>#REF!</v>
      </c>
      <c r="M64" s="167" t="e">
        <f>Effectif!#REF!</f>
        <v>#REF!</v>
      </c>
      <c r="N64" s="165" t="e">
        <f>Effectif!#REF!</f>
        <v>#REF!</v>
      </c>
      <c r="O64" s="166" t="e">
        <f>Effectif!#REF!</f>
        <v>#REF!</v>
      </c>
      <c r="P64" s="166" t="e">
        <f>Effectif!#REF!</f>
        <v>#REF!</v>
      </c>
      <c r="Q64" s="167" t="e">
        <f>Effectif!#REF!</f>
        <v>#REF!</v>
      </c>
      <c r="R64" s="168" t="e">
        <f>Effectif!#REF!</f>
        <v>#REF!</v>
      </c>
      <c r="S64" s="169" t="e">
        <f>Effectif!#REF!</f>
        <v>#REF!</v>
      </c>
      <c r="T64" s="169" t="e">
        <f>Effectif!#REF!</f>
        <v>#REF!</v>
      </c>
      <c r="U64" s="170" t="e">
        <f>Effectif!#REF!</f>
        <v>#REF!</v>
      </c>
      <c r="V64" s="169" t="e">
        <f>Effectif!#REF!</f>
        <v>#REF!</v>
      </c>
      <c r="W64" s="167" t="e">
        <f>Effectif!#REF!</f>
        <v>#REF!</v>
      </c>
      <c r="X64" s="168" t="e">
        <f>Effectif!#REF!</f>
        <v>#REF!</v>
      </c>
      <c r="Y64" s="167" t="e">
        <f>Effectif!#REF!</f>
        <v>#REF!</v>
      </c>
      <c r="Z64" s="167" t="e">
        <f>Effectif!#REF!</f>
        <v>#REF!</v>
      </c>
      <c r="AA64" s="165" t="e">
        <f>Effectif!#REF!</f>
        <v>#REF!</v>
      </c>
      <c r="AB64" s="166" t="e">
        <f>Effectif!#REF!</f>
        <v>#REF!</v>
      </c>
      <c r="AC64" s="166" t="e">
        <f>Effectif!#REF!</f>
        <v>#REF!</v>
      </c>
      <c r="AD64" s="167" t="e">
        <f>Effectif!#REF!</f>
        <v>#REF!</v>
      </c>
      <c r="AE64" s="168" t="e">
        <f>Effectif!#REF!</f>
        <v>#REF!</v>
      </c>
      <c r="AF64" s="169" t="e">
        <f>Effectif!#REF!</f>
        <v>#REF!</v>
      </c>
      <c r="AG64" s="169" t="e">
        <f>Effectif!#REF!</f>
        <v>#REF!</v>
      </c>
      <c r="AH64" s="170" t="e">
        <f>Effectif!#REF!</f>
        <v>#REF!</v>
      </c>
      <c r="AI64" s="169" t="e">
        <f>Effectif!#REF!</f>
        <v>#REF!</v>
      </c>
      <c r="AJ64" s="167" t="e">
        <f>Effectif!#REF!</f>
        <v>#REF!</v>
      </c>
      <c r="AK64" s="168" t="e">
        <f>Effectif!#REF!</f>
        <v>#REF!</v>
      </c>
      <c r="AL64" s="167" t="e">
        <f>Effectif!#REF!</f>
        <v>#REF!</v>
      </c>
      <c r="AM64" s="167" t="e">
        <f>Effectif!#REF!</f>
        <v>#REF!</v>
      </c>
      <c r="AN64" s="165" t="e">
        <f>Effectif!#REF!</f>
        <v>#REF!</v>
      </c>
      <c r="AO64" s="166" t="e">
        <f>Effectif!#REF!</f>
        <v>#REF!</v>
      </c>
      <c r="AP64" s="166" t="e">
        <f>Effectif!#REF!</f>
        <v>#REF!</v>
      </c>
      <c r="AQ64" s="167" t="e">
        <f>Effectif!#REF!</f>
        <v>#REF!</v>
      </c>
      <c r="AR64" s="168" t="e">
        <f>Effectif!#REF!</f>
        <v>#REF!</v>
      </c>
      <c r="AS64" s="169" t="e">
        <f>Effectif!#REF!</f>
        <v>#REF!</v>
      </c>
      <c r="AT64" s="169" t="e">
        <f>Effectif!#REF!</f>
        <v>#REF!</v>
      </c>
      <c r="AU64" s="170" t="e">
        <f>Effectif!#REF!</f>
        <v>#REF!</v>
      </c>
      <c r="AV64" s="169" t="e">
        <f>Effectif!#REF!</f>
        <v>#REF!</v>
      </c>
      <c r="AW64" s="167" t="e">
        <f>Effectif!#REF!</f>
        <v>#REF!</v>
      </c>
      <c r="AX64" s="168" t="e">
        <f>Effectif!#REF!</f>
        <v>#REF!</v>
      </c>
      <c r="AY64" s="167" t="e">
        <f>Effectif!#REF!</f>
        <v>#REF!</v>
      </c>
      <c r="AZ64" s="167" t="e">
        <f>Effectif!#REF!</f>
        <v>#REF!</v>
      </c>
      <c r="BA64" s="165" t="e">
        <f>Effectif!#REF!</f>
        <v>#REF!</v>
      </c>
      <c r="BB64" s="166" t="e">
        <f>Effectif!#REF!</f>
        <v>#REF!</v>
      </c>
      <c r="BC64" s="166" t="e">
        <f>Effectif!#REF!</f>
        <v>#REF!</v>
      </c>
      <c r="BD64" s="167" t="e">
        <f>Effectif!#REF!</f>
        <v>#REF!</v>
      </c>
      <c r="BE64" s="167"/>
      <c r="BF64" s="167"/>
      <c r="BG64" s="171"/>
    </row>
    <row r="65" spans="1:59" s="172" customFormat="1" ht="15.75" hidden="1">
      <c r="A65" s="165">
        <f>Effectif!A50</f>
        <v>1</v>
      </c>
      <c r="B65" s="166" t="str">
        <f>Effectif!B50</f>
        <v>Siré</v>
      </c>
      <c r="C65" s="278" t="str">
        <f>Effectif!C50</f>
        <v>TRAORE Siré</v>
      </c>
      <c r="D65" s="167">
        <f>Effectif!D50</f>
        <v>0</v>
      </c>
      <c r="E65" s="168">
        <f>Effectif!E50</f>
        <v>0</v>
      </c>
      <c r="F65" s="169">
        <f>Effectif!F50</f>
        <v>0</v>
      </c>
      <c r="G65" s="169">
        <f>Effectif!G50</f>
        <v>0</v>
      </c>
      <c r="H65" s="170">
        <f>Effectif!H50</f>
        <v>0</v>
      </c>
      <c r="I65" s="169">
        <f>Effectif!I50</f>
        <v>0</v>
      </c>
      <c r="J65" s="167">
        <f>Effectif!J50</f>
        <v>0</v>
      </c>
      <c r="K65" s="168">
        <f>Effectif!K50</f>
        <v>0</v>
      </c>
      <c r="L65" s="167">
        <f>Effectif!L50</f>
        <v>0</v>
      </c>
      <c r="M65" s="167">
        <f>Effectif!M50</f>
        <v>43434</v>
      </c>
      <c r="N65" s="165" t="str">
        <f>Effectif!N50</f>
        <v>31 mois</v>
      </c>
      <c r="O65" s="166">
        <f>Effectif!O50</f>
        <v>0</v>
      </c>
      <c r="P65" s="166">
        <f>Effectif!P50</f>
        <v>0</v>
      </c>
      <c r="Q65" s="167">
        <f>Effectif!Q50</f>
        <v>0</v>
      </c>
      <c r="R65" s="168">
        <f>Effectif!R50</f>
        <v>0</v>
      </c>
      <c r="S65" s="169">
        <f>Effectif!S50</f>
        <v>0</v>
      </c>
      <c r="T65" s="169">
        <f>Effectif!T50</f>
        <v>0</v>
      </c>
      <c r="U65" s="170">
        <f>Effectif!U50</f>
        <v>0</v>
      </c>
      <c r="V65" s="169">
        <f>Effectif!V50</f>
        <v>0</v>
      </c>
      <c r="W65" s="167">
        <f>Effectif!W50</f>
        <v>0</v>
      </c>
      <c r="X65" s="168">
        <f>Effectif!X50</f>
        <v>0</v>
      </c>
      <c r="Y65" s="167">
        <f>Effectif!Y50</f>
        <v>0</v>
      </c>
      <c r="Z65" s="167">
        <f>Effectif!Z50</f>
        <v>0</v>
      </c>
      <c r="AA65" s="165">
        <f>Effectif!AA50</f>
        <v>0</v>
      </c>
      <c r="AB65" s="166">
        <f>Effectif!AB50</f>
        <v>0</v>
      </c>
      <c r="AC65" s="166">
        <f>Effectif!AC50</f>
        <v>0</v>
      </c>
      <c r="AD65" s="167">
        <f>Effectif!AD50</f>
        <v>0</v>
      </c>
      <c r="AE65" s="168">
        <f>Effectif!AE50</f>
        <v>0</v>
      </c>
      <c r="AF65" s="169">
        <f>Effectif!AF50</f>
        <v>0</v>
      </c>
      <c r="AG65" s="169">
        <f>Effectif!AG50</f>
        <v>0</v>
      </c>
      <c r="AH65" s="170">
        <f>Effectif!AH50</f>
        <v>0</v>
      </c>
      <c r="AI65" s="169">
        <f>Effectif!AI50</f>
        <v>0</v>
      </c>
      <c r="AJ65" s="167">
        <f>Effectif!AJ50</f>
        <v>0</v>
      </c>
      <c r="AK65" s="168">
        <f>Effectif!AK50</f>
        <v>0</v>
      </c>
      <c r="AL65" s="167">
        <f>Effectif!AL50</f>
        <v>0</v>
      </c>
      <c r="AM65" s="167">
        <f>Effectif!AM50</f>
        <v>0</v>
      </c>
      <c r="AN65" s="165">
        <f>Effectif!AN50</f>
        <v>0</v>
      </c>
      <c r="AO65" s="166">
        <f>Effectif!AO50</f>
        <v>0</v>
      </c>
      <c r="AP65" s="166">
        <f>Effectif!AP50</f>
        <v>0</v>
      </c>
      <c r="AQ65" s="167">
        <f>Effectif!AQ50</f>
        <v>0</v>
      </c>
      <c r="AR65" s="168">
        <f>Effectif!AR50</f>
        <v>0</v>
      </c>
      <c r="AS65" s="169">
        <f>Effectif!AS50</f>
        <v>0</v>
      </c>
      <c r="AT65" s="169">
        <f>Effectif!AT50</f>
        <v>0</v>
      </c>
      <c r="AU65" s="170">
        <f>Effectif!AU50</f>
        <v>0</v>
      </c>
      <c r="AV65" s="169">
        <f>Effectif!AV50</f>
        <v>0</v>
      </c>
      <c r="AW65" s="167">
        <f>Effectif!AW50</f>
        <v>0</v>
      </c>
      <c r="AX65" s="168">
        <f>Effectif!AX50</f>
        <v>0</v>
      </c>
      <c r="AY65" s="167">
        <f>Effectif!AY50</f>
        <v>0</v>
      </c>
      <c r="AZ65" s="167">
        <f>Effectif!AZ50</f>
        <v>0</v>
      </c>
      <c r="BA65" s="165">
        <f>Effectif!BA50</f>
        <v>0</v>
      </c>
      <c r="BB65" s="166">
        <f>Effectif!BB50</f>
        <v>0</v>
      </c>
      <c r="BC65" s="166">
        <f>Effectif!BC50</f>
        <v>0</v>
      </c>
      <c r="BD65" s="167">
        <f>Effectif!BD50</f>
        <v>0</v>
      </c>
      <c r="BE65" s="167"/>
      <c r="BF65" s="167"/>
      <c r="BG65" s="171"/>
    </row>
    <row r="66" spans="1:59" s="172" customFormat="1" ht="15.75" hidden="1">
      <c r="A66" s="165">
        <f>Archives!A120</f>
        <v>1</v>
      </c>
      <c r="B66" s="166" t="str">
        <f>Archives!B120</f>
        <v>Brahima</v>
      </c>
      <c r="C66" s="278" t="str">
        <f>Archives!C120</f>
        <v>1 Brahima</v>
      </c>
      <c r="D66" s="167">
        <f>Archives!D120</f>
        <v>37659</v>
      </c>
      <c r="E66" s="168">
        <f>Archives!E120</f>
        <v>0</v>
      </c>
      <c r="F66" s="169">
        <f>Archives!F120</f>
        <v>0</v>
      </c>
      <c r="G66" s="169">
        <f>Archives!G120</f>
        <v>0</v>
      </c>
      <c r="H66" s="170">
        <f>Archives!H120</f>
        <v>0</v>
      </c>
      <c r="I66" s="169" t="str">
        <f>Archives!I120</f>
        <v>ibsigatoure12@gmail.com</v>
      </c>
      <c r="J66" s="167">
        <f>Archives!J120</f>
        <v>43788</v>
      </c>
      <c r="K66" s="168">
        <f>Archives!K120</f>
        <v>16</v>
      </c>
      <c r="L66" s="167" t="e">
        <f>Archives!L120</f>
        <v>#VALUE!</v>
      </c>
      <c r="M66" s="167">
        <f>Archives!M120</f>
        <v>43812</v>
      </c>
      <c r="N66" s="165">
        <f>Archives!N120</f>
        <v>0</v>
      </c>
      <c r="O66" s="166">
        <f>Archives!O120</f>
        <v>0</v>
      </c>
      <c r="P66" s="166">
        <f>Archives!P120</f>
        <v>0</v>
      </c>
      <c r="Q66" s="167">
        <f>Archives!Q120</f>
        <v>0</v>
      </c>
      <c r="R66" s="168">
        <f>Archives!R120</f>
        <v>0</v>
      </c>
      <c r="S66" s="169">
        <f>Archives!S120</f>
        <v>0</v>
      </c>
      <c r="T66" s="169">
        <f>Archives!T120</f>
        <v>0</v>
      </c>
      <c r="U66" s="170">
        <f>Archives!U120</f>
        <v>0</v>
      </c>
      <c r="V66" s="169">
        <f>Archives!V120</f>
        <v>0</v>
      </c>
      <c r="W66" s="167">
        <f>Archives!W120</f>
        <v>0</v>
      </c>
      <c r="X66" s="168">
        <f>Archives!X120</f>
        <v>0</v>
      </c>
      <c r="Y66" s="167">
        <f>Archives!Y120</f>
        <v>0</v>
      </c>
      <c r="Z66" s="167">
        <f>Archives!Z120</f>
        <v>0</v>
      </c>
      <c r="AA66" s="165">
        <f>Archives!AA120</f>
        <v>0</v>
      </c>
      <c r="AB66" s="166">
        <f>Archives!AB120</f>
        <v>0</v>
      </c>
      <c r="AC66" s="166">
        <f>Archives!AC120</f>
        <v>0</v>
      </c>
      <c r="AD66" s="167">
        <f>Archives!AD120</f>
        <v>0</v>
      </c>
      <c r="AE66" s="168">
        <f>Archives!AE120</f>
        <v>0</v>
      </c>
      <c r="AF66" s="169">
        <f>Archives!AF120</f>
        <v>0</v>
      </c>
      <c r="AG66" s="169">
        <f>Archives!AG120</f>
        <v>0</v>
      </c>
      <c r="AH66" s="170">
        <f>Archives!AH120</f>
        <v>0</v>
      </c>
      <c r="AI66" s="169">
        <f>Archives!AI120</f>
        <v>0</v>
      </c>
      <c r="AJ66" s="167">
        <f>Archives!AJ120</f>
        <v>0</v>
      </c>
      <c r="AK66" s="168">
        <f>Archives!AK120</f>
        <v>0</v>
      </c>
      <c r="AL66" s="167">
        <f>Archives!AL120</f>
        <v>0</v>
      </c>
      <c r="AM66" s="167">
        <f>Archives!AM120</f>
        <v>0</v>
      </c>
      <c r="AN66" s="165">
        <f>Archives!AN120</f>
        <v>0</v>
      </c>
      <c r="AO66" s="166">
        <f>Archives!AO120</f>
        <v>0</v>
      </c>
      <c r="AP66" s="166">
        <f>Archives!AP120</f>
        <v>0</v>
      </c>
      <c r="AQ66" s="167">
        <f>Archives!AQ120</f>
        <v>0</v>
      </c>
      <c r="AR66" s="168">
        <f>Archives!AR120</f>
        <v>0</v>
      </c>
      <c r="AS66" s="169">
        <f>Archives!AS120</f>
        <v>0</v>
      </c>
      <c r="AT66" s="169">
        <f>Archives!AT120</f>
        <v>0</v>
      </c>
      <c r="AU66" s="170">
        <f>Archives!AU120</f>
        <v>0</v>
      </c>
      <c r="AV66" s="169">
        <f>Archives!AV120</f>
        <v>0</v>
      </c>
      <c r="AW66" s="167">
        <f>Archives!AW120</f>
        <v>0</v>
      </c>
      <c r="AX66" s="168">
        <f>Archives!AX120</f>
        <v>0</v>
      </c>
      <c r="AY66" s="167">
        <f>Archives!AY120</f>
        <v>0</v>
      </c>
      <c r="AZ66" s="167">
        <f>Archives!AZ120</f>
        <v>0</v>
      </c>
      <c r="BA66" s="165">
        <f>Archives!BA120</f>
        <v>0</v>
      </c>
      <c r="BB66" s="166">
        <f>Archives!BB120</f>
        <v>0</v>
      </c>
      <c r="BC66" s="166">
        <f>Archives!BC120</f>
        <v>0</v>
      </c>
      <c r="BD66" s="167">
        <f>Archives!BD120</f>
        <v>0</v>
      </c>
      <c r="BE66" s="167"/>
      <c r="BF66" s="167"/>
      <c r="BG66" s="171"/>
    </row>
    <row r="67" spans="1:59" s="172" customFormat="1" ht="15.75" hidden="1">
      <c r="A67" s="165">
        <f>Effectif!A51</f>
        <v>1</v>
      </c>
      <c r="B67" s="166" t="str">
        <f>Effectif!B51</f>
        <v>Ousmane</v>
      </c>
      <c r="C67" s="278" t="str">
        <f>Effectif!C51</f>
        <v>CAMARA Ousmane</v>
      </c>
      <c r="D67" s="167">
        <f>Effectif!D51</f>
        <v>0</v>
      </c>
      <c r="E67" s="168">
        <f>Effectif!E51</f>
        <v>0</v>
      </c>
      <c r="F67" s="169">
        <f>Effectif!F51</f>
        <v>0</v>
      </c>
      <c r="G67" s="169">
        <f>Effectif!G51</f>
        <v>0</v>
      </c>
      <c r="H67" s="170">
        <f>Effectif!H51</f>
        <v>0</v>
      </c>
      <c r="I67" s="169">
        <f>Effectif!I51</f>
        <v>0</v>
      </c>
      <c r="J67" s="167">
        <f>Effectif!J51</f>
        <v>0</v>
      </c>
      <c r="K67" s="168">
        <f>Effectif!K51</f>
        <v>0</v>
      </c>
      <c r="L67" s="167">
        <f>Effectif!L51</f>
        <v>0</v>
      </c>
      <c r="M67" s="167">
        <f>Effectif!M51</f>
        <v>44110</v>
      </c>
      <c r="N67" s="165" t="str">
        <f>Effectif!N51</f>
        <v>8 mois</v>
      </c>
      <c r="O67" s="166">
        <f>Effectif!O51</f>
        <v>0</v>
      </c>
      <c r="P67" s="166">
        <f>Effectif!P51</f>
        <v>0</v>
      </c>
      <c r="Q67" s="167">
        <f>Effectif!Q51</f>
        <v>0</v>
      </c>
      <c r="R67" s="168">
        <f>Effectif!R51</f>
        <v>0</v>
      </c>
      <c r="S67" s="169">
        <f>Effectif!S51</f>
        <v>0</v>
      </c>
      <c r="T67" s="169">
        <f>Effectif!T51</f>
        <v>0</v>
      </c>
      <c r="U67" s="170">
        <f>Effectif!U51</f>
        <v>0</v>
      </c>
      <c r="V67" s="169">
        <f>Effectif!V51</f>
        <v>0</v>
      </c>
      <c r="W67" s="167">
        <f>Effectif!W51</f>
        <v>0</v>
      </c>
      <c r="X67" s="168">
        <f>Effectif!X51</f>
        <v>0</v>
      </c>
      <c r="Y67" s="167">
        <f>Effectif!Y51</f>
        <v>0</v>
      </c>
      <c r="Z67" s="167">
        <f>Effectif!Z51</f>
        <v>0</v>
      </c>
      <c r="AA67" s="165">
        <f>Effectif!AA51</f>
        <v>0</v>
      </c>
      <c r="AB67" s="166">
        <f>Effectif!AB51</f>
        <v>0</v>
      </c>
      <c r="AC67" s="166">
        <f>Effectif!AC51</f>
        <v>0</v>
      </c>
      <c r="AD67" s="167">
        <f>Effectif!AD51</f>
        <v>0</v>
      </c>
      <c r="AE67" s="168">
        <f>Effectif!AE51</f>
        <v>0</v>
      </c>
      <c r="AF67" s="169">
        <f>Effectif!AF51</f>
        <v>0</v>
      </c>
      <c r="AG67" s="169">
        <f>Effectif!AG51</f>
        <v>0</v>
      </c>
      <c r="AH67" s="170">
        <f>Effectif!AH51</f>
        <v>0</v>
      </c>
      <c r="AI67" s="169">
        <f>Effectif!AI51</f>
        <v>0</v>
      </c>
      <c r="AJ67" s="167">
        <f>Effectif!AJ51</f>
        <v>0</v>
      </c>
      <c r="AK67" s="168">
        <f>Effectif!AK51</f>
        <v>0</v>
      </c>
      <c r="AL67" s="167">
        <f>Effectif!AL51</f>
        <v>0</v>
      </c>
      <c r="AM67" s="167">
        <f>Effectif!AM51</f>
        <v>0</v>
      </c>
      <c r="AN67" s="165">
        <f>Effectif!AN51</f>
        <v>0</v>
      </c>
      <c r="AO67" s="166">
        <f>Effectif!AO51</f>
        <v>0</v>
      </c>
      <c r="AP67" s="166">
        <f>Effectif!AP51</f>
        <v>0</v>
      </c>
      <c r="AQ67" s="167">
        <f>Effectif!AQ51</f>
        <v>0</v>
      </c>
      <c r="AR67" s="168">
        <f>Effectif!AR51</f>
        <v>0</v>
      </c>
      <c r="AS67" s="169">
        <f>Effectif!AS51</f>
        <v>0</v>
      </c>
      <c r="AT67" s="169">
        <f>Effectif!AT51</f>
        <v>0</v>
      </c>
      <c r="AU67" s="170">
        <f>Effectif!AU51</f>
        <v>0</v>
      </c>
      <c r="AV67" s="169">
        <f>Effectif!AV51</f>
        <v>0</v>
      </c>
      <c r="AW67" s="167">
        <f>Effectif!AW51</f>
        <v>0</v>
      </c>
      <c r="AX67" s="168">
        <f>Effectif!AX51</f>
        <v>0</v>
      </c>
      <c r="AY67" s="167">
        <f>Effectif!AY51</f>
        <v>0</v>
      </c>
      <c r="AZ67" s="167">
        <f>Effectif!AZ51</f>
        <v>0</v>
      </c>
      <c r="BA67" s="165">
        <f>Effectif!BA51</f>
        <v>0</v>
      </c>
      <c r="BB67" s="166">
        <f>Effectif!BB51</f>
        <v>0</v>
      </c>
      <c r="BC67" s="166">
        <f>Effectif!BC51</f>
        <v>0</v>
      </c>
      <c r="BD67" s="167">
        <f>Effectif!BD51</f>
        <v>0</v>
      </c>
      <c r="BE67" s="167"/>
      <c r="BF67" s="167"/>
      <c r="BG67" s="171"/>
    </row>
    <row r="68" spans="1:59" s="172" customFormat="1" ht="15.75" hidden="1">
      <c r="A68" s="187" t="e">
        <f>Effectif!#REF!</f>
        <v>#REF!</v>
      </c>
      <c r="B68" s="188" t="e">
        <f>Effectif!#REF!</f>
        <v>#REF!</v>
      </c>
      <c r="C68" s="280" t="e">
        <f>Effectif!#REF!</f>
        <v>#REF!</v>
      </c>
      <c r="D68" s="189" t="e">
        <f>Effectif!#REF!</f>
        <v>#REF!</v>
      </c>
      <c r="E68" s="190" t="e">
        <f>Effectif!#REF!</f>
        <v>#REF!</v>
      </c>
      <c r="F68" s="191" t="e">
        <f>Effectif!#REF!</f>
        <v>#REF!</v>
      </c>
      <c r="G68" s="191" t="e">
        <f>Effectif!#REF!</f>
        <v>#REF!</v>
      </c>
      <c r="H68" s="192" t="e">
        <f>Effectif!#REF!</f>
        <v>#REF!</v>
      </c>
      <c r="I68" s="191" t="e">
        <f>Effectif!#REF!</f>
        <v>#REF!</v>
      </c>
      <c r="J68" s="189" t="e">
        <f>Effectif!#REF!</f>
        <v>#REF!</v>
      </c>
      <c r="K68" s="190" t="e">
        <f>Effectif!#REF!</f>
        <v>#REF!</v>
      </c>
      <c r="L68" s="189" t="e">
        <f>Effectif!#REF!</f>
        <v>#REF!</v>
      </c>
      <c r="M68" s="189" t="e">
        <f>Effectif!#REF!</f>
        <v>#REF!</v>
      </c>
      <c r="N68" s="187" t="e">
        <f>Effectif!#REF!</f>
        <v>#REF!</v>
      </c>
      <c r="O68" s="188" t="e">
        <f>Effectif!#REF!</f>
        <v>#REF!</v>
      </c>
      <c r="P68" s="188" t="e">
        <f>Effectif!#REF!</f>
        <v>#REF!</v>
      </c>
      <c r="Q68" s="189" t="e">
        <f>Effectif!#REF!</f>
        <v>#REF!</v>
      </c>
      <c r="R68" s="190" t="e">
        <f>Effectif!#REF!</f>
        <v>#REF!</v>
      </c>
      <c r="S68" s="191" t="e">
        <f>Effectif!#REF!</f>
        <v>#REF!</v>
      </c>
      <c r="T68" s="191" t="e">
        <f>Effectif!#REF!</f>
        <v>#REF!</v>
      </c>
      <c r="U68" s="192" t="e">
        <f>Effectif!#REF!</f>
        <v>#REF!</v>
      </c>
      <c r="V68" s="191" t="e">
        <f>Effectif!#REF!</f>
        <v>#REF!</v>
      </c>
      <c r="W68" s="189" t="e">
        <f>Effectif!#REF!</f>
        <v>#REF!</v>
      </c>
      <c r="X68" s="190" t="e">
        <f>Effectif!#REF!</f>
        <v>#REF!</v>
      </c>
      <c r="Y68" s="189" t="e">
        <f>Effectif!#REF!</f>
        <v>#REF!</v>
      </c>
      <c r="Z68" s="189" t="e">
        <f>Effectif!#REF!</f>
        <v>#REF!</v>
      </c>
      <c r="AA68" s="187" t="e">
        <f>Effectif!#REF!</f>
        <v>#REF!</v>
      </c>
      <c r="AB68" s="188" t="e">
        <f>Effectif!#REF!</f>
        <v>#REF!</v>
      </c>
      <c r="AC68" s="188" t="e">
        <f>Effectif!#REF!</f>
        <v>#REF!</v>
      </c>
      <c r="AD68" s="189" t="e">
        <f>Effectif!#REF!</f>
        <v>#REF!</v>
      </c>
      <c r="AE68" s="190" t="e">
        <f>Effectif!#REF!</f>
        <v>#REF!</v>
      </c>
      <c r="AF68" s="191" t="e">
        <f>Effectif!#REF!</f>
        <v>#REF!</v>
      </c>
      <c r="AG68" s="191" t="e">
        <f>Effectif!#REF!</f>
        <v>#REF!</v>
      </c>
      <c r="AH68" s="192" t="e">
        <f>Effectif!#REF!</f>
        <v>#REF!</v>
      </c>
      <c r="AI68" s="191" t="e">
        <f>Effectif!#REF!</f>
        <v>#REF!</v>
      </c>
      <c r="AJ68" s="189" t="e">
        <f>Effectif!#REF!</f>
        <v>#REF!</v>
      </c>
      <c r="AK68" s="190" t="e">
        <f>Effectif!#REF!</f>
        <v>#REF!</v>
      </c>
      <c r="AL68" s="189" t="e">
        <f>Effectif!#REF!</f>
        <v>#REF!</v>
      </c>
      <c r="AM68" s="189" t="e">
        <f>Effectif!#REF!</f>
        <v>#REF!</v>
      </c>
      <c r="AN68" s="187" t="e">
        <f>Effectif!#REF!</f>
        <v>#REF!</v>
      </c>
      <c r="AO68" s="188" t="e">
        <f>Effectif!#REF!</f>
        <v>#REF!</v>
      </c>
      <c r="AP68" s="188" t="e">
        <f>Effectif!#REF!</f>
        <v>#REF!</v>
      </c>
      <c r="AQ68" s="189" t="e">
        <f>Effectif!#REF!</f>
        <v>#REF!</v>
      </c>
      <c r="AR68" s="190" t="e">
        <f>Effectif!#REF!</f>
        <v>#REF!</v>
      </c>
      <c r="AS68" s="191" t="e">
        <f>Effectif!#REF!</f>
        <v>#REF!</v>
      </c>
      <c r="AT68" s="191" t="e">
        <f>Effectif!#REF!</f>
        <v>#REF!</v>
      </c>
      <c r="AU68" s="192" t="e">
        <f>Effectif!#REF!</f>
        <v>#REF!</v>
      </c>
      <c r="AV68" s="191" t="e">
        <f>Effectif!#REF!</f>
        <v>#REF!</v>
      </c>
      <c r="AW68" s="189" t="e">
        <f>Effectif!#REF!</f>
        <v>#REF!</v>
      </c>
      <c r="AX68" s="190" t="e">
        <f>Effectif!#REF!</f>
        <v>#REF!</v>
      </c>
      <c r="AY68" s="189" t="e">
        <f>Effectif!#REF!</f>
        <v>#REF!</v>
      </c>
      <c r="AZ68" s="189" t="e">
        <f>Effectif!#REF!</f>
        <v>#REF!</v>
      </c>
      <c r="BA68" s="187" t="e">
        <f>Effectif!#REF!</f>
        <v>#REF!</v>
      </c>
      <c r="BB68" s="188" t="e">
        <f>Effectif!#REF!</f>
        <v>#REF!</v>
      </c>
      <c r="BC68" s="188" t="e">
        <f>Effectif!#REF!</f>
        <v>#REF!</v>
      </c>
      <c r="BD68" s="189" t="e">
        <f>Effectif!#REF!</f>
        <v>#REF!</v>
      </c>
      <c r="BE68" s="193"/>
      <c r="BF68" s="194"/>
      <c r="BG68" s="193"/>
    </row>
    <row r="69" spans="1:59" ht="15.75" customHeight="1">
      <c r="A69" s="195">
        <v>1</v>
      </c>
      <c r="B69" s="196" t="s">
        <v>236</v>
      </c>
      <c r="C69" s="281" t="str">
        <f t="shared" ref="C69:C101" si="0">CONCATENATE(A69," ",B69)</f>
        <v>1 Titiane Cheik</v>
      </c>
      <c r="D69" s="198"/>
      <c r="E69" s="199"/>
      <c r="F69" s="200"/>
      <c r="G69" s="200"/>
      <c r="H69" s="201"/>
      <c r="I69" s="202"/>
      <c r="J69" s="203"/>
      <c r="K69" s="204" t="e">
        <f>IF(ISBLANK(Effectif!#REF!),"Inconnu",INT((Effectif!#REF!-Effectif!#REF!)/365.25)&amp;" ans "&amp;MONTH(Effectif!#REF!-Effectif!#REF!)-1)</f>
        <v>#REF!</v>
      </c>
      <c r="L69" s="203" t="e">
        <f>IF(Effectif!#REF!&gt;0,DATE(YEAR(Effectif!#REF!)+18,MONTH(Effectif!#REF!),DAY(Effectif!#REF!)),"")</f>
        <v>#REF!</v>
      </c>
      <c r="M69" s="203">
        <v>43727</v>
      </c>
      <c r="N69" s="204"/>
      <c r="O69" s="197"/>
      <c r="P69" s="205"/>
      <c r="Q69" s="200"/>
      <c r="R69" s="206"/>
      <c r="S69" s="207"/>
      <c r="T69" s="197"/>
      <c r="U69" s="197"/>
      <c r="V69" s="208"/>
      <c r="W69" s="209"/>
      <c r="X69" s="210"/>
      <c r="Y69" s="211"/>
      <c r="Z69" s="204"/>
      <c r="AA69" s="200"/>
      <c r="AB69" s="205"/>
      <c r="AC69" s="212"/>
      <c r="AD69" s="209"/>
      <c r="AE69" s="197"/>
      <c r="AF69" s="200"/>
      <c r="AG69" s="204"/>
      <c r="AH69" s="209"/>
      <c r="AI69" s="213"/>
      <c r="AJ69" s="214"/>
      <c r="AK69" s="203"/>
      <c r="AL69" s="205"/>
      <c r="AM69" s="205"/>
      <c r="AN69" s="205"/>
      <c r="AO69" s="197"/>
      <c r="AP69" s="197"/>
      <c r="AQ69" s="197"/>
      <c r="AR69" s="203"/>
      <c r="AS69" s="215"/>
      <c r="AT69" s="209"/>
      <c r="AU69" s="205"/>
      <c r="AV69" s="197"/>
      <c r="AW69" s="205"/>
      <c r="AX69" s="197"/>
      <c r="AY69" s="197"/>
      <c r="AZ69" s="197"/>
      <c r="BA69" s="210"/>
      <c r="BB69" s="197"/>
      <c r="BC69" s="216"/>
      <c r="BD69" s="217"/>
      <c r="BE69" s="210">
        <v>43843</v>
      </c>
      <c r="BF69" s="197"/>
      <c r="BG69" s="218"/>
    </row>
    <row r="70" spans="1:59" ht="15.75" customHeight="1">
      <c r="A70" s="195">
        <v>1</v>
      </c>
      <c r="B70" s="196" t="s">
        <v>237</v>
      </c>
      <c r="C70" s="281" t="str">
        <f t="shared" si="0"/>
        <v>1 Kouadio Kleber</v>
      </c>
      <c r="D70" s="198"/>
      <c r="E70" s="199"/>
      <c r="F70" s="200"/>
      <c r="G70" s="200"/>
      <c r="H70" s="201"/>
      <c r="I70" s="202"/>
      <c r="J70" s="203"/>
      <c r="K70" s="204" t="e">
        <f>IF(ISBLANK(Effectif!#REF!),"Inconnu",INT((Effectif!#REF!-Effectif!#REF!)/365.25)&amp;" ans "&amp;MONTH(Effectif!#REF!-Effectif!#REF!)-1)</f>
        <v>#REF!</v>
      </c>
      <c r="L70" s="203" t="e">
        <f>IF(Effectif!#REF!&gt;0,DATE(YEAR(Effectif!#REF!)+18,MONTH(Effectif!#REF!),DAY(Effectif!#REF!)),"")</f>
        <v>#REF!</v>
      </c>
      <c r="M70" s="203">
        <v>43434</v>
      </c>
      <c r="N70" s="204"/>
      <c r="O70" s="197"/>
      <c r="P70" s="205"/>
      <c r="Q70" s="200"/>
      <c r="R70" s="206"/>
      <c r="S70" s="207"/>
      <c r="T70" s="197"/>
      <c r="U70" s="197"/>
      <c r="V70" s="208"/>
      <c r="W70" s="209"/>
      <c r="X70" s="210"/>
      <c r="Y70" s="211"/>
      <c r="Z70" s="204"/>
      <c r="AA70" s="200"/>
      <c r="AB70" s="205"/>
      <c r="AC70" s="212"/>
      <c r="AD70" s="209"/>
      <c r="AE70" s="197"/>
      <c r="AF70" s="200"/>
      <c r="AG70" s="204"/>
      <c r="AH70" s="209"/>
      <c r="AI70" s="213"/>
      <c r="AJ70" s="214"/>
      <c r="AK70" s="203"/>
      <c r="AL70" s="205"/>
      <c r="AM70" s="205"/>
      <c r="AN70" s="205"/>
      <c r="AO70" s="197"/>
      <c r="AP70" s="197"/>
      <c r="AQ70" s="197"/>
      <c r="AR70" s="203"/>
      <c r="AS70" s="215"/>
      <c r="AT70" s="209"/>
      <c r="AU70" s="205"/>
      <c r="AV70" s="197"/>
      <c r="AW70" s="205"/>
      <c r="AX70" s="197"/>
      <c r="AY70" s="197"/>
      <c r="AZ70" s="197"/>
      <c r="BA70" s="210"/>
      <c r="BB70" s="197"/>
      <c r="BC70" s="216"/>
      <c r="BD70" s="217"/>
      <c r="BE70" s="210">
        <v>43845</v>
      </c>
      <c r="BF70" s="197"/>
      <c r="BG70" s="218"/>
    </row>
    <row r="71" spans="1:59" ht="15.75" customHeight="1">
      <c r="A71" s="195">
        <v>1</v>
      </c>
      <c r="B71" s="196" t="s">
        <v>227</v>
      </c>
      <c r="C71" s="281" t="str">
        <f t="shared" si="0"/>
        <v>1 Yacouba</v>
      </c>
      <c r="D71" s="198">
        <v>37975</v>
      </c>
      <c r="E71" s="199"/>
      <c r="F71" s="200"/>
      <c r="G71" s="200"/>
      <c r="H71" s="201"/>
      <c r="I71" s="202"/>
      <c r="J71" s="203"/>
      <c r="K71" s="204" t="e">
        <f>IF(ISBLANK(Effectif!#REF!),"Inconnu",INT((Effectif!#REF!-Effectif!#REF!)/365.25)&amp;" ans "&amp;MONTH(Effectif!#REF!-Effectif!#REF!)-1)</f>
        <v>#REF!</v>
      </c>
      <c r="L71" s="203" t="e">
        <f>IF(Effectif!#REF!&gt;0,DATE(YEAR(Effectif!#REF!)+18,MONTH(Effectif!#REF!),DAY(Effectif!#REF!)),"")</f>
        <v>#REF!</v>
      </c>
      <c r="M71" s="203">
        <v>43444</v>
      </c>
      <c r="N71" s="204"/>
      <c r="O71" s="197"/>
      <c r="P71" s="205"/>
      <c r="Q71" s="200"/>
      <c r="R71" s="206"/>
      <c r="S71" s="207"/>
      <c r="T71" s="197"/>
      <c r="U71" s="197"/>
      <c r="V71" s="208"/>
      <c r="W71" s="209"/>
      <c r="X71" s="210"/>
      <c r="Y71" s="211"/>
      <c r="Z71" s="204"/>
      <c r="AA71" s="200"/>
      <c r="AB71" s="205"/>
      <c r="AC71" s="212"/>
      <c r="AD71" s="209"/>
      <c r="AE71" s="197"/>
      <c r="AF71" s="200"/>
      <c r="AG71" s="204"/>
      <c r="AH71" s="209"/>
      <c r="AI71" s="213"/>
      <c r="AJ71" s="214"/>
      <c r="AK71" s="203"/>
      <c r="AL71" s="205"/>
      <c r="AM71" s="205"/>
      <c r="AN71" s="205"/>
      <c r="AO71" s="197"/>
      <c r="AP71" s="197"/>
      <c r="AQ71" s="197"/>
      <c r="AR71" s="203"/>
      <c r="AS71" s="215"/>
      <c r="AT71" s="209"/>
      <c r="AU71" s="205"/>
      <c r="AV71" s="197"/>
      <c r="AW71" s="205"/>
      <c r="AX71" s="197"/>
      <c r="AY71" s="197"/>
      <c r="AZ71" s="197"/>
      <c r="BA71" s="210"/>
      <c r="BB71" s="197"/>
      <c r="BC71" s="216"/>
      <c r="BD71" s="217"/>
      <c r="BE71" s="210">
        <v>43846</v>
      </c>
      <c r="BF71" s="197"/>
      <c r="BG71" s="218"/>
    </row>
    <row r="72" spans="1:59" ht="15.75" customHeight="1">
      <c r="A72" s="195">
        <v>1</v>
      </c>
      <c r="B72" s="196" t="s">
        <v>234</v>
      </c>
      <c r="C72" s="281" t="str">
        <f t="shared" si="0"/>
        <v>1 Lassana</v>
      </c>
      <c r="D72" s="198">
        <v>37590</v>
      </c>
      <c r="E72" s="199"/>
      <c r="F72" s="200"/>
      <c r="G72" s="200"/>
      <c r="H72" s="201"/>
      <c r="I72" s="202"/>
      <c r="J72" s="203"/>
      <c r="K72" s="204" t="e">
        <f>IF(ISBLANK(Effectif!#REF!),"Inconnu",INT((Effectif!#REF!-Effectif!#REF!)/365.25)&amp;" ans "&amp;MONTH(Effectif!#REF!-Effectif!#REF!)-1)</f>
        <v>#REF!</v>
      </c>
      <c r="L72" s="203" t="e">
        <f>IF(Effectif!#REF!&gt;0,DATE(YEAR(Effectif!#REF!)+18,MONTH(Effectif!#REF!),DAY(Effectif!#REF!)),"")</f>
        <v>#REF!</v>
      </c>
      <c r="M72" s="203">
        <v>43434</v>
      </c>
      <c r="N72" s="204"/>
      <c r="O72" s="197"/>
      <c r="P72" s="205"/>
      <c r="Q72" s="200"/>
      <c r="R72" s="206"/>
      <c r="S72" s="207"/>
      <c r="T72" s="197"/>
      <c r="U72" s="197"/>
      <c r="V72" s="208"/>
      <c r="W72" s="209"/>
      <c r="X72" s="210"/>
      <c r="Y72" s="211"/>
      <c r="Z72" s="204"/>
      <c r="AA72" s="200"/>
      <c r="AB72" s="205"/>
      <c r="AC72" s="212"/>
      <c r="AD72" s="209"/>
      <c r="AE72" s="197"/>
      <c r="AF72" s="200"/>
      <c r="AG72" s="204"/>
      <c r="AH72" s="209"/>
      <c r="AI72" s="213"/>
      <c r="AJ72" s="214"/>
      <c r="AK72" s="203"/>
      <c r="AL72" s="205"/>
      <c r="AM72" s="205"/>
      <c r="AN72" s="205"/>
      <c r="AO72" s="197"/>
      <c r="AP72" s="197"/>
      <c r="AQ72" s="197"/>
      <c r="AR72" s="203"/>
      <c r="AS72" s="215"/>
      <c r="AT72" s="209"/>
      <c r="AU72" s="205"/>
      <c r="AV72" s="197"/>
      <c r="AW72" s="205"/>
      <c r="AX72" s="197"/>
      <c r="AY72" s="197"/>
      <c r="AZ72" s="197"/>
      <c r="BA72" s="210"/>
      <c r="BB72" s="197"/>
      <c r="BC72" s="216"/>
      <c r="BD72" s="217"/>
      <c r="BE72" s="210">
        <v>43847</v>
      </c>
      <c r="BF72" s="197"/>
      <c r="BG72" s="218"/>
    </row>
    <row r="73" spans="1:59" ht="15.75" customHeight="1">
      <c r="A73" s="195">
        <v>1</v>
      </c>
      <c r="B73" s="196" t="s">
        <v>235</v>
      </c>
      <c r="C73" s="281" t="str">
        <f t="shared" si="0"/>
        <v>1 Nana Gaby</v>
      </c>
      <c r="D73" s="198">
        <v>37615</v>
      </c>
      <c r="E73" s="199"/>
      <c r="F73" s="200"/>
      <c r="G73" s="200"/>
      <c r="H73" s="201"/>
      <c r="I73" s="202"/>
      <c r="J73" s="203"/>
      <c r="K73" s="204" t="e">
        <f>IF(ISBLANK(Effectif!#REF!),"Inconnu",INT((Effectif!#REF!-Effectif!#REF!)/365.25)&amp;" ans "&amp;MONTH(Effectif!#REF!-Effectif!#REF!)-1)</f>
        <v>#REF!</v>
      </c>
      <c r="L73" s="203" t="e">
        <f>IF(Effectif!#REF!&gt;0,DATE(YEAR(Effectif!#REF!)+18,MONTH(Effectif!#REF!),DAY(Effectif!#REF!)),"")</f>
        <v>#REF!</v>
      </c>
      <c r="M73" s="203">
        <v>43434</v>
      </c>
      <c r="N73" s="204"/>
      <c r="O73" s="197"/>
      <c r="P73" s="205"/>
      <c r="Q73" s="200"/>
      <c r="R73" s="206"/>
      <c r="S73" s="207"/>
      <c r="T73" s="197"/>
      <c r="U73" s="197"/>
      <c r="V73" s="208"/>
      <c r="W73" s="209"/>
      <c r="X73" s="210"/>
      <c r="Y73" s="211"/>
      <c r="Z73" s="204"/>
      <c r="AA73" s="200"/>
      <c r="AB73" s="205"/>
      <c r="AC73" s="212"/>
      <c r="AD73" s="209"/>
      <c r="AE73" s="197"/>
      <c r="AF73" s="200"/>
      <c r="AG73" s="204"/>
      <c r="AH73" s="209"/>
      <c r="AI73" s="213"/>
      <c r="AJ73" s="214"/>
      <c r="AK73" s="203"/>
      <c r="AL73" s="205"/>
      <c r="AM73" s="205"/>
      <c r="AN73" s="205"/>
      <c r="AO73" s="197"/>
      <c r="AP73" s="197"/>
      <c r="AQ73" s="197"/>
      <c r="AR73" s="203"/>
      <c r="AS73" s="215"/>
      <c r="AT73" s="209"/>
      <c r="AU73" s="205"/>
      <c r="AV73" s="197"/>
      <c r="AW73" s="205"/>
      <c r="AX73" s="197"/>
      <c r="AY73" s="197"/>
      <c r="AZ73" s="197"/>
      <c r="BA73" s="210"/>
      <c r="BB73" s="197"/>
      <c r="BC73" s="216"/>
      <c r="BD73" s="217"/>
      <c r="BE73" s="210">
        <v>43853</v>
      </c>
      <c r="BF73" s="197"/>
      <c r="BG73" s="218"/>
    </row>
    <row r="74" spans="1:59" ht="15.75" customHeight="1">
      <c r="A74" s="195">
        <v>1</v>
      </c>
      <c r="B74" s="196" t="s">
        <v>229</v>
      </c>
      <c r="C74" s="281" t="str">
        <f t="shared" si="0"/>
        <v>1 Moussa</v>
      </c>
      <c r="D74" s="198"/>
      <c r="E74" s="199"/>
      <c r="F74" s="200"/>
      <c r="G74" s="200"/>
      <c r="H74" s="201"/>
      <c r="I74" s="202"/>
      <c r="J74" s="203"/>
      <c r="K74" s="204" t="e">
        <f>IF(ISBLANK(Effectif!#REF!),"Inconnu",INT((Effectif!#REF!-Effectif!#REF!)/365.25)&amp;" ans "&amp;MONTH(Effectif!#REF!-Effectif!#REF!)-1)</f>
        <v>#REF!</v>
      </c>
      <c r="L74" s="203" t="e">
        <f>IF(Effectif!#REF!&gt;0,DATE(YEAR(Effectif!#REF!)+18,MONTH(Effectif!#REF!),DAY(Effectif!#REF!)),"")</f>
        <v>#REF!</v>
      </c>
      <c r="M74" s="203">
        <v>43810</v>
      </c>
      <c r="N74" s="204"/>
      <c r="O74" s="197"/>
      <c r="P74" s="205"/>
      <c r="Q74" s="200"/>
      <c r="R74" s="206"/>
      <c r="S74" s="207"/>
      <c r="T74" s="197"/>
      <c r="U74" s="197"/>
      <c r="V74" s="208"/>
      <c r="W74" s="209"/>
      <c r="X74" s="210"/>
      <c r="Y74" s="211"/>
      <c r="Z74" s="204"/>
      <c r="AA74" s="200"/>
      <c r="AB74" s="205"/>
      <c r="AC74" s="212"/>
      <c r="AD74" s="209"/>
      <c r="AE74" s="197"/>
      <c r="AF74" s="200"/>
      <c r="AG74" s="204"/>
      <c r="AH74" s="209"/>
      <c r="AI74" s="213"/>
      <c r="AJ74" s="214"/>
      <c r="AK74" s="203"/>
      <c r="AL74" s="205"/>
      <c r="AM74" s="205"/>
      <c r="AN74" s="205"/>
      <c r="AO74" s="197"/>
      <c r="AP74" s="197"/>
      <c r="AQ74" s="197"/>
      <c r="AR74" s="203"/>
      <c r="AS74" s="215"/>
      <c r="AT74" s="209"/>
      <c r="AU74" s="205"/>
      <c r="AV74" s="197"/>
      <c r="AW74" s="205"/>
      <c r="AX74" s="197"/>
      <c r="AY74" s="197"/>
      <c r="AZ74" s="197"/>
      <c r="BA74" s="210"/>
      <c r="BB74" s="197"/>
      <c r="BC74" s="216"/>
      <c r="BD74" s="217"/>
      <c r="BE74" s="210">
        <v>43867</v>
      </c>
      <c r="BF74" s="197"/>
      <c r="BG74" s="218"/>
    </row>
    <row r="75" spans="1:59" ht="15.75" customHeight="1">
      <c r="A75" s="195">
        <v>1</v>
      </c>
      <c r="B75" s="196" t="s">
        <v>228</v>
      </c>
      <c r="C75" s="281" t="str">
        <f t="shared" si="0"/>
        <v>1 Mamadou Djoulde</v>
      </c>
      <c r="D75" s="198">
        <v>37869</v>
      </c>
      <c r="E75" s="199"/>
      <c r="F75" s="200"/>
      <c r="G75" s="200"/>
      <c r="H75" s="201"/>
      <c r="I75" s="202"/>
      <c r="J75" s="203"/>
      <c r="K75" s="204" t="e">
        <f>IF(ISBLANK(Effectif!#REF!),"Inconnu",INT((Effectif!#REF!-Effectif!#REF!)/365.25)&amp;" ans "&amp;MONTH(Effectif!#REF!-Effectif!#REF!)-1)</f>
        <v>#REF!</v>
      </c>
      <c r="L75" s="203" t="e">
        <f>IF(Effectif!#REF!&gt;0,DATE(YEAR(Effectif!#REF!)+18,MONTH(Effectif!#REF!),DAY(Effectif!#REF!)),"")</f>
        <v>#REF!</v>
      </c>
      <c r="M75" s="203">
        <v>43797</v>
      </c>
      <c r="N75" s="204"/>
      <c r="O75" s="197"/>
      <c r="P75" s="205"/>
      <c r="Q75" s="200"/>
      <c r="R75" s="206"/>
      <c r="S75" s="207"/>
      <c r="T75" s="197"/>
      <c r="U75" s="197"/>
      <c r="V75" s="208"/>
      <c r="W75" s="209"/>
      <c r="X75" s="210"/>
      <c r="Y75" s="211"/>
      <c r="Z75" s="204"/>
      <c r="AA75" s="200"/>
      <c r="AB75" s="205"/>
      <c r="AC75" s="212"/>
      <c r="AD75" s="209"/>
      <c r="AE75" s="197"/>
      <c r="AF75" s="200"/>
      <c r="AG75" s="204"/>
      <c r="AH75" s="209"/>
      <c r="AI75" s="213"/>
      <c r="AJ75" s="214"/>
      <c r="AK75" s="203"/>
      <c r="AL75" s="205"/>
      <c r="AM75" s="205"/>
      <c r="AN75" s="205"/>
      <c r="AO75" s="197"/>
      <c r="AP75" s="197"/>
      <c r="AQ75" s="197"/>
      <c r="AR75" s="203"/>
      <c r="AS75" s="215"/>
      <c r="AT75" s="209"/>
      <c r="AU75" s="205"/>
      <c r="AV75" s="197"/>
      <c r="AW75" s="205"/>
      <c r="AX75" s="197"/>
      <c r="AY75" s="197"/>
      <c r="AZ75" s="197"/>
      <c r="BA75" s="210"/>
      <c r="BB75" s="197"/>
      <c r="BC75" s="216"/>
      <c r="BD75" s="217"/>
      <c r="BE75" s="210">
        <v>43872</v>
      </c>
      <c r="BF75" s="197"/>
      <c r="BG75" s="218"/>
    </row>
    <row r="76" spans="1:59" ht="15.75" customHeight="1">
      <c r="A76" s="195">
        <v>1</v>
      </c>
      <c r="B76" s="196" t="s">
        <v>356</v>
      </c>
      <c r="C76" s="281" t="str">
        <f t="shared" si="0"/>
        <v>1 Mamadou Yahya</v>
      </c>
      <c r="D76" s="198"/>
      <c r="E76" s="199"/>
      <c r="F76" s="200"/>
      <c r="G76" s="200"/>
      <c r="H76" s="201"/>
      <c r="I76" s="202"/>
      <c r="J76" s="203"/>
      <c r="K76" s="204" t="e">
        <f>IF(ISBLANK(Effectif!#REF!),"Inconnu",INT((Effectif!#REF!-Effectif!#REF!)/365.25)&amp;" ans "&amp;MONTH(Effectif!#REF!-Effectif!#REF!)-1)</f>
        <v>#REF!</v>
      </c>
      <c r="L76" s="203" t="e">
        <f>IF(Effectif!#REF!&gt;0,DATE(YEAR(Effectif!#REF!)+18,MONTH(Effectif!#REF!),DAY(Effectif!#REF!)),"")</f>
        <v>#REF!</v>
      </c>
      <c r="M76" s="203">
        <v>43434</v>
      </c>
      <c r="N76" s="204"/>
      <c r="O76" s="197"/>
      <c r="P76" s="205"/>
      <c r="Q76" s="200"/>
      <c r="R76" s="206"/>
      <c r="S76" s="207"/>
      <c r="T76" s="197"/>
      <c r="U76" s="197"/>
      <c r="V76" s="208"/>
      <c r="W76" s="209"/>
      <c r="X76" s="210"/>
      <c r="Y76" s="211"/>
      <c r="Z76" s="204"/>
      <c r="AA76" s="200"/>
      <c r="AB76" s="205"/>
      <c r="AC76" s="212"/>
      <c r="AD76" s="209"/>
      <c r="AE76" s="197"/>
      <c r="AF76" s="200"/>
      <c r="AG76" s="204"/>
      <c r="AH76" s="209"/>
      <c r="AI76" s="213"/>
      <c r="AJ76" s="214"/>
      <c r="AK76" s="203"/>
      <c r="AL76" s="205"/>
      <c r="AM76" s="205"/>
      <c r="AN76" s="205"/>
      <c r="AO76" s="197"/>
      <c r="AP76" s="197"/>
      <c r="AQ76" s="197"/>
      <c r="AR76" s="203"/>
      <c r="AS76" s="215"/>
      <c r="AT76" s="209"/>
      <c r="AU76" s="205"/>
      <c r="AV76" s="197"/>
      <c r="AW76" s="205"/>
      <c r="AX76" s="197"/>
      <c r="AY76" s="197"/>
      <c r="AZ76" s="197"/>
      <c r="BA76" s="210"/>
      <c r="BB76" s="197"/>
      <c r="BC76" s="216"/>
      <c r="BD76" s="217"/>
      <c r="BE76" s="210">
        <v>43899</v>
      </c>
      <c r="BF76" s="197"/>
      <c r="BG76" s="218"/>
    </row>
    <row r="77" spans="1:59" ht="15.75" customHeight="1">
      <c r="A77" s="195">
        <v>1</v>
      </c>
      <c r="B77" s="196" t="s">
        <v>230</v>
      </c>
      <c r="C77" s="281" t="str">
        <f t="shared" si="0"/>
        <v>1 Mamadou Cherif</v>
      </c>
      <c r="D77" s="198">
        <v>38058</v>
      </c>
      <c r="E77" s="199"/>
      <c r="F77" s="200"/>
      <c r="G77" s="200"/>
      <c r="H77" s="201"/>
      <c r="I77" s="202"/>
      <c r="J77" s="203"/>
      <c r="K77" s="204" t="e">
        <f>IF(ISBLANK(Effectif!#REF!),"Inconnu",INT((Effectif!#REF!-Effectif!#REF!)/365.25)&amp;" ans "&amp;MONTH(Effectif!#REF!-Effectif!#REF!)-1)</f>
        <v>#REF!</v>
      </c>
      <c r="L77" s="203" t="e">
        <f>IF(Effectif!#REF!&gt;0,DATE(YEAR(Effectif!#REF!)+18,MONTH(Effectif!#REF!),DAY(Effectif!#REF!)),"")</f>
        <v>#REF!</v>
      </c>
      <c r="M77" s="203">
        <v>43458</v>
      </c>
      <c r="N77" s="204"/>
      <c r="O77" s="197"/>
      <c r="P77" s="205"/>
      <c r="Q77" s="200"/>
      <c r="R77" s="206"/>
      <c r="S77" s="207"/>
      <c r="T77" s="197"/>
      <c r="U77" s="197"/>
      <c r="V77" s="208"/>
      <c r="W77" s="209"/>
      <c r="X77" s="210"/>
      <c r="Y77" s="211"/>
      <c r="Z77" s="204"/>
      <c r="AA77" s="200"/>
      <c r="AB77" s="205"/>
      <c r="AC77" s="212"/>
      <c r="AD77" s="209"/>
      <c r="AE77" s="197"/>
      <c r="AF77" s="200"/>
      <c r="AG77" s="204"/>
      <c r="AH77" s="209"/>
      <c r="AI77" s="213"/>
      <c r="AJ77" s="214"/>
      <c r="AK77" s="203"/>
      <c r="AL77" s="205"/>
      <c r="AM77" s="205"/>
      <c r="AN77" s="205"/>
      <c r="AO77" s="197"/>
      <c r="AP77" s="197"/>
      <c r="AQ77" s="197"/>
      <c r="AR77" s="203"/>
      <c r="AS77" s="215"/>
      <c r="AT77" s="209"/>
      <c r="AU77" s="205"/>
      <c r="AV77" s="197"/>
      <c r="AW77" s="205"/>
      <c r="AX77" s="197"/>
      <c r="AY77" s="197"/>
      <c r="AZ77" s="197"/>
      <c r="BA77" s="210"/>
      <c r="BB77" s="197"/>
      <c r="BC77" s="216"/>
      <c r="BD77" s="217"/>
      <c r="BE77" s="210">
        <v>43900</v>
      </c>
      <c r="BF77" s="197"/>
      <c r="BG77" s="218"/>
    </row>
    <row r="78" spans="1:59" ht="15.75" customHeight="1">
      <c r="A78" s="195">
        <v>1</v>
      </c>
      <c r="B78" s="196" t="s">
        <v>224</v>
      </c>
      <c r="C78" s="281" t="str">
        <f t="shared" si="0"/>
        <v>1 Boubou</v>
      </c>
      <c r="D78" s="198"/>
      <c r="E78" s="199"/>
      <c r="F78" s="200"/>
      <c r="G78" s="200"/>
      <c r="H78" s="201"/>
      <c r="I78" s="202"/>
      <c r="J78" s="203"/>
      <c r="K78" s="204" t="e">
        <f>IF(ISBLANK(Effectif!#REF!),"Inconnu",INT((Effectif!#REF!-Effectif!#REF!)/365.25)&amp;" ans "&amp;MONTH(Effectif!#REF!-Effectif!#REF!)-1)</f>
        <v>#REF!</v>
      </c>
      <c r="L78" s="203" t="e">
        <f>IF(Effectif!#REF!&gt;0,DATE(YEAR(Effectif!#REF!)+18,MONTH(Effectif!#REF!),DAY(Effectif!#REF!)),"")</f>
        <v>#REF!</v>
      </c>
      <c r="M78" s="203">
        <v>43754</v>
      </c>
      <c r="N78" s="204"/>
      <c r="O78" s="197"/>
      <c r="P78" s="205"/>
      <c r="Q78" s="200"/>
      <c r="R78" s="206"/>
      <c r="S78" s="207"/>
      <c r="T78" s="197"/>
      <c r="U78" s="197"/>
      <c r="V78" s="208"/>
      <c r="W78" s="209"/>
      <c r="X78" s="210"/>
      <c r="Y78" s="211"/>
      <c r="Z78" s="204"/>
      <c r="AA78" s="200"/>
      <c r="AB78" s="205"/>
      <c r="AC78" s="212"/>
      <c r="AD78" s="209"/>
      <c r="AE78" s="197"/>
      <c r="AF78" s="200"/>
      <c r="AG78" s="204"/>
      <c r="AH78" s="209"/>
      <c r="AI78" s="213"/>
      <c r="AJ78" s="214"/>
      <c r="AK78" s="203"/>
      <c r="AL78" s="205"/>
      <c r="AM78" s="205"/>
      <c r="AN78" s="205"/>
      <c r="AO78" s="197"/>
      <c r="AP78" s="197"/>
      <c r="AQ78" s="197"/>
      <c r="AR78" s="203"/>
      <c r="AS78" s="215"/>
      <c r="AT78" s="209"/>
      <c r="AU78" s="205"/>
      <c r="AV78" s="197"/>
      <c r="AW78" s="205"/>
      <c r="AX78" s="197"/>
      <c r="AY78" s="197"/>
      <c r="AZ78" s="197"/>
      <c r="BA78" s="210"/>
      <c r="BB78" s="197"/>
      <c r="BC78" s="216"/>
      <c r="BD78" s="217"/>
      <c r="BE78" s="210">
        <v>43900</v>
      </c>
      <c r="BF78" s="197"/>
      <c r="BG78" s="218"/>
    </row>
    <row r="79" spans="1:59" ht="15.75" customHeight="1">
      <c r="A79" s="195">
        <v>1</v>
      </c>
      <c r="B79" s="196" t="s">
        <v>223</v>
      </c>
      <c r="C79" s="281" t="str">
        <f t="shared" si="0"/>
        <v>1 Mamadou Alpha</v>
      </c>
      <c r="D79" s="198"/>
      <c r="E79" s="199"/>
      <c r="F79" s="200"/>
      <c r="G79" s="200"/>
      <c r="H79" s="201"/>
      <c r="I79" s="202"/>
      <c r="J79" s="203"/>
      <c r="K79" s="204" t="e">
        <f>IF(ISBLANK(Effectif!#REF!),"Inconnu",INT((Effectif!#REF!-Effectif!#REF!)/365.25)&amp;" ans "&amp;MONTH(Effectif!#REF!-Effectif!#REF!)-1)</f>
        <v>#REF!</v>
      </c>
      <c r="L79" s="203" t="e">
        <f>IF(Effectif!#REF!&gt;0,DATE(YEAR(Effectif!#REF!)+18,MONTH(Effectif!#REF!),DAY(Effectif!#REF!)),"")</f>
        <v>#REF!</v>
      </c>
      <c r="M79" s="203">
        <v>43754</v>
      </c>
      <c r="N79" s="204"/>
      <c r="O79" s="197"/>
      <c r="P79" s="205"/>
      <c r="Q79" s="200"/>
      <c r="R79" s="206"/>
      <c r="S79" s="207"/>
      <c r="T79" s="197"/>
      <c r="U79" s="197"/>
      <c r="V79" s="208"/>
      <c r="W79" s="209"/>
      <c r="X79" s="210"/>
      <c r="Y79" s="211"/>
      <c r="Z79" s="204"/>
      <c r="AA79" s="200"/>
      <c r="AB79" s="205"/>
      <c r="AC79" s="212"/>
      <c r="AD79" s="209"/>
      <c r="AE79" s="197"/>
      <c r="AF79" s="200"/>
      <c r="AG79" s="204"/>
      <c r="AH79" s="209"/>
      <c r="AI79" s="213"/>
      <c r="AJ79" s="214"/>
      <c r="AK79" s="203"/>
      <c r="AL79" s="205"/>
      <c r="AM79" s="205"/>
      <c r="AN79" s="205"/>
      <c r="AO79" s="197"/>
      <c r="AP79" s="197"/>
      <c r="AQ79" s="197"/>
      <c r="AR79" s="203"/>
      <c r="AS79" s="215"/>
      <c r="AT79" s="209"/>
      <c r="AU79" s="205"/>
      <c r="AV79" s="197"/>
      <c r="AW79" s="205"/>
      <c r="AX79" s="197"/>
      <c r="AY79" s="197"/>
      <c r="AZ79" s="197"/>
      <c r="BA79" s="210"/>
      <c r="BB79" s="197"/>
      <c r="BC79" s="216"/>
      <c r="BD79" s="217"/>
      <c r="BE79" s="210">
        <v>43900</v>
      </c>
      <c r="BF79" s="197"/>
      <c r="BG79" s="218"/>
    </row>
    <row r="80" spans="1:59" s="220" customFormat="1" ht="15.75" customHeight="1">
      <c r="A80" s="195">
        <v>1</v>
      </c>
      <c r="B80" s="196" t="s">
        <v>231</v>
      </c>
      <c r="C80" s="281" t="str">
        <f t="shared" si="0"/>
        <v>1 Issiaka</v>
      </c>
      <c r="D80" s="198">
        <v>37885</v>
      </c>
      <c r="E80" s="199"/>
      <c r="F80" s="200"/>
      <c r="G80" s="200"/>
      <c r="H80" s="201"/>
      <c r="I80" s="202"/>
      <c r="J80" s="203"/>
      <c r="K80" s="204" t="e">
        <f>IF(ISBLANK(Effectif!#REF!),"Inconnu",INT((Effectif!#REF!-Effectif!#REF!)/365.25)&amp;" ans "&amp;MONTH(Effectif!#REF!-Effectif!#REF!)-1)</f>
        <v>#REF!</v>
      </c>
      <c r="L80" s="203" t="e">
        <f>IF(Effectif!#REF!&gt;0,DATE(YEAR(Effectif!#REF!)+18,MONTH(Effectif!#REF!),DAY(Effectif!#REF!)),"")</f>
        <v>#REF!</v>
      </c>
      <c r="M80" s="203">
        <v>43879</v>
      </c>
      <c r="N80" s="204"/>
      <c r="O80" s="197"/>
      <c r="P80" s="205"/>
      <c r="Q80" s="200"/>
      <c r="R80" s="206"/>
      <c r="S80" s="207"/>
      <c r="T80" s="197"/>
      <c r="U80" s="197"/>
      <c r="V80" s="208"/>
      <c r="W80" s="209"/>
      <c r="X80" s="210"/>
      <c r="Y80" s="211"/>
      <c r="Z80" s="204"/>
      <c r="AA80" s="200"/>
      <c r="AB80" s="205"/>
      <c r="AC80" s="212"/>
      <c r="AD80" s="209"/>
      <c r="AE80" s="197"/>
      <c r="AF80" s="200"/>
      <c r="AG80" s="204"/>
      <c r="AH80" s="209"/>
      <c r="AI80" s="213"/>
      <c r="AJ80" s="214"/>
      <c r="AK80" s="203"/>
      <c r="AL80" s="205"/>
      <c r="AM80" s="205"/>
      <c r="AN80" s="205"/>
      <c r="AO80" s="197"/>
      <c r="AP80" s="197"/>
      <c r="AQ80" s="197"/>
      <c r="AR80" s="203"/>
      <c r="AS80" s="215"/>
      <c r="AT80" s="209"/>
      <c r="AU80" s="205"/>
      <c r="AV80" s="197"/>
      <c r="AW80" s="205"/>
      <c r="AX80" s="197"/>
      <c r="AY80" s="197"/>
      <c r="AZ80" s="197"/>
      <c r="BA80" s="210"/>
      <c r="BB80" s="197"/>
      <c r="BC80" s="216"/>
      <c r="BD80" s="217"/>
      <c r="BE80" s="210">
        <v>43901</v>
      </c>
      <c r="BF80" s="197"/>
      <c r="BG80" s="218"/>
    </row>
    <row r="81" spans="1:59" ht="15.75" customHeight="1">
      <c r="A81" s="195">
        <v>1</v>
      </c>
      <c r="B81" s="196" t="s">
        <v>225</v>
      </c>
      <c r="C81" s="281" t="str">
        <f t="shared" si="0"/>
        <v>1 Alpha Ibrahima</v>
      </c>
      <c r="D81" s="198">
        <v>37417</v>
      </c>
      <c r="E81" s="199"/>
      <c r="F81" s="200"/>
      <c r="G81" s="200"/>
      <c r="H81" s="201"/>
      <c r="I81" s="202"/>
      <c r="J81" s="203"/>
      <c r="K81" s="204" t="e">
        <f>IF(ISBLANK(Effectif!#REF!),"Inconnu",INT((Effectif!#REF!-Effectif!#REF!)/365.25)&amp;" ans "&amp;MONTH(Effectif!#REF!-Effectif!#REF!)-1)</f>
        <v>#REF!</v>
      </c>
      <c r="L81" s="203" t="e">
        <f>IF(Effectif!#REF!&gt;0,DATE(YEAR(Effectif!#REF!)+18,MONTH(Effectif!#REF!),DAY(Effectif!#REF!)),"")</f>
        <v>#REF!</v>
      </c>
      <c r="M81" s="203">
        <v>43308</v>
      </c>
      <c r="N81" s="204"/>
      <c r="O81" s="197"/>
      <c r="P81" s="205"/>
      <c r="Q81" s="200"/>
      <c r="R81" s="206"/>
      <c r="S81" s="207"/>
      <c r="T81" s="197"/>
      <c r="U81" s="197"/>
      <c r="V81" s="208"/>
      <c r="W81" s="209"/>
      <c r="X81" s="210"/>
      <c r="Y81" s="211"/>
      <c r="Z81" s="204"/>
      <c r="AA81" s="200"/>
      <c r="AB81" s="205"/>
      <c r="AC81" s="212"/>
      <c r="AD81" s="209"/>
      <c r="AE81" s="197"/>
      <c r="AF81" s="200"/>
      <c r="AG81" s="204"/>
      <c r="AH81" s="209"/>
      <c r="AI81" s="213"/>
      <c r="AJ81" s="214"/>
      <c r="AK81" s="203"/>
      <c r="AL81" s="205"/>
      <c r="AM81" s="205"/>
      <c r="AN81" s="205"/>
      <c r="AO81" s="197"/>
      <c r="AP81" s="197"/>
      <c r="AQ81" s="197"/>
      <c r="AR81" s="203"/>
      <c r="AS81" s="215"/>
      <c r="AT81" s="209"/>
      <c r="AU81" s="205"/>
      <c r="AV81" s="197"/>
      <c r="AW81" s="205"/>
      <c r="AX81" s="197"/>
      <c r="AY81" s="197"/>
      <c r="AZ81" s="197"/>
      <c r="BA81" s="210"/>
      <c r="BB81" s="197"/>
      <c r="BC81" s="216"/>
      <c r="BD81" s="217"/>
      <c r="BE81" s="210">
        <v>43901</v>
      </c>
      <c r="BF81" s="197"/>
      <c r="BG81" s="218"/>
    </row>
    <row r="82" spans="1:59" ht="15.75" customHeight="1">
      <c r="A82" s="195">
        <v>1</v>
      </c>
      <c r="B82" s="196" t="s">
        <v>226</v>
      </c>
      <c r="C82" s="281" t="str">
        <f t="shared" si="0"/>
        <v>1 Drissa</v>
      </c>
      <c r="D82" s="198">
        <v>37294</v>
      </c>
      <c r="E82" s="199"/>
      <c r="F82" s="200"/>
      <c r="G82" s="200"/>
      <c r="H82" s="201"/>
      <c r="I82" s="202"/>
      <c r="J82" s="203"/>
      <c r="K82" s="204" t="e">
        <f>IF(ISBLANK(Effectif!#REF!),"Inconnu",INT((Effectif!#REF!-Effectif!#REF!)/365.25)&amp;" ans "&amp;MONTH(Effectif!#REF!-Effectif!#REF!)-1)</f>
        <v>#REF!</v>
      </c>
      <c r="L82" s="203" t="e">
        <f>IF(Effectif!#REF!&gt;0,DATE(YEAR(Effectif!#REF!)+18,MONTH(Effectif!#REF!),DAY(Effectif!#REF!)),"")</f>
        <v>#REF!</v>
      </c>
      <c r="M82" s="203">
        <v>43810</v>
      </c>
      <c r="N82" s="204"/>
      <c r="O82" s="197"/>
      <c r="P82" s="205"/>
      <c r="Q82" s="200"/>
      <c r="R82" s="206"/>
      <c r="S82" s="207"/>
      <c r="T82" s="197"/>
      <c r="U82" s="197"/>
      <c r="V82" s="208"/>
      <c r="W82" s="209"/>
      <c r="X82" s="210"/>
      <c r="Y82" s="211"/>
      <c r="Z82" s="204"/>
      <c r="AA82" s="200"/>
      <c r="AB82" s="205"/>
      <c r="AC82" s="212"/>
      <c r="AD82" s="209"/>
      <c r="AE82" s="197"/>
      <c r="AF82" s="200"/>
      <c r="AG82" s="204"/>
      <c r="AH82" s="209"/>
      <c r="AI82" s="213"/>
      <c r="AJ82" s="214"/>
      <c r="AK82" s="203"/>
      <c r="AL82" s="205"/>
      <c r="AM82" s="205"/>
      <c r="AN82" s="205"/>
      <c r="AO82" s="197"/>
      <c r="AP82" s="197"/>
      <c r="AQ82" s="197"/>
      <c r="AR82" s="203"/>
      <c r="AS82" s="215"/>
      <c r="AT82" s="209"/>
      <c r="AU82" s="205"/>
      <c r="AV82" s="197"/>
      <c r="AW82" s="205"/>
      <c r="AX82" s="197"/>
      <c r="AY82" s="197"/>
      <c r="AZ82" s="197"/>
      <c r="BA82" s="210"/>
      <c r="BB82" s="197"/>
      <c r="BC82" s="216"/>
      <c r="BD82" s="217"/>
      <c r="BE82" s="210">
        <v>43901</v>
      </c>
      <c r="BF82" s="197"/>
      <c r="BG82" s="218"/>
    </row>
    <row r="83" spans="1:59" ht="15.75" customHeight="1">
      <c r="A83" s="195">
        <v>1</v>
      </c>
      <c r="B83" s="196" t="s">
        <v>232</v>
      </c>
      <c r="C83" s="281" t="str">
        <f t="shared" si="0"/>
        <v>1 Abdulahi Abdi</v>
      </c>
      <c r="D83" s="198"/>
      <c r="E83" s="199"/>
      <c r="F83" s="200"/>
      <c r="G83" s="200"/>
      <c r="H83" s="201"/>
      <c r="I83" s="202"/>
      <c r="J83" s="203"/>
      <c r="K83" s="204" t="e">
        <f>IF(ISBLANK(Effectif!#REF!),"Inconnu",INT((Effectif!#REF!-Effectif!#REF!)/365.25)&amp;" ans "&amp;MONTH(Effectif!#REF!-Effectif!#REF!)-1)</f>
        <v>#REF!</v>
      </c>
      <c r="L83" s="203" t="e">
        <f>IF(Effectif!#REF!&gt;0,DATE(YEAR(Effectif!#REF!)+18,MONTH(Effectif!#REF!),DAY(Effectif!#REF!)),"")</f>
        <v>#REF!</v>
      </c>
      <c r="M83" s="203">
        <v>43840</v>
      </c>
      <c r="N83" s="204"/>
      <c r="O83" s="197"/>
      <c r="P83" s="205"/>
      <c r="Q83" s="200"/>
      <c r="R83" s="206"/>
      <c r="S83" s="207"/>
      <c r="T83" s="197"/>
      <c r="U83" s="197"/>
      <c r="V83" s="208"/>
      <c r="W83" s="209"/>
      <c r="X83" s="210"/>
      <c r="Y83" s="211"/>
      <c r="Z83" s="204"/>
      <c r="AA83" s="200"/>
      <c r="AB83" s="205"/>
      <c r="AC83" s="212"/>
      <c r="AD83" s="209"/>
      <c r="AE83" s="197"/>
      <c r="AF83" s="200"/>
      <c r="AG83" s="204"/>
      <c r="AH83" s="209"/>
      <c r="AI83" s="213"/>
      <c r="AJ83" s="214"/>
      <c r="AK83" s="203"/>
      <c r="AL83" s="205"/>
      <c r="AM83" s="205"/>
      <c r="AN83" s="205"/>
      <c r="AO83" s="197"/>
      <c r="AP83" s="197"/>
      <c r="AQ83" s="197"/>
      <c r="AR83" s="203"/>
      <c r="AS83" s="215"/>
      <c r="AT83" s="209"/>
      <c r="AU83" s="205"/>
      <c r="AV83" s="197"/>
      <c r="AW83" s="205"/>
      <c r="AX83" s="197"/>
      <c r="AY83" s="197"/>
      <c r="AZ83" s="197"/>
      <c r="BA83" s="210"/>
      <c r="BB83" s="197"/>
      <c r="BC83" s="216"/>
      <c r="BD83" s="217"/>
      <c r="BE83" s="210">
        <v>43902</v>
      </c>
      <c r="BF83" s="197"/>
      <c r="BG83" s="218"/>
    </row>
    <row r="84" spans="1:59" ht="15.75" customHeight="1">
      <c r="A84" s="195">
        <v>1</v>
      </c>
      <c r="B84" s="196" t="s">
        <v>134</v>
      </c>
      <c r="C84" s="281" t="str">
        <f t="shared" si="0"/>
        <v>1 Akil</v>
      </c>
      <c r="D84" s="198">
        <v>37249</v>
      </c>
      <c r="E84" s="199"/>
      <c r="F84" s="200"/>
      <c r="G84" s="200"/>
      <c r="H84" s="201"/>
      <c r="I84" s="202"/>
      <c r="J84" s="203">
        <v>43246</v>
      </c>
      <c r="K84" s="204" t="e">
        <f>IF(ISBLANK(Effectif!#REF!),"Inconnu",INT((Effectif!#REF!-Effectif!#REF!)/365.25)&amp;" ans "&amp;MONTH(Effectif!#REF!-Effectif!#REF!)-1)</f>
        <v>#REF!</v>
      </c>
      <c r="L84" s="203" t="e">
        <f>IF(Effectif!#REF!&gt;0,DATE(YEAR(Effectif!#REF!)+18,MONTH(Effectif!#REF!),DAY(Effectif!#REF!)),"")</f>
        <v>#REF!</v>
      </c>
      <c r="M84" s="203">
        <v>43434</v>
      </c>
      <c r="N84" s="204"/>
      <c r="O84" s="197"/>
      <c r="P84" s="205"/>
      <c r="Q84" s="200"/>
      <c r="R84" s="206"/>
      <c r="S84" s="207"/>
      <c r="T84" s="197"/>
      <c r="U84" s="197"/>
      <c r="V84" s="208"/>
      <c r="W84" s="209"/>
      <c r="X84" s="210"/>
      <c r="Y84" s="211"/>
      <c r="Z84" s="204"/>
      <c r="AA84" s="200"/>
      <c r="AB84" s="205"/>
      <c r="AC84" s="212"/>
      <c r="AD84" s="209"/>
      <c r="AE84" s="197"/>
      <c r="AF84" s="200"/>
      <c r="AG84" s="204"/>
      <c r="AH84" s="209"/>
      <c r="AI84" s="213"/>
      <c r="AJ84" s="214"/>
      <c r="AK84" s="203"/>
      <c r="AL84" s="205"/>
      <c r="AM84" s="205"/>
      <c r="AN84" s="205"/>
      <c r="AO84" s="197"/>
      <c r="AP84" s="197"/>
      <c r="AQ84" s="197"/>
      <c r="AR84" s="203"/>
      <c r="AS84" s="215"/>
      <c r="AT84" s="209"/>
      <c r="AU84" s="205"/>
      <c r="AV84" s="197"/>
      <c r="AW84" s="205"/>
      <c r="AX84" s="197"/>
      <c r="AY84" s="197"/>
      <c r="AZ84" s="197"/>
      <c r="BA84" s="210"/>
      <c r="BB84" s="197"/>
      <c r="BC84" s="216"/>
      <c r="BD84" s="217"/>
      <c r="BE84" s="210">
        <v>43978</v>
      </c>
      <c r="BF84" s="197"/>
      <c r="BG84" s="218"/>
    </row>
    <row r="85" spans="1:59" s="220" customFormat="1" ht="15.75" customHeight="1">
      <c r="A85" s="195">
        <v>1</v>
      </c>
      <c r="B85" s="196" t="s">
        <v>130</v>
      </c>
      <c r="C85" s="281" t="str">
        <f t="shared" si="0"/>
        <v>1 Vamougne</v>
      </c>
      <c r="D85" s="198">
        <v>37746</v>
      </c>
      <c r="E85" s="199"/>
      <c r="F85" s="200"/>
      <c r="G85" s="200"/>
      <c r="H85" s="201"/>
      <c r="I85" s="202"/>
      <c r="J85" s="203"/>
      <c r="K85" s="204" t="e">
        <f>IF(ISBLANK(Effectif!$J1),"Inconnu",INT((Effectif!$J1-Effectif!$D1)/365.25)&amp;" ans "&amp;MONTH(Effectif!$J1-Effectif!$D1)-1)</f>
        <v>#VALUE!</v>
      </c>
      <c r="L85" s="203" t="e">
        <f>IF(Effectif!$D1&gt;0,DATE(YEAR(Effectif!$D1)+18,MONTH(Effectif!$D1),DAY(Effectif!$D1)),"")</f>
        <v>#VALUE!</v>
      </c>
      <c r="M85" s="203">
        <v>43796</v>
      </c>
      <c r="N85" s="204"/>
      <c r="O85" s="197"/>
      <c r="P85" s="205"/>
      <c r="Q85" s="200"/>
      <c r="R85" s="206"/>
      <c r="S85" s="207"/>
      <c r="T85" s="197"/>
      <c r="U85" s="197"/>
      <c r="V85" s="208"/>
      <c r="W85" s="209"/>
      <c r="X85" s="210"/>
      <c r="Y85" s="211"/>
      <c r="Z85" s="204"/>
      <c r="AA85" s="200"/>
      <c r="AB85" s="205"/>
      <c r="AC85" s="212"/>
      <c r="AD85" s="209"/>
      <c r="AE85" s="197"/>
      <c r="AF85" s="200"/>
      <c r="AG85" s="204"/>
      <c r="AH85" s="209"/>
      <c r="AI85" s="213"/>
      <c r="AJ85" s="214"/>
      <c r="AK85" s="203"/>
      <c r="AL85" s="205"/>
      <c r="AM85" s="205"/>
      <c r="AN85" s="205"/>
      <c r="AO85" s="197"/>
      <c r="AP85" s="197"/>
      <c r="AQ85" s="197"/>
      <c r="AR85" s="203"/>
      <c r="AS85" s="215"/>
      <c r="AT85" s="209"/>
      <c r="AU85" s="205"/>
      <c r="AV85" s="197"/>
      <c r="AW85" s="205"/>
      <c r="AX85" s="197"/>
      <c r="AY85" s="197"/>
      <c r="AZ85" s="197"/>
      <c r="BA85" s="210"/>
      <c r="BB85" s="197"/>
      <c r="BC85" s="216"/>
      <c r="BD85" s="217"/>
      <c r="BE85" s="210">
        <v>43986</v>
      </c>
      <c r="BF85" s="197"/>
      <c r="BG85" s="218"/>
    </row>
    <row r="86" spans="1:59" s="220" customFormat="1" ht="15.75" customHeight="1">
      <c r="A86" s="195">
        <v>1</v>
      </c>
      <c r="B86" s="196" t="s">
        <v>111</v>
      </c>
      <c r="C86" s="281" t="str">
        <f t="shared" si="0"/>
        <v>1 Boubacar</v>
      </c>
      <c r="D86" s="198">
        <v>37600</v>
      </c>
      <c r="E86" s="199"/>
      <c r="F86" s="200"/>
      <c r="G86" s="200"/>
      <c r="H86" s="201"/>
      <c r="I86" s="202"/>
      <c r="J86" s="203">
        <v>42979</v>
      </c>
      <c r="K86" s="204" t="e">
        <f>IF(ISBLANK(Effectif!#REF!),"Inconnu",INT((Effectif!#REF!-Effectif!#REF!)/365.25)&amp;" ans "&amp;MONTH(Effectif!#REF!-Effectif!#REF!)-1)</f>
        <v>#REF!</v>
      </c>
      <c r="L86" s="203" t="e">
        <f>IF(Effectif!#REF!&gt;0,DATE(YEAR(Effectif!#REF!)+18,MONTH(Effectif!#REF!),DAY(Effectif!#REF!)),"")</f>
        <v>#REF!</v>
      </c>
      <c r="M86" s="203">
        <v>43434</v>
      </c>
      <c r="N86" s="204"/>
      <c r="O86" s="197"/>
      <c r="P86" s="205"/>
      <c r="Q86" s="200"/>
      <c r="R86" s="206"/>
      <c r="S86" s="207"/>
      <c r="T86" s="197"/>
      <c r="U86" s="197"/>
      <c r="V86" s="208"/>
      <c r="W86" s="209"/>
      <c r="X86" s="210"/>
      <c r="Y86" s="211"/>
      <c r="Z86" s="204"/>
      <c r="AA86" s="200"/>
      <c r="AB86" s="205"/>
      <c r="AC86" s="212"/>
      <c r="AD86" s="209"/>
      <c r="AE86" s="197"/>
      <c r="AF86" s="200"/>
      <c r="AG86" s="204"/>
      <c r="AH86" s="209"/>
      <c r="AI86" s="213"/>
      <c r="AJ86" s="214"/>
      <c r="AK86" s="203"/>
      <c r="AL86" s="205"/>
      <c r="AM86" s="205"/>
      <c r="AN86" s="205"/>
      <c r="AO86" s="197"/>
      <c r="AP86" s="197"/>
      <c r="AQ86" s="197"/>
      <c r="AR86" s="203"/>
      <c r="AS86" s="215"/>
      <c r="AT86" s="209"/>
      <c r="AU86" s="205"/>
      <c r="AV86" s="197"/>
      <c r="AW86" s="205"/>
      <c r="AX86" s="197"/>
      <c r="AY86" s="197"/>
      <c r="AZ86" s="197"/>
      <c r="BA86" s="210"/>
      <c r="BB86" s="197"/>
      <c r="BC86" s="216"/>
      <c r="BD86" s="217"/>
      <c r="BE86" s="210">
        <v>43986</v>
      </c>
      <c r="BF86" s="197"/>
      <c r="BG86" s="218"/>
    </row>
    <row r="87" spans="1:59" s="220" customFormat="1" ht="15.75" customHeight="1">
      <c r="A87" s="195">
        <v>1</v>
      </c>
      <c r="B87" s="196" t="s">
        <v>125</v>
      </c>
      <c r="C87" s="281" t="str">
        <f t="shared" si="0"/>
        <v>1 Mamadou</v>
      </c>
      <c r="D87" s="198">
        <v>37786</v>
      </c>
      <c r="E87" s="199"/>
      <c r="F87" s="200"/>
      <c r="G87" s="200"/>
      <c r="H87" s="201"/>
      <c r="I87" s="202"/>
      <c r="J87" s="203">
        <v>43843</v>
      </c>
      <c r="K87" s="204" t="e">
        <f>IF(ISBLANK(Effectif!#REF!),"Inconnu",INT((Effectif!#REF!-Effectif!#REF!)/365.25)&amp;" ans "&amp;MONTH(Effectif!#REF!-Effectif!#REF!)-1)</f>
        <v>#REF!</v>
      </c>
      <c r="L87" s="203" t="e">
        <f>IF(Effectif!#REF!&gt;0,DATE(YEAR(Effectif!#REF!)+18,MONTH(Effectif!#REF!),DAY(Effectif!#REF!)),"")</f>
        <v>#REF!</v>
      </c>
      <c r="M87" s="203"/>
      <c r="N87" s="204"/>
      <c r="O87" s="197"/>
      <c r="P87" s="205"/>
      <c r="Q87" s="200"/>
      <c r="R87" s="206"/>
      <c r="S87" s="207"/>
      <c r="T87" s="197"/>
      <c r="U87" s="197"/>
      <c r="V87" s="208"/>
      <c r="W87" s="209"/>
      <c r="X87" s="210"/>
      <c r="Y87" s="211"/>
      <c r="Z87" s="204"/>
      <c r="AA87" s="200"/>
      <c r="AB87" s="205"/>
      <c r="AC87" s="212"/>
      <c r="AD87" s="209"/>
      <c r="AE87" s="197"/>
      <c r="AF87" s="200"/>
      <c r="AG87" s="204"/>
      <c r="AH87" s="209"/>
      <c r="AI87" s="213"/>
      <c r="AJ87" s="214"/>
      <c r="AK87" s="203"/>
      <c r="AL87" s="205"/>
      <c r="AM87" s="205"/>
      <c r="AN87" s="205"/>
      <c r="AO87" s="197"/>
      <c r="AP87" s="197"/>
      <c r="AQ87" s="197"/>
      <c r="AR87" s="203"/>
      <c r="AS87" s="215"/>
      <c r="AT87" s="209"/>
      <c r="AU87" s="205"/>
      <c r="AV87" s="197"/>
      <c r="AW87" s="205"/>
      <c r="AX87" s="197"/>
      <c r="AY87" s="197"/>
      <c r="AZ87" s="197"/>
      <c r="BA87" s="210"/>
      <c r="BB87" s="197"/>
      <c r="BC87" s="216"/>
      <c r="BD87" s="217"/>
      <c r="BE87" s="210">
        <v>43993</v>
      </c>
      <c r="BF87" s="197"/>
      <c r="BG87" s="218"/>
    </row>
    <row r="88" spans="1:59" ht="15.75" customHeight="1">
      <c r="A88" s="195">
        <v>1</v>
      </c>
      <c r="B88" s="196" t="s">
        <v>126</v>
      </c>
      <c r="C88" s="281" t="str">
        <f t="shared" si="0"/>
        <v>1 Mamadou Mouctar</v>
      </c>
      <c r="D88" s="198">
        <v>37855</v>
      </c>
      <c r="E88" s="199"/>
      <c r="F88" s="200"/>
      <c r="G88" s="200"/>
      <c r="H88" s="201"/>
      <c r="I88" s="202"/>
      <c r="J88" s="203">
        <v>43766</v>
      </c>
      <c r="K88" s="204" t="e">
        <f>IF(ISBLANK(Effectif!#REF!),"Inconnu",INT((Effectif!#REF!-Effectif!#REF!)/365.25)&amp;" ans "&amp;MONTH(Effectif!#REF!-Effectif!#REF!)-1)</f>
        <v>#REF!</v>
      </c>
      <c r="L88" s="203" t="e">
        <f>IF(Effectif!#REF!&gt;0,DATE(YEAR(Effectif!#REF!)+18,MONTH(Effectif!#REF!),DAY(Effectif!#REF!)),"")</f>
        <v>#REF!</v>
      </c>
      <c r="M88" s="203">
        <v>43854</v>
      </c>
      <c r="N88" s="204"/>
      <c r="O88" s="197"/>
      <c r="P88" s="205"/>
      <c r="Q88" s="200"/>
      <c r="R88" s="206"/>
      <c r="S88" s="207"/>
      <c r="T88" s="197"/>
      <c r="U88" s="197"/>
      <c r="V88" s="208"/>
      <c r="W88" s="209"/>
      <c r="X88" s="210"/>
      <c r="Y88" s="211"/>
      <c r="Z88" s="204"/>
      <c r="AA88" s="200"/>
      <c r="AB88" s="205"/>
      <c r="AC88" s="212"/>
      <c r="AD88" s="209"/>
      <c r="AE88" s="197"/>
      <c r="AF88" s="200"/>
      <c r="AG88" s="204"/>
      <c r="AH88" s="209"/>
      <c r="AI88" s="213"/>
      <c r="AJ88" s="214"/>
      <c r="AK88" s="203"/>
      <c r="AL88" s="205"/>
      <c r="AM88" s="205"/>
      <c r="AN88" s="205"/>
      <c r="AO88" s="197"/>
      <c r="AP88" s="197"/>
      <c r="AQ88" s="197"/>
      <c r="AR88" s="203"/>
      <c r="AS88" s="215"/>
      <c r="AT88" s="209"/>
      <c r="AU88" s="205"/>
      <c r="AV88" s="197"/>
      <c r="AW88" s="205"/>
      <c r="AX88" s="197"/>
      <c r="AY88" s="197"/>
      <c r="AZ88" s="197"/>
      <c r="BA88" s="210"/>
      <c r="BB88" s="197"/>
      <c r="BC88" s="216"/>
      <c r="BD88" s="217"/>
      <c r="BE88" s="210">
        <v>44006</v>
      </c>
      <c r="BF88" s="197"/>
      <c r="BG88" s="218"/>
    </row>
    <row r="89" spans="1:59" s="220" customFormat="1" ht="15.75" customHeight="1">
      <c r="A89" s="195">
        <v>1</v>
      </c>
      <c r="B89" s="196" t="s">
        <v>113</v>
      </c>
      <c r="C89" s="281" t="str">
        <f t="shared" si="0"/>
        <v>1 Thierno Abdoulaye</v>
      </c>
      <c r="D89" s="198">
        <v>38079</v>
      </c>
      <c r="E89" s="199"/>
      <c r="F89" s="200"/>
      <c r="G89" s="200"/>
      <c r="H89" s="201"/>
      <c r="I89" s="202"/>
      <c r="J89" s="203"/>
      <c r="K89" s="204" t="e">
        <f>IF(ISBLANK(Effectif!#REF!),"Inconnu",INT((Effectif!#REF!-Effectif!#REF!)/365.25)&amp;" ans "&amp;MONTH(Effectif!#REF!-Effectif!#REF!)-1)</f>
        <v>#REF!</v>
      </c>
      <c r="L89" s="203" t="e">
        <f>IF(Effectif!#REF!&gt;0,DATE(YEAR(Effectif!#REF!)+18,MONTH(Effectif!#REF!),DAY(Effectif!#REF!)),"")</f>
        <v>#REF!</v>
      </c>
      <c r="M89" s="203">
        <v>43434</v>
      </c>
      <c r="N89" s="204"/>
      <c r="O89" s="197"/>
      <c r="P89" s="205"/>
      <c r="Q89" s="200"/>
      <c r="R89" s="206"/>
      <c r="S89" s="207"/>
      <c r="T89" s="197"/>
      <c r="U89" s="197"/>
      <c r="V89" s="208"/>
      <c r="W89" s="209"/>
      <c r="X89" s="210"/>
      <c r="Y89" s="211"/>
      <c r="Z89" s="204"/>
      <c r="AA89" s="200"/>
      <c r="AB89" s="205"/>
      <c r="AC89" s="212"/>
      <c r="AD89" s="209"/>
      <c r="AE89" s="197"/>
      <c r="AF89" s="200"/>
      <c r="AG89" s="204"/>
      <c r="AH89" s="209"/>
      <c r="AI89" s="213"/>
      <c r="AJ89" s="214"/>
      <c r="AK89" s="203"/>
      <c r="AL89" s="205"/>
      <c r="AM89" s="205"/>
      <c r="AN89" s="205"/>
      <c r="AO89" s="197"/>
      <c r="AP89" s="197"/>
      <c r="AQ89" s="197"/>
      <c r="AR89" s="203"/>
      <c r="AS89" s="215"/>
      <c r="AT89" s="209"/>
      <c r="AU89" s="205"/>
      <c r="AV89" s="197"/>
      <c r="AW89" s="205"/>
      <c r="AX89" s="197"/>
      <c r="AY89" s="197"/>
      <c r="AZ89" s="197"/>
      <c r="BA89" s="210"/>
      <c r="BB89" s="197"/>
      <c r="BC89" s="216"/>
      <c r="BD89" s="217"/>
      <c r="BE89" s="210">
        <v>44021</v>
      </c>
      <c r="BF89" s="197"/>
      <c r="BG89" s="218"/>
    </row>
    <row r="90" spans="1:59" ht="15.75" customHeight="1">
      <c r="A90" s="195">
        <v>1</v>
      </c>
      <c r="B90" s="196" t="s">
        <v>174</v>
      </c>
      <c r="C90" s="281" t="str">
        <f t="shared" si="0"/>
        <v>1 Sidiye</v>
      </c>
      <c r="D90" s="198">
        <v>37683</v>
      </c>
      <c r="E90" s="199"/>
      <c r="F90" s="200"/>
      <c r="G90" s="200"/>
      <c r="H90" s="201"/>
      <c r="I90" s="202"/>
      <c r="J90" s="203">
        <v>43084</v>
      </c>
      <c r="K90" s="204" t="e">
        <f>IF(ISBLANK(Effectif!#REF!),"Inconnu",INT((Effectif!#REF!-Effectif!#REF!)/365.25)&amp;" ans "&amp;MONTH(Effectif!#REF!-Effectif!#REF!)-1)</f>
        <v>#REF!</v>
      </c>
      <c r="L90" s="203" t="e">
        <f>IF(Effectif!#REF!&gt;0,DATE(YEAR(Effectif!#REF!)+18,MONTH(Effectif!#REF!),DAY(Effectif!#REF!)),"")</f>
        <v>#REF!</v>
      </c>
      <c r="M90" s="203">
        <v>43635</v>
      </c>
      <c r="N90" s="204"/>
      <c r="O90" s="197"/>
      <c r="P90" s="205"/>
      <c r="Q90" s="200"/>
      <c r="R90" s="206"/>
      <c r="S90" s="207"/>
      <c r="T90" s="197"/>
      <c r="U90" s="197"/>
      <c r="V90" s="208"/>
      <c r="W90" s="209"/>
      <c r="X90" s="210"/>
      <c r="Y90" s="211"/>
      <c r="Z90" s="204"/>
      <c r="AA90" s="200"/>
      <c r="AB90" s="205"/>
      <c r="AC90" s="212"/>
      <c r="AD90" s="209"/>
      <c r="AE90" s="197"/>
      <c r="AF90" s="200"/>
      <c r="AG90" s="204"/>
      <c r="AH90" s="209"/>
      <c r="AI90" s="213"/>
      <c r="AJ90" s="214"/>
      <c r="AK90" s="203"/>
      <c r="AL90" s="205"/>
      <c r="AM90" s="205"/>
      <c r="AN90" s="205"/>
      <c r="AO90" s="197"/>
      <c r="AP90" s="197"/>
      <c r="AQ90" s="197"/>
      <c r="AR90" s="203"/>
      <c r="AS90" s="215"/>
      <c r="AT90" s="209"/>
      <c r="AU90" s="205"/>
      <c r="AV90" s="197"/>
      <c r="AW90" s="205"/>
      <c r="AX90" s="197"/>
      <c r="AY90" s="197"/>
      <c r="AZ90" s="197"/>
      <c r="BA90" s="210"/>
      <c r="BB90" s="197"/>
      <c r="BC90" s="216"/>
      <c r="BD90" s="217"/>
      <c r="BE90" s="210">
        <v>44048</v>
      </c>
      <c r="BF90" s="197"/>
      <c r="BG90" s="218"/>
    </row>
    <row r="91" spans="1:59" ht="15.75" customHeight="1">
      <c r="A91" s="195">
        <v>1</v>
      </c>
      <c r="B91" s="196" t="s">
        <v>116</v>
      </c>
      <c r="C91" s="281" t="str">
        <f t="shared" si="0"/>
        <v>1 Abdoulaye</v>
      </c>
      <c r="D91" s="198">
        <v>38085</v>
      </c>
      <c r="E91" s="199"/>
      <c r="F91" s="200"/>
      <c r="G91" s="200"/>
      <c r="H91" s="201"/>
      <c r="I91" s="202"/>
      <c r="J91" s="203">
        <v>43374</v>
      </c>
      <c r="K91" s="204" t="e">
        <f>IF(ISBLANK(Effectif!#REF!),"Inconnu",INT((Effectif!#REF!-Effectif!#REF!)/365.25)&amp;" ans "&amp;MONTH(Effectif!#REF!-Effectif!#REF!)-1)</f>
        <v>#REF!</v>
      </c>
      <c r="L91" s="203" t="e">
        <f>IF(Effectif!#REF!&gt;0,DATE(YEAR(Effectif!#REF!)+18,MONTH(Effectif!#REF!),DAY(Effectif!#REF!)),"")</f>
        <v>#REF!</v>
      </c>
      <c r="M91" s="203">
        <v>43434</v>
      </c>
      <c r="N91" s="204"/>
      <c r="O91" s="197"/>
      <c r="P91" s="205"/>
      <c r="Q91" s="200"/>
      <c r="R91" s="206"/>
      <c r="S91" s="207"/>
      <c r="T91" s="197"/>
      <c r="U91" s="197"/>
      <c r="V91" s="208"/>
      <c r="W91" s="209"/>
      <c r="X91" s="210"/>
      <c r="Y91" s="211"/>
      <c r="Z91" s="204"/>
      <c r="AA91" s="200"/>
      <c r="AB91" s="205"/>
      <c r="AC91" s="212"/>
      <c r="AD91" s="209"/>
      <c r="AE91" s="197"/>
      <c r="AF91" s="200"/>
      <c r="AG91" s="204"/>
      <c r="AH91" s="209"/>
      <c r="AI91" s="213"/>
      <c r="AJ91" s="214"/>
      <c r="AK91" s="203"/>
      <c r="AL91" s="205"/>
      <c r="AM91" s="205"/>
      <c r="AN91" s="205"/>
      <c r="AO91" s="197"/>
      <c r="AP91" s="197"/>
      <c r="AQ91" s="197"/>
      <c r="AR91" s="203"/>
      <c r="AS91" s="215"/>
      <c r="AT91" s="209"/>
      <c r="AU91" s="205"/>
      <c r="AV91" s="197"/>
      <c r="AW91" s="205"/>
      <c r="AX91" s="197"/>
      <c r="AY91" s="197"/>
      <c r="AZ91" s="197"/>
      <c r="BA91" s="210"/>
      <c r="BB91" s="197"/>
      <c r="BC91" s="216"/>
      <c r="BD91" s="217"/>
      <c r="BE91" s="210">
        <v>44056</v>
      </c>
      <c r="BF91" s="197"/>
      <c r="BG91" s="218"/>
    </row>
    <row r="92" spans="1:59" s="220" customFormat="1" ht="15.75" customHeight="1">
      <c r="A92" s="195">
        <v>1</v>
      </c>
      <c r="B92" s="196" t="s">
        <v>108</v>
      </c>
      <c r="C92" s="281" t="str">
        <f t="shared" si="0"/>
        <v>1 Mohammad</v>
      </c>
      <c r="D92" s="198">
        <v>37754</v>
      </c>
      <c r="E92" s="199"/>
      <c r="F92" s="200"/>
      <c r="G92" s="200"/>
      <c r="H92" s="201"/>
      <c r="I92" s="202"/>
      <c r="J92" s="203">
        <v>43709</v>
      </c>
      <c r="K92" s="204" t="e">
        <f>IF(ISBLANK(Effectif!#REF!),"Inconnu",INT((Effectif!#REF!-Effectif!#REF!)/365.25)&amp;" ans "&amp;MONTH(Effectif!#REF!-Effectif!#REF!)-1)</f>
        <v>#REF!</v>
      </c>
      <c r="L92" s="203" t="e">
        <f>IF(Effectif!#REF!&gt;0,DATE(YEAR(Effectif!#REF!)+18,MONTH(Effectif!#REF!),DAY(Effectif!#REF!)),"")</f>
        <v>#REF!</v>
      </c>
      <c r="M92" s="203"/>
      <c r="N92" s="204"/>
      <c r="O92" s="197"/>
      <c r="P92" s="205"/>
      <c r="Q92" s="200"/>
      <c r="R92" s="206"/>
      <c r="S92" s="207"/>
      <c r="T92" s="197"/>
      <c r="U92" s="197"/>
      <c r="V92" s="208"/>
      <c r="W92" s="209"/>
      <c r="X92" s="210"/>
      <c r="Y92" s="211"/>
      <c r="Z92" s="204"/>
      <c r="AA92" s="200"/>
      <c r="AB92" s="205"/>
      <c r="AC92" s="212"/>
      <c r="AD92" s="209"/>
      <c r="AE92" s="197"/>
      <c r="AF92" s="200"/>
      <c r="AG92" s="204"/>
      <c r="AH92" s="209"/>
      <c r="AI92" s="213"/>
      <c r="AJ92" s="214"/>
      <c r="AK92" s="203"/>
      <c r="AL92" s="205"/>
      <c r="AM92" s="205"/>
      <c r="AN92" s="205"/>
      <c r="AO92" s="197"/>
      <c r="AP92" s="197"/>
      <c r="AQ92" s="197"/>
      <c r="AR92" s="203"/>
      <c r="AS92" s="215"/>
      <c r="AT92" s="209"/>
      <c r="AU92" s="205"/>
      <c r="AV92" s="197"/>
      <c r="AW92" s="205"/>
      <c r="AX92" s="197"/>
      <c r="AY92" s="197"/>
      <c r="AZ92" s="197"/>
      <c r="BA92" s="210"/>
      <c r="BB92" s="197"/>
      <c r="BC92" s="216"/>
      <c r="BD92" s="217"/>
      <c r="BE92" s="210">
        <v>44057</v>
      </c>
      <c r="BF92" s="197"/>
      <c r="BG92" s="218"/>
    </row>
    <row r="93" spans="1:59" s="220" customFormat="1" ht="15.75" customHeight="1">
      <c r="A93" s="195">
        <v>1</v>
      </c>
      <c r="B93" s="196" t="s">
        <v>116</v>
      </c>
      <c r="C93" s="281" t="str">
        <f t="shared" si="0"/>
        <v>1 Abdoulaye</v>
      </c>
      <c r="D93" s="198">
        <v>38208</v>
      </c>
      <c r="E93" s="199"/>
      <c r="F93" s="200"/>
      <c r="G93" s="200"/>
      <c r="H93" s="201"/>
      <c r="I93" s="202"/>
      <c r="J93" s="203"/>
      <c r="K93" s="204" t="e">
        <f>IF(ISBLANK(Effectif!#REF!),"Inconnu",INT((Effectif!#REF!-Effectif!#REF!)/365.25)&amp;" ans "&amp;MONTH(Effectif!#REF!-Effectif!#REF!)-1)</f>
        <v>#REF!</v>
      </c>
      <c r="L93" s="203" t="e">
        <f>IF(Effectif!#REF!&gt;0,DATE(YEAR(Effectif!#REF!)+18,MONTH(Effectif!#REF!),DAY(Effectif!#REF!)),"")</f>
        <v>#REF!</v>
      </c>
      <c r="M93" s="203">
        <v>43719</v>
      </c>
      <c r="N93" s="204"/>
      <c r="O93" s="197"/>
      <c r="P93" s="205"/>
      <c r="Q93" s="200"/>
      <c r="R93" s="206"/>
      <c r="S93" s="207"/>
      <c r="T93" s="197"/>
      <c r="U93" s="197"/>
      <c r="V93" s="208"/>
      <c r="W93" s="209"/>
      <c r="X93" s="210"/>
      <c r="Y93" s="211"/>
      <c r="Z93" s="204"/>
      <c r="AA93" s="200"/>
      <c r="AB93" s="205"/>
      <c r="AC93" s="212"/>
      <c r="AD93" s="209"/>
      <c r="AE93" s="197"/>
      <c r="AF93" s="200"/>
      <c r="AG93" s="204"/>
      <c r="AH93" s="209"/>
      <c r="AI93" s="213"/>
      <c r="AJ93" s="214"/>
      <c r="AK93" s="203"/>
      <c r="AL93" s="205"/>
      <c r="AM93" s="205"/>
      <c r="AN93" s="205"/>
      <c r="AO93" s="197"/>
      <c r="AP93" s="197"/>
      <c r="AQ93" s="197"/>
      <c r="AR93" s="203"/>
      <c r="AS93" s="215"/>
      <c r="AT93" s="209"/>
      <c r="AU93" s="205"/>
      <c r="AV93" s="197"/>
      <c r="AW93" s="205"/>
      <c r="AX93" s="197"/>
      <c r="AY93" s="197"/>
      <c r="AZ93" s="197"/>
      <c r="BA93" s="210"/>
      <c r="BB93" s="197"/>
      <c r="BC93" s="216"/>
      <c r="BD93" s="217"/>
      <c r="BE93" s="210">
        <v>44064</v>
      </c>
      <c r="BF93" s="197"/>
      <c r="BG93" s="218"/>
    </row>
    <row r="94" spans="1:59" ht="15.75" customHeight="1">
      <c r="A94" s="195">
        <v>1</v>
      </c>
      <c r="B94" s="196" t="s">
        <v>129</v>
      </c>
      <c r="C94" s="281" t="str">
        <f t="shared" si="0"/>
        <v>1 Alain</v>
      </c>
      <c r="D94" s="198">
        <v>37377</v>
      </c>
      <c r="E94" s="199"/>
      <c r="F94" s="200"/>
      <c r="G94" s="200"/>
      <c r="H94" s="201"/>
      <c r="I94" s="202"/>
      <c r="J94" s="203">
        <v>43040</v>
      </c>
      <c r="K94" s="204" t="e">
        <f>IF(ISBLANK(Effectif!#REF!),"Inconnu",INT((Effectif!#REF!-Effectif!#REF!)/365.25)&amp;" ans "&amp;MONTH(Effectif!#REF!-Effectif!#REF!)-1)</f>
        <v>#REF!</v>
      </c>
      <c r="L94" s="203" t="e">
        <f>IF(Effectif!#REF!&gt;0,DATE(YEAR(Effectif!#REF!)+18,MONTH(Effectif!#REF!),DAY(Effectif!#REF!)),"")</f>
        <v>#REF!</v>
      </c>
      <c r="M94" s="203">
        <v>43846</v>
      </c>
      <c r="N94" s="204"/>
      <c r="O94" s="197"/>
      <c r="P94" s="205"/>
      <c r="Q94" s="200"/>
      <c r="R94" s="206"/>
      <c r="S94" s="207"/>
      <c r="T94" s="197"/>
      <c r="U94" s="197"/>
      <c r="V94" s="208"/>
      <c r="W94" s="209"/>
      <c r="X94" s="210"/>
      <c r="Y94" s="211"/>
      <c r="Z94" s="204"/>
      <c r="AA94" s="200"/>
      <c r="AB94" s="205"/>
      <c r="AC94" s="212"/>
      <c r="AD94" s="209"/>
      <c r="AE94" s="197"/>
      <c r="AF94" s="200"/>
      <c r="AG94" s="204"/>
      <c r="AH94" s="209"/>
      <c r="AI94" s="213"/>
      <c r="AJ94" s="214"/>
      <c r="AK94" s="203"/>
      <c r="AL94" s="205"/>
      <c r="AM94" s="205"/>
      <c r="AN94" s="205"/>
      <c r="AO94" s="197"/>
      <c r="AP94" s="197"/>
      <c r="AQ94" s="197"/>
      <c r="AR94" s="203"/>
      <c r="AS94" s="215"/>
      <c r="AT94" s="209"/>
      <c r="AU94" s="205"/>
      <c r="AV94" s="197"/>
      <c r="AW94" s="205"/>
      <c r="AX94" s="197"/>
      <c r="AY94" s="197"/>
      <c r="AZ94" s="197"/>
      <c r="BA94" s="210"/>
      <c r="BB94" s="197"/>
      <c r="BC94" s="216"/>
      <c r="BD94" s="217"/>
      <c r="BE94" s="210">
        <v>44064</v>
      </c>
      <c r="BF94" s="197"/>
      <c r="BG94" s="218"/>
    </row>
    <row r="95" spans="1:59" ht="15.75" customHeight="1">
      <c r="A95" s="195">
        <v>1</v>
      </c>
      <c r="B95" s="196" t="s">
        <v>137</v>
      </c>
      <c r="C95" s="281" t="str">
        <f t="shared" si="0"/>
        <v>1 Rehan</v>
      </c>
      <c r="D95" s="198">
        <v>37149</v>
      </c>
      <c r="E95" s="199"/>
      <c r="F95" s="200"/>
      <c r="G95" s="200"/>
      <c r="H95" s="201"/>
      <c r="I95" s="202"/>
      <c r="J95" s="203">
        <v>43101</v>
      </c>
      <c r="K95" s="204" t="e">
        <f>IF(ISBLANK(Effectif!#REF!),"Inconnu",INT((Effectif!#REF!-Effectif!#REF!)/365.25)&amp;" ans "&amp;MONTH(Effectif!#REF!-Effectif!#REF!)-1)</f>
        <v>#REF!</v>
      </c>
      <c r="L95" s="203" t="str">
        <f>IF(Effectif!$D7&gt;0,DATE(YEAR(Effectif!$D7)+18,MONTH(Effectif!$D7),DAY(Effectif!$D7)),"")</f>
        <v/>
      </c>
      <c r="M95" s="203">
        <v>43434</v>
      </c>
      <c r="N95" s="204"/>
      <c r="O95" s="197"/>
      <c r="P95" s="205"/>
      <c r="Q95" s="200"/>
      <c r="R95" s="206"/>
      <c r="S95" s="207"/>
      <c r="T95" s="197"/>
      <c r="U95" s="197"/>
      <c r="V95" s="208"/>
      <c r="W95" s="209"/>
      <c r="X95" s="210"/>
      <c r="Y95" s="211"/>
      <c r="Z95" s="204"/>
      <c r="AA95" s="200"/>
      <c r="AB95" s="205"/>
      <c r="AC95" s="212"/>
      <c r="AD95" s="209"/>
      <c r="AE95" s="197"/>
      <c r="AF95" s="200"/>
      <c r="AG95" s="204"/>
      <c r="AH95" s="209"/>
      <c r="AI95" s="213"/>
      <c r="AJ95" s="214"/>
      <c r="AK95" s="203"/>
      <c r="AL95" s="205"/>
      <c r="AM95" s="205"/>
      <c r="AN95" s="205"/>
      <c r="AO95" s="197"/>
      <c r="AP95" s="197"/>
      <c r="AQ95" s="197"/>
      <c r="AR95" s="203"/>
      <c r="AS95" s="215"/>
      <c r="AT95" s="209"/>
      <c r="AU95" s="205"/>
      <c r="AV95" s="197"/>
      <c r="AW95" s="205"/>
      <c r="AX95" s="197"/>
      <c r="AY95" s="197"/>
      <c r="AZ95" s="197"/>
      <c r="BA95" s="210"/>
      <c r="BB95" s="197"/>
      <c r="BC95" s="216"/>
      <c r="BD95" s="217"/>
      <c r="BE95" s="210">
        <v>44075</v>
      </c>
      <c r="BF95" s="197"/>
      <c r="BG95" s="218"/>
    </row>
    <row r="96" spans="1:59" ht="15.75" customHeight="1">
      <c r="A96" s="195">
        <v>1</v>
      </c>
      <c r="B96" s="196" t="s">
        <v>147</v>
      </c>
      <c r="C96" s="281" t="str">
        <f t="shared" si="0"/>
        <v>1 Kaka</v>
      </c>
      <c r="D96" s="198">
        <v>37749</v>
      </c>
      <c r="E96" s="199"/>
      <c r="F96" s="200"/>
      <c r="G96" s="200"/>
      <c r="H96" s="201"/>
      <c r="I96" s="202"/>
      <c r="J96" s="203">
        <v>43556</v>
      </c>
      <c r="K96" s="204" t="e">
        <f>IF(ISBLANK(Effectif!#REF!),"Inconnu",INT((Effectif!#REF!-Effectif!#REF!)/365.25)&amp;" ans "&amp;MONTH(Effectif!#REF!-Effectif!#REF!)-1)</f>
        <v>#REF!</v>
      </c>
      <c r="L96" s="203" t="e">
        <f>IF(Effectif!#REF!&gt;0,DATE(YEAR(Effectif!#REF!)+18,MONTH(Effectif!#REF!),DAY(Effectif!#REF!)),"")</f>
        <v>#REF!</v>
      </c>
      <c r="M96" s="203">
        <v>43709</v>
      </c>
      <c r="N96" s="204"/>
      <c r="O96" s="197"/>
      <c r="P96" s="205"/>
      <c r="Q96" s="200"/>
      <c r="R96" s="206"/>
      <c r="S96" s="207"/>
      <c r="T96" s="197"/>
      <c r="U96" s="197"/>
      <c r="V96" s="208"/>
      <c r="W96" s="209"/>
      <c r="X96" s="210"/>
      <c r="Y96" s="211"/>
      <c r="Z96" s="204"/>
      <c r="AA96" s="200"/>
      <c r="AB96" s="205"/>
      <c r="AC96" s="212"/>
      <c r="AD96" s="209"/>
      <c r="AE96" s="197"/>
      <c r="AF96" s="200"/>
      <c r="AG96" s="204"/>
      <c r="AH96" s="209"/>
      <c r="AI96" s="213"/>
      <c r="AJ96" s="214"/>
      <c r="AK96" s="203"/>
      <c r="AL96" s="205"/>
      <c r="AM96" s="205"/>
      <c r="AN96" s="205"/>
      <c r="AO96" s="197"/>
      <c r="AP96" s="197"/>
      <c r="AQ96" s="197"/>
      <c r="AR96" s="203"/>
      <c r="AS96" s="215"/>
      <c r="AT96" s="209"/>
      <c r="AU96" s="205"/>
      <c r="AV96" s="197"/>
      <c r="AW96" s="205"/>
      <c r="AX96" s="197"/>
      <c r="AY96" s="197"/>
      <c r="AZ96" s="197"/>
      <c r="BA96" s="210"/>
      <c r="BB96" s="197"/>
      <c r="BC96" s="216"/>
      <c r="BD96" s="217"/>
      <c r="BE96" s="210">
        <v>44077</v>
      </c>
      <c r="BF96" s="197"/>
      <c r="BG96" s="218"/>
    </row>
    <row r="97" spans="1:59" ht="15.75" customHeight="1">
      <c r="A97" s="195">
        <v>1</v>
      </c>
      <c r="B97" s="196" t="s">
        <v>220</v>
      </c>
      <c r="C97" s="281" t="str">
        <f t="shared" si="0"/>
        <v>1 Amadou Bailo</v>
      </c>
      <c r="D97" s="198">
        <v>38346</v>
      </c>
      <c r="E97" s="199"/>
      <c r="F97" s="200"/>
      <c r="G97" s="200"/>
      <c r="H97" s="201"/>
      <c r="I97" s="202" t="s">
        <v>211</v>
      </c>
      <c r="J97" s="203"/>
      <c r="K97" s="204" t="e">
        <f>IF(ISBLANK(Effectif!#REF!),"Inconnu",INT((Effectif!#REF!-Effectif!#REF!)/365.25)&amp;" ans "&amp;MONTH(Effectif!#REF!-Effectif!#REF!)-1)</f>
        <v>#REF!</v>
      </c>
      <c r="L97" s="203" t="str">
        <f>IF(Effectif!$D9&gt;0,DATE(YEAR(Effectif!$D9)+18,MONTH(Effectif!$D9),DAY(Effectif!$D9)),"")</f>
        <v/>
      </c>
      <c r="M97" s="203">
        <v>44022</v>
      </c>
      <c r="N97" s="204"/>
      <c r="O97" s="197"/>
      <c r="P97" s="205"/>
      <c r="Q97" s="200"/>
      <c r="R97" s="206"/>
      <c r="S97" s="207"/>
      <c r="T97" s="197"/>
      <c r="U97" s="197"/>
      <c r="V97" s="208"/>
      <c r="W97" s="209"/>
      <c r="X97" s="210"/>
      <c r="Y97" s="211"/>
      <c r="Z97" s="204"/>
      <c r="AA97" s="200"/>
      <c r="AB97" s="205"/>
      <c r="AC97" s="212"/>
      <c r="AD97" s="209"/>
      <c r="AE97" s="197"/>
      <c r="AF97" s="200"/>
      <c r="AG97" s="204"/>
      <c r="AH97" s="209"/>
      <c r="AI97" s="213"/>
      <c r="AJ97" s="214"/>
      <c r="AK97" s="203"/>
      <c r="AL97" s="205"/>
      <c r="AM97" s="205"/>
      <c r="AN97" s="205"/>
      <c r="AO97" s="197"/>
      <c r="AP97" s="197"/>
      <c r="AQ97" s="197"/>
      <c r="AR97" s="203"/>
      <c r="AS97" s="215"/>
      <c r="AT97" s="209"/>
      <c r="AU97" s="205"/>
      <c r="AV97" s="197"/>
      <c r="AW97" s="205"/>
      <c r="AX97" s="197"/>
      <c r="AY97" s="197"/>
      <c r="AZ97" s="197"/>
      <c r="BA97" s="210"/>
      <c r="BB97" s="197"/>
      <c r="BC97" s="216"/>
      <c r="BD97" s="217"/>
      <c r="BE97" s="210">
        <v>44100</v>
      </c>
      <c r="BF97" s="197"/>
      <c r="BG97" s="218"/>
    </row>
    <row r="98" spans="1:59" ht="15.75" customHeight="1">
      <c r="A98" s="195">
        <v>1</v>
      </c>
      <c r="B98" s="196" t="s">
        <v>177</v>
      </c>
      <c r="C98" s="281" t="str">
        <f t="shared" si="0"/>
        <v>1 Rehman</v>
      </c>
      <c r="D98" s="198">
        <v>37719</v>
      </c>
      <c r="E98" s="199"/>
      <c r="F98" s="200"/>
      <c r="G98" s="200"/>
      <c r="H98" s="201"/>
      <c r="I98" s="202" t="s">
        <v>213</v>
      </c>
      <c r="J98" s="203">
        <v>43637</v>
      </c>
      <c r="K98" s="204" t="e">
        <f>IF(ISBLANK(Effectif!#REF!),"Inconnu",INT((Effectif!#REF!-Effectif!#REF!)/365.25)&amp;" ans "&amp;MONTH(Effectif!#REF!-Effectif!#REF!)-1)</f>
        <v>#REF!</v>
      </c>
      <c r="L98" s="203" t="str">
        <f>IF(Effectif!$D12&gt;0,DATE(YEAR(Effectif!$D12)+18,MONTH(Effectif!$D12),DAY(Effectif!$D12)),"")</f>
        <v/>
      </c>
      <c r="M98" s="203">
        <v>43833</v>
      </c>
      <c r="N98" s="204"/>
      <c r="O98" s="197"/>
      <c r="P98" s="205"/>
      <c r="Q98" s="200"/>
      <c r="R98" s="206"/>
      <c r="S98" s="207"/>
      <c r="T98" s="197"/>
      <c r="U98" s="197"/>
      <c r="V98" s="208"/>
      <c r="W98" s="209"/>
      <c r="X98" s="210"/>
      <c r="Y98" s="211"/>
      <c r="Z98" s="204"/>
      <c r="AA98" s="200"/>
      <c r="AB98" s="205"/>
      <c r="AC98" s="212"/>
      <c r="AD98" s="209"/>
      <c r="AE98" s="197"/>
      <c r="AF98" s="200"/>
      <c r="AG98" s="204"/>
      <c r="AH98" s="209"/>
      <c r="AI98" s="213"/>
      <c r="AJ98" s="214"/>
      <c r="AK98" s="203"/>
      <c r="AL98" s="205"/>
      <c r="AM98" s="205"/>
      <c r="AN98" s="205"/>
      <c r="AO98" s="197"/>
      <c r="AP98" s="197"/>
      <c r="AQ98" s="197"/>
      <c r="AR98" s="203"/>
      <c r="AS98" s="215"/>
      <c r="AT98" s="209"/>
      <c r="AU98" s="205"/>
      <c r="AV98" s="197"/>
      <c r="AW98" s="205"/>
      <c r="AX98" s="197"/>
      <c r="AY98" s="197"/>
      <c r="AZ98" s="197"/>
      <c r="BA98" s="210"/>
      <c r="BB98" s="197"/>
      <c r="BC98" s="216"/>
      <c r="BD98" s="217"/>
      <c r="BE98" s="210">
        <v>44112</v>
      </c>
      <c r="BF98" s="197"/>
      <c r="BG98" s="218"/>
    </row>
    <row r="99" spans="1:59" ht="15.75" customHeight="1">
      <c r="A99" s="195">
        <v>1</v>
      </c>
      <c r="B99" s="196" t="s">
        <v>136</v>
      </c>
      <c r="C99" s="281" t="str">
        <f t="shared" si="0"/>
        <v>1 Joris</v>
      </c>
      <c r="D99" s="198">
        <v>37210</v>
      </c>
      <c r="E99" s="199"/>
      <c r="F99" s="200"/>
      <c r="G99" s="200"/>
      <c r="H99" s="201"/>
      <c r="I99" s="202"/>
      <c r="J99" s="203">
        <v>43084</v>
      </c>
      <c r="K99" s="204" t="e">
        <f>IF(ISBLANK(Effectif!#REF!),"Inconnu",INT((Effectif!#REF!-Effectif!#REF!)/365.25)&amp;" ans "&amp;MONTH(Effectif!#REF!-Effectif!#REF!)-1)</f>
        <v>#REF!</v>
      </c>
      <c r="L99" s="203" t="str">
        <f>IF(Effectif!$D10&gt;0,DATE(YEAR(Effectif!$D10)+18,MONTH(Effectif!$D10),DAY(Effectif!$D10)),"")</f>
        <v/>
      </c>
      <c r="M99" s="203">
        <v>43445</v>
      </c>
      <c r="N99" s="204"/>
      <c r="O99" s="197"/>
      <c r="P99" s="205"/>
      <c r="Q99" s="200"/>
      <c r="R99" s="206"/>
      <c r="S99" s="207"/>
      <c r="T99" s="197"/>
      <c r="U99" s="197"/>
      <c r="V99" s="208"/>
      <c r="W99" s="209"/>
      <c r="X99" s="210"/>
      <c r="Y99" s="211"/>
      <c r="Z99" s="204"/>
      <c r="AA99" s="200"/>
      <c r="AB99" s="205"/>
      <c r="AC99" s="212"/>
      <c r="AD99" s="209"/>
      <c r="AE99" s="197"/>
      <c r="AF99" s="200"/>
      <c r="AG99" s="204"/>
      <c r="AH99" s="209"/>
      <c r="AI99" s="213"/>
      <c r="AJ99" s="214"/>
      <c r="AK99" s="203"/>
      <c r="AL99" s="205"/>
      <c r="AM99" s="205"/>
      <c r="AN99" s="205"/>
      <c r="AO99" s="197"/>
      <c r="AP99" s="197"/>
      <c r="AQ99" s="197"/>
      <c r="AR99" s="203"/>
      <c r="AS99" s="215"/>
      <c r="AT99" s="209"/>
      <c r="AU99" s="205"/>
      <c r="AV99" s="197"/>
      <c r="AW99" s="205"/>
      <c r="AX99" s="197"/>
      <c r="AY99" s="197"/>
      <c r="AZ99" s="197"/>
      <c r="BA99" s="210"/>
      <c r="BB99" s="197"/>
      <c r="BC99" s="216"/>
      <c r="BD99" s="217"/>
      <c r="BE99" s="210">
        <v>44114</v>
      </c>
      <c r="BF99" s="197"/>
      <c r="BG99" s="218"/>
    </row>
    <row r="100" spans="1:59" ht="15.75" customHeight="1">
      <c r="A100" s="195">
        <v>1</v>
      </c>
      <c r="B100" s="196" t="s">
        <v>175</v>
      </c>
      <c r="C100" s="281" t="str">
        <f t="shared" si="0"/>
        <v>1 Abdalah</v>
      </c>
      <c r="D100" s="198">
        <v>37235</v>
      </c>
      <c r="E100" s="199"/>
      <c r="F100" s="200"/>
      <c r="G100" s="200"/>
      <c r="H100" s="201"/>
      <c r="I100" s="202" t="s">
        <v>215</v>
      </c>
      <c r="J100" s="203"/>
      <c r="K100" s="204" t="str">
        <f>IF(ISBLANK(Effectif!$J2),"Inconnu",INT((Effectif!$J2-Effectif!$D2)/365.25)&amp;" ans "&amp;MONTH(Effectif!$J2-Effectif!$D2)-1)</f>
        <v>Inconnu</v>
      </c>
      <c r="L100" s="203" t="e">
        <f>IF(Effectif!#REF!&gt;0,DATE(YEAR(Effectif!#REF!)+18,MONTH(Effectif!#REF!),DAY(Effectif!#REF!)),"")</f>
        <v>#REF!</v>
      </c>
      <c r="M100" s="203">
        <v>43508</v>
      </c>
      <c r="N100" s="204"/>
      <c r="O100" s="197"/>
      <c r="P100" s="205"/>
      <c r="Q100" s="200"/>
      <c r="R100" s="206"/>
      <c r="S100" s="207"/>
      <c r="T100" s="197"/>
      <c r="U100" s="197"/>
      <c r="V100" s="208"/>
      <c r="W100" s="209"/>
      <c r="X100" s="210"/>
      <c r="Y100" s="211"/>
      <c r="Z100" s="204"/>
      <c r="AA100" s="200"/>
      <c r="AB100" s="205"/>
      <c r="AC100" s="212"/>
      <c r="AD100" s="209"/>
      <c r="AE100" s="197"/>
      <c r="AF100" s="200"/>
      <c r="AG100" s="204"/>
      <c r="AH100" s="209"/>
      <c r="AI100" s="213"/>
      <c r="AJ100" s="214"/>
      <c r="AK100" s="203"/>
      <c r="AL100" s="205"/>
      <c r="AM100" s="205"/>
      <c r="AN100" s="205"/>
      <c r="AO100" s="197"/>
      <c r="AP100" s="197"/>
      <c r="AQ100" s="197"/>
      <c r="AR100" s="203"/>
      <c r="AS100" s="215"/>
      <c r="AT100" s="209"/>
      <c r="AU100" s="205"/>
      <c r="AV100" s="197"/>
      <c r="AW100" s="205"/>
      <c r="AX100" s="197"/>
      <c r="AY100" s="197"/>
      <c r="AZ100" s="197"/>
      <c r="BA100" s="210"/>
      <c r="BB100" s="197"/>
      <c r="BC100" s="216"/>
      <c r="BD100" s="217"/>
      <c r="BE100" s="210">
        <v>44118</v>
      </c>
      <c r="BF100" s="197"/>
      <c r="BG100" s="218"/>
    </row>
    <row r="101" spans="1:59" ht="15.75" customHeight="1">
      <c r="A101" s="195">
        <v>1</v>
      </c>
      <c r="B101" s="196" t="s">
        <v>122</v>
      </c>
      <c r="C101" s="281" t="str">
        <f t="shared" si="0"/>
        <v>1 Souleymane</v>
      </c>
      <c r="D101" s="198">
        <v>37175</v>
      </c>
      <c r="E101" s="199"/>
      <c r="F101" s="200"/>
      <c r="G101" s="200"/>
      <c r="H101" s="201"/>
      <c r="I101" s="202" t="s">
        <v>214</v>
      </c>
      <c r="J101" s="203">
        <v>43132</v>
      </c>
      <c r="K101" s="204" t="str">
        <f>IF(ISBLANK(Effectif!$J4),"Inconnu",INT((Effectif!$J4-Effectif!$D4)/365.25)&amp;" ans "&amp;MONTH(Effectif!$J4-Effectif!$D4)-1)</f>
        <v>Inconnu</v>
      </c>
      <c r="L101" s="203" t="str">
        <f>IF(Effectif!$D15&gt;0,DATE(YEAR(Effectif!$D15)+18,MONTH(Effectif!$D15),DAY(Effectif!$D15)),"")</f>
        <v/>
      </c>
      <c r="M101" s="203">
        <v>43434</v>
      </c>
      <c r="N101" s="204"/>
      <c r="O101" s="197"/>
      <c r="P101" s="205"/>
      <c r="Q101" s="200"/>
      <c r="R101" s="206"/>
      <c r="S101" s="207"/>
      <c r="T101" s="197"/>
      <c r="U101" s="197"/>
      <c r="V101" s="208"/>
      <c r="W101" s="209"/>
      <c r="X101" s="210"/>
      <c r="Y101" s="211"/>
      <c r="Z101" s="204"/>
      <c r="AA101" s="200"/>
      <c r="AB101" s="205"/>
      <c r="AC101" s="212"/>
      <c r="AD101" s="209"/>
      <c r="AE101" s="197"/>
      <c r="AF101" s="200"/>
      <c r="AG101" s="204"/>
      <c r="AH101" s="209"/>
      <c r="AI101" s="213"/>
      <c r="AJ101" s="214"/>
      <c r="AK101" s="203"/>
      <c r="AL101" s="205"/>
      <c r="AM101" s="205"/>
      <c r="AN101" s="205"/>
      <c r="AO101" s="197"/>
      <c r="AP101" s="197"/>
      <c r="AQ101" s="197"/>
      <c r="AR101" s="203"/>
      <c r="AS101" s="215"/>
      <c r="AT101" s="209"/>
      <c r="AU101" s="205"/>
      <c r="AV101" s="197"/>
      <c r="AW101" s="205"/>
      <c r="AX101" s="197"/>
      <c r="AY101" s="197"/>
      <c r="AZ101" s="197"/>
      <c r="BA101" s="210"/>
      <c r="BB101" s="197"/>
      <c r="BC101" s="216"/>
      <c r="BD101" s="217"/>
      <c r="BE101" s="210">
        <v>44119</v>
      </c>
      <c r="BF101" s="197"/>
      <c r="BG101" s="218"/>
    </row>
    <row r="102" spans="1:59" ht="15.75" customHeight="1">
      <c r="A102" s="195">
        <v>1</v>
      </c>
      <c r="B102" s="196" t="s">
        <v>138</v>
      </c>
      <c r="C102" s="281" t="e">
        <f>Effectif[[#This Row],[Nom]]  &amp;" "&amp;Effectif[[#This Row],[Prénom]]</f>
        <v>#VALUE!</v>
      </c>
      <c r="D102" s="198">
        <v>37621</v>
      </c>
      <c r="E102" s="199"/>
      <c r="F102" s="200"/>
      <c r="G102" s="200"/>
      <c r="H102" s="201"/>
      <c r="I102" s="202"/>
      <c r="J102" s="203">
        <v>43252</v>
      </c>
      <c r="K102" s="204" t="e">
        <f>IF(ISBLANK(Effectif!#REF!),"Inconnu",INT((Effectif!#REF!-Effectif!#REF!)/365.25)&amp;" ans "&amp;MONTH(Effectif!#REF!-Effectif!#REF!)-1)</f>
        <v>#REF!</v>
      </c>
      <c r="L102" s="203" t="e">
        <f>IF(Effectif!#REF!&gt;0,DATE(YEAR(Effectif!#REF!)+18,MONTH(Effectif!#REF!),DAY(Effectif!#REF!)),"")</f>
        <v>#REF!</v>
      </c>
      <c r="M102" s="203">
        <v>43508</v>
      </c>
      <c r="N102" s="204"/>
      <c r="O102" s="197"/>
      <c r="P102" s="205"/>
      <c r="Q102" s="200"/>
      <c r="R102" s="206"/>
      <c r="S102" s="207"/>
      <c r="T102" s="197"/>
      <c r="U102" s="197"/>
      <c r="V102" s="208"/>
      <c r="W102" s="209"/>
      <c r="X102" s="210"/>
      <c r="Y102" s="211"/>
      <c r="Z102" s="204"/>
      <c r="AA102" s="200"/>
      <c r="AB102" s="205"/>
      <c r="AC102" s="212"/>
      <c r="AD102" s="209"/>
      <c r="AE102" s="197"/>
      <c r="AF102" s="200"/>
      <c r="AG102" s="204"/>
      <c r="AH102" s="209"/>
      <c r="AI102" s="213"/>
      <c r="AJ102" s="214"/>
      <c r="AK102" s="203"/>
      <c r="AL102" s="205"/>
      <c r="AM102" s="205"/>
      <c r="AN102" s="205"/>
      <c r="AO102" s="197"/>
      <c r="AP102" s="197"/>
      <c r="AQ102" s="197"/>
      <c r="AR102" s="203"/>
      <c r="AS102" s="215"/>
      <c r="AT102" s="209"/>
      <c r="AU102" s="205"/>
      <c r="AV102" s="197"/>
      <c r="AW102" s="205"/>
      <c r="AX102" s="197"/>
      <c r="AY102" s="197"/>
      <c r="AZ102" s="197"/>
      <c r="BA102" s="210"/>
      <c r="BB102" s="197"/>
      <c r="BC102" s="216"/>
      <c r="BD102" s="217"/>
      <c r="BE102" s="210">
        <v>44120</v>
      </c>
      <c r="BF102" s="197"/>
      <c r="BG102" s="218"/>
    </row>
    <row r="103" spans="1:59" ht="15.75" customHeight="1">
      <c r="A103" s="195">
        <v>1</v>
      </c>
      <c r="B103" s="196" t="s">
        <v>139</v>
      </c>
      <c r="C103" s="281" t="str">
        <f>CONCATENATE(A103," ",B103)</f>
        <v>1 Mahbubur</v>
      </c>
      <c r="D103" s="198">
        <v>37965</v>
      </c>
      <c r="E103" s="199"/>
      <c r="F103" s="200"/>
      <c r="G103" s="200"/>
      <c r="H103" s="201"/>
      <c r="I103" s="202" t="s">
        <v>216</v>
      </c>
      <c r="J103" s="203">
        <v>43724</v>
      </c>
      <c r="K103" s="204" t="str">
        <f>IF(ISBLANK(Effectif!$J6),"Inconnu",INT((Effectif!$J6-Effectif!$D6)/365.25)&amp;" ans "&amp;MONTH(Effectif!$J6-Effectif!$D6)-1)</f>
        <v>Inconnu</v>
      </c>
      <c r="L103" s="203" t="e">
        <f>IF(Effectif!#REF!&gt;0,DATE(YEAR(Effectif!#REF!)+18,MONTH(Effectif!#REF!),DAY(Effectif!#REF!)),"")</f>
        <v>#REF!</v>
      </c>
      <c r="M103" s="203">
        <v>43825</v>
      </c>
      <c r="N103" s="204"/>
      <c r="O103" s="197"/>
      <c r="P103" s="205"/>
      <c r="Q103" s="200"/>
      <c r="R103" s="206"/>
      <c r="S103" s="207"/>
      <c r="T103" s="197"/>
      <c r="U103" s="197"/>
      <c r="V103" s="208"/>
      <c r="W103" s="209"/>
      <c r="X103" s="210"/>
      <c r="Y103" s="211"/>
      <c r="Z103" s="204"/>
      <c r="AA103" s="200"/>
      <c r="AB103" s="205"/>
      <c r="AC103" s="212"/>
      <c r="AD103" s="209"/>
      <c r="AE103" s="197"/>
      <c r="AF103" s="200"/>
      <c r="AG103" s="204"/>
      <c r="AH103" s="209"/>
      <c r="AI103" s="213"/>
      <c r="AJ103" s="214"/>
      <c r="AK103" s="203"/>
      <c r="AL103" s="205"/>
      <c r="AM103" s="205"/>
      <c r="AN103" s="205"/>
      <c r="AO103" s="197"/>
      <c r="AP103" s="197"/>
      <c r="AQ103" s="197"/>
      <c r="AR103" s="203"/>
      <c r="AS103" s="215"/>
      <c r="AT103" s="209"/>
      <c r="AU103" s="205"/>
      <c r="AV103" s="197"/>
      <c r="AW103" s="205"/>
      <c r="AX103" s="197"/>
      <c r="AY103" s="197"/>
      <c r="AZ103" s="197"/>
      <c r="BA103" s="210"/>
      <c r="BB103" s="197"/>
      <c r="BC103" s="216"/>
      <c r="BD103" s="217"/>
      <c r="BE103" s="210">
        <v>44124</v>
      </c>
      <c r="BF103" s="197"/>
      <c r="BG103" s="218"/>
    </row>
    <row r="104" spans="1:59" ht="15.75" customHeight="1">
      <c r="A104" s="195">
        <v>1</v>
      </c>
      <c r="B104" s="196" t="s">
        <v>103</v>
      </c>
      <c r="C104" s="281" t="str">
        <f>CONCATENATE(A104," ",B104)</f>
        <v>1 Mahbub</v>
      </c>
      <c r="D104" s="198">
        <v>37940</v>
      </c>
      <c r="E104" s="199"/>
      <c r="F104" s="200"/>
      <c r="G104" s="200"/>
      <c r="H104" s="201"/>
      <c r="I104" s="202"/>
      <c r="J104" s="203">
        <v>43815</v>
      </c>
      <c r="K104" s="204" t="e">
        <f>IF(ISBLANK(Effectif!#REF!),"Inconnu",INT((Effectif!#REF!-Effectif!#REF!)/365.25)&amp;" ans "&amp;MONTH(Effectif!#REF!-Effectif!#REF!)-1)</f>
        <v>#REF!</v>
      </c>
      <c r="L104" s="203" t="e">
        <f>IF(Effectif!#REF!&gt;0,DATE(YEAR(Effectif!#REF!)+18,MONTH(Effectif!#REF!),DAY(Effectif!#REF!)),"")</f>
        <v>#REF!</v>
      </c>
      <c r="M104" s="203">
        <v>43839</v>
      </c>
      <c r="N104" s="204"/>
      <c r="O104" s="197"/>
      <c r="P104" s="205"/>
      <c r="Q104" s="200"/>
      <c r="R104" s="206"/>
      <c r="S104" s="207"/>
      <c r="T104" s="197"/>
      <c r="U104" s="197"/>
      <c r="V104" s="208"/>
      <c r="W104" s="209"/>
      <c r="X104" s="210"/>
      <c r="Y104" s="211"/>
      <c r="Z104" s="204"/>
      <c r="AA104" s="200"/>
      <c r="AB104" s="205"/>
      <c r="AC104" s="212"/>
      <c r="AD104" s="209"/>
      <c r="AE104" s="197"/>
      <c r="AF104" s="200"/>
      <c r="AG104" s="204"/>
      <c r="AH104" s="209"/>
      <c r="AI104" s="213"/>
      <c r="AJ104" s="214"/>
      <c r="AK104" s="203"/>
      <c r="AL104" s="205"/>
      <c r="AM104" s="205"/>
      <c r="AN104" s="205"/>
      <c r="AO104" s="197"/>
      <c r="AP104" s="197"/>
      <c r="AQ104" s="197"/>
      <c r="AR104" s="203"/>
      <c r="AS104" s="215"/>
      <c r="AT104" s="209"/>
      <c r="AU104" s="205"/>
      <c r="AV104" s="197"/>
      <c r="AW104" s="205"/>
      <c r="AX104" s="197"/>
      <c r="AY104" s="197"/>
      <c r="AZ104" s="197"/>
      <c r="BA104" s="210"/>
      <c r="BB104" s="197"/>
      <c r="BC104" s="216"/>
      <c r="BD104" s="217"/>
      <c r="BE104" s="210">
        <v>44124</v>
      </c>
      <c r="BF104" s="197"/>
      <c r="BG104" s="218"/>
    </row>
    <row r="105" spans="1:59" ht="15.75" customHeight="1">
      <c r="A105" s="195">
        <v>1</v>
      </c>
      <c r="B105" s="196" t="s">
        <v>252</v>
      </c>
      <c r="C105" s="281" t="str">
        <f>CONCATENATE(A105," ",B105)</f>
        <v>1 Md Shablu Suhan</v>
      </c>
      <c r="D105" s="198">
        <v>37874</v>
      </c>
      <c r="E105" s="199"/>
      <c r="F105" s="200"/>
      <c r="G105" s="200"/>
      <c r="H105" s="201"/>
      <c r="I105" s="202"/>
      <c r="J105" s="203">
        <v>43678</v>
      </c>
      <c r="K105" s="204">
        <v>15</v>
      </c>
      <c r="L105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05" s="203">
        <v>43797</v>
      </c>
      <c r="N105" s="204"/>
      <c r="O105" s="197"/>
      <c r="P105" s="205"/>
      <c r="Q105" s="200"/>
      <c r="R105" s="206"/>
      <c r="S105" s="207"/>
      <c r="T105" s="197"/>
      <c r="U105" s="197"/>
      <c r="V105" s="208"/>
      <c r="W105" s="209"/>
      <c r="X105" s="210"/>
      <c r="Y105" s="211"/>
      <c r="Z105" s="204"/>
      <c r="AA105" s="200"/>
      <c r="AB105" s="205"/>
      <c r="AC105" s="212"/>
      <c r="AD105" s="209"/>
      <c r="AE105" s="197"/>
      <c r="AF105" s="200"/>
      <c r="AG105" s="204"/>
      <c r="AH105" s="209"/>
      <c r="AI105" s="213"/>
      <c r="AJ105" s="214"/>
      <c r="AK105" s="203"/>
      <c r="AL105" s="205"/>
      <c r="AM105" s="205"/>
      <c r="AN105" s="205"/>
      <c r="AO105" s="197"/>
      <c r="AP105" s="197"/>
      <c r="AQ105" s="197"/>
      <c r="AR105" s="203"/>
      <c r="AS105" s="215"/>
      <c r="AT105" s="209"/>
      <c r="AU105" s="205"/>
      <c r="AV105" s="197"/>
      <c r="AW105" s="205"/>
      <c r="AX105" s="197"/>
      <c r="AY105" s="197"/>
      <c r="AZ105" s="197"/>
      <c r="BA105" s="210"/>
      <c r="BB105" s="197"/>
      <c r="BC105" s="216"/>
      <c r="BD105" s="217"/>
      <c r="BE105" s="210">
        <v>44146</v>
      </c>
      <c r="BF105" s="197"/>
      <c r="BG105" s="218"/>
    </row>
    <row r="106" spans="1:59" ht="15.75" customHeight="1">
      <c r="A106" s="195">
        <v>1</v>
      </c>
      <c r="B106" s="196" t="s">
        <v>242</v>
      </c>
      <c r="C106" s="281" t="str">
        <f t="shared" ref="C106:C138" si="1">CONCATENATE(A106," ",B106)</f>
        <v>1 Kamran</v>
      </c>
      <c r="D106" s="198">
        <v>38157</v>
      </c>
      <c r="E106" s="199"/>
      <c r="F106" s="200"/>
      <c r="G106" s="200"/>
      <c r="H106" s="201"/>
      <c r="I106" s="202"/>
      <c r="J106" s="203">
        <v>43843</v>
      </c>
      <c r="K106" s="204">
        <v>15</v>
      </c>
      <c r="L106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06" s="203">
        <v>43907</v>
      </c>
      <c r="N106" s="204"/>
      <c r="O106" s="197"/>
      <c r="P106" s="205"/>
      <c r="Q106" s="200"/>
      <c r="R106" s="206"/>
      <c r="S106" s="207"/>
      <c r="T106" s="197"/>
      <c r="U106" s="197"/>
      <c r="V106" s="208"/>
      <c r="W106" s="209"/>
      <c r="X106" s="210"/>
      <c r="Y106" s="211"/>
      <c r="Z106" s="204"/>
      <c r="AA106" s="200"/>
      <c r="AB106" s="205"/>
      <c r="AC106" s="212"/>
      <c r="AD106" s="209"/>
      <c r="AE106" s="197"/>
      <c r="AF106" s="200"/>
      <c r="AG106" s="204"/>
      <c r="AH106" s="209"/>
      <c r="AI106" s="213"/>
      <c r="AJ106" s="214"/>
      <c r="AK106" s="203"/>
      <c r="AL106" s="205"/>
      <c r="AM106" s="205"/>
      <c r="AN106" s="205"/>
      <c r="AO106" s="197"/>
      <c r="AP106" s="197"/>
      <c r="AQ106" s="197"/>
      <c r="AR106" s="203"/>
      <c r="AS106" s="215"/>
      <c r="AT106" s="209"/>
      <c r="AU106" s="205"/>
      <c r="AV106" s="197"/>
      <c r="AW106" s="205"/>
      <c r="AX106" s="197"/>
      <c r="AY106" s="197"/>
      <c r="AZ106" s="197"/>
      <c r="BA106" s="210"/>
      <c r="BB106" s="197"/>
      <c r="BC106" s="216"/>
      <c r="BD106" s="217"/>
      <c r="BE106" s="210">
        <v>44180</v>
      </c>
      <c r="BF106" s="197"/>
      <c r="BG106" s="218"/>
    </row>
    <row r="107" spans="1:59" ht="15.75" customHeight="1">
      <c r="A107" s="195">
        <v>1</v>
      </c>
      <c r="B107" s="196" t="s">
        <v>149</v>
      </c>
      <c r="C107" s="281" t="str">
        <f t="shared" si="1"/>
        <v>1 Salia</v>
      </c>
      <c r="D107" s="198">
        <v>37685</v>
      </c>
      <c r="E107" s="199"/>
      <c r="F107" s="200"/>
      <c r="G107" s="200"/>
      <c r="H107" s="201"/>
      <c r="I107" s="202"/>
      <c r="J107" s="203">
        <v>43260</v>
      </c>
      <c r="K107" s="204">
        <v>15</v>
      </c>
      <c r="L107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07" s="203">
        <v>43434</v>
      </c>
      <c r="N107" s="204"/>
      <c r="O107" s="197"/>
      <c r="P107" s="205"/>
      <c r="Q107" s="200"/>
      <c r="R107" s="206"/>
      <c r="S107" s="207"/>
      <c r="T107" s="197"/>
      <c r="U107" s="197"/>
      <c r="V107" s="208"/>
      <c r="W107" s="209"/>
      <c r="X107" s="210"/>
      <c r="Y107" s="211"/>
      <c r="Z107" s="204"/>
      <c r="AA107" s="200"/>
      <c r="AB107" s="205"/>
      <c r="AC107" s="212"/>
      <c r="AD107" s="209"/>
      <c r="AE107" s="197"/>
      <c r="AF107" s="200"/>
      <c r="AG107" s="204"/>
      <c r="AH107" s="209"/>
      <c r="AI107" s="213"/>
      <c r="AJ107" s="214"/>
      <c r="AK107" s="203"/>
      <c r="AL107" s="205"/>
      <c r="AM107" s="205"/>
      <c r="AN107" s="205"/>
      <c r="AO107" s="197"/>
      <c r="AP107" s="197"/>
      <c r="AQ107" s="197"/>
      <c r="AR107" s="203"/>
      <c r="AS107" s="215"/>
      <c r="AT107" s="209"/>
      <c r="AU107" s="205"/>
      <c r="AV107" s="197"/>
      <c r="AW107" s="205"/>
      <c r="AX107" s="197"/>
      <c r="AY107" s="197"/>
      <c r="AZ107" s="197"/>
      <c r="BA107" s="210"/>
      <c r="BB107" s="197"/>
      <c r="BC107" s="216"/>
      <c r="BD107" s="217"/>
      <c r="BE107" s="210">
        <v>44182</v>
      </c>
      <c r="BF107" s="210"/>
      <c r="BG107" s="218"/>
    </row>
    <row r="108" spans="1:59" ht="15.75" customHeight="1">
      <c r="A108" s="195">
        <v>1</v>
      </c>
      <c r="B108" s="196" t="s">
        <v>152</v>
      </c>
      <c r="C108" s="281" t="str">
        <f t="shared" si="1"/>
        <v>1 Javed</v>
      </c>
      <c r="D108" s="198">
        <v>38352</v>
      </c>
      <c r="E108" s="199"/>
      <c r="F108" s="200"/>
      <c r="G108" s="200"/>
      <c r="H108" s="201"/>
      <c r="I108" s="202" t="s">
        <v>217</v>
      </c>
      <c r="J108" s="203"/>
      <c r="K108" s="204"/>
      <c r="L108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08" s="203">
        <v>43710</v>
      </c>
      <c r="N108" s="204"/>
      <c r="O108" s="197"/>
      <c r="P108" s="205"/>
      <c r="Q108" s="200"/>
      <c r="R108" s="206"/>
      <c r="S108" s="207"/>
      <c r="T108" s="197"/>
      <c r="U108" s="197"/>
      <c r="V108" s="208"/>
      <c r="W108" s="209"/>
      <c r="X108" s="210"/>
      <c r="Y108" s="211"/>
      <c r="Z108" s="204"/>
      <c r="AA108" s="200"/>
      <c r="AB108" s="205"/>
      <c r="AC108" s="212"/>
      <c r="AD108" s="209"/>
      <c r="AE108" s="197"/>
      <c r="AF108" s="200"/>
      <c r="AG108" s="204"/>
      <c r="AH108" s="209"/>
      <c r="AI108" s="213"/>
      <c r="AJ108" s="214"/>
      <c r="AK108" s="203"/>
      <c r="AL108" s="205"/>
      <c r="AM108" s="205"/>
      <c r="AN108" s="205"/>
      <c r="AO108" s="197"/>
      <c r="AP108" s="197"/>
      <c r="AQ108" s="197"/>
      <c r="AR108" s="203"/>
      <c r="AS108" s="215"/>
      <c r="AT108" s="209"/>
      <c r="AU108" s="205"/>
      <c r="AV108" s="197"/>
      <c r="AW108" s="205"/>
      <c r="AX108" s="197"/>
      <c r="AY108" s="197"/>
      <c r="AZ108" s="197"/>
      <c r="BA108" s="210"/>
      <c r="BB108" s="197"/>
      <c r="BC108" s="216"/>
      <c r="BD108" s="217"/>
      <c r="BE108" s="210">
        <v>44187</v>
      </c>
      <c r="BF108" s="197"/>
      <c r="BG108" s="218"/>
    </row>
    <row r="109" spans="1:59" ht="15.75" customHeight="1">
      <c r="A109" s="195">
        <v>1</v>
      </c>
      <c r="B109" s="196" t="s">
        <v>124</v>
      </c>
      <c r="C109" s="281" t="str">
        <f t="shared" si="1"/>
        <v>1 Ibrahim</v>
      </c>
      <c r="D109" s="198">
        <v>38308</v>
      </c>
      <c r="E109" s="199"/>
      <c r="F109" s="200"/>
      <c r="G109" s="200"/>
      <c r="H109" s="201"/>
      <c r="I109" s="202"/>
      <c r="J109" s="203">
        <v>43865</v>
      </c>
      <c r="K109" s="204">
        <v>15</v>
      </c>
      <c r="L109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09" s="203">
        <v>43907</v>
      </c>
      <c r="N109" s="204"/>
      <c r="O109" s="197"/>
      <c r="P109" s="205"/>
      <c r="Q109" s="200"/>
      <c r="R109" s="206"/>
      <c r="S109" s="207"/>
      <c r="T109" s="197"/>
      <c r="U109" s="197"/>
      <c r="V109" s="208"/>
      <c r="W109" s="209"/>
      <c r="X109" s="210"/>
      <c r="Y109" s="211"/>
      <c r="Z109" s="204"/>
      <c r="AA109" s="200"/>
      <c r="AB109" s="205"/>
      <c r="AC109" s="212"/>
      <c r="AD109" s="209"/>
      <c r="AE109" s="197"/>
      <c r="AF109" s="200"/>
      <c r="AG109" s="204"/>
      <c r="AH109" s="209"/>
      <c r="AI109" s="213"/>
      <c r="AJ109" s="214"/>
      <c r="AK109" s="203"/>
      <c r="AL109" s="205"/>
      <c r="AM109" s="205"/>
      <c r="AN109" s="205"/>
      <c r="AO109" s="197"/>
      <c r="AP109" s="197"/>
      <c r="AQ109" s="197"/>
      <c r="AR109" s="203"/>
      <c r="AS109" s="215"/>
      <c r="AT109" s="209"/>
      <c r="AU109" s="205"/>
      <c r="AV109" s="197"/>
      <c r="AW109" s="205"/>
      <c r="AX109" s="197"/>
      <c r="AY109" s="197"/>
      <c r="AZ109" s="197"/>
      <c r="BA109" s="210"/>
      <c r="BB109" s="197"/>
      <c r="BC109" s="216"/>
      <c r="BD109" s="217"/>
      <c r="BE109" s="210">
        <v>44187</v>
      </c>
      <c r="BF109" s="197"/>
      <c r="BG109" s="218"/>
    </row>
    <row r="110" spans="1:59" ht="15.75" customHeight="1">
      <c r="A110" s="195">
        <v>1</v>
      </c>
      <c r="B110" s="196" t="s">
        <v>196</v>
      </c>
      <c r="C110" s="281" t="str">
        <f t="shared" si="1"/>
        <v>1 Don Arol Charvet</v>
      </c>
      <c r="D110" s="198">
        <v>37453</v>
      </c>
      <c r="E110" s="199"/>
      <c r="F110" s="200"/>
      <c r="G110" s="200"/>
      <c r="H110" s="201"/>
      <c r="I110" s="202"/>
      <c r="J110" s="203">
        <v>43969</v>
      </c>
      <c r="K110" s="204">
        <v>17</v>
      </c>
      <c r="L110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0" s="203">
        <v>43971</v>
      </c>
      <c r="N110" s="204"/>
      <c r="O110" s="197"/>
      <c r="P110" s="205"/>
      <c r="Q110" s="200"/>
      <c r="R110" s="206"/>
      <c r="S110" s="207"/>
      <c r="T110" s="197"/>
      <c r="U110" s="197"/>
      <c r="V110" s="208"/>
      <c r="W110" s="209"/>
      <c r="X110" s="210"/>
      <c r="Y110" s="211"/>
      <c r="Z110" s="204"/>
      <c r="AA110" s="200"/>
      <c r="AB110" s="205"/>
      <c r="AC110" s="212"/>
      <c r="AD110" s="209"/>
      <c r="AE110" s="197"/>
      <c r="AF110" s="200"/>
      <c r="AG110" s="204"/>
      <c r="AH110" s="209"/>
      <c r="AI110" s="213"/>
      <c r="AJ110" s="214"/>
      <c r="AK110" s="203"/>
      <c r="AL110" s="205"/>
      <c r="AM110" s="205"/>
      <c r="AN110" s="205"/>
      <c r="AO110" s="197"/>
      <c r="AP110" s="197"/>
      <c r="AQ110" s="197"/>
      <c r="AR110" s="203"/>
      <c r="AS110" s="215"/>
      <c r="AT110" s="209"/>
      <c r="AU110" s="205"/>
      <c r="AV110" s="197"/>
      <c r="AW110" s="205"/>
      <c r="AX110" s="197"/>
      <c r="AY110" s="197"/>
      <c r="AZ110" s="197"/>
      <c r="BA110" s="210"/>
      <c r="BB110" s="197"/>
      <c r="BC110" s="216"/>
      <c r="BD110" s="217"/>
      <c r="BE110" s="210">
        <v>44212</v>
      </c>
      <c r="BF110" s="197"/>
      <c r="BG110" s="218"/>
    </row>
    <row r="111" spans="1:59" ht="15.75" customHeight="1">
      <c r="A111" s="195">
        <v>1</v>
      </c>
      <c r="B111" s="196" t="s">
        <v>250</v>
      </c>
      <c r="C111" s="281" t="str">
        <f t="shared" si="1"/>
        <v>1 Adrahman</v>
      </c>
      <c r="D111" s="198">
        <v>38352</v>
      </c>
      <c r="E111" s="199"/>
      <c r="F111" s="209"/>
      <c r="G111" s="200"/>
      <c r="H111" s="201"/>
      <c r="I111" s="202"/>
      <c r="J111" s="203">
        <v>44097</v>
      </c>
      <c r="K111" s="204">
        <v>15</v>
      </c>
      <c r="L111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1" s="203">
        <v>44110</v>
      </c>
      <c r="N111" s="204"/>
      <c r="O111" s="205"/>
      <c r="P111" s="205"/>
      <c r="Q111" s="200"/>
      <c r="R111" s="206"/>
      <c r="S111" s="207"/>
      <c r="T111" s="209"/>
      <c r="U111" s="209"/>
      <c r="V111" s="208"/>
      <c r="W111" s="209"/>
      <c r="X111" s="210"/>
      <c r="Y111" s="211"/>
      <c r="Z111" s="204"/>
      <c r="AA111" s="200"/>
      <c r="AB111" s="205"/>
      <c r="AC111" s="212"/>
      <c r="AD111" s="209"/>
      <c r="AE111" s="221"/>
      <c r="AF111" s="209"/>
      <c r="AG111" s="204"/>
      <c r="AH111" s="209"/>
      <c r="AI111" s="213"/>
      <c r="AJ111" s="214"/>
      <c r="AK111" s="203"/>
      <c r="AL111" s="205"/>
      <c r="AM111" s="205"/>
      <c r="AN111" s="205"/>
      <c r="AO111" s="205"/>
      <c r="AP111" s="205"/>
      <c r="AQ111" s="205"/>
      <c r="AR111" s="203"/>
      <c r="AS111" s="215"/>
      <c r="AT111" s="205"/>
      <c r="AU111" s="205"/>
      <c r="AV111" s="205"/>
      <c r="AW111" s="205"/>
      <c r="AX111" s="197"/>
      <c r="AY111" s="197"/>
      <c r="AZ111" s="197"/>
      <c r="BA111" s="210"/>
      <c r="BB111" s="197"/>
      <c r="BC111" s="216"/>
      <c r="BD111" s="217"/>
      <c r="BE111" s="210">
        <v>44245</v>
      </c>
      <c r="BF111" s="222"/>
      <c r="BG111" s="218"/>
    </row>
    <row r="112" spans="1:59" ht="15.75" customHeight="1">
      <c r="A112" s="195">
        <v>1</v>
      </c>
      <c r="B112" s="196" t="s">
        <v>144</v>
      </c>
      <c r="C112" s="281" t="str">
        <f t="shared" si="1"/>
        <v>1 Sanassy</v>
      </c>
      <c r="D112" s="198">
        <v>37386</v>
      </c>
      <c r="E112" s="199"/>
      <c r="F112" s="209"/>
      <c r="G112" s="200"/>
      <c r="H112" s="215"/>
      <c r="I112" s="223" t="s">
        <v>333</v>
      </c>
      <c r="J112" s="203">
        <v>42774</v>
      </c>
      <c r="K112" s="203"/>
      <c r="L112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2" s="203">
        <v>43445</v>
      </c>
      <c r="N112" s="215"/>
      <c r="O112" s="215"/>
      <c r="P112" s="205"/>
      <c r="Q112" s="215"/>
      <c r="R112" s="206"/>
      <c r="S112" s="207"/>
      <c r="T112" s="205"/>
      <c r="U112" s="205"/>
      <c r="V112" s="208"/>
      <c r="W112" s="209"/>
      <c r="X112" s="203"/>
      <c r="Y112" s="211"/>
      <c r="Z112" s="204"/>
      <c r="AA112" s="209"/>
      <c r="AB112" s="205"/>
      <c r="AC112" s="224"/>
      <c r="AD112" s="209"/>
      <c r="AE112" s="205"/>
      <c r="AF112" s="209"/>
      <c r="AG112" s="204"/>
      <c r="AH112" s="209"/>
      <c r="AI112" s="213"/>
      <c r="AJ112" s="214"/>
      <c r="AK112" s="203"/>
      <c r="AL112" s="205"/>
      <c r="AM112" s="205"/>
      <c r="AN112" s="205"/>
      <c r="AO112" s="205"/>
      <c r="AP112" s="205"/>
      <c r="AQ112" s="205"/>
      <c r="AR112" s="203"/>
      <c r="AS112" s="215"/>
      <c r="AT112" s="225"/>
      <c r="AU112" s="205"/>
      <c r="AV112" s="197"/>
      <c r="AW112" s="205"/>
      <c r="AX112" s="205"/>
      <c r="AY112" s="205"/>
      <c r="AZ112" s="205"/>
      <c r="BA112" s="203"/>
      <c r="BB112" s="205"/>
      <c r="BC112" s="216"/>
      <c r="BD112" s="226"/>
      <c r="BE112" s="210">
        <v>44255</v>
      </c>
      <c r="BF112" s="222"/>
      <c r="BG112" s="218"/>
    </row>
    <row r="113" spans="1:59" ht="15.75" customHeight="1">
      <c r="A113" s="195">
        <v>1</v>
      </c>
      <c r="B113" s="196" t="s">
        <v>119</v>
      </c>
      <c r="C113" s="281" t="str">
        <f t="shared" si="1"/>
        <v>1 Abou</v>
      </c>
      <c r="D113" s="198">
        <v>37965</v>
      </c>
      <c r="E113" s="199"/>
      <c r="F113" s="197"/>
      <c r="G113" s="197"/>
      <c r="H113" s="201"/>
      <c r="I113" s="202"/>
      <c r="J113" s="203">
        <v>43658</v>
      </c>
      <c r="K113" s="204">
        <v>15</v>
      </c>
      <c r="L113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3" s="203">
        <v>43809</v>
      </c>
      <c r="N113" s="204"/>
      <c r="O113" s="197"/>
      <c r="P113" s="205"/>
      <c r="Q113" s="200"/>
      <c r="R113" s="206"/>
      <c r="S113" s="207"/>
      <c r="T113" s="197"/>
      <c r="U113" s="197"/>
      <c r="V113" s="208"/>
      <c r="W113" s="209"/>
      <c r="X113" s="210"/>
      <c r="Y113" s="211"/>
      <c r="Z113" s="204"/>
      <c r="AA113" s="200"/>
      <c r="AB113" s="205"/>
      <c r="AC113" s="212"/>
      <c r="AD113" s="209"/>
      <c r="AE113" s="197"/>
      <c r="AF113" s="200"/>
      <c r="AG113" s="204"/>
      <c r="AH113" s="209"/>
      <c r="AI113" s="213"/>
      <c r="AJ113" s="214"/>
      <c r="AK113" s="203"/>
      <c r="AL113" s="205"/>
      <c r="AM113" s="205"/>
      <c r="AN113" s="205"/>
      <c r="AO113" s="197"/>
      <c r="AP113" s="197"/>
      <c r="AQ113" s="197"/>
      <c r="AR113" s="203"/>
      <c r="AS113" s="215"/>
      <c r="AT113" s="209"/>
      <c r="AU113" s="205"/>
      <c r="AV113" s="197"/>
      <c r="AW113" s="205"/>
      <c r="AX113" s="197"/>
      <c r="AY113" s="197"/>
      <c r="AZ113" s="197"/>
      <c r="BA113" s="210"/>
      <c r="BB113" s="197"/>
      <c r="BC113" s="216"/>
      <c r="BD113" s="217"/>
      <c r="BE113" s="210">
        <v>44257</v>
      </c>
      <c r="BF113" s="210"/>
      <c r="BG113" s="227"/>
    </row>
    <row r="114" spans="1:59" ht="15.75" customHeight="1">
      <c r="A114" s="195">
        <v>1</v>
      </c>
      <c r="B114" s="196" t="s">
        <v>120</v>
      </c>
      <c r="C114" s="281" t="str">
        <f t="shared" si="1"/>
        <v>1 Oumar</v>
      </c>
      <c r="D114" s="198">
        <v>37868</v>
      </c>
      <c r="E114" s="199"/>
      <c r="F114" s="209"/>
      <c r="G114" s="209"/>
      <c r="H114" s="201"/>
      <c r="I114" s="202"/>
      <c r="J114" s="203">
        <v>43314</v>
      </c>
      <c r="K114" s="204">
        <v>14</v>
      </c>
      <c r="L114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4" s="203">
        <v>43434</v>
      </c>
      <c r="N114" s="204"/>
      <c r="O114" s="197"/>
      <c r="P114" s="205"/>
      <c r="Q114" s="200"/>
      <c r="R114" s="206"/>
      <c r="S114" s="207"/>
      <c r="T114" s="197"/>
      <c r="U114" s="197"/>
      <c r="V114" s="208"/>
      <c r="W114" s="209"/>
      <c r="X114" s="210"/>
      <c r="Y114" s="211"/>
      <c r="Z114" s="204"/>
      <c r="AA114" s="200"/>
      <c r="AB114" s="205"/>
      <c r="AC114" s="212"/>
      <c r="AD114" s="209"/>
      <c r="AE114" s="197"/>
      <c r="AF114" s="200"/>
      <c r="AG114" s="204"/>
      <c r="AH114" s="209"/>
      <c r="AI114" s="213"/>
      <c r="AJ114" s="214"/>
      <c r="AK114" s="203"/>
      <c r="AL114" s="205"/>
      <c r="AM114" s="205"/>
      <c r="AN114" s="205"/>
      <c r="AO114" s="197"/>
      <c r="AP114" s="197"/>
      <c r="AQ114" s="197"/>
      <c r="AR114" s="203"/>
      <c r="AS114" s="215"/>
      <c r="AT114" s="209"/>
      <c r="AU114" s="205"/>
      <c r="AV114" s="197"/>
      <c r="AW114" s="205"/>
      <c r="AX114" s="197"/>
      <c r="AY114" s="197"/>
      <c r="AZ114" s="197"/>
      <c r="BA114" s="210"/>
      <c r="BB114" s="197"/>
      <c r="BC114" s="216"/>
      <c r="BD114" s="217"/>
      <c r="BE114" s="210">
        <v>44257</v>
      </c>
      <c r="BF114" s="210"/>
      <c r="BG114" s="227"/>
    </row>
    <row r="115" spans="1:59" ht="15.75" customHeight="1">
      <c r="A115" s="195">
        <v>1</v>
      </c>
      <c r="B115" s="196" t="s">
        <v>132</v>
      </c>
      <c r="C115" s="281" t="str">
        <f t="shared" si="1"/>
        <v>1 Sabil</v>
      </c>
      <c r="D115" s="198">
        <v>37879</v>
      </c>
      <c r="E115" s="199"/>
      <c r="F115" s="209"/>
      <c r="G115" s="200"/>
      <c r="H115" s="215"/>
      <c r="I115" s="228" t="s">
        <v>336</v>
      </c>
      <c r="J115" s="203">
        <v>43788</v>
      </c>
      <c r="K115" s="204">
        <v>16</v>
      </c>
      <c r="L115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5" s="203">
        <v>43819</v>
      </c>
      <c r="N115" s="204"/>
      <c r="O115" s="205"/>
      <c r="P115" s="205"/>
      <c r="Q115" s="209"/>
      <c r="R115" s="206"/>
      <c r="S115" s="207"/>
      <c r="T115" s="197"/>
      <c r="U115" s="205"/>
      <c r="V115" s="208"/>
      <c r="W115" s="209"/>
      <c r="X115" s="203"/>
      <c r="Y115" s="211"/>
      <c r="Z115" s="204"/>
      <c r="AA115" s="209"/>
      <c r="AB115" s="205"/>
      <c r="AC115" s="224"/>
      <c r="AD115" s="209"/>
      <c r="AE115" s="205"/>
      <c r="AF115" s="209"/>
      <c r="AG115" s="204"/>
      <c r="AH115" s="209"/>
      <c r="AI115" s="213"/>
      <c r="AJ115" s="214"/>
      <c r="AK115" s="203"/>
      <c r="AL115" s="205"/>
      <c r="AM115" s="205"/>
      <c r="AN115" s="205"/>
      <c r="AO115" s="205"/>
      <c r="AP115" s="205"/>
      <c r="AQ115" s="205"/>
      <c r="AR115" s="203"/>
      <c r="AS115" s="215"/>
      <c r="AT115" s="205"/>
      <c r="AU115" s="205"/>
      <c r="AV115" s="197"/>
      <c r="AW115" s="205"/>
      <c r="AX115" s="205"/>
      <c r="AY115" s="205"/>
      <c r="AZ115" s="205"/>
      <c r="BA115" s="203"/>
      <c r="BB115" s="205"/>
      <c r="BC115" s="216"/>
      <c r="BD115" s="226"/>
      <c r="BE115" s="210">
        <v>44258</v>
      </c>
      <c r="BF115" s="222"/>
      <c r="BG115" s="218"/>
    </row>
    <row r="116" spans="1:59" ht="15.75" customHeight="1">
      <c r="A116" s="195">
        <v>1</v>
      </c>
      <c r="B116" s="196" t="s">
        <v>243</v>
      </c>
      <c r="C116" s="281" t="str">
        <f t="shared" si="1"/>
        <v>1 Alpha Oumar</v>
      </c>
      <c r="D116" s="198">
        <v>37859</v>
      </c>
      <c r="E116" s="199"/>
      <c r="F116" s="209"/>
      <c r="G116" s="209"/>
      <c r="H116" s="201"/>
      <c r="I116" s="229" t="s">
        <v>331</v>
      </c>
      <c r="J116" s="203">
        <v>44034</v>
      </c>
      <c r="K116" s="204">
        <v>16</v>
      </c>
      <c r="L116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6" s="203">
        <v>44069</v>
      </c>
      <c r="N116" s="204"/>
      <c r="O116" s="197"/>
      <c r="P116" s="205"/>
      <c r="Q116" s="200"/>
      <c r="R116" s="206"/>
      <c r="S116" s="207"/>
      <c r="T116" s="197"/>
      <c r="U116" s="197"/>
      <c r="V116" s="208"/>
      <c r="W116" s="209"/>
      <c r="X116" s="210"/>
      <c r="Y116" s="211"/>
      <c r="Z116" s="204"/>
      <c r="AA116" s="200"/>
      <c r="AB116" s="205"/>
      <c r="AC116" s="212"/>
      <c r="AD116" s="209"/>
      <c r="AE116" s="197"/>
      <c r="AF116" s="200"/>
      <c r="AG116" s="204"/>
      <c r="AH116" s="209"/>
      <c r="AI116" s="213"/>
      <c r="AJ116" s="214"/>
      <c r="AK116" s="203"/>
      <c r="AL116" s="205"/>
      <c r="AM116" s="205"/>
      <c r="AN116" s="205"/>
      <c r="AO116" s="197"/>
      <c r="AP116" s="197"/>
      <c r="AQ116" s="197"/>
      <c r="AR116" s="203"/>
      <c r="AS116" s="215"/>
      <c r="AT116" s="230"/>
      <c r="AU116" s="205"/>
      <c r="AV116" s="197"/>
      <c r="AW116" s="205"/>
      <c r="AX116" s="197"/>
      <c r="AY116" s="197"/>
      <c r="AZ116" s="197"/>
      <c r="BA116" s="210"/>
      <c r="BB116" s="197"/>
      <c r="BC116" s="216"/>
      <c r="BD116" s="217"/>
      <c r="BE116" s="210">
        <v>44261</v>
      </c>
      <c r="BF116" s="222"/>
      <c r="BG116" s="218"/>
    </row>
    <row r="117" spans="1:59" ht="15.75" customHeight="1">
      <c r="A117" s="195">
        <v>1</v>
      </c>
      <c r="B117" s="196" t="s">
        <v>118</v>
      </c>
      <c r="C117" s="281" t="str">
        <f t="shared" si="1"/>
        <v>1 Male</v>
      </c>
      <c r="D117" s="198">
        <v>37939</v>
      </c>
      <c r="E117" s="199"/>
      <c r="F117" s="209"/>
      <c r="G117" s="200"/>
      <c r="H117" s="215"/>
      <c r="I117" s="202" t="s">
        <v>329</v>
      </c>
      <c r="J117" s="203">
        <v>43872</v>
      </c>
      <c r="K117" s="204">
        <v>16</v>
      </c>
      <c r="L117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7" s="203">
        <v>43902</v>
      </c>
      <c r="N117" s="204"/>
      <c r="O117" s="205"/>
      <c r="P117" s="205"/>
      <c r="Q117" s="200"/>
      <c r="R117" s="206"/>
      <c r="S117" s="207"/>
      <c r="T117" s="205"/>
      <c r="U117" s="205"/>
      <c r="V117" s="208"/>
      <c r="W117" s="209"/>
      <c r="X117" s="203"/>
      <c r="Y117" s="211"/>
      <c r="Z117" s="204"/>
      <c r="AA117" s="209"/>
      <c r="AB117" s="205"/>
      <c r="AC117" s="224"/>
      <c r="AD117" s="209"/>
      <c r="AE117" s="205"/>
      <c r="AF117" s="209"/>
      <c r="AG117" s="204"/>
      <c r="AH117" s="209"/>
      <c r="AI117" s="213"/>
      <c r="AJ117" s="214"/>
      <c r="AK117" s="203"/>
      <c r="AL117" s="205"/>
      <c r="AM117" s="205"/>
      <c r="AN117" s="205"/>
      <c r="AO117" s="205"/>
      <c r="AP117" s="205"/>
      <c r="AQ117" s="205"/>
      <c r="AR117" s="203"/>
      <c r="AS117" s="215"/>
      <c r="AT117" s="205"/>
      <c r="AU117" s="205"/>
      <c r="AV117" s="197"/>
      <c r="AW117" s="205"/>
      <c r="AX117" s="205"/>
      <c r="AY117" s="205"/>
      <c r="AZ117" s="205"/>
      <c r="BA117" s="203"/>
      <c r="BB117" s="197"/>
      <c r="BC117" s="216"/>
      <c r="BD117" s="226"/>
      <c r="BE117" s="210">
        <v>44267</v>
      </c>
      <c r="BF117" s="222"/>
      <c r="BG117" s="218"/>
    </row>
    <row r="118" spans="1:59" ht="15.75" customHeight="1">
      <c r="A118" s="195">
        <v>1</v>
      </c>
      <c r="B118" s="196" t="s">
        <v>319</v>
      </c>
      <c r="C118" s="281" t="str">
        <f t="shared" si="1"/>
        <v>1 Mamady</v>
      </c>
      <c r="D118" s="198">
        <v>37987</v>
      </c>
      <c r="E118" s="199"/>
      <c r="F118" s="209"/>
      <c r="G118" s="200"/>
      <c r="H118" s="215"/>
      <c r="I118" s="202" t="s">
        <v>330</v>
      </c>
      <c r="J118" s="203">
        <v>43686</v>
      </c>
      <c r="K118" s="204">
        <v>15</v>
      </c>
      <c r="L118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8" s="203">
        <v>43823</v>
      </c>
      <c r="N118" s="204"/>
      <c r="O118" s="205"/>
      <c r="P118" s="205"/>
      <c r="Q118" s="200"/>
      <c r="R118" s="206"/>
      <c r="S118" s="207"/>
      <c r="T118" s="205"/>
      <c r="U118" s="205"/>
      <c r="V118" s="208"/>
      <c r="W118" s="209"/>
      <c r="X118" s="203"/>
      <c r="Y118" s="211"/>
      <c r="Z118" s="204"/>
      <c r="AA118" s="209"/>
      <c r="AB118" s="205"/>
      <c r="AC118" s="224"/>
      <c r="AD118" s="209"/>
      <c r="AE118" s="231"/>
      <c r="AF118" s="209"/>
      <c r="AG118" s="204"/>
      <c r="AH118" s="209"/>
      <c r="AI118" s="213"/>
      <c r="AJ118" s="214"/>
      <c r="AK118" s="203"/>
      <c r="AL118" s="205"/>
      <c r="AM118" s="205"/>
      <c r="AN118" s="205"/>
      <c r="AO118" s="205"/>
      <c r="AP118" s="205"/>
      <c r="AQ118" s="205"/>
      <c r="AR118" s="203"/>
      <c r="AS118" s="215"/>
      <c r="AT118" s="225"/>
      <c r="AU118" s="205"/>
      <c r="AV118" s="205"/>
      <c r="AW118" s="205"/>
      <c r="AX118" s="205"/>
      <c r="AY118" s="205"/>
      <c r="AZ118" s="205"/>
      <c r="BA118" s="203"/>
      <c r="BB118" s="197"/>
      <c r="BC118" s="216"/>
      <c r="BD118" s="226"/>
      <c r="BE118" s="210">
        <v>44267</v>
      </c>
      <c r="BF118" s="222"/>
      <c r="BG118" s="218"/>
    </row>
    <row r="119" spans="1:59" ht="15.75" customHeight="1">
      <c r="A119" s="195">
        <v>1</v>
      </c>
      <c r="B119" s="196" t="s">
        <v>125</v>
      </c>
      <c r="C119" s="281" t="str">
        <f t="shared" si="1"/>
        <v>1 Mamadou</v>
      </c>
      <c r="D119" s="198">
        <v>37623</v>
      </c>
      <c r="E119" s="199"/>
      <c r="F119" s="209"/>
      <c r="G119" s="209"/>
      <c r="H119" s="215"/>
      <c r="I119" s="209"/>
      <c r="J119" s="203">
        <v>43676</v>
      </c>
      <c r="K119" s="204">
        <v>16</v>
      </c>
      <c r="L119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19" s="203">
        <v>43787</v>
      </c>
      <c r="N119" s="204"/>
      <c r="O119" s="205"/>
      <c r="P119" s="205"/>
      <c r="Q119" s="200"/>
      <c r="R119" s="206"/>
      <c r="S119" s="207"/>
      <c r="T119" s="205"/>
      <c r="U119" s="205"/>
      <c r="V119" s="208"/>
      <c r="W119" s="209"/>
      <c r="X119" s="203"/>
      <c r="Y119" s="232"/>
      <c r="Z119" s="204"/>
      <c r="AA119" s="209"/>
      <c r="AB119" s="205"/>
      <c r="AC119" s="224"/>
      <c r="AD119" s="209"/>
      <c r="AE119" s="205"/>
      <c r="AF119" s="209"/>
      <c r="AG119" s="204"/>
      <c r="AH119" s="209"/>
      <c r="AI119" s="213"/>
      <c r="AJ119" s="214"/>
      <c r="AK119" s="203"/>
      <c r="AL119" s="205"/>
      <c r="AM119" s="205"/>
      <c r="AN119" s="205"/>
      <c r="AO119" s="205"/>
      <c r="AP119" s="205"/>
      <c r="AQ119" s="205"/>
      <c r="AR119" s="203"/>
      <c r="AS119" s="215"/>
      <c r="AT119" s="225"/>
      <c r="AU119" s="205"/>
      <c r="AV119" s="197"/>
      <c r="AW119" s="205"/>
      <c r="AX119" s="205"/>
      <c r="AY119" s="205"/>
      <c r="AZ119" s="205"/>
      <c r="BA119" s="203"/>
      <c r="BB119" s="197"/>
      <c r="BC119" s="216"/>
      <c r="BD119" s="226"/>
      <c r="BE119" s="210">
        <v>44270</v>
      </c>
      <c r="BF119" s="222"/>
      <c r="BG119" s="218"/>
    </row>
    <row r="120" spans="1:59" ht="15.75" customHeight="1">
      <c r="A120" s="195">
        <v>1</v>
      </c>
      <c r="B120" s="233" t="s">
        <v>146</v>
      </c>
      <c r="C120" s="281" t="str">
        <f t="shared" si="1"/>
        <v>1 Brahima</v>
      </c>
      <c r="D120" s="234">
        <v>37659</v>
      </c>
      <c r="E120" s="199"/>
      <c r="F120" s="235"/>
      <c r="G120" s="200"/>
      <c r="H120" s="215"/>
      <c r="I120" s="202" t="s">
        <v>334</v>
      </c>
      <c r="J120" s="236">
        <v>43788</v>
      </c>
      <c r="K120" s="237">
        <v>16</v>
      </c>
      <c r="L120" s="236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0" s="236">
        <v>43812</v>
      </c>
      <c r="N120" s="237"/>
      <c r="O120" s="205"/>
      <c r="P120" s="238"/>
      <c r="Q120" s="209"/>
      <c r="R120" s="239"/>
      <c r="S120" s="240"/>
      <c r="T120" s="205"/>
      <c r="U120" s="205"/>
      <c r="V120" s="241"/>
      <c r="W120" s="235"/>
      <c r="X120" s="203"/>
      <c r="Y120" s="242"/>
      <c r="Z120" s="237"/>
      <c r="AA120" s="209"/>
      <c r="AB120" s="238"/>
      <c r="AC120" s="224"/>
      <c r="AD120" s="235"/>
      <c r="AE120" s="231"/>
      <c r="AF120" s="209"/>
      <c r="AG120" s="237"/>
      <c r="AH120" s="235"/>
      <c r="AI120" s="243"/>
      <c r="AJ120" s="244"/>
      <c r="AK120" s="236"/>
      <c r="AL120" s="238"/>
      <c r="AM120" s="238"/>
      <c r="AN120" s="238"/>
      <c r="AO120" s="205"/>
      <c r="AP120" s="205"/>
      <c r="AQ120" s="205"/>
      <c r="AR120" s="203"/>
      <c r="AS120" s="245"/>
      <c r="AT120" s="246"/>
      <c r="AU120" s="205"/>
      <c r="AV120" s="197"/>
      <c r="AW120" s="238"/>
      <c r="AX120" s="205"/>
      <c r="AY120" s="205"/>
      <c r="AZ120" s="205"/>
      <c r="BA120" s="203"/>
      <c r="BB120" s="197"/>
      <c r="BC120" s="247"/>
      <c r="BD120" s="205"/>
      <c r="BE120" s="248">
        <v>44272</v>
      </c>
      <c r="BF120" s="249"/>
      <c r="BG120" s="250"/>
    </row>
    <row r="121" spans="1:59" ht="15.75" customHeight="1">
      <c r="A121" s="195">
        <v>1</v>
      </c>
      <c r="B121" s="196" t="s">
        <v>120</v>
      </c>
      <c r="C121" s="281" t="str">
        <f t="shared" si="1"/>
        <v>1 Oumar</v>
      </c>
      <c r="D121" s="198">
        <v>37321</v>
      </c>
      <c r="E121" s="199"/>
      <c r="F121" s="209"/>
      <c r="G121" s="209"/>
      <c r="H121" s="201"/>
      <c r="I121" s="202" t="s">
        <v>332</v>
      </c>
      <c r="J121" s="203">
        <v>43427</v>
      </c>
      <c r="K121" s="204">
        <v>16</v>
      </c>
      <c r="L121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1" s="203">
        <v>43434</v>
      </c>
      <c r="N121" s="204"/>
      <c r="O121" s="197"/>
      <c r="P121" s="205"/>
      <c r="Q121" s="200"/>
      <c r="R121" s="206"/>
      <c r="S121" s="207"/>
      <c r="T121" s="197"/>
      <c r="U121" s="197"/>
      <c r="V121" s="208"/>
      <c r="W121" s="209"/>
      <c r="X121" s="210"/>
      <c r="Y121" s="211"/>
      <c r="Z121" s="204"/>
      <c r="AA121" s="200"/>
      <c r="AB121" s="205"/>
      <c r="AC121" s="212"/>
      <c r="AD121" s="209"/>
      <c r="AE121" s="197"/>
      <c r="AF121" s="200"/>
      <c r="AG121" s="204"/>
      <c r="AH121" s="209"/>
      <c r="AI121" s="213"/>
      <c r="AJ121" s="214"/>
      <c r="AK121" s="203"/>
      <c r="AL121" s="205"/>
      <c r="AM121" s="205"/>
      <c r="AN121" s="205"/>
      <c r="AO121" s="197"/>
      <c r="AP121" s="205"/>
      <c r="AQ121" s="197"/>
      <c r="AR121" s="203"/>
      <c r="AS121" s="215"/>
      <c r="AT121" s="230"/>
      <c r="AU121" s="205"/>
      <c r="AV121" s="197"/>
      <c r="AW121" s="205"/>
      <c r="AX121" s="197"/>
      <c r="AY121" s="197"/>
      <c r="AZ121" s="197"/>
      <c r="BA121" s="210"/>
      <c r="BB121" s="197"/>
      <c r="BC121" s="216"/>
      <c r="BD121" s="217"/>
      <c r="BE121" s="210">
        <v>44262</v>
      </c>
      <c r="BF121" s="222"/>
      <c r="BG121" s="218"/>
    </row>
    <row r="122" spans="1:59" ht="15.75" customHeight="1">
      <c r="A122" s="195">
        <v>1</v>
      </c>
      <c r="B122" s="196" t="s">
        <v>300</v>
      </c>
      <c r="C122" s="281" t="str">
        <f t="shared" si="1"/>
        <v>1 Munna</v>
      </c>
      <c r="D122" s="198">
        <v>38155</v>
      </c>
      <c r="E122" s="199"/>
      <c r="F122" s="209"/>
      <c r="G122" s="200"/>
      <c r="H122" s="201"/>
      <c r="I122" s="200"/>
      <c r="J122" s="203">
        <v>44015</v>
      </c>
      <c r="K122" s="204">
        <v>15</v>
      </c>
      <c r="L122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2" s="203">
        <v>44035</v>
      </c>
      <c r="N122" s="204"/>
      <c r="O122" s="197"/>
      <c r="P122" s="205"/>
      <c r="Q122" s="200"/>
      <c r="R122" s="206"/>
      <c r="S122" s="207"/>
      <c r="T122" s="197"/>
      <c r="U122" s="197"/>
      <c r="V122" s="208"/>
      <c r="W122" s="209"/>
      <c r="X122" s="210"/>
      <c r="Y122" s="211"/>
      <c r="Z122" s="204"/>
      <c r="AA122" s="197"/>
      <c r="AB122" s="205"/>
      <c r="AC122" s="224"/>
      <c r="AD122" s="209"/>
      <c r="AE122" s="197"/>
      <c r="AF122" s="200"/>
      <c r="AG122" s="204"/>
      <c r="AH122" s="204"/>
      <c r="AI122" s="213"/>
      <c r="AJ122" s="214"/>
      <c r="AK122" s="203"/>
      <c r="AL122" s="205"/>
      <c r="AM122" s="205"/>
      <c r="AN122" s="205"/>
      <c r="AO122" s="205"/>
      <c r="AP122" s="205"/>
      <c r="AQ122" s="197"/>
      <c r="AR122" s="203"/>
      <c r="AS122" s="215"/>
      <c r="AT122" s="225"/>
      <c r="AU122" s="205"/>
      <c r="AV122" s="197"/>
      <c r="AW122" s="205"/>
      <c r="AX122" s="197"/>
      <c r="AY122" s="197"/>
      <c r="AZ122" s="197"/>
      <c r="BA122" s="197"/>
      <c r="BB122" s="197"/>
      <c r="BC122" s="216"/>
      <c r="BD122" s="217"/>
      <c r="BE122" s="210">
        <v>44272</v>
      </c>
      <c r="BF122" s="222"/>
      <c r="BG122" s="218"/>
    </row>
    <row r="123" spans="1:59" ht="15.75" customHeight="1">
      <c r="A123" s="195">
        <v>1</v>
      </c>
      <c r="B123" s="196" t="s">
        <v>362</v>
      </c>
      <c r="C123" s="281" t="str">
        <f t="shared" si="1"/>
        <v>1 Ibrahima Sadjo</v>
      </c>
      <c r="D123" s="198">
        <v>38061</v>
      </c>
      <c r="E123" s="199"/>
      <c r="F123" s="209"/>
      <c r="G123" s="209"/>
      <c r="H123" s="201"/>
      <c r="I123" s="200"/>
      <c r="J123" s="203">
        <v>44034</v>
      </c>
      <c r="K123" s="204">
        <v>16</v>
      </c>
      <c r="L123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3" s="203">
        <v>44053</v>
      </c>
      <c r="N123" s="204"/>
      <c r="O123" s="197"/>
      <c r="P123" s="205"/>
      <c r="Q123" s="200"/>
      <c r="R123" s="206"/>
      <c r="S123" s="207"/>
      <c r="T123" s="197"/>
      <c r="U123" s="197"/>
      <c r="V123" s="208"/>
      <c r="W123" s="209"/>
      <c r="X123" s="210"/>
      <c r="Y123" s="211"/>
      <c r="Z123" s="204"/>
      <c r="AA123" s="200"/>
      <c r="AB123" s="205"/>
      <c r="AC123" s="212"/>
      <c r="AD123" s="209"/>
      <c r="AE123" s="221"/>
      <c r="AF123" s="200"/>
      <c r="AG123" s="204"/>
      <c r="AH123" s="209"/>
      <c r="AI123" s="213"/>
      <c r="AJ123" s="214"/>
      <c r="AK123" s="203"/>
      <c r="AL123" s="205"/>
      <c r="AM123" s="205"/>
      <c r="AN123" s="205"/>
      <c r="AO123" s="205"/>
      <c r="AP123" s="205"/>
      <c r="AQ123" s="205"/>
      <c r="AR123" s="203"/>
      <c r="AS123" s="215"/>
      <c r="AT123" s="225"/>
      <c r="AU123" s="205"/>
      <c r="AV123" s="197"/>
      <c r="AW123" s="205"/>
      <c r="AX123" s="197"/>
      <c r="AY123" s="197"/>
      <c r="AZ123" s="197"/>
      <c r="BA123" s="210"/>
      <c r="BB123" s="197"/>
      <c r="BC123" s="216"/>
      <c r="BD123" s="217"/>
      <c r="BE123" s="210">
        <v>44279</v>
      </c>
      <c r="BF123" s="222"/>
      <c r="BG123" s="218"/>
    </row>
    <row r="124" spans="1:59" ht="15.75" customHeight="1">
      <c r="A124" s="195">
        <v>1</v>
      </c>
      <c r="B124" s="196" t="s">
        <v>125</v>
      </c>
      <c r="C124" s="281" t="str">
        <f t="shared" si="1"/>
        <v>1 Mamadou</v>
      </c>
      <c r="D124" s="198">
        <v>37986</v>
      </c>
      <c r="E124" s="199"/>
      <c r="F124" s="209"/>
      <c r="G124" s="200"/>
      <c r="H124" s="201"/>
      <c r="I124" s="200"/>
      <c r="J124" s="203">
        <v>43641</v>
      </c>
      <c r="K124" s="204">
        <v>15</v>
      </c>
      <c r="L124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4" s="203">
        <v>43434</v>
      </c>
      <c r="N124" s="204"/>
      <c r="O124" s="197"/>
      <c r="P124" s="205"/>
      <c r="Q124" s="200"/>
      <c r="R124" s="206"/>
      <c r="S124" s="207"/>
      <c r="T124" s="197"/>
      <c r="U124" s="197"/>
      <c r="V124" s="208"/>
      <c r="W124" s="209"/>
      <c r="X124" s="210"/>
      <c r="Y124" s="211"/>
      <c r="Z124" s="204"/>
      <c r="AA124" s="197"/>
      <c r="AB124" s="205"/>
      <c r="AC124" s="224"/>
      <c r="AD124" s="209"/>
      <c r="AE124" s="197"/>
      <c r="AF124" s="200"/>
      <c r="AG124" s="204"/>
      <c r="AH124" s="209"/>
      <c r="AI124" s="213"/>
      <c r="AJ124" s="214"/>
      <c r="AK124" s="203"/>
      <c r="AL124" s="205"/>
      <c r="AM124" s="205"/>
      <c r="AN124" s="205"/>
      <c r="AO124" s="205"/>
      <c r="AP124" s="205"/>
      <c r="AQ124" s="197"/>
      <c r="AR124" s="203"/>
      <c r="AS124" s="215"/>
      <c r="AT124" s="225"/>
      <c r="AU124" s="205"/>
      <c r="AV124" s="197"/>
      <c r="AW124" s="205"/>
      <c r="AX124" s="197"/>
      <c r="AY124" s="197"/>
      <c r="AZ124" s="197"/>
      <c r="BA124" s="197"/>
      <c r="BB124" s="197"/>
      <c r="BC124" s="216"/>
      <c r="BD124" s="217"/>
      <c r="BE124" s="210">
        <v>44286</v>
      </c>
      <c r="BF124" s="222"/>
      <c r="BG124" s="218"/>
    </row>
    <row r="125" spans="1:59" ht="15.75" customHeight="1">
      <c r="A125" s="195">
        <v>1</v>
      </c>
      <c r="B125" s="196" t="s">
        <v>238</v>
      </c>
      <c r="C125" s="281" t="str">
        <f t="shared" si="1"/>
        <v>1 Seydou</v>
      </c>
      <c r="D125" s="198">
        <v>38258</v>
      </c>
      <c r="E125" s="199"/>
      <c r="F125" s="209"/>
      <c r="G125" s="209"/>
      <c r="H125" s="215"/>
      <c r="I125" s="228" t="s">
        <v>335</v>
      </c>
      <c r="J125" s="203">
        <v>44040</v>
      </c>
      <c r="K125" s="204">
        <v>15</v>
      </c>
      <c r="L125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5" s="203">
        <v>44055</v>
      </c>
      <c r="N125" s="204"/>
      <c r="O125" s="205"/>
      <c r="P125" s="205"/>
      <c r="Q125" s="209"/>
      <c r="R125" s="206"/>
      <c r="S125" s="207"/>
      <c r="T125" s="205"/>
      <c r="U125" s="205"/>
      <c r="V125" s="208"/>
      <c r="W125" s="209"/>
      <c r="X125" s="203"/>
      <c r="Y125" s="211"/>
      <c r="Z125" s="204"/>
      <c r="AA125" s="209"/>
      <c r="AB125" s="205"/>
      <c r="AC125" s="224"/>
      <c r="AD125" s="209"/>
      <c r="AE125" s="231"/>
      <c r="AF125" s="209"/>
      <c r="AG125" s="204"/>
      <c r="AH125" s="209"/>
      <c r="AI125" s="213"/>
      <c r="AJ125" s="214"/>
      <c r="AK125" s="203"/>
      <c r="AL125" s="205"/>
      <c r="AM125" s="205"/>
      <c r="AN125" s="205"/>
      <c r="AO125" s="205"/>
      <c r="AP125" s="205"/>
      <c r="AQ125" s="205"/>
      <c r="AR125" s="203"/>
      <c r="AS125" s="215"/>
      <c r="AT125" s="225"/>
      <c r="AU125" s="205"/>
      <c r="AV125" s="205"/>
      <c r="AW125" s="205"/>
      <c r="AX125" s="205"/>
      <c r="AY125" s="205"/>
      <c r="AZ125" s="205"/>
      <c r="BA125" s="203"/>
      <c r="BB125" s="197"/>
      <c r="BC125" s="216"/>
      <c r="BD125" s="226"/>
      <c r="BE125" s="210">
        <v>44286</v>
      </c>
      <c r="BF125" s="222"/>
      <c r="BG125" s="218"/>
    </row>
    <row r="126" spans="1:59" ht="15.75" customHeight="1">
      <c r="A126" s="195">
        <v>1</v>
      </c>
      <c r="B126" s="196" t="s">
        <v>245</v>
      </c>
      <c r="C126" s="281" t="str">
        <f t="shared" si="1"/>
        <v>1 Josim</v>
      </c>
      <c r="D126" s="198">
        <v>37895</v>
      </c>
      <c r="E126" s="199"/>
      <c r="F126" s="209"/>
      <c r="G126" s="209"/>
      <c r="H126" s="215"/>
      <c r="I126" s="209"/>
      <c r="J126" s="203">
        <v>43790</v>
      </c>
      <c r="K126" s="204">
        <v>16</v>
      </c>
      <c r="L126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6" s="203">
        <v>43839</v>
      </c>
      <c r="N126" s="204"/>
      <c r="O126" s="205"/>
      <c r="P126" s="205"/>
      <c r="Q126" s="200"/>
      <c r="R126" s="206"/>
      <c r="S126" s="207"/>
      <c r="T126" s="205"/>
      <c r="U126" s="205"/>
      <c r="V126" s="208"/>
      <c r="W126" s="209"/>
      <c r="X126" s="203"/>
      <c r="Y126" s="211"/>
      <c r="Z126" s="204"/>
      <c r="AA126" s="209"/>
      <c r="AB126" s="205"/>
      <c r="AC126" s="224"/>
      <c r="AD126" s="209"/>
      <c r="AE126" s="231"/>
      <c r="AF126" s="209"/>
      <c r="AG126" s="204"/>
      <c r="AH126" s="209"/>
      <c r="AI126" s="213"/>
      <c r="AJ126" s="214"/>
      <c r="AK126" s="203"/>
      <c r="AL126" s="205"/>
      <c r="AM126" s="205"/>
      <c r="AN126" s="205"/>
      <c r="AO126" s="205"/>
      <c r="AP126" s="205"/>
      <c r="AQ126" s="205"/>
      <c r="AR126" s="203"/>
      <c r="AS126" s="215"/>
      <c r="AT126" s="225"/>
      <c r="AU126" s="205"/>
      <c r="AV126" s="197"/>
      <c r="AW126" s="205"/>
      <c r="AX126" s="205"/>
      <c r="AY126" s="205"/>
      <c r="AZ126" s="205"/>
      <c r="BA126" s="203"/>
      <c r="BB126" s="197"/>
      <c r="BC126" s="216"/>
      <c r="BD126" s="226"/>
      <c r="BE126" s="210">
        <v>44293</v>
      </c>
      <c r="BF126" s="222"/>
      <c r="BG126" s="218"/>
    </row>
    <row r="127" spans="1:59" ht="15.75" customHeight="1">
      <c r="A127" s="195">
        <v>1</v>
      </c>
      <c r="B127" s="196" t="s">
        <v>107</v>
      </c>
      <c r="C127" s="281" t="str">
        <f t="shared" si="1"/>
        <v>1 Nayem</v>
      </c>
      <c r="D127" s="198">
        <v>37924</v>
      </c>
      <c r="E127" s="199"/>
      <c r="F127" s="209"/>
      <c r="G127" s="209"/>
      <c r="H127" s="201"/>
      <c r="I127" s="200"/>
      <c r="J127" s="203">
        <v>43725</v>
      </c>
      <c r="K127" s="204">
        <v>15</v>
      </c>
      <c r="L127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7" s="203">
        <v>43797</v>
      </c>
      <c r="N127" s="204"/>
      <c r="O127" s="197"/>
      <c r="P127" s="205"/>
      <c r="Q127" s="200"/>
      <c r="R127" s="206"/>
      <c r="S127" s="207"/>
      <c r="T127" s="197"/>
      <c r="U127" s="197"/>
      <c r="V127" s="208"/>
      <c r="W127" s="209"/>
      <c r="X127" s="210"/>
      <c r="Y127" s="211"/>
      <c r="Z127" s="204"/>
      <c r="AA127" s="200"/>
      <c r="AB127" s="205"/>
      <c r="AC127" s="212"/>
      <c r="AD127" s="209"/>
      <c r="AE127" s="221"/>
      <c r="AF127" s="200"/>
      <c r="AG127" s="204"/>
      <c r="AH127" s="209"/>
      <c r="AI127" s="213"/>
      <c r="AJ127" s="214"/>
      <c r="AK127" s="203"/>
      <c r="AL127" s="205"/>
      <c r="AM127" s="205"/>
      <c r="AN127" s="205"/>
      <c r="AO127" s="197"/>
      <c r="AP127" s="197"/>
      <c r="AQ127" s="197"/>
      <c r="AR127" s="203"/>
      <c r="AS127" s="215"/>
      <c r="AT127" s="225"/>
      <c r="AU127" s="205"/>
      <c r="AV127" s="197"/>
      <c r="AW127" s="205"/>
      <c r="AX127" s="197"/>
      <c r="AY127" s="197"/>
      <c r="AZ127" s="197"/>
      <c r="BA127" s="210"/>
      <c r="BB127" s="197"/>
      <c r="BC127" s="216"/>
      <c r="BD127" s="217"/>
      <c r="BE127" s="210">
        <v>44293</v>
      </c>
      <c r="BF127" s="222"/>
      <c r="BG127" s="218"/>
    </row>
    <row r="128" spans="1:59" ht="15.75" customHeight="1">
      <c r="A128" s="195">
        <v>1</v>
      </c>
      <c r="B128" s="196" t="s">
        <v>133</v>
      </c>
      <c r="C128" s="281" t="str">
        <f t="shared" si="1"/>
        <v>1 Zoumana</v>
      </c>
      <c r="D128" s="198">
        <v>37613</v>
      </c>
      <c r="E128" s="199"/>
      <c r="F128" s="209"/>
      <c r="G128" s="200"/>
      <c r="H128" s="215"/>
      <c r="I128" s="209"/>
      <c r="J128" s="203">
        <v>43825</v>
      </c>
      <c r="K128" s="204">
        <v>17</v>
      </c>
      <c r="L128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8" s="203">
        <v>43850</v>
      </c>
      <c r="N128" s="204"/>
      <c r="O128" s="205"/>
      <c r="P128" s="205"/>
      <c r="Q128" s="200"/>
      <c r="R128" s="206"/>
      <c r="S128" s="207"/>
      <c r="T128" s="205"/>
      <c r="U128" s="205"/>
      <c r="V128" s="208"/>
      <c r="W128" s="209"/>
      <c r="X128" s="203"/>
      <c r="Y128" s="211"/>
      <c r="Z128" s="204"/>
      <c r="AA128" s="209"/>
      <c r="AB128" s="205"/>
      <c r="AC128" s="224"/>
      <c r="AD128" s="209"/>
      <c r="AE128" s="231"/>
      <c r="AF128" s="209"/>
      <c r="AG128" s="204"/>
      <c r="AH128" s="209"/>
      <c r="AI128" s="213"/>
      <c r="AJ128" s="214"/>
      <c r="AK128" s="203"/>
      <c r="AL128" s="205"/>
      <c r="AM128" s="205"/>
      <c r="AN128" s="205"/>
      <c r="AO128" s="205"/>
      <c r="AP128" s="205"/>
      <c r="AQ128" s="205"/>
      <c r="AR128" s="203"/>
      <c r="AS128" s="215"/>
      <c r="AT128" s="225"/>
      <c r="AU128" s="205"/>
      <c r="AV128" s="197"/>
      <c r="AW128" s="205"/>
      <c r="AX128" s="205"/>
      <c r="AY128" s="205"/>
      <c r="AZ128" s="205"/>
      <c r="BA128" s="203"/>
      <c r="BB128" s="197"/>
      <c r="BC128" s="216"/>
      <c r="BD128" s="226"/>
      <c r="BE128" s="210">
        <v>44293</v>
      </c>
      <c r="BF128" s="222"/>
      <c r="BG128" s="222"/>
    </row>
    <row r="129" spans="1:59" ht="15.75" customHeight="1">
      <c r="A129" s="195">
        <v>1</v>
      </c>
      <c r="B129" s="196" t="s">
        <v>142</v>
      </c>
      <c r="C129" s="281" t="str">
        <f t="shared" si="1"/>
        <v>1 Zaker</v>
      </c>
      <c r="D129" s="198">
        <v>37622</v>
      </c>
      <c r="E129" s="199"/>
      <c r="F129" s="209"/>
      <c r="G129" s="200"/>
      <c r="H129" s="201"/>
      <c r="I129" s="229" t="s">
        <v>359</v>
      </c>
      <c r="J129" s="203">
        <v>42799</v>
      </c>
      <c r="K129" s="204">
        <v>14</v>
      </c>
      <c r="L129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29" s="203">
        <v>43495</v>
      </c>
      <c r="N129" s="204"/>
      <c r="O129" s="197"/>
      <c r="P129" s="205"/>
      <c r="Q129" s="200"/>
      <c r="R129" s="206"/>
      <c r="S129" s="207"/>
      <c r="T129" s="197"/>
      <c r="U129" s="197"/>
      <c r="V129" s="208"/>
      <c r="W129" s="209"/>
      <c r="X129" s="210"/>
      <c r="Y129" s="211"/>
      <c r="Z129" s="204"/>
      <c r="AA129" s="200"/>
      <c r="AB129" s="205"/>
      <c r="AC129" s="212"/>
      <c r="AD129" s="209"/>
      <c r="AE129" s="197"/>
      <c r="AF129" s="200"/>
      <c r="AG129" s="204"/>
      <c r="AH129" s="209"/>
      <c r="AI129" s="213"/>
      <c r="AJ129" s="214"/>
      <c r="AK129" s="203"/>
      <c r="AL129" s="205"/>
      <c r="AM129" s="205"/>
      <c r="AN129" s="205"/>
      <c r="AO129" s="197"/>
      <c r="AP129" s="205"/>
      <c r="AQ129" s="197"/>
      <c r="AR129" s="203"/>
      <c r="AS129" s="215"/>
      <c r="AT129" s="230"/>
      <c r="AU129" s="205"/>
      <c r="AV129" s="197"/>
      <c r="AW129" s="205"/>
      <c r="AX129" s="197"/>
      <c r="AY129" s="197"/>
      <c r="AZ129" s="197"/>
      <c r="BA129" s="210"/>
      <c r="BB129" s="197"/>
      <c r="BC129" s="216"/>
      <c r="BD129" s="217"/>
      <c r="BE129" s="210">
        <v>44295</v>
      </c>
      <c r="BF129" s="222"/>
      <c r="BG129" s="222"/>
    </row>
    <row r="130" spans="1:59" ht="15.75" customHeight="1">
      <c r="A130" s="195">
        <v>1</v>
      </c>
      <c r="B130" s="196" t="s">
        <v>253</v>
      </c>
      <c r="C130" s="281" t="str">
        <f t="shared" si="1"/>
        <v>1 Md Rasel</v>
      </c>
      <c r="D130" s="198">
        <v>37690</v>
      </c>
      <c r="E130" s="199"/>
      <c r="F130" s="209"/>
      <c r="G130" s="200"/>
      <c r="H130" s="215"/>
      <c r="I130" s="229" t="s">
        <v>337</v>
      </c>
      <c r="J130" s="203">
        <v>43769</v>
      </c>
      <c r="K130" s="204">
        <v>16</v>
      </c>
      <c r="L130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0" s="203">
        <v>44001</v>
      </c>
      <c r="N130" s="204"/>
      <c r="O130" s="197"/>
      <c r="P130" s="205"/>
      <c r="Q130" s="200"/>
      <c r="R130" s="206"/>
      <c r="S130" s="207"/>
      <c r="T130" s="197"/>
      <c r="U130" s="197"/>
      <c r="V130" s="208"/>
      <c r="W130" s="209"/>
      <c r="X130" s="210"/>
      <c r="Y130" s="211"/>
      <c r="Z130" s="204"/>
      <c r="AA130" s="200"/>
      <c r="AB130" s="205"/>
      <c r="AC130" s="212"/>
      <c r="AD130" s="209"/>
      <c r="AE130" s="197"/>
      <c r="AF130" s="200"/>
      <c r="AG130" s="204"/>
      <c r="AH130" s="209"/>
      <c r="AI130" s="213"/>
      <c r="AJ130" s="214"/>
      <c r="AK130" s="203"/>
      <c r="AL130" s="205"/>
      <c r="AM130" s="205"/>
      <c r="AN130" s="205"/>
      <c r="AO130" s="197"/>
      <c r="AP130" s="197"/>
      <c r="AQ130" s="197"/>
      <c r="AR130" s="203"/>
      <c r="AS130" s="215"/>
      <c r="AT130" s="230"/>
      <c r="AU130" s="205"/>
      <c r="AV130" s="197"/>
      <c r="AW130" s="205"/>
      <c r="AX130" s="197"/>
      <c r="AY130" s="197"/>
      <c r="AZ130" s="197"/>
      <c r="BA130" s="210"/>
      <c r="BB130" s="197"/>
      <c r="BC130" s="216"/>
      <c r="BD130" s="217"/>
      <c r="BE130" s="210">
        <v>44295</v>
      </c>
      <c r="BF130" s="222"/>
      <c r="BG130" s="222"/>
    </row>
    <row r="131" spans="1:59" ht="15.75" customHeight="1">
      <c r="A131" s="195">
        <v>1</v>
      </c>
      <c r="B131" s="196" t="s">
        <v>206</v>
      </c>
      <c r="C131" s="281" t="str">
        <f t="shared" si="1"/>
        <v>1 Khaled</v>
      </c>
      <c r="D131" s="198">
        <v>37622</v>
      </c>
      <c r="E131" s="199"/>
      <c r="F131" s="209"/>
      <c r="G131" s="200"/>
      <c r="H131" s="201"/>
      <c r="I131" s="251"/>
      <c r="J131" s="203">
        <v>43629</v>
      </c>
      <c r="K131" s="204">
        <v>16</v>
      </c>
      <c r="L131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1" s="203">
        <v>44008</v>
      </c>
      <c r="N131" s="204"/>
      <c r="O131" s="197"/>
      <c r="P131" s="205"/>
      <c r="Q131" s="200"/>
      <c r="R131" s="206"/>
      <c r="S131" s="207"/>
      <c r="T131" s="197"/>
      <c r="U131" s="197"/>
      <c r="V131" s="208"/>
      <c r="W131" s="209"/>
      <c r="X131" s="210"/>
      <c r="Y131" s="211"/>
      <c r="Z131" s="204"/>
      <c r="AA131" s="200"/>
      <c r="AB131" s="205"/>
      <c r="AC131" s="212"/>
      <c r="AD131" s="209"/>
      <c r="AE131" s="197"/>
      <c r="AF131" s="200"/>
      <c r="AG131" s="204"/>
      <c r="AH131" s="209"/>
      <c r="AI131" s="213"/>
      <c r="AJ131" s="214"/>
      <c r="AK131" s="203"/>
      <c r="AL131" s="205"/>
      <c r="AM131" s="205"/>
      <c r="AN131" s="205"/>
      <c r="AO131" s="197"/>
      <c r="AP131" s="197"/>
      <c r="AQ131" s="197"/>
      <c r="AR131" s="203"/>
      <c r="AS131" s="215"/>
      <c r="AT131" s="225"/>
      <c r="AU131" s="205"/>
      <c r="AV131" s="197"/>
      <c r="AW131" s="205"/>
      <c r="AX131" s="197"/>
      <c r="AY131" s="197"/>
      <c r="AZ131" s="197"/>
      <c r="BA131" s="210"/>
      <c r="BB131" s="197"/>
      <c r="BC131" s="216"/>
      <c r="BD131" s="217"/>
      <c r="BE131" s="210">
        <v>44295</v>
      </c>
      <c r="BF131" s="222"/>
      <c r="BG131" s="222"/>
    </row>
    <row r="132" spans="1:59" ht="15.75" customHeight="1">
      <c r="A132" s="195">
        <v>1</v>
      </c>
      <c r="B132" s="196" t="s">
        <v>240</v>
      </c>
      <c r="C132" s="281" t="str">
        <f t="shared" si="1"/>
        <v>1 Alhassane</v>
      </c>
      <c r="D132" s="198">
        <v>38097</v>
      </c>
      <c r="E132" s="199"/>
      <c r="F132" s="209"/>
      <c r="G132" s="209"/>
      <c r="H132" s="215"/>
      <c r="I132" s="209"/>
      <c r="J132" s="203">
        <v>44029</v>
      </c>
      <c r="K132" s="204">
        <v>15</v>
      </c>
      <c r="L132" s="203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2" s="203">
        <v>44069</v>
      </c>
      <c r="N132" s="204"/>
      <c r="O132" s="205"/>
      <c r="P132" s="205"/>
      <c r="Q132" s="209"/>
      <c r="R132" s="206"/>
      <c r="S132" s="207"/>
      <c r="T132" s="197"/>
      <c r="U132" s="205"/>
      <c r="V132" s="208"/>
      <c r="W132" s="209"/>
      <c r="X132" s="203"/>
      <c r="Y132" s="211"/>
      <c r="Z132" s="204"/>
      <c r="AA132" s="209"/>
      <c r="AB132" s="205"/>
      <c r="AC132" s="224"/>
      <c r="AD132" s="209"/>
      <c r="AE132" s="231"/>
      <c r="AF132" s="209"/>
      <c r="AG132" s="204"/>
      <c r="AH132" s="209"/>
      <c r="AI132" s="213"/>
      <c r="AJ132" s="214"/>
      <c r="AK132" s="203"/>
      <c r="AL132" s="205"/>
      <c r="AM132" s="205"/>
      <c r="AN132" s="205"/>
      <c r="AO132" s="197"/>
      <c r="AP132" s="197"/>
      <c r="AQ132" s="197"/>
      <c r="AR132" s="203"/>
      <c r="AS132" s="215"/>
      <c r="AT132" s="225"/>
      <c r="AU132" s="205"/>
      <c r="AV132" s="205"/>
      <c r="AW132" s="205"/>
      <c r="AX132" s="205"/>
      <c r="AY132" s="205"/>
      <c r="AZ132" s="205"/>
      <c r="BA132" s="203"/>
      <c r="BB132" s="197"/>
      <c r="BC132" s="216"/>
      <c r="BD132" s="226"/>
      <c r="BE132" s="210">
        <v>44296</v>
      </c>
      <c r="BF132" s="222"/>
      <c r="BG132" s="222"/>
    </row>
    <row r="133" spans="1:59" ht="15.75" customHeight="1">
      <c r="A133" s="195">
        <v>1</v>
      </c>
      <c r="B133" s="252" t="s">
        <v>207</v>
      </c>
      <c r="C133" s="281" t="str">
        <f t="shared" si="1"/>
        <v>1 Shamim</v>
      </c>
      <c r="D133" s="253">
        <v>37726</v>
      </c>
      <c r="E133" s="199"/>
      <c r="F133" s="254"/>
      <c r="G133" s="255"/>
      <c r="H133" s="256"/>
      <c r="I133" s="257" t="s">
        <v>328</v>
      </c>
      <c r="J133" s="258">
        <v>43788</v>
      </c>
      <c r="K133" s="259">
        <v>16</v>
      </c>
      <c r="L133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3" s="258">
        <v>43819</v>
      </c>
      <c r="N133" s="259"/>
      <c r="O133" s="260"/>
      <c r="P133" s="260"/>
      <c r="Q133" s="254"/>
      <c r="R133" s="261"/>
      <c r="S133" s="262"/>
      <c r="T133" s="260"/>
      <c r="U133" s="260"/>
      <c r="V133" s="263"/>
      <c r="W133" s="254"/>
      <c r="X133" s="258"/>
      <c r="Y133" s="264"/>
      <c r="Z133" s="259"/>
      <c r="AA133" s="254"/>
      <c r="AB133" s="260"/>
      <c r="AC133" s="265"/>
      <c r="AD133" s="254"/>
      <c r="AE133" s="266"/>
      <c r="AF133" s="254"/>
      <c r="AG133" s="259"/>
      <c r="AH133" s="254"/>
      <c r="AI133" s="267"/>
      <c r="AJ133" s="268"/>
      <c r="AK133" s="258"/>
      <c r="AL133" s="260"/>
      <c r="AM133" s="260"/>
      <c r="AN133" s="260"/>
      <c r="AO133" s="260"/>
      <c r="AP133" s="260"/>
      <c r="AQ133" s="260"/>
      <c r="AR133" s="258"/>
      <c r="AS133" s="256"/>
      <c r="AT133" s="269"/>
      <c r="AU133" s="260"/>
      <c r="AV133" s="270"/>
      <c r="AW133" s="260"/>
      <c r="AX133" s="260"/>
      <c r="AY133" s="260"/>
      <c r="AZ133" s="260"/>
      <c r="BA133" s="258"/>
      <c r="BB133" s="197"/>
      <c r="BC133" s="271"/>
      <c r="BD133" s="272"/>
      <c r="BE133" s="210">
        <v>44307</v>
      </c>
      <c r="BF133" s="222"/>
      <c r="BG133" s="222"/>
    </row>
    <row r="134" spans="1:59" ht="15.75">
      <c r="A134" s="195">
        <v>1</v>
      </c>
      <c r="B134" s="252" t="s">
        <v>251</v>
      </c>
      <c r="C134" s="281" t="str">
        <f t="shared" si="1"/>
        <v>1 Md Numan</v>
      </c>
      <c r="D134" s="253">
        <v>38113</v>
      </c>
      <c r="E134" s="199"/>
      <c r="F134" s="254"/>
      <c r="G134" s="255"/>
      <c r="H134" s="256"/>
      <c r="I134" s="273" t="s">
        <v>327</v>
      </c>
      <c r="J134" s="258">
        <v>43741</v>
      </c>
      <c r="K134" s="259">
        <v>14</v>
      </c>
      <c r="L134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4" s="258">
        <v>43825</v>
      </c>
      <c r="N134" s="259"/>
      <c r="O134" s="260"/>
      <c r="P134" s="260"/>
      <c r="Q134" s="254"/>
      <c r="R134" s="261"/>
      <c r="S134" s="262"/>
      <c r="T134" s="260"/>
      <c r="U134" s="260"/>
      <c r="V134" s="263"/>
      <c r="W134" s="254"/>
      <c r="X134" s="258"/>
      <c r="Y134" s="264"/>
      <c r="Z134" s="259"/>
      <c r="AA134" s="254"/>
      <c r="AB134" s="260"/>
      <c r="AC134" s="265"/>
      <c r="AD134" s="254"/>
      <c r="AE134" s="266"/>
      <c r="AF134" s="254"/>
      <c r="AG134" s="259"/>
      <c r="AH134" s="254"/>
      <c r="AI134" s="267"/>
      <c r="AJ134" s="268"/>
      <c r="AK134" s="258"/>
      <c r="AL134" s="260"/>
      <c r="AM134" s="260"/>
      <c r="AN134" s="260"/>
      <c r="AO134" s="260"/>
      <c r="AP134" s="260"/>
      <c r="AQ134" s="260"/>
      <c r="AR134" s="258"/>
      <c r="AS134" s="256"/>
      <c r="AT134" s="269"/>
      <c r="AU134" s="260"/>
      <c r="AV134" s="270"/>
      <c r="AW134" s="260"/>
      <c r="AX134" s="260"/>
      <c r="AY134" s="260"/>
      <c r="AZ134" s="260"/>
      <c r="BA134" s="258"/>
      <c r="BB134" s="197"/>
      <c r="BC134" s="271"/>
      <c r="BD134" s="272"/>
      <c r="BE134" s="210">
        <v>44315</v>
      </c>
      <c r="BF134" s="222"/>
      <c r="BG134" s="222"/>
    </row>
    <row r="135" spans="1:59" ht="15.75">
      <c r="A135" s="195">
        <v>1</v>
      </c>
      <c r="B135" s="252" t="s">
        <v>244</v>
      </c>
      <c r="C135" s="281" t="str">
        <f t="shared" si="1"/>
        <v>1 Maruf</v>
      </c>
      <c r="D135" s="253">
        <v>37665</v>
      </c>
      <c r="E135" s="199"/>
      <c r="F135" s="254"/>
      <c r="G135" s="255"/>
      <c r="H135" s="256"/>
      <c r="I135" s="254"/>
      <c r="J135" s="258">
        <v>43837</v>
      </c>
      <c r="K135" s="259">
        <v>16</v>
      </c>
      <c r="L135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5" s="258">
        <v>43852</v>
      </c>
      <c r="N135" s="259"/>
      <c r="O135" s="260"/>
      <c r="P135" s="260"/>
      <c r="Q135" s="254"/>
      <c r="R135" s="261"/>
      <c r="S135" s="262"/>
      <c r="T135" s="260"/>
      <c r="U135" s="260"/>
      <c r="V135" s="263"/>
      <c r="W135" s="254"/>
      <c r="X135" s="258"/>
      <c r="Y135" s="264"/>
      <c r="Z135" s="259"/>
      <c r="AA135" s="254"/>
      <c r="AB135" s="260"/>
      <c r="AC135" s="265"/>
      <c r="AD135" s="254"/>
      <c r="AE135" s="266"/>
      <c r="AF135" s="254"/>
      <c r="AG135" s="259"/>
      <c r="AH135" s="254"/>
      <c r="AI135" s="267"/>
      <c r="AJ135" s="268"/>
      <c r="AK135" s="258"/>
      <c r="AL135" s="260"/>
      <c r="AM135" s="260"/>
      <c r="AN135" s="260"/>
      <c r="AO135" s="260"/>
      <c r="AP135" s="260"/>
      <c r="AQ135" s="260"/>
      <c r="AR135" s="258"/>
      <c r="AS135" s="256"/>
      <c r="AT135" s="269"/>
      <c r="AU135" s="260"/>
      <c r="AV135" s="270"/>
      <c r="AW135" s="260"/>
      <c r="AX135" s="260"/>
      <c r="AY135" s="260"/>
      <c r="AZ135" s="260"/>
      <c r="BA135" s="258"/>
      <c r="BB135" s="197"/>
      <c r="BC135" s="271"/>
      <c r="BD135" s="272"/>
      <c r="BE135" s="210">
        <v>44341</v>
      </c>
      <c r="BF135" s="222"/>
      <c r="BG135" s="222"/>
    </row>
    <row r="136" spans="1:59" ht="15.75">
      <c r="A136" s="195">
        <v>1</v>
      </c>
      <c r="B136" s="291" t="s">
        <v>403</v>
      </c>
      <c r="C136" s="281" t="str">
        <f t="shared" si="1"/>
        <v>1 Mohammed Hadi</v>
      </c>
      <c r="D136" s="253">
        <v>38482</v>
      </c>
      <c r="E136" s="199"/>
      <c r="F136" s="254"/>
      <c r="G136" s="255"/>
      <c r="H136" s="256"/>
      <c r="I136" s="254"/>
      <c r="J136" s="258">
        <v>44093</v>
      </c>
      <c r="K136" s="259">
        <v>15</v>
      </c>
      <c r="L136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6" s="258">
        <v>44139</v>
      </c>
      <c r="N136" s="259"/>
      <c r="O136" s="260"/>
      <c r="P136" s="260"/>
      <c r="Q136" s="254"/>
      <c r="R136" s="261"/>
      <c r="S136" s="262"/>
      <c r="T136" s="260"/>
      <c r="U136" s="260"/>
      <c r="V136" s="263"/>
      <c r="W136" s="254"/>
      <c r="X136" s="258"/>
      <c r="Y136" s="264"/>
      <c r="Z136" s="259"/>
      <c r="AA136" s="254"/>
      <c r="AB136" s="260"/>
      <c r="AC136" s="265"/>
      <c r="AD136" s="254"/>
      <c r="AE136" s="266"/>
      <c r="AF136" s="254"/>
      <c r="AG136" s="259"/>
      <c r="AH136" s="254"/>
      <c r="AI136" s="267"/>
      <c r="AJ136" s="268"/>
      <c r="AK136" s="258"/>
      <c r="AL136" s="260"/>
      <c r="AM136" s="260"/>
      <c r="AN136" s="260"/>
      <c r="AO136" s="260"/>
      <c r="AP136" s="260"/>
      <c r="AQ136" s="260"/>
      <c r="AR136" s="258"/>
      <c r="AS136" s="256"/>
      <c r="AT136" s="269"/>
      <c r="AU136" s="260"/>
      <c r="AV136" s="270"/>
      <c r="AW136" s="260"/>
      <c r="AX136" s="260"/>
      <c r="AY136" s="260"/>
      <c r="AZ136" s="260"/>
      <c r="BA136" s="258"/>
      <c r="BB136" s="197"/>
      <c r="BC136" s="271"/>
      <c r="BD136" s="272"/>
      <c r="BE136" s="210">
        <v>44350</v>
      </c>
      <c r="BF136" s="222"/>
      <c r="BG136" s="222"/>
    </row>
    <row r="137" spans="1:59" ht="15.75">
      <c r="A137" s="195">
        <v>1</v>
      </c>
      <c r="B137" s="291" t="s">
        <v>414</v>
      </c>
      <c r="C137" s="281" t="str">
        <f t="shared" si="1"/>
        <v>1 Lougoumana</v>
      </c>
      <c r="D137" s="253">
        <v>38345</v>
      </c>
      <c r="E137" s="199"/>
      <c r="F137" s="254"/>
      <c r="G137" s="255"/>
      <c r="H137" s="256"/>
      <c r="I137" s="254"/>
      <c r="J137" s="258">
        <v>43997</v>
      </c>
      <c r="K137" s="259">
        <v>15</v>
      </c>
      <c r="L137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7" s="258">
        <v>44336</v>
      </c>
      <c r="N137" s="259"/>
      <c r="O137" s="260"/>
      <c r="P137" s="260"/>
      <c r="Q137" s="254"/>
      <c r="R137" s="261"/>
      <c r="S137" s="262"/>
      <c r="T137" s="260"/>
      <c r="U137" s="260"/>
      <c r="V137" s="263"/>
      <c r="W137" s="254"/>
      <c r="X137" s="258"/>
      <c r="Y137" s="264"/>
      <c r="Z137" s="259"/>
      <c r="AA137" s="254"/>
      <c r="AB137" s="260"/>
      <c r="AC137" s="265"/>
      <c r="AD137" s="254"/>
      <c r="AE137" s="266"/>
      <c r="AF137" s="254"/>
      <c r="AG137" s="259"/>
      <c r="AH137" s="254"/>
      <c r="AI137" s="267"/>
      <c r="AJ137" s="268"/>
      <c r="AK137" s="258"/>
      <c r="AL137" s="260"/>
      <c r="AM137" s="260"/>
      <c r="AN137" s="260"/>
      <c r="AO137" s="260"/>
      <c r="AP137" s="260"/>
      <c r="AQ137" s="260"/>
      <c r="AR137" s="258"/>
      <c r="AS137" s="256"/>
      <c r="AT137" s="269"/>
      <c r="AU137" s="260"/>
      <c r="AV137" s="270"/>
      <c r="AW137" s="260"/>
      <c r="AX137" s="260"/>
      <c r="AY137" s="260"/>
      <c r="AZ137" s="260"/>
      <c r="BA137" s="258"/>
      <c r="BB137" s="197"/>
      <c r="BC137" s="271"/>
      <c r="BD137" s="272"/>
      <c r="BE137" s="210">
        <v>44353</v>
      </c>
      <c r="BF137" s="222"/>
      <c r="BG137" s="222"/>
    </row>
    <row r="138" spans="1:59" ht="15.75">
      <c r="A138" s="195">
        <v>1</v>
      </c>
      <c r="B138" s="291" t="s">
        <v>127</v>
      </c>
      <c r="C138" s="281" t="str">
        <f t="shared" si="1"/>
        <v>1 Mamadou Saliou</v>
      </c>
      <c r="D138" s="253">
        <v>38195</v>
      </c>
      <c r="E138" s="199"/>
      <c r="F138" s="254"/>
      <c r="G138" s="255"/>
      <c r="H138" s="256"/>
      <c r="I138" s="254"/>
      <c r="J138" s="258">
        <v>43448</v>
      </c>
      <c r="K138" s="259">
        <v>13</v>
      </c>
      <c r="L138" s="258" t="e">
        <f>IF(Effectif[[#This Row],[Date de naissance]]&gt;0,DATE(YEAR(Effectif[[#This Row],[Date de naissance]])+18,MONTH(Effectif[[#This Row],[Date de naissance]]),DAY(Effectif[[#This Row],[Date de naissance]])),"")</f>
        <v>#VALUE!</v>
      </c>
      <c r="M138" s="258">
        <v>43858</v>
      </c>
      <c r="N138" s="259"/>
      <c r="O138" s="260"/>
      <c r="P138" s="260"/>
      <c r="Q138" s="254"/>
      <c r="R138" s="261"/>
      <c r="S138" s="262"/>
      <c r="T138" s="260"/>
      <c r="U138" s="260"/>
      <c r="V138" s="263"/>
      <c r="W138" s="254"/>
      <c r="X138" s="258"/>
      <c r="Y138" s="264"/>
      <c r="Z138" s="259"/>
      <c r="AA138" s="254"/>
      <c r="AB138" s="260"/>
      <c r="AC138" s="265"/>
      <c r="AD138" s="254"/>
      <c r="AE138" s="266"/>
      <c r="AF138" s="254"/>
      <c r="AG138" s="259"/>
      <c r="AH138" s="254"/>
      <c r="AI138" s="267"/>
      <c r="AJ138" s="268"/>
      <c r="AK138" s="258"/>
      <c r="AL138" s="260"/>
      <c r="AM138" s="260"/>
      <c r="AN138" s="260"/>
      <c r="AO138" s="260"/>
      <c r="AP138" s="260"/>
      <c r="AQ138" s="260"/>
      <c r="AR138" s="258"/>
      <c r="AS138" s="256"/>
      <c r="AT138" s="269"/>
      <c r="AU138" s="260"/>
      <c r="AV138" s="270"/>
      <c r="AW138" s="260"/>
      <c r="AX138" s="260"/>
      <c r="AY138" s="260"/>
      <c r="AZ138" s="260"/>
      <c r="BA138" s="258"/>
      <c r="BB138" s="197"/>
      <c r="BC138" s="271"/>
      <c r="BD138" s="272"/>
      <c r="BE138" s="210">
        <v>44362</v>
      </c>
      <c r="BF138" s="222"/>
      <c r="BG138" s="222"/>
    </row>
  </sheetData>
  <sortState ref="A2:BE19">
    <sortCondition ref="BE2:BE19"/>
    <sortCondition ref="C2:C19"/>
  </sortState>
  <customSheetViews>
    <customSheetView guid="{EE943BA9-0B80-4629-8DFD-5400001CD553}" showPageBreaks="1" hiddenColumns="1" state="hidden">
      <selection activeCell="D19" sqref="D19"/>
      <pageMargins left="0.7" right="0.7" top="0.75" bottom="0.75" header="0.3" footer="0.3"/>
      <pageSetup paperSize="9" orientation="portrait" verticalDpi="0" r:id="rId1"/>
    </customSheetView>
    <customSheetView guid="{2D17AA9F-28C5-47B9-B582-31047B6D7CD1}" hiddenColumns="1" state="hidden">
      <selection activeCell="AO7" sqref="AO7"/>
      <pageMargins left="0.7" right="0.7" top="0.75" bottom="0.75" header="0.3" footer="0.3"/>
      <pageSetup paperSize="9" orientation="portrait" verticalDpi="0" r:id="rId2"/>
    </customSheetView>
    <customSheetView guid="{45FAC4E9-01F5-48F9-AF57-4C2D450C8896}" hiddenColumns="1" state="hidden">
      <selection activeCell="AO7" sqref="AO7"/>
      <pageMargins left="0.7" right="0.7" top="0.75" bottom="0.75" header="0.3" footer="0.3"/>
      <pageSetup paperSize="9" orientation="portrait" verticalDpi="0" r:id="rId3"/>
    </customSheetView>
  </customSheetViews>
  <conditionalFormatting sqref="B138">
    <cfRule type="expression" dxfId="90" priority="1">
      <formula>$Q138="S._MOTTAIS"</formula>
    </cfRule>
    <cfRule type="expression" dxfId="89" priority="2">
      <formula>$Q138="J._CRESTOT"</formula>
    </cfRule>
    <cfRule type="expression" dxfId="88" priority="3">
      <formula>$Q138="H._LETESSIER"</formula>
    </cfRule>
    <cfRule type="expression" dxfId="87" priority="4">
      <formula>$Q138="G._DA_SILVA"</formula>
    </cfRule>
  </conditionalFormatting>
  <dataValidations count="12">
    <dataValidation type="list" allowBlank="1" showInputMessage="1" showErrorMessage="1" sqref="T78:T79 T69:T72 T91:T138">
      <formula1>IEF</formula1>
    </dataValidation>
    <dataValidation type="list" allowBlank="1" showInputMessage="1" showErrorMessage="1" sqref="O78:O79 O69:O72 O91:O138">
      <formula1>Accueil</formula1>
    </dataValidation>
    <dataValidation type="list" allowBlank="1" showInputMessage="1" showErrorMessage="1" sqref="AX78:AX79 AX69:AX72 AX91:AX138">
      <formula1>Scolarite</formula1>
    </dataValidation>
    <dataValidation type="list" allowBlank="1" showInputMessage="1" showErrorMessage="1" sqref="AU78:AU79 AU69:AU72 AU91:AU109">
      <formula1>Titre_15</formula1>
    </dataValidation>
    <dataValidation type="list" allowBlank="1" showInputMessage="1" showErrorMessage="1" sqref="P69:P72 Q91:Q138">
      <formula1>EDUCATEUR</formula1>
    </dataValidation>
    <dataValidation type="list" allowBlank="1" showInputMessage="1" showErrorMessage="1" sqref="AB78 AE78:AF79 AV78:AW79 AL79:AQ79 AO78:AQ78 AV69:AW72 AE69:AF72 AB69:AB72 AN69:AQ72 AL91:AQ91 AO92:AQ94 AL92:AM92 AL93:AN94 AL95:AQ96 AN97:AQ106 AN108:AQ116 AN117 AN118:AQ123 AE91:AF138 AL97:AL138 AV91:AW138 AN125:AQ125 AN127:AQ138">
      <formula1>Choix</formula1>
    </dataValidation>
    <dataValidation type="list" allowBlank="1" showInputMessage="1" showErrorMessage="1" sqref="AR78 AR69:AR72 AR90:AR106 AR109 AR113:AR123 AR125 AR127:AR138">
      <formula1>PAMIE</formula1>
    </dataValidation>
    <dataValidation type="custom" allowBlank="1" showInputMessage="1" showErrorMessage="1" sqref="X103 X106">
      <formula1>IF(OR(W103="Ordonnance de placement",W103="Tutelle")=TRUE, "Néant", "")</formula1>
    </dataValidation>
    <dataValidation type="list" allowBlank="1" showInputMessage="1" showErrorMessage="1" sqref="BB79:BC79 R69:S72 R78:S78">
      <formula1>INDIRECT(O69)</formula1>
    </dataValidation>
    <dataValidation type="list" allowBlank="1" showInputMessage="1" showErrorMessage="1" sqref="U78:U79 AY91:AZ138 U91:U138 AY78:AZ78 AY79:BA79 U69:U72 AY69:AZ72">
      <formula1>INDIRECT(T69)</formula1>
    </dataValidation>
    <dataValidation type="list" allowBlank="1" showInputMessage="1" showErrorMessage="1" sqref="W69:W72">
      <formula1>IF(F69&lt;&gt;"Mineur",ATJM,Mesure)</formula1>
    </dataValidation>
    <dataValidation type="list" allowBlank="1" showInputMessage="1" showErrorMessage="1" sqref="AU110:AU125 AU127:AU135 AU137:AU138">
      <formula1>IF($K110&lt;16,Titre_15,Titre_16)</formula1>
    </dataValidation>
  </dataValidations>
  <hyperlinks>
    <hyperlink ref="I112" r:id="rId4"/>
    <hyperlink ref="I115" r:id="rId5"/>
    <hyperlink ref="I117" r:id="rId6"/>
    <hyperlink ref="I118" r:id="rId7"/>
    <hyperlink ref="I116" r:id="rId8"/>
    <hyperlink ref="I120" r:id="rId9"/>
    <hyperlink ref="I121" r:id="rId10"/>
    <hyperlink ref="I125" r:id="rId11"/>
    <hyperlink ref="I129" r:id="rId12"/>
    <hyperlink ref="I130" r:id="rId13"/>
    <hyperlink ref="I133" r:id="rId14"/>
    <hyperlink ref="I134" r:id="rId15"/>
  </hyperlinks>
  <pageMargins left="0.7" right="0.7" top="0.75" bottom="0.75" header="0.3" footer="0.3"/>
  <pageSetup paperSize="9" orientation="portrait" r:id="rId16"/>
  <tableParts count="1">
    <tablePart r:id="rId17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Paramètres!$E$21:$E$23</xm:f>
          </x14:formula1>
          <xm:sqref>AG79 AG69:AG72 AG91:AG109</xm:sqref>
        </x14:dataValidation>
        <x14:dataValidation type="list" allowBlank="1" showInputMessage="1" showErrorMessage="1">
          <x14:formula1>
            <xm:f>Paramètres!$H$19:$H$20</xm:f>
          </x14:formula1>
          <xm:sqref>AN78 AO117:AQ117</xm:sqref>
        </x14:dataValidation>
        <x14:dataValidation type="list" allowBlank="1" showInputMessage="1" showErrorMessage="1">
          <x14:formula1>
            <xm:f>[1]Paramètres!#REF!</xm:f>
          </x14:formula1>
          <xm:sqref>AN92</xm:sqref>
        </x14:dataValidation>
        <x14:dataValidation type="list" allowBlank="1" showInputMessage="1" showErrorMessage="1">
          <x14:formula1>
            <xm:f>IF(F78&lt;&gt;"Mineur",Paramètres!$I$45:$I$48,Mesure)</xm:f>
          </x14:formula1>
          <xm:sqref>W78:W79 W114:W138 W91:W112</xm:sqref>
        </x14:dataValidation>
        <x14:dataValidation type="list" allowBlank="1" showInputMessage="1" showErrorMessage="1">
          <x14:formula1>
            <xm:f>IF($AX110&lt;&gt;"",Paramètres!$J$53:$J$55,Paramètres!$K$53:$K$54)</xm:f>
          </x14:formula1>
          <xm:sqref>AG110:AG138</xm:sqref>
        </x14:dataValidation>
        <x14:dataValidation type="list" allowBlank="1" showInputMessage="1" showErrorMessage="1">
          <x14:formula1>
            <xm:f>IF(F113&lt;&gt;"Mineur",[2]Paramètres!#REF!,Mesure)</xm:f>
          </x14:formula1>
          <xm:sqref>W113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AA71"/>
  <sheetViews>
    <sheetView topLeftCell="A7" workbookViewId="0">
      <selection activeCell="F14" sqref="F14"/>
    </sheetView>
  </sheetViews>
  <sheetFormatPr baseColWidth="10" defaultColWidth="11.42578125" defaultRowHeight="15"/>
  <cols>
    <col min="1" max="1" width="19.42578125" style="1" bestFit="1" customWidth="1"/>
    <col min="2" max="2" width="11.42578125" style="1"/>
    <col min="3" max="3" width="21" style="1" bestFit="1" customWidth="1"/>
    <col min="4" max="4" width="15" style="1" bestFit="1" customWidth="1"/>
    <col min="5" max="5" width="21.42578125" style="1" bestFit="1" customWidth="1"/>
    <col min="6" max="6" width="21.85546875" style="1" bestFit="1" customWidth="1"/>
    <col min="7" max="7" width="17.5703125" style="1" bestFit="1" customWidth="1"/>
    <col min="8" max="8" width="13" style="1" bestFit="1" customWidth="1"/>
    <col min="9" max="9" width="26.42578125" style="1" bestFit="1" customWidth="1"/>
    <col min="10" max="10" width="21.42578125" style="1" bestFit="1" customWidth="1"/>
    <col min="11" max="11" width="14.140625" style="1" bestFit="1" customWidth="1"/>
    <col min="12" max="12" width="6" style="1" bestFit="1" customWidth="1"/>
    <col min="13" max="16384" width="11.42578125" style="1"/>
  </cols>
  <sheetData>
    <row r="1" spans="1:27" s="4" customFormat="1" ht="16.5" thickTop="1" thickBot="1">
      <c r="A1" s="19" t="s">
        <v>4</v>
      </c>
      <c r="C1" s="19" t="s">
        <v>12</v>
      </c>
      <c r="D1" s="19" t="s">
        <v>13</v>
      </c>
      <c r="E1" s="19" t="s">
        <v>428</v>
      </c>
      <c r="F1" s="19" t="s">
        <v>338</v>
      </c>
      <c r="G1" s="19" t="s">
        <v>409</v>
      </c>
      <c r="H1" s="19" t="s">
        <v>14</v>
      </c>
      <c r="I1" s="354"/>
      <c r="J1" s="19" t="s">
        <v>15</v>
      </c>
      <c r="L1" s="19" t="s">
        <v>16</v>
      </c>
    </row>
    <row r="2" spans="1:27" ht="16.5" thickTop="1" thickBot="1">
      <c r="A2" s="9" t="s">
        <v>12</v>
      </c>
      <c r="C2" s="9" t="s">
        <v>170</v>
      </c>
      <c r="D2" s="9" t="s">
        <v>104</v>
      </c>
      <c r="E2" s="9" t="s">
        <v>151</v>
      </c>
      <c r="F2" s="9" t="s">
        <v>161</v>
      </c>
      <c r="G2" s="9" t="s">
        <v>247</v>
      </c>
      <c r="H2" s="9" t="s">
        <v>106</v>
      </c>
      <c r="I2" s="296"/>
      <c r="J2" s="9" t="s">
        <v>296</v>
      </c>
      <c r="L2" s="9" t="s">
        <v>17</v>
      </c>
    </row>
    <row r="3" spans="1:27" ht="16.5" thickTop="1" thickBot="1">
      <c r="A3" s="9" t="s">
        <v>13</v>
      </c>
      <c r="C3" s="9" t="s">
        <v>117</v>
      </c>
      <c r="D3" s="9" t="s">
        <v>209</v>
      </c>
      <c r="E3" s="9" t="s">
        <v>114</v>
      </c>
      <c r="F3" s="9" t="s">
        <v>123</v>
      </c>
      <c r="G3" s="9" t="s">
        <v>114</v>
      </c>
      <c r="H3" s="9" t="s">
        <v>102</v>
      </c>
      <c r="I3" s="296"/>
      <c r="J3" s="9" t="s">
        <v>105</v>
      </c>
      <c r="L3" s="9" t="s">
        <v>18</v>
      </c>
      <c r="AA3" s="1" t="str">
        <f>IF(AND(T3="Oui",AM3="",Y3="Mois"),Paramètres!H56,"")&amp;IF(AND(T3="Oui",AM3&lt;&gt;"",Y3="Mois"),Paramètres!H55,"")&amp;IF(AND(T3="Non",AM3&lt;&gt;"",Y3="Mois"),Paramètres!H57,"")&amp;IF(AND(T3="Non",AM3="",Y3="Mois"),"Rien","")&amp;IF(AND(T3="Oui",AM3="",Y3="Trimestre"),Paramètres!$H$68,"")&amp;IF(AND(T3="Oui",AM3&lt;&gt;"",Y3="Trimestre"),Paramètres!$H$67&amp;" €","")&amp;IF(AND(T3="Non",AM3&lt;&gt;"",Y3="Trimestre"),Paramètres!$H$69,"")</f>
        <v/>
      </c>
    </row>
    <row r="4" spans="1:27" ht="16.5" thickTop="1" thickBot="1">
      <c r="A4" s="9" t="s">
        <v>338</v>
      </c>
      <c r="C4" s="9"/>
      <c r="D4" s="9" t="s">
        <v>239</v>
      </c>
      <c r="E4" s="9" t="s">
        <v>239</v>
      </c>
      <c r="F4" s="9" t="s">
        <v>112</v>
      </c>
      <c r="G4" s="9" t="s">
        <v>135</v>
      </c>
      <c r="H4" s="9"/>
      <c r="I4" s="296"/>
      <c r="J4" s="9" t="s">
        <v>297</v>
      </c>
    </row>
    <row r="5" spans="1:27" ht="16.5" thickTop="1" thickBot="1">
      <c r="A5" s="9" t="s">
        <v>409</v>
      </c>
      <c r="J5" s="9" t="s">
        <v>417</v>
      </c>
    </row>
    <row r="6" spans="1:27" ht="16.5" thickTop="1" thickBot="1">
      <c r="A6" s="9" t="s">
        <v>428</v>
      </c>
      <c r="C6" s="6" t="s">
        <v>325</v>
      </c>
      <c r="E6" s="6" t="s">
        <v>326</v>
      </c>
    </row>
    <row r="7" spans="1:27" ht="16.5" thickTop="1" thickBot="1">
      <c r="A7" s="9" t="s">
        <v>14</v>
      </c>
      <c r="C7" s="9" t="s">
        <v>26</v>
      </c>
      <c r="E7" s="9" t="s">
        <v>26</v>
      </c>
    </row>
    <row r="8" spans="1:27" ht="16.5" thickTop="1" thickBot="1">
      <c r="C8" s="9" t="s">
        <v>25</v>
      </c>
      <c r="E8" s="9" t="s">
        <v>24</v>
      </c>
    </row>
    <row r="9" spans="1:27" ht="16.5" thickTop="1" thickBot="1">
      <c r="C9" s="9" t="s">
        <v>24</v>
      </c>
      <c r="I9" s="2"/>
      <c r="J9" s="11"/>
    </row>
    <row r="10" spans="1:27" ht="16.5" thickTop="1" thickBot="1">
      <c r="A10" s="6" t="s">
        <v>38</v>
      </c>
      <c r="C10" s="9" t="s">
        <v>27</v>
      </c>
      <c r="I10" s="2"/>
      <c r="J10" s="12"/>
    </row>
    <row r="11" spans="1:27" ht="16.5" thickTop="1" thickBot="1">
      <c r="A11" s="9" t="s">
        <v>76</v>
      </c>
      <c r="I11" s="2"/>
      <c r="J11" s="12"/>
    </row>
    <row r="12" spans="1:27" ht="16.5" thickTop="1" thickBot="1">
      <c r="A12" s="9" t="s">
        <v>21</v>
      </c>
      <c r="I12" s="2"/>
      <c r="J12" s="12"/>
    </row>
    <row r="13" spans="1:27" ht="16.5" thickTop="1" thickBot="1">
      <c r="A13" s="9" t="s">
        <v>87</v>
      </c>
      <c r="I13" s="2"/>
      <c r="J13" s="12"/>
    </row>
    <row r="14" spans="1:27" ht="16.5" thickTop="1" thickBot="1">
      <c r="A14" s="9" t="s">
        <v>40</v>
      </c>
      <c r="C14" s="6" t="s">
        <v>44</v>
      </c>
      <c r="I14" s="2"/>
      <c r="J14" s="12"/>
    </row>
    <row r="15" spans="1:27" ht="16.5" thickTop="1" thickBot="1">
      <c r="A15" s="9" t="s">
        <v>39</v>
      </c>
      <c r="C15" s="13" t="s">
        <v>45</v>
      </c>
      <c r="I15" s="2"/>
      <c r="J15" s="12"/>
    </row>
    <row r="16" spans="1:27" ht="16.5" thickTop="1" thickBot="1">
      <c r="A16" s="9" t="s">
        <v>178</v>
      </c>
      <c r="C16" s="13" t="s">
        <v>46</v>
      </c>
      <c r="I16" s="2"/>
      <c r="J16" s="12"/>
    </row>
    <row r="17" spans="1:11" ht="16.5" thickTop="1" thickBot="1">
      <c r="C17" s="13" t="s">
        <v>76</v>
      </c>
      <c r="I17" s="2"/>
      <c r="J17" s="12"/>
    </row>
    <row r="18" spans="1:11" ht="16.5" thickTop="1" thickBot="1">
      <c r="C18" s="14"/>
      <c r="I18" s="2"/>
    </row>
    <row r="19" spans="1:11" ht="16.5" thickTop="1" thickBot="1">
      <c r="A19" s="6" t="s">
        <v>40</v>
      </c>
      <c r="H19" s="9" t="s">
        <v>17</v>
      </c>
      <c r="I19" s="2"/>
    </row>
    <row r="20" spans="1:11" ht="16.5" thickTop="1" thickBot="1">
      <c r="A20" s="9" t="s">
        <v>66</v>
      </c>
      <c r="C20" s="6" t="s">
        <v>66</v>
      </c>
      <c r="E20" s="365" t="s">
        <v>47</v>
      </c>
      <c r="F20" s="366"/>
      <c r="H20" s="9" t="s">
        <v>18</v>
      </c>
      <c r="I20" s="2"/>
    </row>
    <row r="21" spans="1:11" ht="16.5" thickTop="1" thickBot="1">
      <c r="A21" s="9" t="s">
        <v>67</v>
      </c>
      <c r="C21" s="13" t="s">
        <v>49</v>
      </c>
      <c r="E21" s="13" t="s">
        <v>182</v>
      </c>
      <c r="F21" s="15">
        <f ca="1">EOMONTH(TODAY(),IF(DAY(TODAY())&gt;=20,1,0))</f>
        <v>44377</v>
      </c>
    </row>
    <row r="22" spans="1:11" ht="16.5" thickTop="1" thickBot="1">
      <c r="A22" s="9" t="s">
        <v>68</v>
      </c>
      <c r="C22" s="13" t="s">
        <v>50</v>
      </c>
      <c r="E22" s="13" t="s">
        <v>183</v>
      </c>
      <c r="F22" s="15" t="str">
        <f ca="1">IF(OR(MONTH(TODAY())&lt;=2,MONTH(TODAY())=12),"31/03/21",IF(AND(MONTH(TODAY())&lt;=6,MONTH(TODAY())&gt;=3),"31/06/21","31/12/20"))</f>
        <v>31/06/21</v>
      </c>
      <c r="I22" s="2"/>
    </row>
    <row r="23" spans="1:11" ht="16.5" thickTop="1" thickBot="1">
      <c r="A23" s="9" t="s">
        <v>41</v>
      </c>
      <c r="C23" s="13" t="s">
        <v>51</v>
      </c>
      <c r="E23" s="13" t="s">
        <v>203</v>
      </c>
      <c r="F23" s="15" t="s">
        <v>76</v>
      </c>
      <c r="I23" s="2"/>
    </row>
    <row r="24" spans="1:11" ht="16.5" thickTop="1" thickBot="1">
      <c r="A24" s="9" t="s">
        <v>69</v>
      </c>
      <c r="C24" s="13" t="s">
        <v>48</v>
      </c>
      <c r="E24" s="13" t="s">
        <v>183</v>
      </c>
      <c r="F24" s="15" t="str">
        <f ca="1">IF(OR(MONTH(TODAY())&lt;=2,MONTH(TODAY())=12),"2eme trimestre",IF(AND(MONTH(TODAY())&lt;=6,MONTH(TODAY())&gt;=3),"3eme trimestre","1er trimestre"))</f>
        <v>3eme trimestre</v>
      </c>
      <c r="G24" s="7" t="s">
        <v>75</v>
      </c>
      <c r="I24" s="6" t="s">
        <v>94</v>
      </c>
      <c r="J24" s="9"/>
      <c r="K24" s="9"/>
    </row>
    <row r="25" spans="1:11" ht="16.5" thickTop="1" thickBot="1">
      <c r="A25" s="9" t="s">
        <v>179</v>
      </c>
      <c r="E25" s="6" t="s">
        <v>74</v>
      </c>
      <c r="G25" s="16" t="s">
        <v>85</v>
      </c>
      <c r="I25" s="9" t="s">
        <v>156</v>
      </c>
      <c r="J25" s="10" t="s">
        <v>162</v>
      </c>
      <c r="K25" s="17">
        <v>682324720</v>
      </c>
    </row>
    <row r="26" spans="1:11" ht="16.5" thickTop="1" thickBot="1">
      <c r="E26" s="13" t="s">
        <v>52</v>
      </c>
      <c r="G26" s="16" t="s">
        <v>382</v>
      </c>
      <c r="I26" s="9" t="s">
        <v>176</v>
      </c>
      <c r="J26" s="10" t="s">
        <v>163</v>
      </c>
      <c r="K26" s="17">
        <v>682308572</v>
      </c>
    </row>
    <row r="27" spans="1:11" ht="16.5" thickTop="1" thickBot="1">
      <c r="A27" s="6" t="s">
        <v>39</v>
      </c>
      <c r="C27" s="6" t="s">
        <v>67</v>
      </c>
      <c r="E27" s="13" t="s">
        <v>53</v>
      </c>
      <c r="G27" s="13" t="s">
        <v>61</v>
      </c>
      <c r="I27" s="9" t="s">
        <v>158</v>
      </c>
      <c r="J27" s="10" t="s">
        <v>164</v>
      </c>
      <c r="K27" s="17">
        <v>638401941</v>
      </c>
    </row>
    <row r="28" spans="1:11" ht="16.5" thickTop="1" thickBot="1">
      <c r="A28" s="9" t="s">
        <v>70</v>
      </c>
      <c r="C28" s="13" t="s">
        <v>49</v>
      </c>
      <c r="E28" s="13" t="s">
        <v>54</v>
      </c>
      <c r="G28" s="13" t="s">
        <v>63</v>
      </c>
      <c r="I28" s="9" t="s">
        <v>154</v>
      </c>
      <c r="J28" s="10" t="s">
        <v>165</v>
      </c>
      <c r="K28" s="17">
        <v>627889554</v>
      </c>
    </row>
    <row r="29" spans="1:11" ht="16.5" thickTop="1" thickBot="1">
      <c r="A29" s="9" t="s">
        <v>71</v>
      </c>
      <c r="C29" s="13" t="s">
        <v>50</v>
      </c>
      <c r="G29" s="13" t="s">
        <v>57</v>
      </c>
      <c r="I29" s="9" t="s">
        <v>160</v>
      </c>
      <c r="J29" s="10" t="s">
        <v>166</v>
      </c>
      <c r="K29" s="17">
        <v>648690479</v>
      </c>
    </row>
    <row r="30" spans="1:11" ht="16.5" thickTop="1" thickBot="1">
      <c r="A30" s="9" t="s">
        <v>42</v>
      </c>
      <c r="C30" s="13" t="s">
        <v>51</v>
      </c>
      <c r="G30" s="13" t="s">
        <v>65</v>
      </c>
      <c r="I30" s="9" t="s">
        <v>159</v>
      </c>
      <c r="J30" s="10" t="s">
        <v>167</v>
      </c>
      <c r="K30" s="17">
        <v>750596648</v>
      </c>
    </row>
    <row r="31" spans="1:11" ht="16.5" thickTop="1" thickBot="1">
      <c r="A31" s="9" t="s">
        <v>72</v>
      </c>
      <c r="C31" s="13" t="s">
        <v>48</v>
      </c>
      <c r="E31" s="6" t="s">
        <v>71</v>
      </c>
      <c r="G31" s="13" t="s">
        <v>77</v>
      </c>
      <c r="I31" s="9" t="s">
        <v>157</v>
      </c>
      <c r="J31" s="10" t="s">
        <v>168</v>
      </c>
      <c r="K31" s="17">
        <v>648687858</v>
      </c>
    </row>
    <row r="32" spans="1:11" ht="16.5" thickTop="1" thickBot="1">
      <c r="A32" s="9" t="s">
        <v>73</v>
      </c>
      <c r="C32" s="14"/>
      <c r="E32" s="13" t="s">
        <v>52</v>
      </c>
      <c r="G32" s="13" t="s">
        <v>59</v>
      </c>
      <c r="I32" s="9" t="s">
        <v>155</v>
      </c>
      <c r="J32" s="10" t="s">
        <v>169</v>
      </c>
      <c r="K32" s="17">
        <v>682327658</v>
      </c>
    </row>
    <row r="33" spans="1:9" ht="16.5" thickTop="1" thickBot="1">
      <c r="E33" s="13" t="s">
        <v>53</v>
      </c>
      <c r="G33" s="13" t="s">
        <v>60</v>
      </c>
      <c r="I33" s="2"/>
    </row>
    <row r="34" spans="1:9" ht="16.5" thickTop="1" thickBot="1">
      <c r="A34" s="6" t="s">
        <v>87</v>
      </c>
      <c r="C34" s="6" t="s">
        <v>68</v>
      </c>
      <c r="E34" s="13" t="s">
        <v>54</v>
      </c>
      <c r="G34" s="13" t="s">
        <v>64</v>
      </c>
      <c r="I34" s="2"/>
    </row>
    <row r="35" spans="1:9" ht="16.5" thickTop="1" thickBot="1">
      <c r="A35" s="9" t="s">
        <v>7</v>
      </c>
      <c r="C35" s="13" t="s">
        <v>49</v>
      </c>
      <c r="G35" s="13" t="s">
        <v>62</v>
      </c>
      <c r="I35" s="6" t="s">
        <v>97</v>
      </c>
    </row>
    <row r="36" spans="1:9" ht="16.5" thickTop="1" thickBot="1">
      <c r="C36" s="13" t="s">
        <v>50</v>
      </c>
      <c r="G36" s="13" t="s">
        <v>78</v>
      </c>
      <c r="I36" s="13" t="s">
        <v>98</v>
      </c>
    </row>
    <row r="37" spans="1:9" ht="16.5" thickTop="1" thickBot="1">
      <c r="A37" s="6" t="s">
        <v>178</v>
      </c>
      <c r="C37" s="13" t="s">
        <v>51</v>
      </c>
      <c r="E37" s="6" t="s">
        <v>42</v>
      </c>
      <c r="G37" s="13" t="s">
        <v>56</v>
      </c>
      <c r="I37" s="13" t="s">
        <v>96</v>
      </c>
    </row>
    <row r="38" spans="1:9" ht="16.5" thickTop="1" thickBot="1">
      <c r="A38" s="9" t="s">
        <v>212</v>
      </c>
      <c r="C38" s="13" t="s">
        <v>48</v>
      </c>
      <c r="E38" s="13" t="s">
        <v>52</v>
      </c>
      <c r="G38" s="13" t="s">
        <v>58</v>
      </c>
      <c r="I38" s="2"/>
    </row>
    <row r="39" spans="1:9" ht="16.5" thickTop="1" thickBot="1">
      <c r="A39" s="9" t="s">
        <v>21</v>
      </c>
      <c r="E39" s="13" t="s">
        <v>53</v>
      </c>
      <c r="G39" s="13" t="s">
        <v>55</v>
      </c>
      <c r="I39" s="2"/>
    </row>
    <row r="40" spans="1:9" ht="16.5" thickTop="1" thickBot="1">
      <c r="E40" s="13" t="s">
        <v>54</v>
      </c>
      <c r="I40" s="6" t="s">
        <v>91</v>
      </c>
    </row>
    <row r="41" spans="1:9" ht="16.5" thickTop="1" thickBot="1">
      <c r="A41" s="1">
        <v>1</v>
      </c>
      <c r="C41" s="6" t="s">
        <v>41</v>
      </c>
      <c r="G41" s="6" t="s">
        <v>90</v>
      </c>
      <c r="I41" s="18">
        <v>49</v>
      </c>
    </row>
    <row r="42" spans="1:9" ht="16.5" thickTop="1" thickBot="1">
      <c r="C42" s="13" t="s">
        <v>49</v>
      </c>
      <c r="G42" s="9" t="s">
        <v>92</v>
      </c>
      <c r="I42" s="2"/>
    </row>
    <row r="43" spans="1:9" ht="16.5" thickTop="1" thickBot="1">
      <c r="C43" s="13" t="s">
        <v>50</v>
      </c>
      <c r="E43" s="6" t="s">
        <v>72</v>
      </c>
      <c r="G43" s="18">
        <v>67</v>
      </c>
      <c r="I43" s="2"/>
    </row>
    <row r="44" spans="1:9" ht="16.5" thickTop="1" thickBot="1">
      <c r="C44" s="13" t="s">
        <v>51</v>
      </c>
      <c r="E44" s="13" t="s">
        <v>52</v>
      </c>
      <c r="I44" s="6" t="s">
        <v>33</v>
      </c>
    </row>
    <row r="45" spans="1:9" ht="16.5" thickTop="1" thickBot="1">
      <c r="C45" s="13" t="s">
        <v>48</v>
      </c>
      <c r="E45" s="13" t="s">
        <v>53</v>
      </c>
      <c r="I45" s="18" t="s">
        <v>99</v>
      </c>
    </row>
    <row r="46" spans="1:9" ht="16.5" thickTop="1" thickBot="1">
      <c r="E46" s="13" t="s">
        <v>54</v>
      </c>
      <c r="G46" s="6" t="s">
        <v>185</v>
      </c>
      <c r="I46" s="18" t="s">
        <v>100</v>
      </c>
    </row>
    <row r="47" spans="1:9" ht="16.5" thickTop="1" thickBot="1">
      <c r="G47" s="9" t="s">
        <v>90</v>
      </c>
      <c r="I47" s="18" t="s">
        <v>201</v>
      </c>
    </row>
    <row r="48" spans="1:9" ht="16.5" thickTop="1" thickBot="1">
      <c r="C48" s="8" t="s">
        <v>69</v>
      </c>
      <c r="G48" s="9" t="s">
        <v>204</v>
      </c>
      <c r="I48" s="18" t="s">
        <v>202</v>
      </c>
    </row>
    <row r="49" spans="3:11" ht="16.5" thickTop="1" thickBot="1">
      <c r="C49" s="13" t="s">
        <v>49</v>
      </c>
      <c r="E49" s="6" t="s">
        <v>73</v>
      </c>
      <c r="G49" s="9" t="s">
        <v>254</v>
      </c>
      <c r="I49" s="2"/>
    </row>
    <row r="50" spans="3:11" ht="16.5" thickTop="1" thickBot="1">
      <c r="C50" s="13" t="s">
        <v>50</v>
      </c>
      <c r="E50" s="13" t="s">
        <v>52</v>
      </c>
      <c r="G50" s="9" t="s">
        <v>91</v>
      </c>
      <c r="I50" s="2"/>
    </row>
    <row r="51" spans="3:11" ht="16.5" thickTop="1" thickBot="1">
      <c r="C51" s="13" t="s">
        <v>51</v>
      </c>
      <c r="E51" s="13" t="s">
        <v>53</v>
      </c>
      <c r="G51" s="2"/>
      <c r="I51" s="2"/>
    </row>
    <row r="52" spans="3:11" ht="16.5" thickTop="1" thickBot="1">
      <c r="C52" s="13" t="s">
        <v>48</v>
      </c>
      <c r="E52" s="13" t="s">
        <v>54</v>
      </c>
      <c r="I52" s="2"/>
      <c r="J52" s="364"/>
      <c r="K52" s="364"/>
    </row>
    <row r="53" spans="3:11" ht="16.5" thickTop="1" thickBot="1">
      <c r="F53" s="365" t="s">
        <v>187</v>
      </c>
      <c r="G53" s="367"/>
      <c r="H53" s="366"/>
      <c r="I53" s="2"/>
      <c r="J53" s="9" t="s">
        <v>182</v>
      </c>
      <c r="K53" s="9" t="s">
        <v>182</v>
      </c>
    </row>
    <row r="54" spans="3:11" ht="16.5" thickTop="1" thickBot="1">
      <c r="C54" s="8" t="s">
        <v>179</v>
      </c>
      <c r="F54" s="361" t="s">
        <v>182</v>
      </c>
      <c r="G54" s="9" t="s">
        <v>194</v>
      </c>
      <c r="H54" s="3">
        <v>25</v>
      </c>
      <c r="I54" s="2"/>
      <c r="J54" s="9" t="s">
        <v>183</v>
      </c>
      <c r="K54" s="9" t="s">
        <v>203</v>
      </c>
    </row>
    <row r="55" spans="3:11" ht="16.5" thickTop="1" thickBot="1">
      <c r="C55" s="13" t="s">
        <v>49</v>
      </c>
      <c r="F55" s="362"/>
      <c r="G55" s="9" t="s">
        <v>195</v>
      </c>
      <c r="H55" s="3">
        <v>10</v>
      </c>
      <c r="I55" s="2"/>
      <c r="J55" s="9" t="s">
        <v>203</v>
      </c>
    </row>
    <row r="56" spans="3:11" ht="16.5" thickTop="1" thickBot="1">
      <c r="C56" s="13" t="s">
        <v>50</v>
      </c>
      <c r="F56" s="362"/>
      <c r="G56" s="9" t="s">
        <v>6</v>
      </c>
      <c r="H56" s="3">
        <v>15.45</v>
      </c>
      <c r="I56" s="2"/>
    </row>
    <row r="57" spans="3:11" ht="16.5" thickTop="1" thickBot="1">
      <c r="F57" s="363"/>
      <c r="G57" s="9" t="s">
        <v>189</v>
      </c>
      <c r="H57" s="3">
        <v>20</v>
      </c>
      <c r="I57" s="2"/>
    </row>
    <row r="58" spans="3:11" ht="16.5" thickTop="1" thickBot="1">
      <c r="C58" s="8" t="s">
        <v>21</v>
      </c>
      <c r="F58" s="361" t="s">
        <v>184</v>
      </c>
      <c r="G58" s="9" t="s">
        <v>188</v>
      </c>
      <c r="H58" s="3">
        <v>25.65</v>
      </c>
      <c r="I58" s="2"/>
    </row>
    <row r="59" spans="3:11" ht="16.5" thickTop="1" thickBot="1">
      <c r="C59" s="13" t="s">
        <v>311</v>
      </c>
      <c r="F59" s="362"/>
      <c r="G59" s="9" t="s">
        <v>6</v>
      </c>
      <c r="H59" s="3" t="s">
        <v>190</v>
      </c>
      <c r="I59" s="2"/>
    </row>
    <row r="60" spans="3:11" ht="16.5" thickTop="1" thickBot="1">
      <c r="C60" s="13" t="s">
        <v>85</v>
      </c>
      <c r="F60" s="363"/>
      <c r="G60" s="9" t="s">
        <v>189</v>
      </c>
      <c r="H60" s="3">
        <v>51.3</v>
      </c>
      <c r="I60" s="2"/>
    </row>
    <row r="61" spans="3:11" ht="16.5" thickTop="1" thickBot="1">
      <c r="F61" s="361" t="s">
        <v>191</v>
      </c>
      <c r="G61" s="9" t="s">
        <v>188</v>
      </c>
      <c r="H61" s="3">
        <v>22.55</v>
      </c>
      <c r="I61" s="2"/>
    </row>
    <row r="62" spans="3:11" ht="16.5" thickTop="1" thickBot="1">
      <c r="F62" s="362"/>
      <c r="G62" s="9" t="s">
        <v>6</v>
      </c>
      <c r="H62" s="3" t="s">
        <v>190</v>
      </c>
      <c r="I62" s="2"/>
    </row>
    <row r="63" spans="3:11" ht="16.5" thickTop="1" thickBot="1">
      <c r="F63" s="363"/>
      <c r="G63" s="9" t="s">
        <v>189</v>
      </c>
      <c r="H63" s="3">
        <v>45.1</v>
      </c>
      <c r="I63" s="2"/>
    </row>
    <row r="64" spans="3:11" ht="16.5" thickTop="1" thickBot="1">
      <c r="F64" s="361" t="s">
        <v>192</v>
      </c>
      <c r="G64" s="9" t="s">
        <v>188</v>
      </c>
      <c r="H64" s="3">
        <v>22.55</v>
      </c>
      <c r="I64" s="2"/>
    </row>
    <row r="65" spans="6:9" ht="16.5" thickTop="1" thickBot="1">
      <c r="F65" s="362"/>
      <c r="G65" s="9" t="s">
        <v>6</v>
      </c>
      <c r="H65" s="3" t="s">
        <v>190</v>
      </c>
      <c r="I65" s="2"/>
    </row>
    <row r="66" spans="6:9" ht="16.5" thickTop="1" thickBot="1">
      <c r="F66" s="363"/>
      <c r="G66" s="9" t="s">
        <v>189</v>
      </c>
      <c r="H66" s="3">
        <v>45.1</v>
      </c>
      <c r="I66" s="2"/>
    </row>
    <row r="67" spans="6:9" ht="16.5" thickTop="1" thickBot="1">
      <c r="F67" s="361" t="s">
        <v>193</v>
      </c>
      <c r="G67" s="9" t="s">
        <v>188</v>
      </c>
      <c r="H67" s="3">
        <v>22.25</v>
      </c>
      <c r="I67" s="2"/>
    </row>
    <row r="68" spans="6:9" ht="16.5" thickTop="1" thickBot="1">
      <c r="F68" s="362"/>
      <c r="G68" s="9" t="s">
        <v>6</v>
      </c>
      <c r="H68" s="3" t="s">
        <v>190</v>
      </c>
      <c r="I68" s="2"/>
    </row>
    <row r="69" spans="6:9" ht="16.5" thickTop="1" thickBot="1">
      <c r="F69" s="363"/>
      <c r="G69" s="9" t="s">
        <v>189</v>
      </c>
      <c r="H69" s="3">
        <v>44.5</v>
      </c>
      <c r="I69" s="2"/>
    </row>
    <row r="70" spans="6:9" ht="16.5" thickTop="1" thickBot="1">
      <c r="F70" s="5" t="s">
        <v>203</v>
      </c>
      <c r="G70" s="5"/>
      <c r="H70" s="3">
        <v>0</v>
      </c>
      <c r="I70" s="2"/>
    </row>
    <row r="71" spans="6:9" ht="15.75" thickTop="1"/>
  </sheetData>
  <sortState ref="A2:A8">
    <sortCondition ref="A2"/>
  </sortState>
  <customSheetViews>
    <customSheetView guid="{EE943BA9-0B80-4629-8DFD-5400001CD553}" showPageBreaks="1" state="hidden">
      <selection activeCell="F21" sqref="F21"/>
      <pageMargins left="0.7" right="0.7" top="0.75" bottom="0.75" header="0.3" footer="0.3"/>
      <pageSetup paperSize="9" orientation="portrait" verticalDpi="0" r:id="rId1"/>
    </customSheetView>
    <customSheetView guid="{2D17AA9F-28C5-47B9-B582-31047B6D7CD1}" state="hidden" topLeftCell="E7">
      <selection activeCell="F22" sqref="F22"/>
      <pageMargins left="0.7" right="0.7" top="0.75" bottom="0.75" header="0.3" footer="0.3"/>
      <pageSetup paperSize="9" orientation="portrait" verticalDpi="0" r:id="rId2"/>
    </customSheetView>
    <customSheetView guid="{45FAC4E9-01F5-48F9-AF57-4C2D450C8896}">
      <selection activeCell="K10" sqref="K10"/>
      <pageMargins left="0.7" right="0.7" top="0.75" bottom="0.75" header="0.3" footer="0.3"/>
      <pageSetup paperSize="9" orientation="portrait" verticalDpi="0" r:id="rId3"/>
    </customSheetView>
  </customSheetViews>
  <mergeCells count="8">
    <mergeCell ref="F64:F66"/>
    <mergeCell ref="F67:F69"/>
    <mergeCell ref="F54:F57"/>
    <mergeCell ref="J52:K52"/>
    <mergeCell ref="E20:F20"/>
    <mergeCell ref="F53:H53"/>
    <mergeCell ref="F58:F60"/>
    <mergeCell ref="F61:F63"/>
  </mergeCells>
  <dataValidations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2">
      <formula1>Lycee</formula1>
    </dataValidation>
  </dataValidations>
  <hyperlinks>
    <hyperlink ref="J25" r:id="rId4"/>
    <hyperlink ref="J26" r:id="rId5"/>
    <hyperlink ref="J28" r:id="rId6"/>
    <hyperlink ref="J29" r:id="rId7"/>
    <hyperlink ref="J30" r:id="rId8"/>
    <hyperlink ref="J31" r:id="rId9"/>
    <hyperlink ref="J32" r:id="rId10"/>
    <hyperlink ref="J27" r:id="rId11"/>
  </hyperlinks>
  <pageMargins left="0.7" right="0.7" top="0.75" bottom="0.75" header="0.3" footer="0.3"/>
  <pageSetup paperSize="9" orientation="portrait" verticalDpi="0" r:id="rId1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U200"/>
  <sheetViews>
    <sheetView workbookViewId="0">
      <selection activeCell="D70" sqref="D70"/>
    </sheetView>
  </sheetViews>
  <sheetFormatPr baseColWidth="10" defaultColWidth="34.85546875" defaultRowHeight="15"/>
  <cols>
    <col min="1" max="1" width="18.7109375" style="26" bestFit="1" customWidth="1"/>
    <col min="2" max="2" width="32.42578125" style="26" bestFit="1" customWidth="1"/>
    <col min="3" max="3" width="11.85546875" style="30" bestFit="1" customWidth="1"/>
    <col min="4" max="4" width="11.28515625" style="30" bestFit="1" customWidth="1"/>
    <col min="5" max="5" width="10.7109375" style="30" bestFit="1" customWidth="1"/>
    <col min="6" max="6" width="11.7109375" style="27" bestFit="1" customWidth="1"/>
    <col min="7" max="7" width="11.28515625" style="27" bestFit="1" customWidth="1"/>
    <col min="8" max="8" width="12.28515625" style="27" bestFit="1" customWidth="1"/>
    <col min="9" max="9" width="10.7109375" style="27" bestFit="1" customWidth="1"/>
    <col min="10" max="11" width="11.28515625" style="27" bestFit="1" customWidth="1"/>
    <col min="12" max="12" width="10.7109375" style="27" bestFit="1" customWidth="1"/>
    <col min="13" max="13" width="11.85546875" style="27" bestFit="1" customWidth="1"/>
    <col min="14" max="14" width="11.5703125" style="27" bestFit="1" customWidth="1"/>
    <col min="15" max="15" width="10.5703125" style="27" bestFit="1" customWidth="1"/>
    <col min="16" max="17" width="11.140625" style="27" bestFit="1" customWidth="1"/>
    <col min="18" max="18" width="7.7109375" style="25" bestFit="1" customWidth="1"/>
    <col min="19" max="19" width="3.85546875" style="25" customWidth="1"/>
    <col min="20" max="20" width="10" style="25" bestFit="1" customWidth="1"/>
    <col min="21" max="21" width="7.7109375" style="25" bestFit="1" customWidth="1"/>
    <col min="22" max="16384" width="34.85546875" style="25"/>
  </cols>
  <sheetData>
    <row r="1" spans="1:21" s="24" customFormat="1" ht="30">
      <c r="A1" s="23" t="s">
        <v>0</v>
      </c>
      <c r="B1" s="23" t="s">
        <v>1</v>
      </c>
      <c r="C1" s="29" t="s">
        <v>2</v>
      </c>
      <c r="D1" s="29" t="s">
        <v>255</v>
      </c>
      <c r="E1" s="29" t="s">
        <v>256</v>
      </c>
      <c r="F1" s="31" t="s">
        <v>350</v>
      </c>
      <c r="G1" s="31" t="s">
        <v>339</v>
      </c>
      <c r="H1" s="31" t="s">
        <v>340</v>
      </c>
      <c r="I1" s="31" t="s">
        <v>341</v>
      </c>
      <c r="J1" s="31" t="s">
        <v>342</v>
      </c>
      <c r="K1" s="31" t="s">
        <v>343</v>
      </c>
      <c r="L1" s="31" t="s">
        <v>344</v>
      </c>
      <c r="M1" s="31" t="s">
        <v>345</v>
      </c>
      <c r="N1" s="31" t="s">
        <v>346</v>
      </c>
      <c r="O1" s="31" t="s">
        <v>347</v>
      </c>
      <c r="P1" s="31" t="s">
        <v>348</v>
      </c>
      <c r="Q1" s="31" t="s">
        <v>349</v>
      </c>
      <c r="R1" s="24" t="s">
        <v>199</v>
      </c>
      <c r="T1" s="22" t="s">
        <v>182</v>
      </c>
      <c r="U1" s="22" t="s">
        <v>199</v>
      </c>
    </row>
    <row r="2" spans="1:21">
      <c r="A2" s="20">
        <v>1</v>
      </c>
      <c r="B2" s="20" t="s">
        <v>115</v>
      </c>
      <c r="C2" s="21"/>
      <c r="D2" s="21">
        <v>43434</v>
      </c>
      <c r="E2" s="21"/>
      <c r="F2" s="27">
        <f ca="1">IF(MONTH(TODAY())&lt;MONTH(F$1),"",IF(ISBLANK(Tableau8[[#This Row],[Nom]]),"",MAX(0,MIN(EOMONTH(F$1,0),$E2)-MAX(EOMONTH(F$1,-1),$D2-1))))</f>
        <v>31</v>
      </c>
      <c r="G2" s="27">
        <f ca="1">IF(MONTH(TODAY())&lt;MONTH(G$1),"",IF(ISBLANK(Tableau8[[#This Row],[Nom]]),"",MAX(0,MIN(EOMONTH(G$1,0),$E2)-MAX(EOMONTH(G$1,-1),$D2-1))))</f>
        <v>28</v>
      </c>
      <c r="H2" s="27">
        <f ca="1">IF(MONTH(TODAY())&lt;MONTH(H$1),"",IF(ISBLANK(Tableau8[[#This Row],[Nom]]),"",MAX(0,MIN(EOMONTH(H$1,0),$E2)-MAX(EOMONTH(H$1,-1),$D2-1))))</f>
        <v>31</v>
      </c>
      <c r="I2" s="27">
        <f ca="1">IF(MONTH(TODAY())&lt;MONTH(I$1),"",IF(ISBLANK(Tableau8[[#This Row],[Nom]]),"",MAX(0,MIN(EOMONTH(I$1,0),$E2)-MAX(EOMONTH(I$1,-1),$D2-1))))</f>
        <v>30</v>
      </c>
      <c r="J2" s="27">
        <f ca="1">IF(MONTH(TODAY())&lt;MONTH(J$1),"",IF(ISBLANK(Tableau8[[#This Row],[Nom]]),"",MAX(0,MIN(EOMONTH(J$1,0),$E2)-MAX(EOMONTH(J$1,-1),$D2-1))))</f>
        <v>31</v>
      </c>
      <c r="K2" s="27">
        <f ca="1">IF(MONTH(TODAY())&lt;MONTH(K$1),"",IF(ISBLANK(Tableau8[[#This Row],[Nom]]),"",MAX(0,MIN(EOMONTH(K$1,0),$E2)-MAX(EOMONTH(K$1,-1),$D2-1))))</f>
        <v>30</v>
      </c>
      <c r="L2" s="27" t="str">
        <f ca="1">IF(MONTH(TODAY())&lt;MONTH(L$1),"",IF(ISBLANK(Tableau8[[#This Row],[Nom]]),"",MAX(0,MIN(EOMONTH(L$1,0),$E2)-MAX(EOMONTH(L$1,-1),$D2-1))))</f>
        <v/>
      </c>
      <c r="M2" s="27" t="str">
        <f ca="1">IF(MONTH(TODAY())&lt;MONTH(M$1),"",IF(ISBLANK(Tableau8[[#This Row],[Nom]]),"",MAX(0,MIN(EOMONTH(M$1,0),$E2)-MAX(EOMONTH(M$1,-1),$D2-1))))</f>
        <v/>
      </c>
      <c r="N2" s="27" t="str">
        <f ca="1">IF(MONTH(TODAY())&lt;MONTH(N$1),"",IF(ISBLANK(Tableau8[[#This Row],[Nom]]),"",MAX(0,MIN(EOMONTH(N$1,0),$E2)-MAX(EOMONTH(N$1,-1),$D2-1))))</f>
        <v/>
      </c>
      <c r="O2" s="27" t="str">
        <f ca="1">IF(MONTH(TODAY())&lt;MONTH(O$1),"",IF(ISBLANK(Tableau8[[#This Row],[Nom]]),"",MAX(0,MIN(EOMONTH(O$1,0),$E2)-MAX(EOMONTH(O$1,-1),$D2-1))))</f>
        <v/>
      </c>
      <c r="P2" s="27" t="str">
        <f ca="1">IF(MONTH(TODAY())&lt;MONTH(P$1),"",IF(ISBLANK(Tableau8[[#This Row],[Nom]]),"",MAX(0,MIN(EOMONTH(P$1,0),$E2)-MAX(EOMONTH(P$1,-1),$D2-1))))</f>
        <v/>
      </c>
      <c r="Q2" s="27" t="str">
        <f ca="1">IF(MONTH(TODAY())&lt;MONTH(Q$1),"",IF(ISBLANK(Tableau8[[#This Row],[Nom]]),"",MAX(0,MIN(EOMONTH(Q$1,0),$E2)-MAX(EOMONTH(Q$1,-1),$D2-1))))</f>
        <v/>
      </c>
      <c r="R2" s="25">
        <f ca="1">SUM(Tableau8[[#This Row],[janv-2021]:[déc-2021]])</f>
        <v>181</v>
      </c>
      <c r="T2" s="25" t="str">
        <f>Tableau8[[#Headers],[janv-2021]]</f>
        <v>janv-2021</v>
      </c>
      <c r="U2" s="28" t="e">
        <f ca="1">SUM(F$2:F$96)</f>
        <v>#REF!</v>
      </c>
    </row>
    <row r="3" spans="1:21">
      <c r="A3" s="20">
        <v>1</v>
      </c>
      <c r="B3" s="20" t="s">
        <v>125</v>
      </c>
      <c r="C3" s="21"/>
      <c r="D3" s="21">
        <v>43998</v>
      </c>
      <c r="E3" s="21"/>
      <c r="F3" s="27">
        <f ca="1">IF(MONTH(TODAY())&lt;MONTH(F$1),"",IF(ISBLANK(Tableau8[[#This Row],[Nom]]),"",MAX(0,MIN(EOMONTH(F$1,0),$E3)-MAX(EOMONTH(F$1,-1),$D3-1))))</f>
        <v>31</v>
      </c>
      <c r="G3" s="27">
        <f ca="1">IF(MONTH(TODAY())&lt;MONTH(G$1),"",IF(ISBLANK(Tableau8[[#This Row],[Nom]]),"",MAX(0,MIN(EOMONTH(G$1,0),$E3)-MAX(EOMONTH(G$1,-1),$D3-1))))</f>
        <v>28</v>
      </c>
      <c r="H3" s="27">
        <f ca="1">IF(MONTH(TODAY())&lt;MONTH(H$1),"",IF(ISBLANK(Tableau8[[#This Row],[Nom]]),"",MAX(0,MIN(EOMONTH(H$1,0),$E3)-MAX(EOMONTH(H$1,-1),$D3-1))))</f>
        <v>31</v>
      </c>
      <c r="I3" s="27">
        <f ca="1">IF(MONTH(TODAY())&lt;MONTH(I$1),"",IF(ISBLANK(Tableau8[[#This Row],[Nom]]),"",MAX(0,MIN(EOMONTH(I$1,0),$E3)-MAX(EOMONTH(I$1,-1),$D3-1))))</f>
        <v>30</v>
      </c>
      <c r="J3" s="27">
        <f ca="1">IF(MONTH(TODAY())&lt;MONTH(J$1),"",IF(ISBLANK(Tableau8[[#This Row],[Nom]]),"",MAX(0,MIN(EOMONTH(J$1,0),$E3)-MAX(EOMONTH(J$1,-1),$D3-1))))</f>
        <v>31</v>
      </c>
      <c r="K3" s="27">
        <f ca="1">IF(MONTH(TODAY())&lt;MONTH(K$1),"",IF(ISBLANK(Tableau8[[#This Row],[Nom]]),"",MAX(0,MIN(EOMONTH(K$1,0),$E3)-MAX(EOMONTH(K$1,-1),$D3-1))))</f>
        <v>30</v>
      </c>
      <c r="L3" s="27" t="str">
        <f ca="1">IF(MONTH(TODAY())&lt;MONTH(L$1),"",IF(ISBLANK(Tableau8[[#This Row],[Nom]]),"",MAX(0,MIN(EOMONTH(L$1,0),$E3)-MAX(EOMONTH(L$1,-1),$D3-1))))</f>
        <v/>
      </c>
      <c r="M3" s="27" t="str">
        <f ca="1">IF(MONTH(TODAY())&lt;MONTH(M$1),"",IF(ISBLANK(Tableau8[[#This Row],[Nom]]),"",MAX(0,MIN(EOMONTH(M$1,0),$E3)-MAX(EOMONTH(M$1,-1),$D3-1))))</f>
        <v/>
      </c>
      <c r="N3" s="27" t="str">
        <f ca="1">IF(MONTH(TODAY())&lt;MONTH(N$1),"",IF(ISBLANK(Tableau8[[#This Row],[Nom]]),"",MAX(0,MIN(EOMONTH(N$1,0),$E3)-MAX(EOMONTH(N$1,-1),$D3-1))))</f>
        <v/>
      </c>
      <c r="O3" s="27" t="str">
        <f ca="1">IF(MONTH(TODAY())&lt;MONTH(O$1),"",IF(ISBLANK(Tableau8[[#This Row],[Nom]]),"",MAX(0,MIN(EOMONTH(O$1,0),$E3)-MAX(EOMONTH(O$1,-1),$D3-1))))</f>
        <v/>
      </c>
      <c r="P3" s="27" t="str">
        <f ca="1">IF(MONTH(TODAY())&lt;MONTH(P$1),"",IF(ISBLANK(Tableau8[[#This Row],[Nom]]),"",MAX(0,MIN(EOMONTH(P$1,0),$E3)-MAX(EOMONTH(P$1,-1),$D3-1))))</f>
        <v/>
      </c>
      <c r="Q3" s="27" t="str">
        <f ca="1">IF(MONTH(TODAY())&lt;MONTH(Q$1),"",IF(ISBLANK(Tableau8[[#This Row],[Nom]]),"",MAX(0,MIN(EOMONTH(Q$1,0),$E3)-MAX(EOMONTH(Q$1,-1),$D3-1))))</f>
        <v/>
      </c>
      <c r="R3" s="25">
        <f t="shared" ref="R3:R33" ca="1" si="0">SUM(F3:Q3)</f>
        <v>181</v>
      </c>
      <c r="T3" s="25" t="str">
        <f>Tableau8[[#Headers],[févr-2021]]</f>
        <v>févr-2021</v>
      </c>
      <c r="U3" s="28" t="e">
        <f ca="1">SUM(G$2:G$96)</f>
        <v>#REF!</v>
      </c>
    </row>
    <row r="4" spans="1:21">
      <c r="A4" s="20">
        <v>1</v>
      </c>
      <c r="B4" s="20" t="s">
        <v>205</v>
      </c>
      <c r="C4" s="21"/>
      <c r="D4" s="21">
        <v>44005</v>
      </c>
      <c r="E4" s="21"/>
      <c r="F4" s="27">
        <f ca="1">IF(MONTH(TODAY())&lt;MONTH(F$1),"",IF(ISBLANK(Tableau8[[#This Row],[Nom]]),"",MAX(0,MIN(EOMONTH(F$1,0),$E4)-MAX(EOMONTH(F$1,-1),$D4-1))))</f>
        <v>31</v>
      </c>
      <c r="G4" s="27">
        <f ca="1">IF(MONTH(TODAY())&lt;MONTH(G$1),"",IF(ISBLANK(Tableau8[[#This Row],[Nom]]),"",MAX(0,MIN(EOMONTH(G$1,0),$E4)-MAX(EOMONTH(G$1,-1),$D4-1))))</f>
        <v>28</v>
      </c>
      <c r="H4" s="27">
        <f ca="1">IF(MONTH(TODAY())&lt;MONTH(H$1),"",IF(ISBLANK(Tableau8[[#This Row],[Nom]]),"",MAX(0,MIN(EOMONTH(H$1,0),$E4)-MAX(EOMONTH(H$1,-1),$D4-1))))</f>
        <v>31</v>
      </c>
      <c r="I4" s="27">
        <f ca="1">IF(MONTH(TODAY())&lt;MONTH(I$1),"",IF(ISBLANK(Tableau8[[#This Row],[Nom]]),"",MAX(0,MIN(EOMONTH(I$1,0),$E4)-MAX(EOMONTH(I$1,-1),$D4-1))))</f>
        <v>30</v>
      </c>
      <c r="J4" s="27">
        <f ca="1">IF(MONTH(TODAY())&lt;MONTH(J$1),"",IF(ISBLANK(Tableau8[[#This Row],[Nom]]),"",MAX(0,MIN(EOMONTH(J$1,0),$E4)-MAX(EOMONTH(J$1,-1),$D4-1))))</f>
        <v>31</v>
      </c>
      <c r="K4" s="27">
        <f ca="1">IF(MONTH(TODAY())&lt;MONTH(K$1),"",IF(ISBLANK(Tableau8[[#This Row],[Nom]]),"",MAX(0,MIN(EOMONTH(K$1,0),$E4)-MAX(EOMONTH(K$1,-1),$D4-1))))</f>
        <v>30</v>
      </c>
      <c r="L4" s="27" t="str">
        <f ca="1">IF(MONTH(TODAY())&lt;MONTH(L$1),"",IF(ISBLANK(Tableau8[[#This Row],[Nom]]),"",MAX(0,MIN(EOMONTH(L$1,0),$E4)-MAX(EOMONTH(L$1,-1),$D4-1))))</f>
        <v/>
      </c>
      <c r="M4" s="27" t="str">
        <f ca="1">IF(MONTH(TODAY())&lt;MONTH(M$1),"",IF(ISBLANK(Tableau8[[#This Row],[Nom]]),"",MAX(0,MIN(EOMONTH(M$1,0),$E4)-MAX(EOMONTH(M$1,-1),$D4-1))))</f>
        <v/>
      </c>
      <c r="N4" s="27" t="str">
        <f ca="1">IF(MONTH(TODAY())&lt;MONTH(N$1),"",IF(ISBLANK(Tableau8[[#This Row],[Nom]]),"",MAX(0,MIN(EOMONTH(N$1,0),$E4)-MAX(EOMONTH(N$1,-1),$D4-1))))</f>
        <v/>
      </c>
      <c r="O4" s="27" t="str">
        <f ca="1">IF(MONTH(TODAY())&lt;MONTH(O$1),"",IF(ISBLANK(Tableau8[[#This Row],[Nom]]),"",MAX(0,MIN(EOMONTH(O$1,0),$E4)-MAX(EOMONTH(O$1,-1),$D4-1))))</f>
        <v/>
      </c>
      <c r="P4" s="27" t="str">
        <f ca="1">IF(MONTH(TODAY())&lt;MONTH(P$1),"",IF(ISBLANK(Tableau8[[#This Row],[Nom]]),"",MAX(0,MIN(EOMONTH(P$1,0),$E4)-MAX(EOMONTH(P$1,-1),$D4-1))))</f>
        <v/>
      </c>
      <c r="Q4" s="27" t="str">
        <f ca="1">IF(MONTH(TODAY())&lt;MONTH(Q$1),"",IF(ISBLANK(Tableau8[[#This Row],[Nom]]),"",MAX(0,MIN(EOMONTH(Q$1,0),$E4)-MAX(EOMONTH(Q$1,-1),$D4-1))))</f>
        <v/>
      </c>
      <c r="R4" s="25">
        <f t="shared" ca="1" si="0"/>
        <v>181</v>
      </c>
      <c r="T4" s="25" t="str">
        <f>Tableau8[[#Headers],[mars-2021]]</f>
        <v>mars-2021</v>
      </c>
      <c r="U4" s="28" t="e">
        <f ca="1">SUM(H$2:H$96)</f>
        <v>#REF!</v>
      </c>
    </row>
    <row r="5" spans="1:21">
      <c r="A5" s="20">
        <v>1</v>
      </c>
      <c r="B5" s="20" t="s">
        <v>391</v>
      </c>
      <c r="C5" s="21"/>
      <c r="D5" s="21">
        <v>44288</v>
      </c>
      <c r="E5" s="21"/>
      <c r="F5" s="27">
        <f ca="1">IF(MONTH(TODAY())&lt;MONTH(F$1),"",IF(ISBLANK(Tableau8[[#This Row],[Nom]]),"",MAX(0,MIN(EOMONTH(F$1,0),$E5)-MAX(EOMONTH(F$1,-1),$D5-1))))</f>
        <v>0</v>
      </c>
      <c r="G5" s="27">
        <f ca="1">IF(MONTH(TODAY())&lt;MONTH(G$1),"",IF(ISBLANK(Tableau8[[#This Row],[Nom]]),"",MAX(0,MIN(EOMONTH(G$1,0),$E5)-MAX(EOMONTH(G$1,-1),$D5-1))))</f>
        <v>0</v>
      </c>
      <c r="H5" s="27">
        <f ca="1">IF(MONTH(TODAY())&lt;MONTH(H$1),"",IF(ISBLANK(Tableau8[[#This Row],[Nom]]),"",MAX(0,MIN(EOMONTH(H$1,0),$E5)-MAX(EOMONTH(H$1,-1),$D5-1))))</f>
        <v>0</v>
      </c>
      <c r="I5" s="27">
        <f ca="1">IF(MONTH(TODAY())&lt;MONTH(I$1),"",IF(ISBLANK(Tableau8[[#This Row],[Nom]]),"",MAX(0,MIN(EOMONTH(I$1,0),$E5)-MAX(EOMONTH(I$1,-1),$D5-1))))</f>
        <v>29</v>
      </c>
      <c r="J5" s="27">
        <f ca="1">IF(MONTH(TODAY())&lt;MONTH(J$1),"",IF(ISBLANK(Tableau8[[#This Row],[Nom]]),"",MAX(0,MIN(EOMONTH(J$1,0),$E5)-MAX(EOMONTH(J$1,-1),$D5-1))))</f>
        <v>31</v>
      </c>
      <c r="K5" s="27">
        <f ca="1">IF(MONTH(TODAY())&lt;MONTH(K$1),"",IF(ISBLANK(Tableau8[[#This Row],[Nom]]),"",MAX(0,MIN(EOMONTH(K$1,0),$E5)-MAX(EOMONTH(K$1,-1),$D5-1))))</f>
        <v>30</v>
      </c>
      <c r="L5" s="27" t="str">
        <f ca="1">IF(MONTH(TODAY())&lt;MONTH(L$1),"",IF(ISBLANK(Tableau8[[#This Row],[Nom]]),"",MAX(0,MIN(EOMONTH(L$1,0),$E5)-MAX(EOMONTH(L$1,-1),$D5-1))))</f>
        <v/>
      </c>
      <c r="M5" s="27" t="str">
        <f ca="1">IF(MONTH(TODAY())&lt;MONTH(M$1),"",IF(ISBLANK(Tableau8[[#This Row],[Nom]]),"",MAX(0,MIN(EOMONTH(M$1,0),$E5)-MAX(EOMONTH(M$1,-1),$D5-1))))</f>
        <v/>
      </c>
      <c r="N5" s="27" t="str">
        <f ca="1">IF(MONTH(TODAY())&lt;MONTH(N$1),"",IF(ISBLANK(Tableau8[[#This Row],[Nom]]),"",MAX(0,MIN(EOMONTH(N$1,0),$E5)-MAX(EOMONTH(N$1,-1),$D5-1))))</f>
        <v/>
      </c>
      <c r="O5" s="27" t="str">
        <f ca="1">IF(MONTH(TODAY())&lt;MONTH(O$1),"",IF(ISBLANK(Tableau8[[#This Row],[Nom]]),"",MAX(0,MIN(EOMONTH(O$1,0),$E5)-MAX(EOMONTH(O$1,-1),$D5-1))))</f>
        <v/>
      </c>
      <c r="P5" s="27" t="str">
        <f ca="1">IF(MONTH(TODAY())&lt;MONTH(P$1),"",IF(ISBLANK(Tableau8[[#This Row],[Nom]]),"",MAX(0,MIN(EOMONTH(P$1,0),$E5)-MAX(EOMONTH(P$1,-1),$D5-1))))</f>
        <v/>
      </c>
      <c r="Q5" s="27" t="str">
        <f ca="1">IF(MONTH(TODAY())&lt;MONTH(Q$1),"",IF(ISBLANK(Tableau8[[#This Row],[Nom]]),"",MAX(0,MIN(EOMONTH(Q$1,0),$E5)-MAX(EOMONTH(Q$1,-1),$D5-1))))</f>
        <v/>
      </c>
      <c r="R5" s="25">
        <f t="shared" ca="1" si="0"/>
        <v>90</v>
      </c>
      <c r="T5" s="25" t="str">
        <f>Tableau8[[#Headers],[avr-2021]]</f>
        <v>avr-2021</v>
      </c>
      <c r="U5" s="28" t="e">
        <f ca="1">SUM(I$2:I$96)</f>
        <v>#REF!</v>
      </c>
    </row>
    <row r="6" spans="1:21">
      <c r="A6" s="20">
        <v>1</v>
      </c>
      <c r="B6" s="20" t="s">
        <v>357</v>
      </c>
      <c r="C6" s="21"/>
      <c r="D6" s="21">
        <v>43434</v>
      </c>
      <c r="E6" s="21"/>
      <c r="F6" s="27">
        <f ca="1">IF(MONTH(TODAY())&lt;MONTH(F$1),"",IF(ISBLANK(Tableau8[[#This Row],[Nom]]),"",MAX(0,MIN(EOMONTH(F$1,0),$E6)-MAX(EOMONTH(F$1,-1),$D6-1))))</f>
        <v>31</v>
      </c>
      <c r="G6" s="27">
        <f ca="1">IF(MONTH(TODAY())&lt;MONTH(G$1),"",IF(ISBLANK(Tableau8[[#This Row],[Nom]]),"",MAX(0,MIN(EOMONTH(G$1,0),$E6)-MAX(EOMONTH(G$1,-1),$D6-1))))</f>
        <v>28</v>
      </c>
      <c r="H6" s="27">
        <f ca="1">IF(MONTH(TODAY())&lt;MONTH(H$1),"",IF(ISBLANK(Tableau8[[#This Row],[Nom]]),"",MAX(0,MIN(EOMONTH(H$1,0),$E6)-MAX(EOMONTH(H$1,-1),$D6-1))))</f>
        <v>31</v>
      </c>
      <c r="I6" s="27">
        <f ca="1">IF(MONTH(TODAY())&lt;MONTH(I$1),"",IF(ISBLANK(Tableau8[[#This Row],[Nom]]),"",MAX(0,MIN(EOMONTH(I$1,0),$E6)-MAX(EOMONTH(I$1,-1),$D6-1))))</f>
        <v>30</v>
      </c>
      <c r="J6" s="27">
        <f ca="1">IF(MONTH(TODAY())&lt;MONTH(J$1),"",IF(ISBLANK(Tableau8[[#This Row],[Nom]]),"",MAX(0,MIN(EOMONTH(J$1,0),$E6)-MAX(EOMONTH(J$1,-1),$D6-1))))</f>
        <v>31</v>
      </c>
      <c r="K6" s="27">
        <f ca="1">IF(MONTH(TODAY())&lt;MONTH(K$1),"",IF(ISBLANK(Tableau8[[#This Row],[Nom]]),"",MAX(0,MIN(EOMONTH(K$1,0),$E6)-MAX(EOMONTH(K$1,-1),$D6-1))))</f>
        <v>30</v>
      </c>
      <c r="L6" s="27" t="str">
        <f ca="1">IF(MONTH(TODAY())&lt;MONTH(L$1),"",IF(ISBLANK(Tableau8[[#This Row],[Nom]]),"",MAX(0,MIN(EOMONTH(L$1,0),$E6)-MAX(EOMONTH(L$1,-1),$D6-1))))</f>
        <v/>
      </c>
      <c r="M6" s="27" t="str">
        <f ca="1">IF(MONTH(TODAY())&lt;MONTH(M$1),"",IF(ISBLANK(Tableau8[[#This Row],[Nom]]),"",MAX(0,MIN(EOMONTH(M$1,0),$E6)-MAX(EOMONTH(M$1,-1),$D6-1))))</f>
        <v/>
      </c>
      <c r="N6" s="27" t="str">
        <f ca="1">IF(MONTH(TODAY())&lt;MONTH(N$1),"",IF(ISBLANK(Tableau8[[#This Row],[Nom]]),"",MAX(0,MIN(EOMONTH(N$1,0),$E6)-MAX(EOMONTH(N$1,-1),$D6-1))))</f>
        <v/>
      </c>
      <c r="O6" s="27" t="str">
        <f ca="1">IF(MONTH(TODAY())&lt;MONTH(O$1),"",IF(ISBLANK(Tableau8[[#This Row],[Nom]]),"",MAX(0,MIN(EOMONTH(O$1,0),$E6)-MAX(EOMONTH(O$1,-1),$D6-1))))</f>
        <v/>
      </c>
      <c r="P6" s="27" t="str">
        <f ca="1">IF(MONTH(TODAY())&lt;MONTH(P$1),"",IF(ISBLANK(Tableau8[[#This Row],[Nom]]),"",MAX(0,MIN(EOMONTH(P$1,0),$E6)-MAX(EOMONTH(P$1,-1),$D6-1))))</f>
        <v/>
      </c>
      <c r="Q6" s="27" t="str">
        <f ca="1">IF(MONTH(TODAY())&lt;MONTH(Q$1),"",IF(ISBLANK(Tableau8[[#This Row],[Nom]]),"",MAX(0,MIN(EOMONTH(Q$1,0),$E6)-MAX(EOMONTH(Q$1,-1),$D6-1))))</f>
        <v/>
      </c>
      <c r="R6" s="25">
        <f t="shared" ca="1" si="0"/>
        <v>181</v>
      </c>
      <c r="T6" s="25" t="str">
        <f>Tableau8[[#Headers],[mai-2021]]</f>
        <v>mai-2021</v>
      </c>
      <c r="U6" s="28" t="e">
        <f ca="1">SUM(J$2:J$96)</f>
        <v>#REF!</v>
      </c>
    </row>
    <row r="7" spans="1:21">
      <c r="A7" s="20">
        <v>1</v>
      </c>
      <c r="B7" s="20" t="s">
        <v>180</v>
      </c>
      <c r="C7" s="21"/>
      <c r="D7" s="21">
        <v>44089</v>
      </c>
      <c r="E7" s="21"/>
      <c r="F7" s="27">
        <f ca="1">IF(MONTH(TODAY())&lt;MONTH(F$1),"",IF(ISBLANK(Tableau8[[#This Row],[Nom]]),"",MAX(0,MIN(EOMONTH(F$1,0),$E7)-MAX(EOMONTH(F$1,-1),$D7-1))))</f>
        <v>31</v>
      </c>
      <c r="G7" s="27">
        <f ca="1">IF(MONTH(TODAY())&lt;MONTH(G$1),"",IF(ISBLANK(Tableau8[[#This Row],[Nom]]),"",MAX(0,MIN(EOMONTH(G$1,0),$E7)-MAX(EOMONTH(G$1,-1),$D7-1))))</f>
        <v>28</v>
      </c>
      <c r="H7" s="27">
        <f ca="1">IF(MONTH(TODAY())&lt;MONTH(H$1),"",IF(ISBLANK(Tableau8[[#This Row],[Nom]]),"",MAX(0,MIN(EOMONTH(H$1,0),$E7)-MAX(EOMONTH(H$1,-1),$D7-1))))</f>
        <v>31</v>
      </c>
      <c r="I7" s="27">
        <f ca="1">IF(MONTH(TODAY())&lt;MONTH(I$1),"",IF(ISBLANK(Tableau8[[#This Row],[Nom]]),"",MAX(0,MIN(EOMONTH(I$1,0),$E7)-MAX(EOMONTH(I$1,-1),$D7-1))))</f>
        <v>30</v>
      </c>
      <c r="J7" s="27">
        <f ca="1">IF(MONTH(TODAY())&lt;MONTH(J$1),"",IF(ISBLANK(Tableau8[[#This Row],[Nom]]),"",MAX(0,MIN(EOMONTH(J$1,0),$E7)-MAX(EOMONTH(J$1,-1),$D7-1))))</f>
        <v>31</v>
      </c>
      <c r="K7" s="27">
        <f ca="1">IF(MONTH(TODAY())&lt;MONTH(K$1),"",IF(ISBLANK(Tableau8[[#This Row],[Nom]]),"",MAX(0,MIN(EOMONTH(K$1,0),$E7)-MAX(EOMONTH(K$1,-1),$D7-1))))</f>
        <v>30</v>
      </c>
      <c r="L7" s="27" t="str">
        <f ca="1">IF(MONTH(TODAY())&lt;MONTH(L$1),"",IF(ISBLANK(Tableau8[[#This Row],[Nom]]),"",MAX(0,MIN(EOMONTH(L$1,0),$E7)-MAX(EOMONTH(L$1,-1),$D7-1))))</f>
        <v/>
      </c>
      <c r="M7" s="27" t="str">
        <f ca="1">IF(MONTH(TODAY())&lt;MONTH(M$1),"",IF(ISBLANK(Tableau8[[#This Row],[Nom]]),"",MAX(0,MIN(EOMONTH(M$1,0),$E7)-MAX(EOMONTH(M$1,-1),$D7-1))))</f>
        <v/>
      </c>
      <c r="N7" s="27" t="str">
        <f ca="1">IF(MONTH(TODAY())&lt;MONTH(N$1),"",IF(ISBLANK(Tableau8[[#This Row],[Nom]]),"",MAX(0,MIN(EOMONTH(N$1,0),$E7)-MAX(EOMONTH(N$1,-1),$D7-1))))</f>
        <v/>
      </c>
      <c r="O7" s="27" t="str">
        <f ca="1">IF(MONTH(TODAY())&lt;MONTH(O$1),"",IF(ISBLANK(Tableau8[[#This Row],[Nom]]),"",MAX(0,MIN(EOMONTH(O$1,0),$E7)-MAX(EOMONTH(O$1,-1),$D7-1))))</f>
        <v/>
      </c>
      <c r="P7" s="27" t="str">
        <f ca="1">IF(MONTH(TODAY())&lt;MONTH(P$1),"",IF(ISBLANK(Tableau8[[#This Row],[Nom]]),"",MAX(0,MIN(EOMONTH(P$1,0),$E7)-MAX(EOMONTH(P$1,-1),$D7-1))))</f>
        <v/>
      </c>
      <c r="Q7" s="27" t="str">
        <f ca="1">IF(MONTH(TODAY())&lt;MONTH(Q$1),"",IF(ISBLANK(Tableau8[[#This Row],[Nom]]),"",MAX(0,MIN(EOMONTH(Q$1,0),$E7)-MAX(EOMONTH(Q$1,-1),$D7-1))))</f>
        <v/>
      </c>
      <c r="R7" s="25">
        <f t="shared" ca="1" si="0"/>
        <v>181</v>
      </c>
      <c r="T7" s="25" t="str">
        <f>Tableau8[[#Headers],[juin-2021]]</f>
        <v>juin-2021</v>
      </c>
      <c r="U7" s="28" t="e">
        <f ca="1">SUM(K$2:K$96)</f>
        <v>#REF!</v>
      </c>
    </row>
    <row r="8" spans="1:21">
      <c r="A8" s="20">
        <v>1</v>
      </c>
      <c r="B8" s="20" t="s">
        <v>294</v>
      </c>
      <c r="C8" s="21"/>
      <c r="D8" s="21">
        <v>44139</v>
      </c>
      <c r="E8" s="21"/>
      <c r="F8" s="27">
        <f ca="1">IF(MONTH(TODAY())&lt;MONTH(F$1),"",IF(ISBLANK(Tableau8[[#This Row],[Nom]]),"",MAX(0,MIN(EOMONTH(F$1,0),$E8)-MAX(EOMONTH(F$1,-1),$D8-1))))</f>
        <v>31</v>
      </c>
      <c r="G8" s="27">
        <f ca="1">IF(MONTH(TODAY())&lt;MONTH(G$1),"",IF(ISBLANK(Tableau8[[#This Row],[Nom]]),"",MAX(0,MIN(EOMONTH(G$1,0),$E8)-MAX(EOMONTH(G$1,-1),$D8-1))))</f>
        <v>28</v>
      </c>
      <c r="H8" s="27">
        <f ca="1">IF(MONTH(TODAY())&lt;MONTH(H$1),"",IF(ISBLANK(Tableau8[[#This Row],[Nom]]),"",MAX(0,MIN(EOMONTH(H$1,0),$E8)-MAX(EOMONTH(H$1,-1),$D8-1))))</f>
        <v>31</v>
      </c>
      <c r="I8" s="27">
        <f ca="1">IF(MONTH(TODAY())&lt;MONTH(I$1),"",IF(ISBLANK(Tableau8[[#This Row],[Nom]]),"",MAX(0,MIN(EOMONTH(I$1,0),$E8)-MAX(EOMONTH(I$1,-1),$D8-1))))</f>
        <v>30</v>
      </c>
      <c r="J8" s="27">
        <f ca="1">IF(MONTH(TODAY())&lt;MONTH(J$1),"",IF(ISBLANK(Tableau8[[#This Row],[Nom]]),"",MAX(0,MIN(EOMONTH(J$1,0),$E8)-MAX(EOMONTH(J$1,-1),$D8-1))))</f>
        <v>31</v>
      </c>
      <c r="K8" s="27">
        <f ca="1">IF(MONTH(TODAY())&lt;MONTH(K$1),"",IF(ISBLANK(Tableau8[[#This Row],[Nom]]),"",MAX(0,MIN(EOMONTH(K$1,0),$E8)-MAX(EOMONTH(K$1,-1),$D8-1))))</f>
        <v>30</v>
      </c>
      <c r="L8" s="27" t="str">
        <f ca="1">IF(MONTH(TODAY())&lt;MONTH(L$1),"",IF(ISBLANK(Tableau8[[#This Row],[Nom]]),"",MAX(0,MIN(EOMONTH(L$1,0),$E8)-MAX(EOMONTH(L$1,-1),$D8-1))))</f>
        <v/>
      </c>
      <c r="M8" s="27" t="str">
        <f ca="1">IF(MONTH(TODAY())&lt;MONTH(M$1),"",IF(ISBLANK(Tableau8[[#This Row],[Nom]]),"",MAX(0,MIN(EOMONTH(M$1,0),$E8)-MAX(EOMONTH(M$1,-1),$D8-1))))</f>
        <v/>
      </c>
      <c r="N8" s="27" t="str">
        <f ca="1">IF(MONTH(TODAY())&lt;MONTH(N$1),"",IF(ISBLANK(Tableau8[[#This Row],[Nom]]),"",MAX(0,MIN(EOMONTH(N$1,0),$E8)-MAX(EOMONTH(N$1,-1),$D8-1))))</f>
        <v/>
      </c>
      <c r="O8" s="27" t="str">
        <f ca="1">IF(MONTH(TODAY())&lt;MONTH(O$1),"",IF(ISBLANK(Tableau8[[#This Row],[Nom]]),"",MAX(0,MIN(EOMONTH(O$1,0),$E8)-MAX(EOMONTH(O$1,-1),$D8-1))))</f>
        <v/>
      </c>
      <c r="P8" s="27" t="str">
        <f ca="1">IF(MONTH(TODAY())&lt;MONTH(P$1),"",IF(ISBLANK(Tableau8[[#This Row],[Nom]]),"",MAX(0,MIN(EOMONTH(P$1,0),$E8)-MAX(EOMONTH(P$1,-1),$D8-1))))</f>
        <v/>
      </c>
      <c r="Q8" s="27" t="str">
        <f ca="1">IF(MONTH(TODAY())&lt;MONTH(Q$1),"",IF(ISBLANK(Tableau8[[#This Row],[Nom]]),"",MAX(0,MIN(EOMONTH(Q$1,0),$E8)-MAX(EOMONTH(Q$1,-1),$D8-1))))</f>
        <v/>
      </c>
      <c r="R8" s="25">
        <f t="shared" ca="1" si="0"/>
        <v>181</v>
      </c>
      <c r="T8" s="25" t="str">
        <f>Tableau8[[#Headers],[juil-2021]]</f>
        <v>juil-2021</v>
      </c>
      <c r="U8" s="28">
        <f ca="1">SUM(L$2:L$96)</f>
        <v>0</v>
      </c>
    </row>
    <row r="9" spans="1:21">
      <c r="A9" s="20">
        <v>1</v>
      </c>
      <c r="B9" s="20" t="s">
        <v>307</v>
      </c>
      <c r="C9" s="21"/>
      <c r="D9" s="21">
        <v>44054</v>
      </c>
      <c r="E9" s="21"/>
      <c r="F9" s="27">
        <f ca="1">IF(MONTH(TODAY())&lt;MONTH(F$1),"",IF(ISBLANK(Tableau8[[#This Row],[Nom]]),"",MAX(0,MIN(EOMONTH(F$1,0),$E9)-MAX(EOMONTH(F$1,-1),$D9-1))))</f>
        <v>31</v>
      </c>
      <c r="G9" s="27">
        <f ca="1">IF(MONTH(TODAY())&lt;MONTH(G$1),"",IF(ISBLANK(Tableau8[[#This Row],[Nom]]),"",MAX(0,MIN(EOMONTH(G$1,0),$E9)-MAX(EOMONTH(G$1,-1),$D9-1))))</f>
        <v>28</v>
      </c>
      <c r="H9" s="27">
        <f ca="1">IF(MONTH(TODAY())&lt;MONTH(H$1),"",IF(ISBLANK(Tableau8[[#This Row],[Nom]]),"",MAX(0,MIN(EOMONTH(H$1,0),$E9)-MAX(EOMONTH(H$1,-1),$D9-1))))</f>
        <v>31</v>
      </c>
      <c r="I9" s="27">
        <f ca="1">IF(MONTH(TODAY())&lt;MONTH(I$1),"",IF(ISBLANK(Tableau8[[#This Row],[Nom]]),"",MAX(0,MIN(EOMONTH(I$1,0),$E9)-MAX(EOMONTH(I$1,-1),$D9-1))))</f>
        <v>30</v>
      </c>
      <c r="J9" s="27">
        <f ca="1">IF(MONTH(TODAY())&lt;MONTH(J$1),"",IF(ISBLANK(Tableau8[[#This Row],[Nom]]),"",MAX(0,MIN(EOMONTH(J$1,0),$E9)-MAX(EOMONTH(J$1,-1),$D9-1))))</f>
        <v>31</v>
      </c>
      <c r="K9" s="27">
        <f ca="1">IF(MONTH(TODAY())&lt;MONTH(K$1),"",IF(ISBLANK(Tableau8[[#This Row],[Nom]]),"",MAX(0,MIN(EOMONTH(K$1,0),$E9)-MAX(EOMONTH(K$1,-1),$D9-1))))</f>
        <v>30</v>
      </c>
      <c r="L9" s="27" t="str">
        <f ca="1">IF(MONTH(TODAY())&lt;MONTH(L$1),"",IF(ISBLANK(Tableau8[[#This Row],[Nom]]),"",MAX(0,MIN(EOMONTH(L$1,0),$E9)-MAX(EOMONTH(L$1,-1),$D9-1))))</f>
        <v/>
      </c>
      <c r="M9" s="27" t="str">
        <f ca="1">IF(MONTH(TODAY())&lt;MONTH(M$1),"",IF(ISBLANK(Tableau8[[#This Row],[Nom]]),"",MAX(0,MIN(EOMONTH(M$1,0),$E9)-MAX(EOMONTH(M$1,-1),$D9-1))))</f>
        <v/>
      </c>
      <c r="N9" s="27" t="str">
        <f ca="1">IF(MONTH(TODAY())&lt;MONTH(N$1),"",IF(ISBLANK(Tableau8[[#This Row],[Nom]]),"",MAX(0,MIN(EOMONTH(N$1,0),$E9)-MAX(EOMONTH(N$1,-1),$D9-1))))</f>
        <v/>
      </c>
      <c r="O9" s="27" t="str">
        <f ca="1">IF(MONTH(TODAY())&lt;MONTH(O$1),"",IF(ISBLANK(Tableau8[[#This Row],[Nom]]),"",MAX(0,MIN(EOMONTH(O$1,0),$E9)-MAX(EOMONTH(O$1,-1),$D9-1))))</f>
        <v/>
      </c>
      <c r="P9" s="27" t="str">
        <f ca="1">IF(MONTH(TODAY())&lt;MONTH(P$1),"",IF(ISBLANK(Tableau8[[#This Row],[Nom]]),"",MAX(0,MIN(EOMONTH(P$1,0),$E9)-MAX(EOMONTH(P$1,-1),$D9-1))))</f>
        <v/>
      </c>
      <c r="Q9" s="27" t="str">
        <f ca="1">IF(MONTH(TODAY())&lt;MONTH(Q$1),"",IF(ISBLANK(Tableau8[[#This Row],[Nom]]),"",MAX(0,MIN(EOMONTH(Q$1,0),$E9)-MAX(EOMONTH(Q$1,-1),$D9-1))))</f>
        <v/>
      </c>
      <c r="R9" s="25">
        <f t="shared" ca="1" si="0"/>
        <v>181</v>
      </c>
      <c r="T9" s="25" t="str">
        <f>Tableau8[[#Headers],[août-2021]]</f>
        <v>août-2021</v>
      </c>
      <c r="U9" s="28">
        <f ca="1">SUM(M$2:M$96)</f>
        <v>0</v>
      </c>
    </row>
    <row r="10" spans="1:21">
      <c r="A10" s="20">
        <v>1</v>
      </c>
      <c r="B10" s="20" t="s">
        <v>426</v>
      </c>
      <c r="C10" s="21"/>
      <c r="D10" s="21">
        <v>44362</v>
      </c>
      <c r="E10" s="21"/>
      <c r="F10" s="27">
        <f ca="1">IF(MONTH(TODAY())&lt;MONTH(F$1),"",IF(ISBLANK(Tableau8[[#This Row],[Nom]]),"",MAX(0,MIN(EOMONTH(F$1,0),$E10)-MAX(EOMONTH(F$1,-1),$D10-1))))</f>
        <v>0</v>
      </c>
      <c r="G10" s="27">
        <f ca="1">IF(MONTH(TODAY())&lt;MONTH(G$1),"",IF(ISBLANK(Tableau8[[#This Row],[Nom]]),"",MAX(0,MIN(EOMONTH(G$1,0),$E10)-MAX(EOMONTH(G$1,-1),$D10-1))))</f>
        <v>0</v>
      </c>
      <c r="H10" s="27">
        <f ca="1">IF(MONTH(TODAY())&lt;MONTH(H$1),"",IF(ISBLANK(Tableau8[[#This Row],[Nom]]),"",MAX(0,MIN(EOMONTH(H$1,0),$E10)-MAX(EOMONTH(H$1,-1),$D10-1))))</f>
        <v>0</v>
      </c>
      <c r="I10" s="27">
        <f ca="1">IF(MONTH(TODAY())&lt;MONTH(I$1),"",IF(ISBLANK(Tableau8[[#This Row],[Nom]]),"",MAX(0,MIN(EOMONTH(I$1,0),$E10)-MAX(EOMONTH(I$1,-1),$D10-1))))</f>
        <v>0</v>
      </c>
      <c r="J10" s="27">
        <f ca="1">IF(MONTH(TODAY())&lt;MONTH(J$1),"",IF(ISBLANK(Tableau8[[#This Row],[Nom]]),"",MAX(0,MIN(EOMONTH(J$1,0),$E10)-MAX(EOMONTH(J$1,-1),$D10-1))))</f>
        <v>0</v>
      </c>
      <c r="K10" s="27">
        <f ca="1">IF(MONTH(TODAY())&lt;MONTH(K$1),"",IF(ISBLANK(Tableau8[[#This Row],[Nom]]),"",MAX(0,MIN(EOMONTH(K$1,0),$E10)-MAX(EOMONTH(K$1,-1),$D10-1))))</f>
        <v>16</v>
      </c>
      <c r="L10" s="27" t="str">
        <f ca="1">IF(MONTH(TODAY())&lt;MONTH(L$1),"",IF(ISBLANK(Tableau8[[#This Row],[Nom]]),"",MAX(0,MIN(EOMONTH(L$1,0),$E10)-MAX(EOMONTH(L$1,-1),$D10-1))))</f>
        <v/>
      </c>
      <c r="M10" s="27" t="str">
        <f ca="1">IF(MONTH(TODAY())&lt;MONTH(M$1),"",IF(ISBLANK(Tableau8[[#This Row],[Nom]]),"",MAX(0,MIN(EOMONTH(M$1,0),$E10)-MAX(EOMONTH(M$1,-1),$D10-1))))</f>
        <v/>
      </c>
      <c r="N10" s="27" t="str">
        <f ca="1">IF(MONTH(TODAY())&lt;MONTH(N$1),"",IF(ISBLANK(Tableau8[[#This Row],[Nom]]),"",MAX(0,MIN(EOMONTH(N$1,0),$E10)-MAX(EOMONTH(N$1,-1),$D10-1))))</f>
        <v/>
      </c>
      <c r="O10" s="27" t="str">
        <f ca="1">IF(MONTH(TODAY())&lt;MONTH(O$1),"",IF(ISBLANK(Tableau8[[#This Row],[Nom]]),"",MAX(0,MIN(EOMONTH(O$1,0),$E10)-MAX(EOMONTH(O$1,-1),$D10-1))))</f>
        <v/>
      </c>
      <c r="P10" s="27" t="str">
        <f ca="1">IF(MONTH(TODAY())&lt;MONTH(P$1),"",IF(ISBLANK(Tableau8[[#This Row],[Nom]]),"",MAX(0,MIN(EOMONTH(P$1,0),$E10)-MAX(EOMONTH(P$1,-1),$D10-1))))</f>
        <v/>
      </c>
      <c r="Q10" s="27" t="str">
        <f ca="1">IF(MONTH(TODAY())&lt;MONTH(Q$1),"",IF(ISBLANK(Tableau8[[#This Row],[Nom]]),"",MAX(0,MIN(EOMONTH(Q$1,0),$E10)-MAX(EOMONTH(Q$1,-1),$D10-1))))</f>
        <v/>
      </c>
      <c r="R10" s="25">
        <f t="shared" ca="1" si="0"/>
        <v>16</v>
      </c>
      <c r="T10" s="25" t="str">
        <f>Tableau8[[#Headers],[sept-2021]]</f>
        <v>sept-2021</v>
      </c>
      <c r="U10" s="28">
        <f ca="1">SUM(N$2:N$96)</f>
        <v>0</v>
      </c>
    </row>
    <row r="11" spans="1:21">
      <c r="A11" s="20">
        <v>1</v>
      </c>
      <c r="B11" s="20" t="s">
        <v>301</v>
      </c>
      <c r="C11" s="21"/>
      <c r="D11" s="21">
        <v>44139</v>
      </c>
      <c r="E11" s="21"/>
      <c r="F11" s="27">
        <f ca="1">IF(MONTH(TODAY())&lt;MONTH(F$1),"",IF(ISBLANK(Tableau8[[#This Row],[Nom]]),"",MAX(0,MIN(EOMONTH(F$1,0),$E11)-MAX(EOMONTH(F$1,-1),$D11-1))))</f>
        <v>31</v>
      </c>
      <c r="G11" s="27">
        <f ca="1">IF(MONTH(TODAY())&lt;MONTH(G$1),"",IF(ISBLANK(Tableau8[[#This Row],[Nom]]),"",MAX(0,MIN(EOMONTH(G$1,0),$E11)-MAX(EOMONTH(G$1,-1),$D11-1))))</f>
        <v>28</v>
      </c>
      <c r="H11" s="27">
        <f ca="1">IF(MONTH(TODAY())&lt;MONTH(H$1),"",IF(ISBLANK(Tableau8[[#This Row],[Nom]]),"",MAX(0,MIN(EOMONTH(H$1,0),$E11)-MAX(EOMONTH(H$1,-1),$D11-1))))</f>
        <v>31</v>
      </c>
      <c r="I11" s="27">
        <f ca="1">IF(MONTH(TODAY())&lt;MONTH(I$1),"",IF(ISBLANK(Tableau8[[#This Row],[Nom]]),"",MAX(0,MIN(EOMONTH(I$1,0),$E11)-MAX(EOMONTH(I$1,-1),$D11-1))))</f>
        <v>30</v>
      </c>
      <c r="J11" s="27">
        <f ca="1">IF(MONTH(TODAY())&lt;MONTH(J$1),"",IF(ISBLANK(Tableau8[[#This Row],[Nom]]),"",MAX(0,MIN(EOMONTH(J$1,0),$E11)-MAX(EOMONTH(J$1,-1),$D11-1))))</f>
        <v>31</v>
      </c>
      <c r="K11" s="27">
        <f ca="1">IF(MONTH(TODAY())&lt;MONTH(K$1),"",IF(ISBLANK(Tableau8[[#This Row],[Nom]]),"",MAX(0,MIN(EOMONTH(K$1,0),$E11)-MAX(EOMONTH(K$1,-1),$D11-1))))</f>
        <v>30</v>
      </c>
      <c r="L11" s="27" t="str">
        <f ca="1">IF(MONTH(TODAY())&lt;MONTH(L$1),"",IF(ISBLANK(Tableau8[[#This Row],[Nom]]),"",MAX(0,MIN(EOMONTH(L$1,0),$E11)-MAX(EOMONTH(L$1,-1),$D11-1))))</f>
        <v/>
      </c>
      <c r="M11" s="27" t="str">
        <f ca="1">IF(MONTH(TODAY())&lt;MONTH(M$1),"",IF(ISBLANK(Tableau8[[#This Row],[Nom]]),"",MAX(0,MIN(EOMONTH(M$1,0),$E11)-MAX(EOMONTH(M$1,-1),$D11-1))))</f>
        <v/>
      </c>
      <c r="N11" s="27" t="str">
        <f ca="1">IF(MONTH(TODAY())&lt;MONTH(N$1),"",IF(ISBLANK(Tableau8[[#This Row],[Nom]]),"",MAX(0,MIN(EOMONTH(N$1,0),$E11)-MAX(EOMONTH(N$1,-1),$D11-1))))</f>
        <v/>
      </c>
      <c r="O11" s="27" t="str">
        <f ca="1">IF(MONTH(TODAY())&lt;MONTH(O$1),"",IF(ISBLANK(Tableau8[[#This Row],[Nom]]),"",MAX(0,MIN(EOMONTH(O$1,0),$E11)-MAX(EOMONTH(O$1,-1),$D11-1))))</f>
        <v/>
      </c>
      <c r="P11" s="27" t="str">
        <f ca="1">IF(MONTH(TODAY())&lt;MONTH(P$1),"",IF(ISBLANK(Tableau8[[#This Row],[Nom]]),"",MAX(0,MIN(EOMONTH(P$1,0),$E11)-MAX(EOMONTH(P$1,-1),$D11-1))))</f>
        <v/>
      </c>
      <c r="Q11" s="27" t="str">
        <f ca="1">IF(MONTH(TODAY())&lt;MONTH(Q$1),"",IF(ISBLANK(Tableau8[[#This Row],[Nom]]),"",MAX(0,MIN(EOMONTH(Q$1,0),$E11)-MAX(EOMONTH(Q$1,-1),$D11-1))))</f>
        <v/>
      </c>
      <c r="R11" s="25">
        <f t="shared" ca="1" si="0"/>
        <v>181</v>
      </c>
      <c r="T11" s="25" t="str">
        <f>Tableau8[[#Headers],[oct-2021]]</f>
        <v>oct-2021</v>
      </c>
      <c r="U11" s="28">
        <f ca="1">SUM(O$2:O$96)</f>
        <v>0</v>
      </c>
    </row>
    <row r="12" spans="1:21">
      <c r="A12" s="20">
        <v>1</v>
      </c>
      <c r="B12" s="20" t="s">
        <v>180</v>
      </c>
      <c r="C12" s="21"/>
      <c r="D12" s="21">
        <v>43825</v>
      </c>
      <c r="E12" s="21"/>
      <c r="F12" s="27">
        <f ca="1">IF(MONTH(TODAY())&lt;MONTH(F$1),"",IF(ISBLANK(Tableau8[[#This Row],[Nom]]),"",MAX(0,MIN(EOMONTH(F$1,0),$E12)-MAX(EOMONTH(F$1,-1),$D12-1))))</f>
        <v>31</v>
      </c>
      <c r="G12" s="27">
        <f ca="1">IF(MONTH(TODAY())&lt;MONTH(G$1),"",IF(ISBLANK(Tableau8[[#This Row],[Nom]]),"",MAX(0,MIN(EOMONTH(G$1,0),$E12)-MAX(EOMONTH(G$1,-1),$D12-1))))</f>
        <v>28</v>
      </c>
      <c r="H12" s="27">
        <f ca="1">IF(MONTH(TODAY())&lt;MONTH(H$1),"",IF(ISBLANK(Tableau8[[#This Row],[Nom]]),"",MAX(0,MIN(EOMONTH(H$1,0),$E12)-MAX(EOMONTH(H$1,-1),$D12-1))))</f>
        <v>31</v>
      </c>
      <c r="I12" s="27">
        <f ca="1">IF(MONTH(TODAY())&lt;MONTH(I$1),"",IF(ISBLANK(Tableau8[[#This Row],[Nom]]),"",MAX(0,MIN(EOMONTH(I$1,0),$E12)-MAX(EOMONTH(I$1,-1),$D12-1))))</f>
        <v>30</v>
      </c>
      <c r="J12" s="27">
        <f ca="1">IF(MONTH(TODAY())&lt;MONTH(J$1),"",IF(ISBLANK(Tableau8[[#This Row],[Nom]]),"",MAX(0,MIN(EOMONTH(J$1,0),$E12)-MAX(EOMONTH(J$1,-1),$D12-1))))</f>
        <v>31</v>
      </c>
      <c r="K12" s="27">
        <f ca="1">IF(MONTH(TODAY())&lt;MONTH(K$1),"",IF(ISBLANK(Tableau8[[#This Row],[Nom]]),"",MAX(0,MIN(EOMONTH(K$1,0),$E12)-MAX(EOMONTH(K$1,-1),$D12-1))))</f>
        <v>30</v>
      </c>
      <c r="L12" s="27" t="str">
        <f ca="1">IF(MONTH(TODAY())&lt;MONTH(L$1),"",IF(ISBLANK(Tableau8[[#This Row],[Nom]]),"",MAX(0,MIN(EOMONTH(L$1,0),$E12)-MAX(EOMONTH(L$1,-1),$D12-1))))</f>
        <v/>
      </c>
      <c r="M12" s="27" t="str">
        <f ca="1">IF(MONTH(TODAY())&lt;MONTH(M$1),"",IF(ISBLANK(Tableau8[[#This Row],[Nom]]),"",MAX(0,MIN(EOMONTH(M$1,0),$E12)-MAX(EOMONTH(M$1,-1),$D12-1))))</f>
        <v/>
      </c>
      <c r="N12" s="27" t="str">
        <f ca="1">IF(MONTH(TODAY())&lt;MONTH(N$1),"",IF(ISBLANK(Tableau8[[#This Row],[Nom]]),"",MAX(0,MIN(EOMONTH(N$1,0),$E12)-MAX(EOMONTH(N$1,-1),$D12-1))))</f>
        <v/>
      </c>
      <c r="O12" s="27" t="str">
        <f ca="1">IF(MONTH(TODAY())&lt;MONTH(O$1),"",IF(ISBLANK(Tableau8[[#This Row],[Nom]]),"",MAX(0,MIN(EOMONTH(O$1,0),$E12)-MAX(EOMONTH(O$1,-1),$D12-1))))</f>
        <v/>
      </c>
      <c r="P12" s="27" t="str">
        <f ca="1">IF(MONTH(TODAY())&lt;MONTH(P$1),"",IF(ISBLANK(Tableau8[[#This Row],[Nom]]),"",MAX(0,MIN(EOMONTH(P$1,0),$E12)-MAX(EOMONTH(P$1,-1),$D12-1))))</f>
        <v/>
      </c>
      <c r="Q12" s="27" t="str">
        <f ca="1">IF(MONTH(TODAY())&lt;MONTH(Q$1),"",IF(ISBLANK(Tableau8[[#This Row],[Nom]]),"",MAX(0,MIN(EOMONTH(Q$1,0),$E12)-MAX(EOMONTH(Q$1,-1),$D12-1))))</f>
        <v/>
      </c>
      <c r="R12" s="25">
        <f t="shared" ca="1" si="0"/>
        <v>181</v>
      </c>
      <c r="T12" s="25" t="str">
        <f>Tableau8[[#Headers],[nov-2021]]</f>
        <v>nov-2021</v>
      </c>
      <c r="U12" s="28">
        <f ca="1">SUM(P$2:P$96)</f>
        <v>0</v>
      </c>
    </row>
    <row r="13" spans="1:21">
      <c r="A13" s="20">
        <v>1</v>
      </c>
      <c r="B13" s="20" t="s">
        <v>248</v>
      </c>
      <c r="C13" s="21"/>
      <c r="D13" s="21">
        <v>44084</v>
      </c>
      <c r="E13" s="21"/>
      <c r="F13" s="27">
        <f ca="1">IF(MONTH(TODAY())&lt;MONTH(F$1),"",IF(ISBLANK(Tableau8[[#This Row],[Nom]]),"",MAX(0,MIN(EOMONTH(F$1,0),$E13)-MAX(EOMONTH(F$1,-1),$D13-1))))</f>
        <v>31</v>
      </c>
      <c r="G13" s="27">
        <f ca="1">IF(MONTH(TODAY())&lt;MONTH(G$1),"",IF(ISBLANK(Tableau8[[#This Row],[Nom]]),"",MAX(0,MIN(EOMONTH(G$1,0),$E13)-MAX(EOMONTH(G$1,-1),$D13-1))))</f>
        <v>28</v>
      </c>
      <c r="H13" s="27">
        <f ca="1">IF(MONTH(TODAY())&lt;MONTH(H$1),"",IF(ISBLANK(Tableau8[[#This Row],[Nom]]),"",MAX(0,MIN(EOMONTH(H$1,0),$E13)-MAX(EOMONTH(H$1,-1),$D13-1))))</f>
        <v>31</v>
      </c>
      <c r="I13" s="27">
        <f ca="1">IF(MONTH(TODAY())&lt;MONTH(I$1),"",IF(ISBLANK(Tableau8[[#This Row],[Nom]]),"",MAX(0,MIN(EOMONTH(I$1,0),$E13)-MAX(EOMONTH(I$1,-1),$D13-1))))</f>
        <v>30</v>
      </c>
      <c r="J13" s="27">
        <f ca="1">IF(MONTH(TODAY())&lt;MONTH(J$1),"",IF(ISBLANK(Tableau8[[#This Row],[Nom]]),"",MAX(0,MIN(EOMONTH(J$1,0),$E13)-MAX(EOMONTH(J$1,-1),$D13-1))))</f>
        <v>31</v>
      </c>
      <c r="K13" s="27">
        <f ca="1">IF(MONTH(TODAY())&lt;MONTH(K$1),"",IF(ISBLANK(Tableau8[[#This Row],[Nom]]),"",MAX(0,MIN(EOMONTH(K$1,0),$E13)-MAX(EOMONTH(K$1,-1),$D13-1))))</f>
        <v>30</v>
      </c>
      <c r="L13" s="27" t="str">
        <f ca="1">IF(MONTH(TODAY())&lt;MONTH(L$1),"",IF(ISBLANK(Tableau8[[#This Row],[Nom]]),"",MAX(0,MIN(EOMONTH(L$1,0),$E13)-MAX(EOMONTH(L$1,-1),$D13-1))))</f>
        <v/>
      </c>
      <c r="M13" s="27" t="str">
        <f ca="1">IF(MONTH(TODAY())&lt;MONTH(M$1),"",IF(ISBLANK(Tableau8[[#This Row],[Nom]]),"",MAX(0,MIN(EOMONTH(M$1,0),$E13)-MAX(EOMONTH(M$1,-1),$D13-1))))</f>
        <v/>
      </c>
      <c r="N13" s="27" t="str">
        <f ca="1">IF(MONTH(TODAY())&lt;MONTH(N$1),"",IF(ISBLANK(Tableau8[[#This Row],[Nom]]),"",MAX(0,MIN(EOMONTH(N$1,0),$E13)-MAX(EOMONTH(N$1,-1),$D13-1))))</f>
        <v/>
      </c>
      <c r="O13" s="27" t="str">
        <f ca="1">IF(MONTH(TODAY())&lt;MONTH(O$1),"",IF(ISBLANK(Tableau8[[#This Row],[Nom]]),"",MAX(0,MIN(EOMONTH(O$1,0),$E13)-MAX(EOMONTH(O$1,-1),$D13-1))))</f>
        <v/>
      </c>
      <c r="P13" s="27" t="str">
        <f ca="1">IF(MONTH(TODAY())&lt;MONTH(P$1),"",IF(ISBLANK(Tableau8[[#This Row],[Nom]]),"",MAX(0,MIN(EOMONTH(P$1,0),$E13)-MAX(EOMONTH(P$1,-1),$D13-1))))</f>
        <v/>
      </c>
      <c r="Q13" s="27" t="str">
        <f ca="1">IF(MONTH(TODAY())&lt;MONTH(Q$1),"",IF(ISBLANK(Tableau8[[#This Row],[Nom]]),"",MAX(0,MIN(EOMONTH(Q$1,0),$E13)-MAX(EOMONTH(Q$1,-1),$D13-1))))</f>
        <v/>
      </c>
      <c r="R13" s="25">
        <f t="shared" ca="1" si="0"/>
        <v>181</v>
      </c>
      <c r="T13" s="25" t="str">
        <f>Tableau8[[#Headers],[déc-2021]]</f>
        <v>déc-2021</v>
      </c>
      <c r="U13" s="28">
        <f ca="1">SUM(Q$2:Q$96)</f>
        <v>0</v>
      </c>
    </row>
    <row r="14" spans="1:21">
      <c r="A14" s="20">
        <v>1</v>
      </c>
      <c r="B14" s="20" t="s">
        <v>303</v>
      </c>
      <c r="C14" s="21"/>
      <c r="D14" s="21">
        <v>44148</v>
      </c>
      <c r="E14" s="21"/>
      <c r="F14" s="27">
        <f ca="1">IF(MONTH(TODAY())&lt;MONTH(F$1),"",IF(ISBLANK(Tableau8[[#This Row],[Nom]]),"",MAX(0,MIN(EOMONTH(F$1,0),$E14)-MAX(EOMONTH(F$1,-1),$D14-1))))</f>
        <v>31</v>
      </c>
      <c r="G14" s="27">
        <f ca="1">IF(MONTH(TODAY())&lt;MONTH(G$1),"",IF(ISBLANK(Tableau8[[#This Row],[Nom]]),"",MAX(0,MIN(EOMONTH(G$1,0),$E14)-MAX(EOMONTH(G$1,-1),$D14-1))))</f>
        <v>28</v>
      </c>
      <c r="H14" s="27">
        <f ca="1">IF(MONTH(TODAY())&lt;MONTH(H$1),"",IF(ISBLANK(Tableau8[[#This Row],[Nom]]),"",MAX(0,MIN(EOMONTH(H$1,0),$E14)-MAX(EOMONTH(H$1,-1),$D14-1))))</f>
        <v>31</v>
      </c>
      <c r="I14" s="27">
        <f ca="1">IF(MONTH(TODAY())&lt;MONTH(I$1),"",IF(ISBLANK(Tableau8[[#This Row],[Nom]]),"",MAX(0,MIN(EOMONTH(I$1,0),$E14)-MAX(EOMONTH(I$1,-1),$D14-1))))</f>
        <v>30</v>
      </c>
      <c r="J14" s="27">
        <f ca="1">IF(MONTH(TODAY())&lt;MONTH(J$1),"",IF(ISBLANK(Tableau8[[#This Row],[Nom]]),"",MAX(0,MIN(EOMONTH(J$1,0),$E14)-MAX(EOMONTH(J$1,-1),$D14-1))))</f>
        <v>31</v>
      </c>
      <c r="K14" s="27">
        <f ca="1">IF(MONTH(TODAY())&lt;MONTH(K$1),"",IF(ISBLANK(Tableau8[[#This Row],[Nom]]),"",MAX(0,MIN(EOMONTH(K$1,0),$E14)-MAX(EOMONTH(K$1,-1),$D14-1))))</f>
        <v>30</v>
      </c>
      <c r="L14" s="27" t="str">
        <f ca="1">IF(MONTH(TODAY())&lt;MONTH(L$1),"",IF(ISBLANK(Tableau8[[#This Row],[Nom]]),"",MAX(0,MIN(EOMONTH(L$1,0),$E14)-MAX(EOMONTH(L$1,-1),$D14-1))))</f>
        <v/>
      </c>
      <c r="M14" s="27" t="str">
        <f ca="1">IF(MONTH(TODAY())&lt;MONTH(M$1),"",IF(ISBLANK(Tableau8[[#This Row],[Nom]]),"",MAX(0,MIN(EOMONTH(M$1,0),$E14)-MAX(EOMONTH(M$1,-1),$D14-1))))</f>
        <v/>
      </c>
      <c r="N14" s="27" t="str">
        <f ca="1">IF(MONTH(TODAY())&lt;MONTH(N$1),"",IF(ISBLANK(Tableau8[[#This Row],[Nom]]),"",MAX(0,MIN(EOMONTH(N$1,0),$E14)-MAX(EOMONTH(N$1,-1),$D14-1))))</f>
        <v/>
      </c>
      <c r="O14" s="27" t="str">
        <f ca="1">IF(MONTH(TODAY())&lt;MONTH(O$1),"",IF(ISBLANK(Tableau8[[#This Row],[Nom]]),"",MAX(0,MIN(EOMONTH(O$1,0),$E14)-MAX(EOMONTH(O$1,-1),$D14-1))))</f>
        <v/>
      </c>
      <c r="P14" s="27" t="str">
        <f ca="1">IF(MONTH(TODAY())&lt;MONTH(P$1),"",IF(ISBLANK(Tableau8[[#This Row],[Nom]]),"",MAX(0,MIN(EOMONTH(P$1,0),$E14)-MAX(EOMONTH(P$1,-1),$D14-1))))</f>
        <v/>
      </c>
      <c r="Q14" s="27" t="str">
        <f ca="1">IF(MONTH(TODAY())&lt;MONTH(Q$1),"",IF(ISBLANK(Tableau8[[#This Row],[Nom]]),"",MAX(0,MIN(EOMONTH(Q$1,0),$E14)-MAX(EOMONTH(Q$1,-1),$D14-1))))</f>
        <v/>
      </c>
      <c r="R14" s="25">
        <f t="shared" ca="1" si="0"/>
        <v>181</v>
      </c>
    </row>
    <row r="15" spans="1:21">
      <c r="A15" s="20">
        <v>1</v>
      </c>
      <c r="B15" s="20" t="s">
        <v>125</v>
      </c>
      <c r="C15" s="21"/>
      <c r="D15" s="21">
        <v>43515</v>
      </c>
      <c r="E15" s="21"/>
      <c r="F15" s="27">
        <f ca="1">IF(MONTH(TODAY())&lt;MONTH(F$1),"",IF(ISBLANK(Tableau8[[#This Row],[Nom]]),"",MAX(0,MIN(EOMONTH(F$1,0),$E15)-MAX(EOMONTH(F$1,-1),$D15-1))))</f>
        <v>31</v>
      </c>
      <c r="G15" s="27">
        <f ca="1">IF(MONTH(TODAY())&lt;MONTH(G$1),"",IF(ISBLANK(Tableau8[[#This Row],[Nom]]),"",MAX(0,MIN(EOMONTH(G$1,0),$E15)-MAX(EOMONTH(G$1,-1),$D15-1))))</f>
        <v>28</v>
      </c>
      <c r="H15" s="27">
        <f ca="1">IF(MONTH(TODAY())&lt;MONTH(H$1),"",IF(ISBLANK(Tableau8[[#This Row],[Nom]]),"",MAX(0,MIN(EOMONTH(H$1,0),$E15)-MAX(EOMONTH(H$1,-1),$D15-1))))</f>
        <v>31</v>
      </c>
      <c r="I15" s="27">
        <f ca="1">IF(MONTH(TODAY())&lt;MONTH(I$1),"",IF(ISBLANK(Tableau8[[#This Row],[Nom]]),"",MAX(0,MIN(EOMONTH(I$1,0),$E15)-MAX(EOMONTH(I$1,-1),$D15-1))))</f>
        <v>30</v>
      </c>
      <c r="J15" s="27">
        <f ca="1">IF(MONTH(TODAY())&lt;MONTH(J$1),"",IF(ISBLANK(Tableau8[[#This Row],[Nom]]),"",MAX(0,MIN(EOMONTH(J$1,0),$E15)-MAX(EOMONTH(J$1,-1),$D15-1))))</f>
        <v>31</v>
      </c>
      <c r="K15" s="27">
        <f ca="1">IF(MONTH(TODAY())&lt;MONTH(K$1),"",IF(ISBLANK(Tableau8[[#This Row],[Nom]]),"",MAX(0,MIN(EOMONTH(K$1,0),$E15)-MAX(EOMONTH(K$1,-1),$D15-1))))</f>
        <v>30</v>
      </c>
      <c r="L15" s="27" t="str">
        <f ca="1">IF(MONTH(TODAY())&lt;MONTH(L$1),"",IF(ISBLANK(Tableau8[[#This Row],[Nom]]),"",MAX(0,MIN(EOMONTH(L$1,0),$E15)-MAX(EOMONTH(L$1,-1),$D15-1))))</f>
        <v/>
      </c>
      <c r="M15" s="27" t="str">
        <f ca="1">IF(MONTH(TODAY())&lt;MONTH(M$1),"",IF(ISBLANK(Tableau8[[#This Row],[Nom]]),"",MAX(0,MIN(EOMONTH(M$1,0),$E15)-MAX(EOMONTH(M$1,-1),$D15-1))))</f>
        <v/>
      </c>
      <c r="N15" s="27" t="str">
        <f ca="1">IF(MONTH(TODAY())&lt;MONTH(N$1),"",IF(ISBLANK(Tableau8[[#This Row],[Nom]]),"",MAX(0,MIN(EOMONTH(N$1,0),$E15)-MAX(EOMONTH(N$1,-1),$D15-1))))</f>
        <v/>
      </c>
      <c r="O15" s="27" t="str">
        <f ca="1">IF(MONTH(TODAY())&lt;MONTH(O$1),"",IF(ISBLANK(Tableau8[[#This Row],[Nom]]),"",MAX(0,MIN(EOMONTH(O$1,0),$E15)-MAX(EOMONTH(O$1,-1),$D15-1))))</f>
        <v/>
      </c>
      <c r="P15" s="27" t="str">
        <f ca="1">IF(MONTH(TODAY())&lt;MONTH(P$1),"",IF(ISBLANK(Tableau8[[#This Row],[Nom]]),"",MAX(0,MIN(EOMONTH(P$1,0),$E15)-MAX(EOMONTH(P$1,-1),$D15-1))))</f>
        <v/>
      </c>
      <c r="Q15" s="27" t="str">
        <f ca="1">IF(MONTH(TODAY())&lt;MONTH(Q$1),"",IF(ISBLANK(Tableau8[[#This Row],[Nom]]),"",MAX(0,MIN(EOMONTH(Q$1,0),$E15)-MAX(EOMONTH(Q$1,-1),$D15-1))))</f>
        <v/>
      </c>
      <c r="R15" s="25">
        <f t="shared" ca="1" si="0"/>
        <v>181</v>
      </c>
    </row>
    <row r="16" spans="1:21">
      <c r="A16" s="20">
        <v>1</v>
      </c>
      <c r="B16" s="20" t="s">
        <v>393</v>
      </c>
      <c r="C16" s="21"/>
      <c r="D16" s="21">
        <v>44288</v>
      </c>
      <c r="E16" s="21"/>
      <c r="F16" s="27">
        <f ca="1">IF(MONTH(TODAY())&lt;MONTH(F$1),"",IF(ISBLANK(Tableau8[[#This Row],[Nom]]),"",MAX(0,MIN(EOMONTH(F$1,0),$E16)-MAX(EOMONTH(F$1,-1),$D16-1))))</f>
        <v>0</v>
      </c>
      <c r="G16" s="27">
        <f ca="1">IF(MONTH(TODAY())&lt;MONTH(G$1),"",IF(ISBLANK(Tableau8[[#This Row],[Nom]]),"",MAX(0,MIN(EOMONTH(G$1,0),$E16)-MAX(EOMONTH(G$1,-1),$D16-1))))</f>
        <v>0</v>
      </c>
      <c r="H16" s="27">
        <f ca="1">IF(MONTH(TODAY())&lt;MONTH(H$1),"",IF(ISBLANK(Tableau8[[#This Row],[Nom]]),"",MAX(0,MIN(EOMONTH(H$1,0),$E16)-MAX(EOMONTH(H$1,-1),$D16-1))))</f>
        <v>0</v>
      </c>
      <c r="I16" s="27">
        <f ca="1">IF(MONTH(TODAY())&lt;MONTH(I$1),"",IF(ISBLANK(Tableau8[[#This Row],[Nom]]),"",MAX(0,MIN(EOMONTH(I$1,0),$E16)-MAX(EOMONTH(I$1,-1),$D16-1))))</f>
        <v>29</v>
      </c>
      <c r="J16" s="27">
        <f ca="1">IF(MONTH(TODAY())&lt;MONTH(J$1),"",IF(ISBLANK(Tableau8[[#This Row],[Nom]]),"",MAX(0,MIN(EOMONTH(J$1,0),$E16)-MAX(EOMONTH(J$1,-1),$D16-1))))</f>
        <v>31</v>
      </c>
      <c r="K16" s="27">
        <f ca="1">IF(MONTH(TODAY())&lt;MONTH(K$1),"",IF(ISBLANK(Tableau8[[#This Row],[Nom]]),"",MAX(0,MIN(EOMONTH(K$1,0),$E16)-MAX(EOMONTH(K$1,-1),$D16-1))))</f>
        <v>30</v>
      </c>
      <c r="L16" s="27" t="str">
        <f ca="1">IF(MONTH(TODAY())&lt;MONTH(L$1),"",IF(ISBLANK(Tableau8[[#This Row],[Nom]]),"",MAX(0,MIN(EOMONTH(L$1,0),$E16)-MAX(EOMONTH(L$1,-1),$D16-1))))</f>
        <v/>
      </c>
      <c r="M16" s="27" t="str">
        <f ca="1">IF(MONTH(TODAY())&lt;MONTH(M$1),"",IF(ISBLANK(Tableau8[[#This Row],[Nom]]),"",MAX(0,MIN(EOMONTH(M$1,0),$E16)-MAX(EOMONTH(M$1,-1),$D16-1))))</f>
        <v/>
      </c>
      <c r="N16" s="27" t="str">
        <f ca="1">IF(MONTH(TODAY())&lt;MONTH(N$1),"",IF(ISBLANK(Tableau8[[#This Row],[Nom]]),"",MAX(0,MIN(EOMONTH(N$1,0),$E16)-MAX(EOMONTH(N$1,-1),$D16-1))))</f>
        <v/>
      </c>
      <c r="O16" s="27" t="str">
        <f ca="1">IF(MONTH(TODAY())&lt;MONTH(O$1),"",IF(ISBLANK(Tableau8[[#This Row],[Nom]]),"",MAX(0,MIN(EOMONTH(O$1,0),$E16)-MAX(EOMONTH(O$1,-1),$D16-1))))</f>
        <v/>
      </c>
      <c r="P16" s="27" t="str">
        <f ca="1">IF(MONTH(TODAY())&lt;MONTH(P$1),"",IF(ISBLANK(Tableau8[[#This Row],[Nom]]),"",MAX(0,MIN(EOMONTH(P$1,0),$E16)-MAX(EOMONTH(P$1,-1),$D16-1))))</f>
        <v/>
      </c>
      <c r="Q16" s="27" t="str">
        <f ca="1">IF(MONTH(TODAY())&lt;MONTH(Q$1),"",IF(ISBLANK(Tableau8[[#This Row],[Nom]]),"",MAX(0,MIN(EOMONTH(Q$1,0),$E16)-MAX(EOMONTH(Q$1,-1),$D16-1))))</f>
        <v/>
      </c>
      <c r="R16" s="25">
        <f t="shared" ca="1" si="0"/>
        <v>90</v>
      </c>
    </row>
    <row r="17" spans="1:18">
      <c r="A17" s="20">
        <v>1</v>
      </c>
      <c r="B17" s="20" t="s">
        <v>145</v>
      </c>
      <c r="C17" s="21"/>
      <c r="D17" s="21">
        <v>43509</v>
      </c>
      <c r="E17" s="21"/>
      <c r="F17" s="27">
        <f ca="1">IF(MONTH(TODAY())&lt;MONTH(F$1),"",IF(ISBLANK(Tableau8[[#This Row],[Nom]]),"",MAX(0,MIN(EOMONTH(F$1,0),$E17)-MAX(EOMONTH(F$1,-1),$D17-1))))</f>
        <v>31</v>
      </c>
      <c r="G17" s="27">
        <f ca="1">IF(MONTH(TODAY())&lt;MONTH(G$1),"",IF(ISBLANK(Tableau8[[#This Row],[Nom]]),"",MAX(0,MIN(EOMONTH(G$1,0),$E17)-MAX(EOMONTH(G$1,-1),$D17-1))))</f>
        <v>28</v>
      </c>
      <c r="H17" s="27">
        <f ca="1">IF(MONTH(TODAY())&lt;MONTH(H$1),"",IF(ISBLANK(Tableau8[[#This Row],[Nom]]),"",MAX(0,MIN(EOMONTH(H$1,0),$E17)-MAX(EOMONTH(H$1,-1),$D17-1))))</f>
        <v>31</v>
      </c>
      <c r="I17" s="27">
        <f ca="1">IF(MONTH(TODAY())&lt;MONTH(I$1),"",IF(ISBLANK(Tableau8[[#This Row],[Nom]]),"",MAX(0,MIN(EOMONTH(I$1,0),$E17)-MAX(EOMONTH(I$1,-1),$D17-1))))</f>
        <v>30</v>
      </c>
      <c r="J17" s="27">
        <f ca="1">IF(MONTH(TODAY())&lt;MONTH(J$1),"",IF(ISBLANK(Tableau8[[#This Row],[Nom]]),"",MAX(0,MIN(EOMONTH(J$1,0),$E17)-MAX(EOMONTH(J$1,-1),$D17-1))))</f>
        <v>31</v>
      </c>
      <c r="K17" s="27">
        <f ca="1">IF(MONTH(TODAY())&lt;MONTH(K$1),"",IF(ISBLANK(Tableau8[[#This Row],[Nom]]),"",MAX(0,MIN(EOMONTH(K$1,0),$E17)-MAX(EOMONTH(K$1,-1),$D17-1))))</f>
        <v>30</v>
      </c>
      <c r="L17" s="27" t="str">
        <f ca="1">IF(MONTH(TODAY())&lt;MONTH(L$1),"",IF(ISBLANK(Tableau8[[#This Row],[Nom]]),"",MAX(0,MIN(EOMONTH(L$1,0),$E17)-MAX(EOMONTH(L$1,-1),$D17-1))))</f>
        <v/>
      </c>
      <c r="M17" s="27" t="str">
        <f ca="1">IF(MONTH(TODAY())&lt;MONTH(M$1),"",IF(ISBLANK(Tableau8[[#This Row],[Nom]]),"",MAX(0,MIN(EOMONTH(M$1,0),$E17)-MAX(EOMONTH(M$1,-1),$D17-1))))</f>
        <v/>
      </c>
      <c r="N17" s="27" t="str">
        <f ca="1">IF(MONTH(TODAY())&lt;MONTH(N$1),"",IF(ISBLANK(Tableau8[[#This Row],[Nom]]),"",MAX(0,MIN(EOMONTH(N$1,0),$E17)-MAX(EOMONTH(N$1,-1),$D17-1))))</f>
        <v/>
      </c>
      <c r="O17" s="27" t="str">
        <f ca="1">IF(MONTH(TODAY())&lt;MONTH(O$1),"",IF(ISBLANK(Tableau8[[#This Row],[Nom]]),"",MAX(0,MIN(EOMONTH(O$1,0),$E17)-MAX(EOMONTH(O$1,-1),$D17-1))))</f>
        <v/>
      </c>
      <c r="P17" s="27" t="str">
        <f ca="1">IF(MONTH(TODAY())&lt;MONTH(P$1),"",IF(ISBLANK(Tableau8[[#This Row],[Nom]]),"",MAX(0,MIN(EOMONTH(P$1,0),$E17)-MAX(EOMONTH(P$1,-1),$D17-1))))</f>
        <v/>
      </c>
      <c r="Q17" s="27" t="str">
        <f ca="1">IF(MONTH(TODAY())&lt;MONTH(Q$1),"",IF(ISBLANK(Tableau8[[#This Row],[Nom]]),"",MAX(0,MIN(EOMONTH(Q$1,0),$E17)-MAX(EOMONTH(Q$1,-1),$D17-1))))</f>
        <v/>
      </c>
      <c r="R17" s="25">
        <f t="shared" ca="1" si="0"/>
        <v>181</v>
      </c>
    </row>
    <row r="18" spans="1:18">
      <c r="A18" s="20">
        <v>1</v>
      </c>
      <c r="B18" s="20" t="s">
        <v>315</v>
      </c>
      <c r="C18" s="21"/>
      <c r="D18" s="21">
        <v>44183</v>
      </c>
      <c r="E18" s="21"/>
      <c r="F18" s="27">
        <f ca="1">IF(MONTH(TODAY())&lt;MONTH(F$1),"",IF(ISBLANK(Tableau8[[#This Row],[Nom]]),"",MAX(0,MIN(EOMONTH(F$1,0),$E18)-MAX(EOMONTH(F$1,-1),$D18-1))))</f>
        <v>31</v>
      </c>
      <c r="G18" s="27">
        <f ca="1">IF(MONTH(TODAY())&lt;MONTH(G$1),"",IF(ISBLANK(Tableau8[[#This Row],[Nom]]),"",MAX(0,MIN(EOMONTH(G$1,0),$E18)-MAX(EOMONTH(G$1,-1),$D18-1))))</f>
        <v>28</v>
      </c>
      <c r="H18" s="27">
        <f ca="1">IF(MONTH(TODAY())&lt;MONTH(H$1),"",IF(ISBLANK(Tableau8[[#This Row],[Nom]]),"",MAX(0,MIN(EOMONTH(H$1,0),$E18)-MAX(EOMONTH(H$1,-1),$D18-1))))</f>
        <v>31</v>
      </c>
      <c r="I18" s="27">
        <f ca="1">IF(MONTH(TODAY())&lt;MONTH(I$1),"",IF(ISBLANK(Tableau8[[#This Row],[Nom]]),"",MAX(0,MIN(EOMONTH(I$1,0),$E18)-MAX(EOMONTH(I$1,-1),$D18-1))))</f>
        <v>30</v>
      </c>
      <c r="J18" s="27">
        <f ca="1">IF(MONTH(TODAY())&lt;MONTH(J$1),"",IF(ISBLANK(Tableau8[[#This Row],[Nom]]),"",MAX(0,MIN(EOMONTH(J$1,0),$E18)-MAX(EOMONTH(J$1,-1),$D18-1))))</f>
        <v>31</v>
      </c>
      <c r="K18" s="27">
        <f ca="1">IF(MONTH(TODAY())&lt;MONTH(K$1),"",IF(ISBLANK(Tableau8[[#This Row],[Nom]]),"",MAX(0,MIN(EOMONTH(K$1,0),$E18)-MAX(EOMONTH(K$1,-1),$D18-1))))</f>
        <v>30</v>
      </c>
      <c r="L18" s="27" t="str">
        <f ca="1">IF(MONTH(TODAY())&lt;MONTH(L$1),"",IF(ISBLANK(Tableau8[[#This Row],[Nom]]),"",MAX(0,MIN(EOMONTH(L$1,0),$E18)-MAX(EOMONTH(L$1,-1),$D18-1))))</f>
        <v/>
      </c>
      <c r="M18" s="27" t="str">
        <f ca="1">IF(MONTH(TODAY())&lt;MONTH(M$1),"",IF(ISBLANK(Tableau8[[#This Row],[Nom]]),"",MAX(0,MIN(EOMONTH(M$1,0),$E18)-MAX(EOMONTH(M$1,-1),$D18-1))))</f>
        <v/>
      </c>
      <c r="N18" s="27" t="str">
        <f ca="1">IF(MONTH(TODAY())&lt;MONTH(N$1),"",IF(ISBLANK(Tableau8[[#This Row],[Nom]]),"",MAX(0,MIN(EOMONTH(N$1,0),$E18)-MAX(EOMONTH(N$1,-1),$D18-1))))</f>
        <v/>
      </c>
      <c r="O18" s="27" t="str">
        <f ca="1">IF(MONTH(TODAY())&lt;MONTH(O$1),"",IF(ISBLANK(Tableau8[[#This Row],[Nom]]),"",MAX(0,MIN(EOMONTH(O$1,0),$E18)-MAX(EOMONTH(O$1,-1),$D18-1))))</f>
        <v/>
      </c>
      <c r="P18" s="27" t="str">
        <f ca="1">IF(MONTH(TODAY())&lt;MONTH(P$1),"",IF(ISBLANK(Tableau8[[#This Row],[Nom]]),"",MAX(0,MIN(EOMONTH(P$1,0),$E18)-MAX(EOMONTH(P$1,-1),$D18-1))))</f>
        <v/>
      </c>
      <c r="Q18" s="27" t="str">
        <f ca="1">IF(MONTH(TODAY())&lt;MONTH(Q$1),"",IF(ISBLANK(Tableau8[[#This Row],[Nom]]),"",MAX(0,MIN(EOMONTH(Q$1,0),$E18)-MAX(EOMONTH(Q$1,-1),$D18-1))))</f>
        <v/>
      </c>
      <c r="R18" s="25">
        <f t="shared" ca="1" si="0"/>
        <v>181</v>
      </c>
    </row>
    <row r="19" spans="1:18">
      <c r="A19" s="20">
        <v>1</v>
      </c>
      <c r="B19" s="20" t="s">
        <v>305</v>
      </c>
      <c r="C19" s="21"/>
      <c r="D19" s="21">
        <v>44140</v>
      </c>
      <c r="E19" s="21"/>
      <c r="F19" s="27">
        <f ca="1">IF(MONTH(TODAY())&lt;MONTH(F$1),"",IF(ISBLANK(Tableau8[[#This Row],[Nom]]),"",MAX(0,MIN(EOMONTH(F$1,0),$E19)-MAX(EOMONTH(F$1,-1),$D19-1))))</f>
        <v>31</v>
      </c>
      <c r="G19" s="27">
        <f ca="1">IF(MONTH(TODAY())&lt;MONTH(G$1),"",IF(ISBLANK(Tableau8[[#This Row],[Nom]]),"",MAX(0,MIN(EOMONTH(G$1,0),$E19)-MAX(EOMONTH(G$1,-1),$D19-1))))</f>
        <v>28</v>
      </c>
      <c r="H19" s="27">
        <f ca="1">IF(MONTH(TODAY())&lt;MONTH(H$1),"",IF(ISBLANK(Tableau8[[#This Row],[Nom]]),"",MAX(0,MIN(EOMONTH(H$1,0),$E19)-MAX(EOMONTH(H$1,-1),$D19-1))))</f>
        <v>31</v>
      </c>
      <c r="I19" s="27">
        <f ca="1">IF(MONTH(TODAY())&lt;MONTH(I$1),"",IF(ISBLANK(Tableau8[[#This Row],[Nom]]),"",MAX(0,MIN(EOMONTH(I$1,0),$E19)-MAX(EOMONTH(I$1,-1),$D19-1))))</f>
        <v>30</v>
      </c>
      <c r="J19" s="27">
        <f ca="1">IF(MONTH(TODAY())&lt;MONTH(J$1),"",IF(ISBLANK(Tableau8[[#This Row],[Nom]]),"",MAX(0,MIN(EOMONTH(J$1,0),$E19)-MAX(EOMONTH(J$1,-1),$D19-1))))</f>
        <v>31</v>
      </c>
      <c r="K19" s="27">
        <f ca="1">IF(MONTH(TODAY())&lt;MONTH(K$1),"",IF(ISBLANK(Tableau8[[#This Row],[Nom]]),"",MAX(0,MIN(EOMONTH(K$1,0),$E19)-MAX(EOMONTH(K$1,-1),$D19-1))))</f>
        <v>30</v>
      </c>
      <c r="L19" s="27" t="str">
        <f ca="1">IF(MONTH(TODAY())&lt;MONTH(L$1),"",IF(ISBLANK(Tableau8[[#This Row],[Nom]]),"",MAX(0,MIN(EOMONTH(L$1,0),$E19)-MAX(EOMONTH(L$1,-1),$D19-1))))</f>
        <v/>
      </c>
      <c r="M19" s="27" t="str">
        <f ca="1">IF(MONTH(TODAY())&lt;MONTH(M$1),"",IF(ISBLANK(Tableau8[[#This Row],[Nom]]),"",MAX(0,MIN(EOMONTH(M$1,0),$E19)-MAX(EOMONTH(M$1,-1),$D19-1))))</f>
        <v/>
      </c>
      <c r="N19" s="27" t="str">
        <f ca="1">IF(MONTH(TODAY())&lt;MONTH(N$1),"",IF(ISBLANK(Tableau8[[#This Row],[Nom]]),"",MAX(0,MIN(EOMONTH(N$1,0),$E19)-MAX(EOMONTH(N$1,-1),$D19-1))))</f>
        <v/>
      </c>
      <c r="O19" s="27" t="str">
        <f ca="1">IF(MONTH(TODAY())&lt;MONTH(O$1),"",IF(ISBLANK(Tableau8[[#This Row],[Nom]]),"",MAX(0,MIN(EOMONTH(O$1,0),$E19)-MAX(EOMONTH(O$1,-1),$D19-1))))</f>
        <v/>
      </c>
      <c r="P19" s="27" t="str">
        <f ca="1">IF(MONTH(TODAY())&lt;MONTH(P$1),"",IF(ISBLANK(Tableau8[[#This Row],[Nom]]),"",MAX(0,MIN(EOMONTH(P$1,0),$E19)-MAX(EOMONTH(P$1,-1),$D19-1))))</f>
        <v/>
      </c>
      <c r="Q19" s="27" t="str">
        <f ca="1">IF(MONTH(TODAY())&lt;MONTH(Q$1),"",IF(ISBLANK(Tableau8[[#This Row],[Nom]]),"",MAX(0,MIN(EOMONTH(Q$1,0),$E19)-MAX(EOMONTH(Q$1,-1),$D19-1))))</f>
        <v/>
      </c>
      <c r="R19" s="25">
        <f t="shared" ca="1" si="0"/>
        <v>181</v>
      </c>
    </row>
    <row r="20" spans="1:18">
      <c r="A20" s="20">
        <v>1</v>
      </c>
      <c r="B20" s="20" t="s">
        <v>109</v>
      </c>
      <c r="C20" s="21"/>
      <c r="D20" s="21">
        <v>43683</v>
      </c>
      <c r="E20" s="21"/>
      <c r="F20" s="27">
        <f ca="1">IF(MONTH(TODAY())&lt;MONTH(F$1),"",IF(ISBLANK(Tableau8[[#This Row],[Nom]]),"",MAX(0,MIN(EOMONTH(F$1,0),$E20)-MAX(EOMONTH(F$1,-1),$D20-1))))</f>
        <v>31</v>
      </c>
      <c r="G20" s="27">
        <f ca="1">IF(MONTH(TODAY())&lt;MONTH(G$1),"",IF(ISBLANK(Tableau8[[#This Row],[Nom]]),"",MAX(0,MIN(EOMONTH(G$1,0),$E20)-MAX(EOMONTH(G$1,-1),$D20-1))))</f>
        <v>28</v>
      </c>
      <c r="H20" s="27">
        <f ca="1">IF(MONTH(TODAY())&lt;MONTH(H$1),"",IF(ISBLANK(Tableau8[[#This Row],[Nom]]),"",MAX(0,MIN(EOMONTH(H$1,0),$E20)-MAX(EOMONTH(H$1,-1),$D20-1))))</f>
        <v>31</v>
      </c>
      <c r="I20" s="27">
        <f ca="1">IF(MONTH(TODAY())&lt;MONTH(I$1),"",IF(ISBLANK(Tableau8[[#This Row],[Nom]]),"",MAX(0,MIN(EOMONTH(I$1,0),$E20)-MAX(EOMONTH(I$1,-1),$D20-1))))</f>
        <v>30</v>
      </c>
      <c r="J20" s="27">
        <f ca="1">IF(MONTH(TODAY())&lt;MONTH(J$1),"",IF(ISBLANK(Tableau8[[#This Row],[Nom]]),"",MAX(0,MIN(EOMONTH(J$1,0),$E20)-MAX(EOMONTH(J$1,-1),$D20-1))))</f>
        <v>31</v>
      </c>
      <c r="K20" s="27">
        <f ca="1">IF(MONTH(TODAY())&lt;MONTH(K$1),"",IF(ISBLANK(Tableau8[[#This Row],[Nom]]),"",MAX(0,MIN(EOMONTH(K$1,0),$E20)-MAX(EOMONTH(K$1,-1),$D20-1))))</f>
        <v>30</v>
      </c>
      <c r="L20" s="27" t="str">
        <f ca="1">IF(MONTH(TODAY())&lt;MONTH(L$1),"",IF(ISBLANK(Tableau8[[#This Row],[Nom]]),"",MAX(0,MIN(EOMONTH(L$1,0),$E20)-MAX(EOMONTH(L$1,-1),$D20-1))))</f>
        <v/>
      </c>
      <c r="M20" s="27" t="str">
        <f ca="1">IF(MONTH(TODAY())&lt;MONTH(M$1),"",IF(ISBLANK(Tableau8[[#This Row],[Nom]]),"",MAX(0,MIN(EOMONTH(M$1,0),$E20)-MAX(EOMONTH(M$1,-1),$D20-1))))</f>
        <v/>
      </c>
      <c r="N20" s="27" t="str">
        <f ca="1">IF(MONTH(TODAY())&lt;MONTH(N$1),"",IF(ISBLANK(Tableau8[[#This Row],[Nom]]),"",MAX(0,MIN(EOMONTH(N$1,0),$E20)-MAX(EOMONTH(N$1,-1),$D20-1))))</f>
        <v/>
      </c>
      <c r="O20" s="27" t="str">
        <f ca="1">IF(MONTH(TODAY())&lt;MONTH(O$1),"",IF(ISBLANK(Tableau8[[#This Row],[Nom]]),"",MAX(0,MIN(EOMONTH(O$1,0),$E20)-MAX(EOMONTH(O$1,-1),$D20-1))))</f>
        <v/>
      </c>
      <c r="P20" s="27" t="str">
        <f ca="1">IF(MONTH(TODAY())&lt;MONTH(P$1),"",IF(ISBLANK(Tableau8[[#This Row],[Nom]]),"",MAX(0,MIN(EOMONTH(P$1,0),$E20)-MAX(EOMONTH(P$1,-1),$D20-1))))</f>
        <v/>
      </c>
      <c r="Q20" s="27" t="str">
        <f ca="1">IF(MONTH(TODAY())&lt;MONTH(Q$1),"",IF(ISBLANK(Tableau8[[#This Row],[Nom]]),"",MAX(0,MIN(EOMONTH(Q$1,0),$E20)-MAX(EOMONTH(Q$1,-1),$D20-1))))</f>
        <v/>
      </c>
      <c r="R20" s="25">
        <f t="shared" ca="1" si="0"/>
        <v>181</v>
      </c>
    </row>
    <row r="21" spans="1:18">
      <c r="A21" s="20">
        <v>1</v>
      </c>
      <c r="B21" s="20" t="s">
        <v>383</v>
      </c>
      <c r="C21" s="21"/>
      <c r="D21" s="21">
        <v>44281</v>
      </c>
      <c r="E21" s="21"/>
      <c r="F21" s="27">
        <f ca="1">IF(MONTH(TODAY())&lt;MONTH(F$1),"",IF(ISBLANK(Tableau8[[#This Row],[Nom]]),"",MAX(0,MIN(EOMONTH(F$1,0),$E21)-MAX(EOMONTH(F$1,-1),$D21-1))))</f>
        <v>0</v>
      </c>
      <c r="G21" s="27">
        <f ca="1">IF(MONTH(TODAY())&lt;MONTH(G$1),"",IF(ISBLANK(Tableau8[[#This Row],[Nom]]),"",MAX(0,MIN(EOMONTH(G$1,0),$E21)-MAX(EOMONTH(G$1,-1),$D21-1))))</f>
        <v>0</v>
      </c>
      <c r="H21" s="27">
        <f ca="1">IF(MONTH(TODAY())&lt;MONTH(H$1),"",IF(ISBLANK(Tableau8[[#This Row],[Nom]]),"",MAX(0,MIN(EOMONTH(H$1,0),$E21)-MAX(EOMONTH(H$1,-1),$D21-1))))</f>
        <v>6</v>
      </c>
      <c r="I21" s="27">
        <f ca="1">IF(MONTH(TODAY())&lt;MONTH(I$1),"",IF(ISBLANK(Tableau8[[#This Row],[Nom]]),"",MAX(0,MIN(EOMONTH(I$1,0),$E21)-MAX(EOMONTH(I$1,-1),$D21-1))))</f>
        <v>30</v>
      </c>
      <c r="J21" s="27">
        <f ca="1">IF(MONTH(TODAY())&lt;MONTH(J$1),"",IF(ISBLANK(Tableau8[[#This Row],[Nom]]),"",MAX(0,MIN(EOMONTH(J$1,0),$E21)-MAX(EOMONTH(J$1,-1),$D21-1))))</f>
        <v>31</v>
      </c>
      <c r="K21" s="27">
        <f ca="1">IF(MONTH(TODAY())&lt;MONTH(K$1),"",IF(ISBLANK(Tableau8[[#This Row],[Nom]]),"",MAX(0,MIN(EOMONTH(K$1,0),$E21)-MAX(EOMONTH(K$1,-1),$D21-1))))</f>
        <v>30</v>
      </c>
      <c r="L21" s="27" t="str">
        <f ca="1">IF(MONTH(TODAY())&lt;MONTH(L$1),"",IF(ISBLANK(Tableau8[[#This Row],[Nom]]),"",MAX(0,MIN(EOMONTH(L$1,0),$E21)-MAX(EOMONTH(L$1,-1),$D21-1))))</f>
        <v/>
      </c>
      <c r="M21" s="27" t="str">
        <f ca="1">IF(MONTH(TODAY())&lt;MONTH(M$1),"",IF(ISBLANK(Tableau8[[#This Row],[Nom]]),"",MAX(0,MIN(EOMONTH(M$1,0),$E21)-MAX(EOMONTH(M$1,-1),$D21-1))))</f>
        <v/>
      </c>
      <c r="N21" s="27" t="str">
        <f ca="1">IF(MONTH(TODAY())&lt;MONTH(N$1),"",IF(ISBLANK(Tableau8[[#This Row],[Nom]]),"",MAX(0,MIN(EOMONTH(N$1,0),$E21)-MAX(EOMONTH(N$1,-1),$D21-1))))</f>
        <v/>
      </c>
      <c r="O21" s="27" t="str">
        <f ca="1">IF(MONTH(TODAY())&lt;MONTH(O$1),"",IF(ISBLANK(Tableau8[[#This Row],[Nom]]),"",MAX(0,MIN(EOMONTH(O$1,0),$E21)-MAX(EOMONTH(O$1,-1),$D21-1))))</f>
        <v/>
      </c>
      <c r="P21" s="27" t="str">
        <f ca="1">IF(MONTH(TODAY())&lt;MONTH(P$1),"",IF(ISBLANK(Tableau8[[#This Row],[Nom]]),"",MAX(0,MIN(EOMONTH(P$1,0),$E21)-MAX(EOMONTH(P$1,-1),$D21-1))))</f>
        <v/>
      </c>
      <c r="Q21" s="27" t="str">
        <f ca="1">IF(MONTH(TODAY())&lt;MONTH(Q$1),"",IF(ISBLANK(Tableau8[[#This Row],[Nom]]),"",MAX(0,MIN(EOMONTH(Q$1,0),$E21)-MAX(EOMONTH(Q$1,-1),$D21-1))))</f>
        <v/>
      </c>
      <c r="R21" s="25">
        <f t="shared" ca="1" si="0"/>
        <v>97</v>
      </c>
    </row>
    <row r="22" spans="1:18">
      <c r="A22" s="20">
        <v>1</v>
      </c>
      <c r="B22" s="20" t="s">
        <v>410</v>
      </c>
      <c r="C22" s="21"/>
      <c r="D22" s="21">
        <v>44273</v>
      </c>
      <c r="E22" s="21"/>
      <c r="F22" s="27">
        <f ca="1">IF(MONTH(TODAY())&lt;MONTH(F$1),"",IF(ISBLANK(Tableau8[[#This Row],[Nom]]),"",MAX(0,MIN(EOMONTH(F$1,0),$E22)-MAX(EOMONTH(F$1,-1),$D22-1))))</f>
        <v>0</v>
      </c>
      <c r="G22" s="27">
        <f ca="1">IF(MONTH(TODAY())&lt;MONTH(G$1),"",IF(ISBLANK(Tableau8[[#This Row],[Nom]]),"",MAX(0,MIN(EOMONTH(G$1,0),$E22)-MAX(EOMONTH(G$1,-1),$D22-1))))</f>
        <v>0</v>
      </c>
      <c r="H22" s="27">
        <f ca="1">IF(MONTH(TODAY())&lt;MONTH(H$1),"",IF(ISBLANK(Tableau8[[#This Row],[Nom]]),"",MAX(0,MIN(EOMONTH(H$1,0),$E22)-MAX(EOMONTH(H$1,-1),$D22-1))))</f>
        <v>14</v>
      </c>
      <c r="I22" s="27">
        <f ca="1">IF(MONTH(TODAY())&lt;MONTH(I$1),"",IF(ISBLANK(Tableau8[[#This Row],[Nom]]),"",MAX(0,MIN(EOMONTH(I$1,0),$E22)-MAX(EOMONTH(I$1,-1),$D22-1))))</f>
        <v>30</v>
      </c>
      <c r="J22" s="27">
        <f ca="1">IF(MONTH(TODAY())&lt;MONTH(J$1),"",IF(ISBLANK(Tableau8[[#This Row],[Nom]]),"",MAX(0,MIN(EOMONTH(J$1,0),$E22)-MAX(EOMONTH(J$1,-1),$D22-1))))</f>
        <v>31</v>
      </c>
      <c r="K22" s="27">
        <f ca="1">IF(MONTH(TODAY())&lt;MONTH(K$1),"",IF(ISBLANK(Tableau8[[#This Row],[Nom]]),"",MAX(0,MIN(EOMONTH(K$1,0),$E22)-MAX(EOMONTH(K$1,-1),$D22-1))))</f>
        <v>30</v>
      </c>
      <c r="L22" s="27" t="str">
        <f ca="1">IF(MONTH(TODAY())&lt;MONTH(L$1),"",IF(ISBLANK(Tableau8[[#This Row],[Nom]]),"",MAX(0,MIN(EOMONTH(L$1,0),$E22)-MAX(EOMONTH(L$1,-1),$D22-1))))</f>
        <v/>
      </c>
      <c r="M22" s="27" t="str">
        <f ca="1">IF(MONTH(TODAY())&lt;MONTH(M$1),"",IF(ISBLANK(Tableau8[[#This Row],[Nom]]),"",MAX(0,MIN(EOMONTH(M$1,0),$E22)-MAX(EOMONTH(M$1,-1),$D22-1))))</f>
        <v/>
      </c>
      <c r="N22" s="27" t="str">
        <f ca="1">IF(MONTH(TODAY())&lt;MONTH(N$1),"",IF(ISBLANK(Tableau8[[#This Row],[Nom]]),"",MAX(0,MIN(EOMONTH(N$1,0),$E22)-MAX(EOMONTH(N$1,-1),$D22-1))))</f>
        <v/>
      </c>
      <c r="O22" s="27" t="str">
        <f ca="1">IF(MONTH(TODAY())&lt;MONTH(O$1),"",IF(ISBLANK(Tableau8[[#This Row],[Nom]]),"",MAX(0,MIN(EOMONTH(O$1,0),$E22)-MAX(EOMONTH(O$1,-1),$D22-1))))</f>
        <v/>
      </c>
      <c r="P22" s="27" t="str">
        <f ca="1">IF(MONTH(TODAY())&lt;MONTH(P$1),"",IF(ISBLANK(Tableau8[[#This Row],[Nom]]),"",MAX(0,MIN(EOMONTH(P$1,0),$E22)-MAX(EOMONTH(P$1,-1),$D22-1))))</f>
        <v/>
      </c>
      <c r="Q22" s="27" t="str">
        <f ca="1">IF(MONTH(TODAY())&lt;MONTH(Q$1),"",IF(ISBLANK(Tableau8[[#This Row],[Nom]]),"",MAX(0,MIN(EOMONTH(Q$1,0),$E22)-MAX(EOMONTH(Q$1,-1),$D22-1))))</f>
        <v/>
      </c>
      <c r="R22" s="25">
        <f t="shared" ca="1" si="0"/>
        <v>105</v>
      </c>
    </row>
    <row r="23" spans="1:18">
      <c r="A23" s="20">
        <v>1</v>
      </c>
      <c r="B23" s="20" t="s">
        <v>365</v>
      </c>
      <c r="C23" s="21"/>
      <c r="D23" s="21">
        <v>44281</v>
      </c>
      <c r="E23" s="21"/>
      <c r="F23" s="27">
        <f ca="1">IF(MONTH(TODAY())&lt;MONTH(F$1),"",IF(ISBLANK(Tableau8[[#This Row],[Nom]]),"",MAX(0,MIN(EOMONTH(F$1,0),$E23)-MAX(EOMONTH(F$1,-1),$D23-1))))</f>
        <v>0</v>
      </c>
      <c r="G23" s="27">
        <f ca="1">IF(MONTH(TODAY())&lt;MONTH(G$1),"",IF(ISBLANK(Tableau8[[#This Row],[Nom]]),"",MAX(0,MIN(EOMONTH(G$1,0),$E23)-MAX(EOMONTH(G$1,-1),$D23-1))))</f>
        <v>0</v>
      </c>
      <c r="H23" s="27">
        <f ca="1">IF(MONTH(TODAY())&lt;MONTH(H$1),"",IF(ISBLANK(Tableau8[[#This Row],[Nom]]),"",MAX(0,MIN(EOMONTH(H$1,0),$E23)-MAX(EOMONTH(H$1,-1),$D23-1))))</f>
        <v>6</v>
      </c>
      <c r="I23" s="27">
        <f ca="1">IF(MONTH(TODAY())&lt;MONTH(I$1),"",IF(ISBLANK(Tableau8[[#This Row],[Nom]]),"",MAX(0,MIN(EOMONTH(I$1,0),$E23)-MAX(EOMONTH(I$1,-1),$D23-1))))</f>
        <v>30</v>
      </c>
      <c r="J23" s="27">
        <f ca="1">IF(MONTH(TODAY())&lt;MONTH(J$1),"",IF(ISBLANK(Tableau8[[#This Row],[Nom]]),"",MAX(0,MIN(EOMONTH(J$1,0),$E23)-MAX(EOMONTH(J$1,-1),$D23-1))))</f>
        <v>31</v>
      </c>
      <c r="K23" s="27">
        <f ca="1">IF(MONTH(TODAY())&lt;MONTH(K$1),"",IF(ISBLANK(Tableau8[[#This Row],[Nom]]),"",MAX(0,MIN(EOMONTH(K$1,0),$E23)-MAX(EOMONTH(K$1,-1),$D23-1))))</f>
        <v>30</v>
      </c>
      <c r="L23" s="27" t="str">
        <f ca="1">IF(MONTH(TODAY())&lt;MONTH(L$1),"",IF(ISBLANK(Tableau8[[#This Row],[Nom]]),"",MAX(0,MIN(EOMONTH(L$1,0),$E23)-MAX(EOMONTH(L$1,-1),$D23-1))))</f>
        <v/>
      </c>
      <c r="M23" s="27" t="str">
        <f ca="1">IF(MONTH(TODAY())&lt;MONTH(M$1),"",IF(ISBLANK(Tableau8[[#This Row],[Nom]]),"",MAX(0,MIN(EOMONTH(M$1,0),$E23)-MAX(EOMONTH(M$1,-1),$D23-1))))</f>
        <v/>
      </c>
      <c r="N23" s="27" t="str">
        <f ca="1">IF(MONTH(TODAY())&lt;MONTH(N$1),"",IF(ISBLANK(Tableau8[[#This Row],[Nom]]),"",MAX(0,MIN(EOMONTH(N$1,0),$E23)-MAX(EOMONTH(N$1,-1),$D23-1))))</f>
        <v/>
      </c>
      <c r="O23" s="27" t="str">
        <f ca="1">IF(MONTH(TODAY())&lt;MONTH(O$1),"",IF(ISBLANK(Tableau8[[#This Row],[Nom]]),"",MAX(0,MIN(EOMONTH(O$1,0),$E23)-MAX(EOMONTH(O$1,-1),$D23-1))))</f>
        <v/>
      </c>
      <c r="P23" s="27" t="str">
        <f ca="1">IF(MONTH(TODAY())&lt;MONTH(P$1),"",IF(ISBLANK(Tableau8[[#This Row],[Nom]]),"",MAX(0,MIN(EOMONTH(P$1,0),$E23)-MAX(EOMONTH(P$1,-1),$D23-1))))</f>
        <v/>
      </c>
      <c r="Q23" s="27" t="str">
        <f ca="1">IF(MONTH(TODAY())&lt;MONTH(Q$1),"",IF(ISBLANK(Tableau8[[#This Row],[Nom]]),"",MAX(0,MIN(EOMONTH(Q$1,0),$E23)-MAX(EOMONTH(Q$1,-1),$D23-1))))</f>
        <v/>
      </c>
      <c r="R23" s="25">
        <f t="shared" ca="1" si="0"/>
        <v>97</v>
      </c>
    </row>
    <row r="24" spans="1:18">
      <c r="A24" s="20">
        <v>1</v>
      </c>
      <c r="B24" s="20" t="s">
        <v>396</v>
      </c>
      <c r="C24" s="21"/>
      <c r="D24" s="21">
        <v>44294</v>
      </c>
      <c r="E24" s="21"/>
      <c r="F24" s="27">
        <f ca="1">IF(MONTH(TODAY())&lt;MONTH(F$1),"",IF(ISBLANK(Tableau8[[#This Row],[Nom]]),"",MAX(0,MIN(EOMONTH(F$1,0),$E24)-MAX(EOMONTH(F$1,-1),$D24-1))))</f>
        <v>0</v>
      </c>
      <c r="G24" s="27">
        <f ca="1">IF(MONTH(TODAY())&lt;MONTH(G$1),"",IF(ISBLANK(Tableau8[[#This Row],[Nom]]),"",MAX(0,MIN(EOMONTH(G$1,0),$E24)-MAX(EOMONTH(G$1,-1),$D24-1))))</f>
        <v>0</v>
      </c>
      <c r="H24" s="27">
        <f ca="1">IF(MONTH(TODAY())&lt;MONTH(H$1),"",IF(ISBLANK(Tableau8[[#This Row],[Nom]]),"",MAX(0,MIN(EOMONTH(H$1,0),$E24)-MAX(EOMONTH(H$1,-1),$D24-1))))</f>
        <v>0</v>
      </c>
      <c r="I24" s="27">
        <f ca="1">IF(MONTH(TODAY())&lt;MONTH(I$1),"",IF(ISBLANK(Tableau8[[#This Row],[Nom]]),"",MAX(0,MIN(EOMONTH(I$1,0),$E24)-MAX(EOMONTH(I$1,-1),$D24-1))))</f>
        <v>23</v>
      </c>
      <c r="J24" s="27">
        <f ca="1">IF(MONTH(TODAY())&lt;MONTH(J$1),"",IF(ISBLANK(Tableau8[[#This Row],[Nom]]),"",MAX(0,MIN(EOMONTH(J$1,0),$E24)-MAX(EOMONTH(J$1,-1),$D24-1))))</f>
        <v>31</v>
      </c>
      <c r="K24" s="27">
        <f ca="1">IF(MONTH(TODAY())&lt;MONTH(K$1),"",IF(ISBLANK(Tableau8[[#This Row],[Nom]]),"",MAX(0,MIN(EOMONTH(K$1,0),$E24)-MAX(EOMONTH(K$1,-1),$D24-1))))</f>
        <v>30</v>
      </c>
      <c r="L24" s="27" t="str">
        <f ca="1">IF(MONTH(TODAY())&lt;MONTH(L$1),"",IF(ISBLANK(Tableau8[[#This Row],[Nom]]),"",MAX(0,MIN(EOMONTH(L$1,0),$E24)-MAX(EOMONTH(L$1,-1),$D24-1))))</f>
        <v/>
      </c>
      <c r="M24" s="27" t="str">
        <f ca="1">IF(MONTH(TODAY())&lt;MONTH(M$1),"",IF(ISBLANK(Tableau8[[#This Row],[Nom]]),"",MAX(0,MIN(EOMONTH(M$1,0),$E24)-MAX(EOMONTH(M$1,-1),$D24-1))))</f>
        <v/>
      </c>
      <c r="N24" s="27" t="str">
        <f ca="1">IF(MONTH(TODAY())&lt;MONTH(N$1),"",IF(ISBLANK(Tableau8[[#This Row],[Nom]]),"",MAX(0,MIN(EOMONTH(N$1,0),$E24)-MAX(EOMONTH(N$1,-1),$D24-1))))</f>
        <v/>
      </c>
      <c r="O24" s="27" t="str">
        <f ca="1">IF(MONTH(TODAY())&lt;MONTH(O$1),"",IF(ISBLANK(Tableau8[[#This Row],[Nom]]),"",MAX(0,MIN(EOMONTH(O$1,0),$E24)-MAX(EOMONTH(O$1,-1),$D24-1))))</f>
        <v/>
      </c>
      <c r="P24" s="27" t="str">
        <f ca="1">IF(MONTH(TODAY())&lt;MONTH(P$1),"",IF(ISBLANK(Tableau8[[#This Row],[Nom]]),"",MAX(0,MIN(EOMONTH(P$1,0),$E24)-MAX(EOMONTH(P$1,-1),$D24-1))))</f>
        <v/>
      </c>
      <c r="Q24" s="27" t="str">
        <f ca="1">IF(MONTH(TODAY())&lt;MONTH(Q$1),"",IF(ISBLANK(Tableau8[[#This Row],[Nom]]),"",MAX(0,MIN(EOMONTH(Q$1,0),$E24)-MAX(EOMONTH(Q$1,-1),$D24-1))))</f>
        <v/>
      </c>
      <c r="R24" s="25">
        <f t="shared" ca="1" si="0"/>
        <v>84</v>
      </c>
    </row>
    <row r="25" spans="1:18">
      <c r="A25" s="20">
        <v>1</v>
      </c>
      <c r="B25" s="20" t="s">
        <v>398</v>
      </c>
      <c r="C25" s="21"/>
      <c r="D25" s="21">
        <v>44299</v>
      </c>
      <c r="E25" s="21"/>
      <c r="F25" s="27">
        <f ca="1">IF(MONTH(TODAY())&lt;MONTH(F$1),"",IF(ISBLANK(Tableau8[[#This Row],[Nom]]),"",MAX(0,MIN(EOMONTH(F$1,0),$E25)-MAX(EOMONTH(F$1,-1),$D25-1))))</f>
        <v>0</v>
      </c>
      <c r="G25" s="27">
        <f ca="1">IF(MONTH(TODAY())&lt;MONTH(G$1),"",IF(ISBLANK(Tableau8[[#This Row],[Nom]]),"",MAX(0,MIN(EOMONTH(G$1,0),$E25)-MAX(EOMONTH(G$1,-1),$D25-1))))</f>
        <v>0</v>
      </c>
      <c r="H25" s="27">
        <f ca="1">IF(MONTH(TODAY())&lt;MONTH(H$1),"",IF(ISBLANK(Tableau8[[#This Row],[Nom]]),"",MAX(0,MIN(EOMONTH(H$1,0),$E25)-MAX(EOMONTH(H$1,-1),$D25-1))))</f>
        <v>0</v>
      </c>
      <c r="I25" s="27">
        <f ca="1">IF(MONTH(TODAY())&lt;MONTH(I$1),"",IF(ISBLANK(Tableau8[[#This Row],[Nom]]),"",MAX(0,MIN(EOMONTH(I$1,0),$E25)-MAX(EOMONTH(I$1,-1),$D25-1))))</f>
        <v>18</v>
      </c>
      <c r="J25" s="27">
        <f ca="1">IF(MONTH(TODAY())&lt;MONTH(J$1),"",IF(ISBLANK(Tableau8[[#This Row],[Nom]]),"",MAX(0,MIN(EOMONTH(J$1,0),$E25)-MAX(EOMONTH(J$1,-1),$D25-1))))</f>
        <v>31</v>
      </c>
      <c r="K25" s="27">
        <f ca="1">IF(MONTH(TODAY())&lt;MONTH(K$1),"",IF(ISBLANK(Tableau8[[#This Row],[Nom]]),"",MAX(0,MIN(EOMONTH(K$1,0),$E25)-MAX(EOMONTH(K$1,-1),$D25-1))))</f>
        <v>30</v>
      </c>
      <c r="L25" s="27" t="str">
        <f ca="1">IF(MONTH(TODAY())&lt;MONTH(L$1),"",IF(ISBLANK(Tableau8[[#This Row],[Nom]]),"",MAX(0,MIN(EOMONTH(L$1,0),$E25)-MAX(EOMONTH(L$1,-1),$D25-1))))</f>
        <v/>
      </c>
      <c r="M25" s="27" t="str">
        <f ca="1">IF(MONTH(TODAY())&lt;MONTH(M$1),"",IF(ISBLANK(Tableau8[[#This Row],[Nom]]),"",MAX(0,MIN(EOMONTH(M$1,0),$E25)-MAX(EOMONTH(M$1,-1),$D25-1))))</f>
        <v/>
      </c>
      <c r="N25" s="27" t="str">
        <f ca="1">IF(MONTH(TODAY())&lt;MONTH(N$1),"",IF(ISBLANK(Tableau8[[#This Row],[Nom]]),"",MAX(0,MIN(EOMONTH(N$1,0),$E25)-MAX(EOMONTH(N$1,-1),$D25-1))))</f>
        <v/>
      </c>
      <c r="O25" s="27" t="str">
        <f ca="1">IF(MONTH(TODAY())&lt;MONTH(O$1),"",IF(ISBLANK(Tableau8[[#This Row],[Nom]]),"",MAX(0,MIN(EOMONTH(O$1,0),$E25)-MAX(EOMONTH(O$1,-1),$D25-1))))</f>
        <v/>
      </c>
      <c r="P25" s="27" t="str">
        <f ca="1">IF(MONTH(TODAY())&lt;MONTH(P$1),"",IF(ISBLANK(Tableau8[[#This Row],[Nom]]),"",MAX(0,MIN(EOMONTH(P$1,0),$E25)-MAX(EOMONTH(P$1,-1),$D25-1))))</f>
        <v/>
      </c>
      <c r="Q25" s="27" t="str">
        <f ca="1">IF(MONTH(TODAY())&lt;MONTH(Q$1),"",IF(ISBLANK(Tableau8[[#This Row],[Nom]]),"",MAX(0,MIN(EOMONTH(Q$1,0),$E25)-MAX(EOMONTH(Q$1,-1),$D25-1))))</f>
        <v/>
      </c>
      <c r="R25" s="25">
        <f t="shared" ca="1" si="0"/>
        <v>79</v>
      </c>
    </row>
    <row r="26" spans="1:18">
      <c r="A26" s="20">
        <v>1</v>
      </c>
      <c r="B26" s="20" t="s">
        <v>379</v>
      </c>
      <c r="C26" s="21"/>
      <c r="D26" s="21">
        <v>44273</v>
      </c>
      <c r="E26" s="21"/>
      <c r="F26" s="27">
        <f ca="1">IF(MONTH(TODAY())&lt;MONTH(F$1),"",IF(ISBLANK(Tableau8[[#This Row],[Nom]]),"",MAX(0,MIN(EOMONTH(F$1,0),$E26)-MAX(EOMONTH(F$1,-1),$D26-1))))</f>
        <v>0</v>
      </c>
      <c r="G26" s="27">
        <f ca="1">IF(MONTH(TODAY())&lt;MONTH(G$1),"",IF(ISBLANK(Tableau8[[#This Row],[Nom]]),"",MAX(0,MIN(EOMONTH(G$1,0),$E26)-MAX(EOMONTH(G$1,-1),$D26-1))))</f>
        <v>0</v>
      </c>
      <c r="H26" s="27">
        <f ca="1">IF(MONTH(TODAY())&lt;MONTH(H$1),"",IF(ISBLANK(Tableau8[[#This Row],[Nom]]),"",MAX(0,MIN(EOMONTH(H$1,0),$E26)-MAX(EOMONTH(H$1,-1),$D26-1))))</f>
        <v>14</v>
      </c>
      <c r="I26" s="27">
        <f ca="1">IF(MONTH(TODAY())&lt;MONTH(I$1),"",IF(ISBLANK(Tableau8[[#This Row],[Nom]]),"",MAX(0,MIN(EOMONTH(I$1,0),$E26)-MAX(EOMONTH(I$1,-1),$D26-1))))</f>
        <v>30</v>
      </c>
      <c r="J26" s="27">
        <f ca="1">IF(MONTH(TODAY())&lt;MONTH(J$1),"",IF(ISBLANK(Tableau8[[#This Row],[Nom]]),"",MAX(0,MIN(EOMONTH(J$1,0),$E26)-MAX(EOMONTH(J$1,-1),$D26-1))))</f>
        <v>31</v>
      </c>
      <c r="K26" s="27">
        <f ca="1">IF(MONTH(TODAY())&lt;MONTH(K$1),"",IF(ISBLANK(Tableau8[[#This Row],[Nom]]),"",MAX(0,MIN(EOMONTH(K$1,0),$E26)-MAX(EOMONTH(K$1,-1),$D26-1))))</f>
        <v>30</v>
      </c>
      <c r="L26" s="27" t="str">
        <f ca="1">IF(MONTH(TODAY())&lt;MONTH(L$1),"",IF(ISBLANK(Tableau8[[#This Row],[Nom]]),"",MAX(0,MIN(EOMONTH(L$1,0),$E26)-MAX(EOMONTH(L$1,-1),$D26-1))))</f>
        <v/>
      </c>
      <c r="M26" s="27" t="str">
        <f ca="1">IF(MONTH(TODAY())&lt;MONTH(M$1),"",IF(ISBLANK(Tableau8[[#This Row],[Nom]]),"",MAX(0,MIN(EOMONTH(M$1,0),$E26)-MAX(EOMONTH(M$1,-1),$D26-1))))</f>
        <v/>
      </c>
      <c r="N26" s="27" t="str">
        <f ca="1">IF(MONTH(TODAY())&lt;MONTH(N$1),"",IF(ISBLANK(Tableau8[[#This Row],[Nom]]),"",MAX(0,MIN(EOMONTH(N$1,0),$E26)-MAX(EOMONTH(N$1,-1),$D26-1))))</f>
        <v/>
      </c>
      <c r="O26" s="27" t="str">
        <f ca="1">IF(MONTH(TODAY())&lt;MONTH(O$1),"",IF(ISBLANK(Tableau8[[#This Row],[Nom]]),"",MAX(0,MIN(EOMONTH(O$1,0),$E26)-MAX(EOMONTH(O$1,-1),$D26-1))))</f>
        <v/>
      </c>
      <c r="P26" s="27" t="str">
        <f ca="1">IF(MONTH(TODAY())&lt;MONTH(P$1),"",IF(ISBLANK(Tableau8[[#This Row],[Nom]]),"",MAX(0,MIN(EOMONTH(P$1,0),$E26)-MAX(EOMONTH(P$1,-1),$D26-1))))</f>
        <v/>
      </c>
      <c r="Q26" s="27" t="str">
        <f ca="1">IF(MONTH(TODAY())&lt;MONTH(Q$1),"",IF(ISBLANK(Tableau8[[#This Row],[Nom]]),"",MAX(0,MIN(EOMONTH(Q$1,0),$E26)-MAX(EOMONTH(Q$1,-1),$D26-1))))</f>
        <v/>
      </c>
      <c r="R26" s="25">
        <f t="shared" ca="1" si="0"/>
        <v>105</v>
      </c>
    </row>
    <row r="27" spans="1:18">
      <c r="A27" s="20">
        <v>1</v>
      </c>
      <c r="B27" s="20" t="s">
        <v>131</v>
      </c>
      <c r="C27" s="21"/>
      <c r="D27" s="21">
        <v>43831</v>
      </c>
      <c r="E27" s="21"/>
      <c r="F27" s="27">
        <f ca="1">IF(MONTH(TODAY())&lt;MONTH(F$1),"",IF(ISBLANK(Tableau8[[#This Row],[Nom]]),"",MAX(0,MIN(EOMONTH(F$1,0),$E27)-MAX(EOMONTH(F$1,-1),$D27-1))))</f>
        <v>31</v>
      </c>
      <c r="G27" s="27">
        <f ca="1">IF(MONTH(TODAY())&lt;MONTH(G$1),"",IF(ISBLANK(Tableau8[[#This Row],[Nom]]),"",MAX(0,MIN(EOMONTH(G$1,0),$E27)-MAX(EOMONTH(G$1,-1),$D27-1))))</f>
        <v>28</v>
      </c>
      <c r="H27" s="27">
        <f ca="1">IF(MONTH(TODAY())&lt;MONTH(H$1),"",IF(ISBLANK(Tableau8[[#This Row],[Nom]]),"",MAX(0,MIN(EOMONTH(H$1,0),$E27)-MAX(EOMONTH(H$1,-1),$D27-1))))</f>
        <v>31</v>
      </c>
      <c r="I27" s="27">
        <f ca="1">IF(MONTH(TODAY())&lt;MONTH(I$1),"",IF(ISBLANK(Tableau8[[#This Row],[Nom]]),"",MAX(0,MIN(EOMONTH(I$1,0),$E27)-MAX(EOMONTH(I$1,-1),$D27-1))))</f>
        <v>30</v>
      </c>
      <c r="J27" s="27">
        <f ca="1">IF(MONTH(TODAY())&lt;MONTH(J$1),"",IF(ISBLANK(Tableau8[[#This Row],[Nom]]),"",MAX(0,MIN(EOMONTH(J$1,0),$E27)-MAX(EOMONTH(J$1,-1),$D27-1))))</f>
        <v>31</v>
      </c>
      <c r="K27" s="27">
        <f ca="1">IF(MONTH(TODAY())&lt;MONTH(K$1),"",IF(ISBLANK(Tableau8[[#This Row],[Nom]]),"",MAX(0,MIN(EOMONTH(K$1,0),$E27)-MAX(EOMONTH(K$1,-1),$D27-1))))</f>
        <v>30</v>
      </c>
      <c r="L27" s="27" t="str">
        <f ca="1">IF(MONTH(TODAY())&lt;MONTH(L$1),"",IF(ISBLANK(Tableau8[[#This Row],[Nom]]),"",MAX(0,MIN(EOMONTH(L$1,0),$E27)-MAX(EOMONTH(L$1,-1),$D27-1))))</f>
        <v/>
      </c>
      <c r="M27" s="27" t="str">
        <f ca="1">IF(MONTH(TODAY())&lt;MONTH(M$1),"",IF(ISBLANK(Tableau8[[#This Row],[Nom]]),"",MAX(0,MIN(EOMONTH(M$1,0),$E27)-MAX(EOMONTH(M$1,-1),$D27-1))))</f>
        <v/>
      </c>
      <c r="N27" s="27" t="str">
        <f ca="1">IF(MONTH(TODAY())&lt;MONTH(N$1),"",IF(ISBLANK(Tableau8[[#This Row],[Nom]]),"",MAX(0,MIN(EOMONTH(N$1,0),$E27)-MAX(EOMONTH(N$1,-1),$D27-1))))</f>
        <v/>
      </c>
      <c r="O27" s="27" t="str">
        <f ca="1">IF(MONTH(TODAY())&lt;MONTH(O$1),"",IF(ISBLANK(Tableau8[[#This Row],[Nom]]),"",MAX(0,MIN(EOMONTH(O$1,0),$E27)-MAX(EOMONTH(O$1,-1),$D27-1))))</f>
        <v/>
      </c>
      <c r="P27" s="27" t="str">
        <f ca="1">IF(MONTH(TODAY())&lt;MONTH(P$1),"",IF(ISBLANK(Tableau8[[#This Row],[Nom]]),"",MAX(0,MIN(EOMONTH(P$1,0),$E27)-MAX(EOMONTH(P$1,-1),$D27-1))))</f>
        <v/>
      </c>
      <c r="Q27" s="27" t="str">
        <f ca="1">IF(MONTH(TODAY())&lt;MONTH(Q$1),"",IF(ISBLANK(Tableau8[[#This Row],[Nom]]),"",MAX(0,MIN(EOMONTH(Q$1,0),$E27)-MAX(EOMONTH(Q$1,-1),$D27-1))))</f>
        <v/>
      </c>
      <c r="R27" s="25">
        <f t="shared" ca="1" si="0"/>
        <v>181</v>
      </c>
    </row>
    <row r="28" spans="1:18">
      <c r="A28" s="20">
        <v>1</v>
      </c>
      <c r="B28" s="20" t="s">
        <v>377</v>
      </c>
      <c r="C28" s="21"/>
      <c r="D28" s="21">
        <v>44273</v>
      </c>
      <c r="E28" s="21"/>
      <c r="F28" s="27">
        <f ca="1">IF(MONTH(TODAY())&lt;MONTH(F$1),"",IF(ISBLANK(Tableau8[[#This Row],[Nom]]),"",MAX(0,MIN(EOMONTH(F$1,0),$E28)-MAX(EOMONTH(F$1,-1),$D28-1))))</f>
        <v>0</v>
      </c>
      <c r="G28" s="27">
        <f ca="1">IF(MONTH(TODAY())&lt;MONTH(G$1),"",IF(ISBLANK(Tableau8[[#This Row],[Nom]]),"",MAX(0,MIN(EOMONTH(G$1,0),$E28)-MAX(EOMONTH(G$1,-1),$D28-1))))</f>
        <v>0</v>
      </c>
      <c r="H28" s="27">
        <f ca="1">IF(MONTH(TODAY())&lt;MONTH(H$1),"",IF(ISBLANK(Tableau8[[#This Row],[Nom]]),"",MAX(0,MIN(EOMONTH(H$1,0),$E28)-MAX(EOMONTH(H$1,-1),$D28-1))))</f>
        <v>14</v>
      </c>
      <c r="I28" s="27">
        <f ca="1">IF(MONTH(TODAY())&lt;MONTH(I$1),"",IF(ISBLANK(Tableau8[[#This Row],[Nom]]),"",MAX(0,MIN(EOMONTH(I$1,0),$E28)-MAX(EOMONTH(I$1,-1),$D28-1))))</f>
        <v>30</v>
      </c>
      <c r="J28" s="27">
        <f ca="1">IF(MONTH(TODAY())&lt;MONTH(J$1),"",IF(ISBLANK(Tableau8[[#This Row],[Nom]]),"",MAX(0,MIN(EOMONTH(J$1,0),$E28)-MAX(EOMONTH(J$1,-1),$D28-1))))</f>
        <v>31</v>
      </c>
      <c r="K28" s="27">
        <f ca="1">IF(MONTH(TODAY())&lt;MONTH(K$1),"",IF(ISBLANK(Tableau8[[#This Row],[Nom]]),"",MAX(0,MIN(EOMONTH(K$1,0),$E28)-MAX(EOMONTH(K$1,-1),$D28-1))))</f>
        <v>30</v>
      </c>
      <c r="L28" s="27" t="str">
        <f ca="1">IF(MONTH(TODAY())&lt;MONTH(L$1),"",IF(ISBLANK(Tableau8[[#This Row],[Nom]]),"",MAX(0,MIN(EOMONTH(L$1,0),$E28)-MAX(EOMONTH(L$1,-1),$D28-1))))</f>
        <v/>
      </c>
      <c r="M28" s="27" t="str">
        <f ca="1">IF(MONTH(TODAY())&lt;MONTH(M$1),"",IF(ISBLANK(Tableau8[[#This Row],[Nom]]),"",MAX(0,MIN(EOMONTH(M$1,0),$E28)-MAX(EOMONTH(M$1,-1),$D28-1))))</f>
        <v/>
      </c>
      <c r="N28" s="27" t="str">
        <f ca="1">IF(MONTH(TODAY())&lt;MONTH(N$1),"",IF(ISBLANK(Tableau8[[#This Row],[Nom]]),"",MAX(0,MIN(EOMONTH(N$1,0),$E28)-MAX(EOMONTH(N$1,-1),$D28-1))))</f>
        <v/>
      </c>
      <c r="O28" s="27" t="str">
        <f ca="1">IF(MONTH(TODAY())&lt;MONTH(O$1),"",IF(ISBLANK(Tableau8[[#This Row],[Nom]]),"",MAX(0,MIN(EOMONTH(O$1,0),$E28)-MAX(EOMONTH(O$1,-1),$D28-1))))</f>
        <v/>
      </c>
      <c r="P28" s="27" t="str">
        <f ca="1">IF(MONTH(TODAY())&lt;MONTH(P$1),"",IF(ISBLANK(Tableau8[[#This Row],[Nom]]),"",MAX(0,MIN(EOMONTH(P$1,0),$E28)-MAX(EOMONTH(P$1,-1),$D28-1))))</f>
        <v/>
      </c>
      <c r="Q28" s="27" t="str">
        <f ca="1">IF(MONTH(TODAY())&lt;MONTH(Q$1),"",IF(ISBLANK(Tableau8[[#This Row],[Nom]]),"",MAX(0,MIN(EOMONTH(Q$1,0),$E28)-MAX(EOMONTH(Q$1,-1),$D28-1))))</f>
        <v/>
      </c>
      <c r="R28" s="25">
        <f t="shared" ca="1" si="0"/>
        <v>105</v>
      </c>
    </row>
    <row r="29" spans="1:18">
      <c r="A29" s="20">
        <v>1</v>
      </c>
      <c r="B29" s="20" t="s">
        <v>309</v>
      </c>
      <c r="C29" s="21"/>
      <c r="D29" s="21">
        <v>44159</v>
      </c>
      <c r="E29" s="21"/>
      <c r="F29" s="27">
        <f ca="1">IF(MONTH(TODAY())&lt;MONTH(F$1),"",IF(ISBLANK(Tableau8[[#This Row],[Nom]]),"",MAX(0,MIN(EOMONTH(F$1,0),$E29)-MAX(EOMONTH(F$1,-1),$D29-1))))</f>
        <v>31</v>
      </c>
      <c r="G29" s="27">
        <f ca="1">IF(MONTH(TODAY())&lt;MONTH(G$1),"",IF(ISBLANK(Tableau8[[#This Row],[Nom]]),"",MAX(0,MIN(EOMONTH(G$1,0),$E29)-MAX(EOMONTH(G$1,-1),$D29-1))))</f>
        <v>28</v>
      </c>
      <c r="H29" s="27">
        <f ca="1">IF(MONTH(TODAY())&lt;MONTH(H$1),"",IF(ISBLANK(Tableau8[[#This Row],[Nom]]),"",MAX(0,MIN(EOMONTH(H$1,0),$E29)-MAX(EOMONTH(H$1,-1),$D29-1))))</f>
        <v>31</v>
      </c>
      <c r="I29" s="27">
        <f ca="1">IF(MONTH(TODAY())&lt;MONTH(I$1),"",IF(ISBLANK(Tableau8[[#This Row],[Nom]]),"",MAX(0,MIN(EOMONTH(I$1,0),$E29)-MAX(EOMONTH(I$1,-1),$D29-1))))</f>
        <v>30</v>
      </c>
      <c r="J29" s="27">
        <f ca="1">IF(MONTH(TODAY())&lt;MONTH(J$1),"",IF(ISBLANK(Tableau8[[#This Row],[Nom]]),"",MAX(0,MIN(EOMONTH(J$1,0),$E29)-MAX(EOMONTH(J$1,-1),$D29-1))))</f>
        <v>31</v>
      </c>
      <c r="K29" s="27">
        <f ca="1">IF(MONTH(TODAY())&lt;MONTH(K$1),"",IF(ISBLANK(Tableau8[[#This Row],[Nom]]),"",MAX(0,MIN(EOMONTH(K$1,0),$E29)-MAX(EOMONTH(K$1,-1),$D29-1))))</f>
        <v>30</v>
      </c>
      <c r="L29" s="27" t="str">
        <f ca="1">IF(MONTH(TODAY())&lt;MONTH(L$1),"",IF(ISBLANK(Tableau8[[#This Row],[Nom]]),"",MAX(0,MIN(EOMONTH(L$1,0),$E29)-MAX(EOMONTH(L$1,-1),$D29-1))))</f>
        <v/>
      </c>
      <c r="M29" s="27" t="str">
        <f ca="1">IF(MONTH(TODAY())&lt;MONTH(M$1),"",IF(ISBLANK(Tableau8[[#This Row],[Nom]]),"",MAX(0,MIN(EOMONTH(M$1,0),$E29)-MAX(EOMONTH(M$1,-1),$D29-1))))</f>
        <v/>
      </c>
      <c r="N29" s="27" t="str">
        <f ca="1">IF(MONTH(TODAY())&lt;MONTH(N$1),"",IF(ISBLANK(Tableau8[[#This Row],[Nom]]),"",MAX(0,MIN(EOMONTH(N$1,0),$E29)-MAX(EOMONTH(N$1,-1),$D29-1))))</f>
        <v/>
      </c>
      <c r="O29" s="27" t="str">
        <f ca="1">IF(MONTH(TODAY())&lt;MONTH(O$1),"",IF(ISBLANK(Tableau8[[#This Row],[Nom]]),"",MAX(0,MIN(EOMONTH(O$1,0),$E29)-MAX(EOMONTH(O$1,-1),$D29-1))))</f>
        <v/>
      </c>
      <c r="P29" s="27" t="str">
        <f ca="1">IF(MONTH(TODAY())&lt;MONTH(P$1),"",IF(ISBLANK(Tableau8[[#This Row],[Nom]]),"",MAX(0,MIN(EOMONTH(P$1,0),$E29)-MAX(EOMONTH(P$1,-1),$D29-1))))</f>
        <v/>
      </c>
      <c r="Q29" s="27" t="str">
        <f ca="1">IF(MONTH(TODAY())&lt;MONTH(Q$1),"",IF(ISBLANK(Tableau8[[#This Row],[Nom]]),"",MAX(0,MIN(EOMONTH(Q$1,0),$E29)-MAX(EOMONTH(Q$1,-1),$D29-1))))</f>
        <v/>
      </c>
      <c r="R29" s="25">
        <f t="shared" ca="1" si="0"/>
        <v>181</v>
      </c>
    </row>
    <row r="30" spans="1:18">
      <c r="A30" s="20">
        <v>1</v>
      </c>
      <c r="B30" s="20" t="s">
        <v>298</v>
      </c>
      <c r="C30" s="21"/>
      <c r="D30" s="21">
        <v>44140</v>
      </c>
      <c r="E30" s="21"/>
      <c r="F30" s="27">
        <f ca="1">IF(MONTH(TODAY())&lt;MONTH(F$1),"",IF(ISBLANK(Tableau8[[#This Row],[Nom]]),"",MAX(0,MIN(EOMONTH(F$1,0),$E30)-MAX(EOMONTH(F$1,-1),$D30-1))))</f>
        <v>31</v>
      </c>
      <c r="G30" s="27">
        <f ca="1">IF(MONTH(TODAY())&lt;MONTH(G$1),"",IF(ISBLANK(Tableau8[[#This Row],[Nom]]),"",MAX(0,MIN(EOMONTH(G$1,0),$E30)-MAX(EOMONTH(G$1,-1),$D30-1))))</f>
        <v>28</v>
      </c>
      <c r="H30" s="27">
        <f ca="1">IF(MONTH(TODAY())&lt;MONTH(H$1),"",IF(ISBLANK(Tableau8[[#This Row],[Nom]]),"",MAX(0,MIN(EOMONTH(H$1,0),$E30)-MAX(EOMONTH(H$1,-1),$D30-1))))</f>
        <v>31</v>
      </c>
      <c r="I30" s="27">
        <f ca="1">IF(MONTH(TODAY())&lt;MONTH(I$1),"",IF(ISBLANK(Tableau8[[#This Row],[Nom]]),"",MAX(0,MIN(EOMONTH(I$1,0),$E30)-MAX(EOMONTH(I$1,-1),$D30-1))))</f>
        <v>30</v>
      </c>
      <c r="J30" s="27">
        <f ca="1">IF(MONTH(TODAY())&lt;MONTH(J$1),"",IF(ISBLANK(Tableau8[[#This Row],[Nom]]),"",MAX(0,MIN(EOMONTH(J$1,0),$E30)-MAX(EOMONTH(J$1,-1),$D30-1))))</f>
        <v>31</v>
      </c>
      <c r="K30" s="27">
        <f ca="1">IF(MONTH(TODAY())&lt;MONTH(K$1),"",IF(ISBLANK(Tableau8[[#This Row],[Nom]]),"",MAX(0,MIN(EOMONTH(K$1,0),$E30)-MAX(EOMONTH(K$1,-1),$D30-1))))</f>
        <v>30</v>
      </c>
      <c r="L30" s="27" t="str">
        <f ca="1">IF(MONTH(TODAY())&lt;MONTH(L$1),"",IF(ISBLANK(Tableau8[[#This Row],[Nom]]),"",MAX(0,MIN(EOMONTH(L$1,0),$E30)-MAX(EOMONTH(L$1,-1),$D30-1))))</f>
        <v/>
      </c>
      <c r="M30" s="27" t="str">
        <f ca="1">IF(MONTH(TODAY())&lt;MONTH(M$1),"",IF(ISBLANK(Tableau8[[#This Row],[Nom]]),"",MAX(0,MIN(EOMONTH(M$1,0),$E30)-MAX(EOMONTH(M$1,-1),$D30-1))))</f>
        <v/>
      </c>
      <c r="N30" s="27" t="str">
        <f ca="1">IF(MONTH(TODAY())&lt;MONTH(N$1),"",IF(ISBLANK(Tableau8[[#This Row],[Nom]]),"",MAX(0,MIN(EOMONTH(N$1,0),$E30)-MAX(EOMONTH(N$1,-1),$D30-1))))</f>
        <v/>
      </c>
      <c r="O30" s="27" t="str">
        <f ca="1">IF(MONTH(TODAY())&lt;MONTH(O$1),"",IF(ISBLANK(Tableau8[[#This Row],[Nom]]),"",MAX(0,MIN(EOMONTH(O$1,0),$E30)-MAX(EOMONTH(O$1,-1),$D30-1))))</f>
        <v/>
      </c>
      <c r="P30" s="27" t="str">
        <f ca="1">IF(MONTH(TODAY())&lt;MONTH(P$1),"",IF(ISBLANK(Tableau8[[#This Row],[Nom]]),"",MAX(0,MIN(EOMONTH(P$1,0),$E30)-MAX(EOMONTH(P$1,-1),$D30-1))))</f>
        <v/>
      </c>
      <c r="Q30" s="27" t="str">
        <f ca="1">IF(MONTH(TODAY())&lt;MONTH(Q$1),"",IF(ISBLANK(Tableau8[[#This Row],[Nom]]),"",MAX(0,MIN(EOMONTH(Q$1,0),$E30)-MAX(EOMONTH(Q$1,-1),$D30-1))))</f>
        <v/>
      </c>
      <c r="R30" s="25">
        <f t="shared" ca="1" si="0"/>
        <v>181</v>
      </c>
    </row>
    <row r="31" spans="1:18">
      <c r="A31" s="20">
        <v>1</v>
      </c>
      <c r="B31" s="20" t="s">
        <v>404</v>
      </c>
      <c r="C31" s="21"/>
      <c r="D31" s="21">
        <v>44302</v>
      </c>
      <c r="E31" s="21"/>
      <c r="F31" s="27">
        <f ca="1">IF(MONTH(TODAY())&lt;MONTH(F$1),"",IF(ISBLANK(Tableau8[[#This Row],[Nom]]),"",MAX(0,MIN(EOMONTH(F$1,0),$E31)-MAX(EOMONTH(F$1,-1),$D31-1))))</f>
        <v>0</v>
      </c>
      <c r="G31" s="27">
        <f ca="1">IF(MONTH(TODAY())&lt;MONTH(G$1),"",IF(ISBLANK(Tableau8[[#This Row],[Nom]]),"",MAX(0,MIN(EOMONTH(G$1,0),$E31)-MAX(EOMONTH(G$1,-1),$D31-1))))</f>
        <v>0</v>
      </c>
      <c r="H31" s="27">
        <f ca="1">IF(MONTH(TODAY())&lt;MONTH(H$1),"",IF(ISBLANK(Tableau8[[#This Row],[Nom]]),"",MAX(0,MIN(EOMONTH(H$1,0),$E31)-MAX(EOMONTH(H$1,-1),$D31-1))))</f>
        <v>0</v>
      </c>
      <c r="I31" s="27">
        <f ca="1">IF(MONTH(TODAY())&lt;MONTH(I$1),"",IF(ISBLANK(Tableau8[[#This Row],[Nom]]),"",MAX(0,MIN(EOMONTH(I$1,0),$E31)-MAX(EOMONTH(I$1,-1),$D31-1))))</f>
        <v>15</v>
      </c>
      <c r="J31" s="27">
        <f ca="1">IF(MONTH(TODAY())&lt;MONTH(J$1),"",IF(ISBLANK(Tableau8[[#This Row],[Nom]]),"",MAX(0,MIN(EOMONTH(J$1,0),$E31)-MAX(EOMONTH(J$1,-1),$D31-1))))</f>
        <v>31</v>
      </c>
      <c r="K31" s="27">
        <f ca="1">IF(MONTH(TODAY())&lt;MONTH(K$1),"",IF(ISBLANK(Tableau8[[#This Row],[Nom]]),"",MAX(0,MIN(EOMONTH(K$1,0),$E31)-MAX(EOMONTH(K$1,-1),$D31-1))))</f>
        <v>30</v>
      </c>
      <c r="L31" s="27" t="str">
        <f ca="1">IF(MONTH(TODAY())&lt;MONTH(L$1),"",IF(ISBLANK(Tableau8[[#This Row],[Nom]]),"",MAX(0,MIN(EOMONTH(L$1,0),$E31)-MAX(EOMONTH(L$1,-1),$D31-1))))</f>
        <v/>
      </c>
      <c r="M31" s="27" t="str">
        <f ca="1">IF(MONTH(TODAY())&lt;MONTH(M$1),"",IF(ISBLANK(Tableau8[[#This Row],[Nom]]),"",MAX(0,MIN(EOMONTH(M$1,0),$E31)-MAX(EOMONTH(M$1,-1),$D31-1))))</f>
        <v/>
      </c>
      <c r="N31" s="27" t="str">
        <f ca="1">IF(MONTH(TODAY())&lt;MONTH(N$1),"",IF(ISBLANK(Tableau8[[#This Row],[Nom]]),"",MAX(0,MIN(EOMONTH(N$1,0),$E31)-MAX(EOMONTH(N$1,-1),$D31-1))))</f>
        <v/>
      </c>
      <c r="O31" s="27" t="str">
        <f ca="1">IF(MONTH(TODAY())&lt;MONTH(O$1),"",IF(ISBLANK(Tableau8[[#This Row],[Nom]]),"",MAX(0,MIN(EOMONTH(O$1,0),$E31)-MAX(EOMONTH(O$1,-1),$D31-1))))</f>
        <v/>
      </c>
      <c r="P31" s="27" t="str">
        <f ca="1">IF(MONTH(TODAY())&lt;MONTH(P$1),"",IF(ISBLANK(Tableau8[[#This Row],[Nom]]),"",MAX(0,MIN(EOMONTH(P$1,0),$E31)-MAX(EOMONTH(P$1,-1),$D31-1))))</f>
        <v/>
      </c>
      <c r="Q31" s="27" t="str">
        <f ca="1">IF(MONTH(TODAY())&lt;MONTH(Q$1),"",IF(ISBLANK(Tableau8[[#This Row],[Nom]]),"",MAX(0,MIN(EOMONTH(Q$1,0),$E31)-MAX(EOMONTH(Q$1,-1),$D31-1))))</f>
        <v/>
      </c>
      <c r="R31" s="25">
        <f t="shared" ca="1" si="0"/>
        <v>76</v>
      </c>
    </row>
    <row r="32" spans="1:18">
      <c r="A32" s="20">
        <v>1</v>
      </c>
      <c r="B32" s="20" t="s">
        <v>363</v>
      </c>
      <c r="C32" s="21"/>
      <c r="D32" s="21">
        <v>44230</v>
      </c>
      <c r="E32" s="21"/>
      <c r="F32" s="27">
        <f ca="1">IF(MONTH(TODAY())&lt;MONTH(F$1),"",IF(ISBLANK(Tableau8[[#This Row],[Nom]]),"",MAX(0,MIN(EOMONTH(F$1,0),$E32)-MAX(EOMONTH(F$1,-1),$D32-1))))</f>
        <v>0</v>
      </c>
      <c r="G32" s="27">
        <f ca="1">IF(MONTH(TODAY())&lt;MONTH(G$1),"",IF(ISBLANK(Tableau8[[#This Row],[Nom]]),"",MAX(0,MIN(EOMONTH(G$1,0),$E32)-MAX(EOMONTH(G$1,-1),$D32-1))))</f>
        <v>26</v>
      </c>
      <c r="H32" s="27">
        <f ca="1">IF(MONTH(TODAY())&lt;MONTH(H$1),"",IF(ISBLANK(Tableau8[[#This Row],[Nom]]),"",MAX(0,MIN(EOMONTH(H$1,0),$E32)-MAX(EOMONTH(H$1,-1),$D32-1))))</f>
        <v>31</v>
      </c>
      <c r="I32" s="27">
        <f ca="1">IF(MONTH(TODAY())&lt;MONTH(I$1),"",IF(ISBLANK(Tableau8[[#This Row],[Nom]]),"",MAX(0,MIN(EOMONTH(I$1,0),$E32)-MAX(EOMONTH(I$1,-1),$D32-1))))</f>
        <v>30</v>
      </c>
      <c r="J32" s="27">
        <f ca="1">IF(MONTH(TODAY())&lt;MONTH(J$1),"",IF(ISBLANK(Tableau8[[#This Row],[Nom]]),"",MAX(0,MIN(EOMONTH(J$1,0),$E32)-MAX(EOMONTH(J$1,-1),$D32-1))))</f>
        <v>31</v>
      </c>
      <c r="K32" s="27">
        <f ca="1">IF(MONTH(TODAY())&lt;MONTH(K$1),"",IF(ISBLANK(Tableau8[[#This Row],[Nom]]),"",MAX(0,MIN(EOMONTH(K$1,0),$E32)-MAX(EOMONTH(K$1,-1),$D32-1))))</f>
        <v>30</v>
      </c>
      <c r="L32" s="27" t="str">
        <f ca="1">IF(MONTH(TODAY())&lt;MONTH(L$1),"",IF(ISBLANK(Tableau8[[#This Row],[Nom]]),"",MAX(0,MIN(EOMONTH(L$1,0),$E32)-MAX(EOMONTH(L$1,-1),$D32-1))))</f>
        <v/>
      </c>
      <c r="M32" s="27" t="str">
        <f ca="1">IF(MONTH(TODAY())&lt;MONTH(M$1),"",IF(ISBLANK(Tableau8[[#This Row],[Nom]]),"",MAX(0,MIN(EOMONTH(M$1,0),$E32)-MAX(EOMONTH(M$1,-1),$D32-1))))</f>
        <v/>
      </c>
      <c r="N32" s="27" t="str">
        <f ca="1">IF(MONTH(TODAY())&lt;MONTH(N$1),"",IF(ISBLANK(Tableau8[[#This Row],[Nom]]),"",MAX(0,MIN(EOMONTH(N$1,0),$E32)-MAX(EOMONTH(N$1,-1),$D32-1))))</f>
        <v/>
      </c>
      <c r="O32" s="27" t="str">
        <f ca="1">IF(MONTH(TODAY())&lt;MONTH(O$1),"",IF(ISBLANK(Tableau8[[#This Row],[Nom]]),"",MAX(0,MIN(EOMONTH(O$1,0),$E32)-MAX(EOMONTH(O$1,-1),$D32-1))))</f>
        <v/>
      </c>
      <c r="P32" s="27" t="str">
        <f ca="1">IF(MONTH(TODAY())&lt;MONTH(P$1),"",IF(ISBLANK(Tableau8[[#This Row],[Nom]]),"",MAX(0,MIN(EOMONTH(P$1,0),$E32)-MAX(EOMONTH(P$1,-1),$D32-1))))</f>
        <v/>
      </c>
      <c r="Q32" s="27" t="str">
        <f ca="1">IF(MONTH(TODAY())&lt;MONTH(Q$1),"",IF(ISBLANK(Tableau8[[#This Row],[Nom]]),"",MAX(0,MIN(EOMONTH(Q$1,0),$E32)-MAX(EOMONTH(Q$1,-1),$D32-1))))</f>
        <v/>
      </c>
      <c r="R32" s="25">
        <f t="shared" ca="1" si="0"/>
        <v>148</v>
      </c>
    </row>
    <row r="33" spans="1:18">
      <c r="A33" s="20">
        <v>1</v>
      </c>
      <c r="B33" s="20" t="s">
        <v>387</v>
      </c>
      <c r="C33" s="21"/>
      <c r="D33" s="21">
        <v>44281</v>
      </c>
      <c r="E33" s="21"/>
      <c r="F33" s="27">
        <f ca="1">IF(MONTH(TODAY())&lt;MONTH(F$1),"",IF(ISBLANK(Tableau8[[#This Row],[Nom]]),"",MAX(0,MIN(EOMONTH(F$1,0),$E33)-MAX(EOMONTH(F$1,-1),$D33-1))))</f>
        <v>0</v>
      </c>
      <c r="G33" s="27">
        <f ca="1">IF(MONTH(TODAY())&lt;MONTH(G$1),"",IF(ISBLANK(Tableau8[[#This Row],[Nom]]),"",MAX(0,MIN(EOMONTH(G$1,0),$E33)-MAX(EOMONTH(G$1,-1),$D33-1))))</f>
        <v>0</v>
      </c>
      <c r="H33" s="27">
        <f ca="1">IF(MONTH(TODAY())&lt;MONTH(H$1),"",IF(ISBLANK(Tableau8[[#This Row],[Nom]]),"",MAX(0,MIN(EOMONTH(H$1,0),$E33)-MAX(EOMONTH(H$1,-1),$D33-1))))</f>
        <v>6</v>
      </c>
      <c r="I33" s="27">
        <f ca="1">IF(MONTH(TODAY())&lt;MONTH(I$1),"",IF(ISBLANK(Tableau8[[#This Row],[Nom]]),"",MAX(0,MIN(EOMONTH(I$1,0),$E33)-MAX(EOMONTH(I$1,-1),$D33-1))))</f>
        <v>30</v>
      </c>
      <c r="J33" s="27">
        <f ca="1">IF(MONTH(TODAY())&lt;MONTH(J$1),"",IF(ISBLANK(Tableau8[[#This Row],[Nom]]),"",MAX(0,MIN(EOMONTH(J$1,0),$E33)-MAX(EOMONTH(J$1,-1),$D33-1))))</f>
        <v>31</v>
      </c>
      <c r="K33" s="27">
        <f ca="1">IF(MONTH(TODAY())&lt;MONTH(K$1),"",IF(ISBLANK(Tableau8[[#This Row],[Nom]]),"",MAX(0,MIN(EOMONTH(K$1,0),$E33)-MAX(EOMONTH(K$1,-1),$D33-1))))</f>
        <v>30</v>
      </c>
      <c r="L33" s="27" t="str">
        <f ca="1">IF(MONTH(TODAY())&lt;MONTH(L$1),"",IF(ISBLANK(Tableau8[[#This Row],[Nom]]),"",MAX(0,MIN(EOMONTH(L$1,0),$E33)-MAX(EOMONTH(L$1,-1),$D33-1))))</f>
        <v/>
      </c>
      <c r="M33" s="27" t="str">
        <f ca="1">IF(MONTH(TODAY())&lt;MONTH(M$1),"",IF(ISBLANK(Tableau8[[#This Row],[Nom]]),"",MAX(0,MIN(EOMONTH(M$1,0),$E33)-MAX(EOMONTH(M$1,-1),$D33-1))))</f>
        <v/>
      </c>
      <c r="N33" s="27" t="str">
        <f ca="1">IF(MONTH(TODAY())&lt;MONTH(N$1),"",IF(ISBLANK(Tableau8[[#This Row],[Nom]]),"",MAX(0,MIN(EOMONTH(N$1,0),$E33)-MAX(EOMONTH(N$1,-1),$D33-1))))</f>
        <v/>
      </c>
      <c r="O33" s="27" t="str">
        <f ca="1">IF(MONTH(TODAY())&lt;MONTH(O$1),"",IF(ISBLANK(Tableau8[[#This Row],[Nom]]),"",MAX(0,MIN(EOMONTH(O$1,0),$E33)-MAX(EOMONTH(O$1,-1),$D33-1))))</f>
        <v/>
      </c>
      <c r="P33" s="27" t="str">
        <f ca="1">IF(MONTH(TODAY())&lt;MONTH(P$1),"",IF(ISBLANK(Tableau8[[#This Row],[Nom]]),"",MAX(0,MIN(EOMONTH(P$1,0),$E33)-MAX(EOMONTH(P$1,-1),$D33-1))))</f>
        <v/>
      </c>
      <c r="Q33" s="27" t="str">
        <f ca="1">IF(MONTH(TODAY())&lt;MONTH(Q$1),"",IF(ISBLANK(Tableau8[[#This Row],[Nom]]),"",MAX(0,MIN(EOMONTH(Q$1,0),$E33)-MAX(EOMONTH(Q$1,-1),$D33-1))))</f>
        <v/>
      </c>
      <c r="R33" s="25">
        <f t="shared" ca="1" si="0"/>
        <v>97</v>
      </c>
    </row>
    <row r="34" spans="1:18">
      <c r="A34" s="20">
        <v>1</v>
      </c>
      <c r="B34" s="20" t="s">
        <v>173</v>
      </c>
      <c r="C34" s="21"/>
      <c r="D34" s="21">
        <v>43907</v>
      </c>
      <c r="E34" s="21"/>
      <c r="F34" s="27">
        <f ca="1">IF(MONTH(TODAY())&lt;MONTH(F$1),"",IF(ISBLANK(Tableau8[[#This Row],[Nom]]),"",MAX(0,MIN(EOMONTH(F$1,0),$E34)-MAX(EOMONTH(F$1,-1),$D34-1))))</f>
        <v>31</v>
      </c>
      <c r="G34" s="27">
        <f ca="1">IF(MONTH(TODAY())&lt;MONTH(G$1),"",IF(ISBLANK(Tableau8[[#This Row],[Nom]]),"",MAX(0,MIN(EOMONTH(G$1,0),$E34)-MAX(EOMONTH(G$1,-1),$D34-1))))</f>
        <v>28</v>
      </c>
      <c r="H34" s="27">
        <f ca="1">IF(MONTH(TODAY())&lt;MONTH(H$1),"",IF(ISBLANK(Tableau8[[#This Row],[Nom]]),"",MAX(0,MIN(EOMONTH(H$1,0),$E34)-MAX(EOMONTH(H$1,-1),$D34-1))))</f>
        <v>31</v>
      </c>
      <c r="I34" s="27">
        <f ca="1">IF(MONTH(TODAY())&lt;MONTH(I$1),"",IF(ISBLANK(Tableau8[[#This Row],[Nom]]),"",MAX(0,MIN(EOMONTH(I$1,0),$E34)-MAX(EOMONTH(I$1,-1),$D34-1))))</f>
        <v>30</v>
      </c>
      <c r="J34" s="27">
        <f ca="1">IF(MONTH(TODAY())&lt;MONTH(J$1),"",IF(ISBLANK(Tableau8[[#This Row],[Nom]]),"",MAX(0,MIN(EOMONTH(J$1,0),$E34)-MAX(EOMONTH(J$1,-1),$D34-1))))</f>
        <v>31</v>
      </c>
      <c r="K34" s="27">
        <f ca="1">IF(MONTH(TODAY())&lt;MONTH(K$1),"",IF(ISBLANK(Tableau8[[#This Row],[Nom]]),"",MAX(0,MIN(EOMONTH(K$1,0),$E34)-MAX(EOMONTH(K$1,-1),$D34-1))))</f>
        <v>30</v>
      </c>
      <c r="L34" s="27" t="str">
        <f ca="1">IF(MONTH(TODAY())&lt;MONTH(L$1),"",IF(ISBLANK(Tableau8[[#This Row],[Nom]]),"",MAX(0,MIN(EOMONTH(L$1,0),$E34)-MAX(EOMONTH(L$1,-1),$D34-1))))</f>
        <v/>
      </c>
      <c r="M34" s="27" t="str">
        <f ca="1">IF(MONTH(TODAY())&lt;MONTH(M$1),"",IF(ISBLANK(Tableau8[[#This Row],[Nom]]),"",MAX(0,MIN(EOMONTH(M$1,0),$E34)-MAX(EOMONTH(M$1,-1),$D34-1))))</f>
        <v/>
      </c>
      <c r="N34" s="27" t="str">
        <f ca="1">IF(MONTH(TODAY())&lt;MONTH(N$1),"",IF(ISBLANK(Tableau8[[#This Row],[Nom]]),"",MAX(0,MIN(EOMONTH(N$1,0),$E34)-MAX(EOMONTH(N$1,-1),$D34-1))))</f>
        <v/>
      </c>
      <c r="O34" s="27" t="str">
        <f ca="1">IF(MONTH(TODAY())&lt;MONTH(O$1),"",IF(ISBLANK(Tableau8[[#This Row],[Nom]]),"",MAX(0,MIN(EOMONTH(O$1,0),$E34)-MAX(EOMONTH(O$1,-1),$D34-1))))</f>
        <v/>
      </c>
      <c r="P34" s="27" t="str">
        <f ca="1">IF(MONTH(TODAY())&lt;MONTH(P$1),"",IF(ISBLANK(Tableau8[[#This Row],[Nom]]),"",MAX(0,MIN(EOMONTH(P$1,0),$E34)-MAX(EOMONTH(P$1,-1),$D34-1))))</f>
        <v/>
      </c>
      <c r="Q34" s="27" t="str">
        <f ca="1">IF(MONTH(TODAY())&lt;MONTH(Q$1),"",IF(ISBLANK(Tableau8[[#This Row],[Nom]]),"",MAX(0,MIN(EOMONTH(Q$1,0),$E34)-MAX(EOMONTH(Q$1,-1),$D34-1))))</f>
        <v/>
      </c>
      <c r="R34" s="25">
        <f t="shared" ref="R34:R97" ca="1" si="1">SUM(F34:Q34)</f>
        <v>181</v>
      </c>
    </row>
    <row r="35" spans="1:18">
      <c r="A35" s="20">
        <v>1</v>
      </c>
      <c r="B35" s="20" t="s">
        <v>110</v>
      </c>
      <c r="C35" s="21"/>
      <c r="D35" s="21">
        <v>43847</v>
      </c>
      <c r="E35" s="21"/>
      <c r="F35" s="27">
        <f ca="1">IF(MONTH(TODAY())&lt;MONTH(F$1),"",IF(ISBLANK(Tableau8[[#This Row],[Nom]]),"",MAX(0,MIN(EOMONTH(F$1,0),$E35)-MAX(EOMONTH(F$1,-1),$D35-1))))</f>
        <v>31</v>
      </c>
      <c r="G35" s="27">
        <f ca="1">IF(MONTH(TODAY())&lt;MONTH(G$1),"",IF(ISBLANK(Tableau8[[#This Row],[Nom]]),"",MAX(0,MIN(EOMONTH(G$1,0),$E35)-MAX(EOMONTH(G$1,-1),$D35-1))))</f>
        <v>28</v>
      </c>
      <c r="H35" s="27">
        <f ca="1">IF(MONTH(TODAY())&lt;MONTH(H$1),"",IF(ISBLANK(Tableau8[[#This Row],[Nom]]),"",MAX(0,MIN(EOMONTH(H$1,0),$E35)-MAX(EOMONTH(H$1,-1),$D35-1))))</f>
        <v>31</v>
      </c>
      <c r="I35" s="27">
        <f ca="1">IF(MONTH(TODAY())&lt;MONTH(I$1),"",IF(ISBLANK(Tableau8[[#This Row],[Nom]]),"",MAX(0,MIN(EOMONTH(I$1,0),$E35)-MAX(EOMONTH(I$1,-1),$D35-1))))</f>
        <v>30</v>
      </c>
      <c r="J35" s="27">
        <f ca="1">IF(MONTH(TODAY())&lt;MONTH(J$1),"",IF(ISBLANK(Tableau8[[#This Row],[Nom]]),"",MAX(0,MIN(EOMONTH(J$1,0),$E35)-MAX(EOMONTH(J$1,-1),$D35-1))))</f>
        <v>31</v>
      </c>
      <c r="K35" s="27">
        <f ca="1">IF(MONTH(TODAY())&lt;MONTH(K$1),"",IF(ISBLANK(Tableau8[[#This Row],[Nom]]),"",MAX(0,MIN(EOMONTH(K$1,0),$E35)-MAX(EOMONTH(K$1,-1),$D35-1))))</f>
        <v>30</v>
      </c>
      <c r="L35" s="27" t="str">
        <f ca="1">IF(MONTH(TODAY())&lt;MONTH(L$1),"",IF(ISBLANK(Tableau8[[#This Row],[Nom]]),"",MAX(0,MIN(EOMONTH(L$1,0),$E35)-MAX(EOMONTH(L$1,-1),$D35-1))))</f>
        <v/>
      </c>
      <c r="M35" s="27" t="str">
        <f ca="1">IF(MONTH(TODAY())&lt;MONTH(M$1),"",IF(ISBLANK(Tableau8[[#This Row],[Nom]]),"",MAX(0,MIN(EOMONTH(M$1,0),$E35)-MAX(EOMONTH(M$1,-1),$D35-1))))</f>
        <v/>
      </c>
      <c r="N35" s="27" t="str">
        <f ca="1">IF(MONTH(TODAY())&lt;MONTH(N$1),"",IF(ISBLANK(Tableau8[[#This Row],[Nom]]),"",MAX(0,MIN(EOMONTH(N$1,0),$E35)-MAX(EOMONTH(N$1,-1),$D35-1))))</f>
        <v/>
      </c>
      <c r="O35" s="27" t="str">
        <f ca="1">IF(MONTH(TODAY())&lt;MONTH(O$1),"",IF(ISBLANK(Tableau8[[#This Row],[Nom]]),"",MAX(0,MIN(EOMONTH(O$1,0),$E35)-MAX(EOMONTH(O$1,-1),$D35-1))))</f>
        <v/>
      </c>
      <c r="P35" s="27" t="str">
        <f ca="1">IF(MONTH(TODAY())&lt;MONTH(P$1),"",IF(ISBLANK(Tableau8[[#This Row],[Nom]]),"",MAX(0,MIN(EOMONTH(P$1,0),$E35)-MAX(EOMONTH(P$1,-1),$D35-1))))</f>
        <v/>
      </c>
      <c r="Q35" s="27" t="str">
        <f ca="1">IF(MONTH(TODAY())&lt;MONTH(Q$1),"",IF(ISBLANK(Tableau8[[#This Row],[Nom]]),"",MAX(0,MIN(EOMONTH(Q$1,0),$E35)-MAX(EOMONTH(Q$1,-1),$D35-1))))</f>
        <v/>
      </c>
      <c r="R35" s="25">
        <f t="shared" ca="1" si="1"/>
        <v>181</v>
      </c>
    </row>
    <row r="36" spans="1:18">
      <c r="A36" s="20">
        <v>1</v>
      </c>
      <c r="B36" s="20" t="s">
        <v>316</v>
      </c>
      <c r="C36" s="21"/>
      <c r="D36" s="21">
        <v>44183</v>
      </c>
      <c r="E36" s="21"/>
      <c r="F36" s="27">
        <f ca="1">IF(MONTH(TODAY())&lt;MONTH(F$1),"",IF(ISBLANK(Tableau8[[#This Row],[Nom]]),"",MAX(0,MIN(EOMONTH(F$1,0),$E36)-MAX(EOMONTH(F$1,-1),$D36-1))))</f>
        <v>31</v>
      </c>
      <c r="G36" s="27">
        <f ca="1">IF(MONTH(TODAY())&lt;MONTH(G$1),"",IF(ISBLANK(Tableau8[[#This Row],[Nom]]),"",MAX(0,MIN(EOMONTH(G$1,0),$E36)-MAX(EOMONTH(G$1,-1),$D36-1))))</f>
        <v>28</v>
      </c>
      <c r="H36" s="27">
        <f ca="1">IF(MONTH(TODAY())&lt;MONTH(H$1),"",IF(ISBLANK(Tableau8[[#This Row],[Nom]]),"",MAX(0,MIN(EOMONTH(H$1,0),$E36)-MAX(EOMONTH(H$1,-1),$D36-1))))</f>
        <v>31</v>
      </c>
      <c r="I36" s="27">
        <f ca="1">IF(MONTH(TODAY())&lt;MONTH(I$1),"",IF(ISBLANK(Tableau8[[#This Row],[Nom]]),"",MAX(0,MIN(EOMONTH(I$1,0),$E36)-MAX(EOMONTH(I$1,-1),$D36-1))))</f>
        <v>30</v>
      </c>
      <c r="J36" s="27">
        <f ca="1">IF(MONTH(TODAY())&lt;MONTH(J$1),"",IF(ISBLANK(Tableau8[[#This Row],[Nom]]),"",MAX(0,MIN(EOMONTH(J$1,0),$E36)-MAX(EOMONTH(J$1,-1),$D36-1))))</f>
        <v>31</v>
      </c>
      <c r="K36" s="27">
        <f ca="1">IF(MONTH(TODAY())&lt;MONTH(K$1),"",IF(ISBLANK(Tableau8[[#This Row],[Nom]]),"",MAX(0,MIN(EOMONTH(K$1,0),$E36)-MAX(EOMONTH(K$1,-1),$D36-1))))</f>
        <v>30</v>
      </c>
      <c r="L36" s="27" t="str">
        <f ca="1">IF(MONTH(TODAY())&lt;MONTH(L$1),"",IF(ISBLANK(Tableau8[[#This Row],[Nom]]),"",MAX(0,MIN(EOMONTH(L$1,0),$E36)-MAX(EOMONTH(L$1,-1),$D36-1))))</f>
        <v/>
      </c>
      <c r="M36" s="27" t="str">
        <f ca="1">IF(MONTH(TODAY())&lt;MONTH(M$1),"",IF(ISBLANK(Tableau8[[#This Row],[Nom]]),"",MAX(0,MIN(EOMONTH(M$1,0),$E36)-MAX(EOMONTH(M$1,-1),$D36-1))))</f>
        <v/>
      </c>
      <c r="N36" s="27" t="str">
        <f ca="1">IF(MONTH(TODAY())&lt;MONTH(N$1),"",IF(ISBLANK(Tableau8[[#This Row],[Nom]]),"",MAX(0,MIN(EOMONTH(N$1,0),$E36)-MAX(EOMONTH(N$1,-1),$D36-1))))</f>
        <v/>
      </c>
      <c r="O36" s="27" t="str">
        <f ca="1">IF(MONTH(TODAY())&lt;MONTH(O$1),"",IF(ISBLANK(Tableau8[[#This Row],[Nom]]),"",MAX(0,MIN(EOMONTH(O$1,0),$E36)-MAX(EOMONTH(O$1,-1),$D36-1))))</f>
        <v/>
      </c>
      <c r="P36" s="27" t="str">
        <f ca="1">IF(MONTH(TODAY())&lt;MONTH(P$1),"",IF(ISBLANK(Tableau8[[#This Row],[Nom]]),"",MAX(0,MIN(EOMONTH(P$1,0),$E36)-MAX(EOMONTH(P$1,-1),$D36-1))))</f>
        <v/>
      </c>
      <c r="Q36" s="27" t="str">
        <f ca="1">IF(MONTH(TODAY())&lt;MONTH(Q$1),"",IF(ISBLANK(Tableau8[[#This Row],[Nom]]),"",MAX(0,MIN(EOMONTH(Q$1,0),$E36)-MAX(EOMONTH(Q$1,-1),$D36-1))))</f>
        <v/>
      </c>
      <c r="R36" s="25">
        <f t="shared" ca="1" si="1"/>
        <v>181</v>
      </c>
    </row>
    <row r="37" spans="1:18">
      <c r="A37" s="20">
        <v>1</v>
      </c>
      <c r="B37" s="20" t="s">
        <v>200</v>
      </c>
      <c r="C37" s="21"/>
      <c r="D37" s="21">
        <v>43980</v>
      </c>
      <c r="E37" s="21"/>
      <c r="F37" s="27">
        <f ca="1">IF(MONTH(TODAY())&lt;MONTH(F$1),"",IF(ISBLANK(Tableau8[[#This Row],[Nom]]),"",MAX(0,MIN(EOMONTH(F$1,0),$E37)-MAX(EOMONTH(F$1,-1),$D37-1))))</f>
        <v>31</v>
      </c>
      <c r="G37" s="27">
        <f ca="1">IF(MONTH(TODAY())&lt;MONTH(G$1),"",IF(ISBLANK(Tableau8[[#This Row],[Nom]]),"",MAX(0,MIN(EOMONTH(G$1,0),$E37)-MAX(EOMONTH(G$1,-1),$D37-1))))</f>
        <v>28</v>
      </c>
      <c r="H37" s="27">
        <f ca="1">IF(MONTH(TODAY())&lt;MONTH(H$1),"",IF(ISBLANK(Tableau8[[#This Row],[Nom]]),"",MAX(0,MIN(EOMONTH(H$1,0),$E37)-MAX(EOMONTH(H$1,-1),$D37-1))))</f>
        <v>31</v>
      </c>
      <c r="I37" s="27">
        <f ca="1">IF(MONTH(TODAY())&lt;MONTH(I$1),"",IF(ISBLANK(Tableau8[[#This Row],[Nom]]),"",MAX(0,MIN(EOMONTH(I$1,0),$E37)-MAX(EOMONTH(I$1,-1),$D37-1))))</f>
        <v>30</v>
      </c>
      <c r="J37" s="27">
        <f ca="1">IF(MONTH(TODAY())&lt;MONTH(J$1),"",IF(ISBLANK(Tableau8[[#This Row],[Nom]]),"",MAX(0,MIN(EOMONTH(J$1,0),$E37)-MAX(EOMONTH(J$1,-1),$D37-1))))</f>
        <v>31</v>
      </c>
      <c r="K37" s="27">
        <f ca="1">IF(MONTH(TODAY())&lt;MONTH(K$1),"",IF(ISBLANK(Tableau8[[#This Row],[Nom]]),"",MAX(0,MIN(EOMONTH(K$1,0),$E37)-MAX(EOMONTH(K$1,-1),$D37-1))))</f>
        <v>30</v>
      </c>
      <c r="L37" s="27" t="str">
        <f ca="1">IF(MONTH(TODAY())&lt;MONTH(L$1),"",IF(ISBLANK(Tableau8[[#This Row],[Nom]]),"",MAX(0,MIN(EOMONTH(L$1,0),$E37)-MAX(EOMONTH(L$1,-1),$D37-1))))</f>
        <v/>
      </c>
      <c r="M37" s="27" t="str">
        <f ca="1">IF(MONTH(TODAY())&lt;MONTH(M$1),"",IF(ISBLANK(Tableau8[[#This Row],[Nom]]),"",MAX(0,MIN(EOMONTH(M$1,0),$E37)-MAX(EOMONTH(M$1,-1),$D37-1))))</f>
        <v/>
      </c>
      <c r="N37" s="27" t="str">
        <f ca="1">IF(MONTH(TODAY())&lt;MONTH(N$1),"",IF(ISBLANK(Tableau8[[#This Row],[Nom]]),"",MAX(0,MIN(EOMONTH(N$1,0),$E37)-MAX(EOMONTH(N$1,-1),$D37-1))))</f>
        <v/>
      </c>
      <c r="O37" s="27" t="str">
        <f ca="1">IF(MONTH(TODAY())&lt;MONTH(O$1),"",IF(ISBLANK(Tableau8[[#This Row],[Nom]]),"",MAX(0,MIN(EOMONTH(O$1,0),$E37)-MAX(EOMONTH(O$1,-1),$D37-1))))</f>
        <v/>
      </c>
      <c r="P37" s="27" t="str">
        <f ca="1">IF(MONTH(TODAY())&lt;MONTH(P$1),"",IF(ISBLANK(Tableau8[[#This Row],[Nom]]),"",MAX(0,MIN(EOMONTH(P$1,0),$E37)-MAX(EOMONTH(P$1,-1),$D37-1))))</f>
        <v/>
      </c>
      <c r="Q37" s="27" t="str">
        <f ca="1">IF(MONTH(TODAY())&lt;MONTH(Q$1),"",IF(ISBLANK(Tableau8[[#This Row],[Nom]]),"",MAX(0,MIN(EOMONTH(Q$1,0),$E37)-MAX(EOMONTH(Q$1,-1),$D37-1))))</f>
        <v/>
      </c>
      <c r="R37" s="25">
        <f t="shared" ca="1" si="1"/>
        <v>181</v>
      </c>
    </row>
    <row r="38" spans="1:18">
      <c r="A38" s="20">
        <v>1</v>
      </c>
      <c r="B38" s="20" t="s">
        <v>125</v>
      </c>
      <c r="C38" s="21"/>
      <c r="D38" s="21">
        <v>44057</v>
      </c>
      <c r="E38" s="21"/>
      <c r="F38" s="27">
        <f ca="1">IF(MONTH(TODAY())&lt;MONTH(F$1),"",IF(ISBLANK(Tableau8[[#This Row],[Nom]]),"",MAX(0,MIN(EOMONTH(F$1,0),$E38)-MAX(EOMONTH(F$1,-1),$D38-1))))</f>
        <v>31</v>
      </c>
      <c r="G38" s="27">
        <f ca="1">IF(MONTH(TODAY())&lt;MONTH(G$1),"",IF(ISBLANK(Tableau8[[#This Row],[Nom]]),"",MAX(0,MIN(EOMONTH(G$1,0),$E38)-MAX(EOMONTH(G$1,-1),$D38-1))))</f>
        <v>28</v>
      </c>
      <c r="H38" s="27">
        <f ca="1">IF(MONTH(TODAY())&lt;MONTH(H$1),"",IF(ISBLANK(Tableau8[[#This Row],[Nom]]),"",MAX(0,MIN(EOMONTH(H$1,0),$E38)-MAX(EOMONTH(H$1,-1),$D38-1))))</f>
        <v>31</v>
      </c>
      <c r="I38" s="27">
        <f ca="1">IF(MONTH(TODAY())&lt;MONTH(I$1),"",IF(ISBLANK(Tableau8[[#This Row],[Nom]]),"",MAX(0,MIN(EOMONTH(I$1,0),$E38)-MAX(EOMONTH(I$1,-1),$D38-1))))</f>
        <v>30</v>
      </c>
      <c r="J38" s="27">
        <f ca="1">IF(MONTH(TODAY())&lt;MONTH(J$1),"",IF(ISBLANK(Tableau8[[#This Row],[Nom]]),"",MAX(0,MIN(EOMONTH(J$1,0),$E38)-MAX(EOMONTH(J$1,-1),$D38-1))))</f>
        <v>31</v>
      </c>
      <c r="K38" s="27">
        <f ca="1">IF(MONTH(TODAY())&lt;MONTH(K$1),"",IF(ISBLANK(Tableau8[[#This Row],[Nom]]),"",MAX(0,MIN(EOMONTH(K$1,0),$E38)-MAX(EOMONTH(K$1,-1),$D38-1))))</f>
        <v>30</v>
      </c>
      <c r="L38" s="27" t="str">
        <f ca="1">IF(MONTH(TODAY())&lt;MONTH(L$1),"",IF(ISBLANK(Tableau8[[#This Row],[Nom]]),"",MAX(0,MIN(EOMONTH(L$1,0),$E38)-MAX(EOMONTH(L$1,-1),$D38-1))))</f>
        <v/>
      </c>
      <c r="M38" s="27" t="str">
        <f ca="1">IF(MONTH(TODAY())&lt;MONTH(M$1),"",IF(ISBLANK(Tableau8[[#This Row],[Nom]]),"",MAX(0,MIN(EOMONTH(M$1,0),$E38)-MAX(EOMONTH(M$1,-1),$D38-1))))</f>
        <v/>
      </c>
      <c r="N38" s="27" t="str">
        <f ca="1">IF(MONTH(TODAY())&lt;MONTH(N$1),"",IF(ISBLANK(Tableau8[[#This Row],[Nom]]),"",MAX(0,MIN(EOMONTH(N$1,0),$E38)-MAX(EOMONTH(N$1,-1),$D38-1))))</f>
        <v/>
      </c>
      <c r="O38" s="27" t="str">
        <f ca="1">IF(MONTH(TODAY())&lt;MONTH(O$1),"",IF(ISBLANK(Tableau8[[#This Row],[Nom]]),"",MAX(0,MIN(EOMONTH(O$1,0),$E38)-MAX(EOMONTH(O$1,-1),$D38-1))))</f>
        <v/>
      </c>
      <c r="P38" s="27" t="str">
        <f ca="1">IF(MONTH(TODAY())&lt;MONTH(P$1),"",IF(ISBLANK(Tableau8[[#This Row],[Nom]]),"",MAX(0,MIN(EOMONTH(P$1,0),$E38)-MAX(EOMONTH(P$1,-1),$D38-1))))</f>
        <v/>
      </c>
      <c r="Q38" s="27" t="str">
        <f ca="1">IF(MONTH(TODAY())&lt;MONTH(Q$1),"",IF(ISBLANK(Tableau8[[#This Row],[Nom]]),"",MAX(0,MIN(EOMONTH(Q$1,0),$E38)-MAX(EOMONTH(Q$1,-1),$D38-1))))</f>
        <v/>
      </c>
      <c r="R38" s="25">
        <f t="shared" ca="1" si="1"/>
        <v>181</v>
      </c>
    </row>
    <row r="39" spans="1:18">
      <c r="A39" s="20">
        <v>1</v>
      </c>
      <c r="B39" s="20" t="s">
        <v>116</v>
      </c>
      <c r="C39" s="21"/>
      <c r="D39" s="21">
        <v>43788</v>
      </c>
      <c r="E39" s="21"/>
      <c r="F39" s="27">
        <f ca="1">IF(MONTH(TODAY())&lt;MONTH(F$1),"",IF(ISBLANK(Tableau8[[#This Row],[Nom]]),"",MAX(0,MIN(EOMONTH(F$1,0),$E39)-MAX(EOMONTH(F$1,-1),$D39-1))))</f>
        <v>31</v>
      </c>
      <c r="G39" s="27">
        <f ca="1">IF(MONTH(TODAY())&lt;MONTH(G$1),"",IF(ISBLANK(Tableau8[[#This Row],[Nom]]),"",MAX(0,MIN(EOMONTH(G$1,0),$E39)-MAX(EOMONTH(G$1,-1),$D39-1))))</f>
        <v>28</v>
      </c>
      <c r="H39" s="27">
        <f ca="1">IF(MONTH(TODAY())&lt;MONTH(H$1),"",IF(ISBLANK(Tableau8[[#This Row],[Nom]]),"",MAX(0,MIN(EOMONTH(H$1,0),$E39)-MAX(EOMONTH(H$1,-1),$D39-1))))</f>
        <v>31</v>
      </c>
      <c r="I39" s="27">
        <f ca="1">IF(MONTH(TODAY())&lt;MONTH(I$1),"",IF(ISBLANK(Tableau8[[#This Row],[Nom]]),"",MAX(0,MIN(EOMONTH(I$1,0),$E39)-MAX(EOMONTH(I$1,-1),$D39-1))))</f>
        <v>30</v>
      </c>
      <c r="J39" s="27">
        <f ca="1">IF(MONTH(TODAY())&lt;MONTH(J$1),"",IF(ISBLANK(Tableau8[[#This Row],[Nom]]),"",MAX(0,MIN(EOMONTH(J$1,0),$E39)-MAX(EOMONTH(J$1,-1),$D39-1))))</f>
        <v>31</v>
      </c>
      <c r="K39" s="27">
        <f ca="1">IF(MONTH(TODAY())&lt;MONTH(K$1),"",IF(ISBLANK(Tableau8[[#This Row],[Nom]]),"",MAX(0,MIN(EOMONTH(K$1,0),$E39)-MAX(EOMONTH(K$1,-1),$D39-1))))</f>
        <v>30</v>
      </c>
      <c r="L39" s="27" t="str">
        <f ca="1">IF(MONTH(TODAY())&lt;MONTH(L$1),"",IF(ISBLANK(Tableau8[[#This Row],[Nom]]),"",MAX(0,MIN(EOMONTH(L$1,0),$E39)-MAX(EOMONTH(L$1,-1),$D39-1))))</f>
        <v/>
      </c>
      <c r="M39" s="27" t="str">
        <f ca="1">IF(MONTH(TODAY())&lt;MONTH(M$1),"",IF(ISBLANK(Tableau8[[#This Row],[Nom]]),"",MAX(0,MIN(EOMONTH(M$1,0),$E39)-MAX(EOMONTH(M$1,-1),$D39-1))))</f>
        <v/>
      </c>
      <c r="N39" s="27" t="str">
        <f ca="1">IF(MONTH(TODAY())&lt;MONTH(N$1),"",IF(ISBLANK(Tableau8[[#This Row],[Nom]]),"",MAX(0,MIN(EOMONTH(N$1,0),$E39)-MAX(EOMONTH(N$1,-1),$D39-1))))</f>
        <v/>
      </c>
      <c r="O39" s="27" t="str">
        <f ca="1">IF(MONTH(TODAY())&lt;MONTH(O$1),"",IF(ISBLANK(Tableau8[[#This Row],[Nom]]),"",MAX(0,MIN(EOMONTH(O$1,0),$E39)-MAX(EOMONTH(O$1,-1),$D39-1))))</f>
        <v/>
      </c>
      <c r="P39" s="27" t="str">
        <f ca="1">IF(MONTH(TODAY())&lt;MONTH(P$1),"",IF(ISBLANK(Tableau8[[#This Row],[Nom]]),"",MAX(0,MIN(EOMONTH(P$1,0),$E39)-MAX(EOMONTH(P$1,-1),$D39-1))))</f>
        <v/>
      </c>
      <c r="Q39" s="27" t="str">
        <f ca="1">IF(MONTH(TODAY())&lt;MONTH(Q$1),"",IF(ISBLANK(Tableau8[[#This Row],[Nom]]),"",MAX(0,MIN(EOMONTH(Q$1,0),$E39)-MAX(EOMONTH(Q$1,-1),$D39-1))))</f>
        <v/>
      </c>
      <c r="R39" s="25">
        <f t="shared" ca="1" si="1"/>
        <v>181</v>
      </c>
    </row>
    <row r="40" spans="1:18">
      <c r="A40" s="20">
        <v>1</v>
      </c>
      <c r="B40" s="20" t="s">
        <v>223</v>
      </c>
      <c r="C40" s="21"/>
      <c r="D40" s="21">
        <v>44225</v>
      </c>
      <c r="E40" s="21"/>
      <c r="F40" s="27">
        <f ca="1">IF(MONTH(TODAY())&lt;MONTH(F$1),"",IF(ISBLANK(Tableau8[[#This Row],[Nom]]),"",MAX(0,MIN(EOMONTH(F$1,0),$E40)-MAX(EOMONTH(F$1,-1),$D40-1))))</f>
        <v>3</v>
      </c>
      <c r="G40" s="27">
        <f ca="1">IF(MONTH(TODAY())&lt;MONTH(G$1),"",IF(ISBLANK(Tableau8[[#This Row],[Nom]]),"",MAX(0,MIN(EOMONTH(G$1,0),$E40)-MAX(EOMONTH(G$1,-1),$D40-1))))</f>
        <v>28</v>
      </c>
      <c r="H40" s="27">
        <f ca="1">IF(MONTH(TODAY())&lt;MONTH(H$1),"",IF(ISBLANK(Tableau8[[#This Row],[Nom]]),"",MAX(0,MIN(EOMONTH(H$1,0),$E40)-MAX(EOMONTH(H$1,-1),$D40-1))))</f>
        <v>31</v>
      </c>
      <c r="I40" s="27">
        <f ca="1">IF(MONTH(TODAY())&lt;MONTH(I$1),"",IF(ISBLANK(Tableau8[[#This Row],[Nom]]),"",MAX(0,MIN(EOMONTH(I$1,0),$E40)-MAX(EOMONTH(I$1,-1),$D40-1))))</f>
        <v>30</v>
      </c>
      <c r="J40" s="27">
        <f ca="1">IF(MONTH(TODAY())&lt;MONTH(J$1),"",IF(ISBLANK(Tableau8[[#This Row],[Nom]]),"",MAX(0,MIN(EOMONTH(J$1,0),$E40)-MAX(EOMONTH(J$1,-1),$D40-1))))</f>
        <v>31</v>
      </c>
      <c r="K40" s="27">
        <f ca="1">IF(MONTH(TODAY())&lt;MONTH(K$1),"",IF(ISBLANK(Tableau8[[#This Row],[Nom]]),"",MAX(0,MIN(EOMONTH(K$1,0),$E40)-MAX(EOMONTH(K$1,-1),$D40-1))))</f>
        <v>30</v>
      </c>
      <c r="L40" s="27" t="str">
        <f ca="1">IF(MONTH(TODAY())&lt;MONTH(L$1),"",IF(ISBLANK(Tableau8[[#This Row],[Nom]]),"",MAX(0,MIN(EOMONTH(L$1,0),$E40)-MAX(EOMONTH(L$1,-1),$D40-1))))</f>
        <v/>
      </c>
      <c r="M40" s="27" t="str">
        <f ca="1">IF(MONTH(TODAY())&lt;MONTH(M$1),"",IF(ISBLANK(Tableau8[[#This Row],[Nom]]),"",MAX(0,MIN(EOMONTH(M$1,0),$E40)-MAX(EOMONTH(M$1,-1),$D40-1))))</f>
        <v/>
      </c>
      <c r="N40" s="27" t="str">
        <f ca="1">IF(MONTH(TODAY())&lt;MONTH(N$1),"",IF(ISBLANK(Tableau8[[#This Row],[Nom]]),"",MAX(0,MIN(EOMONTH(N$1,0),$E40)-MAX(EOMONTH(N$1,-1),$D40-1))))</f>
        <v/>
      </c>
      <c r="O40" s="27" t="str">
        <f ca="1">IF(MONTH(TODAY())&lt;MONTH(O$1),"",IF(ISBLANK(Tableau8[[#This Row],[Nom]]),"",MAX(0,MIN(EOMONTH(O$1,0),$E40)-MAX(EOMONTH(O$1,-1),$D40-1))))</f>
        <v/>
      </c>
      <c r="P40" s="27" t="str">
        <f ca="1">IF(MONTH(TODAY())&lt;MONTH(P$1),"",IF(ISBLANK(Tableau8[[#This Row],[Nom]]),"",MAX(0,MIN(EOMONTH(P$1,0),$E40)-MAX(EOMONTH(P$1,-1),$D40-1))))</f>
        <v/>
      </c>
      <c r="Q40" s="27" t="str">
        <f ca="1">IF(MONTH(TODAY())&lt;MONTH(Q$1),"",IF(ISBLANK(Tableau8[[#This Row],[Nom]]),"",MAX(0,MIN(EOMONTH(Q$1,0),$E40)-MAX(EOMONTH(Q$1,-1),$D40-1))))</f>
        <v/>
      </c>
      <c r="R40" s="25">
        <f t="shared" ca="1" si="1"/>
        <v>153</v>
      </c>
    </row>
    <row r="41" spans="1:18">
      <c r="A41" s="20">
        <v>1</v>
      </c>
      <c r="B41" s="20" t="s">
        <v>121</v>
      </c>
      <c r="C41" s="21"/>
      <c r="D41" s="21">
        <v>43434</v>
      </c>
      <c r="E41" s="21"/>
      <c r="F41" s="27">
        <f ca="1">IF(MONTH(TODAY())&lt;MONTH(F$1),"",IF(ISBLANK(Tableau8[[#This Row],[Nom]]),"",MAX(0,MIN(EOMONTH(F$1,0),$E41)-MAX(EOMONTH(F$1,-1),$D41-1))))</f>
        <v>31</v>
      </c>
      <c r="G41" s="27">
        <f ca="1">IF(MONTH(TODAY())&lt;MONTH(G$1),"",IF(ISBLANK(Tableau8[[#This Row],[Nom]]),"",MAX(0,MIN(EOMONTH(G$1,0),$E41)-MAX(EOMONTH(G$1,-1),$D41-1))))</f>
        <v>28</v>
      </c>
      <c r="H41" s="27">
        <f ca="1">IF(MONTH(TODAY())&lt;MONTH(H$1),"",IF(ISBLANK(Tableau8[[#This Row],[Nom]]),"",MAX(0,MIN(EOMONTH(H$1,0),$E41)-MAX(EOMONTH(H$1,-1),$D41-1))))</f>
        <v>31</v>
      </c>
      <c r="I41" s="27">
        <f ca="1">IF(MONTH(TODAY())&lt;MONTH(I$1),"",IF(ISBLANK(Tableau8[[#This Row],[Nom]]),"",MAX(0,MIN(EOMONTH(I$1,0),$E41)-MAX(EOMONTH(I$1,-1),$D41-1))))</f>
        <v>30</v>
      </c>
      <c r="J41" s="27">
        <f ca="1">IF(MONTH(TODAY())&lt;MONTH(J$1),"",IF(ISBLANK(Tableau8[[#This Row],[Nom]]),"",MAX(0,MIN(EOMONTH(J$1,0),$E41)-MAX(EOMONTH(J$1,-1),$D41-1))))</f>
        <v>31</v>
      </c>
      <c r="K41" s="27">
        <f ca="1">IF(MONTH(TODAY())&lt;MONTH(K$1),"",IF(ISBLANK(Tableau8[[#This Row],[Nom]]),"",MAX(0,MIN(EOMONTH(K$1,0),$E41)-MAX(EOMONTH(K$1,-1),$D41-1))))</f>
        <v>30</v>
      </c>
      <c r="L41" s="27" t="str">
        <f ca="1">IF(MONTH(TODAY())&lt;MONTH(L$1),"",IF(ISBLANK(Tableau8[[#This Row],[Nom]]),"",MAX(0,MIN(EOMONTH(L$1,0),$E41)-MAX(EOMONTH(L$1,-1),$D41-1))))</f>
        <v/>
      </c>
      <c r="M41" s="27" t="str">
        <f ca="1">IF(MONTH(TODAY())&lt;MONTH(M$1),"",IF(ISBLANK(Tableau8[[#This Row],[Nom]]),"",MAX(0,MIN(EOMONTH(M$1,0),$E41)-MAX(EOMONTH(M$1,-1),$D41-1))))</f>
        <v/>
      </c>
      <c r="N41" s="27" t="str">
        <f ca="1">IF(MONTH(TODAY())&lt;MONTH(N$1),"",IF(ISBLANK(Tableau8[[#This Row],[Nom]]),"",MAX(0,MIN(EOMONTH(N$1,0),$E41)-MAX(EOMONTH(N$1,-1),$D41-1))))</f>
        <v/>
      </c>
      <c r="O41" s="27" t="str">
        <f ca="1">IF(MONTH(TODAY())&lt;MONTH(O$1),"",IF(ISBLANK(Tableau8[[#This Row],[Nom]]),"",MAX(0,MIN(EOMONTH(O$1,0),$E41)-MAX(EOMONTH(O$1,-1),$D41-1))))</f>
        <v/>
      </c>
      <c r="P41" s="27" t="str">
        <f ca="1">IF(MONTH(TODAY())&lt;MONTH(P$1),"",IF(ISBLANK(Tableau8[[#This Row],[Nom]]),"",MAX(0,MIN(EOMONTH(P$1,0),$E41)-MAX(EOMONTH(P$1,-1),$D41-1))))</f>
        <v/>
      </c>
      <c r="Q41" s="27" t="str">
        <f ca="1">IF(MONTH(TODAY())&lt;MONTH(Q$1),"",IF(ISBLANK(Tableau8[[#This Row],[Nom]]),"",MAX(0,MIN(EOMONTH(Q$1,0),$E41)-MAX(EOMONTH(Q$1,-1),$D41-1))))</f>
        <v/>
      </c>
      <c r="R41" s="25">
        <f t="shared" ca="1" si="1"/>
        <v>181</v>
      </c>
    </row>
    <row r="42" spans="1:18">
      <c r="A42" s="20">
        <v>1</v>
      </c>
      <c r="B42" s="20" t="s">
        <v>241</v>
      </c>
      <c r="C42" s="21"/>
      <c r="D42" s="21">
        <v>44069</v>
      </c>
      <c r="E42" s="21"/>
      <c r="F42" s="27">
        <f ca="1">IF(MONTH(TODAY())&lt;MONTH(F$1),"",IF(ISBLANK(Tableau8[[#This Row],[Nom]]),"",MAX(0,MIN(EOMONTH(F$1,0),$E42)-MAX(EOMONTH(F$1,-1),$D42-1))))</f>
        <v>31</v>
      </c>
      <c r="G42" s="27">
        <f ca="1">IF(MONTH(TODAY())&lt;MONTH(G$1),"",IF(ISBLANK(Tableau8[[#This Row],[Nom]]),"",MAX(0,MIN(EOMONTH(G$1,0),$E42)-MAX(EOMONTH(G$1,-1),$D42-1))))</f>
        <v>28</v>
      </c>
      <c r="H42" s="27">
        <f ca="1">IF(MONTH(TODAY())&lt;MONTH(H$1),"",IF(ISBLANK(Tableau8[[#This Row],[Nom]]),"",MAX(0,MIN(EOMONTH(H$1,0),$E42)-MAX(EOMONTH(H$1,-1),$D42-1))))</f>
        <v>31</v>
      </c>
      <c r="I42" s="27">
        <f ca="1">IF(MONTH(TODAY())&lt;MONTH(I$1),"",IF(ISBLANK(Tableau8[[#This Row],[Nom]]),"",MAX(0,MIN(EOMONTH(I$1,0),$E42)-MAX(EOMONTH(I$1,-1),$D42-1))))</f>
        <v>30</v>
      </c>
      <c r="J42" s="27">
        <f ca="1">IF(MONTH(TODAY())&lt;MONTH(J$1),"",IF(ISBLANK(Tableau8[[#This Row],[Nom]]),"",MAX(0,MIN(EOMONTH(J$1,0),$E42)-MAX(EOMONTH(J$1,-1),$D42-1))))</f>
        <v>31</v>
      </c>
      <c r="K42" s="27">
        <f ca="1">IF(MONTH(TODAY())&lt;MONTH(K$1),"",IF(ISBLANK(Tableau8[[#This Row],[Nom]]),"",MAX(0,MIN(EOMONTH(K$1,0),$E42)-MAX(EOMONTH(K$1,-1),$D42-1))))</f>
        <v>30</v>
      </c>
      <c r="L42" s="27" t="str">
        <f ca="1">IF(MONTH(TODAY())&lt;MONTH(L$1),"",IF(ISBLANK(Tableau8[[#This Row],[Nom]]),"",MAX(0,MIN(EOMONTH(L$1,0),$E42)-MAX(EOMONTH(L$1,-1),$D42-1))))</f>
        <v/>
      </c>
      <c r="M42" s="27" t="str">
        <f ca="1">IF(MONTH(TODAY())&lt;MONTH(M$1),"",IF(ISBLANK(Tableau8[[#This Row],[Nom]]),"",MAX(0,MIN(EOMONTH(M$1,0),$E42)-MAX(EOMONTH(M$1,-1),$D42-1))))</f>
        <v/>
      </c>
      <c r="N42" s="27" t="str">
        <f ca="1">IF(MONTH(TODAY())&lt;MONTH(N$1),"",IF(ISBLANK(Tableau8[[#This Row],[Nom]]),"",MAX(0,MIN(EOMONTH(N$1,0),$E42)-MAX(EOMONTH(N$1,-1),$D42-1))))</f>
        <v/>
      </c>
      <c r="O42" s="27" t="str">
        <f ca="1">IF(MONTH(TODAY())&lt;MONTH(O$1),"",IF(ISBLANK(Tableau8[[#This Row],[Nom]]),"",MAX(0,MIN(EOMONTH(O$1,0),$E42)-MAX(EOMONTH(O$1,-1),$D42-1))))</f>
        <v/>
      </c>
      <c r="P42" s="27" t="str">
        <f ca="1">IF(MONTH(TODAY())&lt;MONTH(P$1),"",IF(ISBLANK(Tableau8[[#This Row],[Nom]]),"",MAX(0,MIN(EOMONTH(P$1,0),$E42)-MAX(EOMONTH(P$1,-1),$D42-1))))</f>
        <v/>
      </c>
      <c r="Q42" s="27" t="str">
        <f ca="1">IF(MONTH(TODAY())&lt;MONTH(Q$1),"",IF(ISBLANK(Tableau8[[#This Row],[Nom]]),"",MAX(0,MIN(EOMONTH(Q$1,0),$E42)-MAX(EOMONTH(Q$1,-1),$D42-1))))</f>
        <v/>
      </c>
      <c r="R42" s="25">
        <f t="shared" ca="1" si="1"/>
        <v>181</v>
      </c>
    </row>
    <row r="43" spans="1:18">
      <c r="A43" s="20">
        <v>1</v>
      </c>
      <c r="B43" s="20" t="s">
        <v>369</v>
      </c>
      <c r="C43" s="21"/>
      <c r="D43" s="21">
        <v>44236</v>
      </c>
      <c r="E43" s="21"/>
      <c r="F43" s="27">
        <f ca="1">IF(MONTH(TODAY())&lt;MONTH(F$1),"",IF(ISBLANK(Tableau8[[#This Row],[Nom]]),"",MAX(0,MIN(EOMONTH(F$1,0),$E43)-MAX(EOMONTH(F$1,-1),$D43-1))))</f>
        <v>0</v>
      </c>
      <c r="G43" s="27">
        <f ca="1">IF(MONTH(TODAY())&lt;MONTH(G$1),"",IF(ISBLANK(Tableau8[[#This Row],[Nom]]),"",MAX(0,MIN(EOMONTH(G$1,0),$E43)-MAX(EOMONTH(G$1,-1),$D43-1))))</f>
        <v>20</v>
      </c>
      <c r="H43" s="27">
        <f ca="1">IF(MONTH(TODAY())&lt;MONTH(H$1),"",IF(ISBLANK(Tableau8[[#This Row],[Nom]]),"",MAX(0,MIN(EOMONTH(H$1,0),$E43)-MAX(EOMONTH(H$1,-1),$D43-1))))</f>
        <v>31</v>
      </c>
      <c r="I43" s="27">
        <f ca="1">IF(MONTH(TODAY())&lt;MONTH(I$1),"",IF(ISBLANK(Tableau8[[#This Row],[Nom]]),"",MAX(0,MIN(EOMONTH(I$1,0),$E43)-MAX(EOMONTH(I$1,-1),$D43-1))))</f>
        <v>30</v>
      </c>
      <c r="J43" s="27">
        <f ca="1">IF(MONTH(TODAY())&lt;MONTH(J$1),"",IF(ISBLANK(Tableau8[[#This Row],[Nom]]),"",MAX(0,MIN(EOMONTH(J$1,0),$E43)-MAX(EOMONTH(J$1,-1),$D43-1))))</f>
        <v>31</v>
      </c>
      <c r="K43" s="27">
        <f ca="1">IF(MONTH(TODAY())&lt;MONTH(K$1),"",IF(ISBLANK(Tableau8[[#This Row],[Nom]]),"",MAX(0,MIN(EOMONTH(K$1,0),$E43)-MAX(EOMONTH(K$1,-1),$D43-1))))</f>
        <v>30</v>
      </c>
      <c r="L43" s="27" t="str">
        <f ca="1">IF(MONTH(TODAY())&lt;MONTH(L$1),"",IF(ISBLANK(Tableau8[[#This Row],[Nom]]),"",MAX(0,MIN(EOMONTH(L$1,0),$E43)-MAX(EOMONTH(L$1,-1),$D43-1))))</f>
        <v/>
      </c>
      <c r="M43" s="27" t="str">
        <f ca="1">IF(MONTH(TODAY())&lt;MONTH(M$1),"",IF(ISBLANK(Tableau8[[#This Row],[Nom]]),"",MAX(0,MIN(EOMONTH(M$1,0),$E43)-MAX(EOMONTH(M$1,-1),$D43-1))))</f>
        <v/>
      </c>
      <c r="N43" s="27" t="str">
        <f ca="1">IF(MONTH(TODAY())&lt;MONTH(N$1),"",IF(ISBLANK(Tableau8[[#This Row],[Nom]]),"",MAX(0,MIN(EOMONTH(N$1,0),$E43)-MAX(EOMONTH(N$1,-1),$D43-1))))</f>
        <v/>
      </c>
      <c r="O43" s="27" t="str">
        <f ca="1">IF(MONTH(TODAY())&lt;MONTH(O$1),"",IF(ISBLANK(Tableau8[[#This Row],[Nom]]),"",MAX(0,MIN(EOMONTH(O$1,0),$E43)-MAX(EOMONTH(O$1,-1),$D43-1))))</f>
        <v/>
      </c>
      <c r="P43" s="27" t="str">
        <f ca="1">IF(MONTH(TODAY())&lt;MONTH(P$1),"",IF(ISBLANK(Tableau8[[#This Row],[Nom]]),"",MAX(0,MIN(EOMONTH(P$1,0),$E43)-MAX(EOMONTH(P$1,-1),$D43-1))))</f>
        <v/>
      </c>
      <c r="Q43" s="27" t="str">
        <f ca="1">IF(MONTH(TODAY())&lt;MONTH(Q$1),"",IF(ISBLANK(Tableau8[[#This Row],[Nom]]),"",MAX(0,MIN(EOMONTH(Q$1,0),$E43)-MAX(EOMONTH(Q$1,-1),$D43-1))))</f>
        <v/>
      </c>
      <c r="R43" s="25">
        <f t="shared" ca="1" si="1"/>
        <v>142</v>
      </c>
    </row>
    <row r="44" spans="1:18">
      <c r="A44" s="20">
        <v>1</v>
      </c>
      <c r="B44" s="20" t="s">
        <v>128</v>
      </c>
      <c r="C44" s="21"/>
      <c r="D44" s="21">
        <v>43902</v>
      </c>
      <c r="E44" s="21"/>
      <c r="F44" s="27">
        <f ca="1">IF(MONTH(TODAY())&lt;MONTH(F$1),"",IF(ISBLANK(Tableau8[[#This Row],[Nom]]),"",MAX(0,MIN(EOMONTH(F$1,0),$E44)-MAX(EOMONTH(F$1,-1),$D44-1))))</f>
        <v>31</v>
      </c>
      <c r="G44" s="27">
        <f ca="1">IF(MONTH(TODAY())&lt;MONTH(G$1),"",IF(ISBLANK(Tableau8[[#This Row],[Nom]]),"",MAX(0,MIN(EOMONTH(G$1,0),$E44)-MAX(EOMONTH(G$1,-1),$D44-1))))</f>
        <v>28</v>
      </c>
      <c r="H44" s="27">
        <f ca="1">IF(MONTH(TODAY())&lt;MONTH(H$1),"",IF(ISBLANK(Tableau8[[#This Row],[Nom]]),"",MAX(0,MIN(EOMONTH(H$1,0),$E44)-MAX(EOMONTH(H$1,-1),$D44-1))))</f>
        <v>31</v>
      </c>
      <c r="I44" s="27">
        <f ca="1">IF(MONTH(TODAY())&lt;MONTH(I$1),"",IF(ISBLANK(Tableau8[[#This Row],[Nom]]),"",MAX(0,MIN(EOMONTH(I$1,0),$E44)-MAX(EOMONTH(I$1,-1),$D44-1))))</f>
        <v>30</v>
      </c>
      <c r="J44" s="27">
        <f ca="1">IF(MONTH(TODAY())&lt;MONTH(J$1),"",IF(ISBLANK(Tableau8[[#This Row],[Nom]]),"",MAX(0,MIN(EOMONTH(J$1,0),$E44)-MAX(EOMONTH(J$1,-1),$D44-1))))</f>
        <v>31</v>
      </c>
      <c r="K44" s="27">
        <f ca="1">IF(MONTH(TODAY())&lt;MONTH(K$1),"",IF(ISBLANK(Tableau8[[#This Row],[Nom]]),"",MAX(0,MIN(EOMONTH(K$1,0),$E44)-MAX(EOMONTH(K$1,-1),$D44-1))))</f>
        <v>30</v>
      </c>
      <c r="L44" s="27" t="str">
        <f ca="1">IF(MONTH(TODAY())&lt;MONTH(L$1),"",IF(ISBLANK(Tableau8[[#This Row],[Nom]]),"",MAX(0,MIN(EOMONTH(L$1,0),$E44)-MAX(EOMONTH(L$1,-1),$D44-1))))</f>
        <v/>
      </c>
      <c r="M44" s="27" t="str">
        <f ca="1">IF(MONTH(TODAY())&lt;MONTH(M$1),"",IF(ISBLANK(Tableau8[[#This Row],[Nom]]),"",MAX(0,MIN(EOMONTH(M$1,0),$E44)-MAX(EOMONTH(M$1,-1),$D44-1))))</f>
        <v/>
      </c>
      <c r="N44" s="27" t="str">
        <f ca="1">IF(MONTH(TODAY())&lt;MONTH(N$1),"",IF(ISBLANK(Tableau8[[#This Row],[Nom]]),"",MAX(0,MIN(EOMONTH(N$1,0),$E44)-MAX(EOMONTH(N$1,-1),$D44-1))))</f>
        <v/>
      </c>
      <c r="O44" s="27" t="str">
        <f ca="1">IF(MONTH(TODAY())&lt;MONTH(O$1),"",IF(ISBLANK(Tableau8[[#This Row],[Nom]]),"",MAX(0,MIN(EOMONTH(O$1,0),$E44)-MAX(EOMONTH(O$1,-1),$D44-1))))</f>
        <v/>
      </c>
      <c r="P44" s="27" t="str">
        <f ca="1">IF(MONTH(TODAY())&lt;MONTH(P$1),"",IF(ISBLANK(Tableau8[[#This Row],[Nom]]),"",MAX(0,MIN(EOMONTH(P$1,0),$E44)-MAX(EOMONTH(P$1,-1),$D44-1))))</f>
        <v/>
      </c>
      <c r="Q44" s="27" t="str">
        <f ca="1">IF(MONTH(TODAY())&lt;MONTH(Q$1),"",IF(ISBLANK(Tableau8[[#This Row],[Nom]]),"",MAX(0,MIN(EOMONTH(Q$1,0),$E44)-MAX(EOMONTH(Q$1,-1),$D44-1))))</f>
        <v/>
      </c>
      <c r="R44" s="25">
        <f t="shared" ca="1" si="1"/>
        <v>181</v>
      </c>
    </row>
    <row r="45" spans="1:18">
      <c r="A45" s="20">
        <v>1</v>
      </c>
      <c r="B45" s="20" t="s">
        <v>208</v>
      </c>
      <c r="C45" s="21"/>
      <c r="D45" s="21">
        <v>43902</v>
      </c>
      <c r="E45" s="21"/>
      <c r="F45" s="27">
        <f ca="1">IF(MONTH(TODAY())&lt;MONTH(F$1),"",IF(ISBLANK(Tableau8[[#This Row],[Nom]]),"",MAX(0,MIN(EOMONTH(F$1,0),$E45)-MAX(EOMONTH(F$1,-1),$D45-1))))</f>
        <v>31</v>
      </c>
      <c r="G45" s="27">
        <f ca="1">IF(MONTH(TODAY())&lt;MONTH(G$1),"",IF(ISBLANK(Tableau8[[#This Row],[Nom]]),"",MAX(0,MIN(EOMONTH(G$1,0),$E45)-MAX(EOMONTH(G$1,-1),$D45-1))))</f>
        <v>28</v>
      </c>
      <c r="H45" s="27">
        <f ca="1">IF(MONTH(TODAY())&lt;MONTH(H$1),"",IF(ISBLANK(Tableau8[[#This Row],[Nom]]),"",MAX(0,MIN(EOMONTH(H$1,0),$E45)-MAX(EOMONTH(H$1,-1),$D45-1))))</f>
        <v>31</v>
      </c>
      <c r="I45" s="27">
        <f ca="1">IF(MONTH(TODAY())&lt;MONTH(I$1),"",IF(ISBLANK(Tableau8[[#This Row],[Nom]]),"",MAX(0,MIN(EOMONTH(I$1,0),$E45)-MAX(EOMONTH(I$1,-1),$D45-1))))</f>
        <v>30</v>
      </c>
      <c r="J45" s="27">
        <f ca="1">IF(MONTH(TODAY())&lt;MONTH(J$1),"",IF(ISBLANK(Tableau8[[#This Row],[Nom]]),"",MAX(0,MIN(EOMONTH(J$1,0),$E45)-MAX(EOMONTH(J$1,-1),$D45-1))))</f>
        <v>31</v>
      </c>
      <c r="K45" s="27">
        <f ca="1">IF(MONTH(TODAY())&lt;MONTH(K$1),"",IF(ISBLANK(Tableau8[[#This Row],[Nom]]),"",MAX(0,MIN(EOMONTH(K$1,0),$E45)-MAX(EOMONTH(K$1,-1),$D45-1))))</f>
        <v>30</v>
      </c>
      <c r="L45" s="27" t="str">
        <f ca="1">IF(MONTH(TODAY())&lt;MONTH(L$1),"",IF(ISBLANK(Tableau8[[#This Row],[Nom]]),"",MAX(0,MIN(EOMONTH(L$1,0),$E45)-MAX(EOMONTH(L$1,-1),$D45-1))))</f>
        <v/>
      </c>
      <c r="M45" s="27" t="str">
        <f ca="1">IF(MONTH(TODAY())&lt;MONTH(M$1),"",IF(ISBLANK(Tableau8[[#This Row],[Nom]]),"",MAX(0,MIN(EOMONTH(M$1,0),$E45)-MAX(EOMONTH(M$1,-1),$D45-1))))</f>
        <v/>
      </c>
      <c r="N45" s="27" t="str">
        <f ca="1">IF(MONTH(TODAY())&lt;MONTH(N$1),"",IF(ISBLANK(Tableau8[[#This Row],[Nom]]),"",MAX(0,MIN(EOMONTH(N$1,0),$E45)-MAX(EOMONTH(N$1,-1),$D45-1))))</f>
        <v/>
      </c>
      <c r="O45" s="27" t="str">
        <f ca="1">IF(MONTH(TODAY())&lt;MONTH(O$1),"",IF(ISBLANK(Tableau8[[#This Row],[Nom]]),"",MAX(0,MIN(EOMONTH(O$1,0),$E45)-MAX(EOMONTH(O$1,-1),$D45-1))))</f>
        <v/>
      </c>
      <c r="P45" s="27" t="str">
        <f ca="1">IF(MONTH(TODAY())&lt;MONTH(P$1),"",IF(ISBLANK(Tableau8[[#This Row],[Nom]]),"",MAX(0,MIN(EOMONTH(P$1,0),$E45)-MAX(EOMONTH(P$1,-1),$D45-1))))</f>
        <v/>
      </c>
      <c r="Q45" s="27" t="str">
        <f ca="1">IF(MONTH(TODAY())&lt;MONTH(Q$1),"",IF(ISBLANK(Tableau8[[#This Row],[Nom]]),"",MAX(0,MIN(EOMONTH(Q$1,0),$E45)-MAX(EOMONTH(Q$1,-1),$D45-1))))</f>
        <v/>
      </c>
      <c r="R45" s="25">
        <f t="shared" ca="1" si="1"/>
        <v>181</v>
      </c>
    </row>
    <row r="46" spans="1:18">
      <c r="A46" s="20">
        <v>1</v>
      </c>
      <c r="B46" s="20" t="s">
        <v>141</v>
      </c>
      <c r="C46" s="21"/>
      <c r="D46" s="21">
        <v>43434</v>
      </c>
      <c r="E46" s="21"/>
      <c r="F46" s="27">
        <f ca="1">IF(MONTH(TODAY())&lt;MONTH(F$1),"",IF(ISBLANK(Tableau8[[#This Row],[Nom]]),"",MAX(0,MIN(EOMONTH(F$1,0),$E46)-MAX(EOMONTH(F$1,-1),$D46-1))))</f>
        <v>31</v>
      </c>
      <c r="G46" s="27">
        <f ca="1">IF(MONTH(TODAY())&lt;MONTH(G$1),"",IF(ISBLANK(Tableau8[[#This Row],[Nom]]),"",MAX(0,MIN(EOMONTH(G$1,0),$E46)-MAX(EOMONTH(G$1,-1),$D46-1))))</f>
        <v>28</v>
      </c>
      <c r="H46" s="27">
        <f ca="1">IF(MONTH(TODAY())&lt;MONTH(H$1),"",IF(ISBLANK(Tableau8[[#This Row],[Nom]]),"",MAX(0,MIN(EOMONTH(H$1,0),$E46)-MAX(EOMONTH(H$1,-1),$D46-1))))</f>
        <v>31</v>
      </c>
      <c r="I46" s="27">
        <f ca="1">IF(MONTH(TODAY())&lt;MONTH(I$1),"",IF(ISBLANK(Tableau8[[#This Row],[Nom]]),"",MAX(0,MIN(EOMONTH(I$1,0),$E46)-MAX(EOMONTH(I$1,-1),$D46-1))))</f>
        <v>30</v>
      </c>
      <c r="J46" s="27">
        <f ca="1">IF(MONTH(TODAY())&lt;MONTH(J$1),"",IF(ISBLANK(Tableau8[[#This Row],[Nom]]),"",MAX(0,MIN(EOMONTH(J$1,0),$E46)-MAX(EOMONTH(J$1,-1),$D46-1))))</f>
        <v>31</v>
      </c>
      <c r="K46" s="27">
        <f ca="1">IF(MONTH(TODAY())&lt;MONTH(K$1),"",IF(ISBLANK(Tableau8[[#This Row],[Nom]]),"",MAX(0,MIN(EOMONTH(K$1,0),$E46)-MAX(EOMONTH(K$1,-1),$D46-1))))</f>
        <v>30</v>
      </c>
      <c r="L46" s="27" t="str">
        <f ca="1">IF(MONTH(TODAY())&lt;MONTH(L$1),"",IF(ISBLANK(Tableau8[[#This Row],[Nom]]),"",MAX(0,MIN(EOMONTH(L$1,0),$E46)-MAX(EOMONTH(L$1,-1),$D46-1))))</f>
        <v/>
      </c>
      <c r="M46" s="27" t="str">
        <f ca="1">IF(MONTH(TODAY())&lt;MONTH(M$1),"",IF(ISBLANK(Tableau8[[#This Row],[Nom]]),"",MAX(0,MIN(EOMONTH(M$1,0),$E46)-MAX(EOMONTH(M$1,-1),$D46-1))))</f>
        <v/>
      </c>
      <c r="N46" s="27" t="str">
        <f ca="1">IF(MONTH(TODAY())&lt;MONTH(N$1),"",IF(ISBLANK(Tableau8[[#This Row],[Nom]]),"",MAX(0,MIN(EOMONTH(N$1,0),$E46)-MAX(EOMONTH(N$1,-1),$D46-1))))</f>
        <v/>
      </c>
      <c r="O46" s="27" t="str">
        <f ca="1">IF(MONTH(TODAY())&lt;MONTH(O$1),"",IF(ISBLANK(Tableau8[[#This Row],[Nom]]),"",MAX(0,MIN(EOMONTH(O$1,0),$E46)-MAX(EOMONTH(O$1,-1),$D46-1))))</f>
        <v/>
      </c>
      <c r="P46" s="27" t="str">
        <f ca="1">IF(MONTH(TODAY())&lt;MONTH(P$1),"",IF(ISBLANK(Tableau8[[#This Row],[Nom]]),"",MAX(0,MIN(EOMONTH(P$1,0),$E46)-MAX(EOMONTH(P$1,-1),$D46-1))))</f>
        <v/>
      </c>
      <c r="Q46" s="27" t="str">
        <f ca="1">IF(MONTH(TODAY())&lt;MONTH(Q$1),"",IF(ISBLANK(Tableau8[[#This Row],[Nom]]),"",MAX(0,MIN(EOMONTH(Q$1,0),$E46)-MAX(EOMONTH(Q$1,-1),$D46-1))))</f>
        <v/>
      </c>
      <c r="R46" s="25">
        <f t="shared" ca="1" si="1"/>
        <v>181</v>
      </c>
    </row>
    <row r="47" spans="1:18">
      <c r="A47" s="20">
        <v>1</v>
      </c>
      <c r="B47" s="20" t="s">
        <v>143</v>
      </c>
      <c r="C47" s="21"/>
      <c r="D47" s="21">
        <v>43434</v>
      </c>
      <c r="E47" s="21"/>
      <c r="F47" s="27">
        <f ca="1">IF(MONTH(TODAY())&lt;MONTH(F$1),"",IF(ISBLANK(Tableau8[[#This Row],[Nom]]),"",MAX(0,MIN(EOMONTH(F$1,0),$E47)-MAX(EOMONTH(F$1,-1),$D47-1))))</f>
        <v>31</v>
      </c>
      <c r="G47" s="27">
        <f ca="1">IF(MONTH(TODAY())&lt;MONTH(G$1),"",IF(ISBLANK(Tableau8[[#This Row],[Nom]]),"",MAX(0,MIN(EOMONTH(G$1,0),$E47)-MAX(EOMONTH(G$1,-1),$D47-1))))</f>
        <v>28</v>
      </c>
      <c r="H47" s="27">
        <f ca="1">IF(MONTH(TODAY())&lt;MONTH(H$1),"",IF(ISBLANK(Tableau8[[#This Row],[Nom]]),"",MAX(0,MIN(EOMONTH(H$1,0),$E47)-MAX(EOMONTH(H$1,-1),$D47-1))))</f>
        <v>31</v>
      </c>
      <c r="I47" s="27">
        <f ca="1">IF(MONTH(TODAY())&lt;MONTH(I$1),"",IF(ISBLANK(Tableau8[[#This Row],[Nom]]),"",MAX(0,MIN(EOMONTH(I$1,0),$E47)-MAX(EOMONTH(I$1,-1),$D47-1))))</f>
        <v>30</v>
      </c>
      <c r="J47" s="27">
        <f ca="1">IF(MONTH(TODAY())&lt;MONTH(J$1),"",IF(ISBLANK(Tableau8[[#This Row],[Nom]]),"",MAX(0,MIN(EOMONTH(J$1,0),$E47)-MAX(EOMONTH(J$1,-1),$D47-1))))</f>
        <v>31</v>
      </c>
      <c r="K47" s="27">
        <f ca="1">IF(MONTH(TODAY())&lt;MONTH(K$1),"",IF(ISBLANK(Tableau8[[#This Row],[Nom]]),"",MAX(0,MIN(EOMONTH(K$1,0),$E47)-MAX(EOMONTH(K$1,-1),$D47-1))))</f>
        <v>30</v>
      </c>
      <c r="L47" s="27" t="str">
        <f ca="1">IF(MONTH(TODAY())&lt;MONTH(L$1),"",IF(ISBLANK(Tableau8[[#This Row],[Nom]]),"",MAX(0,MIN(EOMONTH(L$1,0),$E47)-MAX(EOMONTH(L$1,-1),$D47-1))))</f>
        <v/>
      </c>
      <c r="M47" s="27" t="str">
        <f ca="1">IF(MONTH(TODAY())&lt;MONTH(M$1),"",IF(ISBLANK(Tableau8[[#This Row],[Nom]]),"",MAX(0,MIN(EOMONTH(M$1,0),$E47)-MAX(EOMONTH(M$1,-1),$D47-1))))</f>
        <v/>
      </c>
      <c r="N47" s="27" t="str">
        <f ca="1">IF(MONTH(TODAY())&lt;MONTH(N$1),"",IF(ISBLANK(Tableau8[[#This Row],[Nom]]),"",MAX(0,MIN(EOMONTH(N$1,0),$E47)-MAX(EOMONTH(N$1,-1),$D47-1))))</f>
        <v/>
      </c>
      <c r="O47" s="27" t="str">
        <f ca="1">IF(MONTH(TODAY())&lt;MONTH(O$1),"",IF(ISBLANK(Tableau8[[#This Row],[Nom]]),"",MAX(0,MIN(EOMONTH(O$1,0),$E47)-MAX(EOMONTH(O$1,-1),$D47-1))))</f>
        <v/>
      </c>
      <c r="P47" s="27" t="str">
        <f ca="1">IF(MONTH(TODAY())&lt;MONTH(P$1),"",IF(ISBLANK(Tableau8[[#This Row],[Nom]]),"",MAX(0,MIN(EOMONTH(P$1,0),$E47)-MAX(EOMONTH(P$1,-1),$D47-1))))</f>
        <v/>
      </c>
      <c r="Q47" s="27" t="str">
        <f ca="1">IF(MONTH(TODAY())&lt;MONTH(Q$1),"",IF(ISBLANK(Tableau8[[#This Row],[Nom]]),"",MAX(0,MIN(EOMONTH(Q$1,0),$E47)-MAX(EOMONTH(Q$1,-1),$D47-1))))</f>
        <v/>
      </c>
      <c r="R47" s="25">
        <f t="shared" ca="1" si="1"/>
        <v>181</v>
      </c>
    </row>
    <row r="48" spans="1:18">
      <c r="A48" s="20">
        <v>1</v>
      </c>
      <c r="B48" s="20" t="s">
        <v>322</v>
      </c>
      <c r="C48" s="21"/>
      <c r="D48" s="21">
        <v>44187</v>
      </c>
      <c r="E48" s="21"/>
      <c r="F48" s="27">
        <f ca="1">IF(MONTH(TODAY())&lt;MONTH(F$1),"",IF(ISBLANK(Tableau8[[#This Row],[Nom]]),"",MAX(0,MIN(EOMONTH(F$1,0),$E48)-MAX(EOMONTH(F$1,-1),$D48-1))))</f>
        <v>31</v>
      </c>
      <c r="G48" s="27">
        <f ca="1">IF(MONTH(TODAY())&lt;MONTH(G$1),"",IF(ISBLANK(Tableau8[[#This Row],[Nom]]),"",MAX(0,MIN(EOMONTH(G$1,0),$E48)-MAX(EOMONTH(G$1,-1),$D48-1))))</f>
        <v>28</v>
      </c>
      <c r="H48" s="27">
        <f ca="1">IF(MONTH(TODAY())&lt;MONTH(H$1),"",IF(ISBLANK(Tableau8[[#This Row],[Nom]]),"",MAX(0,MIN(EOMONTH(H$1,0),$E48)-MAX(EOMONTH(H$1,-1),$D48-1))))</f>
        <v>31</v>
      </c>
      <c r="I48" s="27">
        <f ca="1">IF(MONTH(TODAY())&lt;MONTH(I$1),"",IF(ISBLANK(Tableau8[[#This Row],[Nom]]),"",MAX(0,MIN(EOMONTH(I$1,0),$E48)-MAX(EOMONTH(I$1,-1),$D48-1))))</f>
        <v>30</v>
      </c>
      <c r="J48" s="27">
        <f ca="1">IF(MONTH(TODAY())&lt;MONTH(J$1),"",IF(ISBLANK(Tableau8[[#This Row],[Nom]]),"",MAX(0,MIN(EOMONTH(J$1,0),$E48)-MAX(EOMONTH(J$1,-1),$D48-1))))</f>
        <v>31</v>
      </c>
      <c r="K48" s="27">
        <f ca="1">IF(MONTH(TODAY())&lt;MONTH(K$1),"",IF(ISBLANK(Tableau8[[#This Row],[Nom]]),"",MAX(0,MIN(EOMONTH(K$1,0),$E48)-MAX(EOMONTH(K$1,-1),$D48-1))))</f>
        <v>30</v>
      </c>
      <c r="L48" s="27" t="str">
        <f ca="1">IF(MONTH(TODAY())&lt;MONTH(L$1),"",IF(ISBLANK(Tableau8[[#This Row],[Nom]]),"",MAX(0,MIN(EOMONTH(L$1,0),$E48)-MAX(EOMONTH(L$1,-1),$D48-1))))</f>
        <v/>
      </c>
      <c r="M48" s="27" t="str">
        <f ca="1">IF(MONTH(TODAY())&lt;MONTH(M$1),"",IF(ISBLANK(Tableau8[[#This Row],[Nom]]),"",MAX(0,MIN(EOMONTH(M$1,0),$E48)-MAX(EOMONTH(M$1,-1),$D48-1))))</f>
        <v/>
      </c>
      <c r="N48" s="27" t="str">
        <f ca="1">IF(MONTH(TODAY())&lt;MONTH(N$1),"",IF(ISBLANK(Tableau8[[#This Row],[Nom]]),"",MAX(0,MIN(EOMONTH(N$1,0),$E48)-MAX(EOMONTH(N$1,-1),$D48-1))))</f>
        <v/>
      </c>
      <c r="O48" s="27" t="str">
        <f ca="1">IF(MONTH(TODAY())&lt;MONTH(O$1),"",IF(ISBLANK(Tableau8[[#This Row],[Nom]]),"",MAX(0,MIN(EOMONTH(O$1,0),$E48)-MAX(EOMONTH(O$1,-1),$D48-1))))</f>
        <v/>
      </c>
      <c r="P48" s="27" t="str">
        <f ca="1">IF(MONTH(TODAY())&lt;MONTH(P$1),"",IF(ISBLANK(Tableau8[[#This Row],[Nom]]),"",MAX(0,MIN(EOMONTH(P$1,0),$E48)-MAX(EOMONTH(P$1,-1),$D48-1))))</f>
        <v/>
      </c>
      <c r="Q48" s="27" t="str">
        <f ca="1">IF(MONTH(TODAY())&lt;MONTH(Q$1),"",IF(ISBLANK(Tableau8[[#This Row],[Nom]]),"",MAX(0,MIN(EOMONTH(Q$1,0),$E48)-MAX(EOMONTH(Q$1,-1),$D48-1))))</f>
        <v/>
      </c>
      <c r="R48" s="25">
        <f t="shared" ca="1" si="1"/>
        <v>181</v>
      </c>
    </row>
    <row r="49" spans="1:18">
      <c r="A49" s="20">
        <v>1</v>
      </c>
      <c r="B49" s="20" t="s">
        <v>148</v>
      </c>
      <c r="C49" s="21"/>
      <c r="D49" s="21">
        <v>43434</v>
      </c>
      <c r="E49" s="21"/>
      <c r="F49" s="27">
        <f ca="1">IF(MONTH(TODAY())&lt;MONTH(F$1),"",IF(ISBLANK(Tableau8[[#This Row],[Nom]]),"",MAX(0,MIN(EOMONTH(F$1,0),$E49)-MAX(EOMONTH(F$1,-1),$D49-1))))</f>
        <v>31</v>
      </c>
      <c r="G49" s="27">
        <f ca="1">IF(MONTH(TODAY())&lt;MONTH(G$1),"",IF(ISBLANK(Tableau8[[#This Row],[Nom]]),"",MAX(0,MIN(EOMONTH(G$1,0),$E49)-MAX(EOMONTH(G$1,-1),$D49-1))))</f>
        <v>28</v>
      </c>
      <c r="H49" s="27">
        <f ca="1">IF(MONTH(TODAY())&lt;MONTH(H$1),"",IF(ISBLANK(Tableau8[[#This Row],[Nom]]),"",MAX(0,MIN(EOMONTH(H$1,0),$E49)-MAX(EOMONTH(H$1,-1),$D49-1))))</f>
        <v>31</v>
      </c>
      <c r="I49" s="27">
        <f ca="1">IF(MONTH(TODAY())&lt;MONTH(I$1),"",IF(ISBLANK(Tableau8[[#This Row],[Nom]]),"",MAX(0,MIN(EOMONTH(I$1,0),$E49)-MAX(EOMONTH(I$1,-1),$D49-1))))</f>
        <v>30</v>
      </c>
      <c r="J49" s="27">
        <f ca="1">IF(MONTH(TODAY())&lt;MONTH(J$1),"",IF(ISBLANK(Tableau8[[#This Row],[Nom]]),"",MAX(0,MIN(EOMONTH(J$1,0),$E49)-MAX(EOMONTH(J$1,-1),$D49-1))))</f>
        <v>31</v>
      </c>
      <c r="K49" s="27">
        <f ca="1">IF(MONTH(TODAY())&lt;MONTH(K$1),"",IF(ISBLANK(Tableau8[[#This Row],[Nom]]),"",MAX(0,MIN(EOMONTH(K$1,0),$E49)-MAX(EOMONTH(K$1,-1),$D49-1))))</f>
        <v>30</v>
      </c>
      <c r="L49" s="27" t="str">
        <f ca="1">IF(MONTH(TODAY())&lt;MONTH(L$1),"",IF(ISBLANK(Tableau8[[#This Row],[Nom]]),"",MAX(0,MIN(EOMONTH(L$1,0),$E49)-MAX(EOMONTH(L$1,-1),$D49-1))))</f>
        <v/>
      </c>
      <c r="M49" s="27" t="str">
        <f ca="1">IF(MONTH(TODAY())&lt;MONTH(M$1),"",IF(ISBLANK(Tableau8[[#This Row],[Nom]]),"",MAX(0,MIN(EOMONTH(M$1,0),$E49)-MAX(EOMONTH(M$1,-1),$D49-1))))</f>
        <v/>
      </c>
      <c r="N49" s="27" t="str">
        <f ca="1">IF(MONTH(TODAY())&lt;MONTH(N$1),"",IF(ISBLANK(Tableau8[[#This Row],[Nom]]),"",MAX(0,MIN(EOMONTH(N$1,0),$E49)-MAX(EOMONTH(N$1,-1),$D49-1))))</f>
        <v/>
      </c>
      <c r="O49" s="27" t="str">
        <f ca="1">IF(MONTH(TODAY())&lt;MONTH(O$1),"",IF(ISBLANK(Tableau8[[#This Row],[Nom]]),"",MAX(0,MIN(EOMONTH(O$1,0),$E49)-MAX(EOMONTH(O$1,-1),$D49-1))))</f>
        <v/>
      </c>
      <c r="P49" s="27" t="str">
        <f ca="1">IF(MONTH(TODAY())&lt;MONTH(P$1),"",IF(ISBLANK(Tableau8[[#This Row],[Nom]]),"",MAX(0,MIN(EOMONTH(P$1,0),$E49)-MAX(EOMONTH(P$1,-1),$D49-1))))</f>
        <v/>
      </c>
      <c r="Q49" s="27" t="str">
        <f ca="1">IF(MONTH(TODAY())&lt;MONTH(Q$1),"",IF(ISBLANK(Tableau8[[#This Row],[Nom]]),"",MAX(0,MIN(EOMONTH(Q$1,0),$E49)-MAX(EOMONTH(Q$1,-1),$D49-1))))</f>
        <v/>
      </c>
      <c r="R49" s="25">
        <f t="shared" ca="1" si="1"/>
        <v>181</v>
      </c>
    </row>
    <row r="50" spans="1:18">
      <c r="A50" s="20">
        <v>1</v>
      </c>
      <c r="B50" s="20" t="s">
        <v>150</v>
      </c>
      <c r="C50" s="21"/>
      <c r="D50" s="21">
        <v>43434</v>
      </c>
      <c r="E50" s="21"/>
      <c r="F50" s="27">
        <f ca="1">IF(MONTH(TODAY())&lt;MONTH(F$1),"",IF(ISBLANK(Tableau8[[#This Row],[Nom]]),"",MAX(0,MIN(EOMONTH(F$1,0),$E50)-MAX(EOMONTH(F$1,-1),$D50-1))))</f>
        <v>31</v>
      </c>
      <c r="G50" s="27">
        <f ca="1">IF(MONTH(TODAY())&lt;MONTH(G$1),"",IF(ISBLANK(Tableau8[[#This Row],[Nom]]),"",MAX(0,MIN(EOMONTH(G$1,0),$E50)-MAX(EOMONTH(G$1,-1),$D50-1))))</f>
        <v>28</v>
      </c>
      <c r="H50" s="27">
        <f ca="1">IF(MONTH(TODAY())&lt;MONTH(H$1),"",IF(ISBLANK(Tableau8[[#This Row],[Nom]]),"",MAX(0,MIN(EOMONTH(H$1,0),$E50)-MAX(EOMONTH(H$1,-1),$D50-1))))</f>
        <v>31</v>
      </c>
      <c r="I50" s="27">
        <f ca="1">IF(MONTH(TODAY())&lt;MONTH(I$1),"",IF(ISBLANK(Tableau8[[#This Row],[Nom]]),"",MAX(0,MIN(EOMONTH(I$1,0),$E50)-MAX(EOMONTH(I$1,-1),$D50-1))))</f>
        <v>30</v>
      </c>
      <c r="J50" s="27">
        <f ca="1">IF(MONTH(TODAY())&lt;MONTH(J$1),"",IF(ISBLANK(Tableau8[[#This Row],[Nom]]),"",MAX(0,MIN(EOMONTH(J$1,0),$E50)-MAX(EOMONTH(J$1,-1),$D50-1))))</f>
        <v>31</v>
      </c>
      <c r="K50" s="27">
        <f ca="1">IF(MONTH(TODAY())&lt;MONTH(K$1),"",IF(ISBLANK(Tableau8[[#This Row],[Nom]]),"",MAX(0,MIN(EOMONTH(K$1,0),$E50)-MAX(EOMONTH(K$1,-1),$D50-1))))</f>
        <v>30</v>
      </c>
      <c r="L50" s="27" t="str">
        <f ca="1">IF(MONTH(TODAY())&lt;MONTH(L$1),"",IF(ISBLANK(Tableau8[[#This Row],[Nom]]),"",MAX(0,MIN(EOMONTH(L$1,0),$E50)-MAX(EOMONTH(L$1,-1),$D50-1))))</f>
        <v/>
      </c>
      <c r="M50" s="27" t="str">
        <f ca="1">IF(MONTH(TODAY())&lt;MONTH(M$1),"",IF(ISBLANK(Tableau8[[#This Row],[Nom]]),"",MAX(0,MIN(EOMONTH(M$1,0),$E50)-MAX(EOMONTH(M$1,-1),$D50-1))))</f>
        <v/>
      </c>
      <c r="N50" s="27" t="str">
        <f ca="1">IF(MONTH(TODAY())&lt;MONTH(N$1),"",IF(ISBLANK(Tableau8[[#This Row],[Nom]]),"",MAX(0,MIN(EOMONTH(N$1,0),$E50)-MAX(EOMONTH(N$1,-1),$D50-1))))</f>
        <v/>
      </c>
      <c r="O50" s="27" t="str">
        <f ca="1">IF(MONTH(TODAY())&lt;MONTH(O$1),"",IF(ISBLANK(Tableau8[[#This Row],[Nom]]),"",MAX(0,MIN(EOMONTH(O$1,0),$E50)-MAX(EOMONTH(O$1,-1),$D50-1))))</f>
        <v/>
      </c>
      <c r="P50" s="27" t="str">
        <f ca="1">IF(MONTH(TODAY())&lt;MONTH(P$1),"",IF(ISBLANK(Tableau8[[#This Row],[Nom]]),"",MAX(0,MIN(EOMONTH(P$1,0),$E50)-MAX(EOMONTH(P$1,-1),$D50-1))))</f>
        <v/>
      </c>
      <c r="Q50" s="27" t="str">
        <f ca="1">IF(MONTH(TODAY())&lt;MONTH(Q$1),"",IF(ISBLANK(Tableau8[[#This Row],[Nom]]),"",MAX(0,MIN(EOMONTH(Q$1,0),$E50)-MAX(EOMONTH(Q$1,-1),$D50-1))))</f>
        <v/>
      </c>
      <c r="R50" s="25">
        <f t="shared" ca="1" si="1"/>
        <v>181</v>
      </c>
    </row>
    <row r="51" spans="1:18">
      <c r="A51" s="20">
        <v>1</v>
      </c>
      <c r="B51" s="20" t="s">
        <v>249</v>
      </c>
      <c r="C51" s="21"/>
      <c r="D51" s="21">
        <v>44110</v>
      </c>
      <c r="E51" s="21"/>
      <c r="F51" s="27">
        <f ca="1">IF(MONTH(TODAY())&lt;MONTH(F$1),"",IF(ISBLANK(Tableau8[[#This Row],[Nom]]),"",MAX(0,MIN(EOMONTH(F$1,0),$E51)-MAX(EOMONTH(F$1,-1),$D51-1))))</f>
        <v>31</v>
      </c>
      <c r="G51" s="27">
        <f ca="1">IF(MONTH(TODAY())&lt;MONTH(G$1),"",IF(ISBLANK(Tableau8[[#This Row],[Nom]]),"",MAX(0,MIN(EOMONTH(G$1,0),$E51)-MAX(EOMONTH(G$1,-1),$D51-1))))</f>
        <v>28</v>
      </c>
      <c r="H51" s="27">
        <f ca="1">IF(MONTH(TODAY())&lt;MONTH(H$1),"",IF(ISBLANK(Tableau8[[#This Row],[Nom]]),"",MAX(0,MIN(EOMONTH(H$1,0),$E51)-MAX(EOMONTH(H$1,-1),$D51-1))))</f>
        <v>31</v>
      </c>
      <c r="I51" s="27">
        <f ca="1">IF(MONTH(TODAY())&lt;MONTH(I$1),"",IF(ISBLANK(Tableau8[[#This Row],[Nom]]),"",MAX(0,MIN(EOMONTH(I$1,0),$E51)-MAX(EOMONTH(I$1,-1),$D51-1))))</f>
        <v>30</v>
      </c>
      <c r="J51" s="27">
        <f ca="1">IF(MONTH(TODAY())&lt;MONTH(J$1),"",IF(ISBLANK(Tableau8[[#This Row],[Nom]]),"",MAX(0,MIN(EOMONTH(J$1,0),$E51)-MAX(EOMONTH(J$1,-1),$D51-1))))</f>
        <v>31</v>
      </c>
      <c r="K51" s="27">
        <f ca="1">IF(MONTH(TODAY())&lt;MONTH(K$1),"",IF(ISBLANK(Tableau8[[#This Row],[Nom]]),"",MAX(0,MIN(EOMONTH(K$1,0),$E51)-MAX(EOMONTH(K$1,-1),$D51-1))))</f>
        <v>30</v>
      </c>
      <c r="L51" s="27" t="str">
        <f ca="1">IF(MONTH(TODAY())&lt;MONTH(L$1),"",IF(ISBLANK(Tableau8[[#This Row],[Nom]]),"",MAX(0,MIN(EOMONTH(L$1,0),$E51)-MAX(EOMONTH(L$1,-1),$D51-1))))</f>
        <v/>
      </c>
      <c r="M51" s="27" t="str">
        <f ca="1">IF(MONTH(TODAY())&lt;MONTH(M$1),"",IF(ISBLANK(Tableau8[[#This Row],[Nom]]),"",MAX(0,MIN(EOMONTH(M$1,0),$E51)-MAX(EOMONTH(M$1,-1),$D51-1))))</f>
        <v/>
      </c>
      <c r="N51" s="27" t="str">
        <f ca="1">IF(MONTH(TODAY())&lt;MONTH(N$1),"",IF(ISBLANK(Tableau8[[#This Row],[Nom]]),"",MAX(0,MIN(EOMONTH(N$1,0),$E51)-MAX(EOMONTH(N$1,-1),$D51-1))))</f>
        <v/>
      </c>
      <c r="O51" s="27" t="str">
        <f ca="1">IF(MONTH(TODAY())&lt;MONTH(O$1),"",IF(ISBLANK(Tableau8[[#This Row],[Nom]]),"",MAX(0,MIN(EOMONTH(O$1,0),$E51)-MAX(EOMONTH(O$1,-1),$D51-1))))</f>
        <v/>
      </c>
      <c r="P51" s="27" t="str">
        <f ca="1">IF(MONTH(TODAY())&lt;MONTH(P$1),"",IF(ISBLANK(Tableau8[[#This Row],[Nom]]),"",MAX(0,MIN(EOMONTH(P$1,0),$E51)-MAX(EOMONTH(P$1,-1),$D51-1))))</f>
        <v/>
      </c>
      <c r="Q51" s="27" t="str">
        <f ca="1">IF(MONTH(TODAY())&lt;MONTH(Q$1),"",IF(ISBLANK(Tableau8[[#This Row],[Nom]]),"",MAX(0,MIN(EOMONTH(Q$1,0),$E51)-MAX(EOMONTH(Q$1,-1),$D51-1))))</f>
        <v/>
      </c>
      <c r="R51" s="25">
        <f t="shared" ca="1" si="1"/>
        <v>181</v>
      </c>
    </row>
    <row r="52" spans="1:18">
      <c r="A52" s="20">
        <v>1</v>
      </c>
      <c r="B52" s="20" t="s">
        <v>385</v>
      </c>
      <c r="C52" s="21"/>
      <c r="D52" s="21">
        <v>44281</v>
      </c>
      <c r="E52" s="21"/>
      <c r="F52" s="27">
        <f ca="1">IF(MONTH(TODAY())&lt;MONTH(F$1),"",IF(ISBLANK(Tableau8[[#This Row],[Nom]]),"",MAX(0,MIN(EOMONTH(F$1,0),$E52)-MAX(EOMONTH(F$1,-1),$D52-1))))</f>
        <v>0</v>
      </c>
      <c r="G52" s="27">
        <f ca="1">IF(MONTH(TODAY())&lt;MONTH(G$1),"",IF(ISBLANK(Tableau8[[#This Row],[Nom]]),"",MAX(0,MIN(EOMONTH(G$1,0),$E52)-MAX(EOMONTH(G$1,-1),$D52-1))))</f>
        <v>0</v>
      </c>
      <c r="H52" s="27">
        <f ca="1">IF(MONTH(TODAY())&lt;MONTH(H$1),"",IF(ISBLANK(Tableau8[[#This Row],[Nom]]),"",MAX(0,MIN(EOMONTH(H$1,0),$E52)-MAX(EOMONTH(H$1,-1),$D52-1))))</f>
        <v>6</v>
      </c>
      <c r="I52" s="27">
        <f ca="1">IF(MONTH(TODAY())&lt;MONTH(I$1),"",IF(ISBLANK(Tableau8[[#This Row],[Nom]]),"",MAX(0,MIN(EOMONTH(I$1,0),$E52)-MAX(EOMONTH(I$1,-1),$D52-1))))</f>
        <v>30</v>
      </c>
      <c r="J52" s="27">
        <f ca="1">IF(MONTH(TODAY())&lt;MONTH(J$1),"",IF(ISBLANK(Tableau8[[#This Row],[Nom]]),"",MAX(0,MIN(EOMONTH(J$1,0),$E52)-MAX(EOMONTH(J$1,-1),$D52-1))))</f>
        <v>31</v>
      </c>
      <c r="K52" s="27">
        <f ca="1">IF(MONTH(TODAY())&lt;MONTH(K$1),"",IF(ISBLANK(Tableau8[[#This Row],[Nom]]),"",MAX(0,MIN(EOMONTH(K$1,0),$E52)-MAX(EOMONTH(K$1,-1),$D52-1))))</f>
        <v>30</v>
      </c>
      <c r="L52" s="27" t="str">
        <f ca="1">IF(MONTH(TODAY())&lt;MONTH(L$1),"",IF(ISBLANK(Tableau8[[#This Row],[Nom]]),"",MAX(0,MIN(EOMONTH(L$1,0),$E52)-MAX(EOMONTH(L$1,-1),$D52-1))))</f>
        <v/>
      </c>
      <c r="M52" s="27" t="str">
        <f ca="1">IF(MONTH(TODAY())&lt;MONTH(M$1),"",IF(ISBLANK(Tableau8[[#This Row],[Nom]]),"",MAX(0,MIN(EOMONTH(M$1,0),$E52)-MAX(EOMONTH(M$1,-1),$D52-1))))</f>
        <v/>
      </c>
      <c r="N52" s="27" t="str">
        <f ca="1">IF(MONTH(TODAY())&lt;MONTH(N$1),"",IF(ISBLANK(Tableau8[[#This Row],[Nom]]),"",MAX(0,MIN(EOMONTH(N$1,0),$E52)-MAX(EOMONTH(N$1,-1),$D52-1))))</f>
        <v/>
      </c>
      <c r="O52" s="27" t="str">
        <f ca="1">IF(MONTH(TODAY())&lt;MONTH(O$1),"",IF(ISBLANK(Tableau8[[#This Row],[Nom]]),"",MAX(0,MIN(EOMONTH(O$1,0),$E52)-MAX(EOMONTH(O$1,-1),$D52-1))))</f>
        <v/>
      </c>
      <c r="P52" s="27" t="str">
        <f ca="1">IF(MONTH(TODAY())&lt;MONTH(P$1),"",IF(ISBLANK(Tableau8[[#This Row],[Nom]]),"",MAX(0,MIN(EOMONTH(P$1,0),$E52)-MAX(EOMONTH(P$1,-1),$D52-1))))</f>
        <v/>
      </c>
      <c r="Q52" s="27" t="str">
        <f ca="1">IF(MONTH(TODAY())&lt;MONTH(Q$1),"",IF(ISBLANK(Tableau8[[#This Row],[Nom]]),"",MAX(0,MIN(EOMONTH(Q$1,0),$E52)-MAX(EOMONTH(Q$1,-1),$D52-1))))</f>
        <v/>
      </c>
      <c r="R52" s="25">
        <f t="shared" ca="1" si="1"/>
        <v>97</v>
      </c>
    </row>
    <row r="53" spans="1:18">
      <c r="A53" s="20">
        <v>1</v>
      </c>
      <c r="B53" s="20" t="s">
        <v>401</v>
      </c>
      <c r="C53" s="21"/>
      <c r="D53" s="21">
        <v>44302</v>
      </c>
      <c r="E53" s="21"/>
      <c r="F53" s="27">
        <f ca="1">IF(MONTH(TODAY())&lt;MONTH(F$1),"",IF(ISBLANK(Tableau8[[#This Row],[Nom]]),"",MAX(0,MIN(EOMONTH(F$1,0),$E53)-MAX(EOMONTH(F$1,-1),$D53-1))))</f>
        <v>0</v>
      </c>
      <c r="G53" s="27">
        <f ca="1">IF(MONTH(TODAY())&lt;MONTH(G$1),"",IF(ISBLANK(Tableau8[[#This Row],[Nom]]),"",MAX(0,MIN(EOMONTH(G$1,0),$E53)-MAX(EOMONTH(G$1,-1),$D53-1))))</f>
        <v>0</v>
      </c>
      <c r="H53" s="27">
        <f ca="1">IF(MONTH(TODAY())&lt;MONTH(H$1),"",IF(ISBLANK(Tableau8[[#This Row],[Nom]]),"",MAX(0,MIN(EOMONTH(H$1,0),$E53)-MAX(EOMONTH(H$1,-1),$D53-1))))</f>
        <v>0</v>
      </c>
      <c r="I53" s="27">
        <f ca="1">IF(MONTH(TODAY())&lt;MONTH(I$1),"",IF(ISBLANK(Tableau8[[#This Row],[Nom]]),"",MAX(0,MIN(EOMONTH(I$1,0),$E53)-MAX(EOMONTH(I$1,-1),$D53-1))))</f>
        <v>15</v>
      </c>
      <c r="J53" s="27">
        <f ca="1">IF(MONTH(TODAY())&lt;MONTH(J$1),"",IF(ISBLANK(Tableau8[[#This Row],[Nom]]),"",MAX(0,MIN(EOMONTH(J$1,0),$E53)-MAX(EOMONTH(J$1,-1),$D53-1))))</f>
        <v>31</v>
      </c>
      <c r="K53" s="27">
        <f ca="1">IF(MONTH(TODAY())&lt;MONTH(K$1),"",IF(ISBLANK(Tableau8[[#This Row],[Nom]]),"",MAX(0,MIN(EOMONTH(K$1,0),$E53)-MAX(EOMONTH(K$1,-1),$D53-1))))</f>
        <v>30</v>
      </c>
      <c r="L53" s="27" t="str">
        <f ca="1">IF(MONTH(TODAY())&lt;MONTH(L$1),"",IF(ISBLANK(Tableau8[[#This Row],[Nom]]),"",MAX(0,MIN(EOMONTH(L$1,0),$E53)-MAX(EOMONTH(L$1,-1),$D53-1))))</f>
        <v/>
      </c>
      <c r="M53" s="27" t="str">
        <f ca="1">IF(MONTH(TODAY())&lt;MONTH(M$1),"",IF(ISBLANK(Tableau8[[#This Row],[Nom]]),"",MAX(0,MIN(EOMONTH(M$1,0),$E53)-MAX(EOMONTH(M$1,-1),$D53-1))))</f>
        <v/>
      </c>
      <c r="N53" s="27" t="str">
        <f ca="1">IF(MONTH(TODAY())&lt;MONTH(N$1),"",IF(ISBLANK(Tableau8[[#This Row],[Nom]]),"",MAX(0,MIN(EOMONTH(N$1,0),$E53)-MAX(EOMONTH(N$1,-1),$D53-1))))</f>
        <v/>
      </c>
      <c r="O53" s="27" t="str">
        <f ca="1">IF(MONTH(TODAY())&lt;MONTH(O$1),"",IF(ISBLANK(Tableau8[[#This Row],[Nom]]),"",MAX(0,MIN(EOMONTH(O$1,0),$E53)-MAX(EOMONTH(O$1,-1),$D53-1))))</f>
        <v/>
      </c>
      <c r="P53" s="27" t="str">
        <f ca="1">IF(MONTH(TODAY())&lt;MONTH(P$1),"",IF(ISBLANK(Tableau8[[#This Row],[Nom]]),"",MAX(0,MIN(EOMONTH(P$1,0),$E53)-MAX(EOMONTH(P$1,-1),$D53-1))))</f>
        <v/>
      </c>
      <c r="Q53" s="27" t="str">
        <f ca="1">IF(MONTH(TODAY())&lt;MONTH(Q$1),"",IF(ISBLANK(Tableau8[[#This Row],[Nom]]),"",MAX(0,MIN(EOMONTH(Q$1,0),$E53)-MAX(EOMONTH(Q$1,-1),$D53-1))))</f>
        <v/>
      </c>
      <c r="R53" s="25">
        <f t="shared" ca="1" si="1"/>
        <v>76</v>
      </c>
    </row>
    <row r="54" spans="1:18">
      <c r="A54" s="20">
        <v>1</v>
      </c>
      <c r="B54" s="20" t="s">
        <v>210</v>
      </c>
      <c r="C54" s="21"/>
      <c r="D54" s="21">
        <v>44019</v>
      </c>
      <c r="E54" s="21"/>
      <c r="F54" s="27">
        <f ca="1">IF(MONTH(TODAY())&lt;MONTH(F$1),"",IF(ISBLANK(Tableau8[[#This Row],[Nom]]),"",MAX(0,MIN(EOMONTH(F$1,0),$E54)-MAX(EOMONTH(F$1,-1),$D54-1))))</f>
        <v>31</v>
      </c>
      <c r="G54" s="27">
        <f ca="1">IF(MONTH(TODAY())&lt;MONTH(G$1),"",IF(ISBLANK(Tableau8[[#This Row],[Nom]]),"",MAX(0,MIN(EOMONTH(G$1,0),$E54)-MAX(EOMONTH(G$1,-1),$D54-1))))</f>
        <v>28</v>
      </c>
      <c r="H54" s="27">
        <f ca="1">IF(MONTH(TODAY())&lt;MONTH(H$1),"",IF(ISBLANK(Tableau8[[#This Row],[Nom]]),"",MAX(0,MIN(EOMONTH(H$1,0),$E54)-MAX(EOMONTH(H$1,-1),$D54-1))))</f>
        <v>31</v>
      </c>
      <c r="I54" s="27">
        <f ca="1">IF(MONTH(TODAY())&lt;MONTH(I$1),"",IF(ISBLANK(Tableau8[[#This Row],[Nom]]),"",MAX(0,MIN(EOMONTH(I$1,0),$E54)-MAX(EOMONTH(I$1,-1),$D54-1))))</f>
        <v>30</v>
      </c>
      <c r="J54" s="27">
        <f ca="1">IF(MONTH(TODAY())&lt;MONTH(J$1),"",IF(ISBLANK(Tableau8[[#This Row],[Nom]]),"",MAX(0,MIN(EOMONTH(J$1,0),$E54)-MAX(EOMONTH(J$1,-1),$D54-1))))</f>
        <v>31</v>
      </c>
      <c r="K54" s="27">
        <f ca="1">IF(MONTH(TODAY())&lt;MONTH(K$1),"",IF(ISBLANK(Tableau8[[#This Row],[Nom]]),"",MAX(0,MIN(EOMONTH(K$1,0),$E54)-MAX(EOMONTH(K$1,-1),$D54-1))))</f>
        <v>30</v>
      </c>
      <c r="L54" s="27" t="str">
        <f ca="1">IF(MONTH(TODAY())&lt;MONTH(L$1),"",IF(ISBLANK(Tableau8[[#This Row],[Nom]]),"",MAX(0,MIN(EOMONTH(L$1,0),$E54)-MAX(EOMONTH(L$1,-1),$D54-1))))</f>
        <v/>
      </c>
      <c r="M54" s="27" t="str">
        <f ca="1">IF(MONTH(TODAY())&lt;MONTH(M$1),"",IF(ISBLANK(Tableau8[[#This Row],[Nom]]),"",MAX(0,MIN(EOMONTH(M$1,0),$E54)-MAX(EOMONTH(M$1,-1),$D54-1))))</f>
        <v/>
      </c>
      <c r="N54" s="27" t="str">
        <f ca="1">IF(MONTH(TODAY())&lt;MONTH(N$1),"",IF(ISBLANK(Tableau8[[#This Row],[Nom]]),"",MAX(0,MIN(EOMONTH(N$1,0),$E54)-MAX(EOMONTH(N$1,-1),$D54-1))))</f>
        <v/>
      </c>
      <c r="O54" s="27" t="str">
        <f ca="1">IF(MONTH(TODAY())&lt;MONTH(O$1),"",IF(ISBLANK(Tableau8[[#This Row],[Nom]]),"",MAX(0,MIN(EOMONTH(O$1,0),$E54)-MAX(EOMONTH(O$1,-1),$D54-1))))</f>
        <v/>
      </c>
      <c r="P54" s="27" t="str">
        <f ca="1">IF(MONTH(TODAY())&lt;MONTH(P$1),"",IF(ISBLANK(Tableau8[[#This Row],[Nom]]),"",MAX(0,MIN(EOMONTH(P$1,0),$E54)-MAX(EOMONTH(P$1,-1),$D54-1))))</f>
        <v/>
      </c>
      <c r="Q54" s="27" t="str">
        <f ca="1">IF(MONTH(TODAY())&lt;MONTH(Q$1),"",IF(ISBLANK(Tableau8[[#This Row],[Nom]]),"",MAX(0,MIN(EOMONTH(Q$1,0),$E54)-MAX(EOMONTH(Q$1,-1),$D54-1))))</f>
        <v/>
      </c>
      <c r="R54" s="25">
        <f t="shared" ca="1" si="1"/>
        <v>181</v>
      </c>
    </row>
    <row r="55" spans="1:18">
      <c r="A55" s="20">
        <v>1</v>
      </c>
      <c r="B55" s="20" t="s">
        <v>366</v>
      </c>
      <c r="C55" s="21"/>
      <c r="D55" s="21">
        <v>44334</v>
      </c>
      <c r="E55" s="21"/>
      <c r="F55" s="27">
        <f ca="1">IF(MONTH(TODAY())&lt;MONTH(F$1),"",IF(ISBLANK(Tableau8[[#This Row],[Nom]]),"",MAX(0,MIN(EOMONTH(F$1,0),$E55)-MAX(EOMONTH(F$1,-1),$D55-1))))</f>
        <v>0</v>
      </c>
      <c r="G55" s="27">
        <f ca="1">IF(MONTH(TODAY())&lt;MONTH(G$1),"",IF(ISBLANK(Tableau8[[#This Row],[Nom]]),"",MAX(0,MIN(EOMONTH(G$1,0),$E55)-MAX(EOMONTH(G$1,-1),$D55-1))))</f>
        <v>0</v>
      </c>
      <c r="H55" s="27">
        <f ca="1">IF(MONTH(TODAY())&lt;MONTH(H$1),"",IF(ISBLANK(Tableau8[[#This Row],[Nom]]),"",MAX(0,MIN(EOMONTH(H$1,0),$E55)-MAX(EOMONTH(H$1,-1),$D55-1))))</f>
        <v>0</v>
      </c>
      <c r="I55" s="27">
        <f ca="1">IF(MONTH(TODAY())&lt;MONTH(I$1),"",IF(ISBLANK(Tableau8[[#This Row],[Nom]]),"",MAX(0,MIN(EOMONTH(I$1,0),$E55)-MAX(EOMONTH(I$1,-1),$D55-1))))</f>
        <v>0</v>
      </c>
      <c r="J55" s="27">
        <f ca="1">IF(MONTH(TODAY())&lt;MONTH(J$1),"",IF(ISBLANK(Tableau8[[#This Row],[Nom]]),"",MAX(0,MIN(EOMONTH(J$1,0),$E55)-MAX(EOMONTH(J$1,-1),$D55-1))))</f>
        <v>14</v>
      </c>
      <c r="K55" s="27">
        <f ca="1">IF(MONTH(TODAY())&lt;MONTH(K$1),"",IF(ISBLANK(Tableau8[[#This Row],[Nom]]),"",MAX(0,MIN(EOMONTH(K$1,0),$E55)-MAX(EOMONTH(K$1,-1),$D55-1))))</f>
        <v>30</v>
      </c>
      <c r="L55" s="27" t="str">
        <f ca="1">IF(MONTH(TODAY())&lt;MONTH(L$1),"",IF(ISBLANK(Tableau8[[#This Row],[Nom]]),"",MAX(0,MIN(EOMONTH(L$1,0),$E55)-MAX(EOMONTH(L$1,-1),$D55-1))))</f>
        <v/>
      </c>
      <c r="M55" s="27" t="str">
        <f ca="1">IF(MONTH(TODAY())&lt;MONTH(M$1),"",IF(ISBLANK(Tableau8[[#This Row],[Nom]]),"",MAX(0,MIN(EOMONTH(M$1,0),$E55)-MAX(EOMONTH(M$1,-1),$D55-1))))</f>
        <v/>
      </c>
      <c r="N55" s="27" t="str">
        <f ca="1">IF(MONTH(TODAY())&lt;MONTH(N$1),"",IF(ISBLANK(Tableau8[[#This Row],[Nom]]),"",MAX(0,MIN(EOMONTH(N$1,0),$E55)-MAX(EOMONTH(N$1,-1),$D55-1))))</f>
        <v/>
      </c>
      <c r="O55" s="27" t="str">
        <f ca="1">IF(MONTH(TODAY())&lt;MONTH(O$1),"",IF(ISBLANK(Tableau8[[#This Row],[Nom]]),"",MAX(0,MIN(EOMONTH(O$1,0),$E55)-MAX(EOMONTH(O$1,-1),$D55-1))))</f>
        <v/>
      </c>
      <c r="P55" s="27" t="str">
        <f ca="1">IF(MONTH(TODAY())&lt;MONTH(P$1),"",IF(ISBLANK(Tableau8[[#This Row],[Nom]]),"",MAX(0,MIN(EOMONTH(P$1,0),$E55)-MAX(EOMONTH(P$1,-1),$D55-1))))</f>
        <v/>
      </c>
      <c r="Q55" s="27" t="str">
        <f ca="1">IF(MONTH(TODAY())&lt;MONTH(Q$1),"",IF(ISBLANK(Tableau8[[#This Row],[Nom]]),"",MAX(0,MIN(EOMONTH(Q$1,0),$E55)-MAX(EOMONTH(Q$1,-1),$D55-1))))</f>
        <v/>
      </c>
      <c r="R55" s="25">
        <f t="shared" ca="1" si="1"/>
        <v>44</v>
      </c>
    </row>
    <row r="56" spans="1:18">
      <c r="A56" s="20">
        <v>1</v>
      </c>
      <c r="B56" s="20" t="s">
        <v>375</v>
      </c>
      <c r="C56" s="21"/>
      <c r="D56" s="21">
        <v>44259</v>
      </c>
      <c r="E56" s="21"/>
      <c r="F56" s="27">
        <f ca="1">IF(MONTH(TODAY())&lt;MONTH(F$1),"",IF(ISBLANK(Tableau8[[#This Row],[Nom]]),"",MAX(0,MIN(EOMONTH(F$1,0),$E56)-MAX(EOMONTH(F$1,-1),$D56-1))))</f>
        <v>0</v>
      </c>
      <c r="G56" s="27">
        <f ca="1">IF(MONTH(TODAY())&lt;MONTH(G$1),"",IF(ISBLANK(Tableau8[[#This Row],[Nom]]),"",MAX(0,MIN(EOMONTH(G$1,0),$E56)-MAX(EOMONTH(G$1,-1),$D56-1))))</f>
        <v>0</v>
      </c>
      <c r="H56" s="27">
        <f ca="1">IF(MONTH(TODAY())&lt;MONTH(H$1),"",IF(ISBLANK(Tableau8[[#This Row],[Nom]]),"",MAX(0,MIN(EOMONTH(H$1,0),$E56)-MAX(EOMONTH(H$1,-1),$D56-1))))</f>
        <v>28</v>
      </c>
      <c r="I56" s="27">
        <f ca="1">IF(MONTH(TODAY())&lt;MONTH(I$1),"",IF(ISBLANK(Tableau8[[#This Row],[Nom]]),"",MAX(0,MIN(EOMONTH(I$1,0),$E56)-MAX(EOMONTH(I$1,-1),$D56-1))))</f>
        <v>30</v>
      </c>
      <c r="J56" s="27">
        <f ca="1">IF(MONTH(TODAY())&lt;MONTH(J$1),"",IF(ISBLANK(Tableau8[[#This Row],[Nom]]),"",MAX(0,MIN(EOMONTH(J$1,0),$E56)-MAX(EOMONTH(J$1,-1),$D56-1))))</f>
        <v>31</v>
      </c>
      <c r="K56" s="27">
        <f ca="1">IF(MONTH(TODAY())&lt;MONTH(K$1),"",IF(ISBLANK(Tableau8[[#This Row],[Nom]]),"",MAX(0,MIN(EOMONTH(K$1,0),$E56)-MAX(EOMONTH(K$1,-1),$D56-1))))</f>
        <v>30</v>
      </c>
      <c r="L56" s="27" t="str">
        <f ca="1">IF(MONTH(TODAY())&lt;MONTH(L$1),"",IF(ISBLANK(Tableau8[[#This Row],[Nom]]),"",MAX(0,MIN(EOMONTH(L$1,0),$E56)-MAX(EOMONTH(L$1,-1),$D56-1))))</f>
        <v/>
      </c>
      <c r="M56" s="27" t="str">
        <f ca="1">IF(MONTH(TODAY())&lt;MONTH(M$1),"",IF(ISBLANK(Tableau8[[#This Row],[Nom]]),"",MAX(0,MIN(EOMONTH(M$1,0),$E56)-MAX(EOMONTH(M$1,-1),$D56-1))))</f>
        <v/>
      </c>
      <c r="N56" s="27" t="str">
        <f ca="1">IF(MONTH(TODAY())&lt;MONTH(N$1),"",IF(ISBLANK(Tableau8[[#This Row],[Nom]]),"",MAX(0,MIN(EOMONTH(N$1,0),$E56)-MAX(EOMONTH(N$1,-1),$D56-1))))</f>
        <v/>
      </c>
      <c r="O56" s="27" t="str">
        <f ca="1">IF(MONTH(TODAY())&lt;MONTH(O$1),"",IF(ISBLANK(Tableau8[[#This Row],[Nom]]),"",MAX(0,MIN(EOMONTH(O$1,0),$E56)-MAX(EOMONTH(O$1,-1),$D56-1))))</f>
        <v/>
      </c>
      <c r="P56" s="27" t="str">
        <f ca="1">IF(MONTH(TODAY())&lt;MONTH(P$1),"",IF(ISBLANK(Tableau8[[#This Row],[Nom]]),"",MAX(0,MIN(EOMONTH(P$1,0),$E56)-MAX(EOMONTH(P$1,-1),$D56-1))))</f>
        <v/>
      </c>
      <c r="Q56" s="27" t="str">
        <f ca="1">IF(MONTH(TODAY())&lt;MONTH(Q$1),"",IF(ISBLANK(Tableau8[[#This Row],[Nom]]),"",MAX(0,MIN(EOMONTH(Q$1,0),$E56)-MAX(EOMONTH(Q$1,-1),$D56-1))))</f>
        <v/>
      </c>
      <c r="R56" s="25">
        <f t="shared" ca="1" si="1"/>
        <v>119</v>
      </c>
    </row>
    <row r="57" spans="1:18">
      <c r="A57" s="20">
        <v>1</v>
      </c>
      <c r="B57" s="20" t="s">
        <v>415</v>
      </c>
      <c r="C57" s="21"/>
      <c r="D57" s="21">
        <v>44343</v>
      </c>
      <c r="E57" s="21"/>
      <c r="F57" s="27">
        <f ca="1">IF(MONTH(TODAY())&lt;MONTH(F$1),"",IF(ISBLANK(Tableau8[[#This Row],[Nom]]),"",MAX(0,MIN(EOMONTH(F$1,0),$E57)-MAX(EOMONTH(F$1,-1),$D57-1))))</f>
        <v>0</v>
      </c>
      <c r="G57" s="27">
        <f ca="1">IF(MONTH(TODAY())&lt;MONTH(G$1),"",IF(ISBLANK(Tableau8[[#This Row],[Nom]]),"",MAX(0,MIN(EOMONTH(G$1,0),$E57)-MAX(EOMONTH(G$1,-1),$D57-1))))</f>
        <v>0</v>
      </c>
      <c r="H57" s="27">
        <f ca="1">IF(MONTH(TODAY())&lt;MONTH(H$1),"",IF(ISBLANK(Tableau8[[#This Row],[Nom]]),"",MAX(0,MIN(EOMONTH(H$1,0),$E57)-MAX(EOMONTH(H$1,-1),$D57-1))))</f>
        <v>0</v>
      </c>
      <c r="I57" s="27">
        <f ca="1">IF(MONTH(TODAY())&lt;MONTH(I$1),"",IF(ISBLANK(Tableau8[[#This Row],[Nom]]),"",MAX(0,MIN(EOMONTH(I$1,0),$E57)-MAX(EOMONTH(I$1,-1),$D57-1))))</f>
        <v>0</v>
      </c>
      <c r="J57" s="27">
        <f ca="1">IF(MONTH(TODAY())&lt;MONTH(J$1),"",IF(ISBLANK(Tableau8[[#This Row],[Nom]]),"",MAX(0,MIN(EOMONTH(J$1,0),$E57)-MAX(EOMONTH(J$1,-1),$D57-1))))</f>
        <v>5</v>
      </c>
      <c r="K57" s="27">
        <f ca="1">IF(MONTH(TODAY())&lt;MONTH(K$1),"",IF(ISBLANK(Tableau8[[#This Row],[Nom]]),"",MAX(0,MIN(EOMONTH(K$1,0),$E57)-MAX(EOMONTH(K$1,-1),$D57-1))))</f>
        <v>30</v>
      </c>
      <c r="L57" s="27" t="str">
        <f ca="1">IF(MONTH(TODAY())&lt;MONTH(L$1),"",IF(ISBLANK(Tableau8[[#This Row],[Nom]]),"",MAX(0,MIN(EOMONTH(L$1,0),$E57)-MAX(EOMONTH(L$1,-1),$D57-1))))</f>
        <v/>
      </c>
      <c r="M57" s="27" t="str">
        <f ca="1">IF(MONTH(TODAY())&lt;MONTH(M$1),"",IF(ISBLANK(Tableau8[[#This Row],[Nom]]),"",MAX(0,MIN(EOMONTH(M$1,0),$E57)-MAX(EOMONTH(M$1,-1),$D57-1))))</f>
        <v/>
      </c>
      <c r="N57" s="27" t="str">
        <f ca="1">IF(MONTH(TODAY())&lt;MONTH(N$1),"",IF(ISBLANK(Tableau8[[#This Row],[Nom]]),"",MAX(0,MIN(EOMONTH(N$1,0),$E57)-MAX(EOMONTH(N$1,-1),$D57-1))))</f>
        <v/>
      </c>
      <c r="O57" s="27" t="str">
        <f ca="1">IF(MONTH(TODAY())&lt;MONTH(O$1),"",IF(ISBLANK(Tableau8[[#This Row],[Nom]]),"",MAX(0,MIN(EOMONTH(O$1,0),$E57)-MAX(EOMONTH(O$1,-1),$D57-1))))</f>
        <v/>
      </c>
      <c r="P57" s="27" t="str">
        <f ca="1">IF(MONTH(TODAY())&lt;MONTH(P$1),"",IF(ISBLANK(Tableau8[[#This Row],[Nom]]),"",MAX(0,MIN(EOMONTH(P$1,0),$E57)-MAX(EOMONTH(P$1,-1),$D57-1))))</f>
        <v/>
      </c>
      <c r="Q57" s="27" t="str">
        <f ca="1">IF(MONTH(TODAY())&lt;MONTH(Q$1),"",IF(ISBLANK(Tableau8[[#This Row],[Nom]]),"",MAX(0,MIN(EOMONTH(Q$1,0),$E57)-MAX(EOMONTH(Q$1,-1),$D57-1))))</f>
        <v/>
      </c>
      <c r="R57" s="25">
        <f t="shared" ca="1" si="1"/>
        <v>35</v>
      </c>
    </row>
    <row r="58" spans="1:18">
      <c r="A58" s="20">
        <v>1</v>
      </c>
      <c r="B58" s="20" t="s">
        <v>320</v>
      </c>
      <c r="C58" s="21"/>
      <c r="D58" s="21">
        <v>44187</v>
      </c>
      <c r="E58" s="21"/>
      <c r="F58" s="27">
        <f ca="1">IF(MONTH(TODAY())&lt;MONTH(F$1),"",IF(ISBLANK(Tableau8[[#This Row],[Nom]]),"",MAX(0,MIN(EOMONTH(F$1,0),$E58)-MAX(EOMONTH(F$1,-1),$D58-1))))</f>
        <v>31</v>
      </c>
      <c r="G58" s="27">
        <f ca="1">IF(MONTH(TODAY())&lt;MONTH(G$1),"",IF(ISBLANK(Tableau8[[#This Row],[Nom]]),"",MAX(0,MIN(EOMONTH(G$1,0),$E58)-MAX(EOMONTH(G$1,-1),$D58-1))))</f>
        <v>28</v>
      </c>
      <c r="H58" s="27">
        <f ca="1">IF(MONTH(TODAY())&lt;MONTH(H$1),"",IF(ISBLANK(Tableau8[[#This Row],[Nom]]),"",MAX(0,MIN(EOMONTH(H$1,0),$E58)-MAX(EOMONTH(H$1,-1),$D58-1))))</f>
        <v>31</v>
      </c>
      <c r="I58" s="27">
        <f ca="1">IF(MONTH(TODAY())&lt;MONTH(I$1),"",IF(ISBLANK(Tableau8[[#This Row],[Nom]]),"",MAX(0,MIN(EOMONTH(I$1,0),$E58)-MAX(EOMONTH(I$1,-1),$D58-1))))</f>
        <v>30</v>
      </c>
      <c r="J58" s="27">
        <f ca="1">IF(MONTH(TODAY())&lt;MONTH(J$1),"",IF(ISBLANK(Tableau8[[#This Row],[Nom]]),"",MAX(0,MIN(EOMONTH(J$1,0),$E58)-MAX(EOMONTH(J$1,-1),$D58-1))))</f>
        <v>31</v>
      </c>
      <c r="K58" s="27">
        <f ca="1">IF(MONTH(TODAY())&lt;MONTH(K$1),"",IF(ISBLANK(Tableau8[[#This Row],[Nom]]),"",MAX(0,MIN(EOMONTH(K$1,0),$E58)-MAX(EOMONTH(K$1,-1),$D58-1))))</f>
        <v>30</v>
      </c>
      <c r="L58" s="27" t="str">
        <f ca="1">IF(MONTH(TODAY())&lt;MONTH(L$1),"",IF(ISBLANK(Tableau8[[#This Row],[Nom]]),"",MAX(0,MIN(EOMONTH(L$1,0),$E58)-MAX(EOMONTH(L$1,-1),$D58-1))))</f>
        <v/>
      </c>
      <c r="M58" s="27" t="str">
        <f ca="1">IF(MONTH(TODAY())&lt;MONTH(M$1),"",IF(ISBLANK(Tableau8[[#This Row],[Nom]]),"",MAX(0,MIN(EOMONTH(M$1,0),$E58)-MAX(EOMONTH(M$1,-1),$D58-1))))</f>
        <v/>
      </c>
      <c r="N58" s="27" t="str">
        <f ca="1">IF(MONTH(TODAY())&lt;MONTH(N$1),"",IF(ISBLANK(Tableau8[[#This Row],[Nom]]),"",MAX(0,MIN(EOMONTH(N$1,0),$E58)-MAX(EOMONTH(N$1,-1),$D58-1))))</f>
        <v/>
      </c>
      <c r="O58" s="27" t="str">
        <f ca="1">IF(MONTH(TODAY())&lt;MONTH(O$1),"",IF(ISBLANK(Tableau8[[#This Row],[Nom]]),"",MAX(0,MIN(EOMONTH(O$1,0),$E58)-MAX(EOMONTH(O$1,-1),$D58-1))))</f>
        <v/>
      </c>
      <c r="P58" s="27" t="str">
        <f ca="1">IF(MONTH(TODAY())&lt;MONTH(P$1),"",IF(ISBLANK(Tableau8[[#This Row],[Nom]]),"",MAX(0,MIN(EOMONTH(P$1,0),$E58)-MAX(EOMONTH(P$1,-1),$D58-1))))</f>
        <v/>
      </c>
      <c r="Q58" s="27" t="str">
        <f ca="1">IF(MONTH(TODAY())&lt;MONTH(Q$1),"",IF(ISBLANK(Tableau8[[#This Row],[Nom]]),"",MAX(0,MIN(EOMONTH(Q$1,0),$E58)-MAX(EOMONTH(Q$1,-1),$D58-1))))</f>
        <v/>
      </c>
      <c r="R58" s="25">
        <f t="shared" ca="1" si="1"/>
        <v>181</v>
      </c>
    </row>
    <row r="59" spans="1:18">
      <c r="A59" s="20">
        <v>1</v>
      </c>
      <c r="B59" s="20" t="s">
        <v>380</v>
      </c>
      <c r="C59" s="21"/>
      <c r="D59" s="21">
        <v>44259</v>
      </c>
      <c r="E59" s="21"/>
      <c r="F59" s="27">
        <f ca="1">IF(MONTH(TODAY())&lt;MONTH(F$1),"",IF(ISBLANK(Tableau8[[#This Row],[Nom]]),"",MAX(0,MIN(EOMONTH(F$1,0),$E59)-MAX(EOMONTH(F$1,-1),$D59-1))))</f>
        <v>0</v>
      </c>
      <c r="G59" s="27">
        <f ca="1">IF(MONTH(TODAY())&lt;MONTH(G$1),"",IF(ISBLANK(Tableau8[[#This Row],[Nom]]),"",MAX(0,MIN(EOMONTH(G$1,0),$E59)-MAX(EOMONTH(G$1,-1),$D59-1))))</f>
        <v>0</v>
      </c>
      <c r="H59" s="27">
        <f ca="1">IF(MONTH(TODAY())&lt;MONTH(H$1),"",IF(ISBLANK(Tableau8[[#This Row],[Nom]]),"",MAX(0,MIN(EOMONTH(H$1,0),$E59)-MAX(EOMONTH(H$1,-1),$D59-1))))</f>
        <v>28</v>
      </c>
      <c r="I59" s="27">
        <f ca="1">IF(MONTH(TODAY())&lt;MONTH(I$1),"",IF(ISBLANK(Tableau8[[#This Row],[Nom]]),"",MAX(0,MIN(EOMONTH(I$1,0),$E59)-MAX(EOMONTH(I$1,-1),$D59-1))))</f>
        <v>30</v>
      </c>
      <c r="J59" s="27">
        <f ca="1">IF(MONTH(TODAY())&lt;MONTH(J$1),"",IF(ISBLANK(Tableau8[[#This Row],[Nom]]),"",MAX(0,MIN(EOMONTH(J$1,0),$E59)-MAX(EOMONTH(J$1,-1),$D59-1))))</f>
        <v>31</v>
      </c>
      <c r="K59" s="27">
        <f ca="1">IF(MONTH(TODAY())&lt;MONTH(K$1),"",IF(ISBLANK(Tableau8[[#This Row],[Nom]]),"",MAX(0,MIN(EOMONTH(K$1,0),$E59)-MAX(EOMONTH(K$1,-1),$D59-1))))</f>
        <v>30</v>
      </c>
      <c r="L59" s="27" t="str">
        <f ca="1">IF(MONTH(TODAY())&lt;MONTH(L$1),"",IF(ISBLANK(Tableau8[[#This Row],[Nom]]),"",MAX(0,MIN(EOMONTH(L$1,0),$E59)-MAX(EOMONTH(L$1,-1),$D59-1))))</f>
        <v/>
      </c>
      <c r="M59" s="27" t="str">
        <f ca="1">IF(MONTH(TODAY())&lt;MONTH(M$1),"",IF(ISBLANK(Tableau8[[#This Row],[Nom]]),"",MAX(0,MIN(EOMONTH(M$1,0),$E59)-MAX(EOMONTH(M$1,-1),$D59-1))))</f>
        <v/>
      </c>
      <c r="N59" s="27" t="str">
        <f ca="1">IF(MONTH(TODAY())&lt;MONTH(N$1),"",IF(ISBLANK(Tableau8[[#This Row],[Nom]]),"",MAX(0,MIN(EOMONTH(N$1,0),$E59)-MAX(EOMONTH(N$1,-1),$D59-1))))</f>
        <v/>
      </c>
      <c r="O59" s="27" t="str">
        <f ca="1">IF(MONTH(TODAY())&lt;MONTH(O$1),"",IF(ISBLANK(Tableau8[[#This Row],[Nom]]),"",MAX(0,MIN(EOMONTH(O$1,0),$E59)-MAX(EOMONTH(O$1,-1),$D59-1))))</f>
        <v/>
      </c>
      <c r="P59" s="27" t="str">
        <f ca="1">IF(MONTH(TODAY())&lt;MONTH(P$1),"",IF(ISBLANK(Tableau8[[#This Row],[Nom]]),"",MAX(0,MIN(EOMONTH(P$1,0),$E59)-MAX(EOMONTH(P$1,-1),$D59-1))))</f>
        <v/>
      </c>
      <c r="Q59" s="27" t="str">
        <f ca="1">IF(MONTH(TODAY())&lt;MONTH(Q$1),"",IF(ISBLANK(Tableau8[[#This Row],[Nom]]),"",MAX(0,MIN(EOMONTH(Q$1,0),$E59)-MAX(EOMONTH(Q$1,-1),$D59-1))))</f>
        <v/>
      </c>
      <c r="R59" s="25">
        <f t="shared" ca="1" si="1"/>
        <v>119</v>
      </c>
    </row>
    <row r="60" spans="1:18">
      <c r="A60" s="20">
        <v>1</v>
      </c>
      <c r="B60" s="20" t="s">
        <v>407</v>
      </c>
      <c r="C60" s="21"/>
      <c r="D60" s="21">
        <v>44319</v>
      </c>
      <c r="E60" s="21"/>
      <c r="F60" s="27">
        <f ca="1">IF(MONTH(TODAY())&lt;MONTH(F$1),"",IF(ISBLANK(Tableau8[[#This Row],[Nom]]),"",MAX(0,MIN(EOMONTH(F$1,0),$E60)-MAX(EOMONTH(F$1,-1),$D60-1))))</f>
        <v>0</v>
      </c>
      <c r="G60" s="27">
        <f ca="1">IF(MONTH(TODAY())&lt;MONTH(G$1),"",IF(ISBLANK(Tableau8[[#This Row],[Nom]]),"",MAX(0,MIN(EOMONTH(G$1,0),$E60)-MAX(EOMONTH(G$1,-1),$D60-1))))</f>
        <v>0</v>
      </c>
      <c r="H60" s="27">
        <f ca="1">IF(MONTH(TODAY())&lt;MONTH(H$1),"",IF(ISBLANK(Tableau8[[#This Row],[Nom]]),"",MAX(0,MIN(EOMONTH(H$1,0),$E60)-MAX(EOMONTH(H$1,-1),$D60-1))))</f>
        <v>0</v>
      </c>
      <c r="I60" s="27">
        <f ca="1">IF(MONTH(TODAY())&lt;MONTH(I$1),"",IF(ISBLANK(Tableau8[[#This Row],[Nom]]),"",MAX(0,MIN(EOMONTH(I$1,0),$E60)-MAX(EOMONTH(I$1,-1),$D60-1))))</f>
        <v>0</v>
      </c>
      <c r="J60" s="27">
        <f ca="1">IF(MONTH(TODAY())&lt;MONTH(J$1),"",IF(ISBLANK(Tableau8[[#This Row],[Nom]]),"",MAX(0,MIN(EOMONTH(J$1,0),$E60)-MAX(EOMONTH(J$1,-1),$D60-1))))</f>
        <v>29</v>
      </c>
      <c r="K60" s="27">
        <f ca="1">IF(MONTH(TODAY())&lt;MONTH(K$1),"",IF(ISBLANK(Tableau8[[#This Row],[Nom]]),"",MAX(0,MIN(EOMONTH(K$1,0),$E60)-MAX(EOMONTH(K$1,-1),$D60-1))))</f>
        <v>30</v>
      </c>
      <c r="L60" s="27" t="str">
        <f ca="1">IF(MONTH(TODAY())&lt;MONTH(L$1),"",IF(ISBLANK(Tableau8[[#This Row],[Nom]]),"",MAX(0,MIN(EOMONTH(L$1,0),$E60)-MAX(EOMONTH(L$1,-1),$D60-1))))</f>
        <v/>
      </c>
      <c r="M60" s="27" t="str">
        <f ca="1">IF(MONTH(TODAY())&lt;MONTH(M$1),"",IF(ISBLANK(Tableau8[[#This Row],[Nom]]),"",MAX(0,MIN(EOMONTH(M$1,0),$E60)-MAX(EOMONTH(M$1,-1),$D60-1))))</f>
        <v/>
      </c>
      <c r="N60" s="27" t="str">
        <f ca="1">IF(MONTH(TODAY())&lt;MONTH(N$1),"",IF(ISBLANK(Tableau8[[#This Row],[Nom]]),"",MAX(0,MIN(EOMONTH(N$1,0),$E60)-MAX(EOMONTH(N$1,-1),$D60-1))))</f>
        <v/>
      </c>
      <c r="O60" s="27" t="str">
        <f ca="1">IF(MONTH(TODAY())&lt;MONTH(O$1),"",IF(ISBLANK(Tableau8[[#This Row],[Nom]]),"",MAX(0,MIN(EOMONTH(O$1,0),$E60)-MAX(EOMONTH(O$1,-1),$D60-1))))</f>
        <v/>
      </c>
      <c r="P60" s="27" t="str">
        <f ca="1">IF(MONTH(TODAY())&lt;MONTH(P$1),"",IF(ISBLANK(Tableau8[[#This Row],[Nom]]),"",MAX(0,MIN(EOMONTH(P$1,0),$E60)-MAX(EOMONTH(P$1,-1),$D60-1))))</f>
        <v/>
      </c>
      <c r="Q60" s="27" t="str">
        <f ca="1">IF(MONTH(TODAY())&lt;MONTH(Q$1),"",IF(ISBLANK(Tableau8[[#This Row],[Nom]]),"",MAX(0,MIN(EOMONTH(Q$1,0),$E60)-MAX(EOMONTH(Q$1,-1),$D60-1))))</f>
        <v/>
      </c>
      <c r="R60" s="25">
        <f t="shared" ca="1" si="1"/>
        <v>59</v>
      </c>
    </row>
    <row r="61" spans="1:18">
      <c r="A61" s="20">
        <v>1</v>
      </c>
      <c r="B61" s="20" t="s">
        <v>111</v>
      </c>
      <c r="C61" s="21"/>
      <c r="D61" s="21">
        <v>44259</v>
      </c>
      <c r="E61" s="21"/>
      <c r="F61" s="27">
        <f ca="1">IF(MONTH(TODAY())&lt;MONTH(F$1),"",IF(ISBLANK(Tableau8[[#This Row],[Nom]]),"",MAX(0,MIN(EOMONTH(F$1,0),$E61)-MAX(EOMONTH(F$1,-1),$D61-1))))</f>
        <v>0</v>
      </c>
      <c r="G61" s="27">
        <f ca="1">IF(MONTH(TODAY())&lt;MONTH(G$1),"",IF(ISBLANK(Tableau8[[#This Row],[Nom]]),"",MAX(0,MIN(EOMONTH(G$1,0),$E61)-MAX(EOMONTH(G$1,-1),$D61-1))))</f>
        <v>0</v>
      </c>
      <c r="H61" s="27">
        <f ca="1">IF(MONTH(TODAY())&lt;MONTH(H$1),"",IF(ISBLANK(Tableau8[[#This Row],[Nom]]),"",MAX(0,MIN(EOMONTH(H$1,0),$E61)-MAX(EOMONTH(H$1,-1),$D61-1))))</f>
        <v>28</v>
      </c>
      <c r="I61" s="27">
        <f ca="1">IF(MONTH(TODAY())&lt;MONTH(I$1),"",IF(ISBLANK(Tableau8[[#This Row],[Nom]]),"",MAX(0,MIN(EOMONTH(I$1,0),$E61)-MAX(EOMONTH(I$1,-1),$D61-1))))</f>
        <v>30</v>
      </c>
      <c r="J61" s="27">
        <f ca="1">IF(MONTH(TODAY())&lt;MONTH(J$1),"",IF(ISBLANK(Tableau8[[#This Row],[Nom]]),"",MAX(0,MIN(EOMONTH(J$1,0),$E61)-MAX(EOMONTH(J$1,-1),$D61-1))))</f>
        <v>31</v>
      </c>
      <c r="K61" s="27">
        <f ca="1">IF(MONTH(TODAY())&lt;MONTH(K$1),"",IF(ISBLANK(Tableau8[[#This Row],[Nom]]),"",MAX(0,MIN(EOMONTH(K$1,0),$E61)-MAX(EOMONTH(K$1,-1),$D61-1))))</f>
        <v>30</v>
      </c>
      <c r="L61" s="27" t="str">
        <f ca="1">IF(MONTH(TODAY())&lt;MONTH(L$1),"",IF(ISBLANK(Tableau8[[#This Row],[Nom]]),"",MAX(0,MIN(EOMONTH(L$1,0),$E61)-MAX(EOMONTH(L$1,-1),$D61-1))))</f>
        <v/>
      </c>
      <c r="M61" s="27" t="str">
        <f ca="1">IF(MONTH(TODAY())&lt;MONTH(M$1),"",IF(ISBLANK(Tableau8[[#This Row],[Nom]]),"",MAX(0,MIN(EOMONTH(M$1,0),$E61)-MAX(EOMONTH(M$1,-1),$D61-1))))</f>
        <v/>
      </c>
      <c r="N61" s="27" t="str">
        <f ca="1">IF(MONTH(TODAY())&lt;MONTH(N$1),"",IF(ISBLANK(Tableau8[[#This Row],[Nom]]),"",MAX(0,MIN(EOMONTH(N$1,0),$E61)-MAX(EOMONTH(N$1,-1),$D61-1))))</f>
        <v/>
      </c>
      <c r="O61" s="27" t="str">
        <f ca="1">IF(MONTH(TODAY())&lt;MONTH(O$1),"",IF(ISBLANK(Tableau8[[#This Row],[Nom]]),"",MAX(0,MIN(EOMONTH(O$1,0),$E61)-MAX(EOMONTH(O$1,-1),$D61-1))))</f>
        <v/>
      </c>
      <c r="P61" s="27" t="str">
        <f ca="1">IF(MONTH(TODAY())&lt;MONTH(P$1),"",IF(ISBLANK(Tableau8[[#This Row],[Nom]]),"",MAX(0,MIN(EOMONTH(P$1,0),$E61)-MAX(EOMONTH(P$1,-1),$D61-1))))</f>
        <v/>
      </c>
      <c r="Q61" s="27" t="str">
        <f ca="1">IF(MONTH(TODAY())&lt;MONTH(Q$1),"",IF(ISBLANK(Tableau8[[#This Row],[Nom]]),"",MAX(0,MIN(EOMONTH(Q$1,0),$E61)-MAX(EOMONTH(Q$1,-1),$D61-1))))</f>
        <v/>
      </c>
      <c r="R61" s="25">
        <f t="shared" ca="1" si="1"/>
        <v>119</v>
      </c>
    </row>
    <row r="62" spans="1:18">
      <c r="A62" s="20">
        <v>1</v>
      </c>
      <c r="B62" s="20" t="s">
        <v>423</v>
      </c>
      <c r="C62" s="21"/>
      <c r="D62" s="21">
        <v>44350</v>
      </c>
      <c r="E62" s="21"/>
      <c r="F62" s="27">
        <f ca="1">IF(MONTH(TODAY())&lt;MONTH(F$1),"",IF(ISBLANK(Tableau8[[#This Row],[Nom]]),"",MAX(0,MIN(EOMONTH(F$1,0),$E62)-MAX(EOMONTH(F$1,-1),$D62-1))))</f>
        <v>0</v>
      </c>
      <c r="G62" s="27">
        <f ca="1">IF(MONTH(TODAY())&lt;MONTH(G$1),"",IF(ISBLANK(Tableau8[[#This Row],[Nom]]),"",MAX(0,MIN(EOMONTH(G$1,0),$E62)-MAX(EOMONTH(G$1,-1),$D62-1))))</f>
        <v>0</v>
      </c>
      <c r="H62" s="27">
        <f ca="1">IF(MONTH(TODAY())&lt;MONTH(H$1),"",IF(ISBLANK(Tableau8[[#This Row],[Nom]]),"",MAX(0,MIN(EOMONTH(H$1,0),$E62)-MAX(EOMONTH(H$1,-1),$D62-1))))</f>
        <v>0</v>
      </c>
      <c r="I62" s="27">
        <f ca="1">IF(MONTH(TODAY())&lt;MONTH(I$1),"",IF(ISBLANK(Tableau8[[#This Row],[Nom]]),"",MAX(0,MIN(EOMONTH(I$1,0),$E62)-MAX(EOMONTH(I$1,-1),$D62-1))))</f>
        <v>0</v>
      </c>
      <c r="J62" s="27">
        <f ca="1">IF(MONTH(TODAY())&lt;MONTH(J$1),"",IF(ISBLANK(Tableau8[[#This Row],[Nom]]),"",MAX(0,MIN(EOMONTH(J$1,0),$E62)-MAX(EOMONTH(J$1,-1),$D62-1))))</f>
        <v>0</v>
      </c>
      <c r="K62" s="27">
        <f ca="1">IF(MONTH(TODAY())&lt;MONTH(K$1),"",IF(ISBLANK(Tableau8[[#This Row],[Nom]]),"",MAX(0,MIN(EOMONTH(K$1,0),$E62)-MAX(EOMONTH(K$1,-1),$D62-1))))</f>
        <v>28</v>
      </c>
      <c r="L62" s="27" t="str">
        <f ca="1">IF(MONTH(TODAY())&lt;MONTH(L$1),"",IF(ISBLANK(Tableau8[[#This Row],[Nom]]),"",MAX(0,MIN(EOMONTH(L$1,0),$E62)-MAX(EOMONTH(L$1,-1),$D62-1))))</f>
        <v/>
      </c>
      <c r="M62" s="27" t="str">
        <f ca="1">IF(MONTH(TODAY())&lt;MONTH(M$1),"",IF(ISBLANK(Tableau8[[#This Row],[Nom]]),"",MAX(0,MIN(EOMONTH(M$1,0),$E62)-MAX(EOMONTH(M$1,-1),$D62-1))))</f>
        <v/>
      </c>
      <c r="N62" s="27" t="str">
        <f ca="1">IF(MONTH(TODAY())&lt;MONTH(N$1),"",IF(ISBLANK(Tableau8[[#This Row],[Nom]]),"",MAX(0,MIN(EOMONTH(N$1,0),$E62)-MAX(EOMONTH(N$1,-1),$D62-1))))</f>
        <v/>
      </c>
      <c r="O62" s="27" t="str">
        <f ca="1">IF(MONTH(TODAY())&lt;MONTH(O$1),"",IF(ISBLANK(Tableau8[[#This Row],[Nom]]),"",MAX(0,MIN(EOMONTH(O$1,0),$E62)-MAX(EOMONTH(O$1,-1),$D62-1))))</f>
        <v/>
      </c>
      <c r="P62" s="27" t="str">
        <f ca="1">IF(MONTH(TODAY())&lt;MONTH(P$1),"",IF(ISBLANK(Tableau8[[#This Row],[Nom]]),"",MAX(0,MIN(EOMONTH(P$1,0),$E62)-MAX(EOMONTH(P$1,-1),$D62-1))))</f>
        <v/>
      </c>
      <c r="Q62" s="27" t="str">
        <f ca="1">IF(MONTH(TODAY())&lt;MONTH(Q$1),"",IF(ISBLANK(Tableau8[[#This Row],[Nom]]),"",MAX(0,MIN(EOMONTH(Q$1,0),$E62)-MAX(EOMONTH(Q$1,-1),$D62-1))))</f>
        <v/>
      </c>
      <c r="R62" s="25">
        <f t="shared" ca="1" si="1"/>
        <v>28</v>
      </c>
    </row>
    <row r="63" spans="1:18">
      <c r="A63" s="20">
        <v>1</v>
      </c>
      <c r="B63" s="20" t="s">
        <v>140</v>
      </c>
      <c r="C63" s="21"/>
      <c r="D63" s="21">
        <v>43906</v>
      </c>
      <c r="E63" s="21"/>
      <c r="F63" s="27">
        <f ca="1">IF(MONTH(TODAY())&lt;MONTH(F$1),"",IF(ISBLANK(Tableau8[[#This Row],[Nom]]),"",MAX(0,MIN(EOMONTH(F$1,0),$E63)-MAX(EOMONTH(F$1,-1),$D63-1))))</f>
        <v>31</v>
      </c>
      <c r="G63" s="27">
        <f ca="1">IF(MONTH(TODAY())&lt;MONTH(G$1),"",IF(ISBLANK(Tableau8[[#This Row],[Nom]]),"",MAX(0,MIN(EOMONTH(G$1,0),$E63)-MAX(EOMONTH(G$1,-1),$D63-1))))</f>
        <v>28</v>
      </c>
      <c r="H63" s="27">
        <f ca="1">IF(MONTH(TODAY())&lt;MONTH(H$1),"",IF(ISBLANK(Tableau8[[#This Row],[Nom]]),"",MAX(0,MIN(EOMONTH(H$1,0),$E63)-MAX(EOMONTH(H$1,-1),$D63-1))))</f>
        <v>31</v>
      </c>
      <c r="I63" s="27">
        <f ca="1">IF(MONTH(TODAY())&lt;MONTH(I$1),"",IF(ISBLANK(Tableau8[[#This Row],[Nom]]),"",MAX(0,MIN(EOMONTH(I$1,0),$E63)-MAX(EOMONTH(I$1,-1),$D63-1))))</f>
        <v>30</v>
      </c>
      <c r="J63" s="27">
        <f ca="1">IF(MONTH(TODAY())&lt;MONTH(J$1),"",IF(ISBLANK(Tableau8[[#This Row],[Nom]]),"",MAX(0,MIN(EOMONTH(J$1,0),$E63)-MAX(EOMONTH(J$1,-1),$D63-1))))</f>
        <v>31</v>
      </c>
      <c r="K63" s="27">
        <f ca="1">IF(MONTH(TODAY())&lt;MONTH(K$1),"",IF(ISBLANK(Tableau8[[#This Row],[Nom]]),"",MAX(0,MIN(EOMONTH(K$1,0),$E63)-MAX(EOMONTH(K$1,-1),$D63-1))))</f>
        <v>30</v>
      </c>
      <c r="L63" s="27" t="str">
        <f ca="1">IF(MONTH(TODAY())&lt;MONTH(L$1),"",IF(ISBLANK(Tableau8[[#This Row],[Nom]]),"",MAX(0,MIN(EOMONTH(L$1,0),$E63)-MAX(EOMONTH(L$1,-1),$D63-1))))</f>
        <v/>
      </c>
      <c r="M63" s="27" t="str">
        <f ca="1">IF(MONTH(TODAY())&lt;MONTH(M$1),"",IF(ISBLANK(Tableau8[[#This Row],[Nom]]),"",MAX(0,MIN(EOMONTH(M$1,0),$E63)-MAX(EOMONTH(M$1,-1),$D63-1))))</f>
        <v/>
      </c>
      <c r="N63" s="27" t="str">
        <f ca="1">IF(MONTH(TODAY())&lt;MONTH(N$1),"",IF(ISBLANK(Tableau8[[#This Row],[Nom]]),"",MAX(0,MIN(EOMONTH(N$1,0),$E63)-MAX(EOMONTH(N$1,-1),$D63-1))))</f>
        <v/>
      </c>
      <c r="O63" s="27" t="str">
        <f ca="1">IF(MONTH(TODAY())&lt;MONTH(O$1),"",IF(ISBLANK(Tableau8[[#This Row],[Nom]]),"",MAX(0,MIN(EOMONTH(O$1,0),$E63)-MAX(EOMONTH(O$1,-1),$D63-1))))</f>
        <v/>
      </c>
      <c r="P63" s="27" t="str">
        <f ca="1">IF(MONTH(TODAY())&lt;MONTH(P$1),"",IF(ISBLANK(Tableau8[[#This Row],[Nom]]),"",MAX(0,MIN(EOMONTH(P$1,0),$E63)-MAX(EOMONTH(P$1,-1),$D63-1))))</f>
        <v/>
      </c>
      <c r="Q63" s="27" t="str">
        <f ca="1">IF(MONTH(TODAY())&lt;MONTH(Q$1),"",IF(ISBLANK(Tableau8[[#This Row],[Nom]]),"",MAX(0,MIN(EOMONTH(Q$1,0),$E63)-MAX(EOMONTH(Q$1,-1),$D63-1))))</f>
        <v/>
      </c>
      <c r="R63" s="25">
        <f t="shared" ca="1" si="1"/>
        <v>181</v>
      </c>
    </row>
    <row r="64" spans="1:18">
      <c r="A64" s="20">
        <v>1</v>
      </c>
      <c r="B64" s="20" t="s">
        <v>352</v>
      </c>
      <c r="C64" s="21"/>
      <c r="D64" s="21">
        <v>44217</v>
      </c>
      <c r="E64" s="21"/>
      <c r="F64" s="27">
        <f ca="1">IF(MONTH(TODAY())&lt;MONTH(F$1),"",IF(ISBLANK(Tableau8[[#This Row],[Nom]]),"",MAX(0,MIN(EOMONTH(F$1,0),$E64)-MAX(EOMONTH(F$1,-1),$D64-1))))</f>
        <v>11</v>
      </c>
      <c r="G64" s="27">
        <f ca="1">IF(MONTH(TODAY())&lt;MONTH(G$1),"",IF(ISBLANK(Tableau8[[#This Row],[Nom]]),"",MAX(0,MIN(EOMONTH(G$1,0),$E64)-MAX(EOMONTH(G$1,-1),$D64-1))))</f>
        <v>28</v>
      </c>
      <c r="H64" s="27">
        <f ca="1">IF(MONTH(TODAY())&lt;MONTH(H$1),"",IF(ISBLANK(Tableau8[[#This Row],[Nom]]),"",MAX(0,MIN(EOMONTH(H$1,0),$E64)-MAX(EOMONTH(H$1,-1),$D64-1))))</f>
        <v>31</v>
      </c>
      <c r="I64" s="27">
        <f ca="1">IF(MONTH(TODAY())&lt;MONTH(I$1),"",IF(ISBLANK(Tableau8[[#This Row],[Nom]]),"",MAX(0,MIN(EOMONTH(I$1,0),$E64)-MAX(EOMONTH(I$1,-1),$D64-1))))</f>
        <v>30</v>
      </c>
      <c r="J64" s="27">
        <f ca="1">IF(MONTH(TODAY())&lt;MONTH(J$1),"",IF(ISBLANK(Tableau8[[#This Row],[Nom]]),"",MAX(0,MIN(EOMONTH(J$1,0),$E64)-MAX(EOMONTH(J$1,-1),$D64-1))))</f>
        <v>31</v>
      </c>
      <c r="K64" s="27">
        <f ca="1">IF(MONTH(TODAY())&lt;MONTH(K$1),"",IF(ISBLANK(Tableau8[[#This Row],[Nom]]),"",MAX(0,MIN(EOMONTH(K$1,0),$E64)-MAX(EOMONTH(K$1,-1),$D64-1))))</f>
        <v>30</v>
      </c>
      <c r="L64" s="27" t="str">
        <f ca="1">IF(MONTH(TODAY())&lt;MONTH(L$1),"",IF(ISBLANK(Tableau8[[#This Row],[Nom]]),"",MAX(0,MIN(EOMONTH(L$1,0),$E64)-MAX(EOMONTH(L$1,-1),$D64-1))))</f>
        <v/>
      </c>
      <c r="M64" s="27" t="str">
        <f ca="1">IF(MONTH(TODAY())&lt;MONTH(M$1),"",IF(ISBLANK(Tableau8[[#This Row],[Nom]]),"",MAX(0,MIN(EOMONTH(M$1,0),$E64)-MAX(EOMONTH(M$1,-1),$D64-1))))</f>
        <v/>
      </c>
      <c r="N64" s="27" t="str">
        <f ca="1">IF(MONTH(TODAY())&lt;MONTH(N$1),"",IF(ISBLANK(Tableau8[[#This Row],[Nom]]),"",MAX(0,MIN(EOMONTH(N$1,0),$E64)-MAX(EOMONTH(N$1,-1),$D64-1))))</f>
        <v/>
      </c>
      <c r="O64" s="27" t="str">
        <f ca="1">IF(MONTH(TODAY())&lt;MONTH(O$1),"",IF(ISBLANK(Tableau8[[#This Row],[Nom]]),"",MAX(0,MIN(EOMONTH(O$1,0),$E64)-MAX(EOMONTH(O$1,-1),$D64-1))))</f>
        <v/>
      </c>
      <c r="P64" s="27" t="str">
        <f ca="1">IF(MONTH(TODAY())&lt;MONTH(P$1),"",IF(ISBLANK(Tableau8[[#This Row],[Nom]]),"",MAX(0,MIN(EOMONTH(P$1,0),$E64)-MAX(EOMONTH(P$1,-1),$D64-1))))</f>
        <v/>
      </c>
      <c r="Q64" s="27" t="str">
        <f ca="1">IF(MONTH(TODAY())&lt;MONTH(Q$1),"",IF(ISBLANK(Tableau8[[#This Row],[Nom]]),"",MAX(0,MIN(EOMONTH(Q$1,0),$E64)-MAX(EOMONTH(Q$1,-1),$D64-1))))</f>
        <v/>
      </c>
      <c r="R64" s="25">
        <f t="shared" ca="1" si="1"/>
        <v>161</v>
      </c>
    </row>
    <row r="65" spans="1:18">
      <c r="A65" s="20">
        <v>1</v>
      </c>
      <c r="B65" s="20" t="s">
        <v>367</v>
      </c>
      <c r="C65" s="21"/>
      <c r="D65" s="21">
        <v>44236</v>
      </c>
      <c r="E65" s="21"/>
      <c r="F65" s="27">
        <f ca="1">IF(MONTH(TODAY())&lt;MONTH(F$1),"",IF(ISBLANK(Tableau8[[#This Row],[Nom]]),"",MAX(0,MIN(EOMONTH(F$1,0),$E65)-MAX(EOMONTH(F$1,-1),$D65-1))))</f>
        <v>0</v>
      </c>
      <c r="G65" s="27">
        <f ca="1">IF(MONTH(TODAY())&lt;MONTH(G$1),"",IF(ISBLANK(Tableau8[[#This Row],[Nom]]),"",MAX(0,MIN(EOMONTH(G$1,0),$E65)-MAX(EOMONTH(G$1,-1),$D65-1))))</f>
        <v>20</v>
      </c>
      <c r="H65" s="27">
        <f ca="1">IF(MONTH(TODAY())&lt;MONTH(H$1),"",IF(ISBLANK(Tableau8[[#This Row],[Nom]]),"",MAX(0,MIN(EOMONTH(H$1,0),$E65)-MAX(EOMONTH(H$1,-1),$D65-1))))</f>
        <v>31</v>
      </c>
      <c r="I65" s="27">
        <f ca="1">IF(MONTH(TODAY())&lt;MONTH(I$1),"",IF(ISBLANK(Tableau8[[#This Row],[Nom]]),"",MAX(0,MIN(EOMONTH(I$1,0),$E65)-MAX(EOMONTH(I$1,-1),$D65-1))))</f>
        <v>30</v>
      </c>
      <c r="J65" s="27">
        <f ca="1">IF(MONTH(TODAY())&lt;MONTH(J$1),"",IF(ISBLANK(Tableau8[[#This Row],[Nom]]),"",MAX(0,MIN(EOMONTH(J$1,0),$E65)-MAX(EOMONTH(J$1,-1),$D65-1))))</f>
        <v>31</v>
      </c>
      <c r="K65" s="27">
        <f ca="1">IF(MONTH(TODAY())&lt;MONTH(K$1),"",IF(ISBLANK(Tableau8[[#This Row],[Nom]]),"",MAX(0,MIN(EOMONTH(K$1,0),$E65)-MAX(EOMONTH(K$1,-1),$D65-1))))</f>
        <v>30</v>
      </c>
      <c r="L65" s="27" t="str">
        <f ca="1">IF(MONTH(TODAY())&lt;MONTH(L$1),"",IF(ISBLANK(Tableau8[[#This Row],[Nom]]),"",MAX(0,MIN(EOMONTH(L$1,0),$E65)-MAX(EOMONTH(L$1,-1),$D65-1))))</f>
        <v/>
      </c>
      <c r="M65" s="27" t="str">
        <f ca="1">IF(MONTH(TODAY())&lt;MONTH(M$1),"",IF(ISBLANK(Tableau8[[#This Row],[Nom]]),"",MAX(0,MIN(EOMONTH(M$1,0),$E65)-MAX(EOMONTH(M$1,-1),$D65-1))))</f>
        <v/>
      </c>
      <c r="N65" s="27" t="str">
        <f ca="1">IF(MONTH(TODAY())&lt;MONTH(N$1),"",IF(ISBLANK(Tableau8[[#This Row],[Nom]]),"",MAX(0,MIN(EOMONTH(N$1,0),$E65)-MAX(EOMONTH(N$1,-1),$D65-1))))</f>
        <v/>
      </c>
      <c r="O65" s="27" t="str">
        <f ca="1">IF(MONTH(TODAY())&lt;MONTH(O$1),"",IF(ISBLANK(Tableau8[[#This Row],[Nom]]),"",MAX(0,MIN(EOMONTH(O$1,0),$E65)-MAX(EOMONTH(O$1,-1),$D65-1))))</f>
        <v/>
      </c>
      <c r="P65" s="27" t="str">
        <f ca="1">IF(MONTH(TODAY())&lt;MONTH(P$1),"",IF(ISBLANK(Tableau8[[#This Row],[Nom]]),"",MAX(0,MIN(EOMONTH(P$1,0),$E65)-MAX(EOMONTH(P$1,-1),$D65-1))))</f>
        <v/>
      </c>
      <c r="Q65" s="27" t="str">
        <f ca="1">IF(MONTH(TODAY())&lt;MONTH(Q$1),"",IF(ISBLANK(Tableau8[[#This Row],[Nom]]),"",MAX(0,MIN(EOMONTH(Q$1,0),$E65)-MAX(EOMONTH(Q$1,-1),$D65-1))))</f>
        <v/>
      </c>
      <c r="R65" s="25">
        <f t="shared" ca="1" si="1"/>
        <v>142</v>
      </c>
    </row>
    <row r="66" spans="1:18">
      <c r="A66" s="20" t="e">
        <v>#REF!</v>
      </c>
      <c r="B66" s="20" t="e">
        <v>#REF!</v>
      </c>
      <c r="C66" s="21" t="e">
        <v>#REF!</v>
      </c>
      <c r="D66" s="21" t="e">
        <v>#REF!</v>
      </c>
      <c r="E66" s="21"/>
      <c r="F66" s="27" t="e">
        <f ca="1">IF(MONTH(TODAY())&lt;MONTH(F$1),"",IF(ISBLANK(Tableau8[[#This Row],[Nom]]),"",MAX(0,MIN(EOMONTH(F$1,0),$E66)-MAX(EOMONTH(F$1,-1),$D66-1))))</f>
        <v>#REF!</v>
      </c>
      <c r="G66" s="27" t="e">
        <f ca="1">IF(MONTH(TODAY())&lt;MONTH(G$1),"",IF(ISBLANK(Tableau8[[#This Row],[Nom]]),"",MAX(0,MIN(EOMONTH(G$1,0),$E66)-MAX(EOMONTH(G$1,-1),$D66-1))))</f>
        <v>#REF!</v>
      </c>
      <c r="H66" s="27" t="e">
        <f ca="1">IF(MONTH(TODAY())&lt;MONTH(H$1),"",IF(ISBLANK(Tableau8[[#This Row],[Nom]]),"",MAX(0,MIN(EOMONTH(H$1,0),$E66)-MAX(EOMONTH(H$1,-1),$D66-1))))</f>
        <v>#REF!</v>
      </c>
      <c r="I66" s="27" t="e">
        <f ca="1">IF(MONTH(TODAY())&lt;MONTH(I$1),"",IF(ISBLANK(Tableau8[[#This Row],[Nom]]),"",MAX(0,MIN(EOMONTH(I$1,0),$E66)-MAX(EOMONTH(I$1,-1),$D66-1))))</f>
        <v>#REF!</v>
      </c>
      <c r="J66" s="27" t="e">
        <f ca="1">IF(MONTH(TODAY())&lt;MONTH(J$1),"",IF(ISBLANK(Tableau8[[#This Row],[Nom]]),"",MAX(0,MIN(EOMONTH(J$1,0),$E66)-MAX(EOMONTH(J$1,-1),$D66-1))))</f>
        <v>#REF!</v>
      </c>
      <c r="K66" s="27" t="e">
        <f ca="1">IF(MONTH(TODAY())&lt;MONTH(K$1),"",IF(ISBLANK(Tableau8[[#This Row],[Nom]]),"",MAX(0,MIN(EOMONTH(K$1,0),$E66)-MAX(EOMONTH(K$1,-1),$D66-1))))</f>
        <v>#REF!</v>
      </c>
      <c r="L66" s="27" t="str">
        <f ca="1">IF(MONTH(TODAY())&lt;MONTH(L$1),"",IF(ISBLANK(Tableau8[[#This Row],[Nom]]),"",MAX(0,MIN(EOMONTH(L$1,0),$E66)-MAX(EOMONTH(L$1,-1),$D66-1))))</f>
        <v/>
      </c>
      <c r="M66" s="27" t="str">
        <f ca="1">IF(MONTH(TODAY())&lt;MONTH(M$1),"",IF(ISBLANK(Tableau8[[#This Row],[Nom]]),"",MAX(0,MIN(EOMONTH(M$1,0),$E66)-MAX(EOMONTH(M$1,-1),$D66-1))))</f>
        <v/>
      </c>
      <c r="N66" s="27" t="str">
        <f ca="1">IF(MONTH(TODAY())&lt;MONTH(N$1),"",IF(ISBLANK(Tableau8[[#This Row],[Nom]]),"",MAX(0,MIN(EOMONTH(N$1,0),$E66)-MAX(EOMONTH(N$1,-1),$D66-1))))</f>
        <v/>
      </c>
      <c r="O66" s="27" t="str">
        <f ca="1">IF(MONTH(TODAY())&lt;MONTH(O$1),"",IF(ISBLANK(Tableau8[[#This Row],[Nom]]),"",MAX(0,MIN(EOMONTH(O$1,0),$E66)-MAX(EOMONTH(O$1,-1),$D66-1))))</f>
        <v/>
      </c>
      <c r="P66" s="27" t="str">
        <f ca="1">IF(MONTH(TODAY())&lt;MONTH(P$1),"",IF(ISBLANK(Tableau8[[#This Row],[Nom]]),"",MAX(0,MIN(EOMONTH(P$1,0),$E66)-MAX(EOMONTH(P$1,-1),$D66-1))))</f>
        <v/>
      </c>
      <c r="Q66" s="27" t="str">
        <f ca="1">IF(MONTH(TODAY())&lt;MONTH(Q$1),"",IF(ISBLANK(Tableau8[[#This Row],[Nom]]),"",MAX(0,MIN(EOMONTH(Q$1,0),$E66)-MAX(EOMONTH(Q$1,-1),$D66-1))))</f>
        <v/>
      </c>
      <c r="R66" s="25" t="e">
        <f t="shared" ca="1" si="1"/>
        <v>#REF!</v>
      </c>
    </row>
    <row r="67" spans="1:18">
      <c r="A67" s="20">
        <v>1</v>
      </c>
      <c r="B67" s="20" t="s">
        <v>236</v>
      </c>
      <c r="C67" s="21"/>
      <c r="D67" s="21">
        <v>43727</v>
      </c>
      <c r="E67" s="21">
        <v>43843</v>
      </c>
      <c r="F67" s="27">
        <f ca="1">IF(MONTH(TODAY())&lt;MONTH(F$1),"",IF(ISBLANK(Tableau8[[#This Row],[Nom]]),"",MAX(0,MIN(EOMONTH(F$1,0),$E67)-MAX(EOMONTH(F$1,-1),$D67-1))))</f>
        <v>0</v>
      </c>
      <c r="G67" s="27">
        <f ca="1">IF(MONTH(TODAY())&lt;MONTH(G$1),"",IF(ISBLANK(Tableau8[[#This Row],[Nom]]),"",MAX(0,MIN(EOMONTH(G$1,0),$E67)-MAX(EOMONTH(G$1,-1),$D67-1))))</f>
        <v>0</v>
      </c>
      <c r="H67" s="27">
        <f ca="1">IF(MONTH(TODAY())&lt;MONTH(H$1),"",IF(ISBLANK(Tableau8[[#This Row],[Nom]]),"",MAX(0,MIN(EOMONTH(H$1,0),$E67)-MAX(EOMONTH(H$1,-1),$D67-1))))</f>
        <v>0</v>
      </c>
      <c r="I67" s="27">
        <f ca="1">IF(MONTH(TODAY())&lt;MONTH(I$1),"",IF(ISBLANK(Tableau8[[#This Row],[Nom]]),"",MAX(0,MIN(EOMONTH(I$1,0),$E67)-MAX(EOMONTH(I$1,-1),$D67-1))))</f>
        <v>0</v>
      </c>
      <c r="J67" s="27">
        <f ca="1">IF(MONTH(TODAY())&lt;MONTH(J$1),"",IF(ISBLANK(Tableau8[[#This Row],[Nom]]),"",MAX(0,MIN(EOMONTH(J$1,0),$E67)-MAX(EOMONTH(J$1,-1),$D67-1))))</f>
        <v>0</v>
      </c>
      <c r="K67" s="27">
        <f ca="1">IF(MONTH(TODAY())&lt;MONTH(K$1),"",IF(ISBLANK(Tableau8[[#This Row],[Nom]]),"",MAX(0,MIN(EOMONTH(K$1,0),$E67)-MAX(EOMONTH(K$1,-1),$D67-1))))</f>
        <v>0</v>
      </c>
      <c r="L67" s="27" t="str">
        <f ca="1">IF(MONTH(TODAY())&lt;MONTH(L$1),"",IF(ISBLANK(Tableau8[[#This Row],[Nom]]),"",MAX(0,MIN(EOMONTH(L$1,0),$E67)-MAX(EOMONTH(L$1,-1),$D67-1))))</f>
        <v/>
      </c>
      <c r="M67" s="27" t="str">
        <f ca="1">IF(MONTH(TODAY())&lt;MONTH(M$1),"",IF(ISBLANK(Tableau8[[#This Row],[Nom]]),"",MAX(0,MIN(EOMONTH(M$1,0),$E67)-MAX(EOMONTH(M$1,-1),$D67-1))))</f>
        <v/>
      </c>
      <c r="N67" s="27" t="str">
        <f ca="1">IF(MONTH(TODAY())&lt;MONTH(N$1),"",IF(ISBLANK(Tableau8[[#This Row],[Nom]]),"",MAX(0,MIN(EOMONTH(N$1,0),$E67)-MAX(EOMONTH(N$1,-1),$D67-1))))</f>
        <v/>
      </c>
      <c r="O67" s="27" t="str">
        <f ca="1">IF(MONTH(TODAY())&lt;MONTH(O$1),"",IF(ISBLANK(Tableau8[[#This Row],[Nom]]),"",MAX(0,MIN(EOMONTH(O$1,0),$E67)-MAX(EOMONTH(O$1,-1),$D67-1))))</f>
        <v/>
      </c>
      <c r="P67" s="27" t="str">
        <f ca="1">IF(MONTH(TODAY())&lt;MONTH(P$1),"",IF(ISBLANK(Tableau8[[#This Row],[Nom]]),"",MAX(0,MIN(EOMONTH(P$1,0),$E67)-MAX(EOMONTH(P$1,-1),$D67-1))))</f>
        <v/>
      </c>
      <c r="Q67" s="27" t="str">
        <f ca="1">IF(MONTH(TODAY())&lt;MONTH(Q$1),"",IF(ISBLANK(Tableau8[[#This Row],[Nom]]),"",MAX(0,MIN(EOMONTH(Q$1,0),$E67)-MAX(EOMONTH(Q$1,-1),$D67-1))))</f>
        <v/>
      </c>
      <c r="R67" s="25">
        <f t="shared" ca="1" si="1"/>
        <v>0</v>
      </c>
    </row>
    <row r="68" spans="1:18">
      <c r="A68" s="20">
        <v>1</v>
      </c>
      <c r="B68" s="20" t="s">
        <v>237</v>
      </c>
      <c r="C68" s="21"/>
      <c r="D68" s="21">
        <v>43434</v>
      </c>
      <c r="E68" s="21">
        <v>43845</v>
      </c>
      <c r="F68" s="27">
        <f ca="1">IF(MONTH(TODAY())&lt;MONTH(F$1),"",IF(ISBLANK(Tableau8[[#This Row],[Nom]]),"",MAX(0,MIN(EOMONTH(F$1,0),$E68)-MAX(EOMONTH(F$1,-1),$D68-1))))</f>
        <v>0</v>
      </c>
      <c r="G68" s="27">
        <f ca="1">IF(MONTH(TODAY())&lt;MONTH(G$1),"",IF(ISBLANK(Tableau8[[#This Row],[Nom]]),"",MAX(0,MIN(EOMONTH(G$1,0),$E68)-MAX(EOMONTH(G$1,-1),$D68-1))))</f>
        <v>0</v>
      </c>
      <c r="H68" s="27">
        <f ca="1">IF(MONTH(TODAY())&lt;MONTH(H$1),"",IF(ISBLANK(Tableau8[[#This Row],[Nom]]),"",MAX(0,MIN(EOMONTH(H$1,0),$E68)-MAX(EOMONTH(H$1,-1),$D68-1))))</f>
        <v>0</v>
      </c>
      <c r="I68" s="27">
        <f ca="1">IF(MONTH(TODAY())&lt;MONTH(I$1),"",IF(ISBLANK(Tableau8[[#This Row],[Nom]]),"",MAX(0,MIN(EOMONTH(I$1,0),$E68)-MAX(EOMONTH(I$1,-1),$D68-1))))</f>
        <v>0</v>
      </c>
      <c r="J68" s="27">
        <f ca="1">IF(MONTH(TODAY())&lt;MONTH(J$1),"",IF(ISBLANK(Tableau8[[#This Row],[Nom]]),"",MAX(0,MIN(EOMONTH(J$1,0),$E68)-MAX(EOMONTH(J$1,-1),$D68-1))))</f>
        <v>0</v>
      </c>
      <c r="K68" s="27">
        <f ca="1">IF(MONTH(TODAY())&lt;MONTH(K$1),"",IF(ISBLANK(Tableau8[[#This Row],[Nom]]),"",MAX(0,MIN(EOMONTH(K$1,0),$E68)-MAX(EOMONTH(K$1,-1),$D68-1))))</f>
        <v>0</v>
      </c>
      <c r="L68" s="27" t="str">
        <f ca="1">IF(MONTH(TODAY())&lt;MONTH(L$1),"",IF(ISBLANK(Tableau8[[#This Row],[Nom]]),"",MAX(0,MIN(EOMONTH(L$1,0),$E68)-MAX(EOMONTH(L$1,-1),$D68-1))))</f>
        <v/>
      </c>
      <c r="M68" s="27" t="str">
        <f ca="1">IF(MONTH(TODAY())&lt;MONTH(M$1),"",IF(ISBLANK(Tableau8[[#This Row],[Nom]]),"",MAX(0,MIN(EOMONTH(M$1,0),$E68)-MAX(EOMONTH(M$1,-1),$D68-1))))</f>
        <v/>
      </c>
      <c r="N68" s="27" t="str">
        <f ca="1">IF(MONTH(TODAY())&lt;MONTH(N$1),"",IF(ISBLANK(Tableau8[[#This Row],[Nom]]),"",MAX(0,MIN(EOMONTH(N$1,0),$E68)-MAX(EOMONTH(N$1,-1),$D68-1))))</f>
        <v/>
      </c>
      <c r="O68" s="27" t="str">
        <f ca="1">IF(MONTH(TODAY())&lt;MONTH(O$1),"",IF(ISBLANK(Tableau8[[#This Row],[Nom]]),"",MAX(0,MIN(EOMONTH(O$1,0),$E68)-MAX(EOMONTH(O$1,-1),$D68-1))))</f>
        <v/>
      </c>
      <c r="P68" s="27" t="str">
        <f ca="1">IF(MONTH(TODAY())&lt;MONTH(P$1),"",IF(ISBLANK(Tableau8[[#This Row],[Nom]]),"",MAX(0,MIN(EOMONTH(P$1,0),$E68)-MAX(EOMONTH(P$1,-1),$D68-1))))</f>
        <v/>
      </c>
      <c r="Q68" s="27" t="str">
        <f ca="1">IF(MONTH(TODAY())&lt;MONTH(Q$1),"",IF(ISBLANK(Tableau8[[#This Row],[Nom]]),"",MAX(0,MIN(EOMONTH(Q$1,0),$E68)-MAX(EOMONTH(Q$1,-1),$D68-1))))</f>
        <v/>
      </c>
      <c r="R68" s="25">
        <f t="shared" ca="1" si="1"/>
        <v>0</v>
      </c>
    </row>
    <row r="69" spans="1:18">
      <c r="A69" s="20">
        <v>1</v>
      </c>
      <c r="B69" s="20" t="s">
        <v>227</v>
      </c>
      <c r="C69" s="21">
        <v>37975</v>
      </c>
      <c r="D69" s="21">
        <v>43444</v>
      </c>
      <c r="E69" s="21">
        <v>43846</v>
      </c>
      <c r="F69" s="27">
        <f ca="1">IF(MONTH(TODAY())&lt;MONTH(F$1),"",IF(ISBLANK(Tableau8[[#This Row],[Nom]]),"",MAX(0,MIN(EOMONTH(F$1,0),$E69)-MAX(EOMONTH(F$1,-1),$D69-1))))</f>
        <v>0</v>
      </c>
      <c r="G69" s="27">
        <f ca="1">IF(MONTH(TODAY())&lt;MONTH(G$1),"",IF(ISBLANK(Tableau8[[#This Row],[Nom]]),"",MAX(0,MIN(EOMONTH(G$1,0),$E69)-MAX(EOMONTH(G$1,-1),$D69-1))))</f>
        <v>0</v>
      </c>
      <c r="H69" s="27">
        <f ca="1">IF(MONTH(TODAY())&lt;MONTH(H$1),"",IF(ISBLANK(Tableau8[[#This Row],[Nom]]),"",MAX(0,MIN(EOMONTH(H$1,0),$E69)-MAX(EOMONTH(H$1,-1),$D69-1))))</f>
        <v>0</v>
      </c>
      <c r="I69" s="27">
        <f ca="1">IF(MONTH(TODAY())&lt;MONTH(I$1),"",IF(ISBLANK(Tableau8[[#This Row],[Nom]]),"",MAX(0,MIN(EOMONTH(I$1,0),$E69)-MAX(EOMONTH(I$1,-1),$D69-1))))</f>
        <v>0</v>
      </c>
      <c r="J69" s="27">
        <f ca="1">IF(MONTH(TODAY())&lt;MONTH(J$1),"",IF(ISBLANK(Tableau8[[#This Row],[Nom]]),"",MAX(0,MIN(EOMONTH(J$1,0),$E69)-MAX(EOMONTH(J$1,-1),$D69-1))))</f>
        <v>0</v>
      </c>
      <c r="K69" s="27">
        <f ca="1">IF(MONTH(TODAY())&lt;MONTH(K$1),"",IF(ISBLANK(Tableau8[[#This Row],[Nom]]),"",MAX(0,MIN(EOMONTH(K$1,0),$E69)-MAX(EOMONTH(K$1,-1),$D69-1))))</f>
        <v>0</v>
      </c>
      <c r="L69" s="27" t="str">
        <f ca="1">IF(MONTH(TODAY())&lt;MONTH(L$1),"",IF(ISBLANK(Tableau8[[#This Row],[Nom]]),"",MAX(0,MIN(EOMONTH(L$1,0),$E69)-MAX(EOMONTH(L$1,-1),$D69-1))))</f>
        <v/>
      </c>
      <c r="M69" s="27" t="str">
        <f ca="1">IF(MONTH(TODAY())&lt;MONTH(M$1),"",IF(ISBLANK(Tableau8[[#This Row],[Nom]]),"",MAX(0,MIN(EOMONTH(M$1,0),$E69)-MAX(EOMONTH(M$1,-1),$D69-1))))</f>
        <v/>
      </c>
      <c r="N69" s="27" t="str">
        <f ca="1">IF(MONTH(TODAY())&lt;MONTH(N$1),"",IF(ISBLANK(Tableau8[[#This Row],[Nom]]),"",MAX(0,MIN(EOMONTH(N$1,0),$E69)-MAX(EOMONTH(N$1,-1),$D69-1))))</f>
        <v/>
      </c>
      <c r="O69" s="27" t="str">
        <f ca="1">IF(MONTH(TODAY())&lt;MONTH(O$1),"",IF(ISBLANK(Tableau8[[#This Row],[Nom]]),"",MAX(0,MIN(EOMONTH(O$1,0),$E69)-MAX(EOMONTH(O$1,-1),$D69-1))))</f>
        <v/>
      </c>
      <c r="P69" s="27" t="str">
        <f ca="1">IF(MONTH(TODAY())&lt;MONTH(P$1),"",IF(ISBLANK(Tableau8[[#This Row],[Nom]]),"",MAX(0,MIN(EOMONTH(P$1,0),$E69)-MAX(EOMONTH(P$1,-1),$D69-1))))</f>
        <v/>
      </c>
      <c r="Q69" s="27" t="str">
        <f ca="1">IF(MONTH(TODAY())&lt;MONTH(Q$1),"",IF(ISBLANK(Tableau8[[#This Row],[Nom]]),"",MAX(0,MIN(EOMONTH(Q$1,0),$E69)-MAX(EOMONTH(Q$1,-1),$D69-1))))</f>
        <v/>
      </c>
      <c r="R69" s="25">
        <f t="shared" ca="1" si="1"/>
        <v>0</v>
      </c>
    </row>
    <row r="70" spans="1:18">
      <c r="A70" s="20">
        <v>1</v>
      </c>
      <c r="B70" s="20" t="s">
        <v>234</v>
      </c>
      <c r="C70" s="21">
        <v>37590</v>
      </c>
      <c r="D70" s="21">
        <v>43434</v>
      </c>
      <c r="E70" s="21">
        <v>43847</v>
      </c>
      <c r="F70" s="27">
        <f ca="1">IF(MONTH(TODAY())&lt;MONTH(F$1),"",IF(ISBLANK(Tableau8[[#This Row],[Nom]]),"",MAX(0,MIN(EOMONTH(F$1,0),$E70)-MAX(EOMONTH(F$1,-1),$D70-1))))</f>
        <v>0</v>
      </c>
      <c r="G70" s="27">
        <f ca="1">IF(MONTH(TODAY())&lt;MONTH(G$1),"",IF(ISBLANK(Tableau8[[#This Row],[Nom]]),"",MAX(0,MIN(EOMONTH(G$1,0),$E70)-MAX(EOMONTH(G$1,-1),$D70-1))))</f>
        <v>0</v>
      </c>
      <c r="H70" s="27">
        <f ca="1">IF(MONTH(TODAY())&lt;MONTH(H$1),"",IF(ISBLANK(Tableau8[[#This Row],[Nom]]),"",MAX(0,MIN(EOMONTH(H$1,0),$E70)-MAX(EOMONTH(H$1,-1),$D70-1))))</f>
        <v>0</v>
      </c>
      <c r="I70" s="27">
        <f ca="1">IF(MONTH(TODAY())&lt;MONTH(I$1),"",IF(ISBLANK(Tableau8[[#This Row],[Nom]]),"",MAX(0,MIN(EOMONTH(I$1,0),$E70)-MAX(EOMONTH(I$1,-1),$D70-1))))</f>
        <v>0</v>
      </c>
      <c r="J70" s="27">
        <f ca="1">IF(MONTH(TODAY())&lt;MONTH(J$1),"",IF(ISBLANK(Tableau8[[#This Row],[Nom]]),"",MAX(0,MIN(EOMONTH(J$1,0),$E70)-MAX(EOMONTH(J$1,-1),$D70-1))))</f>
        <v>0</v>
      </c>
      <c r="K70" s="27">
        <f ca="1">IF(MONTH(TODAY())&lt;MONTH(K$1),"",IF(ISBLANK(Tableau8[[#This Row],[Nom]]),"",MAX(0,MIN(EOMONTH(K$1,0),$E70)-MAX(EOMONTH(K$1,-1),$D70-1))))</f>
        <v>0</v>
      </c>
      <c r="L70" s="27" t="str">
        <f ca="1">IF(MONTH(TODAY())&lt;MONTH(L$1),"",IF(ISBLANK(Tableau8[[#This Row],[Nom]]),"",MAX(0,MIN(EOMONTH(L$1,0),$E70)-MAX(EOMONTH(L$1,-1),$D70-1))))</f>
        <v/>
      </c>
      <c r="M70" s="27" t="str">
        <f ca="1">IF(MONTH(TODAY())&lt;MONTH(M$1),"",IF(ISBLANK(Tableau8[[#This Row],[Nom]]),"",MAX(0,MIN(EOMONTH(M$1,0),$E70)-MAX(EOMONTH(M$1,-1),$D70-1))))</f>
        <v/>
      </c>
      <c r="N70" s="27" t="str">
        <f ca="1">IF(MONTH(TODAY())&lt;MONTH(N$1),"",IF(ISBLANK(Tableau8[[#This Row],[Nom]]),"",MAX(0,MIN(EOMONTH(N$1,0),$E70)-MAX(EOMONTH(N$1,-1),$D70-1))))</f>
        <v/>
      </c>
      <c r="O70" s="27" t="str">
        <f ca="1">IF(MONTH(TODAY())&lt;MONTH(O$1),"",IF(ISBLANK(Tableau8[[#This Row],[Nom]]),"",MAX(0,MIN(EOMONTH(O$1,0),$E70)-MAX(EOMONTH(O$1,-1),$D70-1))))</f>
        <v/>
      </c>
      <c r="P70" s="27" t="str">
        <f ca="1">IF(MONTH(TODAY())&lt;MONTH(P$1),"",IF(ISBLANK(Tableau8[[#This Row],[Nom]]),"",MAX(0,MIN(EOMONTH(P$1,0),$E70)-MAX(EOMONTH(P$1,-1),$D70-1))))</f>
        <v/>
      </c>
      <c r="Q70" s="27" t="str">
        <f ca="1">IF(MONTH(TODAY())&lt;MONTH(Q$1),"",IF(ISBLANK(Tableau8[[#This Row],[Nom]]),"",MAX(0,MIN(EOMONTH(Q$1,0),$E70)-MAX(EOMONTH(Q$1,-1),$D70-1))))</f>
        <v/>
      </c>
      <c r="R70" s="25">
        <f t="shared" ca="1" si="1"/>
        <v>0</v>
      </c>
    </row>
    <row r="71" spans="1:18">
      <c r="A71" s="20">
        <v>1</v>
      </c>
      <c r="B71" s="20" t="s">
        <v>235</v>
      </c>
      <c r="C71" s="21">
        <v>37615</v>
      </c>
      <c r="D71" s="21">
        <v>43434</v>
      </c>
      <c r="E71" s="21">
        <v>43853</v>
      </c>
      <c r="F71" s="27">
        <f ca="1">IF(MONTH(TODAY())&lt;MONTH(F$1),"",IF(ISBLANK(Tableau8[[#This Row],[Nom]]),"",MAX(0,MIN(EOMONTH(F$1,0),$E71)-MAX(EOMONTH(F$1,-1),$D71-1))))</f>
        <v>0</v>
      </c>
      <c r="G71" s="27">
        <f ca="1">IF(MONTH(TODAY())&lt;MONTH(G$1),"",IF(ISBLANK(Tableau8[[#This Row],[Nom]]),"",MAX(0,MIN(EOMONTH(G$1,0),$E71)-MAX(EOMONTH(G$1,-1),$D71-1))))</f>
        <v>0</v>
      </c>
      <c r="H71" s="27">
        <f ca="1">IF(MONTH(TODAY())&lt;MONTH(H$1),"",IF(ISBLANK(Tableau8[[#This Row],[Nom]]),"",MAX(0,MIN(EOMONTH(H$1,0),$E71)-MAX(EOMONTH(H$1,-1),$D71-1))))</f>
        <v>0</v>
      </c>
      <c r="I71" s="27">
        <f ca="1">IF(MONTH(TODAY())&lt;MONTH(I$1),"",IF(ISBLANK(Tableau8[[#This Row],[Nom]]),"",MAX(0,MIN(EOMONTH(I$1,0),$E71)-MAX(EOMONTH(I$1,-1),$D71-1))))</f>
        <v>0</v>
      </c>
      <c r="J71" s="27">
        <f ca="1">IF(MONTH(TODAY())&lt;MONTH(J$1),"",IF(ISBLANK(Tableau8[[#This Row],[Nom]]),"",MAX(0,MIN(EOMONTH(J$1,0),$E71)-MAX(EOMONTH(J$1,-1),$D71-1))))</f>
        <v>0</v>
      </c>
      <c r="K71" s="27">
        <f ca="1">IF(MONTH(TODAY())&lt;MONTH(K$1),"",IF(ISBLANK(Tableau8[[#This Row],[Nom]]),"",MAX(0,MIN(EOMONTH(K$1,0),$E71)-MAX(EOMONTH(K$1,-1),$D71-1))))</f>
        <v>0</v>
      </c>
      <c r="L71" s="27" t="str">
        <f ca="1">IF(MONTH(TODAY())&lt;MONTH(L$1),"",IF(ISBLANK(Tableau8[[#This Row],[Nom]]),"",MAX(0,MIN(EOMONTH(L$1,0),$E71)-MAX(EOMONTH(L$1,-1),$D71-1))))</f>
        <v/>
      </c>
      <c r="M71" s="27" t="str">
        <f ca="1">IF(MONTH(TODAY())&lt;MONTH(M$1),"",IF(ISBLANK(Tableau8[[#This Row],[Nom]]),"",MAX(0,MIN(EOMONTH(M$1,0),$E71)-MAX(EOMONTH(M$1,-1),$D71-1))))</f>
        <v/>
      </c>
      <c r="N71" s="27" t="str">
        <f ca="1">IF(MONTH(TODAY())&lt;MONTH(N$1),"",IF(ISBLANK(Tableau8[[#This Row],[Nom]]),"",MAX(0,MIN(EOMONTH(N$1,0),$E71)-MAX(EOMONTH(N$1,-1),$D71-1))))</f>
        <v/>
      </c>
      <c r="O71" s="27" t="str">
        <f ca="1">IF(MONTH(TODAY())&lt;MONTH(O$1),"",IF(ISBLANK(Tableau8[[#This Row],[Nom]]),"",MAX(0,MIN(EOMONTH(O$1,0),$E71)-MAX(EOMONTH(O$1,-1),$D71-1))))</f>
        <v/>
      </c>
      <c r="P71" s="27" t="str">
        <f ca="1">IF(MONTH(TODAY())&lt;MONTH(P$1),"",IF(ISBLANK(Tableau8[[#This Row],[Nom]]),"",MAX(0,MIN(EOMONTH(P$1,0),$E71)-MAX(EOMONTH(P$1,-1),$D71-1))))</f>
        <v/>
      </c>
      <c r="Q71" s="27" t="str">
        <f ca="1">IF(MONTH(TODAY())&lt;MONTH(Q$1),"",IF(ISBLANK(Tableau8[[#This Row],[Nom]]),"",MAX(0,MIN(EOMONTH(Q$1,0),$E71)-MAX(EOMONTH(Q$1,-1),$D71-1))))</f>
        <v/>
      </c>
      <c r="R71" s="25">
        <f t="shared" ca="1" si="1"/>
        <v>0</v>
      </c>
    </row>
    <row r="72" spans="1:18">
      <c r="A72" s="20">
        <v>1</v>
      </c>
      <c r="B72" s="20" t="s">
        <v>229</v>
      </c>
      <c r="C72" s="21"/>
      <c r="D72" s="21">
        <v>43810</v>
      </c>
      <c r="E72" s="21">
        <v>43867</v>
      </c>
      <c r="F72" s="27">
        <f ca="1">IF(MONTH(TODAY())&lt;MONTH(F$1),"",IF(ISBLANK(Tableau8[[#This Row],[Nom]]),"",MAX(0,MIN(EOMONTH(F$1,0),$E72)-MAX(EOMONTH(F$1,-1),$D72-1))))</f>
        <v>0</v>
      </c>
      <c r="G72" s="27">
        <f ca="1">IF(MONTH(TODAY())&lt;MONTH(G$1),"",IF(ISBLANK(Tableau8[[#This Row],[Nom]]),"",MAX(0,MIN(EOMONTH(G$1,0),$E72)-MAX(EOMONTH(G$1,-1),$D72-1))))</f>
        <v>0</v>
      </c>
      <c r="H72" s="27">
        <f ca="1">IF(MONTH(TODAY())&lt;MONTH(H$1),"",IF(ISBLANK(Tableau8[[#This Row],[Nom]]),"",MAX(0,MIN(EOMONTH(H$1,0),$E72)-MAX(EOMONTH(H$1,-1),$D72-1))))</f>
        <v>0</v>
      </c>
      <c r="I72" s="27">
        <f ca="1">IF(MONTH(TODAY())&lt;MONTH(I$1),"",IF(ISBLANK(Tableau8[[#This Row],[Nom]]),"",MAX(0,MIN(EOMONTH(I$1,0),$E72)-MAX(EOMONTH(I$1,-1),$D72-1))))</f>
        <v>0</v>
      </c>
      <c r="J72" s="27">
        <f ca="1">IF(MONTH(TODAY())&lt;MONTH(J$1),"",IF(ISBLANK(Tableau8[[#This Row],[Nom]]),"",MAX(0,MIN(EOMONTH(J$1,0),$E72)-MAX(EOMONTH(J$1,-1),$D72-1))))</f>
        <v>0</v>
      </c>
      <c r="K72" s="27">
        <f ca="1">IF(MONTH(TODAY())&lt;MONTH(K$1),"",IF(ISBLANK(Tableau8[[#This Row],[Nom]]),"",MAX(0,MIN(EOMONTH(K$1,0),$E72)-MAX(EOMONTH(K$1,-1),$D72-1))))</f>
        <v>0</v>
      </c>
      <c r="L72" s="27" t="str">
        <f ca="1">IF(MONTH(TODAY())&lt;MONTH(L$1),"",IF(ISBLANK(Tableau8[[#This Row],[Nom]]),"",MAX(0,MIN(EOMONTH(L$1,0),$E72)-MAX(EOMONTH(L$1,-1),$D72-1))))</f>
        <v/>
      </c>
      <c r="M72" s="27" t="str">
        <f ca="1">IF(MONTH(TODAY())&lt;MONTH(M$1),"",IF(ISBLANK(Tableau8[[#This Row],[Nom]]),"",MAX(0,MIN(EOMONTH(M$1,0),$E72)-MAX(EOMONTH(M$1,-1),$D72-1))))</f>
        <v/>
      </c>
      <c r="N72" s="27" t="str">
        <f ca="1">IF(MONTH(TODAY())&lt;MONTH(N$1),"",IF(ISBLANK(Tableau8[[#This Row],[Nom]]),"",MAX(0,MIN(EOMONTH(N$1,0),$E72)-MAX(EOMONTH(N$1,-1),$D72-1))))</f>
        <v/>
      </c>
      <c r="O72" s="27" t="str">
        <f ca="1">IF(MONTH(TODAY())&lt;MONTH(O$1),"",IF(ISBLANK(Tableau8[[#This Row],[Nom]]),"",MAX(0,MIN(EOMONTH(O$1,0),$E72)-MAX(EOMONTH(O$1,-1),$D72-1))))</f>
        <v/>
      </c>
      <c r="P72" s="27" t="str">
        <f ca="1">IF(MONTH(TODAY())&lt;MONTH(P$1),"",IF(ISBLANK(Tableau8[[#This Row],[Nom]]),"",MAX(0,MIN(EOMONTH(P$1,0),$E72)-MAX(EOMONTH(P$1,-1),$D72-1))))</f>
        <v/>
      </c>
      <c r="Q72" s="27" t="str">
        <f ca="1">IF(MONTH(TODAY())&lt;MONTH(Q$1),"",IF(ISBLANK(Tableau8[[#This Row],[Nom]]),"",MAX(0,MIN(EOMONTH(Q$1,0),$E72)-MAX(EOMONTH(Q$1,-1),$D72-1))))</f>
        <v/>
      </c>
      <c r="R72" s="25">
        <f t="shared" ca="1" si="1"/>
        <v>0</v>
      </c>
    </row>
    <row r="73" spans="1:18">
      <c r="A73" s="20">
        <v>1</v>
      </c>
      <c r="B73" s="20" t="s">
        <v>228</v>
      </c>
      <c r="C73" s="21">
        <v>37869</v>
      </c>
      <c r="D73" s="21">
        <v>43797</v>
      </c>
      <c r="E73" s="21">
        <v>43872</v>
      </c>
      <c r="F73" s="27">
        <f ca="1">IF(MONTH(TODAY())&lt;MONTH(F$1),"",IF(ISBLANK(Tableau8[[#This Row],[Nom]]),"",MAX(0,MIN(EOMONTH(F$1,0),$E73)-MAX(EOMONTH(F$1,-1),$D73-1))))</f>
        <v>0</v>
      </c>
      <c r="G73" s="27">
        <f ca="1">IF(MONTH(TODAY())&lt;MONTH(G$1),"",IF(ISBLANK(Tableau8[[#This Row],[Nom]]),"",MAX(0,MIN(EOMONTH(G$1,0),$E73)-MAX(EOMONTH(G$1,-1),$D73-1))))</f>
        <v>0</v>
      </c>
      <c r="H73" s="27">
        <f ca="1">IF(MONTH(TODAY())&lt;MONTH(H$1),"",IF(ISBLANK(Tableau8[[#This Row],[Nom]]),"",MAX(0,MIN(EOMONTH(H$1,0),$E73)-MAX(EOMONTH(H$1,-1),$D73-1))))</f>
        <v>0</v>
      </c>
      <c r="I73" s="27">
        <f ca="1">IF(MONTH(TODAY())&lt;MONTH(I$1),"",IF(ISBLANK(Tableau8[[#This Row],[Nom]]),"",MAX(0,MIN(EOMONTH(I$1,0),$E73)-MAX(EOMONTH(I$1,-1),$D73-1))))</f>
        <v>0</v>
      </c>
      <c r="J73" s="27">
        <f ca="1">IF(MONTH(TODAY())&lt;MONTH(J$1),"",IF(ISBLANK(Tableau8[[#This Row],[Nom]]),"",MAX(0,MIN(EOMONTH(J$1,0),$E73)-MAX(EOMONTH(J$1,-1),$D73-1))))</f>
        <v>0</v>
      </c>
      <c r="K73" s="27">
        <f ca="1">IF(MONTH(TODAY())&lt;MONTH(K$1),"",IF(ISBLANK(Tableau8[[#This Row],[Nom]]),"",MAX(0,MIN(EOMONTH(K$1,0),$E73)-MAX(EOMONTH(K$1,-1),$D73-1))))</f>
        <v>0</v>
      </c>
      <c r="L73" s="27" t="str">
        <f ca="1">IF(MONTH(TODAY())&lt;MONTH(L$1),"",IF(ISBLANK(Tableau8[[#This Row],[Nom]]),"",MAX(0,MIN(EOMONTH(L$1,0),$E73)-MAX(EOMONTH(L$1,-1),$D73-1))))</f>
        <v/>
      </c>
      <c r="M73" s="27" t="str">
        <f ca="1">IF(MONTH(TODAY())&lt;MONTH(M$1),"",IF(ISBLANK(Tableau8[[#This Row],[Nom]]),"",MAX(0,MIN(EOMONTH(M$1,0),$E73)-MAX(EOMONTH(M$1,-1),$D73-1))))</f>
        <v/>
      </c>
      <c r="N73" s="27" t="str">
        <f ca="1">IF(MONTH(TODAY())&lt;MONTH(N$1),"",IF(ISBLANK(Tableau8[[#This Row],[Nom]]),"",MAX(0,MIN(EOMONTH(N$1,0),$E73)-MAX(EOMONTH(N$1,-1),$D73-1))))</f>
        <v/>
      </c>
      <c r="O73" s="27" t="str">
        <f ca="1">IF(MONTH(TODAY())&lt;MONTH(O$1),"",IF(ISBLANK(Tableau8[[#This Row],[Nom]]),"",MAX(0,MIN(EOMONTH(O$1,0),$E73)-MAX(EOMONTH(O$1,-1),$D73-1))))</f>
        <v/>
      </c>
      <c r="P73" s="27" t="str">
        <f ca="1">IF(MONTH(TODAY())&lt;MONTH(P$1),"",IF(ISBLANK(Tableau8[[#This Row],[Nom]]),"",MAX(0,MIN(EOMONTH(P$1,0),$E73)-MAX(EOMONTH(P$1,-1),$D73-1))))</f>
        <v/>
      </c>
      <c r="Q73" s="27" t="str">
        <f ca="1">IF(MONTH(TODAY())&lt;MONTH(Q$1),"",IF(ISBLANK(Tableau8[[#This Row],[Nom]]),"",MAX(0,MIN(EOMONTH(Q$1,0),$E73)-MAX(EOMONTH(Q$1,-1),$D73-1))))</f>
        <v/>
      </c>
      <c r="R73" s="25">
        <f t="shared" ca="1" si="1"/>
        <v>0</v>
      </c>
    </row>
    <row r="74" spans="1:18">
      <c r="A74" s="20">
        <v>1</v>
      </c>
      <c r="B74" s="20" t="s">
        <v>356</v>
      </c>
      <c r="C74" s="21"/>
      <c r="D74" s="21">
        <v>43434</v>
      </c>
      <c r="E74" s="21">
        <v>43899</v>
      </c>
      <c r="F74" s="27">
        <f ca="1">IF(MONTH(TODAY())&lt;MONTH(F$1),"",IF(ISBLANK(Tableau8[[#This Row],[Nom]]),"",MAX(0,MIN(EOMONTH(F$1,0),$E74)-MAX(EOMONTH(F$1,-1),$D74-1))))</f>
        <v>0</v>
      </c>
      <c r="G74" s="27">
        <f ca="1">IF(MONTH(TODAY())&lt;MONTH(G$1),"",IF(ISBLANK(Tableau8[[#This Row],[Nom]]),"",MAX(0,MIN(EOMONTH(G$1,0),$E74)-MAX(EOMONTH(G$1,-1),$D74-1))))</f>
        <v>0</v>
      </c>
      <c r="H74" s="27">
        <f ca="1">IF(MONTH(TODAY())&lt;MONTH(H$1),"",IF(ISBLANK(Tableau8[[#This Row],[Nom]]),"",MAX(0,MIN(EOMONTH(H$1,0),$E74)-MAX(EOMONTH(H$1,-1),$D74-1))))</f>
        <v>0</v>
      </c>
      <c r="I74" s="27">
        <f ca="1">IF(MONTH(TODAY())&lt;MONTH(I$1),"",IF(ISBLANK(Tableau8[[#This Row],[Nom]]),"",MAX(0,MIN(EOMONTH(I$1,0),$E74)-MAX(EOMONTH(I$1,-1),$D74-1))))</f>
        <v>0</v>
      </c>
      <c r="J74" s="27">
        <f ca="1">IF(MONTH(TODAY())&lt;MONTH(J$1),"",IF(ISBLANK(Tableau8[[#This Row],[Nom]]),"",MAX(0,MIN(EOMONTH(J$1,0),$E74)-MAX(EOMONTH(J$1,-1),$D74-1))))</f>
        <v>0</v>
      </c>
      <c r="K74" s="27">
        <f ca="1">IF(MONTH(TODAY())&lt;MONTH(K$1),"",IF(ISBLANK(Tableau8[[#This Row],[Nom]]),"",MAX(0,MIN(EOMONTH(K$1,0),$E74)-MAX(EOMONTH(K$1,-1),$D74-1))))</f>
        <v>0</v>
      </c>
      <c r="L74" s="27" t="str">
        <f ca="1">IF(MONTH(TODAY())&lt;MONTH(L$1),"",IF(ISBLANK(Tableau8[[#This Row],[Nom]]),"",MAX(0,MIN(EOMONTH(L$1,0),$E74)-MAX(EOMONTH(L$1,-1),$D74-1))))</f>
        <v/>
      </c>
      <c r="M74" s="27" t="str">
        <f ca="1">IF(MONTH(TODAY())&lt;MONTH(M$1),"",IF(ISBLANK(Tableau8[[#This Row],[Nom]]),"",MAX(0,MIN(EOMONTH(M$1,0),$E74)-MAX(EOMONTH(M$1,-1),$D74-1))))</f>
        <v/>
      </c>
      <c r="N74" s="27" t="str">
        <f ca="1">IF(MONTH(TODAY())&lt;MONTH(N$1),"",IF(ISBLANK(Tableau8[[#This Row],[Nom]]),"",MAX(0,MIN(EOMONTH(N$1,0),$E74)-MAX(EOMONTH(N$1,-1),$D74-1))))</f>
        <v/>
      </c>
      <c r="O74" s="27" t="str">
        <f ca="1">IF(MONTH(TODAY())&lt;MONTH(O$1),"",IF(ISBLANK(Tableau8[[#This Row],[Nom]]),"",MAX(0,MIN(EOMONTH(O$1,0),$E74)-MAX(EOMONTH(O$1,-1),$D74-1))))</f>
        <v/>
      </c>
      <c r="P74" s="27" t="str">
        <f ca="1">IF(MONTH(TODAY())&lt;MONTH(P$1),"",IF(ISBLANK(Tableau8[[#This Row],[Nom]]),"",MAX(0,MIN(EOMONTH(P$1,0),$E74)-MAX(EOMONTH(P$1,-1),$D74-1))))</f>
        <v/>
      </c>
      <c r="Q74" s="27" t="str">
        <f ca="1">IF(MONTH(TODAY())&lt;MONTH(Q$1),"",IF(ISBLANK(Tableau8[[#This Row],[Nom]]),"",MAX(0,MIN(EOMONTH(Q$1,0),$E74)-MAX(EOMONTH(Q$1,-1),$D74-1))))</f>
        <v/>
      </c>
      <c r="R74" s="25">
        <f t="shared" ca="1" si="1"/>
        <v>0</v>
      </c>
    </row>
    <row r="75" spans="1:18">
      <c r="A75" s="20">
        <v>1</v>
      </c>
      <c r="B75" s="20" t="s">
        <v>230</v>
      </c>
      <c r="C75" s="21">
        <v>38058</v>
      </c>
      <c r="D75" s="21">
        <v>43458</v>
      </c>
      <c r="E75" s="21">
        <v>43900</v>
      </c>
      <c r="F75" s="27">
        <f ca="1">IF(MONTH(TODAY())&lt;MONTH(F$1),"",IF(ISBLANK(Tableau8[[#This Row],[Nom]]),"",MAX(0,MIN(EOMONTH(F$1,0),$E75)-MAX(EOMONTH(F$1,-1),$D75-1))))</f>
        <v>0</v>
      </c>
      <c r="G75" s="27">
        <f ca="1">IF(MONTH(TODAY())&lt;MONTH(G$1),"",IF(ISBLANK(Tableau8[[#This Row],[Nom]]),"",MAX(0,MIN(EOMONTH(G$1,0),$E75)-MAX(EOMONTH(G$1,-1),$D75-1))))</f>
        <v>0</v>
      </c>
      <c r="H75" s="27">
        <f ca="1">IF(MONTH(TODAY())&lt;MONTH(H$1),"",IF(ISBLANK(Tableau8[[#This Row],[Nom]]),"",MAX(0,MIN(EOMONTH(H$1,0),$E75)-MAX(EOMONTH(H$1,-1),$D75-1))))</f>
        <v>0</v>
      </c>
      <c r="I75" s="27">
        <f ca="1">IF(MONTH(TODAY())&lt;MONTH(I$1),"",IF(ISBLANK(Tableau8[[#This Row],[Nom]]),"",MAX(0,MIN(EOMONTH(I$1,0),$E75)-MAX(EOMONTH(I$1,-1),$D75-1))))</f>
        <v>0</v>
      </c>
      <c r="J75" s="27">
        <f ca="1">IF(MONTH(TODAY())&lt;MONTH(J$1),"",IF(ISBLANK(Tableau8[[#This Row],[Nom]]),"",MAX(0,MIN(EOMONTH(J$1,0),$E75)-MAX(EOMONTH(J$1,-1),$D75-1))))</f>
        <v>0</v>
      </c>
      <c r="K75" s="27">
        <f ca="1">IF(MONTH(TODAY())&lt;MONTH(K$1),"",IF(ISBLANK(Tableau8[[#This Row],[Nom]]),"",MAX(0,MIN(EOMONTH(K$1,0),$E75)-MAX(EOMONTH(K$1,-1),$D75-1))))</f>
        <v>0</v>
      </c>
      <c r="L75" s="27" t="str">
        <f ca="1">IF(MONTH(TODAY())&lt;MONTH(L$1),"",IF(ISBLANK(Tableau8[[#This Row],[Nom]]),"",MAX(0,MIN(EOMONTH(L$1,0),$E75)-MAX(EOMONTH(L$1,-1),$D75-1))))</f>
        <v/>
      </c>
      <c r="M75" s="27" t="str">
        <f ca="1">IF(MONTH(TODAY())&lt;MONTH(M$1),"",IF(ISBLANK(Tableau8[[#This Row],[Nom]]),"",MAX(0,MIN(EOMONTH(M$1,0),$E75)-MAX(EOMONTH(M$1,-1),$D75-1))))</f>
        <v/>
      </c>
      <c r="N75" s="27" t="str">
        <f ca="1">IF(MONTH(TODAY())&lt;MONTH(N$1),"",IF(ISBLANK(Tableau8[[#This Row],[Nom]]),"",MAX(0,MIN(EOMONTH(N$1,0),$E75)-MAX(EOMONTH(N$1,-1),$D75-1))))</f>
        <v/>
      </c>
      <c r="O75" s="27" t="str">
        <f ca="1">IF(MONTH(TODAY())&lt;MONTH(O$1),"",IF(ISBLANK(Tableau8[[#This Row],[Nom]]),"",MAX(0,MIN(EOMONTH(O$1,0),$E75)-MAX(EOMONTH(O$1,-1),$D75-1))))</f>
        <v/>
      </c>
      <c r="P75" s="27" t="str">
        <f ca="1">IF(MONTH(TODAY())&lt;MONTH(P$1),"",IF(ISBLANK(Tableau8[[#This Row],[Nom]]),"",MAX(0,MIN(EOMONTH(P$1,0),$E75)-MAX(EOMONTH(P$1,-1),$D75-1))))</f>
        <v/>
      </c>
      <c r="Q75" s="27" t="str">
        <f ca="1">IF(MONTH(TODAY())&lt;MONTH(Q$1),"",IF(ISBLANK(Tableau8[[#This Row],[Nom]]),"",MAX(0,MIN(EOMONTH(Q$1,0),$E75)-MAX(EOMONTH(Q$1,-1),$D75-1))))</f>
        <v/>
      </c>
      <c r="R75" s="25">
        <f t="shared" ca="1" si="1"/>
        <v>0</v>
      </c>
    </row>
    <row r="76" spans="1:18">
      <c r="A76" s="20">
        <v>1</v>
      </c>
      <c r="B76" s="20" t="s">
        <v>224</v>
      </c>
      <c r="C76" s="21"/>
      <c r="D76" s="21">
        <v>43754</v>
      </c>
      <c r="E76" s="21">
        <v>43900</v>
      </c>
      <c r="F76" s="27">
        <f ca="1">IF(MONTH(TODAY())&lt;MONTH(F$1),"",IF(ISBLANK(Tableau8[[#This Row],[Nom]]),"",MAX(0,MIN(EOMONTH(F$1,0),$E76)-MAX(EOMONTH(F$1,-1),$D76-1))))</f>
        <v>0</v>
      </c>
      <c r="G76" s="27">
        <f ca="1">IF(MONTH(TODAY())&lt;MONTH(G$1),"",IF(ISBLANK(Tableau8[[#This Row],[Nom]]),"",MAX(0,MIN(EOMONTH(G$1,0),$E76)-MAX(EOMONTH(G$1,-1),$D76-1))))</f>
        <v>0</v>
      </c>
      <c r="H76" s="27">
        <f ca="1">IF(MONTH(TODAY())&lt;MONTH(H$1),"",IF(ISBLANK(Tableau8[[#This Row],[Nom]]),"",MAX(0,MIN(EOMONTH(H$1,0),$E76)-MAX(EOMONTH(H$1,-1),$D76-1))))</f>
        <v>0</v>
      </c>
      <c r="I76" s="27">
        <f ca="1">IF(MONTH(TODAY())&lt;MONTH(I$1),"",IF(ISBLANK(Tableau8[[#This Row],[Nom]]),"",MAX(0,MIN(EOMONTH(I$1,0),$E76)-MAX(EOMONTH(I$1,-1),$D76-1))))</f>
        <v>0</v>
      </c>
      <c r="J76" s="27">
        <f ca="1">IF(MONTH(TODAY())&lt;MONTH(J$1),"",IF(ISBLANK(Tableau8[[#This Row],[Nom]]),"",MAX(0,MIN(EOMONTH(J$1,0),$E76)-MAX(EOMONTH(J$1,-1),$D76-1))))</f>
        <v>0</v>
      </c>
      <c r="K76" s="27">
        <f ca="1">IF(MONTH(TODAY())&lt;MONTH(K$1),"",IF(ISBLANK(Tableau8[[#This Row],[Nom]]),"",MAX(0,MIN(EOMONTH(K$1,0),$E76)-MAX(EOMONTH(K$1,-1),$D76-1))))</f>
        <v>0</v>
      </c>
      <c r="L76" s="27" t="str">
        <f ca="1">IF(MONTH(TODAY())&lt;MONTH(L$1),"",IF(ISBLANK(Tableau8[[#This Row],[Nom]]),"",MAX(0,MIN(EOMONTH(L$1,0),$E76)-MAX(EOMONTH(L$1,-1),$D76-1))))</f>
        <v/>
      </c>
      <c r="M76" s="27" t="str">
        <f ca="1">IF(MONTH(TODAY())&lt;MONTH(M$1),"",IF(ISBLANK(Tableau8[[#This Row],[Nom]]),"",MAX(0,MIN(EOMONTH(M$1,0),$E76)-MAX(EOMONTH(M$1,-1),$D76-1))))</f>
        <v/>
      </c>
      <c r="N76" s="27" t="str">
        <f ca="1">IF(MONTH(TODAY())&lt;MONTH(N$1),"",IF(ISBLANK(Tableau8[[#This Row],[Nom]]),"",MAX(0,MIN(EOMONTH(N$1,0),$E76)-MAX(EOMONTH(N$1,-1),$D76-1))))</f>
        <v/>
      </c>
      <c r="O76" s="27" t="str">
        <f ca="1">IF(MONTH(TODAY())&lt;MONTH(O$1),"",IF(ISBLANK(Tableau8[[#This Row],[Nom]]),"",MAX(0,MIN(EOMONTH(O$1,0),$E76)-MAX(EOMONTH(O$1,-1),$D76-1))))</f>
        <v/>
      </c>
      <c r="P76" s="27" t="str">
        <f ca="1">IF(MONTH(TODAY())&lt;MONTH(P$1),"",IF(ISBLANK(Tableau8[[#This Row],[Nom]]),"",MAX(0,MIN(EOMONTH(P$1,0),$E76)-MAX(EOMONTH(P$1,-1),$D76-1))))</f>
        <v/>
      </c>
      <c r="Q76" s="27" t="str">
        <f ca="1">IF(MONTH(TODAY())&lt;MONTH(Q$1),"",IF(ISBLANK(Tableau8[[#This Row],[Nom]]),"",MAX(0,MIN(EOMONTH(Q$1,0),$E76)-MAX(EOMONTH(Q$1,-1),$D76-1))))</f>
        <v/>
      </c>
      <c r="R76" s="25">
        <f t="shared" ca="1" si="1"/>
        <v>0</v>
      </c>
    </row>
    <row r="77" spans="1:18">
      <c r="A77" s="20">
        <v>1</v>
      </c>
      <c r="B77" s="20" t="s">
        <v>223</v>
      </c>
      <c r="C77" s="21"/>
      <c r="D77" s="21">
        <v>43754</v>
      </c>
      <c r="E77" s="21">
        <v>43900</v>
      </c>
      <c r="F77" s="27">
        <f ca="1">IF(MONTH(TODAY())&lt;MONTH(F$1),"",IF(ISBLANK(Tableau8[[#This Row],[Nom]]),"",MAX(0,MIN(EOMONTH(F$1,0),$E77)-MAX(EOMONTH(F$1,-1),$D77-1))))</f>
        <v>0</v>
      </c>
      <c r="G77" s="27">
        <f ca="1">IF(MONTH(TODAY())&lt;MONTH(G$1),"",IF(ISBLANK(Tableau8[[#This Row],[Nom]]),"",MAX(0,MIN(EOMONTH(G$1,0),$E77)-MAX(EOMONTH(G$1,-1),$D77-1))))</f>
        <v>0</v>
      </c>
      <c r="H77" s="27">
        <f ca="1">IF(MONTH(TODAY())&lt;MONTH(H$1),"",IF(ISBLANK(Tableau8[[#This Row],[Nom]]),"",MAX(0,MIN(EOMONTH(H$1,0),$E77)-MAX(EOMONTH(H$1,-1),$D77-1))))</f>
        <v>0</v>
      </c>
      <c r="I77" s="27">
        <f ca="1">IF(MONTH(TODAY())&lt;MONTH(I$1),"",IF(ISBLANK(Tableau8[[#This Row],[Nom]]),"",MAX(0,MIN(EOMONTH(I$1,0),$E77)-MAX(EOMONTH(I$1,-1),$D77-1))))</f>
        <v>0</v>
      </c>
      <c r="J77" s="27">
        <f ca="1">IF(MONTH(TODAY())&lt;MONTH(J$1),"",IF(ISBLANK(Tableau8[[#This Row],[Nom]]),"",MAX(0,MIN(EOMONTH(J$1,0),$E77)-MAX(EOMONTH(J$1,-1),$D77-1))))</f>
        <v>0</v>
      </c>
      <c r="K77" s="27">
        <f ca="1">IF(MONTH(TODAY())&lt;MONTH(K$1),"",IF(ISBLANK(Tableau8[[#This Row],[Nom]]),"",MAX(0,MIN(EOMONTH(K$1,0),$E77)-MAX(EOMONTH(K$1,-1),$D77-1))))</f>
        <v>0</v>
      </c>
      <c r="L77" s="27" t="str">
        <f ca="1">IF(MONTH(TODAY())&lt;MONTH(L$1),"",IF(ISBLANK(Tableau8[[#This Row],[Nom]]),"",MAX(0,MIN(EOMONTH(L$1,0),$E77)-MAX(EOMONTH(L$1,-1),$D77-1))))</f>
        <v/>
      </c>
      <c r="M77" s="27" t="str">
        <f ca="1">IF(MONTH(TODAY())&lt;MONTH(M$1),"",IF(ISBLANK(Tableau8[[#This Row],[Nom]]),"",MAX(0,MIN(EOMONTH(M$1,0),$E77)-MAX(EOMONTH(M$1,-1),$D77-1))))</f>
        <v/>
      </c>
      <c r="N77" s="27" t="str">
        <f ca="1">IF(MONTH(TODAY())&lt;MONTH(N$1),"",IF(ISBLANK(Tableau8[[#This Row],[Nom]]),"",MAX(0,MIN(EOMONTH(N$1,0),$E77)-MAX(EOMONTH(N$1,-1),$D77-1))))</f>
        <v/>
      </c>
      <c r="O77" s="27" t="str">
        <f ca="1">IF(MONTH(TODAY())&lt;MONTH(O$1),"",IF(ISBLANK(Tableau8[[#This Row],[Nom]]),"",MAX(0,MIN(EOMONTH(O$1,0),$E77)-MAX(EOMONTH(O$1,-1),$D77-1))))</f>
        <v/>
      </c>
      <c r="P77" s="27" t="str">
        <f ca="1">IF(MONTH(TODAY())&lt;MONTH(P$1),"",IF(ISBLANK(Tableau8[[#This Row],[Nom]]),"",MAX(0,MIN(EOMONTH(P$1,0),$E77)-MAX(EOMONTH(P$1,-1),$D77-1))))</f>
        <v/>
      </c>
      <c r="Q77" s="27" t="str">
        <f ca="1">IF(MONTH(TODAY())&lt;MONTH(Q$1),"",IF(ISBLANK(Tableau8[[#This Row],[Nom]]),"",MAX(0,MIN(EOMONTH(Q$1,0),$E77)-MAX(EOMONTH(Q$1,-1),$D77-1))))</f>
        <v/>
      </c>
      <c r="R77" s="25">
        <f t="shared" ca="1" si="1"/>
        <v>0</v>
      </c>
    </row>
    <row r="78" spans="1:18">
      <c r="A78" s="20">
        <v>1</v>
      </c>
      <c r="B78" s="20" t="s">
        <v>231</v>
      </c>
      <c r="C78" s="21">
        <v>37885</v>
      </c>
      <c r="D78" s="21">
        <v>43879</v>
      </c>
      <c r="E78" s="21">
        <v>43901</v>
      </c>
      <c r="F78" s="27">
        <f ca="1">IF(MONTH(TODAY())&lt;MONTH(F$1),"",IF(ISBLANK(Tableau8[[#This Row],[Nom]]),"",MAX(0,MIN(EOMONTH(F$1,0),$E78)-MAX(EOMONTH(F$1,-1),$D78-1))))</f>
        <v>0</v>
      </c>
      <c r="G78" s="27">
        <f ca="1">IF(MONTH(TODAY())&lt;MONTH(G$1),"",IF(ISBLANK(Tableau8[[#This Row],[Nom]]),"",MAX(0,MIN(EOMONTH(G$1,0),$E78)-MAX(EOMONTH(G$1,-1),$D78-1))))</f>
        <v>0</v>
      </c>
      <c r="H78" s="27">
        <f ca="1">IF(MONTH(TODAY())&lt;MONTH(H$1),"",IF(ISBLANK(Tableau8[[#This Row],[Nom]]),"",MAX(0,MIN(EOMONTH(H$1,0),$E78)-MAX(EOMONTH(H$1,-1),$D78-1))))</f>
        <v>0</v>
      </c>
      <c r="I78" s="27">
        <f ca="1">IF(MONTH(TODAY())&lt;MONTH(I$1),"",IF(ISBLANK(Tableau8[[#This Row],[Nom]]),"",MAX(0,MIN(EOMONTH(I$1,0),$E78)-MAX(EOMONTH(I$1,-1),$D78-1))))</f>
        <v>0</v>
      </c>
      <c r="J78" s="27">
        <f ca="1">IF(MONTH(TODAY())&lt;MONTH(J$1),"",IF(ISBLANK(Tableau8[[#This Row],[Nom]]),"",MAX(0,MIN(EOMONTH(J$1,0),$E78)-MAX(EOMONTH(J$1,-1),$D78-1))))</f>
        <v>0</v>
      </c>
      <c r="K78" s="27">
        <f ca="1">IF(MONTH(TODAY())&lt;MONTH(K$1),"",IF(ISBLANK(Tableau8[[#This Row],[Nom]]),"",MAX(0,MIN(EOMONTH(K$1,0),$E78)-MAX(EOMONTH(K$1,-1),$D78-1))))</f>
        <v>0</v>
      </c>
      <c r="L78" s="27" t="str">
        <f ca="1">IF(MONTH(TODAY())&lt;MONTH(L$1),"",IF(ISBLANK(Tableau8[[#This Row],[Nom]]),"",MAX(0,MIN(EOMONTH(L$1,0),$E78)-MAX(EOMONTH(L$1,-1),$D78-1))))</f>
        <v/>
      </c>
      <c r="M78" s="27" t="str">
        <f ca="1">IF(MONTH(TODAY())&lt;MONTH(M$1),"",IF(ISBLANK(Tableau8[[#This Row],[Nom]]),"",MAX(0,MIN(EOMONTH(M$1,0),$E78)-MAX(EOMONTH(M$1,-1),$D78-1))))</f>
        <v/>
      </c>
      <c r="N78" s="27" t="str">
        <f ca="1">IF(MONTH(TODAY())&lt;MONTH(N$1),"",IF(ISBLANK(Tableau8[[#This Row],[Nom]]),"",MAX(0,MIN(EOMONTH(N$1,0),$E78)-MAX(EOMONTH(N$1,-1),$D78-1))))</f>
        <v/>
      </c>
      <c r="O78" s="27" t="str">
        <f ca="1">IF(MONTH(TODAY())&lt;MONTH(O$1),"",IF(ISBLANK(Tableau8[[#This Row],[Nom]]),"",MAX(0,MIN(EOMONTH(O$1,0),$E78)-MAX(EOMONTH(O$1,-1),$D78-1))))</f>
        <v/>
      </c>
      <c r="P78" s="27" t="str">
        <f ca="1">IF(MONTH(TODAY())&lt;MONTH(P$1),"",IF(ISBLANK(Tableau8[[#This Row],[Nom]]),"",MAX(0,MIN(EOMONTH(P$1,0),$E78)-MAX(EOMONTH(P$1,-1),$D78-1))))</f>
        <v/>
      </c>
      <c r="Q78" s="27" t="str">
        <f ca="1">IF(MONTH(TODAY())&lt;MONTH(Q$1),"",IF(ISBLANK(Tableau8[[#This Row],[Nom]]),"",MAX(0,MIN(EOMONTH(Q$1,0),$E78)-MAX(EOMONTH(Q$1,-1),$D78-1))))</f>
        <v/>
      </c>
      <c r="R78" s="25">
        <f t="shared" ca="1" si="1"/>
        <v>0</v>
      </c>
    </row>
    <row r="79" spans="1:18">
      <c r="A79" s="20">
        <v>1</v>
      </c>
      <c r="B79" s="20" t="s">
        <v>225</v>
      </c>
      <c r="C79" s="21">
        <v>37417</v>
      </c>
      <c r="D79" s="21">
        <v>43308</v>
      </c>
      <c r="E79" s="21">
        <v>43901</v>
      </c>
      <c r="F79" s="27">
        <f ca="1">IF(MONTH(TODAY())&lt;MONTH(F$1),"",IF(ISBLANK(Tableau8[[#This Row],[Nom]]),"",MAX(0,MIN(EOMONTH(F$1,0),$E79)-MAX(EOMONTH(F$1,-1),$D79-1))))</f>
        <v>0</v>
      </c>
      <c r="G79" s="27">
        <f ca="1">IF(MONTH(TODAY())&lt;MONTH(G$1),"",IF(ISBLANK(Tableau8[[#This Row],[Nom]]),"",MAX(0,MIN(EOMONTH(G$1,0),$E79)-MAX(EOMONTH(G$1,-1),$D79-1))))</f>
        <v>0</v>
      </c>
      <c r="H79" s="27">
        <f ca="1">IF(MONTH(TODAY())&lt;MONTH(H$1),"",IF(ISBLANK(Tableau8[[#This Row],[Nom]]),"",MAX(0,MIN(EOMONTH(H$1,0),$E79)-MAX(EOMONTH(H$1,-1),$D79-1))))</f>
        <v>0</v>
      </c>
      <c r="I79" s="27">
        <f ca="1">IF(MONTH(TODAY())&lt;MONTH(I$1),"",IF(ISBLANK(Tableau8[[#This Row],[Nom]]),"",MAX(0,MIN(EOMONTH(I$1,0),$E79)-MAX(EOMONTH(I$1,-1),$D79-1))))</f>
        <v>0</v>
      </c>
      <c r="J79" s="27">
        <f ca="1">IF(MONTH(TODAY())&lt;MONTH(J$1),"",IF(ISBLANK(Tableau8[[#This Row],[Nom]]),"",MAX(0,MIN(EOMONTH(J$1,0),$E79)-MAX(EOMONTH(J$1,-1),$D79-1))))</f>
        <v>0</v>
      </c>
      <c r="K79" s="27">
        <f ca="1">IF(MONTH(TODAY())&lt;MONTH(K$1),"",IF(ISBLANK(Tableau8[[#This Row],[Nom]]),"",MAX(0,MIN(EOMONTH(K$1,0),$E79)-MAX(EOMONTH(K$1,-1),$D79-1))))</f>
        <v>0</v>
      </c>
      <c r="L79" s="27" t="str">
        <f ca="1">IF(MONTH(TODAY())&lt;MONTH(L$1),"",IF(ISBLANK(Tableau8[[#This Row],[Nom]]),"",MAX(0,MIN(EOMONTH(L$1,0),$E79)-MAX(EOMONTH(L$1,-1),$D79-1))))</f>
        <v/>
      </c>
      <c r="M79" s="27" t="str">
        <f ca="1">IF(MONTH(TODAY())&lt;MONTH(M$1),"",IF(ISBLANK(Tableau8[[#This Row],[Nom]]),"",MAX(0,MIN(EOMONTH(M$1,0),$E79)-MAX(EOMONTH(M$1,-1),$D79-1))))</f>
        <v/>
      </c>
      <c r="N79" s="27" t="str">
        <f ca="1">IF(MONTH(TODAY())&lt;MONTH(N$1),"",IF(ISBLANK(Tableau8[[#This Row],[Nom]]),"",MAX(0,MIN(EOMONTH(N$1,0),$E79)-MAX(EOMONTH(N$1,-1),$D79-1))))</f>
        <v/>
      </c>
      <c r="O79" s="27" t="str">
        <f ca="1">IF(MONTH(TODAY())&lt;MONTH(O$1),"",IF(ISBLANK(Tableau8[[#This Row],[Nom]]),"",MAX(0,MIN(EOMONTH(O$1,0),$E79)-MAX(EOMONTH(O$1,-1),$D79-1))))</f>
        <v/>
      </c>
      <c r="P79" s="27" t="str">
        <f ca="1">IF(MONTH(TODAY())&lt;MONTH(P$1),"",IF(ISBLANK(Tableau8[[#This Row],[Nom]]),"",MAX(0,MIN(EOMONTH(P$1,0),$E79)-MAX(EOMONTH(P$1,-1),$D79-1))))</f>
        <v/>
      </c>
      <c r="Q79" s="27" t="str">
        <f ca="1">IF(MONTH(TODAY())&lt;MONTH(Q$1),"",IF(ISBLANK(Tableau8[[#This Row],[Nom]]),"",MAX(0,MIN(EOMONTH(Q$1,0),$E79)-MAX(EOMONTH(Q$1,-1),$D79-1))))</f>
        <v/>
      </c>
      <c r="R79" s="25">
        <f t="shared" ca="1" si="1"/>
        <v>0</v>
      </c>
    </row>
    <row r="80" spans="1:18">
      <c r="A80" s="20">
        <v>1</v>
      </c>
      <c r="B80" s="20" t="s">
        <v>226</v>
      </c>
      <c r="C80" s="21">
        <v>37294</v>
      </c>
      <c r="D80" s="21">
        <v>43810</v>
      </c>
      <c r="E80" s="21">
        <v>43901</v>
      </c>
      <c r="F80" s="27">
        <f ca="1">IF(MONTH(TODAY())&lt;MONTH(F$1),"",IF(ISBLANK(Tableau8[[#This Row],[Nom]]),"",MAX(0,MIN(EOMONTH(F$1,0),$E80)-MAX(EOMONTH(F$1,-1),$D80-1))))</f>
        <v>0</v>
      </c>
      <c r="G80" s="27">
        <f ca="1">IF(MONTH(TODAY())&lt;MONTH(G$1),"",IF(ISBLANK(Tableau8[[#This Row],[Nom]]),"",MAX(0,MIN(EOMONTH(G$1,0),$E80)-MAX(EOMONTH(G$1,-1),$D80-1))))</f>
        <v>0</v>
      </c>
      <c r="H80" s="27">
        <f ca="1">IF(MONTH(TODAY())&lt;MONTH(H$1),"",IF(ISBLANK(Tableau8[[#This Row],[Nom]]),"",MAX(0,MIN(EOMONTH(H$1,0),$E80)-MAX(EOMONTH(H$1,-1),$D80-1))))</f>
        <v>0</v>
      </c>
      <c r="I80" s="27">
        <f ca="1">IF(MONTH(TODAY())&lt;MONTH(I$1),"",IF(ISBLANK(Tableau8[[#This Row],[Nom]]),"",MAX(0,MIN(EOMONTH(I$1,0),$E80)-MAX(EOMONTH(I$1,-1),$D80-1))))</f>
        <v>0</v>
      </c>
      <c r="J80" s="27">
        <f ca="1">IF(MONTH(TODAY())&lt;MONTH(J$1),"",IF(ISBLANK(Tableau8[[#This Row],[Nom]]),"",MAX(0,MIN(EOMONTH(J$1,0),$E80)-MAX(EOMONTH(J$1,-1),$D80-1))))</f>
        <v>0</v>
      </c>
      <c r="K80" s="27">
        <f ca="1">IF(MONTH(TODAY())&lt;MONTH(K$1),"",IF(ISBLANK(Tableau8[[#This Row],[Nom]]),"",MAX(0,MIN(EOMONTH(K$1,0),$E80)-MAX(EOMONTH(K$1,-1),$D80-1))))</f>
        <v>0</v>
      </c>
      <c r="L80" s="27" t="str">
        <f ca="1">IF(MONTH(TODAY())&lt;MONTH(L$1),"",IF(ISBLANK(Tableau8[[#This Row],[Nom]]),"",MAX(0,MIN(EOMONTH(L$1,0),$E80)-MAX(EOMONTH(L$1,-1),$D80-1))))</f>
        <v/>
      </c>
      <c r="M80" s="27" t="str">
        <f ca="1">IF(MONTH(TODAY())&lt;MONTH(M$1),"",IF(ISBLANK(Tableau8[[#This Row],[Nom]]),"",MAX(0,MIN(EOMONTH(M$1,0),$E80)-MAX(EOMONTH(M$1,-1),$D80-1))))</f>
        <v/>
      </c>
      <c r="N80" s="27" t="str">
        <f ca="1">IF(MONTH(TODAY())&lt;MONTH(N$1),"",IF(ISBLANK(Tableau8[[#This Row],[Nom]]),"",MAX(0,MIN(EOMONTH(N$1,0),$E80)-MAX(EOMONTH(N$1,-1),$D80-1))))</f>
        <v/>
      </c>
      <c r="O80" s="27" t="str">
        <f ca="1">IF(MONTH(TODAY())&lt;MONTH(O$1),"",IF(ISBLANK(Tableau8[[#This Row],[Nom]]),"",MAX(0,MIN(EOMONTH(O$1,0),$E80)-MAX(EOMONTH(O$1,-1),$D80-1))))</f>
        <v/>
      </c>
      <c r="P80" s="27" t="str">
        <f ca="1">IF(MONTH(TODAY())&lt;MONTH(P$1),"",IF(ISBLANK(Tableau8[[#This Row],[Nom]]),"",MAX(0,MIN(EOMONTH(P$1,0),$E80)-MAX(EOMONTH(P$1,-1),$D80-1))))</f>
        <v/>
      </c>
      <c r="Q80" s="27" t="str">
        <f ca="1">IF(MONTH(TODAY())&lt;MONTH(Q$1),"",IF(ISBLANK(Tableau8[[#This Row],[Nom]]),"",MAX(0,MIN(EOMONTH(Q$1,0),$E80)-MAX(EOMONTH(Q$1,-1),$D80-1))))</f>
        <v/>
      </c>
      <c r="R80" s="25">
        <f t="shared" ca="1" si="1"/>
        <v>0</v>
      </c>
    </row>
    <row r="81" spans="1:18">
      <c r="A81" s="20">
        <v>1</v>
      </c>
      <c r="B81" s="20" t="s">
        <v>232</v>
      </c>
      <c r="C81" s="21"/>
      <c r="D81" s="21">
        <v>43840</v>
      </c>
      <c r="E81" s="21">
        <v>43902</v>
      </c>
      <c r="F81" s="27">
        <f ca="1">IF(MONTH(TODAY())&lt;MONTH(F$1),"",IF(ISBLANK(Tableau8[[#This Row],[Nom]]),"",MAX(0,MIN(EOMONTH(F$1,0),$E81)-MAX(EOMONTH(F$1,-1),$D81-1))))</f>
        <v>0</v>
      </c>
      <c r="G81" s="27">
        <f ca="1">IF(MONTH(TODAY())&lt;MONTH(G$1),"",IF(ISBLANK(Tableau8[[#This Row],[Nom]]),"",MAX(0,MIN(EOMONTH(G$1,0),$E81)-MAX(EOMONTH(G$1,-1),$D81-1))))</f>
        <v>0</v>
      </c>
      <c r="H81" s="27">
        <f ca="1">IF(MONTH(TODAY())&lt;MONTH(H$1),"",IF(ISBLANK(Tableau8[[#This Row],[Nom]]),"",MAX(0,MIN(EOMONTH(H$1,0),$E81)-MAX(EOMONTH(H$1,-1),$D81-1))))</f>
        <v>0</v>
      </c>
      <c r="I81" s="27">
        <f ca="1">IF(MONTH(TODAY())&lt;MONTH(I$1),"",IF(ISBLANK(Tableau8[[#This Row],[Nom]]),"",MAX(0,MIN(EOMONTH(I$1,0),$E81)-MAX(EOMONTH(I$1,-1),$D81-1))))</f>
        <v>0</v>
      </c>
      <c r="J81" s="27">
        <f ca="1">IF(MONTH(TODAY())&lt;MONTH(J$1),"",IF(ISBLANK(Tableau8[[#This Row],[Nom]]),"",MAX(0,MIN(EOMONTH(J$1,0),$E81)-MAX(EOMONTH(J$1,-1),$D81-1))))</f>
        <v>0</v>
      </c>
      <c r="K81" s="27">
        <f ca="1">IF(MONTH(TODAY())&lt;MONTH(K$1),"",IF(ISBLANK(Tableau8[[#This Row],[Nom]]),"",MAX(0,MIN(EOMONTH(K$1,0),$E81)-MAX(EOMONTH(K$1,-1),$D81-1))))</f>
        <v>0</v>
      </c>
      <c r="L81" s="27" t="str">
        <f ca="1">IF(MONTH(TODAY())&lt;MONTH(L$1),"",IF(ISBLANK(Tableau8[[#This Row],[Nom]]),"",MAX(0,MIN(EOMONTH(L$1,0),$E81)-MAX(EOMONTH(L$1,-1),$D81-1))))</f>
        <v/>
      </c>
      <c r="M81" s="27" t="str">
        <f ca="1">IF(MONTH(TODAY())&lt;MONTH(M$1),"",IF(ISBLANK(Tableau8[[#This Row],[Nom]]),"",MAX(0,MIN(EOMONTH(M$1,0),$E81)-MAX(EOMONTH(M$1,-1),$D81-1))))</f>
        <v/>
      </c>
      <c r="N81" s="27" t="str">
        <f ca="1">IF(MONTH(TODAY())&lt;MONTH(N$1),"",IF(ISBLANK(Tableau8[[#This Row],[Nom]]),"",MAX(0,MIN(EOMONTH(N$1,0),$E81)-MAX(EOMONTH(N$1,-1),$D81-1))))</f>
        <v/>
      </c>
      <c r="O81" s="27" t="str">
        <f ca="1">IF(MONTH(TODAY())&lt;MONTH(O$1),"",IF(ISBLANK(Tableau8[[#This Row],[Nom]]),"",MAX(0,MIN(EOMONTH(O$1,0),$E81)-MAX(EOMONTH(O$1,-1),$D81-1))))</f>
        <v/>
      </c>
      <c r="P81" s="27" t="str">
        <f ca="1">IF(MONTH(TODAY())&lt;MONTH(P$1),"",IF(ISBLANK(Tableau8[[#This Row],[Nom]]),"",MAX(0,MIN(EOMONTH(P$1,0),$E81)-MAX(EOMONTH(P$1,-1),$D81-1))))</f>
        <v/>
      </c>
      <c r="Q81" s="27" t="str">
        <f ca="1">IF(MONTH(TODAY())&lt;MONTH(Q$1),"",IF(ISBLANK(Tableau8[[#This Row],[Nom]]),"",MAX(0,MIN(EOMONTH(Q$1,0),$E81)-MAX(EOMONTH(Q$1,-1),$D81-1))))</f>
        <v/>
      </c>
      <c r="R81" s="25">
        <f t="shared" ca="1" si="1"/>
        <v>0</v>
      </c>
    </row>
    <row r="82" spans="1:18">
      <c r="A82" s="20">
        <v>1</v>
      </c>
      <c r="B82" s="20" t="s">
        <v>134</v>
      </c>
      <c r="C82" s="21">
        <v>37249</v>
      </c>
      <c r="D82" s="21">
        <v>43434</v>
      </c>
      <c r="E82" s="21">
        <v>43978</v>
      </c>
      <c r="F82" s="27">
        <f ca="1">IF(MONTH(TODAY())&lt;MONTH(F$1),"",IF(ISBLANK(Tableau8[[#This Row],[Nom]]),"",MAX(0,MIN(EOMONTH(F$1,0),$E82)-MAX(EOMONTH(F$1,-1),$D82-1))))</f>
        <v>0</v>
      </c>
      <c r="G82" s="27">
        <f ca="1">IF(MONTH(TODAY())&lt;MONTH(G$1),"",IF(ISBLANK(Tableau8[[#This Row],[Nom]]),"",MAX(0,MIN(EOMONTH(G$1,0),$E82)-MAX(EOMONTH(G$1,-1),$D82-1))))</f>
        <v>0</v>
      </c>
      <c r="H82" s="27">
        <f ca="1">IF(MONTH(TODAY())&lt;MONTH(H$1),"",IF(ISBLANK(Tableau8[[#This Row],[Nom]]),"",MAX(0,MIN(EOMONTH(H$1,0),$E82)-MAX(EOMONTH(H$1,-1),$D82-1))))</f>
        <v>0</v>
      </c>
      <c r="I82" s="27">
        <f ca="1">IF(MONTH(TODAY())&lt;MONTH(I$1),"",IF(ISBLANK(Tableau8[[#This Row],[Nom]]),"",MAX(0,MIN(EOMONTH(I$1,0),$E82)-MAX(EOMONTH(I$1,-1),$D82-1))))</f>
        <v>0</v>
      </c>
      <c r="J82" s="27">
        <f ca="1">IF(MONTH(TODAY())&lt;MONTH(J$1),"",IF(ISBLANK(Tableau8[[#This Row],[Nom]]),"",MAX(0,MIN(EOMONTH(J$1,0),$E82)-MAX(EOMONTH(J$1,-1),$D82-1))))</f>
        <v>0</v>
      </c>
      <c r="K82" s="27">
        <f ca="1">IF(MONTH(TODAY())&lt;MONTH(K$1),"",IF(ISBLANK(Tableau8[[#This Row],[Nom]]),"",MAX(0,MIN(EOMONTH(K$1,0),$E82)-MAX(EOMONTH(K$1,-1),$D82-1))))</f>
        <v>0</v>
      </c>
      <c r="L82" s="27" t="str">
        <f ca="1">IF(MONTH(TODAY())&lt;MONTH(L$1),"",IF(ISBLANK(Tableau8[[#This Row],[Nom]]),"",MAX(0,MIN(EOMONTH(L$1,0),$E82)-MAX(EOMONTH(L$1,-1),$D82-1))))</f>
        <v/>
      </c>
      <c r="M82" s="27" t="str">
        <f ca="1">IF(MONTH(TODAY())&lt;MONTH(M$1),"",IF(ISBLANK(Tableau8[[#This Row],[Nom]]),"",MAX(0,MIN(EOMONTH(M$1,0),$E82)-MAX(EOMONTH(M$1,-1),$D82-1))))</f>
        <v/>
      </c>
      <c r="N82" s="27" t="str">
        <f ca="1">IF(MONTH(TODAY())&lt;MONTH(N$1),"",IF(ISBLANK(Tableau8[[#This Row],[Nom]]),"",MAX(0,MIN(EOMONTH(N$1,0),$E82)-MAX(EOMONTH(N$1,-1),$D82-1))))</f>
        <v/>
      </c>
      <c r="O82" s="27" t="str">
        <f ca="1">IF(MONTH(TODAY())&lt;MONTH(O$1),"",IF(ISBLANK(Tableau8[[#This Row],[Nom]]),"",MAX(0,MIN(EOMONTH(O$1,0),$E82)-MAX(EOMONTH(O$1,-1),$D82-1))))</f>
        <v/>
      </c>
      <c r="P82" s="27" t="str">
        <f ca="1">IF(MONTH(TODAY())&lt;MONTH(P$1),"",IF(ISBLANK(Tableau8[[#This Row],[Nom]]),"",MAX(0,MIN(EOMONTH(P$1,0),$E82)-MAX(EOMONTH(P$1,-1),$D82-1))))</f>
        <v/>
      </c>
      <c r="Q82" s="27" t="str">
        <f ca="1">IF(MONTH(TODAY())&lt;MONTH(Q$1),"",IF(ISBLANK(Tableau8[[#This Row],[Nom]]),"",MAX(0,MIN(EOMONTH(Q$1,0),$E82)-MAX(EOMONTH(Q$1,-1),$D82-1))))</f>
        <v/>
      </c>
      <c r="R82" s="25">
        <f t="shared" ca="1" si="1"/>
        <v>0</v>
      </c>
    </row>
    <row r="83" spans="1:18">
      <c r="A83" s="20">
        <v>1</v>
      </c>
      <c r="B83" s="20" t="s">
        <v>130</v>
      </c>
      <c r="C83" s="21">
        <v>37746</v>
      </c>
      <c r="D83" s="21">
        <v>43796</v>
      </c>
      <c r="E83" s="21">
        <v>43986</v>
      </c>
      <c r="F83" s="27">
        <f ca="1">IF(MONTH(TODAY())&lt;MONTH(F$1),"",IF(ISBLANK(Tableau8[[#This Row],[Nom]]),"",MAX(0,MIN(EOMONTH(F$1,0),$E83)-MAX(EOMONTH(F$1,-1),$D83-1))))</f>
        <v>0</v>
      </c>
      <c r="G83" s="27">
        <f ca="1">IF(MONTH(TODAY())&lt;MONTH(G$1),"",IF(ISBLANK(Tableau8[[#This Row],[Nom]]),"",MAX(0,MIN(EOMONTH(G$1,0),$E83)-MAX(EOMONTH(G$1,-1),$D83-1))))</f>
        <v>0</v>
      </c>
      <c r="H83" s="27">
        <f ca="1">IF(MONTH(TODAY())&lt;MONTH(H$1),"",IF(ISBLANK(Tableau8[[#This Row],[Nom]]),"",MAX(0,MIN(EOMONTH(H$1,0),$E83)-MAX(EOMONTH(H$1,-1),$D83-1))))</f>
        <v>0</v>
      </c>
      <c r="I83" s="27">
        <f ca="1">IF(MONTH(TODAY())&lt;MONTH(I$1),"",IF(ISBLANK(Tableau8[[#This Row],[Nom]]),"",MAX(0,MIN(EOMONTH(I$1,0),$E83)-MAX(EOMONTH(I$1,-1),$D83-1))))</f>
        <v>0</v>
      </c>
      <c r="J83" s="27">
        <f ca="1">IF(MONTH(TODAY())&lt;MONTH(J$1),"",IF(ISBLANK(Tableau8[[#This Row],[Nom]]),"",MAX(0,MIN(EOMONTH(J$1,0),$E83)-MAX(EOMONTH(J$1,-1),$D83-1))))</f>
        <v>0</v>
      </c>
      <c r="K83" s="27">
        <f ca="1">IF(MONTH(TODAY())&lt;MONTH(K$1),"",IF(ISBLANK(Tableau8[[#This Row],[Nom]]),"",MAX(0,MIN(EOMONTH(K$1,0),$E83)-MAX(EOMONTH(K$1,-1),$D83-1))))</f>
        <v>0</v>
      </c>
      <c r="L83" s="27" t="str">
        <f ca="1">IF(MONTH(TODAY())&lt;MONTH(L$1),"",IF(ISBLANK(Tableau8[[#This Row],[Nom]]),"",MAX(0,MIN(EOMONTH(L$1,0),$E83)-MAX(EOMONTH(L$1,-1),$D83-1))))</f>
        <v/>
      </c>
      <c r="M83" s="27" t="str">
        <f ca="1">IF(MONTH(TODAY())&lt;MONTH(M$1),"",IF(ISBLANK(Tableau8[[#This Row],[Nom]]),"",MAX(0,MIN(EOMONTH(M$1,0),$E83)-MAX(EOMONTH(M$1,-1),$D83-1))))</f>
        <v/>
      </c>
      <c r="N83" s="27" t="str">
        <f ca="1">IF(MONTH(TODAY())&lt;MONTH(N$1),"",IF(ISBLANK(Tableau8[[#This Row],[Nom]]),"",MAX(0,MIN(EOMONTH(N$1,0),$E83)-MAX(EOMONTH(N$1,-1),$D83-1))))</f>
        <v/>
      </c>
      <c r="O83" s="27" t="str">
        <f ca="1">IF(MONTH(TODAY())&lt;MONTH(O$1),"",IF(ISBLANK(Tableau8[[#This Row],[Nom]]),"",MAX(0,MIN(EOMONTH(O$1,0),$E83)-MAX(EOMONTH(O$1,-1),$D83-1))))</f>
        <v/>
      </c>
      <c r="P83" s="27" t="str">
        <f ca="1">IF(MONTH(TODAY())&lt;MONTH(P$1),"",IF(ISBLANK(Tableau8[[#This Row],[Nom]]),"",MAX(0,MIN(EOMONTH(P$1,0),$E83)-MAX(EOMONTH(P$1,-1),$D83-1))))</f>
        <v/>
      </c>
      <c r="Q83" s="27" t="str">
        <f ca="1">IF(MONTH(TODAY())&lt;MONTH(Q$1),"",IF(ISBLANK(Tableau8[[#This Row],[Nom]]),"",MAX(0,MIN(EOMONTH(Q$1,0),$E83)-MAX(EOMONTH(Q$1,-1),$D83-1))))</f>
        <v/>
      </c>
      <c r="R83" s="25">
        <f t="shared" ca="1" si="1"/>
        <v>0</v>
      </c>
    </row>
    <row r="84" spans="1:18">
      <c r="A84" s="20">
        <v>1</v>
      </c>
      <c r="B84" s="20" t="s">
        <v>111</v>
      </c>
      <c r="C84" s="21">
        <v>37600</v>
      </c>
      <c r="D84" s="21">
        <v>43434</v>
      </c>
      <c r="E84" s="21">
        <v>43986</v>
      </c>
      <c r="F84" s="27">
        <f ca="1">IF(MONTH(TODAY())&lt;MONTH(F$1),"",IF(ISBLANK(Tableau8[[#This Row],[Nom]]),"",MAX(0,MIN(EOMONTH(F$1,0),$E84)-MAX(EOMONTH(F$1,-1),$D84-1))))</f>
        <v>0</v>
      </c>
      <c r="G84" s="27">
        <f ca="1">IF(MONTH(TODAY())&lt;MONTH(G$1),"",IF(ISBLANK(Tableau8[[#This Row],[Nom]]),"",MAX(0,MIN(EOMONTH(G$1,0),$E84)-MAX(EOMONTH(G$1,-1),$D84-1))))</f>
        <v>0</v>
      </c>
      <c r="H84" s="27">
        <f ca="1">IF(MONTH(TODAY())&lt;MONTH(H$1),"",IF(ISBLANK(Tableau8[[#This Row],[Nom]]),"",MAX(0,MIN(EOMONTH(H$1,0),$E84)-MAX(EOMONTH(H$1,-1),$D84-1))))</f>
        <v>0</v>
      </c>
      <c r="I84" s="27">
        <f ca="1">IF(MONTH(TODAY())&lt;MONTH(I$1),"",IF(ISBLANK(Tableau8[[#This Row],[Nom]]),"",MAX(0,MIN(EOMONTH(I$1,0),$E84)-MAX(EOMONTH(I$1,-1),$D84-1))))</f>
        <v>0</v>
      </c>
      <c r="J84" s="27">
        <f ca="1">IF(MONTH(TODAY())&lt;MONTH(J$1),"",IF(ISBLANK(Tableau8[[#This Row],[Nom]]),"",MAX(0,MIN(EOMONTH(J$1,0),$E84)-MAX(EOMONTH(J$1,-1),$D84-1))))</f>
        <v>0</v>
      </c>
      <c r="K84" s="27">
        <f ca="1">IF(MONTH(TODAY())&lt;MONTH(K$1),"",IF(ISBLANK(Tableau8[[#This Row],[Nom]]),"",MAX(0,MIN(EOMONTH(K$1,0),$E84)-MAX(EOMONTH(K$1,-1),$D84-1))))</f>
        <v>0</v>
      </c>
      <c r="L84" s="27" t="str">
        <f ca="1">IF(MONTH(TODAY())&lt;MONTH(L$1),"",IF(ISBLANK(Tableau8[[#This Row],[Nom]]),"",MAX(0,MIN(EOMONTH(L$1,0),$E84)-MAX(EOMONTH(L$1,-1),$D84-1))))</f>
        <v/>
      </c>
      <c r="M84" s="27" t="str">
        <f ca="1">IF(MONTH(TODAY())&lt;MONTH(M$1),"",IF(ISBLANK(Tableau8[[#This Row],[Nom]]),"",MAX(0,MIN(EOMONTH(M$1,0),$E84)-MAX(EOMONTH(M$1,-1),$D84-1))))</f>
        <v/>
      </c>
      <c r="N84" s="27" t="str">
        <f ca="1">IF(MONTH(TODAY())&lt;MONTH(N$1),"",IF(ISBLANK(Tableau8[[#This Row],[Nom]]),"",MAX(0,MIN(EOMONTH(N$1,0),$E84)-MAX(EOMONTH(N$1,-1),$D84-1))))</f>
        <v/>
      </c>
      <c r="O84" s="27" t="str">
        <f ca="1">IF(MONTH(TODAY())&lt;MONTH(O$1),"",IF(ISBLANK(Tableau8[[#This Row],[Nom]]),"",MAX(0,MIN(EOMONTH(O$1,0),$E84)-MAX(EOMONTH(O$1,-1),$D84-1))))</f>
        <v/>
      </c>
      <c r="P84" s="27" t="str">
        <f ca="1">IF(MONTH(TODAY())&lt;MONTH(P$1),"",IF(ISBLANK(Tableau8[[#This Row],[Nom]]),"",MAX(0,MIN(EOMONTH(P$1,0),$E84)-MAX(EOMONTH(P$1,-1),$D84-1))))</f>
        <v/>
      </c>
      <c r="Q84" s="27" t="str">
        <f ca="1">IF(MONTH(TODAY())&lt;MONTH(Q$1),"",IF(ISBLANK(Tableau8[[#This Row],[Nom]]),"",MAX(0,MIN(EOMONTH(Q$1,0),$E84)-MAX(EOMONTH(Q$1,-1),$D84-1))))</f>
        <v/>
      </c>
      <c r="R84" s="25">
        <f t="shared" ca="1" si="1"/>
        <v>0</v>
      </c>
    </row>
    <row r="85" spans="1:18">
      <c r="A85" s="20">
        <v>1</v>
      </c>
      <c r="B85" s="20" t="s">
        <v>125</v>
      </c>
      <c r="C85" s="21">
        <v>37786</v>
      </c>
      <c r="D85" s="21"/>
      <c r="E85" s="21">
        <v>43993</v>
      </c>
      <c r="F85" s="27">
        <f ca="1">IF(MONTH(TODAY())&lt;MONTH(F$1),"",IF(ISBLANK(Tableau8[[#This Row],[Nom]]),"",MAX(0,MIN(EOMONTH(F$1,0),$E85)-MAX(EOMONTH(F$1,-1),$D85-1))))</f>
        <v>0</v>
      </c>
      <c r="G85" s="27">
        <f ca="1">IF(MONTH(TODAY())&lt;MONTH(G$1),"",IF(ISBLANK(Tableau8[[#This Row],[Nom]]),"",MAX(0,MIN(EOMONTH(G$1,0),$E85)-MAX(EOMONTH(G$1,-1),$D85-1))))</f>
        <v>0</v>
      </c>
      <c r="H85" s="27">
        <f ca="1">IF(MONTH(TODAY())&lt;MONTH(H$1),"",IF(ISBLANK(Tableau8[[#This Row],[Nom]]),"",MAX(0,MIN(EOMONTH(H$1,0),$E85)-MAX(EOMONTH(H$1,-1),$D85-1))))</f>
        <v>0</v>
      </c>
      <c r="I85" s="27">
        <f ca="1">IF(MONTH(TODAY())&lt;MONTH(I$1),"",IF(ISBLANK(Tableau8[[#This Row],[Nom]]),"",MAX(0,MIN(EOMONTH(I$1,0),$E85)-MAX(EOMONTH(I$1,-1),$D85-1))))</f>
        <v>0</v>
      </c>
      <c r="J85" s="27">
        <f ca="1">IF(MONTH(TODAY())&lt;MONTH(J$1),"",IF(ISBLANK(Tableau8[[#This Row],[Nom]]),"",MAX(0,MIN(EOMONTH(J$1,0),$E85)-MAX(EOMONTH(J$1,-1),$D85-1))))</f>
        <v>0</v>
      </c>
      <c r="K85" s="27">
        <f ca="1">IF(MONTH(TODAY())&lt;MONTH(K$1),"",IF(ISBLANK(Tableau8[[#This Row],[Nom]]),"",MAX(0,MIN(EOMONTH(K$1,0),$E85)-MAX(EOMONTH(K$1,-1),$D85-1))))</f>
        <v>0</v>
      </c>
      <c r="L85" s="27" t="str">
        <f ca="1">IF(MONTH(TODAY())&lt;MONTH(L$1),"",IF(ISBLANK(Tableau8[[#This Row],[Nom]]),"",MAX(0,MIN(EOMONTH(L$1,0),$E85)-MAX(EOMONTH(L$1,-1),$D85-1))))</f>
        <v/>
      </c>
      <c r="M85" s="27" t="str">
        <f ca="1">IF(MONTH(TODAY())&lt;MONTH(M$1),"",IF(ISBLANK(Tableau8[[#This Row],[Nom]]),"",MAX(0,MIN(EOMONTH(M$1,0),$E85)-MAX(EOMONTH(M$1,-1),$D85-1))))</f>
        <v/>
      </c>
      <c r="N85" s="27" t="str">
        <f ca="1">IF(MONTH(TODAY())&lt;MONTH(N$1),"",IF(ISBLANK(Tableau8[[#This Row],[Nom]]),"",MAX(0,MIN(EOMONTH(N$1,0),$E85)-MAX(EOMONTH(N$1,-1),$D85-1))))</f>
        <v/>
      </c>
      <c r="O85" s="27" t="str">
        <f ca="1">IF(MONTH(TODAY())&lt;MONTH(O$1),"",IF(ISBLANK(Tableau8[[#This Row],[Nom]]),"",MAX(0,MIN(EOMONTH(O$1,0),$E85)-MAX(EOMONTH(O$1,-1),$D85-1))))</f>
        <v/>
      </c>
      <c r="P85" s="27" t="str">
        <f ca="1">IF(MONTH(TODAY())&lt;MONTH(P$1),"",IF(ISBLANK(Tableau8[[#This Row],[Nom]]),"",MAX(0,MIN(EOMONTH(P$1,0),$E85)-MAX(EOMONTH(P$1,-1),$D85-1))))</f>
        <v/>
      </c>
      <c r="Q85" s="27" t="str">
        <f ca="1">IF(MONTH(TODAY())&lt;MONTH(Q$1),"",IF(ISBLANK(Tableau8[[#This Row],[Nom]]),"",MAX(0,MIN(EOMONTH(Q$1,0),$E85)-MAX(EOMONTH(Q$1,-1),$D85-1))))</f>
        <v/>
      </c>
      <c r="R85" s="25">
        <f t="shared" ca="1" si="1"/>
        <v>0</v>
      </c>
    </row>
    <row r="86" spans="1:18">
      <c r="A86" s="20">
        <v>1</v>
      </c>
      <c r="B86" s="20" t="s">
        <v>126</v>
      </c>
      <c r="C86" s="21">
        <v>37855</v>
      </c>
      <c r="D86" s="21">
        <v>43854</v>
      </c>
      <c r="E86" s="21">
        <v>44006</v>
      </c>
      <c r="F86" s="27">
        <f ca="1">IF(MONTH(TODAY())&lt;MONTH(F$1),"",IF(ISBLANK(Tableau8[[#This Row],[Nom]]),"",MAX(0,MIN(EOMONTH(F$1,0),$E86)-MAX(EOMONTH(F$1,-1),$D86-1))))</f>
        <v>0</v>
      </c>
      <c r="G86" s="27">
        <f ca="1">IF(MONTH(TODAY())&lt;MONTH(G$1),"",IF(ISBLANK(Tableau8[[#This Row],[Nom]]),"",MAX(0,MIN(EOMONTH(G$1,0),$E86)-MAX(EOMONTH(G$1,-1),$D86-1))))</f>
        <v>0</v>
      </c>
      <c r="H86" s="27">
        <f ca="1">IF(MONTH(TODAY())&lt;MONTH(H$1),"",IF(ISBLANK(Tableau8[[#This Row],[Nom]]),"",MAX(0,MIN(EOMONTH(H$1,0),$E86)-MAX(EOMONTH(H$1,-1),$D86-1))))</f>
        <v>0</v>
      </c>
      <c r="I86" s="27">
        <f ca="1">IF(MONTH(TODAY())&lt;MONTH(I$1),"",IF(ISBLANK(Tableau8[[#This Row],[Nom]]),"",MAX(0,MIN(EOMONTH(I$1,0),$E86)-MAX(EOMONTH(I$1,-1),$D86-1))))</f>
        <v>0</v>
      </c>
      <c r="J86" s="27">
        <f ca="1">IF(MONTH(TODAY())&lt;MONTH(J$1),"",IF(ISBLANK(Tableau8[[#This Row],[Nom]]),"",MAX(0,MIN(EOMONTH(J$1,0),$E86)-MAX(EOMONTH(J$1,-1),$D86-1))))</f>
        <v>0</v>
      </c>
      <c r="K86" s="27">
        <f ca="1">IF(MONTH(TODAY())&lt;MONTH(K$1),"",IF(ISBLANK(Tableau8[[#This Row],[Nom]]),"",MAX(0,MIN(EOMONTH(K$1,0),$E86)-MAX(EOMONTH(K$1,-1),$D86-1))))</f>
        <v>0</v>
      </c>
      <c r="L86" s="27" t="str">
        <f ca="1">IF(MONTH(TODAY())&lt;MONTH(L$1),"",IF(ISBLANK(Tableau8[[#This Row],[Nom]]),"",MAX(0,MIN(EOMONTH(L$1,0),$E86)-MAX(EOMONTH(L$1,-1),$D86-1))))</f>
        <v/>
      </c>
      <c r="M86" s="27" t="str">
        <f ca="1">IF(MONTH(TODAY())&lt;MONTH(M$1),"",IF(ISBLANK(Tableau8[[#This Row],[Nom]]),"",MAX(0,MIN(EOMONTH(M$1,0),$E86)-MAX(EOMONTH(M$1,-1),$D86-1))))</f>
        <v/>
      </c>
      <c r="N86" s="27" t="str">
        <f ca="1">IF(MONTH(TODAY())&lt;MONTH(N$1),"",IF(ISBLANK(Tableau8[[#This Row],[Nom]]),"",MAX(0,MIN(EOMONTH(N$1,0),$E86)-MAX(EOMONTH(N$1,-1),$D86-1))))</f>
        <v/>
      </c>
      <c r="O86" s="27" t="str">
        <f ca="1">IF(MONTH(TODAY())&lt;MONTH(O$1),"",IF(ISBLANK(Tableau8[[#This Row],[Nom]]),"",MAX(0,MIN(EOMONTH(O$1,0),$E86)-MAX(EOMONTH(O$1,-1),$D86-1))))</f>
        <v/>
      </c>
      <c r="P86" s="27" t="str">
        <f ca="1">IF(MONTH(TODAY())&lt;MONTH(P$1),"",IF(ISBLANK(Tableau8[[#This Row],[Nom]]),"",MAX(0,MIN(EOMONTH(P$1,0),$E86)-MAX(EOMONTH(P$1,-1),$D86-1))))</f>
        <v/>
      </c>
      <c r="Q86" s="27" t="str">
        <f ca="1">IF(MONTH(TODAY())&lt;MONTH(Q$1),"",IF(ISBLANK(Tableau8[[#This Row],[Nom]]),"",MAX(0,MIN(EOMONTH(Q$1,0),$E86)-MAX(EOMONTH(Q$1,-1),$D86-1))))</f>
        <v/>
      </c>
      <c r="R86" s="25">
        <f t="shared" ca="1" si="1"/>
        <v>0</v>
      </c>
    </row>
    <row r="87" spans="1:18">
      <c r="A87" s="20">
        <v>1</v>
      </c>
      <c r="B87" s="20" t="s">
        <v>113</v>
      </c>
      <c r="C87" s="21">
        <v>38079</v>
      </c>
      <c r="D87" s="21">
        <v>43434</v>
      </c>
      <c r="E87" s="21">
        <v>44021</v>
      </c>
      <c r="F87" s="27">
        <f ca="1">IF(MONTH(TODAY())&lt;MONTH(F$1),"",IF(ISBLANK(Tableau8[[#This Row],[Nom]]),"",MAX(0,MIN(EOMONTH(F$1,0),$E87)-MAX(EOMONTH(F$1,-1),$D87-1))))</f>
        <v>0</v>
      </c>
      <c r="G87" s="27">
        <f ca="1">IF(MONTH(TODAY())&lt;MONTH(G$1),"",IF(ISBLANK(Tableau8[[#This Row],[Nom]]),"",MAX(0,MIN(EOMONTH(G$1,0),$E87)-MAX(EOMONTH(G$1,-1),$D87-1))))</f>
        <v>0</v>
      </c>
      <c r="H87" s="27">
        <f ca="1">IF(MONTH(TODAY())&lt;MONTH(H$1),"",IF(ISBLANK(Tableau8[[#This Row],[Nom]]),"",MAX(0,MIN(EOMONTH(H$1,0),$E87)-MAX(EOMONTH(H$1,-1),$D87-1))))</f>
        <v>0</v>
      </c>
      <c r="I87" s="27">
        <f ca="1">IF(MONTH(TODAY())&lt;MONTH(I$1),"",IF(ISBLANK(Tableau8[[#This Row],[Nom]]),"",MAX(0,MIN(EOMONTH(I$1,0),$E87)-MAX(EOMONTH(I$1,-1),$D87-1))))</f>
        <v>0</v>
      </c>
      <c r="J87" s="27">
        <f ca="1">IF(MONTH(TODAY())&lt;MONTH(J$1),"",IF(ISBLANK(Tableau8[[#This Row],[Nom]]),"",MAX(0,MIN(EOMONTH(J$1,0),$E87)-MAX(EOMONTH(J$1,-1),$D87-1))))</f>
        <v>0</v>
      </c>
      <c r="K87" s="27">
        <f ca="1">IF(MONTH(TODAY())&lt;MONTH(K$1),"",IF(ISBLANK(Tableau8[[#This Row],[Nom]]),"",MAX(0,MIN(EOMONTH(K$1,0),$E87)-MAX(EOMONTH(K$1,-1),$D87-1))))</f>
        <v>0</v>
      </c>
      <c r="L87" s="27" t="str">
        <f ca="1">IF(MONTH(TODAY())&lt;MONTH(L$1),"",IF(ISBLANK(Tableau8[[#This Row],[Nom]]),"",MAX(0,MIN(EOMONTH(L$1,0),$E87)-MAX(EOMONTH(L$1,-1),$D87-1))))</f>
        <v/>
      </c>
      <c r="M87" s="27" t="str">
        <f ca="1">IF(MONTH(TODAY())&lt;MONTH(M$1),"",IF(ISBLANK(Tableau8[[#This Row],[Nom]]),"",MAX(0,MIN(EOMONTH(M$1,0),$E87)-MAX(EOMONTH(M$1,-1),$D87-1))))</f>
        <v/>
      </c>
      <c r="N87" s="27" t="str">
        <f ca="1">IF(MONTH(TODAY())&lt;MONTH(N$1),"",IF(ISBLANK(Tableau8[[#This Row],[Nom]]),"",MAX(0,MIN(EOMONTH(N$1,0),$E87)-MAX(EOMONTH(N$1,-1),$D87-1))))</f>
        <v/>
      </c>
      <c r="O87" s="27" t="str">
        <f ca="1">IF(MONTH(TODAY())&lt;MONTH(O$1),"",IF(ISBLANK(Tableau8[[#This Row],[Nom]]),"",MAX(0,MIN(EOMONTH(O$1,0),$E87)-MAX(EOMONTH(O$1,-1),$D87-1))))</f>
        <v/>
      </c>
      <c r="P87" s="27" t="str">
        <f ca="1">IF(MONTH(TODAY())&lt;MONTH(P$1),"",IF(ISBLANK(Tableau8[[#This Row],[Nom]]),"",MAX(0,MIN(EOMONTH(P$1,0),$E87)-MAX(EOMONTH(P$1,-1),$D87-1))))</f>
        <v/>
      </c>
      <c r="Q87" s="27" t="str">
        <f ca="1">IF(MONTH(TODAY())&lt;MONTH(Q$1),"",IF(ISBLANK(Tableau8[[#This Row],[Nom]]),"",MAX(0,MIN(EOMONTH(Q$1,0),$E87)-MAX(EOMONTH(Q$1,-1),$D87-1))))</f>
        <v/>
      </c>
      <c r="R87" s="25">
        <f t="shared" ca="1" si="1"/>
        <v>0</v>
      </c>
    </row>
    <row r="88" spans="1:18">
      <c r="A88" s="20">
        <v>1</v>
      </c>
      <c r="B88" s="20" t="s">
        <v>174</v>
      </c>
      <c r="C88" s="21">
        <v>37683</v>
      </c>
      <c r="D88" s="21">
        <v>43635</v>
      </c>
      <c r="E88" s="21">
        <v>44048</v>
      </c>
      <c r="F88" s="27">
        <f ca="1">IF(MONTH(TODAY())&lt;MONTH(F$1),"",IF(ISBLANK(Tableau8[[#This Row],[Nom]]),"",MAX(0,MIN(EOMONTH(F$1,0),$E88)-MAX(EOMONTH(F$1,-1),$D88-1))))</f>
        <v>0</v>
      </c>
      <c r="G88" s="27">
        <f ca="1">IF(MONTH(TODAY())&lt;MONTH(G$1),"",IF(ISBLANK(Tableau8[[#This Row],[Nom]]),"",MAX(0,MIN(EOMONTH(G$1,0),$E88)-MAX(EOMONTH(G$1,-1),$D88-1))))</f>
        <v>0</v>
      </c>
      <c r="H88" s="27">
        <f ca="1">IF(MONTH(TODAY())&lt;MONTH(H$1),"",IF(ISBLANK(Tableau8[[#This Row],[Nom]]),"",MAX(0,MIN(EOMONTH(H$1,0),$E88)-MAX(EOMONTH(H$1,-1),$D88-1))))</f>
        <v>0</v>
      </c>
      <c r="I88" s="27">
        <f ca="1">IF(MONTH(TODAY())&lt;MONTH(I$1),"",IF(ISBLANK(Tableau8[[#This Row],[Nom]]),"",MAX(0,MIN(EOMONTH(I$1,0),$E88)-MAX(EOMONTH(I$1,-1),$D88-1))))</f>
        <v>0</v>
      </c>
      <c r="J88" s="27">
        <f ca="1">IF(MONTH(TODAY())&lt;MONTH(J$1),"",IF(ISBLANK(Tableau8[[#This Row],[Nom]]),"",MAX(0,MIN(EOMONTH(J$1,0),$E88)-MAX(EOMONTH(J$1,-1),$D88-1))))</f>
        <v>0</v>
      </c>
      <c r="K88" s="27">
        <f ca="1">IF(MONTH(TODAY())&lt;MONTH(K$1),"",IF(ISBLANK(Tableau8[[#This Row],[Nom]]),"",MAX(0,MIN(EOMONTH(K$1,0),$E88)-MAX(EOMONTH(K$1,-1),$D88-1))))</f>
        <v>0</v>
      </c>
      <c r="L88" s="27" t="str">
        <f ca="1">IF(MONTH(TODAY())&lt;MONTH(L$1),"",IF(ISBLANK(Tableau8[[#This Row],[Nom]]),"",MAX(0,MIN(EOMONTH(L$1,0),$E88)-MAX(EOMONTH(L$1,-1),$D88-1))))</f>
        <v/>
      </c>
      <c r="M88" s="27" t="str">
        <f ca="1">IF(MONTH(TODAY())&lt;MONTH(M$1),"",IF(ISBLANK(Tableau8[[#This Row],[Nom]]),"",MAX(0,MIN(EOMONTH(M$1,0),$E88)-MAX(EOMONTH(M$1,-1),$D88-1))))</f>
        <v/>
      </c>
      <c r="N88" s="27" t="str">
        <f ca="1">IF(MONTH(TODAY())&lt;MONTH(N$1),"",IF(ISBLANK(Tableau8[[#This Row],[Nom]]),"",MAX(0,MIN(EOMONTH(N$1,0),$E88)-MAX(EOMONTH(N$1,-1),$D88-1))))</f>
        <v/>
      </c>
      <c r="O88" s="27" t="str">
        <f ca="1">IF(MONTH(TODAY())&lt;MONTH(O$1),"",IF(ISBLANK(Tableau8[[#This Row],[Nom]]),"",MAX(0,MIN(EOMONTH(O$1,0),$E88)-MAX(EOMONTH(O$1,-1),$D88-1))))</f>
        <v/>
      </c>
      <c r="P88" s="27" t="str">
        <f ca="1">IF(MONTH(TODAY())&lt;MONTH(P$1),"",IF(ISBLANK(Tableau8[[#This Row],[Nom]]),"",MAX(0,MIN(EOMONTH(P$1,0),$E88)-MAX(EOMONTH(P$1,-1),$D88-1))))</f>
        <v/>
      </c>
      <c r="Q88" s="27" t="str">
        <f ca="1">IF(MONTH(TODAY())&lt;MONTH(Q$1),"",IF(ISBLANK(Tableau8[[#This Row],[Nom]]),"",MAX(0,MIN(EOMONTH(Q$1,0),$E88)-MAX(EOMONTH(Q$1,-1),$D88-1))))</f>
        <v/>
      </c>
      <c r="R88" s="25">
        <f t="shared" ca="1" si="1"/>
        <v>0</v>
      </c>
    </row>
    <row r="89" spans="1:18">
      <c r="A89" s="20">
        <v>1</v>
      </c>
      <c r="B89" s="20" t="s">
        <v>116</v>
      </c>
      <c r="C89" s="21">
        <v>38085</v>
      </c>
      <c r="D89" s="21">
        <v>43434</v>
      </c>
      <c r="E89" s="21">
        <v>44056</v>
      </c>
      <c r="F89" s="27">
        <f ca="1">IF(MONTH(TODAY())&lt;MONTH(F$1),"",IF(ISBLANK(Tableau8[[#This Row],[Nom]]),"",MAX(0,MIN(EOMONTH(F$1,0),$E89)-MAX(EOMONTH(F$1,-1),$D89-1))))</f>
        <v>0</v>
      </c>
      <c r="G89" s="27">
        <f ca="1">IF(MONTH(TODAY())&lt;MONTH(G$1),"",IF(ISBLANK(Tableau8[[#This Row],[Nom]]),"",MAX(0,MIN(EOMONTH(G$1,0),$E89)-MAX(EOMONTH(G$1,-1),$D89-1))))</f>
        <v>0</v>
      </c>
      <c r="H89" s="27">
        <f ca="1">IF(MONTH(TODAY())&lt;MONTH(H$1),"",IF(ISBLANK(Tableau8[[#This Row],[Nom]]),"",MAX(0,MIN(EOMONTH(H$1,0),$E89)-MAX(EOMONTH(H$1,-1),$D89-1))))</f>
        <v>0</v>
      </c>
      <c r="I89" s="27">
        <f ca="1">IF(MONTH(TODAY())&lt;MONTH(I$1),"",IF(ISBLANK(Tableau8[[#This Row],[Nom]]),"",MAX(0,MIN(EOMONTH(I$1,0),$E89)-MAX(EOMONTH(I$1,-1),$D89-1))))</f>
        <v>0</v>
      </c>
      <c r="J89" s="27">
        <f ca="1">IF(MONTH(TODAY())&lt;MONTH(J$1),"",IF(ISBLANK(Tableau8[[#This Row],[Nom]]),"",MAX(0,MIN(EOMONTH(J$1,0),$E89)-MAX(EOMONTH(J$1,-1),$D89-1))))</f>
        <v>0</v>
      </c>
      <c r="K89" s="27">
        <f ca="1">IF(MONTH(TODAY())&lt;MONTH(K$1),"",IF(ISBLANK(Tableau8[[#This Row],[Nom]]),"",MAX(0,MIN(EOMONTH(K$1,0),$E89)-MAX(EOMONTH(K$1,-1),$D89-1))))</f>
        <v>0</v>
      </c>
      <c r="L89" s="27" t="str">
        <f ca="1">IF(MONTH(TODAY())&lt;MONTH(L$1),"",IF(ISBLANK(Tableau8[[#This Row],[Nom]]),"",MAX(0,MIN(EOMONTH(L$1,0),$E89)-MAX(EOMONTH(L$1,-1),$D89-1))))</f>
        <v/>
      </c>
      <c r="M89" s="27" t="str">
        <f ca="1">IF(MONTH(TODAY())&lt;MONTH(M$1),"",IF(ISBLANK(Tableau8[[#This Row],[Nom]]),"",MAX(0,MIN(EOMONTH(M$1,0),$E89)-MAX(EOMONTH(M$1,-1),$D89-1))))</f>
        <v/>
      </c>
      <c r="N89" s="27" t="str">
        <f ca="1">IF(MONTH(TODAY())&lt;MONTH(N$1),"",IF(ISBLANK(Tableau8[[#This Row],[Nom]]),"",MAX(0,MIN(EOMONTH(N$1,0),$E89)-MAX(EOMONTH(N$1,-1),$D89-1))))</f>
        <v/>
      </c>
      <c r="O89" s="27" t="str">
        <f ca="1">IF(MONTH(TODAY())&lt;MONTH(O$1),"",IF(ISBLANK(Tableau8[[#This Row],[Nom]]),"",MAX(0,MIN(EOMONTH(O$1,0),$E89)-MAX(EOMONTH(O$1,-1),$D89-1))))</f>
        <v/>
      </c>
      <c r="P89" s="27" t="str">
        <f ca="1">IF(MONTH(TODAY())&lt;MONTH(P$1),"",IF(ISBLANK(Tableau8[[#This Row],[Nom]]),"",MAX(0,MIN(EOMONTH(P$1,0),$E89)-MAX(EOMONTH(P$1,-1),$D89-1))))</f>
        <v/>
      </c>
      <c r="Q89" s="27" t="str">
        <f ca="1">IF(MONTH(TODAY())&lt;MONTH(Q$1),"",IF(ISBLANK(Tableau8[[#This Row],[Nom]]),"",MAX(0,MIN(EOMONTH(Q$1,0),$E89)-MAX(EOMONTH(Q$1,-1),$D89-1))))</f>
        <v/>
      </c>
      <c r="R89" s="25">
        <f t="shared" ca="1" si="1"/>
        <v>0</v>
      </c>
    </row>
    <row r="90" spans="1:18">
      <c r="A90" s="20">
        <v>1</v>
      </c>
      <c r="B90" s="20" t="s">
        <v>108</v>
      </c>
      <c r="C90" s="21">
        <v>37754</v>
      </c>
      <c r="D90" s="21"/>
      <c r="E90" s="21">
        <v>44057</v>
      </c>
      <c r="F90" s="27">
        <f ca="1">IF(MONTH(TODAY())&lt;MONTH(F$1),"",IF(ISBLANK(Tableau8[[#This Row],[Nom]]),"",MAX(0,MIN(EOMONTH(F$1,0),$E90)-MAX(EOMONTH(F$1,-1),$D90-1))))</f>
        <v>0</v>
      </c>
      <c r="G90" s="27">
        <f ca="1">IF(MONTH(TODAY())&lt;MONTH(G$1),"",IF(ISBLANK(Tableau8[[#This Row],[Nom]]),"",MAX(0,MIN(EOMONTH(G$1,0),$E90)-MAX(EOMONTH(G$1,-1),$D90-1))))</f>
        <v>0</v>
      </c>
      <c r="H90" s="27">
        <f ca="1">IF(MONTH(TODAY())&lt;MONTH(H$1),"",IF(ISBLANK(Tableau8[[#This Row],[Nom]]),"",MAX(0,MIN(EOMONTH(H$1,0),$E90)-MAX(EOMONTH(H$1,-1),$D90-1))))</f>
        <v>0</v>
      </c>
      <c r="I90" s="27">
        <f ca="1">IF(MONTH(TODAY())&lt;MONTH(I$1),"",IF(ISBLANK(Tableau8[[#This Row],[Nom]]),"",MAX(0,MIN(EOMONTH(I$1,0),$E90)-MAX(EOMONTH(I$1,-1),$D90-1))))</f>
        <v>0</v>
      </c>
      <c r="J90" s="27">
        <f ca="1">IF(MONTH(TODAY())&lt;MONTH(J$1),"",IF(ISBLANK(Tableau8[[#This Row],[Nom]]),"",MAX(0,MIN(EOMONTH(J$1,0),$E90)-MAX(EOMONTH(J$1,-1),$D90-1))))</f>
        <v>0</v>
      </c>
      <c r="K90" s="27">
        <f ca="1">IF(MONTH(TODAY())&lt;MONTH(K$1),"",IF(ISBLANK(Tableau8[[#This Row],[Nom]]),"",MAX(0,MIN(EOMONTH(K$1,0),$E90)-MAX(EOMONTH(K$1,-1),$D90-1))))</f>
        <v>0</v>
      </c>
      <c r="L90" s="27" t="str">
        <f ca="1">IF(MONTH(TODAY())&lt;MONTH(L$1),"",IF(ISBLANK(Tableau8[[#This Row],[Nom]]),"",MAX(0,MIN(EOMONTH(L$1,0),$E90)-MAX(EOMONTH(L$1,-1),$D90-1))))</f>
        <v/>
      </c>
      <c r="M90" s="27" t="str">
        <f ca="1">IF(MONTH(TODAY())&lt;MONTH(M$1),"",IF(ISBLANK(Tableau8[[#This Row],[Nom]]),"",MAX(0,MIN(EOMONTH(M$1,0),$E90)-MAX(EOMONTH(M$1,-1),$D90-1))))</f>
        <v/>
      </c>
      <c r="N90" s="27" t="str">
        <f ca="1">IF(MONTH(TODAY())&lt;MONTH(N$1),"",IF(ISBLANK(Tableau8[[#This Row],[Nom]]),"",MAX(0,MIN(EOMONTH(N$1,0),$E90)-MAX(EOMONTH(N$1,-1),$D90-1))))</f>
        <v/>
      </c>
      <c r="O90" s="27" t="str">
        <f ca="1">IF(MONTH(TODAY())&lt;MONTH(O$1),"",IF(ISBLANK(Tableau8[[#This Row],[Nom]]),"",MAX(0,MIN(EOMONTH(O$1,0),$E90)-MAX(EOMONTH(O$1,-1),$D90-1))))</f>
        <v/>
      </c>
      <c r="P90" s="27" t="str">
        <f ca="1">IF(MONTH(TODAY())&lt;MONTH(P$1),"",IF(ISBLANK(Tableau8[[#This Row],[Nom]]),"",MAX(0,MIN(EOMONTH(P$1,0),$E90)-MAX(EOMONTH(P$1,-1),$D90-1))))</f>
        <v/>
      </c>
      <c r="Q90" s="27" t="str">
        <f ca="1">IF(MONTH(TODAY())&lt;MONTH(Q$1),"",IF(ISBLANK(Tableau8[[#This Row],[Nom]]),"",MAX(0,MIN(EOMONTH(Q$1,0),$E90)-MAX(EOMONTH(Q$1,-1),$D90-1))))</f>
        <v/>
      </c>
      <c r="R90" s="25">
        <f t="shared" ca="1" si="1"/>
        <v>0</v>
      </c>
    </row>
    <row r="91" spans="1:18">
      <c r="A91" s="20">
        <v>1</v>
      </c>
      <c r="B91" s="20" t="s">
        <v>116</v>
      </c>
      <c r="C91" s="21">
        <v>38208</v>
      </c>
      <c r="D91" s="21">
        <v>43719</v>
      </c>
      <c r="E91" s="21">
        <v>44064</v>
      </c>
      <c r="F91" s="27">
        <f ca="1">IF(MONTH(TODAY())&lt;MONTH(F$1),"",IF(ISBLANK(Tableau8[[#This Row],[Nom]]),"",MAX(0,MIN(EOMONTH(F$1,0),$E91)-MAX(EOMONTH(F$1,-1),$D91-1))))</f>
        <v>0</v>
      </c>
      <c r="G91" s="27">
        <f ca="1">IF(MONTH(TODAY())&lt;MONTH(G$1),"",IF(ISBLANK(Tableau8[[#This Row],[Nom]]),"",MAX(0,MIN(EOMONTH(G$1,0),$E91)-MAX(EOMONTH(G$1,-1),$D91-1))))</f>
        <v>0</v>
      </c>
      <c r="H91" s="27">
        <f ca="1">IF(MONTH(TODAY())&lt;MONTH(H$1),"",IF(ISBLANK(Tableau8[[#This Row],[Nom]]),"",MAX(0,MIN(EOMONTH(H$1,0),$E91)-MAX(EOMONTH(H$1,-1),$D91-1))))</f>
        <v>0</v>
      </c>
      <c r="I91" s="27">
        <f ca="1">IF(MONTH(TODAY())&lt;MONTH(I$1),"",IF(ISBLANK(Tableau8[[#This Row],[Nom]]),"",MAX(0,MIN(EOMONTH(I$1,0),$E91)-MAX(EOMONTH(I$1,-1),$D91-1))))</f>
        <v>0</v>
      </c>
      <c r="J91" s="27">
        <f ca="1">IF(MONTH(TODAY())&lt;MONTH(J$1),"",IF(ISBLANK(Tableau8[[#This Row],[Nom]]),"",MAX(0,MIN(EOMONTH(J$1,0),$E91)-MAX(EOMONTH(J$1,-1),$D91-1))))</f>
        <v>0</v>
      </c>
      <c r="K91" s="27">
        <f ca="1">IF(MONTH(TODAY())&lt;MONTH(K$1),"",IF(ISBLANK(Tableau8[[#This Row],[Nom]]),"",MAX(0,MIN(EOMONTH(K$1,0),$E91)-MAX(EOMONTH(K$1,-1),$D91-1))))</f>
        <v>0</v>
      </c>
      <c r="L91" s="27" t="str">
        <f ca="1">IF(MONTH(TODAY())&lt;MONTH(L$1),"",IF(ISBLANK(Tableau8[[#This Row],[Nom]]),"",MAX(0,MIN(EOMONTH(L$1,0),$E91)-MAX(EOMONTH(L$1,-1),$D91-1))))</f>
        <v/>
      </c>
      <c r="M91" s="27" t="str">
        <f ca="1">IF(MONTH(TODAY())&lt;MONTH(M$1),"",IF(ISBLANK(Tableau8[[#This Row],[Nom]]),"",MAX(0,MIN(EOMONTH(M$1,0),$E91)-MAX(EOMONTH(M$1,-1),$D91-1))))</f>
        <v/>
      </c>
      <c r="N91" s="27" t="str">
        <f ca="1">IF(MONTH(TODAY())&lt;MONTH(N$1),"",IF(ISBLANK(Tableau8[[#This Row],[Nom]]),"",MAX(0,MIN(EOMONTH(N$1,0),$E91)-MAX(EOMONTH(N$1,-1),$D91-1))))</f>
        <v/>
      </c>
      <c r="O91" s="27" t="str">
        <f ca="1">IF(MONTH(TODAY())&lt;MONTH(O$1),"",IF(ISBLANK(Tableau8[[#This Row],[Nom]]),"",MAX(0,MIN(EOMONTH(O$1,0),$E91)-MAX(EOMONTH(O$1,-1),$D91-1))))</f>
        <v/>
      </c>
      <c r="P91" s="27" t="str">
        <f ca="1">IF(MONTH(TODAY())&lt;MONTH(P$1),"",IF(ISBLANK(Tableau8[[#This Row],[Nom]]),"",MAX(0,MIN(EOMONTH(P$1,0),$E91)-MAX(EOMONTH(P$1,-1),$D91-1))))</f>
        <v/>
      </c>
      <c r="Q91" s="27" t="str">
        <f ca="1">IF(MONTH(TODAY())&lt;MONTH(Q$1),"",IF(ISBLANK(Tableau8[[#This Row],[Nom]]),"",MAX(0,MIN(EOMONTH(Q$1,0),$E91)-MAX(EOMONTH(Q$1,-1),$D91-1))))</f>
        <v/>
      </c>
      <c r="R91" s="25">
        <f t="shared" ca="1" si="1"/>
        <v>0</v>
      </c>
    </row>
    <row r="92" spans="1:18">
      <c r="A92" s="20">
        <v>1</v>
      </c>
      <c r="B92" s="20" t="s">
        <v>129</v>
      </c>
      <c r="C92" s="21">
        <v>37377</v>
      </c>
      <c r="D92" s="21">
        <v>43846</v>
      </c>
      <c r="E92" s="21">
        <v>44064</v>
      </c>
      <c r="F92" s="27">
        <f ca="1">IF(MONTH(TODAY())&lt;MONTH(F$1),"",IF(ISBLANK(Tableau8[[#This Row],[Nom]]),"",MAX(0,MIN(EOMONTH(F$1,0),$E92)-MAX(EOMONTH(F$1,-1),$D92-1))))</f>
        <v>0</v>
      </c>
      <c r="G92" s="27">
        <f ca="1">IF(MONTH(TODAY())&lt;MONTH(G$1),"",IF(ISBLANK(Tableau8[[#This Row],[Nom]]),"",MAX(0,MIN(EOMONTH(G$1,0),$E92)-MAX(EOMONTH(G$1,-1),$D92-1))))</f>
        <v>0</v>
      </c>
      <c r="H92" s="27">
        <f ca="1">IF(MONTH(TODAY())&lt;MONTH(H$1),"",IF(ISBLANK(Tableau8[[#This Row],[Nom]]),"",MAX(0,MIN(EOMONTH(H$1,0),$E92)-MAX(EOMONTH(H$1,-1),$D92-1))))</f>
        <v>0</v>
      </c>
      <c r="I92" s="27">
        <f ca="1">IF(MONTH(TODAY())&lt;MONTH(I$1),"",IF(ISBLANK(Tableau8[[#This Row],[Nom]]),"",MAX(0,MIN(EOMONTH(I$1,0),$E92)-MAX(EOMONTH(I$1,-1),$D92-1))))</f>
        <v>0</v>
      </c>
      <c r="J92" s="27">
        <f ca="1">IF(MONTH(TODAY())&lt;MONTH(J$1),"",IF(ISBLANK(Tableau8[[#This Row],[Nom]]),"",MAX(0,MIN(EOMONTH(J$1,0),$E92)-MAX(EOMONTH(J$1,-1),$D92-1))))</f>
        <v>0</v>
      </c>
      <c r="K92" s="27">
        <f ca="1">IF(MONTH(TODAY())&lt;MONTH(K$1),"",IF(ISBLANK(Tableau8[[#This Row],[Nom]]),"",MAX(0,MIN(EOMONTH(K$1,0),$E92)-MAX(EOMONTH(K$1,-1),$D92-1))))</f>
        <v>0</v>
      </c>
      <c r="L92" s="27" t="str">
        <f ca="1">IF(MONTH(TODAY())&lt;MONTH(L$1),"",IF(ISBLANK(Tableau8[[#This Row],[Nom]]),"",MAX(0,MIN(EOMONTH(L$1,0),$E92)-MAX(EOMONTH(L$1,-1),$D92-1))))</f>
        <v/>
      </c>
      <c r="M92" s="27" t="str">
        <f ca="1">IF(MONTH(TODAY())&lt;MONTH(M$1),"",IF(ISBLANK(Tableau8[[#This Row],[Nom]]),"",MAX(0,MIN(EOMONTH(M$1,0),$E92)-MAX(EOMONTH(M$1,-1),$D92-1))))</f>
        <v/>
      </c>
      <c r="N92" s="27" t="str">
        <f ca="1">IF(MONTH(TODAY())&lt;MONTH(N$1),"",IF(ISBLANK(Tableau8[[#This Row],[Nom]]),"",MAX(0,MIN(EOMONTH(N$1,0),$E92)-MAX(EOMONTH(N$1,-1),$D92-1))))</f>
        <v/>
      </c>
      <c r="O92" s="27" t="str">
        <f ca="1">IF(MONTH(TODAY())&lt;MONTH(O$1),"",IF(ISBLANK(Tableau8[[#This Row],[Nom]]),"",MAX(0,MIN(EOMONTH(O$1,0),$E92)-MAX(EOMONTH(O$1,-1),$D92-1))))</f>
        <v/>
      </c>
      <c r="P92" s="27" t="str">
        <f ca="1">IF(MONTH(TODAY())&lt;MONTH(P$1),"",IF(ISBLANK(Tableau8[[#This Row],[Nom]]),"",MAX(0,MIN(EOMONTH(P$1,0),$E92)-MAX(EOMONTH(P$1,-1),$D92-1))))</f>
        <v/>
      </c>
      <c r="Q92" s="27" t="str">
        <f ca="1">IF(MONTH(TODAY())&lt;MONTH(Q$1),"",IF(ISBLANK(Tableau8[[#This Row],[Nom]]),"",MAX(0,MIN(EOMONTH(Q$1,0),$E92)-MAX(EOMONTH(Q$1,-1),$D92-1))))</f>
        <v/>
      </c>
      <c r="R92" s="25">
        <f t="shared" ca="1" si="1"/>
        <v>0</v>
      </c>
    </row>
    <row r="93" spans="1:18">
      <c r="A93" s="20">
        <v>1</v>
      </c>
      <c r="B93" s="20" t="s">
        <v>137</v>
      </c>
      <c r="C93" s="21">
        <v>37149</v>
      </c>
      <c r="D93" s="21">
        <v>43434</v>
      </c>
      <c r="E93" s="21">
        <v>44075</v>
      </c>
      <c r="F93" s="27">
        <f ca="1">IF(MONTH(TODAY())&lt;MONTH(F$1),"",IF(ISBLANK(Tableau8[[#This Row],[Nom]]),"",MAX(0,MIN(EOMONTH(F$1,0),$E93)-MAX(EOMONTH(F$1,-1),$D93-1))))</f>
        <v>0</v>
      </c>
      <c r="G93" s="27">
        <f ca="1">IF(MONTH(TODAY())&lt;MONTH(G$1),"",IF(ISBLANK(Tableau8[[#This Row],[Nom]]),"",MAX(0,MIN(EOMONTH(G$1,0),$E93)-MAX(EOMONTH(G$1,-1),$D93-1))))</f>
        <v>0</v>
      </c>
      <c r="H93" s="27">
        <f ca="1">IF(MONTH(TODAY())&lt;MONTH(H$1),"",IF(ISBLANK(Tableau8[[#This Row],[Nom]]),"",MAX(0,MIN(EOMONTH(H$1,0),$E93)-MAX(EOMONTH(H$1,-1),$D93-1))))</f>
        <v>0</v>
      </c>
      <c r="I93" s="27">
        <f ca="1">IF(MONTH(TODAY())&lt;MONTH(I$1),"",IF(ISBLANK(Tableau8[[#This Row],[Nom]]),"",MAX(0,MIN(EOMONTH(I$1,0),$E93)-MAX(EOMONTH(I$1,-1),$D93-1))))</f>
        <v>0</v>
      </c>
      <c r="J93" s="27">
        <f ca="1">IF(MONTH(TODAY())&lt;MONTH(J$1),"",IF(ISBLANK(Tableau8[[#This Row],[Nom]]),"",MAX(0,MIN(EOMONTH(J$1,0),$E93)-MAX(EOMONTH(J$1,-1),$D93-1))))</f>
        <v>0</v>
      </c>
      <c r="K93" s="27">
        <f ca="1">IF(MONTH(TODAY())&lt;MONTH(K$1),"",IF(ISBLANK(Tableau8[[#This Row],[Nom]]),"",MAX(0,MIN(EOMONTH(K$1,0),$E93)-MAX(EOMONTH(K$1,-1),$D93-1))))</f>
        <v>0</v>
      </c>
      <c r="L93" s="27" t="str">
        <f ca="1">IF(MONTH(TODAY())&lt;MONTH(L$1),"",IF(ISBLANK(Tableau8[[#This Row],[Nom]]),"",MAX(0,MIN(EOMONTH(L$1,0),$E93)-MAX(EOMONTH(L$1,-1),$D93-1))))</f>
        <v/>
      </c>
      <c r="M93" s="27" t="str">
        <f ca="1">IF(MONTH(TODAY())&lt;MONTH(M$1),"",IF(ISBLANK(Tableau8[[#This Row],[Nom]]),"",MAX(0,MIN(EOMONTH(M$1,0),$E93)-MAX(EOMONTH(M$1,-1),$D93-1))))</f>
        <v/>
      </c>
      <c r="N93" s="27" t="str">
        <f ca="1">IF(MONTH(TODAY())&lt;MONTH(N$1),"",IF(ISBLANK(Tableau8[[#This Row],[Nom]]),"",MAX(0,MIN(EOMONTH(N$1,0),$E93)-MAX(EOMONTH(N$1,-1),$D93-1))))</f>
        <v/>
      </c>
      <c r="O93" s="27" t="str">
        <f ca="1">IF(MONTH(TODAY())&lt;MONTH(O$1),"",IF(ISBLANK(Tableau8[[#This Row],[Nom]]),"",MAX(0,MIN(EOMONTH(O$1,0),$E93)-MAX(EOMONTH(O$1,-1),$D93-1))))</f>
        <v/>
      </c>
      <c r="P93" s="27" t="str">
        <f ca="1">IF(MONTH(TODAY())&lt;MONTH(P$1),"",IF(ISBLANK(Tableau8[[#This Row],[Nom]]),"",MAX(0,MIN(EOMONTH(P$1,0),$E93)-MAX(EOMONTH(P$1,-1),$D93-1))))</f>
        <v/>
      </c>
      <c r="Q93" s="27" t="str">
        <f ca="1">IF(MONTH(TODAY())&lt;MONTH(Q$1),"",IF(ISBLANK(Tableau8[[#This Row],[Nom]]),"",MAX(0,MIN(EOMONTH(Q$1,0),$E93)-MAX(EOMONTH(Q$1,-1),$D93-1))))</f>
        <v/>
      </c>
      <c r="R93" s="25">
        <f t="shared" ca="1" si="1"/>
        <v>0</v>
      </c>
    </row>
    <row r="94" spans="1:18">
      <c r="A94" s="20">
        <v>1</v>
      </c>
      <c r="B94" s="20" t="s">
        <v>147</v>
      </c>
      <c r="C94" s="21">
        <v>37749</v>
      </c>
      <c r="D94" s="21">
        <v>43709</v>
      </c>
      <c r="E94" s="21">
        <v>44077</v>
      </c>
      <c r="F94" s="27">
        <f ca="1">IF(MONTH(TODAY())&lt;MONTH(F$1),"",IF(ISBLANK(Tableau8[[#This Row],[Nom]]),"",MAX(0,MIN(EOMONTH(F$1,0),$E94)-MAX(EOMONTH(F$1,-1),$D94-1))))</f>
        <v>0</v>
      </c>
      <c r="G94" s="27">
        <f ca="1">IF(MONTH(TODAY())&lt;MONTH(G$1),"",IF(ISBLANK(Tableau8[[#This Row],[Nom]]),"",MAX(0,MIN(EOMONTH(G$1,0),$E94)-MAX(EOMONTH(G$1,-1),$D94-1))))</f>
        <v>0</v>
      </c>
      <c r="H94" s="27">
        <f ca="1">IF(MONTH(TODAY())&lt;MONTH(H$1),"",IF(ISBLANK(Tableau8[[#This Row],[Nom]]),"",MAX(0,MIN(EOMONTH(H$1,0),$E94)-MAX(EOMONTH(H$1,-1),$D94-1))))</f>
        <v>0</v>
      </c>
      <c r="I94" s="27">
        <f ca="1">IF(MONTH(TODAY())&lt;MONTH(I$1),"",IF(ISBLANK(Tableau8[[#This Row],[Nom]]),"",MAX(0,MIN(EOMONTH(I$1,0),$E94)-MAX(EOMONTH(I$1,-1),$D94-1))))</f>
        <v>0</v>
      </c>
      <c r="J94" s="27">
        <f ca="1">IF(MONTH(TODAY())&lt;MONTH(J$1),"",IF(ISBLANK(Tableau8[[#This Row],[Nom]]),"",MAX(0,MIN(EOMONTH(J$1,0),$E94)-MAX(EOMONTH(J$1,-1),$D94-1))))</f>
        <v>0</v>
      </c>
      <c r="K94" s="27">
        <f ca="1">IF(MONTH(TODAY())&lt;MONTH(K$1),"",IF(ISBLANK(Tableau8[[#This Row],[Nom]]),"",MAX(0,MIN(EOMONTH(K$1,0),$E94)-MAX(EOMONTH(K$1,-1),$D94-1))))</f>
        <v>0</v>
      </c>
      <c r="L94" s="27" t="str">
        <f ca="1">IF(MONTH(TODAY())&lt;MONTH(L$1),"",IF(ISBLANK(Tableau8[[#This Row],[Nom]]),"",MAX(0,MIN(EOMONTH(L$1,0),$E94)-MAX(EOMONTH(L$1,-1),$D94-1))))</f>
        <v/>
      </c>
      <c r="M94" s="27" t="str">
        <f ca="1">IF(MONTH(TODAY())&lt;MONTH(M$1),"",IF(ISBLANK(Tableau8[[#This Row],[Nom]]),"",MAX(0,MIN(EOMONTH(M$1,0),$E94)-MAX(EOMONTH(M$1,-1),$D94-1))))</f>
        <v/>
      </c>
      <c r="N94" s="27" t="str">
        <f ca="1">IF(MONTH(TODAY())&lt;MONTH(N$1),"",IF(ISBLANK(Tableau8[[#This Row],[Nom]]),"",MAX(0,MIN(EOMONTH(N$1,0),$E94)-MAX(EOMONTH(N$1,-1),$D94-1))))</f>
        <v/>
      </c>
      <c r="O94" s="27" t="str">
        <f ca="1">IF(MONTH(TODAY())&lt;MONTH(O$1),"",IF(ISBLANK(Tableau8[[#This Row],[Nom]]),"",MAX(0,MIN(EOMONTH(O$1,0),$E94)-MAX(EOMONTH(O$1,-1),$D94-1))))</f>
        <v/>
      </c>
      <c r="P94" s="27" t="str">
        <f ca="1">IF(MONTH(TODAY())&lt;MONTH(P$1),"",IF(ISBLANK(Tableau8[[#This Row],[Nom]]),"",MAX(0,MIN(EOMONTH(P$1,0),$E94)-MAX(EOMONTH(P$1,-1),$D94-1))))</f>
        <v/>
      </c>
      <c r="Q94" s="27" t="str">
        <f ca="1">IF(MONTH(TODAY())&lt;MONTH(Q$1),"",IF(ISBLANK(Tableau8[[#This Row],[Nom]]),"",MAX(0,MIN(EOMONTH(Q$1,0),$E94)-MAX(EOMONTH(Q$1,-1),$D94-1))))</f>
        <v/>
      </c>
      <c r="R94" s="25">
        <f t="shared" ca="1" si="1"/>
        <v>0</v>
      </c>
    </row>
    <row r="95" spans="1:18">
      <c r="A95" s="20">
        <v>1</v>
      </c>
      <c r="B95" s="20" t="s">
        <v>220</v>
      </c>
      <c r="C95" s="21">
        <v>38346</v>
      </c>
      <c r="D95" s="21">
        <v>44022</v>
      </c>
      <c r="E95" s="21">
        <v>44100</v>
      </c>
      <c r="F95" s="27">
        <f ca="1">IF(MONTH(TODAY())&lt;MONTH(F$1),"",IF(ISBLANK(Tableau8[[#This Row],[Nom]]),"",MAX(0,MIN(EOMONTH(F$1,0),$E95)-MAX(EOMONTH(F$1,-1),$D95-1))))</f>
        <v>0</v>
      </c>
      <c r="G95" s="27">
        <f ca="1">IF(MONTH(TODAY())&lt;MONTH(G$1),"",IF(ISBLANK(Tableau8[[#This Row],[Nom]]),"",MAX(0,MIN(EOMONTH(G$1,0),$E95)-MAX(EOMONTH(G$1,-1),$D95-1))))</f>
        <v>0</v>
      </c>
      <c r="H95" s="27">
        <f ca="1">IF(MONTH(TODAY())&lt;MONTH(H$1),"",IF(ISBLANK(Tableau8[[#This Row],[Nom]]),"",MAX(0,MIN(EOMONTH(H$1,0),$E95)-MAX(EOMONTH(H$1,-1),$D95-1))))</f>
        <v>0</v>
      </c>
      <c r="I95" s="27">
        <f ca="1">IF(MONTH(TODAY())&lt;MONTH(I$1),"",IF(ISBLANK(Tableau8[[#This Row],[Nom]]),"",MAX(0,MIN(EOMONTH(I$1,0),$E95)-MAX(EOMONTH(I$1,-1),$D95-1))))</f>
        <v>0</v>
      </c>
      <c r="J95" s="27">
        <f ca="1">IF(MONTH(TODAY())&lt;MONTH(J$1),"",IF(ISBLANK(Tableau8[[#This Row],[Nom]]),"",MAX(0,MIN(EOMONTH(J$1,0),$E95)-MAX(EOMONTH(J$1,-1),$D95-1))))</f>
        <v>0</v>
      </c>
      <c r="K95" s="27">
        <f ca="1">IF(MONTH(TODAY())&lt;MONTH(K$1),"",IF(ISBLANK(Tableau8[[#This Row],[Nom]]),"",MAX(0,MIN(EOMONTH(K$1,0),$E95)-MAX(EOMONTH(K$1,-1),$D95-1))))</f>
        <v>0</v>
      </c>
      <c r="L95" s="27" t="str">
        <f ca="1">IF(MONTH(TODAY())&lt;MONTH(L$1),"",IF(ISBLANK(Tableau8[[#This Row],[Nom]]),"",MAX(0,MIN(EOMONTH(L$1,0),$E95)-MAX(EOMONTH(L$1,-1),$D95-1))))</f>
        <v/>
      </c>
      <c r="M95" s="27" t="str">
        <f ca="1">IF(MONTH(TODAY())&lt;MONTH(M$1),"",IF(ISBLANK(Tableau8[[#This Row],[Nom]]),"",MAX(0,MIN(EOMONTH(M$1,0),$E95)-MAX(EOMONTH(M$1,-1),$D95-1))))</f>
        <v/>
      </c>
      <c r="N95" s="27" t="str">
        <f ca="1">IF(MONTH(TODAY())&lt;MONTH(N$1),"",IF(ISBLANK(Tableau8[[#This Row],[Nom]]),"",MAX(0,MIN(EOMONTH(N$1,0),$E95)-MAX(EOMONTH(N$1,-1),$D95-1))))</f>
        <v/>
      </c>
      <c r="O95" s="27" t="str">
        <f ca="1">IF(MONTH(TODAY())&lt;MONTH(O$1),"",IF(ISBLANK(Tableau8[[#This Row],[Nom]]),"",MAX(0,MIN(EOMONTH(O$1,0),$E95)-MAX(EOMONTH(O$1,-1),$D95-1))))</f>
        <v/>
      </c>
      <c r="P95" s="27" t="str">
        <f ca="1">IF(MONTH(TODAY())&lt;MONTH(P$1),"",IF(ISBLANK(Tableau8[[#This Row],[Nom]]),"",MAX(0,MIN(EOMONTH(P$1,0),$E95)-MAX(EOMONTH(P$1,-1),$D95-1))))</f>
        <v/>
      </c>
      <c r="Q95" s="27" t="str">
        <f ca="1">IF(MONTH(TODAY())&lt;MONTH(Q$1),"",IF(ISBLANK(Tableau8[[#This Row],[Nom]]),"",MAX(0,MIN(EOMONTH(Q$1,0),$E95)-MAX(EOMONTH(Q$1,-1),$D95-1))))</f>
        <v/>
      </c>
      <c r="R95" s="25">
        <f t="shared" ca="1" si="1"/>
        <v>0</v>
      </c>
    </row>
    <row r="96" spans="1:18">
      <c r="A96" s="20">
        <v>1</v>
      </c>
      <c r="B96" s="20" t="s">
        <v>177</v>
      </c>
      <c r="C96" s="21">
        <v>37719</v>
      </c>
      <c r="D96" s="21">
        <v>43833</v>
      </c>
      <c r="E96" s="21">
        <v>44112</v>
      </c>
      <c r="F96" s="27">
        <f ca="1">IF(MONTH(TODAY())&lt;MONTH(F$1),"",IF(ISBLANK(Tableau8[[#This Row],[Nom]]),"",MAX(0,MIN(EOMONTH(F$1,0),$E96)-MAX(EOMONTH(F$1,-1),$D96-1))))</f>
        <v>0</v>
      </c>
      <c r="G96" s="27">
        <f ca="1">IF(MONTH(TODAY())&lt;MONTH(G$1),"",IF(ISBLANK(Tableau8[[#This Row],[Nom]]),"",MAX(0,MIN(EOMONTH(G$1,0),$E96)-MAX(EOMONTH(G$1,-1),$D96-1))))</f>
        <v>0</v>
      </c>
      <c r="H96" s="27">
        <f ca="1">IF(MONTH(TODAY())&lt;MONTH(H$1),"",IF(ISBLANK(Tableau8[[#This Row],[Nom]]),"",MAX(0,MIN(EOMONTH(H$1,0),$E96)-MAX(EOMONTH(H$1,-1),$D96-1))))</f>
        <v>0</v>
      </c>
      <c r="I96" s="27">
        <f ca="1">IF(MONTH(TODAY())&lt;MONTH(I$1),"",IF(ISBLANK(Tableau8[[#This Row],[Nom]]),"",MAX(0,MIN(EOMONTH(I$1,0),$E96)-MAX(EOMONTH(I$1,-1),$D96-1))))</f>
        <v>0</v>
      </c>
      <c r="J96" s="27">
        <f ca="1">IF(MONTH(TODAY())&lt;MONTH(J$1),"",IF(ISBLANK(Tableau8[[#This Row],[Nom]]),"",MAX(0,MIN(EOMONTH(J$1,0),$E96)-MAX(EOMONTH(J$1,-1),$D96-1))))</f>
        <v>0</v>
      </c>
      <c r="K96" s="27">
        <f ca="1">IF(MONTH(TODAY())&lt;MONTH(K$1),"",IF(ISBLANK(Tableau8[[#This Row],[Nom]]),"",MAX(0,MIN(EOMONTH(K$1,0),$E96)-MAX(EOMONTH(K$1,-1),$D96-1))))</f>
        <v>0</v>
      </c>
      <c r="L96" s="27" t="str">
        <f ca="1">IF(MONTH(TODAY())&lt;MONTH(L$1),"",IF(ISBLANK(Tableau8[[#This Row],[Nom]]),"",MAX(0,MIN(EOMONTH(L$1,0),$E96)-MAX(EOMONTH(L$1,-1),$D96-1))))</f>
        <v/>
      </c>
      <c r="M96" s="27" t="str">
        <f ca="1">IF(MONTH(TODAY())&lt;MONTH(M$1),"",IF(ISBLANK(Tableau8[[#This Row],[Nom]]),"",MAX(0,MIN(EOMONTH(M$1,0),$E96)-MAX(EOMONTH(M$1,-1),$D96-1))))</f>
        <v/>
      </c>
      <c r="N96" s="27" t="str">
        <f ca="1">IF(MONTH(TODAY())&lt;MONTH(N$1),"",IF(ISBLANK(Tableau8[[#This Row],[Nom]]),"",MAX(0,MIN(EOMONTH(N$1,0),$E96)-MAX(EOMONTH(N$1,-1),$D96-1))))</f>
        <v/>
      </c>
      <c r="O96" s="27" t="str">
        <f ca="1">IF(MONTH(TODAY())&lt;MONTH(O$1),"",IF(ISBLANK(Tableau8[[#This Row],[Nom]]),"",MAX(0,MIN(EOMONTH(O$1,0),$E96)-MAX(EOMONTH(O$1,-1),$D96-1))))</f>
        <v/>
      </c>
      <c r="P96" s="27" t="str">
        <f ca="1">IF(MONTH(TODAY())&lt;MONTH(P$1),"",IF(ISBLANK(Tableau8[[#This Row],[Nom]]),"",MAX(0,MIN(EOMONTH(P$1,0),$E96)-MAX(EOMONTH(P$1,-1),$D96-1))))</f>
        <v/>
      </c>
      <c r="Q96" s="27" t="str">
        <f ca="1">IF(MONTH(TODAY())&lt;MONTH(Q$1),"",IF(ISBLANK(Tableau8[[#This Row],[Nom]]),"",MAX(0,MIN(EOMONTH(Q$1,0),$E96)-MAX(EOMONTH(Q$1,-1),$D96-1))))</f>
        <v/>
      </c>
      <c r="R96" s="25">
        <f t="shared" ca="1" si="1"/>
        <v>0</v>
      </c>
    </row>
    <row r="97" spans="1:18">
      <c r="A97" s="20">
        <v>1</v>
      </c>
      <c r="B97" s="20" t="s">
        <v>136</v>
      </c>
      <c r="C97" s="21">
        <v>37210</v>
      </c>
      <c r="D97" s="21">
        <v>43445</v>
      </c>
      <c r="E97" s="21">
        <v>44114</v>
      </c>
      <c r="F97" s="27">
        <f ca="1">IF(MONTH(TODAY())&lt;MONTH(F$1),"",IF(ISBLANK(Tableau8[[#This Row],[Nom]]),"",MAX(0,MIN(EOMONTH(F$1,0),$E97)-MAX(EOMONTH(F$1,-1),$D97-1))))</f>
        <v>0</v>
      </c>
      <c r="G97" s="27">
        <f ca="1">IF(MONTH(TODAY())&lt;MONTH(G$1),"",IF(ISBLANK(Tableau8[[#This Row],[Nom]]),"",MAX(0,MIN(EOMONTH(G$1,0),$E97)-MAX(EOMONTH(G$1,-1),$D97-1))))</f>
        <v>0</v>
      </c>
      <c r="H97" s="27">
        <f ca="1">IF(MONTH(TODAY())&lt;MONTH(H$1),"",IF(ISBLANK(Tableau8[[#This Row],[Nom]]),"",MAX(0,MIN(EOMONTH(H$1,0),$E97)-MAX(EOMONTH(H$1,-1),$D97-1))))</f>
        <v>0</v>
      </c>
      <c r="I97" s="27">
        <f ca="1">IF(MONTH(TODAY())&lt;MONTH(I$1),"",IF(ISBLANK(Tableau8[[#This Row],[Nom]]),"",MAX(0,MIN(EOMONTH(I$1,0),$E97)-MAX(EOMONTH(I$1,-1),$D97-1))))</f>
        <v>0</v>
      </c>
      <c r="J97" s="27">
        <f ca="1">IF(MONTH(TODAY())&lt;MONTH(J$1),"",IF(ISBLANK(Tableau8[[#This Row],[Nom]]),"",MAX(0,MIN(EOMONTH(J$1,0),$E97)-MAX(EOMONTH(J$1,-1),$D97-1))))</f>
        <v>0</v>
      </c>
      <c r="K97" s="27">
        <f ca="1">IF(MONTH(TODAY())&lt;MONTH(K$1),"",IF(ISBLANK(Tableau8[[#This Row],[Nom]]),"",MAX(0,MIN(EOMONTH(K$1,0),$E97)-MAX(EOMONTH(K$1,-1),$D97-1))))</f>
        <v>0</v>
      </c>
      <c r="L97" s="27" t="str">
        <f ca="1">IF(MONTH(TODAY())&lt;MONTH(L$1),"",IF(ISBLANK(Tableau8[[#This Row],[Nom]]),"",MAX(0,MIN(EOMONTH(L$1,0),$E97)-MAX(EOMONTH(L$1,-1),$D97-1))))</f>
        <v/>
      </c>
      <c r="M97" s="27" t="str">
        <f ca="1">IF(MONTH(TODAY())&lt;MONTH(M$1),"",IF(ISBLANK(Tableau8[[#This Row],[Nom]]),"",MAX(0,MIN(EOMONTH(M$1,0),$E97)-MAX(EOMONTH(M$1,-1),$D97-1))))</f>
        <v/>
      </c>
      <c r="N97" s="27" t="str">
        <f ca="1">IF(MONTH(TODAY())&lt;MONTH(N$1),"",IF(ISBLANK(Tableau8[[#This Row],[Nom]]),"",MAX(0,MIN(EOMONTH(N$1,0),$E97)-MAX(EOMONTH(N$1,-1),$D97-1))))</f>
        <v/>
      </c>
      <c r="O97" s="27" t="str">
        <f ca="1">IF(MONTH(TODAY())&lt;MONTH(O$1),"",IF(ISBLANK(Tableau8[[#This Row],[Nom]]),"",MAX(0,MIN(EOMONTH(O$1,0),$E97)-MAX(EOMONTH(O$1,-1),$D97-1))))</f>
        <v/>
      </c>
      <c r="P97" s="27" t="str">
        <f ca="1">IF(MONTH(TODAY())&lt;MONTH(P$1),"",IF(ISBLANK(Tableau8[[#This Row],[Nom]]),"",MAX(0,MIN(EOMONTH(P$1,0),$E97)-MAX(EOMONTH(P$1,-1),$D97-1))))</f>
        <v/>
      </c>
      <c r="Q97" s="27" t="str">
        <f ca="1">IF(MONTH(TODAY())&lt;MONTH(Q$1),"",IF(ISBLANK(Tableau8[[#This Row],[Nom]]),"",MAX(0,MIN(EOMONTH(Q$1,0),$E97)-MAX(EOMONTH(Q$1,-1),$D97-1))))</f>
        <v/>
      </c>
      <c r="R97" s="25">
        <f t="shared" ca="1" si="1"/>
        <v>0</v>
      </c>
    </row>
    <row r="98" spans="1:18">
      <c r="A98" s="20">
        <v>1</v>
      </c>
      <c r="B98" s="20" t="s">
        <v>175</v>
      </c>
      <c r="C98" s="21">
        <v>37235</v>
      </c>
      <c r="D98" s="21">
        <v>43508</v>
      </c>
      <c r="E98" s="21">
        <v>44118</v>
      </c>
      <c r="F98" s="27">
        <f ca="1">IF(MONTH(TODAY())&lt;MONTH(F$1),"",IF(ISBLANK(Tableau8[[#This Row],[Nom]]),"",MAX(0,MIN(EOMONTH(F$1,0),$E98)-MAX(EOMONTH(F$1,-1),$D98-1))))</f>
        <v>0</v>
      </c>
      <c r="G98" s="27">
        <f ca="1">IF(MONTH(TODAY())&lt;MONTH(G$1),"",IF(ISBLANK(Tableau8[[#This Row],[Nom]]),"",MAX(0,MIN(EOMONTH(G$1,0),$E98)-MAX(EOMONTH(G$1,-1),$D98-1))))</f>
        <v>0</v>
      </c>
      <c r="H98" s="27">
        <f ca="1">IF(MONTH(TODAY())&lt;MONTH(H$1),"",IF(ISBLANK(Tableau8[[#This Row],[Nom]]),"",MAX(0,MIN(EOMONTH(H$1,0),$E98)-MAX(EOMONTH(H$1,-1),$D98-1))))</f>
        <v>0</v>
      </c>
      <c r="I98" s="27">
        <f ca="1">IF(MONTH(TODAY())&lt;MONTH(I$1),"",IF(ISBLANK(Tableau8[[#This Row],[Nom]]),"",MAX(0,MIN(EOMONTH(I$1,0),$E98)-MAX(EOMONTH(I$1,-1),$D98-1))))</f>
        <v>0</v>
      </c>
      <c r="J98" s="27">
        <f ca="1">IF(MONTH(TODAY())&lt;MONTH(J$1),"",IF(ISBLANK(Tableau8[[#This Row],[Nom]]),"",MAX(0,MIN(EOMONTH(J$1,0),$E98)-MAX(EOMONTH(J$1,-1),$D98-1))))</f>
        <v>0</v>
      </c>
      <c r="K98" s="27">
        <f ca="1">IF(MONTH(TODAY())&lt;MONTH(K$1),"",IF(ISBLANK(Tableau8[[#This Row],[Nom]]),"",MAX(0,MIN(EOMONTH(K$1,0),$E98)-MAX(EOMONTH(K$1,-1),$D98-1))))</f>
        <v>0</v>
      </c>
      <c r="L98" s="27" t="str">
        <f ca="1">IF(MONTH(TODAY())&lt;MONTH(L$1),"",IF(ISBLANK(Tableau8[[#This Row],[Nom]]),"",MAX(0,MIN(EOMONTH(L$1,0),$E98)-MAX(EOMONTH(L$1,-1),$D98-1))))</f>
        <v/>
      </c>
      <c r="M98" s="27" t="str">
        <f ca="1">IF(MONTH(TODAY())&lt;MONTH(M$1),"",IF(ISBLANK(Tableau8[[#This Row],[Nom]]),"",MAX(0,MIN(EOMONTH(M$1,0),$E98)-MAX(EOMONTH(M$1,-1),$D98-1))))</f>
        <v/>
      </c>
      <c r="N98" s="27" t="str">
        <f ca="1">IF(MONTH(TODAY())&lt;MONTH(N$1),"",IF(ISBLANK(Tableau8[[#This Row],[Nom]]),"",MAX(0,MIN(EOMONTH(N$1,0),$E98)-MAX(EOMONTH(N$1,-1),$D98-1))))</f>
        <v/>
      </c>
      <c r="O98" s="27" t="str">
        <f ca="1">IF(MONTH(TODAY())&lt;MONTH(O$1),"",IF(ISBLANK(Tableau8[[#This Row],[Nom]]),"",MAX(0,MIN(EOMONTH(O$1,0),$E98)-MAX(EOMONTH(O$1,-1),$D98-1))))</f>
        <v/>
      </c>
      <c r="P98" s="27" t="str">
        <f ca="1">IF(MONTH(TODAY())&lt;MONTH(P$1),"",IF(ISBLANK(Tableau8[[#This Row],[Nom]]),"",MAX(0,MIN(EOMONTH(P$1,0),$E98)-MAX(EOMONTH(P$1,-1),$D98-1))))</f>
        <v/>
      </c>
      <c r="Q98" s="27" t="str">
        <f ca="1">IF(MONTH(TODAY())&lt;MONTH(Q$1),"",IF(ISBLANK(Tableau8[[#This Row],[Nom]]),"",MAX(0,MIN(EOMONTH(Q$1,0),$E98)-MAX(EOMONTH(Q$1,-1),$D98-1))))</f>
        <v/>
      </c>
      <c r="R98" s="25">
        <f t="shared" ref="R98:R136" ca="1" si="2">SUM(F98:Q98)</f>
        <v>0</v>
      </c>
    </row>
    <row r="99" spans="1:18">
      <c r="A99" s="20">
        <v>1</v>
      </c>
      <c r="B99" s="20" t="s">
        <v>122</v>
      </c>
      <c r="C99" s="21">
        <v>37175</v>
      </c>
      <c r="D99" s="21">
        <v>43434</v>
      </c>
      <c r="E99" s="21">
        <v>44119</v>
      </c>
      <c r="F99" s="27">
        <f ca="1">IF(MONTH(TODAY())&lt;MONTH(F$1),"",IF(ISBLANK(Tableau8[[#This Row],[Nom]]),"",MAX(0,MIN(EOMONTH(F$1,0),$E99)-MAX(EOMONTH(F$1,-1),$D99-1))))</f>
        <v>0</v>
      </c>
      <c r="G99" s="27">
        <f ca="1">IF(MONTH(TODAY())&lt;MONTH(G$1),"",IF(ISBLANK(Tableau8[[#This Row],[Nom]]),"",MAX(0,MIN(EOMONTH(G$1,0),$E99)-MAX(EOMONTH(G$1,-1),$D99-1))))</f>
        <v>0</v>
      </c>
      <c r="H99" s="27">
        <f ca="1">IF(MONTH(TODAY())&lt;MONTH(H$1),"",IF(ISBLANK(Tableau8[[#This Row],[Nom]]),"",MAX(0,MIN(EOMONTH(H$1,0),$E99)-MAX(EOMONTH(H$1,-1),$D99-1))))</f>
        <v>0</v>
      </c>
      <c r="I99" s="27">
        <f ca="1">IF(MONTH(TODAY())&lt;MONTH(I$1),"",IF(ISBLANK(Tableau8[[#This Row],[Nom]]),"",MAX(0,MIN(EOMONTH(I$1,0),$E99)-MAX(EOMONTH(I$1,-1),$D99-1))))</f>
        <v>0</v>
      </c>
      <c r="J99" s="27">
        <f ca="1">IF(MONTH(TODAY())&lt;MONTH(J$1),"",IF(ISBLANK(Tableau8[[#This Row],[Nom]]),"",MAX(0,MIN(EOMONTH(J$1,0),$E99)-MAX(EOMONTH(J$1,-1),$D99-1))))</f>
        <v>0</v>
      </c>
      <c r="K99" s="27">
        <f ca="1">IF(MONTH(TODAY())&lt;MONTH(K$1),"",IF(ISBLANK(Tableau8[[#This Row],[Nom]]),"",MAX(0,MIN(EOMONTH(K$1,0),$E99)-MAX(EOMONTH(K$1,-1),$D99-1))))</f>
        <v>0</v>
      </c>
      <c r="L99" s="27" t="str">
        <f ca="1">IF(MONTH(TODAY())&lt;MONTH(L$1),"",IF(ISBLANK(Tableau8[[#This Row],[Nom]]),"",MAX(0,MIN(EOMONTH(L$1,0),$E99)-MAX(EOMONTH(L$1,-1),$D99-1))))</f>
        <v/>
      </c>
      <c r="M99" s="27" t="str">
        <f ca="1">IF(MONTH(TODAY())&lt;MONTH(M$1),"",IF(ISBLANK(Tableau8[[#This Row],[Nom]]),"",MAX(0,MIN(EOMONTH(M$1,0),$E99)-MAX(EOMONTH(M$1,-1),$D99-1))))</f>
        <v/>
      </c>
      <c r="N99" s="27" t="str">
        <f ca="1">IF(MONTH(TODAY())&lt;MONTH(N$1),"",IF(ISBLANK(Tableau8[[#This Row],[Nom]]),"",MAX(0,MIN(EOMONTH(N$1,0),$E99)-MAX(EOMONTH(N$1,-1),$D99-1))))</f>
        <v/>
      </c>
      <c r="O99" s="27" t="str">
        <f ca="1">IF(MONTH(TODAY())&lt;MONTH(O$1),"",IF(ISBLANK(Tableau8[[#This Row],[Nom]]),"",MAX(0,MIN(EOMONTH(O$1,0),$E99)-MAX(EOMONTH(O$1,-1),$D99-1))))</f>
        <v/>
      </c>
      <c r="P99" s="27" t="str">
        <f ca="1">IF(MONTH(TODAY())&lt;MONTH(P$1),"",IF(ISBLANK(Tableau8[[#This Row],[Nom]]),"",MAX(0,MIN(EOMONTH(P$1,0),$E99)-MAX(EOMONTH(P$1,-1),$D99-1))))</f>
        <v/>
      </c>
      <c r="Q99" s="27" t="str">
        <f ca="1">IF(MONTH(TODAY())&lt;MONTH(Q$1),"",IF(ISBLANK(Tableau8[[#This Row],[Nom]]),"",MAX(0,MIN(EOMONTH(Q$1,0),$E99)-MAX(EOMONTH(Q$1,-1),$D99-1))))</f>
        <v/>
      </c>
      <c r="R99" s="25">
        <f t="shared" ca="1" si="2"/>
        <v>0</v>
      </c>
    </row>
    <row r="100" spans="1:18">
      <c r="A100" s="20">
        <v>1</v>
      </c>
      <c r="B100" s="20" t="s">
        <v>138</v>
      </c>
      <c r="C100" s="21">
        <v>37621</v>
      </c>
      <c r="D100" s="21">
        <v>43508</v>
      </c>
      <c r="E100" s="21">
        <v>44120</v>
      </c>
      <c r="F100" s="27">
        <f ca="1">IF(MONTH(TODAY())&lt;MONTH(F$1),"",IF(ISBLANK(Tableau8[[#This Row],[Nom]]),"",MAX(0,MIN(EOMONTH(F$1,0),$E100)-MAX(EOMONTH(F$1,-1),$D100-1))))</f>
        <v>0</v>
      </c>
      <c r="G100" s="27">
        <f ca="1">IF(MONTH(TODAY())&lt;MONTH(G$1),"",IF(ISBLANK(Tableau8[[#This Row],[Nom]]),"",MAX(0,MIN(EOMONTH(G$1,0),$E100)-MAX(EOMONTH(G$1,-1),$D100-1))))</f>
        <v>0</v>
      </c>
      <c r="H100" s="27">
        <f ca="1">IF(MONTH(TODAY())&lt;MONTH(H$1),"",IF(ISBLANK(Tableau8[[#This Row],[Nom]]),"",MAX(0,MIN(EOMONTH(H$1,0),$E100)-MAX(EOMONTH(H$1,-1),$D100-1))))</f>
        <v>0</v>
      </c>
      <c r="I100" s="27">
        <f ca="1">IF(MONTH(TODAY())&lt;MONTH(I$1),"",IF(ISBLANK(Tableau8[[#This Row],[Nom]]),"",MAX(0,MIN(EOMONTH(I$1,0),$E100)-MAX(EOMONTH(I$1,-1),$D100-1))))</f>
        <v>0</v>
      </c>
      <c r="J100" s="27">
        <f ca="1">IF(MONTH(TODAY())&lt;MONTH(J$1),"",IF(ISBLANK(Tableau8[[#This Row],[Nom]]),"",MAX(0,MIN(EOMONTH(J$1,0),$E100)-MAX(EOMONTH(J$1,-1),$D100-1))))</f>
        <v>0</v>
      </c>
      <c r="K100" s="27">
        <f ca="1">IF(MONTH(TODAY())&lt;MONTH(K$1),"",IF(ISBLANK(Tableau8[[#This Row],[Nom]]),"",MAX(0,MIN(EOMONTH(K$1,0),$E100)-MAX(EOMONTH(K$1,-1),$D100-1))))</f>
        <v>0</v>
      </c>
      <c r="L100" s="27" t="str">
        <f ca="1">IF(MONTH(TODAY())&lt;MONTH(L$1),"",IF(ISBLANK(Tableau8[[#This Row],[Nom]]),"",MAX(0,MIN(EOMONTH(L$1,0),$E100)-MAX(EOMONTH(L$1,-1),$D100-1))))</f>
        <v/>
      </c>
      <c r="M100" s="27" t="str">
        <f ca="1">IF(MONTH(TODAY())&lt;MONTH(M$1),"",IF(ISBLANK(Tableau8[[#This Row],[Nom]]),"",MAX(0,MIN(EOMONTH(M$1,0),$E100)-MAX(EOMONTH(M$1,-1),$D100-1))))</f>
        <v/>
      </c>
      <c r="N100" s="27" t="str">
        <f ca="1">IF(MONTH(TODAY())&lt;MONTH(N$1),"",IF(ISBLANK(Tableau8[[#This Row],[Nom]]),"",MAX(0,MIN(EOMONTH(N$1,0),$E100)-MAX(EOMONTH(N$1,-1),$D100-1))))</f>
        <v/>
      </c>
      <c r="O100" s="27" t="str">
        <f ca="1">IF(MONTH(TODAY())&lt;MONTH(O$1),"",IF(ISBLANK(Tableau8[[#This Row],[Nom]]),"",MAX(0,MIN(EOMONTH(O$1,0),$E100)-MAX(EOMONTH(O$1,-1),$D100-1))))</f>
        <v/>
      </c>
      <c r="P100" s="27" t="str">
        <f ca="1">IF(MONTH(TODAY())&lt;MONTH(P$1),"",IF(ISBLANK(Tableau8[[#This Row],[Nom]]),"",MAX(0,MIN(EOMONTH(P$1,0),$E100)-MAX(EOMONTH(P$1,-1),$D100-1))))</f>
        <v/>
      </c>
      <c r="Q100" s="27" t="str">
        <f ca="1">IF(MONTH(TODAY())&lt;MONTH(Q$1),"",IF(ISBLANK(Tableau8[[#This Row],[Nom]]),"",MAX(0,MIN(EOMONTH(Q$1,0),$E100)-MAX(EOMONTH(Q$1,-1),$D100-1))))</f>
        <v/>
      </c>
      <c r="R100" s="25">
        <f t="shared" ca="1" si="2"/>
        <v>0</v>
      </c>
    </row>
    <row r="101" spans="1:18">
      <c r="A101" s="20">
        <v>1</v>
      </c>
      <c r="B101" s="20" t="s">
        <v>139</v>
      </c>
      <c r="C101" s="21">
        <v>37965</v>
      </c>
      <c r="D101" s="21">
        <v>43825</v>
      </c>
      <c r="E101" s="21">
        <v>44124</v>
      </c>
      <c r="F101" s="27">
        <f ca="1">IF(MONTH(TODAY())&lt;MONTH(F$1),"",IF(ISBLANK(Tableau8[[#This Row],[Nom]]),"",MAX(0,MIN(EOMONTH(F$1,0),$E101)-MAX(EOMONTH(F$1,-1),$D101-1))))</f>
        <v>0</v>
      </c>
      <c r="G101" s="27">
        <f ca="1">IF(MONTH(TODAY())&lt;MONTH(G$1),"",IF(ISBLANK(Tableau8[[#This Row],[Nom]]),"",MAX(0,MIN(EOMONTH(G$1,0),$E101)-MAX(EOMONTH(G$1,-1),$D101-1))))</f>
        <v>0</v>
      </c>
      <c r="H101" s="27">
        <f ca="1">IF(MONTH(TODAY())&lt;MONTH(H$1),"",IF(ISBLANK(Tableau8[[#This Row],[Nom]]),"",MAX(0,MIN(EOMONTH(H$1,0),$E101)-MAX(EOMONTH(H$1,-1),$D101-1))))</f>
        <v>0</v>
      </c>
      <c r="I101" s="27">
        <f ca="1">IF(MONTH(TODAY())&lt;MONTH(I$1),"",IF(ISBLANK(Tableau8[[#This Row],[Nom]]),"",MAX(0,MIN(EOMONTH(I$1,0),$E101)-MAX(EOMONTH(I$1,-1),$D101-1))))</f>
        <v>0</v>
      </c>
      <c r="J101" s="27">
        <f ca="1">IF(MONTH(TODAY())&lt;MONTH(J$1),"",IF(ISBLANK(Tableau8[[#This Row],[Nom]]),"",MAX(0,MIN(EOMONTH(J$1,0),$E101)-MAX(EOMONTH(J$1,-1),$D101-1))))</f>
        <v>0</v>
      </c>
      <c r="K101" s="27">
        <f ca="1">IF(MONTH(TODAY())&lt;MONTH(K$1),"",IF(ISBLANK(Tableau8[[#This Row],[Nom]]),"",MAX(0,MIN(EOMONTH(K$1,0),$E101)-MAX(EOMONTH(K$1,-1),$D101-1))))</f>
        <v>0</v>
      </c>
      <c r="L101" s="27" t="str">
        <f ca="1">IF(MONTH(TODAY())&lt;MONTH(L$1),"",IF(ISBLANK(Tableau8[[#This Row],[Nom]]),"",MAX(0,MIN(EOMONTH(L$1,0),$E101)-MAX(EOMONTH(L$1,-1),$D101-1))))</f>
        <v/>
      </c>
      <c r="M101" s="27" t="str">
        <f ca="1">IF(MONTH(TODAY())&lt;MONTH(M$1),"",IF(ISBLANK(Tableau8[[#This Row],[Nom]]),"",MAX(0,MIN(EOMONTH(M$1,0),$E101)-MAX(EOMONTH(M$1,-1),$D101-1))))</f>
        <v/>
      </c>
      <c r="N101" s="27" t="str">
        <f ca="1">IF(MONTH(TODAY())&lt;MONTH(N$1),"",IF(ISBLANK(Tableau8[[#This Row],[Nom]]),"",MAX(0,MIN(EOMONTH(N$1,0),$E101)-MAX(EOMONTH(N$1,-1),$D101-1))))</f>
        <v/>
      </c>
      <c r="O101" s="27" t="str">
        <f ca="1">IF(MONTH(TODAY())&lt;MONTH(O$1),"",IF(ISBLANK(Tableau8[[#This Row],[Nom]]),"",MAX(0,MIN(EOMONTH(O$1,0),$E101)-MAX(EOMONTH(O$1,-1),$D101-1))))</f>
        <v/>
      </c>
      <c r="P101" s="27" t="str">
        <f ca="1">IF(MONTH(TODAY())&lt;MONTH(P$1),"",IF(ISBLANK(Tableau8[[#This Row],[Nom]]),"",MAX(0,MIN(EOMONTH(P$1,0),$E101)-MAX(EOMONTH(P$1,-1),$D101-1))))</f>
        <v/>
      </c>
      <c r="Q101" s="27" t="str">
        <f ca="1">IF(MONTH(TODAY())&lt;MONTH(Q$1),"",IF(ISBLANK(Tableau8[[#This Row],[Nom]]),"",MAX(0,MIN(EOMONTH(Q$1,0),$E101)-MAX(EOMONTH(Q$1,-1),$D101-1))))</f>
        <v/>
      </c>
      <c r="R101" s="25">
        <f t="shared" ca="1" si="2"/>
        <v>0</v>
      </c>
    </row>
    <row r="102" spans="1:18">
      <c r="A102" s="20">
        <v>1</v>
      </c>
      <c r="B102" s="20" t="s">
        <v>103</v>
      </c>
      <c r="C102" s="21">
        <v>37940</v>
      </c>
      <c r="D102" s="21">
        <v>43839</v>
      </c>
      <c r="E102" s="21">
        <v>44124</v>
      </c>
      <c r="F102" s="27">
        <f ca="1">IF(MONTH(TODAY())&lt;MONTH(F$1),"",IF(ISBLANK(Tableau8[[#This Row],[Nom]]),"",MAX(0,MIN(EOMONTH(F$1,0),$E102)-MAX(EOMONTH(F$1,-1),$D102-1))))</f>
        <v>0</v>
      </c>
      <c r="G102" s="27">
        <f ca="1">IF(MONTH(TODAY())&lt;MONTH(G$1),"",IF(ISBLANK(Tableau8[[#This Row],[Nom]]),"",MAX(0,MIN(EOMONTH(G$1,0),$E102)-MAX(EOMONTH(G$1,-1),$D102-1))))</f>
        <v>0</v>
      </c>
      <c r="H102" s="27">
        <f ca="1">IF(MONTH(TODAY())&lt;MONTH(H$1),"",IF(ISBLANK(Tableau8[[#This Row],[Nom]]),"",MAX(0,MIN(EOMONTH(H$1,0),$E102)-MAX(EOMONTH(H$1,-1),$D102-1))))</f>
        <v>0</v>
      </c>
      <c r="I102" s="27">
        <f ca="1">IF(MONTH(TODAY())&lt;MONTH(I$1),"",IF(ISBLANK(Tableau8[[#This Row],[Nom]]),"",MAX(0,MIN(EOMONTH(I$1,0),$E102)-MAX(EOMONTH(I$1,-1),$D102-1))))</f>
        <v>0</v>
      </c>
      <c r="J102" s="27">
        <f ca="1">IF(MONTH(TODAY())&lt;MONTH(J$1),"",IF(ISBLANK(Tableau8[[#This Row],[Nom]]),"",MAX(0,MIN(EOMONTH(J$1,0),$E102)-MAX(EOMONTH(J$1,-1),$D102-1))))</f>
        <v>0</v>
      </c>
      <c r="K102" s="27">
        <f ca="1">IF(MONTH(TODAY())&lt;MONTH(K$1),"",IF(ISBLANK(Tableau8[[#This Row],[Nom]]),"",MAX(0,MIN(EOMONTH(K$1,0),$E102)-MAX(EOMONTH(K$1,-1),$D102-1))))</f>
        <v>0</v>
      </c>
      <c r="L102" s="27" t="str">
        <f ca="1">IF(MONTH(TODAY())&lt;MONTH(L$1),"",IF(ISBLANK(Tableau8[[#This Row],[Nom]]),"",MAX(0,MIN(EOMONTH(L$1,0),$E102)-MAX(EOMONTH(L$1,-1),$D102-1))))</f>
        <v/>
      </c>
      <c r="M102" s="27" t="str">
        <f ca="1">IF(MONTH(TODAY())&lt;MONTH(M$1),"",IF(ISBLANK(Tableau8[[#This Row],[Nom]]),"",MAX(0,MIN(EOMONTH(M$1,0),$E102)-MAX(EOMONTH(M$1,-1),$D102-1))))</f>
        <v/>
      </c>
      <c r="N102" s="27" t="str">
        <f ca="1">IF(MONTH(TODAY())&lt;MONTH(N$1),"",IF(ISBLANK(Tableau8[[#This Row],[Nom]]),"",MAX(0,MIN(EOMONTH(N$1,0),$E102)-MAX(EOMONTH(N$1,-1),$D102-1))))</f>
        <v/>
      </c>
      <c r="O102" s="27" t="str">
        <f ca="1">IF(MONTH(TODAY())&lt;MONTH(O$1),"",IF(ISBLANK(Tableau8[[#This Row],[Nom]]),"",MAX(0,MIN(EOMONTH(O$1,0),$E102)-MAX(EOMONTH(O$1,-1),$D102-1))))</f>
        <v/>
      </c>
      <c r="P102" s="27" t="str">
        <f ca="1">IF(MONTH(TODAY())&lt;MONTH(P$1),"",IF(ISBLANK(Tableau8[[#This Row],[Nom]]),"",MAX(0,MIN(EOMONTH(P$1,0),$E102)-MAX(EOMONTH(P$1,-1),$D102-1))))</f>
        <v/>
      </c>
      <c r="Q102" s="27" t="str">
        <f ca="1">IF(MONTH(TODAY())&lt;MONTH(Q$1),"",IF(ISBLANK(Tableau8[[#This Row],[Nom]]),"",MAX(0,MIN(EOMONTH(Q$1,0),$E102)-MAX(EOMONTH(Q$1,-1),$D102-1))))</f>
        <v/>
      </c>
      <c r="R102" s="25">
        <f t="shared" ca="1" si="2"/>
        <v>0</v>
      </c>
    </row>
    <row r="103" spans="1:18">
      <c r="A103" s="20">
        <v>1</v>
      </c>
      <c r="B103" s="20" t="s">
        <v>252</v>
      </c>
      <c r="C103" s="21">
        <v>37874</v>
      </c>
      <c r="D103" s="21">
        <v>43797</v>
      </c>
      <c r="E103" s="21">
        <v>44146</v>
      </c>
      <c r="F103" s="27">
        <f ca="1">IF(MONTH(TODAY())&lt;MONTH(F$1),"",IF(ISBLANK(Tableau8[[#This Row],[Nom]]),"",MAX(0,MIN(EOMONTH(F$1,0),$E103)-MAX(EOMONTH(F$1,-1),$D103-1))))</f>
        <v>0</v>
      </c>
      <c r="G103" s="27">
        <f ca="1">IF(MONTH(TODAY())&lt;MONTH(G$1),"",IF(ISBLANK(Tableau8[[#This Row],[Nom]]),"",MAX(0,MIN(EOMONTH(G$1,0),$E103)-MAX(EOMONTH(G$1,-1),$D103-1))))</f>
        <v>0</v>
      </c>
      <c r="H103" s="27">
        <f ca="1">IF(MONTH(TODAY())&lt;MONTH(H$1),"",IF(ISBLANK(Tableau8[[#This Row],[Nom]]),"",MAX(0,MIN(EOMONTH(H$1,0),$E103)-MAX(EOMONTH(H$1,-1),$D103-1))))</f>
        <v>0</v>
      </c>
      <c r="I103" s="27">
        <f ca="1">IF(MONTH(TODAY())&lt;MONTH(I$1),"",IF(ISBLANK(Tableau8[[#This Row],[Nom]]),"",MAX(0,MIN(EOMONTH(I$1,0),$E103)-MAX(EOMONTH(I$1,-1),$D103-1))))</f>
        <v>0</v>
      </c>
      <c r="J103" s="27">
        <f ca="1">IF(MONTH(TODAY())&lt;MONTH(J$1),"",IF(ISBLANK(Tableau8[[#This Row],[Nom]]),"",MAX(0,MIN(EOMONTH(J$1,0),$E103)-MAX(EOMONTH(J$1,-1),$D103-1))))</f>
        <v>0</v>
      </c>
      <c r="K103" s="27">
        <f ca="1">IF(MONTH(TODAY())&lt;MONTH(K$1),"",IF(ISBLANK(Tableau8[[#This Row],[Nom]]),"",MAX(0,MIN(EOMONTH(K$1,0),$E103)-MAX(EOMONTH(K$1,-1),$D103-1))))</f>
        <v>0</v>
      </c>
      <c r="L103" s="27" t="str">
        <f ca="1">IF(MONTH(TODAY())&lt;MONTH(L$1),"",IF(ISBLANK(Tableau8[[#This Row],[Nom]]),"",MAX(0,MIN(EOMONTH(L$1,0),$E103)-MAX(EOMONTH(L$1,-1),$D103-1))))</f>
        <v/>
      </c>
      <c r="M103" s="27" t="str">
        <f ca="1">IF(MONTH(TODAY())&lt;MONTH(M$1),"",IF(ISBLANK(Tableau8[[#This Row],[Nom]]),"",MAX(0,MIN(EOMONTH(M$1,0),$E103)-MAX(EOMONTH(M$1,-1),$D103-1))))</f>
        <v/>
      </c>
      <c r="N103" s="27" t="str">
        <f ca="1">IF(MONTH(TODAY())&lt;MONTH(N$1),"",IF(ISBLANK(Tableau8[[#This Row],[Nom]]),"",MAX(0,MIN(EOMONTH(N$1,0),$E103)-MAX(EOMONTH(N$1,-1),$D103-1))))</f>
        <v/>
      </c>
      <c r="O103" s="27" t="str">
        <f ca="1">IF(MONTH(TODAY())&lt;MONTH(O$1),"",IF(ISBLANK(Tableau8[[#This Row],[Nom]]),"",MAX(0,MIN(EOMONTH(O$1,0),$E103)-MAX(EOMONTH(O$1,-1),$D103-1))))</f>
        <v/>
      </c>
      <c r="P103" s="27" t="str">
        <f ca="1">IF(MONTH(TODAY())&lt;MONTH(P$1),"",IF(ISBLANK(Tableau8[[#This Row],[Nom]]),"",MAX(0,MIN(EOMONTH(P$1,0),$E103)-MAX(EOMONTH(P$1,-1),$D103-1))))</f>
        <v/>
      </c>
      <c r="Q103" s="27" t="str">
        <f ca="1">IF(MONTH(TODAY())&lt;MONTH(Q$1),"",IF(ISBLANK(Tableau8[[#This Row],[Nom]]),"",MAX(0,MIN(EOMONTH(Q$1,0),$E103)-MAX(EOMONTH(Q$1,-1),$D103-1))))</f>
        <v/>
      </c>
      <c r="R103" s="25">
        <f t="shared" ca="1" si="2"/>
        <v>0</v>
      </c>
    </row>
    <row r="104" spans="1:18">
      <c r="A104" s="20">
        <v>1</v>
      </c>
      <c r="B104" s="20" t="s">
        <v>242</v>
      </c>
      <c r="C104" s="21">
        <v>38157</v>
      </c>
      <c r="D104" s="21">
        <v>43907</v>
      </c>
      <c r="E104" s="21">
        <v>44180</v>
      </c>
      <c r="F104" s="27">
        <f ca="1">IF(MONTH(TODAY())&lt;MONTH(F$1),"",IF(ISBLANK(Tableau8[[#This Row],[Nom]]),"",MAX(0,MIN(EOMONTH(F$1,0),$E104)-MAX(EOMONTH(F$1,-1),$D104-1))))</f>
        <v>0</v>
      </c>
      <c r="G104" s="27">
        <f ca="1">IF(MONTH(TODAY())&lt;MONTH(G$1),"",IF(ISBLANK(Tableau8[[#This Row],[Nom]]),"",MAX(0,MIN(EOMONTH(G$1,0),$E104)-MAX(EOMONTH(G$1,-1),$D104-1))))</f>
        <v>0</v>
      </c>
      <c r="H104" s="27">
        <f ca="1">IF(MONTH(TODAY())&lt;MONTH(H$1),"",IF(ISBLANK(Tableau8[[#This Row],[Nom]]),"",MAX(0,MIN(EOMONTH(H$1,0),$E104)-MAX(EOMONTH(H$1,-1),$D104-1))))</f>
        <v>0</v>
      </c>
      <c r="I104" s="27">
        <f ca="1">IF(MONTH(TODAY())&lt;MONTH(I$1),"",IF(ISBLANK(Tableau8[[#This Row],[Nom]]),"",MAX(0,MIN(EOMONTH(I$1,0),$E104)-MAX(EOMONTH(I$1,-1),$D104-1))))</f>
        <v>0</v>
      </c>
      <c r="J104" s="27">
        <f ca="1">IF(MONTH(TODAY())&lt;MONTH(J$1),"",IF(ISBLANK(Tableau8[[#This Row],[Nom]]),"",MAX(0,MIN(EOMONTH(J$1,0),$E104)-MAX(EOMONTH(J$1,-1),$D104-1))))</f>
        <v>0</v>
      </c>
      <c r="K104" s="27">
        <f ca="1">IF(MONTH(TODAY())&lt;MONTH(K$1),"",IF(ISBLANK(Tableau8[[#This Row],[Nom]]),"",MAX(0,MIN(EOMONTH(K$1,0),$E104)-MAX(EOMONTH(K$1,-1),$D104-1))))</f>
        <v>0</v>
      </c>
      <c r="L104" s="27" t="str">
        <f ca="1">IF(MONTH(TODAY())&lt;MONTH(L$1),"",IF(ISBLANK(Tableau8[[#This Row],[Nom]]),"",MAX(0,MIN(EOMONTH(L$1,0),$E104)-MAX(EOMONTH(L$1,-1),$D104-1))))</f>
        <v/>
      </c>
      <c r="M104" s="27" t="str">
        <f ca="1">IF(MONTH(TODAY())&lt;MONTH(M$1),"",IF(ISBLANK(Tableau8[[#This Row],[Nom]]),"",MAX(0,MIN(EOMONTH(M$1,0),$E104)-MAX(EOMONTH(M$1,-1),$D104-1))))</f>
        <v/>
      </c>
      <c r="N104" s="27" t="str">
        <f ca="1">IF(MONTH(TODAY())&lt;MONTH(N$1),"",IF(ISBLANK(Tableau8[[#This Row],[Nom]]),"",MAX(0,MIN(EOMONTH(N$1,0),$E104)-MAX(EOMONTH(N$1,-1),$D104-1))))</f>
        <v/>
      </c>
      <c r="O104" s="27" t="str">
        <f ca="1">IF(MONTH(TODAY())&lt;MONTH(O$1),"",IF(ISBLANK(Tableau8[[#This Row],[Nom]]),"",MAX(0,MIN(EOMONTH(O$1,0),$E104)-MAX(EOMONTH(O$1,-1),$D104-1))))</f>
        <v/>
      </c>
      <c r="P104" s="27" t="str">
        <f ca="1">IF(MONTH(TODAY())&lt;MONTH(P$1),"",IF(ISBLANK(Tableau8[[#This Row],[Nom]]),"",MAX(0,MIN(EOMONTH(P$1,0),$E104)-MAX(EOMONTH(P$1,-1),$D104-1))))</f>
        <v/>
      </c>
      <c r="Q104" s="27" t="str">
        <f ca="1">IF(MONTH(TODAY())&lt;MONTH(Q$1),"",IF(ISBLANK(Tableau8[[#This Row],[Nom]]),"",MAX(0,MIN(EOMONTH(Q$1,0),$E104)-MAX(EOMONTH(Q$1,-1),$D104-1))))</f>
        <v/>
      </c>
      <c r="R104" s="25">
        <f t="shared" ca="1" si="2"/>
        <v>0</v>
      </c>
    </row>
    <row r="105" spans="1:18">
      <c r="A105" s="20">
        <v>1</v>
      </c>
      <c r="B105" s="20" t="s">
        <v>149</v>
      </c>
      <c r="C105" s="21">
        <v>37685</v>
      </c>
      <c r="D105" s="21">
        <v>43434</v>
      </c>
      <c r="E105" s="21">
        <v>44182</v>
      </c>
      <c r="F105" s="27">
        <f ca="1">IF(MONTH(TODAY())&lt;MONTH(F$1),"",IF(ISBLANK(Tableau8[[#This Row],[Nom]]),"",MAX(0,MIN(EOMONTH(F$1,0),$E105)-MAX(EOMONTH(F$1,-1),$D105-1))))</f>
        <v>0</v>
      </c>
      <c r="G105" s="27">
        <f ca="1">IF(MONTH(TODAY())&lt;MONTH(G$1),"",IF(ISBLANK(Tableau8[[#This Row],[Nom]]),"",MAX(0,MIN(EOMONTH(G$1,0),$E105)-MAX(EOMONTH(G$1,-1),$D105-1))))</f>
        <v>0</v>
      </c>
      <c r="H105" s="27">
        <f ca="1">IF(MONTH(TODAY())&lt;MONTH(H$1),"",IF(ISBLANK(Tableau8[[#This Row],[Nom]]),"",MAX(0,MIN(EOMONTH(H$1,0),$E105)-MAX(EOMONTH(H$1,-1),$D105-1))))</f>
        <v>0</v>
      </c>
      <c r="I105" s="27">
        <f ca="1">IF(MONTH(TODAY())&lt;MONTH(I$1),"",IF(ISBLANK(Tableau8[[#This Row],[Nom]]),"",MAX(0,MIN(EOMONTH(I$1,0),$E105)-MAX(EOMONTH(I$1,-1),$D105-1))))</f>
        <v>0</v>
      </c>
      <c r="J105" s="27">
        <f ca="1">IF(MONTH(TODAY())&lt;MONTH(J$1),"",IF(ISBLANK(Tableau8[[#This Row],[Nom]]),"",MAX(0,MIN(EOMONTH(J$1,0),$E105)-MAX(EOMONTH(J$1,-1),$D105-1))))</f>
        <v>0</v>
      </c>
      <c r="K105" s="27">
        <f ca="1">IF(MONTH(TODAY())&lt;MONTH(K$1),"",IF(ISBLANK(Tableau8[[#This Row],[Nom]]),"",MAX(0,MIN(EOMONTH(K$1,0),$E105)-MAX(EOMONTH(K$1,-1),$D105-1))))</f>
        <v>0</v>
      </c>
      <c r="L105" s="27" t="str">
        <f ca="1">IF(MONTH(TODAY())&lt;MONTH(L$1),"",IF(ISBLANK(Tableau8[[#This Row],[Nom]]),"",MAX(0,MIN(EOMONTH(L$1,0),$E105)-MAX(EOMONTH(L$1,-1),$D105-1))))</f>
        <v/>
      </c>
      <c r="M105" s="27" t="str">
        <f ca="1">IF(MONTH(TODAY())&lt;MONTH(M$1),"",IF(ISBLANK(Tableau8[[#This Row],[Nom]]),"",MAX(0,MIN(EOMONTH(M$1,0),$E105)-MAX(EOMONTH(M$1,-1),$D105-1))))</f>
        <v/>
      </c>
      <c r="N105" s="27" t="str">
        <f ca="1">IF(MONTH(TODAY())&lt;MONTH(N$1),"",IF(ISBLANK(Tableau8[[#This Row],[Nom]]),"",MAX(0,MIN(EOMONTH(N$1,0),$E105)-MAX(EOMONTH(N$1,-1),$D105-1))))</f>
        <v/>
      </c>
      <c r="O105" s="27" t="str">
        <f ca="1">IF(MONTH(TODAY())&lt;MONTH(O$1),"",IF(ISBLANK(Tableau8[[#This Row],[Nom]]),"",MAX(0,MIN(EOMONTH(O$1,0),$E105)-MAX(EOMONTH(O$1,-1),$D105-1))))</f>
        <v/>
      </c>
      <c r="P105" s="27" t="str">
        <f ca="1">IF(MONTH(TODAY())&lt;MONTH(P$1),"",IF(ISBLANK(Tableau8[[#This Row],[Nom]]),"",MAX(0,MIN(EOMONTH(P$1,0),$E105)-MAX(EOMONTH(P$1,-1),$D105-1))))</f>
        <v/>
      </c>
      <c r="Q105" s="27" t="str">
        <f ca="1">IF(MONTH(TODAY())&lt;MONTH(Q$1),"",IF(ISBLANK(Tableau8[[#This Row],[Nom]]),"",MAX(0,MIN(EOMONTH(Q$1,0),$E105)-MAX(EOMONTH(Q$1,-1),$D105-1))))</f>
        <v/>
      </c>
      <c r="R105" s="25">
        <f t="shared" ca="1" si="2"/>
        <v>0</v>
      </c>
    </row>
    <row r="106" spans="1:18">
      <c r="A106" s="20">
        <v>1</v>
      </c>
      <c r="B106" s="20" t="s">
        <v>152</v>
      </c>
      <c r="C106" s="21">
        <v>38352</v>
      </c>
      <c r="D106" s="21">
        <v>43710</v>
      </c>
      <c r="E106" s="21">
        <v>44187</v>
      </c>
      <c r="F106" s="27">
        <f ca="1">IF(MONTH(TODAY())&lt;MONTH(F$1),"",IF(ISBLANK(Tableau8[[#This Row],[Nom]]),"",MAX(0,MIN(EOMONTH(F$1,0),$E106)-MAX(EOMONTH(F$1,-1),$D106-1))))</f>
        <v>0</v>
      </c>
      <c r="G106" s="27">
        <f ca="1">IF(MONTH(TODAY())&lt;MONTH(G$1),"",IF(ISBLANK(Tableau8[[#This Row],[Nom]]),"",MAX(0,MIN(EOMONTH(G$1,0),$E106)-MAX(EOMONTH(G$1,-1),$D106-1))))</f>
        <v>0</v>
      </c>
      <c r="H106" s="27">
        <f ca="1">IF(MONTH(TODAY())&lt;MONTH(H$1),"",IF(ISBLANK(Tableau8[[#This Row],[Nom]]),"",MAX(0,MIN(EOMONTH(H$1,0),$E106)-MAX(EOMONTH(H$1,-1),$D106-1))))</f>
        <v>0</v>
      </c>
      <c r="I106" s="27">
        <f ca="1">IF(MONTH(TODAY())&lt;MONTH(I$1),"",IF(ISBLANK(Tableau8[[#This Row],[Nom]]),"",MAX(0,MIN(EOMONTH(I$1,0),$E106)-MAX(EOMONTH(I$1,-1),$D106-1))))</f>
        <v>0</v>
      </c>
      <c r="J106" s="27">
        <f ca="1">IF(MONTH(TODAY())&lt;MONTH(J$1),"",IF(ISBLANK(Tableau8[[#This Row],[Nom]]),"",MAX(0,MIN(EOMONTH(J$1,0),$E106)-MAX(EOMONTH(J$1,-1),$D106-1))))</f>
        <v>0</v>
      </c>
      <c r="K106" s="27">
        <f ca="1">IF(MONTH(TODAY())&lt;MONTH(K$1),"",IF(ISBLANK(Tableau8[[#This Row],[Nom]]),"",MAX(0,MIN(EOMONTH(K$1,0),$E106)-MAX(EOMONTH(K$1,-1),$D106-1))))</f>
        <v>0</v>
      </c>
      <c r="L106" s="27" t="str">
        <f ca="1">IF(MONTH(TODAY())&lt;MONTH(L$1),"",IF(ISBLANK(Tableau8[[#This Row],[Nom]]),"",MAX(0,MIN(EOMONTH(L$1,0),$E106)-MAX(EOMONTH(L$1,-1),$D106-1))))</f>
        <v/>
      </c>
      <c r="M106" s="27" t="str">
        <f ca="1">IF(MONTH(TODAY())&lt;MONTH(M$1),"",IF(ISBLANK(Tableau8[[#This Row],[Nom]]),"",MAX(0,MIN(EOMONTH(M$1,0),$E106)-MAX(EOMONTH(M$1,-1),$D106-1))))</f>
        <v/>
      </c>
      <c r="N106" s="27" t="str">
        <f ca="1">IF(MONTH(TODAY())&lt;MONTH(N$1),"",IF(ISBLANK(Tableau8[[#This Row],[Nom]]),"",MAX(0,MIN(EOMONTH(N$1,0),$E106)-MAX(EOMONTH(N$1,-1),$D106-1))))</f>
        <v/>
      </c>
      <c r="O106" s="27" t="str">
        <f ca="1">IF(MONTH(TODAY())&lt;MONTH(O$1),"",IF(ISBLANK(Tableau8[[#This Row],[Nom]]),"",MAX(0,MIN(EOMONTH(O$1,0),$E106)-MAX(EOMONTH(O$1,-1),$D106-1))))</f>
        <v/>
      </c>
      <c r="P106" s="27" t="str">
        <f ca="1">IF(MONTH(TODAY())&lt;MONTH(P$1),"",IF(ISBLANK(Tableau8[[#This Row],[Nom]]),"",MAX(0,MIN(EOMONTH(P$1,0),$E106)-MAX(EOMONTH(P$1,-1),$D106-1))))</f>
        <v/>
      </c>
      <c r="Q106" s="27" t="str">
        <f ca="1">IF(MONTH(TODAY())&lt;MONTH(Q$1),"",IF(ISBLANK(Tableau8[[#This Row],[Nom]]),"",MAX(0,MIN(EOMONTH(Q$1,0),$E106)-MAX(EOMONTH(Q$1,-1),$D106-1))))</f>
        <v/>
      </c>
      <c r="R106" s="25">
        <f t="shared" ca="1" si="2"/>
        <v>0</v>
      </c>
    </row>
    <row r="107" spans="1:18">
      <c r="A107" s="20">
        <v>1</v>
      </c>
      <c r="B107" s="20" t="s">
        <v>124</v>
      </c>
      <c r="C107" s="21">
        <v>38308</v>
      </c>
      <c r="D107" s="21">
        <v>43907</v>
      </c>
      <c r="E107" s="21">
        <v>44187</v>
      </c>
      <c r="F107" s="27">
        <f ca="1">IF(MONTH(TODAY())&lt;MONTH(F$1),"",IF(ISBLANK(Tableau8[[#This Row],[Nom]]),"",MAX(0,MIN(EOMONTH(F$1,0),$E107)-MAX(EOMONTH(F$1,-1),$D107-1))))</f>
        <v>0</v>
      </c>
      <c r="G107" s="27">
        <f ca="1">IF(MONTH(TODAY())&lt;MONTH(G$1),"",IF(ISBLANK(Tableau8[[#This Row],[Nom]]),"",MAX(0,MIN(EOMONTH(G$1,0),$E107)-MAX(EOMONTH(G$1,-1),$D107-1))))</f>
        <v>0</v>
      </c>
      <c r="H107" s="27">
        <f ca="1">IF(MONTH(TODAY())&lt;MONTH(H$1),"",IF(ISBLANK(Tableau8[[#This Row],[Nom]]),"",MAX(0,MIN(EOMONTH(H$1,0),$E107)-MAX(EOMONTH(H$1,-1),$D107-1))))</f>
        <v>0</v>
      </c>
      <c r="I107" s="27">
        <f ca="1">IF(MONTH(TODAY())&lt;MONTH(I$1),"",IF(ISBLANK(Tableau8[[#This Row],[Nom]]),"",MAX(0,MIN(EOMONTH(I$1,0),$E107)-MAX(EOMONTH(I$1,-1),$D107-1))))</f>
        <v>0</v>
      </c>
      <c r="J107" s="27">
        <f ca="1">IF(MONTH(TODAY())&lt;MONTH(J$1),"",IF(ISBLANK(Tableau8[[#This Row],[Nom]]),"",MAX(0,MIN(EOMONTH(J$1,0),$E107)-MAX(EOMONTH(J$1,-1),$D107-1))))</f>
        <v>0</v>
      </c>
      <c r="K107" s="27">
        <f ca="1">IF(MONTH(TODAY())&lt;MONTH(K$1),"",IF(ISBLANK(Tableau8[[#This Row],[Nom]]),"",MAX(0,MIN(EOMONTH(K$1,0),$E107)-MAX(EOMONTH(K$1,-1),$D107-1))))</f>
        <v>0</v>
      </c>
      <c r="L107" s="27" t="str">
        <f ca="1">IF(MONTH(TODAY())&lt;MONTH(L$1),"",IF(ISBLANK(Tableau8[[#This Row],[Nom]]),"",MAX(0,MIN(EOMONTH(L$1,0),$E107)-MAX(EOMONTH(L$1,-1),$D107-1))))</f>
        <v/>
      </c>
      <c r="M107" s="27" t="str">
        <f ca="1">IF(MONTH(TODAY())&lt;MONTH(M$1),"",IF(ISBLANK(Tableau8[[#This Row],[Nom]]),"",MAX(0,MIN(EOMONTH(M$1,0),$E107)-MAX(EOMONTH(M$1,-1),$D107-1))))</f>
        <v/>
      </c>
      <c r="N107" s="27" t="str">
        <f ca="1">IF(MONTH(TODAY())&lt;MONTH(N$1),"",IF(ISBLANK(Tableau8[[#This Row],[Nom]]),"",MAX(0,MIN(EOMONTH(N$1,0),$E107)-MAX(EOMONTH(N$1,-1),$D107-1))))</f>
        <v/>
      </c>
      <c r="O107" s="27" t="str">
        <f ca="1">IF(MONTH(TODAY())&lt;MONTH(O$1),"",IF(ISBLANK(Tableau8[[#This Row],[Nom]]),"",MAX(0,MIN(EOMONTH(O$1,0),$E107)-MAX(EOMONTH(O$1,-1),$D107-1))))</f>
        <v/>
      </c>
      <c r="P107" s="27" t="str">
        <f ca="1">IF(MONTH(TODAY())&lt;MONTH(P$1),"",IF(ISBLANK(Tableau8[[#This Row],[Nom]]),"",MAX(0,MIN(EOMONTH(P$1,0),$E107)-MAX(EOMONTH(P$1,-1),$D107-1))))</f>
        <v/>
      </c>
      <c r="Q107" s="27" t="str">
        <f ca="1">IF(MONTH(TODAY())&lt;MONTH(Q$1),"",IF(ISBLANK(Tableau8[[#This Row],[Nom]]),"",MAX(0,MIN(EOMONTH(Q$1,0),$E107)-MAX(EOMONTH(Q$1,-1),$D107-1))))</f>
        <v/>
      </c>
      <c r="R107" s="25">
        <f t="shared" ca="1" si="2"/>
        <v>0</v>
      </c>
    </row>
    <row r="108" spans="1:18">
      <c r="A108" s="20">
        <v>1</v>
      </c>
      <c r="B108" s="20" t="s">
        <v>196</v>
      </c>
      <c r="C108" s="21">
        <v>37453</v>
      </c>
      <c r="D108" s="21">
        <v>43971</v>
      </c>
      <c r="E108" s="21">
        <v>44212</v>
      </c>
      <c r="F108" s="27">
        <f ca="1">IF(MONTH(TODAY())&lt;MONTH(F$1),"",IF(ISBLANK(Tableau8[[#This Row],[Nom]]),"",MAX(0,MIN(EOMONTH(F$1,0),$E108)-MAX(EOMONTH(F$1,-1),$D108-1))))</f>
        <v>16</v>
      </c>
      <c r="G108" s="27">
        <f ca="1">IF(MONTH(TODAY())&lt;MONTH(G$1),"",IF(ISBLANK(Tableau8[[#This Row],[Nom]]),"",MAX(0,MIN(EOMONTH(G$1,0),$E108)-MAX(EOMONTH(G$1,-1),$D108-1))))</f>
        <v>0</v>
      </c>
      <c r="H108" s="27">
        <f ca="1">IF(MONTH(TODAY())&lt;MONTH(H$1),"",IF(ISBLANK(Tableau8[[#This Row],[Nom]]),"",MAX(0,MIN(EOMONTH(H$1,0),$E108)-MAX(EOMONTH(H$1,-1),$D108-1))))</f>
        <v>0</v>
      </c>
      <c r="I108" s="27">
        <f ca="1">IF(MONTH(TODAY())&lt;MONTH(I$1),"",IF(ISBLANK(Tableau8[[#This Row],[Nom]]),"",MAX(0,MIN(EOMONTH(I$1,0),$E108)-MAX(EOMONTH(I$1,-1),$D108-1))))</f>
        <v>0</v>
      </c>
      <c r="J108" s="27">
        <f ca="1">IF(MONTH(TODAY())&lt;MONTH(J$1),"",IF(ISBLANK(Tableau8[[#This Row],[Nom]]),"",MAX(0,MIN(EOMONTH(J$1,0),$E108)-MAX(EOMONTH(J$1,-1),$D108-1))))</f>
        <v>0</v>
      </c>
      <c r="K108" s="27">
        <f ca="1">IF(MONTH(TODAY())&lt;MONTH(K$1),"",IF(ISBLANK(Tableau8[[#This Row],[Nom]]),"",MAX(0,MIN(EOMONTH(K$1,0),$E108)-MAX(EOMONTH(K$1,-1),$D108-1))))</f>
        <v>0</v>
      </c>
      <c r="L108" s="27" t="str">
        <f ca="1">IF(MONTH(TODAY())&lt;MONTH(L$1),"",IF(ISBLANK(Tableau8[[#This Row],[Nom]]),"",MAX(0,MIN(EOMONTH(L$1,0),$E108)-MAX(EOMONTH(L$1,-1),$D108-1))))</f>
        <v/>
      </c>
      <c r="M108" s="27" t="str">
        <f ca="1">IF(MONTH(TODAY())&lt;MONTH(M$1),"",IF(ISBLANK(Tableau8[[#This Row],[Nom]]),"",MAX(0,MIN(EOMONTH(M$1,0),$E108)-MAX(EOMONTH(M$1,-1),$D108-1))))</f>
        <v/>
      </c>
      <c r="N108" s="27" t="str">
        <f ca="1">IF(MONTH(TODAY())&lt;MONTH(N$1),"",IF(ISBLANK(Tableau8[[#This Row],[Nom]]),"",MAX(0,MIN(EOMONTH(N$1,0),$E108)-MAX(EOMONTH(N$1,-1),$D108-1))))</f>
        <v/>
      </c>
      <c r="O108" s="27" t="str">
        <f ca="1">IF(MONTH(TODAY())&lt;MONTH(O$1),"",IF(ISBLANK(Tableau8[[#This Row],[Nom]]),"",MAX(0,MIN(EOMONTH(O$1,0),$E108)-MAX(EOMONTH(O$1,-1),$D108-1))))</f>
        <v/>
      </c>
      <c r="P108" s="27" t="str">
        <f ca="1">IF(MONTH(TODAY())&lt;MONTH(P$1),"",IF(ISBLANK(Tableau8[[#This Row],[Nom]]),"",MAX(0,MIN(EOMONTH(P$1,0),$E108)-MAX(EOMONTH(P$1,-1),$D108-1))))</f>
        <v/>
      </c>
      <c r="Q108" s="27" t="str">
        <f ca="1">IF(MONTH(TODAY())&lt;MONTH(Q$1),"",IF(ISBLANK(Tableau8[[#This Row],[Nom]]),"",MAX(0,MIN(EOMONTH(Q$1,0),$E108)-MAX(EOMONTH(Q$1,-1),$D108-1))))</f>
        <v/>
      </c>
      <c r="R108" s="25">
        <f t="shared" ca="1" si="2"/>
        <v>16</v>
      </c>
    </row>
    <row r="109" spans="1:18">
      <c r="A109" s="20">
        <v>1</v>
      </c>
      <c r="B109" s="20" t="s">
        <v>250</v>
      </c>
      <c r="C109" s="21">
        <v>38352</v>
      </c>
      <c r="D109" s="21">
        <v>44110</v>
      </c>
      <c r="E109" s="21">
        <v>44245</v>
      </c>
      <c r="F109" s="27">
        <f ca="1">IF(MONTH(TODAY())&lt;MONTH(F$1),"",IF(ISBLANK(Tableau8[[#This Row],[Nom]]),"",MAX(0,MIN(EOMONTH(F$1,0),$E109)-MAX(EOMONTH(F$1,-1),$D109-1))))</f>
        <v>31</v>
      </c>
      <c r="G109" s="27">
        <f ca="1">IF(MONTH(TODAY())&lt;MONTH(G$1),"",IF(ISBLANK(Tableau8[[#This Row],[Nom]]),"",MAX(0,MIN(EOMONTH(G$1,0),$E109)-MAX(EOMONTH(G$1,-1),$D109-1))))</f>
        <v>18</v>
      </c>
      <c r="H109" s="27">
        <f ca="1">IF(MONTH(TODAY())&lt;MONTH(H$1),"",IF(ISBLANK(Tableau8[[#This Row],[Nom]]),"",MAX(0,MIN(EOMONTH(H$1,0),$E109)-MAX(EOMONTH(H$1,-1),$D109-1))))</f>
        <v>0</v>
      </c>
      <c r="I109" s="27">
        <f ca="1">IF(MONTH(TODAY())&lt;MONTH(I$1),"",IF(ISBLANK(Tableau8[[#This Row],[Nom]]),"",MAX(0,MIN(EOMONTH(I$1,0),$E109)-MAX(EOMONTH(I$1,-1),$D109-1))))</f>
        <v>0</v>
      </c>
      <c r="J109" s="27">
        <f ca="1">IF(MONTH(TODAY())&lt;MONTH(J$1),"",IF(ISBLANK(Tableau8[[#This Row],[Nom]]),"",MAX(0,MIN(EOMONTH(J$1,0),$E109)-MAX(EOMONTH(J$1,-1),$D109-1))))</f>
        <v>0</v>
      </c>
      <c r="K109" s="27">
        <f ca="1">IF(MONTH(TODAY())&lt;MONTH(K$1),"",IF(ISBLANK(Tableau8[[#This Row],[Nom]]),"",MAX(0,MIN(EOMONTH(K$1,0),$E109)-MAX(EOMONTH(K$1,-1),$D109-1))))</f>
        <v>0</v>
      </c>
      <c r="L109" s="27" t="str">
        <f ca="1">IF(MONTH(TODAY())&lt;MONTH(L$1),"",IF(ISBLANK(Tableau8[[#This Row],[Nom]]),"",MAX(0,MIN(EOMONTH(L$1,0),$E109)-MAX(EOMONTH(L$1,-1),$D109-1))))</f>
        <v/>
      </c>
      <c r="M109" s="27" t="str">
        <f ca="1">IF(MONTH(TODAY())&lt;MONTH(M$1),"",IF(ISBLANK(Tableau8[[#This Row],[Nom]]),"",MAX(0,MIN(EOMONTH(M$1,0),$E109)-MAX(EOMONTH(M$1,-1),$D109-1))))</f>
        <v/>
      </c>
      <c r="N109" s="27" t="str">
        <f ca="1">IF(MONTH(TODAY())&lt;MONTH(N$1),"",IF(ISBLANK(Tableau8[[#This Row],[Nom]]),"",MAX(0,MIN(EOMONTH(N$1,0),$E109)-MAX(EOMONTH(N$1,-1),$D109-1))))</f>
        <v/>
      </c>
      <c r="O109" s="27" t="str">
        <f ca="1">IF(MONTH(TODAY())&lt;MONTH(O$1),"",IF(ISBLANK(Tableau8[[#This Row],[Nom]]),"",MAX(0,MIN(EOMONTH(O$1,0),$E109)-MAX(EOMONTH(O$1,-1),$D109-1))))</f>
        <v/>
      </c>
      <c r="P109" s="27" t="str">
        <f ca="1">IF(MONTH(TODAY())&lt;MONTH(P$1),"",IF(ISBLANK(Tableau8[[#This Row],[Nom]]),"",MAX(0,MIN(EOMONTH(P$1,0),$E109)-MAX(EOMONTH(P$1,-1),$D109-1))))</f>
        <v/>
      </c>
      <c r="Q109" s="27" t="str">
        <f ca="1">IF(MONTH(TODAY())&lt;MONTH(Q$1),"",IF(ISBLANK(Tableau8[[#This Row],[Nom]]),"",MAX(0,MIN(EOMONTH(Q$1,0),$E109)-MAX(EOMONTH(Q$1,-1),$D109-1))))</f>
        <v/>
      </c>
      <c r="R109" s="25">
        <f t="shared" ca="1" si="2"/>
        <v>49</v>
      </c>
    </row>
    <row r="110" spans="1:18">
      <c r="A110" s="20">
        <v>1</v>
      </c>
      <c r="B110" s="20" t="s">
        <v>144</v>
      </c>
      <c r="C110" s="21">
        <v>37386</v>
      </c>
      <c r="D110" s="21">
        <v>43445</v>
      </c>
      <c r="E110" s="21">
        <v>44255</v>
      </c>
      <c r="F110" s="27">
        <f ca="1">IF(MONTH(TODAY())&lt;MONTH(F$1),"",IF(ISBLANK(Tableau8[[#This Row],[Nom]]),"",MAX(0,MIN(EOMONTH(F$1,0),$E110)-MAX(EOMONTH(F$1,-1),$D110-1))))</f>
        <v>31</v>
      </c>
      <c r="G110" s="27">
        <f ca="1">IF(MONTH(TODAY())&lt;MONTH(G$1),"",IF(ISBLANK(Tableau8[[#This Row],[Nom]]),"",MAX(0,MIN(EOMONTH(G$1,0),$E110)-MAX(EOMONTH(G$1,-1),$D110-1))))</f>
        <v>28</v>
      </c>
      <c r="H110" s="27">
        <f ca="1">IF(MONTH(TODAY())&lt;MONTH(H$1),"",IF(ISBLANK(Tableau8[[#This Row],[Nom]]),"",MAX(0,MIN(EOMONTH(H$1,0),$E110)-MAX(EOMONTH(H$1,-1),$D110-1))))</f>
        <v>0</v>
      </c>
      <c r="I110" s="27">
        <f ca="1">IF(MONTH(TODAY())&lt;MONTH(I$1),"",IF(ISBLANK(Tableau8[[#This Row],[Nom]]),"",MAX(0,MIN(EOMONTH(I$1,0),$E110)-MAX(EOMONTH(I$1,-1),$D110-1))))</f>
        <v>0</v>
      </c>
      <c r="J110" s="27">
        <f ca="1">IF(MONTH(TODAY())&lt;MONTH(J$1),"",IF(ISBLANK(Tableau8[[#This Row],[Nom]]),"",MAX(0,MIN(EOMONTH(J$1,0),$E110)-MAX(EOMONTH(J$1,-1),$D110-1))))</f>
        <v>0</v>
      </c>
      <c r="K110" s="27">
        <f ca="1">IF(MONTH(TODAY())&lt;MONTH(K$1),"",IF(ISBLANK(Tableau8[[#This Row],[Nom]]),"",MAX(0,MIN(EOMONTH(K$1,0),$E110)-MAX(EOMONTH(K$1,-1),$D110-1))))</f>
        <v>0</v>
      </c>
      <c r="L110" s="27" t="str">
        <f ca="1">IF(MONTH(TODAY())&lt;MONTH(L$1),"",IF(ISBLANK(Tableau8[[#This Row],[Nom]]),"",MAX(0,MIN(EOMONTH(L$1,0),$E110)-MAX(EOMONTH(L$1,-1),$D110-1))))</f>
        <v/>
      </c>
      <c r="M110" s="27" t="str">
        <f ca="1">IF(MONTH(TODAY())&lt;MONTH(M$1),"",IF(ISBLANK(Tableau8[[#This Row],[Nom]]),"",MAX(0,MIN(EOMONTH(M$1,0),$E110)-MAX(EOMONTH(M$1,-1),$D110-1))))</f>
        <v/>
      </c>
      <c r="N110" s="27" t="str">
        <f ca="1">IF(MONTH(TODAY())&lt;MONTH(N$1),"",IF(ISBLANK(Tableau8[[#This Row],[Nom]]),"",MAX(0,MIN(EOMONTH(N$1,0),$E110)-MAX(EOMONTH(N$1,-1),$D110-1))))</f>
        <v/>
      </c>
      <c r="O110" s="27" t="str">
        <f ca="1">IF(MONTH(TODAY())&lt;MONTH(O$1),"",IF(ISBLANK(Tableau8[[#This Row],[Nom]]),"",MAX(0,MIN(EOMONTH(O$1,0),$E110)-MAX(EOMONTH(O$1,-1),$D110-1))))</f>
        <v/>
      </c>
      <c r="P110" s="27" t="str">
        <f ca="1">IF(MONTH(TODAY())&lt;MONTH(P$1),"",IF(ISBLANK(Tableau8[[#This Row],[Nom]]),"",MAX(0,MIN(EOMONTH(P$1,0),$E110)-MAX(EOMONTH(P$1,-1),$D110-1))))</f>
        <v/>
      </c>
      <c r="Q110" s="27" t="str">
        <f ca="1">IF(MONTH(TODAY())&lt;MONTH(Q$1),"",IF(ISBLANK(Tableau8[[#This Row],[Nom]]),"",MAX(0,MIN(EOMONTH(Q$1,0),$E110)-MAX(EOMONTH(Q$1,-1),$D110-1))))</f>
        <v/>
      </c>
      <c r="R110" s="25">
        <f t="shared" ca="1" si="2"/>
        <v>59</v>
      </c>
    </row>
    <row r="111" spans="1:18">
      <c r="A111" s="20">
        <v>1</v>
      </c>
      <c r="B111" s="20" t="s">
        <v>119</v>
      </c>
      <c r="C111" s="21">
        <v>37965</v>
      </c>
      <c r="D111" s="21">
        <v>43809</v>
      </c>
      <c r="E111" s="21">
        <v>44257</v>
      </c>
      <c r="F111" s="27">
        <f ca="1">IF(MONTH(TODAY())&lt;MONTH(F$1),"",IF(ISBLANK(Tableau8[[#This Row],[Nom]]),"",MAX(0,MIN(EOMONTH(F$1,0),$E111)-MAX(EOMONTH(F$1,-1),$D111-1))))</f>
        <v>31</v>
      </c>
      <c r="G111" s="27">
        <f ca="1">IF(MONTH(TODAY())&lt;MONTH(G$1),"",IF(ISBLANK(Tableau8[[#This Row],[Nom]]),"",MAX(0,MIN(EOMONTH(G$1,0),$E111)-MAX(EOMONTH(G$1,-1),$D111-1))))</f>
        <v>28</v>
      </c>
      <c r="H111" s="27">
        <f ca="1">IF(MONTH(TODAY())&lt;MONTH(H$1),"",IF(ISBLANK(Tableau8[[#This Row],[Nom]]),"",MAX(0,MIN(EOMONTH(H$1,0),$E111)-MAX(EOMONTH(H$1,-1),$D111-1))))</f>
        <v>2</v>
      </c>
      <c r="I111" s="27">
        <f ca="1">IF(MONTH(TODAY())&lt;MONTH(I$1),"",IF(ISBLANK(Tableau8[[#This Row],[Nom]]),"",MAX(0,MIN(EOMONTH(I$1,0),$E111)-MAX(EOMONTH(I$1,-1),$D111-1))))</f>
        <v>0</v>
      </c>
      <c r="J111" s="27">
        <f ca="1">IF(MONTH(TODAY())&lt;MONTH(J$1),"",IF(ISBLANK(Tableau8[[#This Row],[Nom]]),"",MAX(0,MIN(EOMONTH(J$1,0),$E111)-MAX(EOMONTH(J$1,-1),$D111-1))))</f>
        <v>0</v>
      </c>
      <c r="K111" s="27">
        <f ca="1">IF(MONTH(TODAY())&lt;MONTH(K$1),"",IF(ISBLANK(Tableau8[[#This Row],[Nom]]),"",MAX(0,MIN(EOMONTH(K$1,0),$E111)-MAX(EOMONTH(K$1,-1),$D111-1))))</f>
        <v>0</v>
      </c>
      <c r="L111" s="27" t="str">
        <f ca="1">IF(MONTH(TODAY())&lt;MONTH(L$1),"",IF(ISBLANK(Tableau8[[#This Row],[Nom]]),"",MAX(0,MIN(EOMONTH(L$1,0),$E111)-MAX(EOMONTH(L$1,-1),$D111-1))))</f>
        <v/>
      </c>
      <c r="M111" s="27" t="str">
        <f ca="1">IF(MONTH(TODAY())&lt;MONTH(M$1),"",IF(ISBLANK(Tableau8[[#This Row],[Nom]]),"",MAX(0,MIN(EOMONTH(M$1,0),$E111)-MAX(EOMONTH(M$1,-1),$D111-1))))</f>
        <v/>
      </c>
      <c r="N111" s="27" t="str">
        <f ca="1">IF(MONTH(TODAY())&lt;MONTH(N$1),"",IF(ISBLANK(Tableau8[[#This Row],[Nom]]),"",MAX(0,MIN(EOMONTH(N$1,0),$E111)-MAX(EOMONTH(N$1,-1),$D111-1))))</f>
        <v/>
      </c>
      <c r="O111" s="27" t="str">
        <f ca="1">IF(MONTH(TODAY())&lt;MONTH(O$1),"",IF(ISBLANK(Tableau8[[#This Row],[Nom]]),"",MAX(0,MIN(EOMONTH(O$1,0),$E111)-MAX(EOMONTH(O$1,-1),$D111-1))))</f>
        <v/>
      </c>
      <c r="P111" s="27" t="str">
        <f ca="1">IF(MONTH(TODAY())&lt;MONTH(P$1),"",IF(ISBLANK(Tableau8[[#This Row],[Nom]]),"",MAX(0,MIN(EOMONTH(P$1,0),$E111)-MAX(EOMONTH(P$1,-1),$D111-1))))</f>
        <v/>
      </c>
      <c r="Q111" s="27" t="str">
        <f ca="1">IF(MONTH(TODAY())&lt;MONTH(Q$1),"",IF(ISBLANK(Tableau8[[#This Row],[Nom]]),"",MAX(0,MIN(EOMONTH(Q$1,0),$E111)-MAX(EOMONTH(Q$1,-1),$D111-1))))</f>
        <v/>
      </c>
      <c r="R111" s="25">
        <f t="shared" ca="1" si="2"/>
        <v>61</v>
      </c>
    </row>
    <row r="112" spans="1:18">
      <c r="A112" s="20">
        <v>1</v>
      </c>
      <c r="B112" s="20" t="s">
        <v>120</v>
      </c>
      <c r="C112" s="21">
        <v>37868</v>
      </c>
      <c r="D112" s="21">
        <v>43434</v>
      </c>
      <c r="E112" s="21">
        <v>44257</v>
      </c>
      <c r="F112" s="27">
        <f ca="1">IF(MONTH(TODAY())&lt;MONTH(F$1),"",IF(ISBLANK(Tableau8[[#This Row],[Nom]]),"",MAX(0,MIN(EOMONTH(F$1,0),$E112)-MAX(EOMONTH(F$1,-1),$D112-1))))</f>
        <v>31</v>
      </c>
      <c r="G112" s="27">
        <f ca="1">IF(MONTH(TODAY())&lt;MONTH(G$1),"",IF(ISBLANK(Tableau8[[#This Row],[Nom]]),"",MAX(0,MIN(EOMONTH(G$1,0),$E112)-MAX(EOMONTH(G$1,-1),$D112-1))))</f>
        <v>28</v>
      </c>
      <c r="H112" s="27">
        <f ca="1">IF(MONTH(TODAY())&lt;MONTH(H$1),"",IF(ISBLANK(Tableau8[[#This Row],[Nom]]),"",MAX(0,MIN(EOMONTH(H$1,0),$E112)-MAX(EOMONTH(H$1,-1),$D112-1))))</f>
        <v>2</v>
      </c>
      <c r="I112" s="27">
        <f ca="1">IF(MONTH(TODAY())&lt;MONTH(I$1),"",IF(ISBLANK(Tableau8[[#This Row],[Nom]]),"",MAX(0,MIN(EOMONTH(I$1,0),$E112)-MAX(EOMONTH(I$1,-1),$D112-1))))</f>
        <v>0</v>
      </c>
      <c r="J112" s="27">
        <f ca="1">IF(MONTH(TODAY())&lt;MONTH(J$1),"",IF(ISBLANK(Tableau8[[#This Row],[Nom]]),"",MAX(0,MIN(EOMONTH(J$1,0),$E112)-MAX(EOMONTH(J$1,-1),$D112-1))))</f>
        <v>0</v>
      </c>
      <c r="K112" s="27">
        <f ca="1">IF(MONTH(TODAY())&lt;MONTH(K$1),"",IF(ISBLANK(Tableau8[[#This Row],[Nom]]),"",MAX(0,MIN(EOMONTH(K$1,0),$E112)-MAX(EOMONTH(K$1,-1),$D112-1))))</f>
        <v>0</v>
      </c>
      <c r="L112" s="27" t="str">
        <f ca="1">IF(MONTH(TODAY())&lt;MONTH(L$1),"",IF(ISBLANK(Tableau8[[#This Row],[Nom]]),"",MAX(0,MIN(EOMONTH(L$1,0),$E112)-MAX(EOMONTH(L$1,-1),$D112-1))))</f>
        <v/>
      </c>
      <c r="M112" s="27" t="str">
        <f ca="1">IF(MONTH(TODAY())&lt;MONTH(M$1),"",IF(ISBLANK(Tableau8[[#This Row],[Nom]]),"",MAX(0,MIN(EOMONTH(M$1,0),$E112)-MAX(EOMONTH(M$1,-1),$D112-1))))</f>
        <v/>
      </c>
      <c r="N112" s="27" t="str">
        <f ca="1">IF(MONTH(TODAY())&lt;MONTH(N$1),"",IF(ISBLANK(Tableau8[[#This Row],[Nom]]),"",MAX(0,MIN(EOMONTH(N$1,0),$E112)-MAX(EOMONTH(N$1,-1),$D112-1))))</f>
        <v/>
      </c>
      <c r="O112" s="27" t="str">
        <f ca="1">IF(MONTH(TODAY())&lt;MONTH(O$1),"",IF(ISBLANK(Tableau8[[#This Row],[Nom]]),"",MAX(0,MIN(EOMONTH(O$1,0),$E112)-MAX(EOMONTH(O$1,-1),$D112-1))))</f>
        <v/>
      </c>
      <c r="P112" s="27" t="str">
        <f ca="1">IF(MONTH(TODAY())&lt;MONTH(P$1),"",IF(ISBLANK(Tableau8[[#This Row],[Nom]]),"",MAX(0,MIN(EOMONTH(P$1,0),$E112)-MAX(EOMONTH(P$1,-1),$D112-1))))</f>
        <v/>
      </c>
      <c r="Q112" s="27" t="str">
        <f ca="1">IF(MONTH(TODAY())&lt;MONTH(Q$1),"",IF(ISBLANK(Tableau8[[#This Row],[Nom]]),"",MAX(0,MIN(EOMONTH(Q$1,0),$E112)-MAX(EOMONTH(Q$1,-1),$D112-1))))</f>
        <v/>
      </c>
      <c r="R112" s="25">
        <f t="shared" ca="1" si="2"/>
        <v>61</v>
      </c>
    </row>
    <row r="113" spans="1:18">
      <c r="A113" s="20">
        <v>1</v>
      </c>
      <c r="B113" s="20" t="s">
        <v>132</v>
      </c>
      <c r="C113" s="21">
        <v>37879</v>
      </c>
      <c r="D113" s="21">
        <v>43819</v>
      </c>
      <c r="E113" s="21">
        <v>44258</v>
      </c>
      <c r="F113" s="27">
        <f ca="1">IF(MONTH(TODAY())&lt;MONTH(F$1),"",IF(ISBLANK(Tableau8[[#This Row],[Nom]]),"",MAX(0,MIN(EOMONTH(F$1,0),$E113)-MAX(EOMONTH(F$1,-1),$D113-1))))</f>
        <v>31</v>
      </c>
      <c r="G113" s="27">
        <f ca="1">IF(MONTH(TODAY())&lt;MONTH(G$1),"",IF(ISBLANK(Tableau8[[#This Row],[Nom]]),"",MAX(0,MIN(EOMONTH(G$1,0),$E113)-MAX(EOMONTH(G$1,-1),$D113-1))))</f>
        <v>28</v>
      </c>
      <c r="H113" s="27">
        <f ca="1">IF(MONTH(TODAY())&lt;MONTH(H$1),"",IF(ISBLANK(Tableau8[[#This Row],[Nom]]),"",MAX(0,MIN(EOMONTH(H$1,0),$E113)-MAX(EOMONTH(H$1,-1),$D113-1))))</f>
        <v>3</v>
      </c>
      <c r="I113" s="27">
        <f ca="1">IF(MONTH(TODAY())&lt;MONTH(I$1),"",IF(ISBLANK(Tableau8[[#This Row],[Nom]]),"",MAX(0,MIN(EOMONTH(I$1,0),$E113)-MAX(EOMONTH(I$1,-1),$D113-1))))</f>
        <v>0</v>
      </c>
      <c r="J113" s="27">
        <f ca="1">IF(MONTH(TODAY())&lt;MONTH(J$1),"",IF(ISBLANK(Tableau8[[#This Row],[Nom]]),"",MAX(0,MIN(EOMONTH(J$1,0),$E113)-MAX(EOMONTH(J$1,-1),$D113-1))))</f>
        <v>0</v>
      </c>
      <c r="K113" s="27">
        <f ca="1">IF(MONTH(TODAY())&lt;MONTH(K$1),"",IF(ISBLANK(Tableau8[[#This Row],[Nom]]),"",MAX(0,MIN(EOMONTH(K$1,0),$E113)-MAX(EOMONTH(K$1,-1),$D113-1))))</f>
        <v>0</v>
      </c>
      <c r="L113" s="27" t="str">
        <f ca="1">IF(MONTH(TODAY())&lt;MONTH(L$1),"",IF(ISBLANK(Tableau8[[#This Row],[Nom]]),"",MAX(0,MIN(EOMONTH(L$1,0),$E113)-MAX(EOMONTH(L$1,-1),$D113-1))))</f>
        <v/>
      </c>
      <c r="M113" s="27" t="str">
        <f ca="1">IF(MONTH(TODAY())&lt;MONTH(M$1),"",IF(ISBLANK(Tableau8[[#This Row],[Nom]]),"",MAX(0,MIN(EOMONTH(M$1,0),$E113)-MAX(EOMONTH(M$1,-1),$D113-1))))</f>
        <v/>
      </c>
      <c r="N113" s="27" t="str">
        <f ca="1">IF(MONTH(TODAY())&lt;MONTH(N$1),"",IF(ISBLANK(Tableau8[[#This Row],[Nom]]),"",MAX(0,MIN(EOMONTH(N$1,0),$E113)-MAX(EOMONTH(N$1,-1),$D113-1))))</f>
        <v/>
      </c>
      <c r="O113" s="27" t="str">
        <f ca="1">IF(MONTH(TODAY())&lt;MONTH(O$1),"",IF(ISBLANK(Tableau8[[#This Row],[Nom]]),"",MAX(0,MIN(EOMONTH(O$1,0),$E113)-MAX(EOMONTH(O$1,-1),$D113-1))))</f>
        <v/>
      </c>
      <c r="P113" s="27" t="str">
        <f ca="1">IF(MONTH(TODAY())&lt;MONTH(P$1),"",IF(ISBLANK(Tableau8[[#This Row],[Nom]]),"",MAX(0,MIN(EOMONTH(P$1,0),$E113)-MAX(EOMONTH(P$1,-1),$D113-1))))</f>
        <v/>
      </c>
      <c r="Q113" s="27" t="str">
        <f ca="1">IF(MONTH(TODAY())&lt;MONTH(Q$1),"",IF(ISBLANK(Tableau8[[#This Row],[Nom]]),"",MAX(0,MIN(EOMONTH(Q$1,0),$E113)-MAX(EOMONTH(Q$1,-1),$D113-1))))</f>
        <v/>
      </c>
      <c r="R113" s="25">
        <f t="shared" ca="1" si="2"/>
        <v>62</v>
      </c>
    </row>
    <row r="114" spans="1:18">
      <c r="A114" s="20">
        <v>1</v>
      </c>
      <c r="B114" s="20" t="s">
        <v>243</v>
      </c>
      <c r="C114" s="21">
        <v>37859</v>
      </c>
      <c r="D114" s="21">
        <v>44069</v>
      </c>
      <c r="E114" s="21">
        <v>44261</v>
      </c>
      <c r="F114" s="27">
        <f ca="1">IF(MONTH(TODAY())&lt;MONTH(F$1),"",IF(ISBLANK(Tableau8[[#This Row],[Nom]]),"",MAX(0,MIN(EOMONTH(F$1,0),$E114)-MAX(EOMONTH(F$1,-1),$D114-1))))</f>
        <v>31</v>
      </c>
      <c r="G114" s="27">
        <f ca="1">IF(MONTH(TODAY())&lt;MONTH(G$1),"",IF(ISBLANK(Tableau8[[#This Row],[Nom]]),"",MAX(0,MIN(EOMONTH(G$1,0),$E114)-MAX(EOMONTH(G$1,-1),$D114-1))))</f>
        <v>28</v>
      </c>
      <c r="H114" s="27">
        <f ca="1">IF(MONTH(TODAY())&lt;MONTH(H$1),"",IF(ISBLANK(Tableau8[[#This Row],[Nom]]),"",MAX(0,MIN(EOMONTH(H$1,0),$E114)-MAX(EOMONTH(H$1,-1),$D114-1))))</f>
        <v>6</v>
      </c>
      <c r="I114" s="27">
        <f ca="1">IF(MONTH(TODAY())&lt;MONTH(I$1),"",IF(ISBLANK(Tableau8[[#This Row],[Nom]]),"",MAX(0,MIN(EOMONTH(I$1,0),$E114)-MAX(EOMONTH(I$1,-1),$D114-1))))</f>
        <v>0</v>
      </c>
      <c r="J114" s="27">
        <f ca="1">IF(MONTH(TODAY())&lt;MONTH(J$1),"",IF(ISBLANK(Tableau8[[#This Row],[Nom]]),"",MAX(0,MIN(EOMONTH(J$1,0),$E114)-MAX(EOMONTH(J$1,-1),$D114-1))))</f>
        <v>0</v>
      </c>
      <c r="K114" s="27">
        <f ca="1">IF(MONTH(TODAY())&lt;MONTH(K$1),"",IF(ISBLANK(Tableau8[[#This Row],[Nom]]),"",MAX(0,MIN(EOMONTH(K$1,0),$E114)-MAX(EOMONTH(K$1,-1),$D114-1))))</f>
        <v>0</v>
      </c>
      <c r="L114" s="27" t="str">
        <f ca="1">IF(MONTH(TODAY())&lt;MONTH(L$1),"",IF(ISBLANK(Tableau8[[#This Row],[Nom]]),"",MAX(0,MIN(EOMONTH(L$1,0),$E114)-MAX(EOMONTH(L$1,-1),$D114-1))))</f>
        <v/>
      </c>
      <c r="M114" s="27" t="str">
        <f ca="1">IF(MONTH(TODAY())&lt;MONTH(M$1),"",IF(ISBLANK(Tableau8[[#This Row],[Nom]]),"",MAX(0,MIN(EOMONTH(M$1,0),$E114)-MAX(EOMONTH(M$1,-1),$D114-1))))</f>
        <v/>
      </c>
      <c r="N114" s="27" t="str">
        <f ca="1">IF(MONTH(TODAY())&lt;MONTH(N$1),"",IF(ISBLANK(Tableau8[[#This Row],[Nom]]),"",MAX(0,MIN(EOMONTH(N$1,0),$E114)-MAX(EOMONTH(N$1,-1),$D114-1))))</f>
        <v/>
      </c>
      <c r="O114" s="27" t="str">
        <f ca="1">IF(MONTH(TODAY())&lt;MONTH(O$1),"",IF(ISBLANK(Tableau8[[#This Row],[Nom]]),"",MAX(0,MIN(EOMONTH(O$1,0),$E114)-MAX(EOMONTH(O$1,-1),$D114-1))))</f>
        <v/>
      </c>
      <c r="P114" s="27" t="str">
        <f ca="1">IF(MONTH(TODAY())&lt;MONTH(P$1),"",IF(ISBLANK(Tableau8[[#This Row],[Nom]]),"",MAX(0,MIN(EOMONTH(P$1,0),$E114)-MAX(EOMONTH(P$1,-1),$D114-1))))</f>
        <v/>
      </c>
      <c r="Q114" s="27" t="str">
        <f ca="1">IF(MONTH(TODAY())&lt;MONTH(Q$1),"",IF(ISBLANK(Tableau8[[#This Row],[Nom]]),"",MAX(0,MIN(EOMONTH(Q$1,0),$E114)-MAX(EOMONTH(Q$1,-1),$D114-1))))</f>
        <v/>
      </c>
      <c r="R114" s="25">
        <f t="shared" ca="1" si="2"/>
        <v>65</v>
      </c>
    </row>
    <row r="115" spans="1:18">
      <c r="A115" s="20">
        <v>1</v>
      </c>
      <c r="B115" s="20" t="s">
        <v>118</v>
      </c>
      <c r="C115" s="21">
        <v>37939</v>
      </c>
      <c r="D115" s="21">
        <v>43902</v>
      </c>
      <c r="E115" s="21">
        <v>44267</v>
      </c>
      <c r="F115" s="27">
        <f ca="1">IF(MONTH(TODAY())&lt;MONTH(F$1),"",IF(ISBLANK(Tableau8[[#This Row],[Nom]]),"",MAX(0,MIN(EOMONTH(F$1,0),$E115)-MAX(EOMONTH(F$1,-1),$D115-1))))</f>
        <v>31</v>
      </c>
      <c r="G115" s="27">
        <f ca="1">IF(MONTH(TODAY())&lt;MONTH(G$1),"",IF(ISBLANK(Tableau8[[#This Row],[Nom]]),"",MAX(0,MIN(EOMONTH(G$1,0),$E115)-MAX(EOMONTH(G$1,-1),$D115-1))))</f>
        <v>28</v>
      </c>
      <c r="H115" s="27">
        <f ca="1">IF(MONTH(TODAY())&lt;MONTH(H$1),"",IF(ISBLANK(Tableau8[[#This Row],[Nom]]),"",MAX(0,MIN(EOMONTH(H$1,0),$E115)-MAX(EOMONTH(H$1,-1),$D115-1))))</f>
        <v>12</v>
      </c>
      <c r="I115" s="27">
        <f ca="1">IF(MONTH(TODAY())&lt;MONTH(I$1),"",IF(ISBLANK(Tableau8[[#This Row],[Nom]]),"",MAX(0,MIN(EOMONTH(I$1,0),$E115)-MAX(EOMONTH(I$1,-1),$D115-1))))</f>
        <v>0</v>
      </c>
      <c r="J115" s="27">
        <f ca="1">IF(MONTH(TODAY())&lt;MONTH(J$1),"",IF(ISBLANK(Tableau8[[#This Row],[Nom]]),"",MAX(0,MIN(EOMONTH(J$1,0),$E115)-MAX(EOMONTH(J$1,-1),$D115-1))))</f>
        <v>0</v>
      </c>
      <c r="K115" s="27">
        <f ca="1">IF(MONTH(TODAY())&lt;MONTH(K$1),"",IF(ISBLANK(Tableau8[[#This Row],[Nom]]),"",MAX(0,MIN(EOMONTH(K$1,0),$E115)-MAX(EOMONTH(K$1,-1),$D115-1))))</f>
        <v>0</v>
      </c>
      <c r="L115" s="27" t="str">
        <f ca="1">IF(MONTH(TODAY())&lt;MONTH(L$1),"",IF(ISBLANK(Tableau8[[#This Row],[Nom]]),"",MAX(0,MIN(EOMONTH(L$1,0),$E115)-MAX(EOMONTH(L$1,-1),$D115-1))))</f>
        <v/>
      </c>
      <c r="M115" s="27" t="str">
        <f ca="1">IF(MONTH(TODAY())&lt;MONTH(M$1),"",IF(ISBLANK(Tableau8[[#This Row],[Nom]]),"",MAX(0,MIN(EOMONTH(M$1,0),$E115)-MAX(EOMONTH(M$1,-1),$D115-1))))</f>
        <v/>
      </c>
      <c r="N115" s="27" t="str">
        <f ca="1">IF(MONTH(TODAY())&lt;MONTH(N$1),"",IF(ISBLANK(Tableau8[[#This Row],[Nom]]),"",MAX(0,MIN(EOMONTH(N$1,0),$E115)-MAX(EOMONTH(N$1,-1),$D115-1))))</f>
        <v/>
      </c>
      <c r="O115" s="27" t="str">
        <f ca="1">IF(MONTH(TODAY())&lt;MONTH(O$1),"",IF(ISBLANK(Tableau8[[#This Row],[Nom]]),"",MAX(0,MIN(EOMONTH(O$1,0),$E115)-MAX(EOMONTH(O$1,-1),$D115-1))))</f>
        <v/>
      </c>
      <c r="P115" s="27" t="str">
        <f ca="1">IF(MONTH(TODAY())&lt;MONTH(P$1),"",IF(ISBLANK(Tableau8[[#This Row],[Nom]]),"",MAX(0,MIN(EOMONTH(P$1,0),$E115)-MAX(EOMONTH(P$1,-1),$D115-1))))</f>
        <v/>
      </c>
      <c r="Q115" s="27" t="str">
        <f ca="1">IF(MONTH(TODAY())&lt;MONTH(Q$1),"",IF(ISBLANK(Tableau8[[#This Row],[Nom]]),"",MAX(0,MIN(EOMONTH(Q$1,0),$E115)-MAX(EOMONTH(Q$1,-1),$D115-1))))</f>
        <v/>
      </c>
      <c r="R115" s="25">
        <f t="shared" ca="1" si="2"/>
        <v>71</v>
      </c>
    </row>
    <row r="116" spans="1:18">
      <c r="A116" s="20">
        <v>1</v>
      </c>
      <c r="B116" s="20" t="s">
        <v>319</v>
      </c>
      <c r="C116" s="21">
        <v>37987</v>
      </c>
      <c r="D116" s="21">
        <v>43823</v>
      </c>
      <c r="E116" s="21">
        <v>44267</v>
      </c>
      <c r="F116" s="27">
        <f ca="1">IF(MONTH(TODAY())&lt;MONTH(F$1),"",IF(ISBLANK(Tableau8[[#This Row],[Nom]]),"",MAX(0,MIN(EOMONTH(F$1,0),$E116)-MAX(EOMONTH(F$1,-1),$D116-1))))</f>
        <v>31</v>
      </c>
      <c r="G116" s="27">
        <f ca="1">IF(MONTH(TODAY())&lt;MONTH(G$1),"",IF(ISBLANK(Tableau8[[#This Row],[Nom]]),"",MAX(0,MIN(EOMONTH(G$1,0),$E116)-MAX(EOMONTH(G$1,-1),$D116-1))))</f>
        <v>28</v>
      </c>
      <c r="H116" s="27">
        <f ca="1">IF(MONTH(TODAY())&lt;MONTH(H$1),"",IF(ISBLANK(Tableau8[[#This Row],[Nom]]),"",MAX(0,MIN(EOMONTH(H$1,0),$E116)-MAX(EOMONTH(H$1,-1),$D116-1))))</f>
        <v>12</v>
      </c>
      <c r="I116" s="27">
        <f ca="1">IF(MONTH(TODAY())&lt;MONTH(I$1),"",IF(ISBLANK(Tableau8[[#This Row],[Nom]]),"",MAX(0,MIN(EOMONTH(I$1,0),$E116)-MAX(EOMONTH(I$1,-1),$D116-1))))</f>
        <v>0</v>
      </c>
      <c r="J116" s="27">
        <f ca="1">IF(MONTH(TODAY())&lt;MONTH(J$1),"",IF(ISBLANK(Tableau8[[#This Row],[Nom]]),"",MAX(0,MIN(EOMONTH(J$1,0),$E116)-MAX(EOMONTH(J$1,-1),$D116-1))))</f>
        <v>0</v>
      </c>
      <c r="K116" s="27">
        <f ca="1">IF(MONTH(TODAY())&lt;MONTH(K$1),"",IF(ISBLANK(Tableau8[[#This Row],[Nom]]),"",MAX(0,MIN(EOMONTH(K$1,0),$E116)-MAX(EOMONTH(K$1,-1),$D116-1))))</f>
        <v>0</v>
      </c>
      <c r="L116" s="27" t="str">
        <f ca="1">IF(MONTH(TODAY())&lt;MONTH(L$1),"",IF(ISBLANK(Tableau8[[#This Row],[Nom]]),"",MAX(0,MIN(EOMONTH(L$1,0),$E116)-MAX(EOMONTH(L$1,-1),$D116-1))))</f>
        <v/>
      </c>
      <c r="M116" s="27" t="str">
        <f ca="1">IF(MONTH(TODAY())&lt;MONTH(M$1),"",IF(ISBLANK(Tableau8[[#This Row],[Nom]]),"",MAX(0,MIN(EOMONTH(M$1,0),$E116)-MAX(EOMONTH(M$1,-1),$D116-1))))</f>
        <v/>
      </c>
      <c r="N116" s="27" t="str">
        <f ca="1">IF(MONTH(TODAY())&lt;MONTH(N$1),"",IF(ISBLANK(Tableau8[[#This Row],[Nom]]),"",MAX(0,MIN(EOMONTH(N$1,0),$E116)-MAX(EOMONTH(N$1,-1),$D116-1))))</f>
        <v/>
      </c>
      <c r="O116" s="27" t="str">
        <f ca="1">IF(MONTH(TODAY())&lt;MONTH(O$1),"",IF(ISBLANK(Tableau8[[#This Row],[Nom]]),"",MAX(0,MIN(EOMONTH(O$1,0),$E116)-MAX(EOMONTH(O$1,-1),$D116-1))))</f>
        <v/>
      </c>
      <c r="P116" s="27" t="str">
        <f ca="1">IF(MONTH(TODAY())&lt;MONTH(P$1),"",IF(ISBLANK(Tableau8[[#This Row],[Nom]]),"",MAX(0,MIN(EOMONTH(P$1,0),$E116)-MAX(EOMONTH(P$1,-1),$D116-1))))</f>
        <v/>
      </c>
      <c r="Q116" s="27" t="str">
        <f ca="1">IF(MONTH(TODAY())&lt;MONTH(Q$1),"",IF(ISBLANK(Tableau8[[#This Row],[Nom]]),"",MAX(0,MIN(EOMONTH(Q$1,0),$E116)-MAX(EOMONTH(Q$1,-1),$D116-1))))</f>
        <v/>
      </c>
      <c r="R116" s="25">
        <f t="shared" ca="1" si="2"/>
        <v>71</v>
      </c>
    </row>
    <row r="117" spans="1:18">
      <c r="A117" s="20">
        <v>1</v>
      </c>
      <c r="B117" s="20" t="s">
        <v>125</v>
      </c>
      <c r="C117" s="21">
        <v>37623</v>
      </c>
      <c r="D117" s="21">
        <v>43787</v>
      </c>
      <c r="E117" s="21">
        <v>44270</v>
      </c>
      <c r="F117" s="27">
        <f ca="1">IF(MONTH(TODAY())&lt;MONTH(F$1),"",IF(ISBLANK(Tableau8[[#This Row],[Nom]]),"",MAX(0,MIN(EOMONTH(F$1,0),$E117)-MAX(EOMONTH(F$1,-1),$D117-1))))</f>
        <v>31</v>
      </c>
      <c r="G117" s="27">
        <f ca="1">IF(MONTH(TODAY())&lt;MONTH(G$1),"",IF(ISBLANK(Tableau8[[#This Row],[Nom]]),"",MAX(0,MIN(EOMONTH(G$1,0),$E117)-MAX(EOMONTH(G$1,-1),$D117-1))))</f>
        <v>28</v>
      </c>
      <c r="H117" s="27">
        <f ca="1">IF(MONTH(TODAY())&lt;MONTH(H$1),"",IF(ISBLANK(Tableau8[[#This Row],[Nom]]),"",MAX(0,MIN(EOMONTH(H$1,0),$E117)-MAX(EOMONTH(H$1,-1),$D117-1))))</f>
        <v>15</v>
      </c>
      <c r="I117" s="27">
        <f ca="1">IF(MONTH(TODAY())&lt;MONTH(I$1),"",IF(ISBLANK(Tableau8[[#This Row],[Nom]]),"",MAX(0,MIN(EOMONTH(I$1,0),$E117)-MAX(EOMONTH(I$1,-1),$D117-1))))</f>
        <v>0</v>
      </c>
      <c r="J117" s="27">
        <f ca="1">IF(MONTH(TODAY())&lt;MONTH(J$1),"",IF(ISBLANK(Tableau8[[#This Row],[Nom]]),"",MAX(0,MIN(EOMONTH(J$1,0),$E117)-MAX(EOMONTH(J$1,-1),$D117-1))))</f>
        <v>0</v>
      </c>
      <c r="K117" s="27">
        <f ca="1">IF(MONTH(TODAY())&lt;MONTH(K$1),"",IF(ISBLANK(Tableau8[[#This Row],[Nom]]),"",MAX(0,MIN(EOMONTH(K$1,0),$E117)-MAX(EOMONTH(K$1,-1),$D117-1))))</f>
        <v>0</v>
      </c>
      <c r="L117" s="27" t="str">
        <f ca="1">IF(MONTH(TODAY())&lt;MONTH(L$1),"",IF(ISBLANK(Tableau8[[#This Row],[Nom]]),"",MAX(0,MIN(EOMONTH(L$1,0),$E117)-MAX(EOMONTH(L$1,-1),$D117-1))))</f>
        <v/>
      </c>
      <c r="M117" s="27" t="str">
        <f ca="1">IF(MONTH(TODAY())&lt;MONTH(M$1),"",IF(ISBLANK(Tableau8[[#This Row],[Nom]]),"",MAX(0,MIN(EOMONTH(M$1,0),$E117)-MAX(EOMONTH(M$1,-1),$D117-1))))</f>
        <v/>
      </c>
      <c r="N117" s="27" t="str">
        <f ca="1">IF(MONTH(TODAY())&lt;MONTH(N$1),"",IF(ISBLANK(Tableau8[[#This Row],[Nom]]),"",MAX(0,MIN(EOMONTH(N$1,0),$E117)-MAX(EOMONTH(N$1,-1),$D117-1))))</f>
        <v/>
      </c>
      <c r="O117" s="27" t="str">
        <f ca="1">IF(MONTH(TODAY())&lt;MONTH(O$1),"",IF(ISBLANK(Tableau8[[#This Row],[Nom]]),"",MAX(0,MIN(EOMONTH(O$1,0),$E117)-MAX(EOMONTH(O$1,-1),$D117-1))))</f>
        <v/>
      </c>
      <c r="P117" s="27" t="str">
        <f ca="1">IF(MONTH(TODAY())&lt;MONTH(P$1),"",IF(ISBLANK(Tableau8[[#This Row],[Nom]]),"",MAX(0,MIN(EOMONTH(P$1,0),$E117)-MAX(EOMONTH(P$1,-1),$D117-1))))</f>
        <v/>
      </c>
      <c r="Q117" s="27" t="str">
        <f ca="1">IF(MONTH(TODAY())&lt;MONTH(Q$1),"",IF(ISBLANK(Tableau8[[#This Row],[Nom]]),"",MAX(0,MIN(EOMONTH(Q$1,0),$E117)-MAX(EOMONTH(Q$1,-1),$D117-1))))</f>
        <v/>
      </c>
      <c r="R117" s="25">
        <f t="shared" ca="1" si="2"/>
        <v>74</v>
      </c>
    </row>
    <row r="118" spans="1:18">
      <c r="A118" s="20">
        <v>1</v>
      </c>
      <c r="B118" s="20" t="s">
        <v>146</v>
      </c>
      <c r="C118" s="21">
        <v>37659</v>
      </c>
      <c r="D118" s="21">
        <v>43812</v>
      </c>
      <c r="E118" s="21">
        <v>44272</v>
      </c>
      <c r="F118" s="27">
        <f ca="1">IF(MONTH(TODAY())&lt;MONTH(F$1),"",IF(ISBLANK(Tableau8[[#This Row],[Nom]]),"",MAX(0,MIN(EOMONTH(F$1,0),$E118)-MAX(EOMONTH(F$1,-1),$D118-1))))</f>
        <v>31</v>
      </c>
      <c r="G118" s="27">
        <f ca="1">IF(MONTH(TODAY())&lt;MONTH(G$1),"",IF(ISBLANK(Tableau8[[#This Row],[Nom]]),"",MAX(0,MIN(EOMONTH(G$1,0),$E118)-MAX(EOMONTH(G$1,-1),$D118-1))))</f>
        <v>28</v>
      </c>
      <c r="H118" s="27">
        <f ca="1">IF(MONTH(TODAY())&lt;MONTH(H$1),"",IF(ISBLANK(Tableau8[[#This Row],[Nom]]),"",MAX(0,MIN(EOMONTH(H$1,0),$E118)-MAX(EOMONTH(H$1,-1),$D118-1))))</f>
        <v>17</v>
      </c>
      <c r="I118" s="27">
        <f ca="1">IF(MONTH(TODAY())&lt;MONTH(I$1),"",IF(ISBLANK(Tableau8[[#This Row],[Nom]]),"",MAX(0,MIN(EOMONTH(I$1,0),$E118)-MAX(EOMONTH(I$1,-1),$D118-1))))</f>
        <v>0</v>
      </c>
      <c r="J118" s="27">
        <f ca="1">IF(MONTH(TODAY())&lt;MONTH(J$1),"",IF(ISBLANK(Tableau8[[#This Row],[Nom]]),"",MAX(0,MIN(EOMONTH(J$1,0),$E118)-MAX(EOMONTH(J$1,-1),$D118-1))))</f>
        <v>0</v>
      </c>
      <c r="K118" s="27">
        <f ca="1">IF(MONTH(TODAY())&lt;MONTH(K$1),"",IF(ISBLANK(Tableau8[[#This Row],[Nom]]),"",MAX(0,MIN(EOMONTH(K$1,0),$E118)-MAX(EOMONTH(K$1,-1),$D118-1))))</f>
        <v>0</v>
      </c>
      <c r="L118" s="27" t="str">
        <f ca="1">IF(MONTH(TODAY())&lt;MONTH(L$1),"",IF(ISBLANK(Tableau8[[#This Row],[Nom]]),"",MAX(0,MIN(EOMONTH(L$1,0),$E118)-MAX(EOMONTH(L$1,-1),$D118-1))))</f>
        <v/>
      </c>
      <c r="M118" s="27" t="str">
        <f ca="1">IF(MONTH(TODAY())&lt;MONTH(M$1),"",IF(ISBLANK(Tableau8[[#This Row],[Nom]]),"",MAX(0,MIN(EOMONTH(M$1,0),$E118)-MAX(EOMONTH(M$1,-1),$D118-1))))</f>
        <v/>
      </c>
      <c r="N118" s="27" t="str">
        <f ca="1">IF(MONTH(TODAY())&lt;MONTH(N$1),"",IF(ISBLANK(Tableau8[[#This Row],[Nom]]),"",MAX(0,MIN(EOMONTH(N$1,0),$E118)-MAX(EOMONTH(N$1,-1),$D118-1))))</f>
        <v/>
      </c>
      <c r="O118" s="27" t="str">
        <f ca="1">IF(MONTH(TODAY())&lt;MONTH(O$1),"",IF(ISBLANK(Tableau8[[#This Row],[Nom]]),"",MAX(0,MIN(EOMONTH(O$1,0),$E118)-MAX(EOMONTH(O$1,-1),$D118-1))))</f>
        <v/>
      </c>
      <c r="P118" s="27" t="str">
        <f ca="1">IF(MONTH(TODAY())&lt;MONTH(P$1),"",IF(ISBLANK(Tableau8[[#This Row],[Nom]]),"",MAX(0,MIN(EOMONTH(P$1,0),$E118)-MAX(EOMONTH(P$1,-1),$D118-1))))</f>
        <v/>
      </c>
      <c r="Q118" s="27" t="str">
        <f ca="1">IF(MONTH(TODAY())&lt;MONTH(Q$1),"",IF(ISBLANK(Tableau8[[#This Row],[Nom]]),"",MAX(0,MIN(EOMONTH(Q$1,0),$E118)-MAX(EOMONTH(Q$1,-1),$D118-1))))</f>
        <v/>
      </c>
      <c r="R118" s="25">
        <f t="shared" ca="1" si="2"/>
        <v>76</v>
      </c>
    </row>
    <row r="119" spans="1:18">
      <c r="A119" s="20">
        <v>1</v>
      </c>
      <c r="B119" s="20" t="s">
        <v>120</v>
      </c>
      <c r="C119" s="21">
        <v>37321</v>
      </c>
      <c r="D119" s="21">
        <v>43434</v>
      </c>
      <c r="E119" s="21">
        <v>44262</v>
      </c>
      <c r="F119" s="27">
        <f ca="1">IF(MONTH(TODAY())&lt;MONTH(F$1),"",IF(ISBLANK(Tableau8[[#This Row],[Nom]]),"",MAX(0,MIN(EOMONTH(F$1,0),$E119)-MAX(EOMONTH(F$1,-1),$D119-1))))</f>
        <v>31</v>
      </c>
      <c r="G119" s="27">
        <f ca="1">IF(MONTH(TODAY())&lt;MONTH(G$1),"",IF(ISBLANK(Tableau8[[#This Row],[Nom]]),"",MAX(0,MIN(EOMONTH(G$1,0),$E119)-MAX(EOMONTH(G$1,-1),$D119-1))))</f>
        <v>28</v>
      </c>
      <c r="H119" s="27">
        <f ca="1">IF(MONTH(TODAY())&lt;MONTH(H$1),"",IF(ISBLANK(Tableau8[[#This Row],[Nom]]),"",MAX(0,MIN(EOMONTH(H$1,0),$E119)-MAX(EOMONTH(H$1,-1),$D119-1))))</f>
        <v>7</v>
      </c>
      <c r="I119" s="27">
        <f ca="1">IF(MONTH(TODAY())&lt;MONTH(I$1),"",IF(ISBLANK(Tableau8[[#This Row],[Nom]]),"",MAX(0,MIN(EOMONTH(I$1,0),$E119)-MAX(EOMONTH(I$1,-1),$D119-1))))</f>
        <v>0</v>
      </c>
      <c r="J119" s="27">
        <f ca="1">IF(MONTH(TODAY())&lt;MONTH(J$1),"",IF(ISBLANK(Tableau8[[#This Row],[Nom]]),"",MAX(0,MIN(EOMONTH(J$1,0),$E119)-MAX(EOMONTH(J$1,-1),$D119-1))))</f>
        <v>0</v>
      </c>
      <c r="K119" s="27">
        <f ca="1">IF(MONTH(TODAY())&lt;MONTH(K$1),"",IF(ISBLANK(Tableau8[[#This Row],[Nom]]),"",MAX(0,MIN(EOMONTH(K$1,0),$E119)-MAX(EOMONTH(K$1,-1),$D119-1))))</f>
        <v>0</v>
      </c>
      <c r="L119" s="27" t="str">
        <f ca="1">IF(MONTH(TODAY())&lt;MONTH(L$1),"",IF(ISBLANK(Tableau8[[#This Row],[Nom]]),"",MAX(0,MIN(EOMONTH(L$1,0),$E119)-MAX(EOMONTH(L$1,-1),$D119-1))))</f>
        <v/>
      </c>
      <c r="M119" s="27" t="str">
        <f ca="1">IF(MONTH(TODAY())&lt;MONTH(M$1),"",IF(ISBLANK(Tableau8[[#This Row],[Nom]]),"",MAX(0,MIN(EOMONTH(M$1,0),$E119)-MAX(EOMONTH(M$1,-1),$D119-1))))</f>
        <v/>
      </c>
      <c r="N119" s="27" t="str">
        <f ca="1">IF(MONTH(TODAY())&lt;MONTH(N$1),"",IF(ISBLANK(Tableau8[[#This Row],[Nom]]),"",MAX(0,MIN(EOMONTH(N$1,0),$E119)-MAX(EOMONTH(N$1,-1),$D119-1))))</f>
        <v/>
      </c>
      <c r="O119" s="27" t="str">
        <f ca="1">IF(MONTH(TODAY())&lt;MONTH(O$1),"",IF(ISBLANK(Tableau8[[#This Row],[Nom]]),"",MAX(0,MIN(EOMONTH(O$1,0),$E119)-MAX(EOMONTH(O$1,-1),$D119-1))))</f>
        <v/>
      </c>
      <c r="P119" s="27" t="str">
        <f ca="1">IF(MONTH(TODAY())&lt;MONTH(P$1),"",IF(ISBLANK(Tableau8[[#This Row],[Nom]]),"",MAX(0,MIN(EOMONTH(P$1,0),$E119)-MAX(EOMONTH(P$1,-1),$D119-1))))</f>
        <v/>
      </c>
      <c r="Q119" s="27" t="str">
        <f ca="1">IF(MONTH(TODAY())&lt;MONTH(Q$1),"",IF(ISBLANK(Tableau8[[#This Row],[Nom]]),"",MAX(0,MIN(EOMONTH(Q$1,0),$E119)-MAX(EOMONTH(Q$1,-1),$D119-1))))</f>
        <v/>
      </c>
      <c r="R119" s="25">
        <f t="shared" ca="1" si="2"/>
        <v>66</v>
      </c>
    </row>
    <row r="120" spans="1:18">
      <c r="A120" s="20">
        <v>1</v>
      </c>
      <c r="B120" s="20" t="s">
        <v>300</v>
      </c>
      <c r="C120" s="21">
        <v>38155</v>
      </c>
      <c r="D120" s="21">
        <v>44035</v>
      </c>
      <c r="E120" s="21">
        <v>44272</v>
      </c>
      <c r="F120" s="27">
        <f ca="1">IF(MONTH(TODAY())&lt;MONTH(F$1),"",IF(ISBLANK(Tableau8[[#This Row],[Nom]]),"",MAX(0,MIN(EOMONTH(F$1,0),$E120)-MAX(EOMONTH(F$1,-1),$D120-1))))</f>
        <v>31</v>
      </c>
      <c r="G120" s="27">
        <f ca="1">IF(MONTH(TODAY())&lt;MONTH(G$1),"",IF(ISBLANK(Tableau8[[#This Row],[Nom]]),"",MAX(0,MIN(EOMONTH(G$1,0),$E120)-MAX(EOMONTH(G$1,-1),$D120-1))))</f>
        <v>28</v>
      </c>
      <c r="H120" s="27">
        <f ca="1">IF(MONTH(TODAY())&lt;MONTH(H$1),"",IF(ISBLANK(Tableau8[[#This Row],[Nom]]),"",MAX(0,MIN(EOMONTH(H$1,0),$E120)-MAX(EOMONTH(H$1,-1),$D120-1))))</f>
        <v>17</v>
      </c>
      <c r="I120" s="27">
        <f ca="1">IF(MONTH(TODAY())&lt;MONTH(I$1),"",IF(ISBLANK(Tableau8[[#This Row],[Nom]]),"",MAX(0,MIN(EOMONTH(I$1,0),$E120)-MAX(EOMONTH(I$1,-1),$D120-1))))</f>
        <v>0</v>
      </c>
      <c r="J120" s="27">
        <f ca="1">IF(MONTH(TODAY())&lt;MONTH(J$1),"",IF(ISBLANK(Tableau8[[#This Row],[Nom]]),"",MAX(0,MIN(EOMONTH(J$1,0),$E120)-MAX(EOMONTH(J$1,-1),$D120-1))))</f>
        <v>0</v>
      </c>
      <c r="K120" s="27">
        <f ca="1">IF(MONTH(TODAY())&lt;MONTH(K$1),"",IF(ISBLANK(Tableau8[[#This Row],[Nom]]),"",MAX(0,MIN(EOMONTH(K$1,0),$E120)-MAX(EOMONTH(K$1,-1),$D120-1))))</f>
        <v>0</v>
      </c>
      <c r="L120" s="27" t="str">
        <f ca="1">IF(MONTH(TODAY())&lt;MONTH(L$1),"",IF(ISBLANK(Tableau8[[#This Row],[Nom]]),"",MAX(0,MIN(EOMONTH(L$1,0),$E120)-MAX(EOMONTH(L$1,-1),$D120-1))))</f>
        <v/>
      </c>
      <c r="M120" s="27" t="str">
        <f ca="1">IF(MONTH(TODAY())&lt;MONTH(M$1),"",IF(ISBLANK(Tableau8[[#This Row],[Nom]]),"",MAX(0,MIN(EOMONTH(M$1,0),$E120)-MAX(EOMONTH(M$1,-1),$D120-1))))</f>
        <v/>
      </c>
      <c r="N120" s="27" t="str">
        <f ca="1">IF(MONTH(TODAY())&lt;MONTH(N$1),"",IF(ISBLANK(Tableau8[[#This Row],[Nom]]),"",MAX(0,MIN(EOMONTH(N$1,0),$E120)-MAX(EOMONTH(N$1,-1),$D120-1))))</f>
        <v/>
      </c>
      <c r="O120" s="27" t="str">
        <f ca="1">IF(MONTH(TODAY())&lt;MONTH(O$1),"",IF(ISBLANK(Tableau8[[#This Row],[Nom]]),"",MAX(0,MIN(EOMONTH(O$1,0),$E120)-MAX(EOMONTH(O$1,-1),$D120-1))))</f>
        <v/>
      </c>
      <c r="P120" s="27" t="str">
        <f ca="1">IF(MONTH(TODAY())&lt;MONTH(P$1),"",IF(ISBLANK(Tableau8[[#This Row],[Nom]]),"",MAX(0,MIN(EOMONTH(P$1,0),$E120)-MAX(EOMONTH(P$1,-1),$D120-1))))</f>
        <v/>
      </c>
      <c r="Q120" s="27" t="str">
        <f ca="1">IF(MONTH(TODAY())&lt;MONTH(Q$1),"",IF(ISBLANK(Tableau8[[#This Row],[Nom]]),"",MAX(0,MIN(EOMONTH(Q$1,0),$E120)-MAX(EOMONTH(Q$1,-1),$D120-1))))</f>
        <v/>
      </c>
      <c r="R120" s="25">
        <f t="shared" ca="1" si="2"/>
        <v>76</v>
      </c>
    </row>
    <row r="121" spans="1:18">
      <c r="A121" s="20">
        <v>1</v>
      </c>
      <c r="B121" s="20" t="s">
        <v>362</v>
      </c>
      <c r="C121" s="21">
        <v>38061</v>
      </c>
      <c r="D121" s="21">
        <v>44053</v>
      </c>
      <c r="E121" s="21">
        <v>44279</v>
      </c>
      <c r="F121" s="27">
        <f ca="1">IF(MONTH(TODAY())&lt;MONTH(F$1),"",IF(ISBLANK(Tableau8[[#This Row],[Nom]]),"",MAX(0,MIN(EOMONTH(F$1,0),$E121)-MAX(EOMONTH(F$1,-1),$D121-1))))</f>
        <v>31</v>
      </c>
      <c r="G121" s="27">
        <f ca="1">IF(MONTH(TODAY())&lt;MONTH(G$1),"",IF(ISBLANK(Tableau8[[#This Row],[Nom]]),"",MAX(0,MIN(EOMONTH(G$1,0),$E121)-MAX(EOMONTH(G$1,-1),$D121-1))))</f>
        <v>28</v>
      </c>
      <c r="H121" s="27">
        <f ca="1">IF(MONTH(TODAY())&lt;MONTH(H$1),"",IF(ISBLANK(Tableau8[[#This Row],[Nom]]),"",MAX(0,MIN(EOMONTH(H$1,0),$E121)-MAX(EOMONTH(H$1,-1),$D121-1))))</f>
        <v>24</v>
      </c>
      <c r="I121" s="27">
        <f ca="1">IF(MONTH(TODAY())&lt;MONTH(I$1),"",IF(ISBLANK(Tableau8[[#This Row],[Nom]]),"",MAX(0,MIN(EOMONTH(I$1,0),$E121)-MAX(EOMONTH(I$1,-1),$D121-1))))</f>
        <v>0</v>
      </c>
      <c r="J121" s="27">
        <f ca="1">IF(MONTH(TODAY())&lt;MONTH(J$1),"",IF(ISBLANK(Tableau8[[#This Row],[Nom]]),"",MAX(0,MIN(EOMONTH(J$1,0),$E121)-MAX(EOMONTH(J$1,-1),$D121-1))))</f>
        <v>0</v>
      </c>
      <c r="K121" s="27">
        <f ca="1">IF(MONTH(TODAY())&lt;MONTH(K$1),"",IF(ISBLANK(Tableau8[[#This Row],[Nom]]),"",MAX(0,MIN(EOMONTH(K$1,0),$E121)-MAX(EOMONTH(K$1,-1),$D121-1))))</f>
        <v>0</v>
      </c>
      <c r="L121" s="27" t="str">
        <f ca="1">IF(MONTH(TODAY())&lt;MONTH(L$1),"",IF(ISBLANK(Tableau8[[#This Row],[Nom]]),"",MAX(0,MIN(EOMONTH(L$1,0),$E121)-MAX(EOMONTH(L$1,-1),$D121-1))))</f>
        <v/>
      </c>
      <c r="M121" s="27" t="str">
        <f ca="1">IF(MONTH(TODAY())&lt;MONTH(M$1),"",IF(ISBLANK(Tableau8[[#This Row],[Nom]]),"",MAX(0,MIN(EOMONTH(M$1,0),$E121)-MAX(EOMONTH(M$1,-1),$D121-1))))</f>
        <v/>
      </c>
      <c r="N121" s="27" t="str">
        <f ca="1">IF(MONTH(TODAY())&lt;MONTH(N$1),"",IF(ISBLANK(Tableau8[[#This Row],[Nom]]),"",MAX(0,MIN(EOMONTH(N$1,0),$E121)-MAX(EOMONTH(N$1,-1),$D121-1))))</f>
        <v/>
      </c>
      <c r="O121" s="27" t="str">
        <f ca="1">IF(MONTH(TODAY())&lt;MONTH(O$1),"",IF(ISBLANK(Tableau8[[#This Row],[Nom]]),"",MAX(0,MIN(EOMONTH(O$1,0),$E121)-MAX(EOMONTH(O$1,-1),$D121-1))))</f>
        <v/>
      </c>
      <c r="P121" s="27" t="str">
        <f ca="1">IF(MONTH(TODAY())&lt;MONTH(P$1),"",IF(ISBLANK(Tableau8[[#This Row],[Nom]]),"",MAX(0,MIN(EOMONTH(P$1,0),$E121)-MAX(EOMONTH(P$1,-1),$D121-1))))</f>
        <v/>
      </c>
      <c r="Q121" s="27" t="str">
        <f ca="1">IF(MONTH(TODAY())&lt;MONTH(Q$1),"",IF(ISBLANK(Tableau8[[#This Row],[Nom]]),"",MAX(0,MIN(EOMONTH(Q$1,0),$E121)-MAX(EOMONTH(Q$1,-1),$D121-1))))</f>
        <v/>
      </c>
      <c r="R121" s="25">
        <f t="shared" ca="1" si="2"/>
        <v>83</v>
      </c>
    </row>
    <row r="122" spans="1:18">
      <c r="A122" s="20">
        <v>1</v>
      </c>
      <c r="B122" s="20" t="s">
        <v>125</v>
      </c>
      <c r="C122" s="21">
        <v>37986</v>
      </c>
      <c r="D122" s="21">
        <v>43434</v>
      </c>
      <c r="E122" s="21">
        <v>44286</v>
      </c>
      <c r="F122" s="27">
        <f ca="1">IF(MONTH(TODAY())&lt;MONTH(F$1),"",IF(ISBLANK(Tableau8[[#This Row],[Nom]]),"",MAX(0,MIN(EOMONTH(F$1,0),$E122)-MAX(EOMONTH(F$1,-1),$D122-1))))</f>
        <v>31</v>
      </c>
      <c r="G122" s="27">
        <f ca="1">IF(MONTH(TODAY())&lt;MONTH(G$1),"",IF(ISBLANK(Tableau8[[#This Row],[Nom]]),"",MAX(0,MIN(EOMONTH(G$1,0),$E122)-MAX(EOMONTH(G$1,-1),$D122-1))))</f>
        <v>28</v>
      </c>
      <c r="H122" s="27">
        <f ca="1">IF(MONTH(TODAY())&lt;MONTH(H$1),"",IF(ISBLANK(Tableau8[[#This Row],[Nom]]),"",MAX(0,MIN(EOMONTH(H$1,0),$E122)-MAX(EOMONTH(H$1,-1),$D122-1))))</f>
        <v>31</v>
      </c>
      <c r="I122" s="27">
        <f ca="1">IF(MONTH(TODAY())&lt;MONTH(I$1),"",IF(ISBLANK(Tableau8[[#This Row],[Nom]]),"",MAX(0,MIN(EOMONTH(I$1,0),$E122)-MAX(EOMONTH(I$1,-1),$D122-1))))</f>
        <v>0</v>
      </c>
      <c r="J122" s="27">
        <f ca="1">IF(MONTH(TODAY())&lt;MONTH(J$1),"",IF(ISBLANK(Tableau8[[#This Row],[Nom]]),"",MAX(0,MIN(EOMONTH(J$1,0),$E122)-MAX(EOMONTH(J$1,-1),$D122-1))))</f>
        <v>0</v>
      </c>
      <c r="K122" s="27">
        <f ca="1">IF(MONTH(TODAY())&lt;MONTH(K$1),"",IF(ISBLANK(Tableau8[[#This Row],[Nom]]),"",MAX(0,MIN(EOMONTH(K$1,0),$E122)-MAX(EOMONTH(K$1,-1),$D122-1))))</f>
        <v>0</v>
      </c>
      <c r="L122" s="27" t="str">
        <f ca="1">IF(MONTH(TODAY())&lt;MONTH(L$1),"",IF(ISBLANK(Tableau8[[#This Row],[Nom]]),"",MAX(0,MIN(EOMONTH(L$1,0),$E122)-MAX(EOMONTH(L$1,-1),$D122-1))))</f>
        <v/>
      </c>
      <c r="M122" s="27" t="str">
        <f ca="1">IF(MONTH(TODAY())&lt;MONTH(M$1),"",IF(ISBLANK(Tableau8[[#This Row],[Nom]]),"",MAX(0,MIN(EOMONTH(M$1,0),$E122)-MAX(EOMONTH(M$1,-1),$D122-1))))</f>
        <v/>
      </c>
      <c r="N122" s="27" t="str">
        <f ca="1">IF(MONTH(TODAY())&lt;MONTH(N$1),"",IF(ISBLANK(Tableau8[[#This Row],[Nom]]),"",MAX(0,MIN(EOMONTH(N$1,0),$E122)-MAX(EOMONTH(N$1,-1),$D122-1))))</f>
        <v/>
      </c>
      <c r="O122" s="27" t="str">
        <f ca="1">IF(MONTH(TODAY())&lt;MONTH(O$1),"",IF(ISBLANK(Tableau8[[#This Row],[Nom]]),"",MAX(0,MIN(EOMONTH(O$1,0),$E122)-MAX(EOMONTH(O$1,-1),$D122-1))))</f>
        <v/>
      </c>
      <c r="P122" s="27" t="str">
        <f ca="1">IF(MONTH(TODAY())&lt;MONTH(P$1),"",IF(ISBLANK(Tableau8[[#This Row],[Nom]]),"",MAX(0,MIN(EOMONTH(P$1,0),$E122)-MAX(EOMONTH(P$1,-1),$D122-1))))</f>
        <v/>
      </c>
      <c r="Q122" s="27" t="str">
        <f ca="1">IF(MONTH(TODAY())&lt;MONTH(Q$1),"",IF(ISBLANK(Tableau8[[#This Row],[Nom]]),"",MAX(0,MIN(EOMONTH(Q$1,0),$E122)-MAX(EOMONTH(Q$1,-1),$D122-1))))</f>
        <v/>
      </c>
      <c r="R122" s="25">
        <f t="shared" ca="1" si="2"/>
        <v>90</v>
      </c>
    </row>
    <row r="123" spans="1:18">
      <c r="A123" s="20">
        <v>1</v>
      </c>
      <c r="B123" s="20" t="s">
        <v>238</v>
      </c>
      <c r="C123" s="21">
        <v>38258</v>
      </c>
      <c r="D123" s="21">
        <v>44055</v>
      </c>
      <c r="E123" s="21">
        <v>44286</v>
      </c>
      <c r="F123" s="27">
        <f ca="1">IF(MONTH(TODAY())&lt;MONTH(F$1),"",IF(ISBLANK(Tableau8[[#This Row],[Nom]]),"",MAX(0,MIN(EOMONTH(F$1,0),$E123)-MAX(EOMONTH(F$1,-1),$D123-1))))</f>
        <v>31</v>
      </c>
      <c r="G123" s="27">
        <f ca="1">IF(MONTH(TODAY())&lt;MONTH(G$1),"",IF(ISBLANK(Tableau8[[#This Row],[Nom]]),"",MAX(0,MIN(EOMONTH(G$1,0),$E123)-MAX(EOMONTH(G$1,-1),$D123-1))))</f>
        <v>28</v>
      </c>
      <c r="H123" s="27">
        <f ca="1">IF(MONTH(TODAY())&lt;MONTH(H$1),"",IF(ISBLANK(Tableau8[[#This Row],[Nom]]),"",MAX(0,MIN(EOMONTH(H$1,0),$E123)-MAX(EOMONTH(H$1,-1),$D123-1))))</f>
        <v>31</v>
      </c>
      <c r="I123" s="27">
        <f ca="1">IF(MONTH(TODAY())&lt;MONTH(I$1),"",IF(ISBLANK(Tableau8[[#This Row],[Nom]]),"",MAX(0,MIN(EOMONTH(I$1,0),$E123)-MAX(EOMONTH(I$1,-1),$D123-1))))</f>
        <v>0</v>
      </c>
      <c r="J123" s="27">
        <f ca="1">IF(MONTH(TODAY())&lt;MONTH(J$1),"",IF(ISBLANK(Tableau8[[#This Row],[Nom]]),"",MAX(0,MIN(EOMONTH(J$1,0),$E123)-MAX(EOMONTH(J$1,-1),$D123-1))))</f>
        <v>0</v>
      </c>
      <c r="K123" s="27">
        <f ca="1">IF(MONTH(TODAY())&lt;MONTH(K$1),"",IF(ISBLANK(Tableau8[[#This Row],[Nom]]),"",MAX(0,MIN(EOMONTH(K$1,0),$E123)-MAX(EOMONTH(K$1,-1),$D123-1))))</f>
        <v>0</v>
      </c>
      <c r="L123" s="27" t="str">
        <f ca="1">IF(MONTH(TODAY())&lt;MONTH(L$1),"",IF(ISBLANK(Tableau8[[#This Row],[Nom]]),"",MAX(0,MIN(EOMONTH(L$1,0),$E123)-MAX(EOMONTH(L$1,-1),$D123-1))))</f>
        <v/>
      </c>
      <c r="M123" s="27" t="str">
        <f ca="1">IF(MONTH(TODAY())&lt;MONTH(M$1),"",IF(ISBLANK(Tableau8[[#This Row],[Nom]]),"",MAX(0,MIN(EOMONTH(M$1,0),$E123)-MAX(EOMONTH(M$1,-1),$D123-1))))</f>
        <v/>
      </c>
      <c r="N123" s="27" t="str">
        <f ca="1">IF(MONTH(TODAY())&lt;MONTH(N$1),"",IF(ISBLANK(Tableau8[[#This Row],[Nom]]),"",MAX(0,MIN(EOMONTH(N$1,0),$E123)-MAX(EOMONTH(N$1,-1),$D123-1))))</f>
        <v/>
      </c>
      <c r="O123" s="27" t="str">
        <f ca="1">IF(MONTH(TODAY())&lt;MONTH(O$1),"",IF(ISBLANK(Tableau8[[#This Row],[Nom]]),"",MAX(0,MIN(EOMONTH(O$1,0),$E123)-MAX(EOMONTH(O$1,-1),$D123-1))))</f>
        <v/>
      </c>
      <c r="P123" s="27" t="str">
        <f ca="1">IF(MONTH(TODAY())&lt;MONTH(P$1),"",IF(ISBLANK(Tableau8[[#This Row],[Nom]]),"",MAX(0,MIN(EOMONTH(P$1,0),$E123)-MAX(EOMONTH(P$1,-1),$D123-1))))</f>
        <v/>
      </c>
      <c r="Q123" s="27" t="str">
        <f ca="1">IF(MONTH(TODAY())&lt;MONTH(Q$1),"",IF(ISBLANK(Tableau8[[#This Row],[Nom]]),"",MAX(0,MIN(EOMONTH(Q$1,0),$E123)-MAX(EOMONTH(Q$1,-1),$D123-1))))</f>
        <v/>
      </c>
      <c r="R123" s="25">
        <f t="shared" ca="1" si="2"/>
        <v>90</v>
      </c>
    </row>
    <row r="124" spans="1:18">
      <c r="A124" s="20">
        <v>1</v>
      </c>
      <c r="B124" s="20" t="s">
        <v>245</v>
      </c>
      <c r="C124" s="21">
        <v>37895</v>
      </c>
      <c r="D124" s="21">
        <v>43839</v>
      </c>
      <c r="E124" s="21">
        <v>44293</v>
      </c>
      <c r="F124" s="27">
        <f ca="1">IF(MONTH(TODAY())&lt;MONTH(F$1),"",IF(ISBLANK(Tableau8[[#This Row],[Nom]]),"",MAX(0,MIN(EOMONTH(F$1,0),$E124)-MAX(EOMONTH(F$1,-1),$D124-1))))</f>
        <v>31</v>
      </c>
      <c r="G124" s="27">
        <f ca="1">IF(MONTH(TODAY())&lt;MONTH(G$1),"",IF(ISBLANK(Tableau8[[#This Row],[Nom]]),"",MAX(0,MIN(EOMONTH(G$1,0),$E124)-MAX(EOMONTH(G$1,-1),$D124-1))))</f>
        <v>28</v>
      </c>
      <c r="H124" s="27">
        <f ca="1">IF(MONTH(TODAY())&lt;MONTH(H$1),"",IF(ISBLANK(Tableau8[[#This Row],[Nom]]),"",MAX(0,MIN(EOMONTH(H$1,0),$E124)-MAX(EOMONTH(H$1,-1),$D124-1))))</f>
        <v>31</v>
      </c>
      <c r="I124" s="27">
        <f ca="1">IF(MONTH(TODAY())&lt;MONTH(I$1),"",IF(ISBLANK(Tableau8[[#This Row],[Nom]]),"",MAX(0,MIN(EOMONTH(I$1,0),$E124)-MAX(EOMONTH(I$1,-1),$D124-1))))</f>
        <v>7</v>
      </c>
      <c r="J124" s="27">
        <f ca="1">IF(MONTH(TODAY())&lt;MONTH(J$1),"",IF(ISBLANK(Tableau8[[#This Row],[Nom]]),"",MAX(0,MIN(EOMONTH(J$1,0),$E124)-MAX(EOMONTH(J$1,-1),$D124-1))))</f>
        <v>0</v>
      </c>
      <c r="K124" s="27">
        <f ca="1">IF(MONTH(TODAY())&lt;MONTH(K$1),"",IF(ISBLANK(Tableau8[[#This Row],[Nom]]),"",MAX(0,MIN(EOMONTH(K$1,0),$E124)-MAX(EOMONTH(K$1,-1),$D124-1))))</f>
        <v>0</v>
      </c>
      <c r="L124" s="27" t="str">
        <f ca="1">IF(MONTH(TODAY())&lt;MONTH(L$1),"",IF(ISBLANK(Tableau8[[#This Row],[Nom]]),"",MAX(0,MIN(EOMONTH(L$1,0),$E124)-MAX(EOMONTH(L$1,-1),$D124-1))))</f>
        <v/>
      </c>
      <c r="M124" s="27" t="str">
        <f ca="1">IF(MONTH(TODAY())&lt;MONTH(M$1),"",IF(ISBLANK(Tableau8[[#This Row],[Nom]]),"",MAX(0,MIN(EOMONTH(M$1,0),$E124)-MAX(EOMONTH(M$1,-1),$D124-1))))</f>
        <v/>
      </c>
      <c r="N124" s="27" t="str">
        <f ca="1">IF(MONTH(TODAY())&lt;MONTH(N$1),"",IF(ISBLANK(Tableau8[[#This Row],[Nom]]),"",MAX(0,MIN(EOMONTH(N$1,0),$E124)-MAX(EOMONTH(N$1,-1),$D124-1))))</f>
        <v/>
      </c>
      <c r="O124" s="27" t="str">
        <f ca="1">IF(MONTH(TODAY())&lt;MONTH(O$1),"",IF(ISBLANK(Tableau8[[#This Row],[Nom]]),"",MAX(0,MIN(EOMONTH(O$1,0),$E124)-MAX(EOMONTH(O$1,-1),$D124-1))))</f>
        <v/>
      </c>
      <c r="P124" s="27" t="str">
        <f ca="1">IF(MONTH(TODAY())&lt;MONTH(P$1),"",IF(ISBLANK(Tableau8[[#This Row],[Nom]]),"",MAX(0,MIN(EOMONTH(P$1,0),$E124)-MAX(EOMONTH(P$1,-1),$D124-1))))</f>
        <v/>
      </c>
      <c r="Q124" s="27" t="str">
        <f ca="1">IF(MONTH(TODAY())&lt;MONTH(Q$1),"",IF(ISBLANK(Tableau8[[#This Row],[Nom]]),"",MAX(0,MIN(EOMONTH(Q$1,0),$E124)-MAX(EOMONTH(Q$1,-1),$D124-1))))</f>
        <v/>
      </c>
      <c r="R124" s="25">
        <f t="shared" ca="1" si="2"/>
        <v>97</v>
      </c>
    </row>
    <row r="125" spans="1:18">
      <c r="A125" s="20">
        <v>1</v>
      </c>
      <c r="B125" s="20" t="s">
        <v>107</v>
      </c>
      <c r="C125" s="21">
        <v>37924</v>
      </c>
      <c r="D125" s="21">
        <v>43797</v>
      </c>
      <c r="E125" s="21">
        <v>44293</v>
      </c>
      <c r="F125" s="27">
        <f ca="1">IF(MONTH(TODAY())&lt;MONTH(F$1),"",IF(ISBLANK(Tableau8[[#This Row],[Nom]]),"",MAX(0,MIN(EOMONTH(F$1,0),$E125)-MAX(EOMONTH(F$1,-1),$D125-1))))</f>
        <v>31</v>
      </c>
      <c r="G125" s="27">
        <f ca="1">IF(MONTH(TODAY())&lt;MONTH(G$1),"",IF(ISBLANK(Tableau8[[#This Row],[Nom]]),"",MAX(0,MIN(EOMONTH(G$1,0),$E125)-MAX(EOMONTH(G$1,-1),$D125-1))))</f>
        <v>28</v>
      </c>
      <c r="H125" s="27">
        <f ca="1">IF(MONTH(TODAY())&lt;MONTH(H$1),"",IF(ISBLANK(Tableau8[[#This Row],[Nom]]),"",MAX(0,MIN(EOMONTH(H$1,0),$E125)-MAX(EOMONTH(H$1,-1),$D125-1))))</f>
        <v>31</v>
      </c>
      <c r="I125" s="27">
        <f ca="1">IF(MONTH(TODAY())&lt;MONTH(I$1),"",IF(ISBLANK(Tableau8[[#This Row],[Nom]]),"",MAX(0,MIN(EOMONTH(I$1,0),$E125)-MAX(EOMONTH(I$1,-1),$D125-1))))</f>
        <v>7</v>
      </c>
      <c r="J125" s="27">
        <f ca="1">IF(MONTH(TODAY())&lt;MONTH(J$1),"",IF(ISBLANK(Tableau8[[#This Row],[Nom]]),"",MAX(0,MIN(EOMONTH(J$1,0),$E125)-MAX(EOMONTH(J$1,-1),$D125-1))))</f>
        <v>0</v>
      </c>
      <c r="K125" s="27">
        <f ca="1">IF(MONTH(TODAY())&lt;MONTH(K$1),"",IF(ISBLANK(Tableau8[[#This Row],[Nom]]),"",MAX(0,MIN(EOMONTH(K$1,0),$E125)-MAX(EOMONTH(K$1,-1),$D125-1))))</f>
        <v>0</v>
      </c>
      <c r="L125" s="27" t="str">
        <f ca="1">IF(MONTH(TODAY())&lt;MONTH(L$1),"",IF(ISBLANK(Tableau8[[#This Row],[Nom]]),"",MAX(0,MIN(EOMONTH(L$1,0),$E125)-MAX(EOMONTH(L$1,-1),$D125-1))))</f>
        <v/>
      </c>
      <c r="M125" s="27" t="str">
        <f ca="1">IF(MONTH(TODAY())&lt;MONTH(M$1),"",IF(ISBLANK(Tableau8[[#This Row],[Nom]]),"",MAX(0,MIN(EOMONTH(M$1,0),$E125)-MAX(EOMONTH(M$1,-1),$D125-1))))</f>
        <v/>
      </c>
      <c r="N125" s="27" t="str">
        <f ca="1">IF(MONTH(TODAY())&lt;MONTH(N$1),"",IF(ISBLANK(Tableau8[[#This Row],[Nom]]),"",MAX(0,MIN(EOMONTH(N$1,0),$E125)-MAX(EOMONTH(N$1,-1),$D125-1))))</f>
        <v/>
      </c>
      <c r="O125" s="27" t="str">
        <f ca="1">IF(MONTH(TODAY())&lt;MONTH(O$1),"",IF(ISBLANK(Tableau8[[#This Row],[Nom]]),"",MAX(0,MIN(EOMONTH(O$1,0),$E125)-MAX(EOMONTH(O$1,-1),$D125-1))))</f>
        <v/>
      </c>
      <c r="P125" s="27" t="str">
        <f ca="1">IF(MONTH(TODAY())&lt;MONTH(P$1),"",IF(ISBLANK(Tableau8[[#This Row],[Nom]]),"",MAX(0,MIN(EOMONTH(P$1,0),$E125)-MAX(EOMONTH(P$1,-1),$D125-1))))</f>
        <v/>
      </c>
      <c r="Q125" s="27" t="str">
        <f ca="1">IF(MONTH(TODAY())&lt;MONTH(Q$1),"",IF(ISBLANK(Tableau8[[#This Row],[Nom]]),"",MAX(0,MIN(EOMONTH(Q$1,0),$E125)-MAX(EOMONTH(Q$1,-1),$D125-1))))</f>
        <v/>
      </c>
      <c r="R125" s="25">
        <f t="shared" ca="1" si="2"/>
        <v>97</v>
      </c>
    </row>
    <row r="126" spans="1:18">
      <c r="A126" s="20">
        <v>1</v>
      </c>
      <c r="B126" s="20" t="s">
        <v>133</v>
      </c>
      <c r="C126" s="21">
        <v>37613</v>
      </c>
      <c r="D126" s="21">
        <v>43850</v>
      </c>
      <c r="E126" s="21">
        <v>44293</v>
      </c>
      <c r="F126" s="27">
        <f ca="1">IF(MONTH(TODAY())&lt;MONTH(F$1),"",IF(ISBLANK(Tableau8[[#This Row],[Nom]]),"",MAX(0,MIN(EOMONTH(F$1,0),$E126)-MAX(EOMONTH(F$1,-1),$D126-1))))</f>
        <v>31</v>
      </c>
      <c r="G126" s="27">
        <f ca="1">IF(MONTH(TODAY())&lt;MONTH(G$1),"",IF(ISBLANK(Tableau8[[#This Row],[Nom]]),"",MAX(0,MIN(EOMONTH(G$1,0),$E126)-MAX(EOMONTH(G$1,-1),$D126-1))))</f>
        <v>28</v>
      </c>
      <c r="H126" s="27">
        <f ca="1">IF(MONTH(TODAY())&lt;MONTH(H$1),"",IF(ISBLANK(Tableau8[[#This Row],[Nom]]),"",MAX(0,MIN(EOMONTH(H$1,0),$E126)-MAX(EOMONTH(H$1,-1),$D126-1))))</f>
        <v>31</v>
      </c>
      <c r="I126" s="27">
        <f ca="1">IF(MONTH(TODAY())&lt;MONTH(I$1),"",IF(ISBLANK(Tableau8[[#This Row],[Nom]]),"",MAX(0,MIN(EOMONTH(I$1,0),$E126)-MAX(EOMONTH(I$1,-1),$D126-1))))</f>
        <v>7</v>
      </c>
      <c r="J126" s="27">
        <f ca="1">IF(MONTH(TODAY())&lt;MONTH(J$1),"",IF(ISBLANK(Tableau8[[#This Row],[Nom]]),"",MAX(0,MIN(EOMONTH(J$1,0),$E126)-MAX(EOMONTH(J$1,-1),$D126-1))))</f>
        <v>0</v>
      </c>
      <c r="K126" s="27">
        <f ca="1">IF(MONTH(TODAY())&lt;MONTH(K$1),"",IF(ISBLANK(Tableau8[[#This Row],[Nom]]),"",MAX(0,MIN(EOMONTH(K$1,0),$E126)-MAX(EOMONTH(K$1,-1),$D126-1))))</f>
        <v>0</v>
      </c>
      <c r="L126" s="27" t="str">
        <f ca="1">IF(MONTH(TODAY())&lt;MONTH(L$1),"",IF(ISBLANK(Tableau8[[#This Row],[Nom]]),"",MAX(0,MIN(EOMONTH(L$1,0),$E126)-MAX(EOMONTH(L$1,-1),$D126-1))))</f>
        <v/>
      </c>
      <c r="M126" s="27" t="str">
        <f ca="1">IF(MONTH(TODAY())&lt;MONTH(M$1),"",IF(ISBLANK(Tableau8[[#This Row],[Nom]]),"",MAX(0,MIN(EOMONTH(M$1,0),$E126)-MAX(EOMONTH(M$1,-1),$D126-1))))</f>
        <v/>
      </c>
      <c r="N126" s="27" t="str">
        <f ca="1">IF(MONTH(TODAY())&lt;MONTH(N$1),"",IF(ISBLANK(Tableau8[[#This Row],[Nom]]),"",MAX(0,MIN(EOMONTH(N$1,0),$E126)-MAX(EOMONTH(N$1,-1),$D126-1))))</f>
        <v/>
      </c>
      <c r="O126" s="27" t="str">
        <f ca="1">IF(MONTH(TODAY())&lt;MONTH(O$1),"",IF(ISBLANK(Tableau8[[#This Row],[Nom]]),"",MAX(0,MIN(EOMONTH(O$1,0),$E126)-MAX(EOMONTH(O$1,-1),$D126-1))))</f>
        <v/>
      </c>
      <c r="P126" s="27" t="str">
        <f ca="1">IF(MONTH(TODAY())&lt;MONTH(P$1),"",IF(ISBLANK(Tableau8[[#This Row],[Nom]]),"",MAX(0,MIN(EOMONTH(P$1,0),$E126)-MAX(EOMONTH(P$1,-1),$D126-1))))</f>
        <v/>
      </c>
      <c r="Q126" s="27" t="str">
        <f ca="1">IF(MONTH(TODAY())&lt;MONTH(Q$1),"",IF(ISBLANK(Tableau8[[#This Row],[Nom]]),"",MAX(0,MIN(EOMONTH(Q$1,0),$E126)-MAX(EOMONTH(Q$1,-1),$D126-1))))</f>
        <v/>
      </c>
      <c r="R126" s="25">
        <f t="shared" ca="1" si="2"/>
        <v>97</v>
      </c>
    </row>
    <row r="127" spans="1:18">
      <c r="A127" s="20">
        <v>1</v>
      </c>
      <c r="B127" s="20" t="s">
        <v>142</v>
      </c>
      <c r="C127" s="21">
        <v>37622</v>
      </c>
      <c r="D127" s="21">
        <v>43495</v>
      </c>
      <c r="E127" s="21">
        <v>44295</v>
      </c>
      <c r="F127" s="27">
        <f ca="1">IF(MONTH(TODAY())&lt;MONTH(F$1),"",IF(ISBLANK(Tableau8[[#This Row],[Nom]]),"",MAX(0,MIN(EOMONTH(F$1,0),$E127)-MAX(EOMONTH(F$1,-1),$D127-1))))</f>
        <v>31</v>
      </c>
      <c r="G127" s="27">
        <f ca="1">IF(MONTH(TODAY())&lt;MONTH(G$1),"",IF(ISBLANK(Tableau8[[#This Row],[Nom]]),"",MAX(0,MIN(EOMONTH(G$1,0),$E127)-MAX(EOMONTH(G$1,-1),$D127-1))))</f>
        <v>28</v>
      </c>
      <c r="H127" s="27">
        <f ca="1">IF(MONTH(TODAY())&lt;MONTH(H$1),"",IF(ISBLANK(Tableau8[[#This Row],[Nom]]),"",MAX(0,MIN(EOMONTH(H$1,0),$E127)-MAX(EOMONTH(H$1,-1),$D127-1))))</f>
        <v>31</v>
      </c>
      <c r="I127" s="27">
        <f ca="1">IF(MONTH(TODAY())&lt;MONTH(I$1),"",IF(ISBLANK(Tableau8[[#This Row],[Nom]]),"",MAX(0,MIN(EOMONTH(I$1,0),$E127)-MAX(EOMONTH(I$1,-1),$D127-1))))</f>
        <v>9</v>
      </c>
      <c r="J127" s="27">
        <f ca="1">IF(MONTH(TODAY())&lt;MONTH(J$1),"",IF(ISBLANK(Tableau8[[#This Row],[Nom]]),"",MAX(0,MIN(EOMONTH(J$1,0),$E127)-MAX(EOMONTH(J$1,-1),$D127-1))))</f>
        <v>0</v>
      </c>
      <c r="K127" s="27">
        <f ca="1">IF(MONTH(TODAY())&lt;MONTH(K$1),"",IF(ISBLANK(Tableau8[[#This Row],[Nom]]),"",MAX(0,MIN(EOMONTH(K$1,0),$E127)-MAX(EOMONTH(K$1,-1),$D127-1))))</f>
        <v>0</v>
      </c>
      <c r="L127" s="27" t="str">
        <f ca="1">IF(MONTH(TODAY())&lt;MONTH(L$1),"",IF(ISBLANK(Tableau8[[#This Row],[Nom]]),"",MAX(0,MIN(EOMONTH(L$1,0),$E127)-MAX(EOMONTH(L$1,-1),$D127-1))))</f>
        <v/>
      </c>
      <c r="M127" s="27" t="str">
        <f ca="1">IF(MONTH(TODAY())&lt;MONTH(M$1),"",IF(ISBLANK(Tableau8[[#This Row],[Nom]]),"",MAX(0,MIN(EOMONTH(M$1,0),$E127)-MAX(EOMONTH(M$1,-1),$D127-1))))</f>
        <v/>
      </c>
      <c r="N127" s="27" t="str">
        <f ca="1">IF(MONTH(TODAY())&lt;MONTH(N$1),"",IF(ISBLANK(Tableau8[[#This Row],[Nom]]),"",MAX(0,MIN(EOMONTH(N$1,0),$E127)-MAX(EOMONTH(N$1,-1),$D127-1))))</f>
        <v/>
      </c>
      <c r="O127" s="27" t="str">
        <f ca="1">IF(MONTH(TODAY())&lt;MONTH(O$1),"",IF(ISBLANK(Tableau8[[#This Row],[Nom]]),"",MAX(0,MIN(EOMONTH(O$1,0),$E127)-MAX(EOMONTH(O$1,-1),$D127-1))))</f>
        <v/>
      </c>
      <c r="P127" s="27" t="str">
        <f ca="1">IF(MONTH(TODAY())&lt;MONTH(P$1),"",IF(ISBLANK(Tableau8[[#This Row],[Nom]]),"",MAX(0,MIN(EOMONTH(P$1,0),$E127)-MAX(EOMONTH(P$1,-1),$D127-1))))</f>
        <v/>
      </c>
      <c r="Q127" s="27" t="str">
        <f ca="1">IF(MONTH(TODAY())&lt;MONTH(Q$1),"",IF(ISBLANK(Tableau8[[#This Row],[Nom]]),"",MAX(0,MIN(EOMONTH(Q$1,0),$E127)-MAX(EOMONTH(Q$1,-1),$D127-1))))</f>
        <v/>
      </c>
      <c r="R127" s="25">
        <f t="shared" ca="1" si="2"/>
        <v>99</v>
      </c>
    </row>
    <row r="128" spans="1:18">
      <c r="A128" s="20">
        <v>1</v>
      </c>
      <c r="B128" s="20" t="s">
        <v>253</v>
      </c>
      <c r="C128" s="21">
        <v>37690</v>
      </c>
      <c r="D128" s="21">
        <v>44001</v>
      </c>
      <c r="E128" s="21">
        <v>44295</v>
      </c>
      <c r="F128" s="27">
        <f ca="1">IF(MONTH(TODAY())&lt;MONTH(F$1),"",IF(ISBLANK(Tableau8[[#This Row],[Nom]]),"",MAX(0,MIN(EOMONTH(F$1,0),$E128)-MAX(EOMONTH(F$1,-1),$D128-1))))</f>
        <v>31</v>
      </c>
      <c r="G128" s="27">
        <f ca="1">IF(MONTH(TODAY())&lt;MONTH(G$1),"",IF(ISBLANK(Tableau8[[#This Row],[Nom]]),"",MAX(0,MIN(EOMONTH(G$1,0),$E128)-MAX(EOMONTH(G$1,-1),$D128-1))))</f>
        <v>28</v>
      </c>
      <c r="H128" s="27">
        <f ca="1">IF(MONTH(TODAY())&lt;MONTH(H$1),"",IF(ISBLANK(Tableau8[[#This Row],[Nom]]),"",MAX(0,MIN(EOMONTH(H$1,0),$E128)-MAX(EOMONTH(H$1,-1),$D128-1))))</f>
        <v>31</v>
      </c>
      <c r="I128" s="27">
        <f ca="1">IF(MONTH(TODAY())&lt;MONTH(I$1),"",IF(ISBLANK(Tableau8[[#This Row],[Nom]]),"",MAX(0,MIN(EOMONTH(I$1,0),$E128)-MAX(EOMONTH(I$1,-1),$D128-1))))</f>
        <v>9</v>
      </c>
      <c r="J128" s="27">
        <f ca="1">IF(MONTH(TODAY())&lt;MONTH(J$1),"",IF(ISBLANK(Tableau8[[#This Row],[Nom]]),"",MAX(0,MIN(EOMONTH(J$1,0),$E128)-MAX(EOMONTH(J$1,-1),$D128-1))))</f>
        <v>0</v>
      </c>
      <c r="K128" s="27">
        <f ca="1">IF(MONTH(TODAY())&lt;MONTH(K$1),"",IF(ISBLANK(Tableau8[[#This Row],[Nom]]),"",MAX(0,MIN(EOMONTH(K$1,0),$E128)-MAX(EOMONTH(K$1,-1),$D128-1))))</f>
        <v>0</v>
      </c>
      <c r="L128" s="27" t="str">
        <f ca="1">IF(MONTH(TODAY())&lt;MONTH(L$1),"",IF(ISBLANK(Tableau8[[#This Row],[Nom]]),"",MAX(0,MIN(EOMONTH(L$1,0),$E128)-MAX(EOMONTH(L$1,-1),$D128-1))))</f>
        <v/>
      </c>
      <c r="M128" s="27" t="str">
        <f ca="1">IF(MONTH(TODAY())&lt;MONTH(M$1),"",IF(ISBLANK(Tableau8[[#This Row],[Nom]]),"",MAX(0,MIN(EOMONTH(M$1,0),$E128)-MAX(EOMONTH(M$1,-1),$D128-1))))</f>
        <v/>
      </c>
      <c r="N128" s="27" t="str">
        <f ca="1">IF(MONTH(TODAY())&lt;MONTH(N$1),"",IF(ISBLANK(Tableau8[[#This Row],[Nom]]),"",MAX(0,MIN(EOMONTH(N$1,0),$E128)-MAX(EOMONTH(N$1,-1),$D128-1))))</f>
        <v/>
      </c>
      <c r="O128" s="27" t="str">
        <f ca="1">IF(MONTH(TODAY())&lt;MONTH(O$1),"",IF(ISBLANK(Tableau8[[#This Row],[Nom]]),"",MAX(0,MIN(EOMONTH(O$1,0),$E128)-MAX(EOMONTH(O$1,-1),$D128-1))))</f>
        <v/>
      </c>
      <c r="P128" s="27" t="str">
        <f ca="1">IF(MONTH(TODAY())&lt;MONTH(P$1),"",IF(ISBLANK(Tableau8[[#This Row],[Nom]]),"",MAX(0,MIN(EOMONTH(P$1,0),$E128)-MAX(EOMONTH(P$1,-1),$D128-1))))</f>
        <v/>
      </c>
      <c r="Q128" s="27" t="str">
        <f ca="1">IF(MONTH(TODAY())&lt;MONTH(Q$1),"",IF(ISBLANK(Tableau8[[#This Row],[Nom]]),"",MAX(0,MIN(EOMONTH(Q$1,0),$E128)-MAX(EOMONTH(Q$1,-1),$D128-1))))</f>
        <v/>
      </c>
      <c r="R128" s="25">
        <f t="shared" ca="1" si="2"/>
        <v>99</v>
      </c>
    </row>
    <row r="129" spans="1:18">
      <c r="A129" s="20">
        <v>1</v>
      </c>
      <c r="B129" s="20" t="s">
        <v>206</v>
      </c>
      <c r="C129" s="21">
        <v>37622</v>
      </c>
      <c r="D129" s="21">
        <v>44008</v>
      </c>
      <c r="E129" s="21">
        <v>44295</v>
      </c>
      <c r="F129" s="27">
        <f ca="1">IF(MONTH(TODAY())&lt;MONTH(F$1),"",IF(ISBLANK(Tableau8[[#This Row],[Nom]]),"",MAX(0,MIN(EOMONTH(F$1,0),$E129)-MAX(EOMONTH(F$1,-1),$D129-1))))</f>
        <v>31</v>
      </c>
      <c r="G129" s="27">
        <f ca="1">IF(MONTH(TODAY())&lt;MONTH(G$1),"",IF(ISBLANK(Tableau8[[#This Row],[Nom]]),"",MAX(0,MIN(EOMONTH(G$1,0),$E129)-MAX(EOMONTH(G$1,-1),$D129-1))))</f>
        <v>28</v>
      </c>
      <c r="H129" s="27">
        <f ca="1">IF(MONTH(TODAY())&lt;MONTH(H$1),"",IF(ISBLANK(Tableau8[[#This Row],[Nom]]),"",MAX(0,MIN(EOMONTH(H$1,0),$E129)-MAX(EOMONTH(H$1,-1),$D129-1))))</f>
        <v>31</v>
      </c>
      <c r="I129" s="27">
        <f ca="1">IF(MONTH(TODAY())&lt;MONTH(I$1),"",IF(ISBLANK(Tableau8[[#This Row],[Nom]]),"",MAX(0,MIN(EOMONTH(I$1,0),$E129)-MAX(EOMONTH(I$1,-1),$D129-1))))</f>
        <v>9</v>
      </c>
      <c r="J129" s="27">
        <f ca="1">IF(MONTH(TODAY())&lt;MONTH(J$1),"",IF(ISBLANK(Tableau8[[#This Row],[Nom]]),"",MAX(0,MIN(EOMONTH(J$1,0),$E129)-MAX(EOMONTH(J$1,-1),$D129-1))))</f>
        <v>0</v>
      </c>
      <c r="K129" s="27">
        <f ca="1">IF(MONTH(TODAY())&lt;MONTH(K$1),"",IF(ISBLANK(Tableau8[[#This Row],[Nom]]),"",MAX(0,MIN(EOMONTH(K$1,0),$E129)-MAX(EOMONTH(K$1,-1),$D129-1))))</f>
        <v>0</v>
      </c>
      <c r="L129" s="27" t="str">
        <f ca="1">IF(MONTH(TODAY())&lt;MONTH(L$1),"",IF(ISBLANK(Tableau8[[#This Row],[Nom]]),"",MAX(0,MIN(EOMONTH(L$1,0),$E129)-MAX(EOMONTH(L$1,-1),$D129-1))))</f>
        <v/>
      </c>
      <c r="M129" s="27" t="str">
        <f ca="1">IF(MONTH(TODAY())&lt;MONTH(M$1),"",IF(ISBLANK(Tableau8[[#This Row],[Nom]]),"",MAX(0,MIN(EOMONTH(M$1,0),$E129)-MAX(EOMONTH(M$1,-1),$D129-1))))</f>
        <v/>
      </c>
      <c r="N129" s="27" t="str">
        <f ca="1">IF(MONTH(TODAY())&lt;MONTH(N$1),"",IF(ISBLANK(Tableau8[[#This Row],[Nom]]),"",MAX(0,MIN(EOMONTH(N$1,0),$E129)-MAX(EOMONTH(N$1,-1),$D129-1))))</f>
        <v/>
      </c>
      <c r="O129" s="27" t="str">
        <f ca="1">IF(MONTH(TODAY())&lt;MONTH(O$1),"",IF(ISBLANK(Tableau8[[#This Row],[Nom]]),"",MAX(0,MIN(EOMONTH(O$1,0),$E129)-MAX(EOMONTH(O$1,-1),$D129-1))))</f>
        <v/>
      </c>
      <c r="P129" s="27" t="str">
        <f ca="1">IF(MONTH(TODAY())&lt;MONTH(P$1),"",IF(ISBLANK(Tableau8[[#This Row],[Nom]]),"",MAX(0,MIN(EOMONTH(P$1,0),$E129)-MAX(EOMONTH(P$1,-1),$D129-1))))</f>
        <v/>
      </c>
      <c r="Q129" s="27" t="str">
        <f ca="1">IF(MONTH(TODAY())&lt;MONTH(Q$1),"",IF(ISBLANK(Tableau8[[#This Row],[Nom]]),"",MAX(0,MIN(EOMONTH(Q$1,0),$E129)-MAX(EOMONTH(Q$1,-1),$D129-1))))</f>
        <v/>
      </c>
      <c r="R129" s="25">
        <f t="shared" ca="1" si="2"/>
        <v>99</v>
      </c>
    </row>
    <row r="130" spans="1:18">
      <c r="A130" s="20">
        <v>1</v>
      </c>
      <c r="B130" s="20" t="s">
        <v>240</v>
      </c>
      <c r="C130" s="21">
        <v>38097</v>
      </c>
      <c r="D130" s="21">
        <v>44069</v>
      </c>
      <c r="E130" s="21">
        <v>44296</v>
      </c>
      <c r="F130" s="27">
        <f ca="1">IF(MONTH(TODAY())&lt;MONTH(F$1),"",IF(ISBLANK(Tableau8[[#This Row],[Nom]]),"",MAX(0,MIN(EOMONTH(F$1,0),$E130)-MAX(EOMONTH(F$1,-1),$D130-1))))</f>
        <v>31</v>
      </c>
      <c r="G130" s="27">
        <f ca="1">IF(MONTH(TODAY())&lt;MONTH(G$1),"",IF(ISBLANK(Tableau8[[#This Row],[Nom]]),"",MAX(0,MIN(EOMONTH(G$1,0),$E130)-MAX(EOMONTH(G$1,-1),$D130-1))))</f>
        <v>28</v>
      </c>
      <c r="H130" s="27">
        <f ca="1">IF(MONTH(TODAY())&lt;MONTH(H$1),"",IF(ISBLANK(Tableau8[[#This Row],[Nom]]),"",MAX(0,MIN(EOMONTH(H$1,0),$E130)-MAX(EOMONTH(H$1,-1),$D130-1))))</f>
        <v>31</v>
      </c>
      <c r="I130" s="27">
        <f ca="1">IF(MONTH(TODAY())&lt;MONTH(I$1),"",IF(ISBLANK(Tableau8[[#This Row],[Nom]]),"",MAX(0,MIN(EOMONTH(I$1,0),$E130)-MAX(EOMONTH(I$1,-1),$D130-1))))</f>
        <v>10</v>
      </c>
      <c r="J130" s="27">
        <f ca="1">IF(MONTH(TODAY())&lt;MONTH(J$1),"",IF(ISBLANK(Tableau8[[#This Row],[Nom]]),"",MAX(0,MIN(EOMONTH(J$1,0),$E130)-MAX(EOMONTH(J$1,-1),$D130-1))))</f>
        <v>0</v>
      </c>
      <c r="K130" s="27">
        <f ca="1">IF(MONTH(TODAY())&lt;MONTH(K$1),"",IF(ISBLANK(Tableau8[[#This Row],[Nom]]),"",MAX(0,MIN(EOMONTH(K$1,0),$E130)-MAX(EOMONTH(K$1,-1),$D130-1))))</f>
        <v>0</v>
      </c>
      <c r="L130" s="27" t="str">
        <f ca="1">IF(MONTH(TODAY())&lt;MONTH(L$1),"",IF(ISBLANK(Tableau8[[#This Row],[Nom]]),"",MAX(0,MIN(EOMONTH(L$1,0),$E130)-MAX(EOMONTH(L$1,-1),$D130-1))))</f>
        <v/>
      </c>
      <c r="M130" s="27" t="str">
        <f ca="1">IF(MONTH(TODAY())&lt;MONTH(M$1),"",IF(ISBLANK(Tableau8[[#This Row],[Nom]]),"",MAX(0,MIN(EOMONTH(M$1,0),$E130)-MAX(EOMONTH(M$1,-1),$D130-1))))</f>
        <v/>
      </c>
      <c r="N130" s="27" t="str">
        <f ca="1">IF(MONTH(TODAY())&lt;MONTH(N$1),"",IF(ISBLANK(Tableau8[[#This Row],[Nom]]),"",MAX(0,MIN(EOMONTH(N$1,0),$E130)-MAX(EOMONTH(N$1,-1),$D130-1))))</f>
        <v/>
      </c>
      <c r="O130" s="27" t="str">
        <f ca="1">IF(MONTH(TODAY())&lt;MONTH(O$1),"",IF(ISBLANK(Tableau8[[#This Row],[Nom]]),"",MAX(0,MIN(EOMONTH(O$1,0),$E130)-MAX(EOMONTH(O$1,-1),$D130-1))))</f>
        <v/>
      </c>
      <c r="P130" s="27" t="str">
        <f ca="1">IF(MONTH(TODAY())&lt;MONTH(P$1),"",IF(ISBLANK(Tableau8[[#This Row],[Nom]]),"",MAX(0,MIN(EOMONTH(P$1,0),$E130)-MAX(EOMONTH(P$1,-1),$D130-1))))</f>
        <v/>
      </c>
      <c r="Q130" s="27" t="str">
        <f ca="1">IF(MONTH(TODAY())&lt;MONTH(Q$1),"",IF(ISBLANK(Tableau8[[#This Row],[Nom]]),"",MAX(0,MIN(EOMONTH(Q$1,0),$E130)-MAX(EOMONTH(Q$1,-1),$D130-1))))</f>
        <v/>
      </c>
      <c r="R130" s="25">
        <f t="shared" ca="1" si="2"/>
        <v>100</v>
      </c>
    </row>
    <row r="131" spans="1:18">
      <c r="A131" s="20">
        <v>1</v>
      </c>
      <c r="B131" s="20" t="s">
        <v>207</v>
      </c>
      <c r="C131" s="21">
        <v>37726</v>
      </c>
      <c r="D131" s="21">
        <v>43819</v>
      </c>
      <c r="E131" s="21">
        <v>44307</v>
      </c>
      <c r="F131" s="27">
        <f ca="1">IF(MONTH(TODAY())&lt;MONTH(F$1),"",IF(ISBLANK(Tableau8[[#This Row],[Nom]]),"",MAX(0,MIN(EOMONTH(F$1,0),$E131)-MAX(EOMONTH(F$1,-1),$D131-1))))</f>
        <v>31</v>
      </c>
      <c r="G131" s="27">
        <f ca="1">IF(MONTH(TODAY())&lt;MONTH(G$1),"",IF(ISBLANK(Tableau8[[#This Row],[Nom]]),"",MAX(0,MIN(EOMONTH(G$1,0),$E131)-MAX(EOMONTH(G$1,-1),$D131-1))))</f>
        <v>28</v>
      </c>
      <c r="H131" s="27">
        <f ca="1">IF(MONTH(TODAY())&lt;MONTH(H$1),"",IF(ISBLANK(Tableau8[[#This Row],[Nom]]),"",MAX(0,MIN(EOMONTH(H$1,0),$E131)-MAX(EOMONTH(H$1,-1),$D131-1))))</f>
        <v>31</v>
      </c>
      <c r="I131" s="27">
        <f ca="1">IF(MONTH(TODAY())&lt;MONTH(I$1),"",IF(ISBLANK(Tableau8[[#This Row],[Nom]]),"",MAX(0,MIN(EOMONTH(I$1,0),$E131)-MAX(EOMONTH(I$1,-1),$D131-1))))</f>
        <v>21</v>
      </c>
      <c r="J131" s="27">
        <f ca="1">IF(MONTH(TODAY())&lt;MONTH(J$1),"",IF(ISBLANK(Tableau8[[#This Row],[Nom]]),"",MAX(0,MIN(EOMONTH(J$1,0),$E131)-MAX(EOMONTH(J$1,-1),$D131-1))))</f>
        <v>0</v>
      </c>
      <c r="K131" s="27">
        <f ca="1">IF(MONTH(TODAY())&lt;MONTH(K$1),"",IF(ISBLANK(Tableau8[[#This Row],[Nom]]),"",MAX(0,MIN(EOMONTH(K$1,0),$E131)-MAX(EOMONTH(K$1,-1),$D131-1))))</f>
        <v>0</v>
      </c>
      <c r="L131" s="27" t="str">
        <f ca="1">IF(MONTH(TODAY())&lt;MONTH(L$1),"",IF(ISBLANK(Tableau8[[#This Row],[Nom]]),"",MAX(0,MIN(EOMONTH(L$1,0),$E131)-MAX(EOMONTH(L$1,-1),$D131-1))))</f>
        <v/>
      </c>
      <c r="M131" s="27" t="str">
        <f ca="1">IF(MONTH(TODAY())&lt;MONTH(M$1),"",IF(ISBLANK(Tableau8[[#This Row],[Nom]]),"",MAX(0,MIN(EOMONTH(M$1,0),$E131)-MAX(EOMONTH(M$1,-1),$D131-1))))</f>
        <v/>
      </c>
      <c r="N131" s="27" t="str">
        <f ca="1">IF(MONTH(TODAY())&lt;MONTH(N$1),"",IF(ISBLANK(Tableau8[[#This Row],[Nom]]),"",MAX(0,MIN(EOMONTH(N$1,0),$E131)-MAX(EOMONTH(N$1,-1),$D131-1))))</f>
        <v/>
      </c>
      <c r="O131" s="27" t="str">
        <f ca="1">IF(MONTH(TODAY())&lt;MONTH(O$1),"",IF(ISBLANK(Tableau8[[#This Row],[Nom]]),"",MAX(0,MIN(EOMONTH(O$1,0),$E131)-MAX(EOMONTH(O$1,-1),$D131-1))))</f>
        <v/>
      </c>
      <c r="P131" s="27" t="str">
        <f ca="1">IF(MONTH(TODAY())&lt;MONTH(P$1),"",IF(ISBLANK(Tableau8[[#This Row],[Nom]]),"",MAX(0,MIN(EOMONTH(P$1,0),$E131)-MAX(EOMONTH(P$1,-1),$D131-1))))</f>
        <v/>
      </c>
      <c r="Q131" s="27" t="str">
        <f ca="1">IF(MONTH(TODAY())&lt;MONTH(Q$1),"",IF(ISBLANK(Tableau8[[#This Row],[Nom]]),"",MAX(0,MIN(EOMONTH(Q$1,0),$E131)-MAX(EOMONTH(Q$1,-1),$D131-1))))</f>
        <v/>
      </c>
      <c r="R131" s="25">
        <f t="shared" ca="1" si="2"/>
        <v>111</v>
      </c>
    </row>
    <row r="132" spans="1:18">
      <c r="A132" s="20">
        <v>1</v>
      </c>
      <c r="B132" s="20" t="s">
        <v>251</v>
      </c>
      <c r="C132" s="21">
        <v>38113</v>
      </c>
      <c r="D132" s="21">
        <v>43825</v>
      </c>
      <c r="E132" s="21">
        <v>44315</v>
      </c>
      <c r="F132" s="27">
        <f ca="1">IF(MONTH(TODAY())&lt;MONTH(F$1),"",IF(ISBLANK(Tableau8[[#This Row],[Nom]]),"",MAX(0,MIN(EOMONTH(F$1,0),$E132)-MAX(EOMONTH(F$1,-1),$D132-1))))</f>
        <v>31</v>
      </c>
      <c r="G132" s="27">
        <f ca="1">IF(MONTH(TODAY())&lt;MONTH(G$1),"",IF(ISBLANK(Tableau8[[#This Row],[Nom]]),"",MAX(0,MIN(EOMONTH(G$1,0),$E132)-MAX(EOMONTH(G$1,-1),$D132-1))))</f>
        <v>28</v>
      </c>
      <c r="H132" s="27">
        <f ca="1">IF(MONTH(TODAY())&lt;MONTH(H$1),"",IF(ISBLANK(Tableau8[[#This Row],[Nom]]),"",MAX(0,MIN(EOMONTH(H$1,0),$E132)-MAX(EOMONTH(H$1,-1),$D132-1))))</f>
        <v>31</v>
      </c>
      <c r="I132" s="27">
        <f ca="1">IF(MONTH(TODAY())&lt;MONTH(I$1),"",IF(ISBLANK(Tableau8[[#This Row],[Nom]]),"",MAX(0,MIN(EOMONTH(I$1,0),$E132)-MAX(EOMONTH(I$1,-1),$D132-1))))</f>
        <v>29</v>
      </c>
      <c r="J132" s="27">
        <f ca="1">IF(MONTH(TODAY())&lt;MONTH(J$1),"",IF(ISBLANK(Tableau8[[#This Row],[Nom]]),"",MAX(0,MIN(EOMONTH(J$1,0),$E132)-MAX(EOMONTH(J$1,-1),$D132-1))))</f>
        <v>0</v>
      </c>
      <c r="K132" s="27">
        <f ca="1">IF(MONTH(TODAY())&lt;MONTH(K$1),"",IF(ISBLANK(Tableau8[[#This Row],[Nom]]),"",MAX(0,MIN(EOMONTH(K$1,0),$E132)-MAX(EOMONTH(K$1,-1),$D132-1))))</f>
        <v>0</v>
      </c>
      <c r="L132" s="27" t="str">
        <f ca="1">IF(MONTH(TODAY())&lt;MONTH(L$1),"",IF(ISBLANK(Tableau8[[#This Row],[Nom]]),"",MAX(0,MIN(EOMONTH(L$1,0),$E132)-MAX(EOMONTH(L$1,-1),$D132-1))))</f>
        <v/>
      </c>
      <c r="M132" s="27" t="str">
        <f ca="1">IF(MONTH(TODAY())&lt;MONTH(M$1),"",IF(ISBLANK(Tableau8[[#This Row],[Nom]]),"",MAX(0,MIN(EOMONTH(M$1,0),$E132)-MAX(EOMONTH(M$1,-1),$D132-1))))</f>
        <v/>
      </c>
      <c r="N132" s="27" t="str">
        <f ca="1">IF(MONTH(TODAY())&lt;MONTH(N$1),"",IF(ISBLANK(Tableau8[[#This Row],[Nom]]),"",MAX(0,MIN(EOMONTH(N$1,0),$E132)-MAX(EOMONTH(N$1,-1),$D132-1))))</f>
        <v/>
      </c>
      <c r="O132" s="27" t="str">
        <f ca="1">IF(MONTH(TODAY())&lt;MONTH(O$1),"",IF(ISBLANK(Tableau8[[#This Row],[Nom]]),"",MAX(0,MIN(EOMONTH(O$1,0),$E132)-MAX(EOMONTH(O$1,-1),$D132-1))))</f>
        <v/>
      </c>
      <c r="P132" s="27" t="str">
        <f ca="1">IF(MONTH(TODAY())&lt;MONTH(P$1),"",IF(ISBLANK(Tableau8[[#This Row],[Nom]]),"",MAX(0,MIN(EOMONTH(P$1,0),$E132)-MAX(EOMONTH(P$1,-1),$D132-1))))</f>
        <v/>
      </c>
      <c r="Q132" s="27" t="str">
        <f ca="1">IF(MONTH(TODAY())&lt;MONTH(Q$1),"",IF(ISBLANK(Tableau8[[#This Row],[Nom]]),"",MAX(0,MIN(EOMONTH(Q$1,0),$E132)-MAX(EOMONTH(Q$1,-1),$D132-1))))</f>
        <v/>
      </c>
      <c r="R132" s="25">
        <f t="shared" ca="1" si="2"/>
        <v>119</v>
      </c>
    </row>
    <row r="133" spans="1:18">
      <c r="A133" s="20">
        <v>1</v>
      </c>
      <c r="B133" s="20" t="s">
        <v>244</v>
      </c>
      <c r="C133" s="21">
        <v>37665</v>
      </c>
      <c r="D133" s="21">
        <v>43852</v>
      </c>
      <c r="E133" s="21">
        <v>44341</v>
      </c>
      <c r="F133" s="27">
        <f ca="1">IF(MONTH(TODAY())&lt;MONTH(F$1),"",IF(ISBLANK(Tableau8[[#This Row],[Nom]]),"",MAX(0,MIN(EOMONTH(F$1,0),$E133)-MAX(EOMONTH(F$1,-1),$D133-1))))</f>
        <v>31</v>
      </c>
      <c r="G133" s="27">
        <f ca="1">IF(MONTH(TODAY())&lt;MONTH(G$1),"",IF(ISBLANK(Tableau8[[#This Row],[Nom]]),"",MAX(0,MIN(EOMONTH(G$1,0),$E133)-MAX(EOMONTH(G$1,-1),$D133-1))))</f>
        <v>28</v>
      </c>
      <c r="H133" s="27">
        <f ca="1">IF(MONTH(TODAY())&lt;MONTH(H$1),"",IF(ISBLANK(Tableau8[[#This Row],[Nom]]),"",MAX(0,MIN(EOMONTH(H$1,0),$E133)-MAX(EOMONTH(H$1,-1),$D133-1))))</f>
        <v>31</v>
      </c>
      <c r="I133" s="27">
        <f ca="1">IF(MONTH(TODAY())&lt;MONTH(I$1),"",IF(ISBLANK(Tableau8[[#This Row],[Nom]]),"",MAX(0,MIN(EOMONTH(I$1,0),$E133)-MAX(EOMONTH(I$1,-1),$D133-1))))</f>
        <v>30</v>
      </c>
      <c r="J133" s="27">
        <f ca="1">IF(MONTH(TODAY())&lt;MONTH(J$1),"",IF(ISBLANK(Tableau8[[#This Row],[Nom]]),"",MAX(0,MIN(EOMONTH(J$1,0),$E133)-MAX(EOMONTH(J$1,-1),$D133-1))))</f>
        <v>25</v>
      </c>
      <c r="K133" s="27">
        <f ca="1">IF(MONTH(TODAY())&lt;MONTH(K$1),"",IF(ISBLANK(Tableau8[[#This Row],[Nom]]),"",MAX(0,MIN(EOMONTH(K$1,0),$E133)-MAX(EOMONTH(K$1,-1),$D133-1))))</f>
        <v>0</v>
      </c>
      <c r="L133" s="27" t="str">
        <f ca="1">IF(MONTH(TODAY())&lt;MONTH(L$1),"",IF(ISBLANK(Tableau8[[#This Row],[Nom]]),"",MAX(0,MIN(EOMONTH(L$1,0),$E133)-MAX(EOMONTH(L$1,-1),$D133-1))))</f>
        <v/>
      </c>
      <c r="M133" s="27" t="str">
        <f ca="1">IF(MONTH(TODAY())&lt;MONTH(M$1),"",IF(ISBLANK(Tableau8[[#This Row],[Nom]]),"",MAX(0,MIN(EOMONTH(M$1,0),$E133)-MAX(EOMONTH(M$1,-1),$D133-1))))</f>
        <v/>
      </c>
      <c r="N133" s="27" t="str">
        <f ca="1">IF(MONTH(TODAY())&lt;MONTH(N$1),"",IF(ISBLANK(Tableau8[[#This Row],[Nom]]),"",MAX(0,MIN(EOMONTH(N$1,0),$E133)-MAX(EOMONTH(N$1,-1),$D133-1))))</f>
        <v/>
      </c>
      <c r="O133" s="27" t="str">
        <f ca="1">IF(MONTH(TODAY())&lt;MONTH(O$1),"",IF(ISBLANK(Tableau8[[#This Row],[Nom]]),"",MAX(0,MIN(EOMONTH(O$1,0),$E133)-MAX(EOMONTH(O$1,-1),$D133-1))))</f>
        <v/>
      </c>
      <c r="P133" s="27" t="str">
        <f ca="1">IF(MONTH(TODAY())&lt;MONTH(P$1),"",IF(ISBLANK(Tableau8[[#This Row],[Nom]]),"",MAX(0,MIN(EOMONTH(P$1,0),$E133)-MAX(EOMONTH(P$1,-1),$D133-1))))</f>
        <v/>
      </c>
      <c r="Q133" s="27" t="str">
        <f ca="1">IF(MONTH(TODAY())&lt;MONTH(Q$1),"",IF(ISBLANK(Tableau8[[#This Row],[Nom]]),"",MAX(0,MIN(EOMONTH(Q$1,0),$E133)-MAX(EOMONTH(Q$1,-1),$D133-1))))</f>
        <v/>
      </c>
      <c r="R133" s="25">
        <f t="shared" ca="1" si="2"/>
        <v>145</v>
      </c>
    </row>
    <row r="134" spans="1:18">
      <c r="A134" s="20">
        <v>1</v>
      </c>
      <c r="B134" s="20" t="s">
        <v>403</v>
      </c>
      <c r="C134" s="21">
        <v>38482</v>
      </c>
      <c r="D134" s="21">
        <v>44139</v>
      </c>
      <c r="E134" s="21">
        <v>44350</v>
      </c>
      <c r="F134" s="27">
        <f ca="1">IF(MONTH(TODAY())&lt;MONTH(F$1),"",IF(ISBLANK(Tableau8[[#This Row],[Nom]]),"",MAX(0,MIN(EOMONTH(F$1,0),$E134)-MAX(EOMONTH(F$1,-1),$D134-1))))</f>
        <v>31</v>
      </c>
      <c r="G134" s="27">
        <f ca="1">IF(MONTH(TODAY())&lt;MONTH(G$1),"",IF(ISBLANK(Tableau8[[#This Row],[Nom]]),"",MAX(0,MIN(EOMONTH(G$1,0),$E134)-MAX(EOMONTH(G$1,-1),$D134-1))))</f>
        <v>28</v>
      </c>
      <c r="H134" s="27">
        <f ca="1">IF(MONTH(TODAY())&lt;MONTH(H$1),"",IF(ISBLANK(Tableau8[[#This Row],[Nom]]),"",MAX(0,MIN(EOMONTH(H$1,0),$E134)-MAX(EOMONTH(H$1,-1),$D134-1))))</f>
        <v>31</v>
      </c>
      <c r="I134" s="27">
        <f ca="1">IF(MONTH(TODAY())&lt;MONTH(I$1),"",IF(ISBLANK(Tableau8[[#This Row],[Nom]]),"",MAX(0,MIN(EOMONTH(I$1,0),$E134)-MAX(EOMONTH(I$1,-1),$D134-1))))</f>
        <v>30</v>
      </c>
      <c r="J134" s="27">
        <f ca="1">IF(MONTH(TODAY())&lt;MONTH(J$1),"",IF(ISBLANK(Tableau8[[#This Row],[Nom]]),"",MAX(0,MIN(EOMONTH(J$1,0),$E134)-MAX(EOMONTH(J$1,-1),$D134-1))))</f>
        <v>31</v>
      </c>
      <c r="K134" s="27">
        <f ca="1">IF(MONTH(TODAY())&lt;MONTH(K$1),"",IF(ISBLANK(Tableau8[[#This Row],[Nom]]),"",MAX(0,MIN(EOMONTH(K$1,0),$E134)-MAX(EOMONTH(K$1,-1),$D134-1))))</f>
        <v>3</v>
      </c>
      <c r="L134" s="27" t="str">
        <f ca="1">IF(MONTH(TODAY())&lt;MONTH(L$1),"",IF(ISBLANK(Tableau8[[#This Row],[Nom]]),"",MAX(0,MIN(EOMONTH(L$1,0),$E134)-MAX(EOMONTH(L$1,-1),$D134-1))))</f>
        <v/>
      </c>
      <c r="M134" s="27" t="str">
        <f ca="1">IF(MONTH(TODAY())&lt;MONTH(M$1),"",IF(ISBLANK(Tableau8[[#This Row],[Nom]]),"",MAX(0,MIN(EOMONTH(M$1,0),$E134)-MAX(EOMONTH(M$1,-1),$D134-1))))</f>
        <v/>
      </c>
      <c r="N134" s="27" t="str">
        <f ca="1">IF(MONTH(TODAY())&lt;MONTH(N$1),"",IF(ISBLANK(Tableau8[[#This Row],[Nom]]),"",MAX(0,MIN(EOMONTH(N$1,0),$E134)-MAX(EOMONTH(N$1,-1),$D134-1))))</f>
        <v/>
      </c>
      <c r="O134" s="27" t="str">
        <f ca="1">IF(MONTH(TODAY())&lt;MONTH(O$1),"",IF(ISBLANK(Tableau8[[#This Row],[Nom]]),"",MAX(0,MIN(EOMONTH(O$1,0),$E134)-MAX(EOMONTH(O$1,-1),$D134-1))))</f>
        <v/>
      </c>
      <c r="P134" s="27" t="str">
        <f ca="1">IF(MONTH(TODAY())&lt;MONTH(P$1),"",IF(ISBLANK(Tableau8[[#This Row],[Nom]]),"",MAX(0,MIN(EOMONTH(P$1,0),$E134)-MAX(EOMONTH(P$1,-1),$D134-1))))</f>
        <v/>
      </c>
      <c r="Q134" s="27" t="str">
        <f ca="1">IF(MONTH(TODAY())&lt;MONTH(Q$1),"",IF(ISBLANK(Tableau8[[#This Row],[Nom]]),"",MAX(0,MIN(EOMONTH(Q$1,0),$E134)-MAX(EOMONTH(Q$1,-1),$D134-1))))</f>
        <v/>
      </c>
      <c r="R134" s="25">
        <f t="shared" ca="1" si="2"/>
        <v>154</v>
      </c>
    </row>
    <row r="135" spans="1:18">
      <c r="A135" s="20">
        <v>1</v>
      </c>
      <c r="B135" s="20" t="s">
        <v>414</v>
      </c>
      <c r="C135" s="21">
        <v>38345</v>
      </c>
      <c r="D135" s="21">
        <v>44336</v>
      </c>
      <c r="E135" s="21">
        <v>44353</v>
      </c>
      <c r="F135" s="27">
        <f ca="1">IF(MONTH(TODAY())&lt;MONTH(F$1),"",IF(ISBLANK(Tableau8[[#This Row],[Nom]]),"",MAX(0,MIN(EOMONTH(F$1,0),$E135)-MAX(EOMONTH(F$1,-1),$D135-1))))</f>
        <v>0</v>
      </c>
      <c r="G135" s="27">
        <f ca="1">IF(MONTH(TODAY())&lt;MONTH(G$1),"",IF(ISBLANK(Tableau8[[#This Row],[Nom]]),"",MAX(0,MIN(EOMONTH(G$1,0),$E135)-MAX(EOMONTH(G$1,-1),$D135-1))))</f>
        <v>0</v>
      </c>
      <c r="H135" s="27">
        <f ca="1">IF(MONTH(TODAY())&lt;MONTH(H$1),"",IF(ISBLANK(Tableau8[[#This Row],[Nom]]),"",MAX(0,MIN(EOMONTH(H$1,0),$E135)-MAX(EOMONTH(H$1,-1),$D135-1))))</f>
        <v>0</v>
      </c>
      <c r="I135" s="27">
        <f ca="1">IF(MONTH(TODAY())&lt;MONTH(I$1),"",IF(ISBLANK(Tableau8[[#This Row],[Nom]]),"",MAX(0,MIN(EOMONTH(I$1,0),$E135)-MAX(EOMONTH(I$1,-1),$D135-1))))</f>
        <v>0</v>
      </c>
      <c r="J135" s="27">
        <f ca="1">IF(MONTH(TODAY())&lt;MONTH(J$1),"",IF(ISBLANK(Tableau8[[#This Row],[Nom]]),"",MAX(0,MIN(EOMONTH(J$1,0),$E135)-MAX(EOMONTH(J$1,-1),$D135-1))))</f>
        <v>12</v>
      </c>
      <c r="K135" s="27">
        <f ca="1">IF(MONTH(TODAY())&lt;MONTH(K$1),"",IF(ISBLANK(Tableau8[[#This Row],[Nom]]),"",MAX(0,MIN(EOMONTH(K$1,0),$E135)-MAX(EOMONTH(K$1,-1),$D135-1))))</f>
        <v>6</v>
      </c>
      <c r="L135" s="27" t="str">
        <f ca="1">IF(MONTH(TODAY())&lt;MONTH(L$1),"",IF(ISBLANK(Tableau8[[#This Row],[Nom]]),"",MAX(0,MIN(EOMONTH(L$1,0),$E135)-MAX(EOMONTH(L$1,-1),$D135-1))))</f>
        <v/>
      </c>
      <c r="M135" s="27" t="str">
        <f ca="1">IF(MONTH(TODAY())&lt;MONTH(M$1),"",IF(ISBLANK(Tableau8[[#This Row],[Nom]]),"",MAX(0,MIN(EOMONTH(M$1,0),$E135)-MAX(EOMONTH(M$1,-1),$D135-1))))</f>
        <v/>
      </c>
      <c r="N135" s="27" t="str">
        <f ca="1">IF(MONTH(TODAY())&lt;MONTH(N$1),"",IF(ISBLANK(Tableau8[[#This Row],[Nom]]),"",MAX(0,MIN(EOMONTH(N$1,0),$E135)-MAX(EOMONTH(N$1,-1),$D135-1))))</f>
        <v/>
      </c>
      <c r="O135" s="27" t="str">
        <f ca="1">IF(MONTH(TODAY())&lt;MONTH(O$1),"",IF(ISBLANK(Tableau8[[#This Row],[Nom]]),"",MAX(0,MIN(EOMONTH(O$1,0),$E135)-MAX(EOMONTH(O$1,-1),$D135-1))))</f>
        <v/>
      </c>
      <c r="P135" s="27" t="str">
        <f ca="1">IF(MONTH(TODAY())&lt;MONTH(P$1),"",IF(ISBLANK(Tableau8[[#This Row],[Nom]]),"",MAX(0,MIN(EOMONTH(P$1,0),$E135)-MAX(EOMONTH(P$1,-1),$D135-1))))</f>
        <v/>
      </c>
      <c r="Q135" s="27" t="str">
        <f ca="1">IF(MONTH(TODAY())&lt;MONTH(Q$1),"",IF(ISBLANK(Tableau8[[#This Row],[Nom]]),"",MAX(0,MIN(EOMONTH(Q$1,0),$E135)-MAX(EOMONTH(Q$1,-1),$D135-1))))</f>
        <v/>
      </c>
      <c r="R135" s="25">
        <f t="shared" ca="1" si="2"/>
        <v>18</v>
      </c>
    </row>
    <row r="136" spans="1:18">
      <c r="A136" s="20">
        <v>1</v>
      </c>
      <c r="B136" s="20" t="s">
        <v>127</v>
      </c>
      <c r="C136" s="21">
        <v>38195</v>
      </c>
      <c r="D136" s="21">
        <v>43858</v>
      </c>
      <c r="E136" s="21">
        <v>44362</v>
      </c>
      <c r="F136" s="27">
        <f ca="1">IF(MONTH(TODAY())&lt;MONTH(F$1),"",IF(ISBLANK(Tableau8[[#This Row],[Nom]]),"",MAX(0,MIN(EOMONTH(F$1,0),$E136)-MAX(EOMONTH(F$1,-1),$D136-1))))</f>
        <v>31</v>
      </c>
      <c r="G136" s="27">
        <f ca="1">IF(MONTH(TODAY())&lt;MONTH(G$1),"",IF(ISBLANK(Tableau8[[#This Row],[Nom]]),"",MAX(0,MIN(EOMONTH(G$1,0),$E136)-MAX(EOMONTH(G$1,-1),$D136-1))))</f>
        <v>28</v>
      </c>
      <c r="H136" s="27">
        <f ca="1">IF(MONTH(TODAY())&lt;MONTH(H$1),"",IF(ISBLANK(Tableau8[[#This Row],[Nom]]),"",MAX(0,MIN(EOMONTH(H$1,0),$E136)-MAX(EOMONTH(H$1,-1),$D136-1))))</f>
        <v>31</v>
      </c>
      <c r="I136" s="27">
        <f ca="1">IF(MONTH(TODAY())&lt;MONTH(I$1),"",IF(ISBLANK(Tableau8[[#This Row],[Nom]]),"",MAX(0,MIN(EOMONTH(I$1,0),$E136)-MAX(EOMONTH(I$1,-1),$D136-1))))</f>
        <v>30</v>
      </c>
      <c r="J136" s="27">
        <f ca="1">IF(MONTH(TODAY())&lt;MONTH(J$1),"",IF(ISBLANK(Tableau8[[#This Row],[Nom]]),"",MAX(0,MIN(EOMONTH(J$1,0),$E136)-MAX(EOMONTH(J$1,-1),$D136-1))))</f>
        <v>31</v>
      </c>
      <c r="K136" s="27">
        <f ca="1">IF(MONTH(TODAY())&lt;MONTH(K$1),"",IF(ISBLANK(Tableau8[[#This Row],[Nom]]),"",MAX(0,MIN(EOMONTH(K$1,0),$E136)-MAX(EOMONTH(K$1,-1),$D136-1))))</f>
        <v>15</v>
      </c>
      <c r="L136" s="27" t="str">
        <f ca="1">IF(MONTH(TODAY())&lt;MONTH(L$1),"",IF(ISBLANK(Tableau8[[#This Row],[Nom]]),"",MAX(0,MIN(EOMONTH(L$1,0),$E136)-MAX(EOMONTH(L$1,-1),$D136-1))))</f>
        <v/>
      </c>
      <c r="M136" s="27" t="str">
        <f ca="1">IF(MONTH(TODAY())&lt;MONTH(M$1),"",IF(ISBLANK(Tableau8[[#This Row],[Nom]]),"",MAX(0,MIN(EOMONTH(M$1,0),$E136)-MAX(EOMONTH(M$1,-1),$D136-1))))</f>
        <v/>
      </c>
      <c r="N136" s="27" t="str">
        <f ca="1">IF(MONTH(TODAY())&lt;MONTH(N$1),"",IF(ISBLANK(Tableau8[[#This Row],[Nom]]),"",MAX(0,MIN(EOMONTH(N$1,0),$E136)-MAX(EOMONTH(N$1,-1),$D136-1))))</f>
        <v/>
      </c>
      <c r="O136" s="27" t="str">
        <f ca="1">IF(MONTH(TODAY())&lt;MONTH(O$1),"",IF(ISBLANK(Tableau8[[#This Row],[Nom]]),"",MAX(0,MIN(EOMONTH(O$1,0),$E136)-MAX(EOMONTH(O$1,-1),$D136-1))))</f>
        <v/>
      </c>
      <c r="P136" s="27" t="str">
        <f ca="1">IF(MONTH(TODAY())&lt;MONTH(P$1),"",IF(ISBLANK(Tableau8[[#This Row],[Nom]]),"",MAX(0,MIN(EOMONTH(P$1,0),$E136)-MAX(EOMONTH(P$1,-1),$D136-1))))</f>
        <v/>
      </c>
      <c r="Q136" s="27" t="str">
        <f ca="1">IF(MONTH(TODAY())&lt;MONTH(Q$1),"",IF(ISBLANK(Tableau8[[#This Row],[Nom]]),"",MAX(0,MIN(EOMONTH(Q$1,0),$E136)-MAX(EOMONTH(Q$1,-1),$D136-1))))</f>
        <v/>
      </c>
      <c r="R136" s="25">
        <f t="shared" ca="1" si="2"/>
        <v>166</v>
      </c>
    </row>
    <row r="137" spans="1:18">
      <c r="A137" s="20"/>
      <c r="B137" s="20"/>
      <c r="C137" s="21"/>
      <c r="D137" s="21"/>
      <c r="E137" s="21"/>
    </row>
    <row r="138" spans="1:18">
      <c r="A138" s="20"/>
      <c r="B138" s="20"/>
      <c r="C138" s="21"/>
      <c r="D138" s="21"/>
      <c r="E138" s="21"/>
    </row>
    <row r="139" spans="1:18">
      <c r="A139" s="20"/>
      <c r="B139" s="20"/>
      <c r="C139" s="21"/>
      <c r="D139" s="21"/>
      <c r="E139" s="21"/>
    </row>
    <row r="140" spans="1:18">
      <c r="A140" s="20"/>
      <c r="B140" s="20"/>
      <c r="C140" s="21"/>
      <c r="D140" s="21"/>
      <c r="E140" s="21"/>
    </row>
    <row r="141" spans="1:18">
      <c r="A141" s="20"/>
      <c r="B141" s="20"/>
      <c r="C141" s="21"/>
      <c r="D141" s="21"/>
      <c r="E141" s="21"/>
    </row>
    <row r="142" spans="1:18">
      <c r="A142" s="20"/>
      <c r="B142" s="20"/>
      <c r="C142" s="21"/>
      <c r="D142" s="21"/>
      <c r="E142" s="21"/>
    </row>
    <row r="143" spans="1:18">
      <c r="A143" s="20"/>
      <c r="B143" s="20"/>
      <c r="C143" s="21"/>
      <c r="D143" s="21"/>
      <c r="E143" s="21"/>
    </row>
    <row r="144" spans="1:18">
      <c r="A144" s="20"/>
      <c r="B144" s="20"/>
      <c r="C144" s="21"/>
      <c r="D144" s="21"/>
      <c r="E144" s="21"/>
    </row>
    <row r="145" spans="1:5">
      <c r="A145" s="20"/>
      <c r="B145" s="20"/>
      <c r="C145" s="21"/>
      <c r="D145" s="21"/>
      <c r="E145" s="21"/>
    </row>
    <row r="146" spans="1:5">
      <c r="A146" s="20"/>
      <c r="B146" s="20"/>
      <c r="C146" s="21"/>
      <c r="D146" s="21"/>
      <c r="E146" s="21"/>
    </row>
    <row r="147" spans="1:5">
      <c r="A147" s="20"/>
      <c r="B147" s="20"/>
      <c r="C147" s="21"/>
      <c r="D147" s="21"/>
      <c r="E147" s="21"/>
    </row>
    <row r="148" spans="1:5">
      <c r="A148" s="20"/>
      <c r="B148" s="20"/>
      <c r="C148" s="21"/>
      <c r="D148" s="21"/>
      <c r="E148" s="21"/>
    </row>
    <row r="149" spans="1:5">
      <c r="A149" s="20"/>
      <c r="B149" s="20"/>
      <c r="C149" s="21"/>
      <c r="D149" s="21"/>
      <c r="E149" s="21"/>
    </row>
    <row r="150" spans="1:5">
      <c r="A150" s="20"/>
      <c r="B150" s="20"/>
      <c r="C150" s="21"/>
      <c r="D150" s="21"/>
      <c r="E150" s="21"/>
    </row>
    <row r="151" spans="1:5">
      <c r="A151" s="20"/>
      <c r="B151" s="20"/>
      <c r="C151" s="21"/>
      <c r="D151" s="21"/>
      <c r="E151" s="21"/>
    </row>
    <row r="152" spans="1:5">
      <c r="A152" s="20"/>
      <c r="B152" s="20"/>
      <c r="C152" s="21"/>
      <c r="D152" s="21"/>
      <c r="E152" s="21"/>
    </row>
    <row r="153" spans="1:5">
      <c r="A153" s="20"/>
      <c r="B153" s="20"/>
      <c r="C153" s="21"/>
      <c r="D153" s="21"/>
      <c r="E153" s="21"/>
    </row>
    <row r="154" spans="1:5">
      <c r="A154" s="20"/>
      <c r="B154" s="20"/>
      <c r="C154" s="21"/>
      <c r="D154" s="21"/>
      <c r="E154" s="21"/>
    </row>
    <row r="155" spans="1:5">
      <c r="A155" s="20"/>
      <c r="B155" s="20"/>
      <c r="C155" s="21"/>
      <c r="D155" s="21"/>
      <c r="E155" s="21"/>
    </row>
    <row r="156" spans="1:5">
      <c r="A156" s="20"/>
      <c r="B156" s="20"/>
      <c r="C156" s="21"/>
      <c r="D156" s="21"/>
      <c r="E156" s="21"/>
    </row>
    <row r="157" spans="1:5">
      <c r="A157" s="20"/>
      <c r="B157" s="20"/>
      <c r="C157" s="21"/>
      <c r="D157" s="21"/>
      <c r="E157" s="21"/>
    </row>
    <row r="158" spans="1:5">
      <c r="A158" s="20"/>
      <c r="B158" s="20"/>
      <c r="C158" s="21"/>
      <c r="D158" s="21"/>
      <c r="E158" s="21"/>
    </row>
    <row r="159" spans="1:5">
      <c r="A159" s="20"/>
      <c r="B159" s="20"/>
      <c r="C159" s="21"/>
      <c r="D159" s="21"/>
      <c r="E159" s="21"/>
    </row>
    <row r="160" spans="1:5">
      <c r="A160" s="20"/>
      <c r="B160" s="20"/>
      <c r="C160" s="21"/>
      <c r="D160" s="21"/>
      <c r="E160" s="21"/>
    </row>
    <row r="161" spans="1:5">
      <c r="A161" s="20"/>
      <c r="B161" s="20"/>
      <c r="C161" s="21"/>
      <c r="D161" s="21"/>
      <c r="E161" s="21"/>
    </row>
    <row r="162" spans="1:5">
      <c r="A162" s="20"/>
      <c r="B162" s="20"/>
      <c r="C162" s="21"/>
      <c r="D162" s="21"/>
      <c r="E162" s="21"/>
    </row>
    <row r="163" spans="1:5">
      <c r="A163" s="20"/>
      <c r="B163" s="20"/>
      <c r="C163" s="21"/>
      <c r="D163" s="21"/>
      <c r="E163" s="21"/>
    </row>
    <row r="164" spans="1:5">
      <c r="A164" s="20"/>
      <c r="B164" s="20"/>
      <c r="C164" s="21"/>
      <c r="D164" s="21"/>
      <c r="E164" s="21"/>
    </row>
    <row r="165" spans="1:5">
      <c r="A165" s="20"/>
      <c r="B165" s="20"/>
      <c r="C165" s="21"/>
      <c r="D165" s="21"/>
      <c r="E165" s="21"/>
    </row>
    <row r="166" spans="1:5">
      <c r="A166" s="20"/>
      <c r="B166" s="20"/>
      <c r="C166" s="21"/>
      <c r="D166" s="21"/>
      <c r="E166" s="21"/>
    </row>
    <row r="167" spans="1:5">
      <c r="A167" s="20"/>
      <c r="B167" s="20"/>
      <c r="C167" s="21"/>
      <c r="D167" s="21"/>
      <c r="E167" s="21"/>
    </row>
    <row r="168" spans="1:5">
      <c r="A168" s="20"/>
      <c r="B168" s="20"/>
      <c r="C168" s="21"/>
      <c r="D168" s="21"/>
      <c r="E168" s="21"/>
    </row>
    <row r="169" spans="1:5">
      <c r="A169" s="20"/>
      <c r="B169" s="20"/>
      <c r="C169" s="21"/>
      <c r="D169" s="21"/>
      <c r="E169" s="21"/>
    </row>
    <row r="170" spans="1:5">
      <c r="A170" s="20"/>
      <c r="B170" s="20"/>
      <c r="C170" s="21"/>
      <c r="D170" s="21"/>
      <c r="E170" s="21"/>
    </row>
    <row r="171" spans="1:5">
      <c r="A171" s="20"/>
      <c r="B171" s="20"/>
      <c r="C171" s="21"/>
      <c r="D171" s="21"/>
      <c r="E171" s="21"/>
    </row>
    <row r="172" spans="1:5">
      <c r="A172" s="20"/>
      <c r="B172" s="20"/>
      <c r="C172" s="21"/>
      <c r="D172" s="21"/>
      <c r="E172" s="21"/>
    </row>
    <row r="173" spans="1:5">
      <c r="A173" s="20"/>
      <c r="B173" s="20"/>
      <c r="C173" s="21"/>
      <c r="D173" s="21"/>
      <c r="E173" s="21"/>
    </row>
    <row r="174" spans="1:5">
      <c r="A174" s="20"/>
      <c r="B174" s="20"/>
      <c r="C174" s="21"/>
      <c r="D174" s="21"/>
      <c r="E174" s="21"/>
    </row>
    <row r="175" spans="1:5">
      <c r="A175" s="20"/>
      <c r="B175" s="20"/>
      <c r="C175" s="21"/>
      <c r="D175" s="21"/>
      <c r="E175" s="21"/>
    </row>
    <row r="176" spans="1:5">
      <c r="A176" s="20"/>
      <c r="B176" s="20"/>
      <c r="C176" s="21"/>
      <c r="D176" s="21"/>
      <c r="E176" s="21"/>
    </row>
    <row r="177" spans="1:5">
      <c r="A177" s="20"/>
      <c r="B177" s="20"/>
      <c r="C177" s="21"/>
      <c r="D177" s="21"/>
      <c r="E177" s="21"/>
    </row>
    <row r="178" spans="1:5">
      <c r="A178" s="20"/>
      <c r="B178" s="20"/>
      <c r="C178" s="21"/>
      <c r="D178" s="21"/>
      <c r="E178" s="21"/>
    </row>
    <row r="179" spans="1:5">
      <c r="A179" s="20"/>
      <c r="B179" s="20"/>
      <c r="C179" s="21"/>
      <c r="D179" s="21"/>
      <c r="E179" s="21"/>
    </row>
    <row r="180" spans="1:5">
      <c r="A180" s="20"/>
      <c r="B180" s="20"/>
      <c r="C180" s="21"/>
      <c r="D180" s="21"/>
      <c r="E180" s="21"/>
    </row>
    <row r="181" spans="1:5">
      <c r="A181" s="20"/>
      <c r="B181" s="20"/>
      <c r="C181" s="21"/>
      <c r="D181" s="21"/>
      <c r="E181" s="21"/>
    </row>
    <row r="182" spans="1:5">
      <c r="A182" s="20"/>
      <c r="B182" s="20"/>
      <c r="C182" s="21"/>
      <c r="D182" s="21"/>
      <c r="E182" s="21"/>
    </row>
    <row r="183" spans="1:5">
      <c r="A183" s="20"/>
      <c r="B183" s="20"/>
      <c r="C183" s="21"/>
      <c r="D183" s="21"/>
      <c r="E183" s="21"/>
    </row>
    <row r="184" spans="1:5">
      <c r="A184" s="20"/>
      <c r="B184" s="20"/>
      <c r="C184" s="21"/>
      <c r="D184" s="21"/>
      <c r="E184" s="21"/>
    </row>
    <row r="185" spans="1:5">
      <c r="A185" s="20"/>
      <c r="B185" s="20"/>
      <c r="C185" s="21"/>
      <c r="D185" s="21"/>
      <c r="E185" s="21"/>
    </row>
    <row r="186" spans="1:5">
      <c r="A186" s="20"/>
      <c r="B186" s="20"/>
      <c r="C186" s="21"/>
      <c r="D186" s="21"/>
      <c r="E186" s="21"/>
    </row>
    <row r="187" spans="1:5">
      <c r="A187" s="20"/>
      <c r="B187" s="20"/>
      <c r="C187" s="21"/>
      <c r="D187" s="21"/>
      <c r="E187" s="21"/>
    </row>
    <row r="188" spans="1:5">
      <c r="A188" s="20"/>
      <c r="B188" s="20"/>
      <c r="C188" s="21"/>
      <c r="D188" s="21"/>
      <c r="E188" s="21"/>
    </row>
    <row r="189" spans="1:5">
      <c r="A189" s="20"/>
      <c r="B189" s="20"/>
      <c r="C189" s="21"/>
      <c r="D189" s="21"/>
      <c r="E189" s="21"/>
    </row>
    <row r="190" spans="1:5">
      <c r="A190" s="20"/>
      <c r="B190" s="20"/>
      <c r="C190" s="21"/>
      <c r="D190" s="21"/>
      <c r="E190" s="21"/>
    </row>
    <row r="191" spans="1:5">
      <c r="A191" s="20"/>
      <c r="B191" s="20"/>
      <c r="C191" s="21"/>
      <c r="D191" s="21"/>
      <c r="E191" s="21"/>
    </row>
    <row r="192" spans="1:5">
      <c r="A192" s="20"/>
      <c r="B192" s="20"/>
      <c r="C192" s="21"/>
      <c r="D192" s="21"/>
      <c r="E192" s="21"/>
    </row>
    <row r="193" spans="1:5">
      <c r="A193" s="20"/>
      <c r="B193" s="20"/>
      <c r="C193" s="21"/>
      <c r="D193" s="21"/>
      <c r="E193" s="21"/>
    </row>
    <row r="194" spans="1:5">
      <c r="A194" s="20"/>
      <c r="B194" s="20"/>
      <c r="C194" s="21"/>
      <c r="D194" s="21"/>
      <c r="E194" s="21"/>
    </row>
    <row r="195" spans="1:5">
      <c r="A195" s="20"/>
      <c r="B195" s="20"/>
      <c r="C195" s="21"/>
      <c r="D195" s="21"/>
      <c r="E195" s="21"/>
    </row>
    <row r="196" spans="1:5">
      <c r="A196" s="20"/>
      <c r="B196" s="20"/>
      <c r="C196" s="21"/>
      <c r="D196" s="21"/>
      <c r="E196" s="21"/>
    </row>
    <row r="197" spans="1:5">
      <c r="A197" s="20"/>
      <c r="B197" s="20"/>
      <c r="C197" s="21"/>
      <c r="D197" s="21"/>
      <c r="E197" s="21"/>
    </row>
    <row r="198" spans="1:5">
      <c r="A198" s="20"/>
      <c r="B198" s="20"/>
      <c r="C198" s="21"/>
      <c r="D198" s="21"/>
      <c r="E198" s="21"/>
    </row>
    <row r="199" spans="1:5">
      <c r="A199" s="20"/>
      <c r="B199" s="20"/>
      <c r="C199" s="21"/>
      <c r="D199" s="21"/>
      <c r="E199" s="21"/>
    </row>
    <row r="200" spans="1:5">
      <c r="A200" s="20"/>
      <c r="B200" s="20"/>
      <c r="C200" s="21"/>
      <c r="D200" s="21"/>
      <c r="E200" s="21"/>
    </row>
  </sheetData>
  <pageMargins left="0.7" right="0.7" top="0.75" bottom="0.75" header="0.3" footer="0.3"/>
  <pageSetup paperSize="9" orientation="portrait" horizont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35</vt:i4>
      </vt:variant>
    </vt:vector>
  </HeadingPairs>
  <TitlesOfParts>
    <vt:vector size="39" baseType="lpstr">
      <vt:lpstr>Effectif</vt:lpstr>
      <vt:lpstr>Archives</vt:lpstr>
      <vt:lpstr>Paramètres</vt:lpstr>
      <vt:lpstr>Taux d'occupation</vt:lpstr>
      <vt:lpstr>A._BRIAND</vt:lpstr>
      <vt:lpstr>A._FRERET</vt:lpstr>
      <vt:lpstr>A._HEBERT</vt:lpstr>
      <vt:lpstr>Accueil</vt:lpstr>
      <vt:lpstr>Apprentissage</vt:lpstr>
      <vt:lpstr>Autre</vt:lpstr>
      <vt:lpstr>CFA</vt:lpstr>
      <vt:lpstr>Choix</vt:lpstr>
      <vt:lpstr>Classe_de_CFA</vt:lpstr>
      <vt:lpstr>Collectif</vt:lpstr>
      <vt:lpstr>College</vt:lpstr>
      <vt:lpstr>D._CHAHARANE</vt:lpstr>
      <vt:lpstr>EDUCATEUR</vt:lpstr>
      <vt:lpstr>G._POLITZER</vt:lpstr>
      <vt:lpstr>H._DUNANT</vt:lpstr>
      <vt:lpstr>H._LEBROC</vt:lpstr>
      <vt:lpstr>HORTICOLE</vt:lpstr>
      <vt:lpstr>IEF</vt:lpstr>
      <vt:lpstr>J._JAURES</vt:lpstr>
      <vt:lpstr>L._SEDAR_SENGHOR</vt:lpstr>
      <vt:lpstr>Lycee</vt:lpstr>
      <vt:lpstr>Lycee_professionnel</vt:lpstr>
      <vt:lpstr>M._BROSSET</vt:lpstr>
      <vt:lpstr>M._LEROY</vt:lpstr>
      <vt:lpstr>M._MICHELO</vt:lpstr>
      <vt:lpstr>Mesure</vt:lpstr>
      <vt:lpstr>NAVARRE</vt:lpstr>
      <vt:lpstr>P._BERT</vt:lpstr>
      <vt:lpstr>PAMIE</vt:lpstr>
      <vt:lpstr>Scolarite</vt:lpstr>
      <vt:lpstr>Semi_autonomie</vt:lpstr>
      <vt:lpstr>St_MICHEL</vt:lpstr>
      <vt:lpstr>Titre_15</vt:lpstr>
      <vt:lpstr>Titre_16</vt:lpstr>
      <vt:lpstr>V._LECUYER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Harold LETESSIER - Association l'Abri</cp:lastModifiedBy>
  <cp:lastPrinted>2021-06-17T06:27:34Z</cp:lastPrinted>
  <dcterms:created xsi:type="dcterms:W3CDTF">2006-09-16T00:00:00Z</dcterms:created>
  <dcterms:modified xsi:type="dcterms:W3CDTF">2021-06-17T09:00:57Z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