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f\Desktop\Stock\"/>
    </mc:Choice>
  </mc:AlternateContent>
  <xr:revisionPtr revIDLastSave="0" documentId="13_ncr:1_{D6861BD5-8BDF-4D46-ABD0-C1815128C84D}" xr6:coauthVersionLast="45" xr6:coauthVersionMax="45" xr10:uidLastSave="{00000000-0000-0000-0000-000000000000}"/>
  <workbookProtection workbookAlgorithmName="SHA-512" workbookHashValue="q6s2/A0xllyM5uNmjF6A/4HHxCcB/hOcFUHVXK+fpuLkgPelMzcE85sybG9UeflvYHmuvZos0MeqfnX2r0C64Q==" workbookSaltValue="KR3FeW4J71x/zlMWPc0X3Q==" workbookSpinCount="100000" lockStructure="1"/>
  <bookViews>
    <workbookView showSheetTabs="0" xWindow="-120" yWindow="-120" windowWidth="29040" windowHeight="15840" xr2:uid="{00000000-000D-0000-FFFF-FFFF00000000}"/>
  </bookViews>
  <sheets>
    <sheet name="Accueil" sheetId="16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Catégories!$A$3:$C$7</definedName>
    <definedName name="_xlnm._FilterDatabase" localSheetId="2" hidden="1">Entrées!$A$3:$F$5</definedName>
    <definedName name="_xlnm._FilterDatabase" localSheetId="5" hidden="1">Fournisseurs!$A$3:$C$4</definedName>
    <definedName name="_xlnm._FilterDatabase" localSheetId="1" hidden="1">Inventaire!$A$3:$J$8</definedName>
    <definedName name="_xlnm._FilterDatabase" localSheetId="3" hidden="1">Sorties!$B$3:$E$6</definedName>
    <definedName name="_xlnm._FilterDatabase" localSheetId="4" hidden="1">Techniciens!$A$3:$C$5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Catégories!$A$3:$C$8</definedName>
    <definedName name="Cellule_Travail">Paramètres!$B$4</definedName>
    <definedName name="Entrées">Entrées!$A$3:$F$5</definedName>
    <definedName name="Fournisseurs">Fournisseurs!$A$3:$C$5</definedName>
    <definedName name="Inventaire">Inventaire!$B$3:$J$8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OFFSET(Inventaire!$A$3,,,COUNTA(Inventaire!$A:$A)-1,)</definedName>
    <definedName name="Liste_Techniciens">OFFSET(Techniciens!$A$3,,,COUNTA(Techniciens!$A:$A)-1,)</definedName>
    <definedName name="Pièces">Inventaire!$A$3:$J$8</definedName>
    <definedName name="Raison_Sociale">Paramètres!$B$1</definedName>
    <definedName name="Sorties">Sorties!$A$3:$E$6</definedName>
    <definedName name="Techniciens">Techniciens!$A$3:$C$6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91029"/>
  <pivotCaches>
    <pivotCache cacheId="5" r:id="rId10"/>
    <pivotCache cacheId="13" r:id="rId11"/>
    <pivotCache cacheId="17" r:id="rId1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5" i="10" l="1"/>
  <c r="I5" i="10"/>
  <c r="D5" i="10" l="1"/>
  <c r="B4" i="11"/>
  <c r="B5" i="11"/>
  <c r="J4" i="10" l="1"/>
  <c r="I4" i="10"/>
  <c r="C4" i="12"/>
  <c r="B4" i="12"/>
  <c r="J7" i="10"/>
  <c r="I7" i="10"/>
  <c r="J6" i="10"/>
  <c r="I6" i="10"/>
  <c r="D4" i="10" l="1"/>
  <c r="B4" i="17" s="1"/>
  <c r="D7" i="10"/>
  <c r="D6" i="10"/>
  <c r="B4" i="13" l="1"/>
  <c r="C4" i="16"/>
  <c r="B6" i="11" l="1"/>
  <c r="B5" i="13"/>
  <c r="B7" i="11" l="1"/>
  <c r="C11" i="17" l="1"/>
  <c r="C12" i="17"/>
  <c r="C10" i="17"/>
  <c r="C9" i="17" l="1"/>
  <c r="C3" i="16" l="1"/>
  <c r="C1" i="10" l="1"/>
  <c r="D1" i="15"/>
  <c r="E1" i="14"/>
  <c r="I1" i="10" l="1"/>
  <c r="B1" i="12"/>
  <c r="J1" i="10"/>
  <c r="B1" i="13"/>
  <c r="D1" i="10" l="1"/>
  <c r="B1" i="11" l="1"/>
</calcChain>
</file>

<file path=xl/sharedStrings.xml><?xml version="1.0" encoding="utf-8"?>
<sst xmlns="http://schemas.openxmlformats.org/spreadsheetml/2006/main" count="138" uniqueCount="70">
  <si>
    <t>CONTENANCE</t>
  </si>
  <si>
    <t>LOT</t>
  </si>
  <si>
    <t>Pièce</t>
  </si>
  <si>
    <t>CARACTERISTIQUE</t>
  </si>
  <si>
    <t>Fournisseur</t>
  </si>
  <si>
    <t>Technicien</t>
  </si>
  <si>
    <t/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</si>
  <si>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</si>
  <si>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</si>
  <si>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</si>
  <si>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</si>
  <si>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</si>
  <si>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</si>
  <si>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</si>
  <si>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</si>
  <si>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</si>
  <si>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</si>
  <si>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</si>
  <si>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</si>
  <si>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Fichier des sorties de stock</t>
  </si>
  <si>
    <t>Lenovo</t>
  </si>
  <si>
    <t>Catégorie</t>
  </si>
  <si>
    <t>Raison sociale</t>
  </si>
  <si>
    <t>Titre</t>
  </si>
  <si>
    <t>Gestion de stocks</t>
  </si>
  <si>
    <t>Cellule de travail :</t>
  </si>
  <si>
    <t>Valeurs par défaut dans les formulaires</t>
  </si>
  <si>
    <t>Personnalisation du classeur</t>
  </si>
  <si>
    <t>Appliquer plein écran ?</t>
  </si>
  <si>
    <t>non</t>
  </si>
  <si>
    <t>Afficher formules ?</t>
  </si>
  <si>
    <t>Afficher feuilles ?</t>
  </si>
  <si>
    <t>Afficher entêtes ?</t>
  </si>
  <si>
    <t>Nombre de sorties</t>
  </si>
  <si>
    <t>Nombre d'entrées</t>
  </si>
  <si>
    <t>...</t>
  </si>
  <si>
    <t>Total général</t>
  </si>
  <si>
    <t>Stocks actuels</t>
  </si>
  <si>
    <t>Inventaire par catégorie</t>
  </si>
  <si>
    <t>Quantités</t>
  </si>
  <si>
    <t>Total</t>
  </si>
  <si>
    <t>Années</t>
  </si>
  <si>
    <t>août</t>
  </si>
  <si>
    <t>2016</t>
  </si>
  <si>
    <t>Entrées par fournisseur (quantités)</t>
  </si>
  <si>
    <t>Entrées par fournisseur (montants)</t>
  </si>
  <si>
    <t>Sorties par technicien (quantités)</t>
  </si>
  <si>
    <t>Fichier des techniciens</t>
  </si>
  <si>
    <t>Fichier des fournisseurs</t>
  </si>
  <si>
    <t>Fichier des catégories</t>
  </si>
  <si>
    <t>Seuil d'alerte</t>
  </si>
  <si>
    <t>Descriptif</t>
  </si>
  <si>
    <t>Stockage</t>
  </si>
  <si>
    <t>Nouvelle pièce</t>
  </si>
  <si>
    <t>District de Kain</t>
  </si>
  <si>
    <t>Coquerelle Jean-François</t>
  </si>
  <si>
    <t>Fût Ø76mm</t>
  </si>
  <si>
    <t>Fût en acier galvanisé Ø76mm</t>
  </si>
  <si>
    <t>Dans la cours</t>
  </si>
  <si>
    <t>Signalisation</t>
  </si>
  <si>
    <t>A51</t>
  </si>
  <si>
    <t>Magasin Pont de Maire</t>
  </si>
  <si>
    <t>A51 G2000 à rebord</t>
  </si>
  <si>
    <t>Fût Ø51mm</t>
  </si>
  <si>
    <t>Maçonnerie</t>
  </si>
  <si>
    <t>Voirie</t>
  </si>
  <si>
    <t>2020</t>
  </si>
  <si>
    <t>mars</t>
  </si>
  <si>
    <t xml:space="preserve">Fût en acier galvanisé Ø51mm_x000D_
</t>
  </si>
  <si>
    <t>NP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</si>
</sst>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* #,##0.00_);_(* \(#,##0.00\);_(* &quot;-&quot;??_);_(@_)"/>
    <numFmt numFmtId="165" formatCode="_-* #,##0\ _€_-;\-* #,##0\ _€_-;_-* &quot;-&quot;??\ _€_-;_-@_-"/>
    <numFmt numFmtId="166" formatCode="_-* #,##0.0000\ _€_-;\-* #,##0.0000\ _€_-;_-* &quot;-&quot;??\ _€_-;_-@_-"/>
  </numFmts>
  <fonts count="20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  <font>
      <b/>
      <sz val="16"/>
      <color theme="3" tint="-0.249977111117893"/>
      <name val="Calibri"/>
      <family val="2"/>
      <scheme val="minor"/>
    </font>
    <font>
      <b/>
      <sz val="16"/>
      <color theme="3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14" fillId="0" borderId="0" applyNumberFormat="0" applyFill="0" applyBorder="0" applyAlignment="0" applyProtection="0">
      <alignment vertical="top"/>
      <protection locked="0"/>
    </xf>
  </cellStyleXfs>
  <cellXfs count="87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Border="1" applyAlignment="1">
      <alignment horizontal="center" vertical="center"/>
    </xf>
    <xf numFmtId="1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165" fontId="3" fillId="2" borderId="0" xfId="1" applyNumberFormat="1" applyFont="1" applyFill="1"/>
    <xf numFmtId="165" fontId="0" fillId="0" borderId="0" xfId="1" applyNumberFormat="1" applyFont="1" applyAlignment="1">
      <alignment horizont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5" fillId="2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top" wrapText="1"/>
    </xf>
    <xf numFmtId="0" fontId="7" fillId="2" borderId="0" xfId="0" applyFont="1" applyFill="1" applyBorder="1" applyAlignment="1">
      <alignment horizontal="left" vertical="center"/>
    </xf>
    <xf numFmtId="0" fontId="8" fillId="2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" fontId="8" fillId="0" borderId="0" xfId="0" applyNumberFormat="1" applyFont="1" applyFill="1" applyBorder="1" applyAlignment="1">
      <alignment horizontal="center" vertical="center"/>
    </xf>
    <xf numFmtId="0" fontId="5" fillId="2" borderId="0" xfId="0" applyFont="1" applyFill="1"/>
    <xf numFmtId="0" fontId="5" fillId="0" borderId="0" xfId="0" applyFont="1"/>
    <xf numFmtId="0" fontId="6" fillId="0" borderId="0" xfId="0" applyFont="1" applyAlignment="1">
      <alignment vertical="top" wrapText="1"/>
    </xf>
    <xf numFmtId="0" fontId="6" fillId="0" borderId="0" xfId="0" applyFont="1"/>
    <xf numFmtId="0" fontId="3" fillId="0" borderId="0" xfId="0" applyFont="1" applyAlignment="1">
      <alignment vertical="top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2" fillId="0" borderId="0" xfId="0" applyFont="1" applyFill="1" applyAlignment="1" applyProtection="1">
      <alignment horizontal="center"/>
      <protection locked="0"/>
    </xf>
    <xf numFmtId="0" fontId="1" fillId="0" borderId="0" xfId="0" applyFont="1" applyProtection="1"/>
    <xf numFmtId="0" fontId="1" fillId="0" borderId="0" xfId="0" applyFont="1" applyAlignment="1" applyProtection="1">
      <alignment horizontal="left"/>
    </xf>
    <xf numFmtId="166" fontId="13" fillId="0" borderId="0" xfId="1" applyNumberFormat="1" applyFont="1" applyProtection="1">
      <protection locked="0"/>
    </xf>
    <xf numFmtId="0" fontId="15" fillId="0" borderId="0" xfId="0" applyFont="1" applyProtection="1">
      <protection locked="0"/>
    </xf>
    <xf numFmtId="0" fontId="15" fillId="0" borderId="0" xfId="0" applyFont="1" applyProtection="1"/>
    <xf numFmtId="0" fontId="16" fillId="0" borderId="0" xfId="0" applyFont="1" applyFill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7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0" fontId="0" fillId="0" borderId="0" xfId="0" applyAlignment="1">
      <alignment horizontal="left" indent="1"/>
    </xf>
    <xf numFmtId="0" fontId="0" fillId="0" borderId="0" xfId="0" applyFill="1" applyProtection="1">
      <protection hidden="1"/>
    </xf>
    <xf numFmtId="0" fontId="4" fillId="0" borderId="0" xfId="0" applyFont="1" applyFill="1" applyAlignment="1" applyProtection="1">
      <protection hidden="1"/>
    </xf>
    <xf numFmtId="0" fontId="4" fillId="0" borderId="0" xfId="0" applyFont="1" applyFill="1" applyAlignment="1" applyProtection="1">
      <alignment horizontal="center"/>
      <protection hidden="1"/>
    </xf>
    <xf numFmtId="0" fontId="6" fillId="3" borderId="0" xfId="0" applyFont="1" applyFill="1" applyBorder="1" applyAlignment="1">
      <alignment horizontal="left" vertical="top" wrapText="1"/>
    </xf>
    <xf numFmtId="0" fontId="14" fillId="3" borderId="0" xfId="2" applyFill="1" applyBorder="1" applyAlignment="1" applyProtection="1">
      <alignment horizontal="left" vertical="top" wrapText="1"/>
    </xf>
    <xf numFmtId="1" fontId="6" fillId="3" borderId="0" xfId="0" applyNumberFormat="1" applyFont="1" applyFill="1" applyBorder="1" applyAlignment="1">
      <alignment horizontal="center" vertical="top" wrapText="1"/>
    </xf>
    <xf numFmtId="0" fontId="6" fillId="3" borderId="0" xfId="0" applyFont="1" applyFill="1" applyBorder="1" applyAlignment="1">
      <alignment horizontal="center" vertical="top" wrapText="1"/>
    </xf>
    <xf numFmtId="0" fontId="14" fillId="3" borderId="0" xfId="2" applyFill="1" applyBorder="1" applyAlignment="1" applyProtection="1">
      <alignment horizontal="center" vertical="top" wrapText="1"/>
    </xf>
    <xf numFmtId="0" fontId="0" fillId="3" borderId="0" xfId="0" applyFill="1" applyBorder="1" applyAlignment="1">
      <alignment horizontal="left" vertical="center"/>
    </xf>
    <xf numFmtId="1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18" fillId="2" borderId="0" xfId="0" applyFont="1" applyFill="1" applyBorder="1" applyAlignment="1">
      <alignment horizontal="left" vertical="center"/>
    </xf>
    <xf numFmtId="1" fontId="9" fillId="4" borderId="0" xfId="0" applyNumberFormat="1" applyFont="1" applyFill="1" applyBorder="1" applyAlignment="1">
      <alignment horizontal="center" vertical="center"/>
    </xf>
    <xf numFmtId="0" fontId="19" fillId="2" borderId="0" xfId="0" applyFont="1" applyFill="1" applyBorder="1" applyAlignment="1">
      <alignment horizontal="left" vertical="center"/>
    </xf>
    <xf numFmtId="1" fontId="5" fillId="4" borderId="0" xfId="0" applyNumberFormat="1" applyFont="1" applyFill="1" applyBorder="1" applyAlignment="1">
      <alignment horizontal="center" vertical="center"/>
    </xf>
    <xf numFmtId="0" fontId="19" fillId="2" borderId="0" xfId="0" applyFont="1" applyFill="1" applyAlignment="1">
      <alignment horizontal="left"/>
    </xf>
    <xf numFmtId="0" fontId="5" fillId="4" borderId="0" xfId="0" applyFont="1" applyFill="1" applyAlignment="1">
      <alignment horizontal="center"/>
    </xf>
    <xf numFmtId="0" fontId="14" fillId="3" borderId="0" xfId="2" applyFill="1" applyAlignment="1" applyProtection="1">
      <alignment horizontal="center" vertical="top" wrapText="1"/>
    </xf>
    <xf numFmtId="0" fontId="0" fillId="4" borderId="0" xfId="0" applyFill="1" applyAlignment="1">
      <alignment horizontal="center"/>
    </xf>
    <xf numFmtId="0" fontId="10" fillId="3" borderId="0" xfId="0" applyFont="1" applyFill="1" applyBorder="1" applyAlignment="1">
      <alignment horizontal="left" vertical="center"/>
    </xf>
    <xf numFmtId="165" fontId="5" fillId="4" borderId="0" xfId="1" applyNumberFormat="1" applyFont="1" applyFill="1" applyAlignment="1">
      <alignment horizontal="center"/>
    </xf>
    <xf numFmtId="165" fontId="14" fillId="3" borderId="0" xfId="2" applyNumberFormat="1" applyFill="1" applyAlignment="1" applyProtection="1">
      <alignment horizontal="center" vertical="top" wrapText="1"/>
    </xf>
    <xf numFmtId="0" fontId="0" fillId="3" borderId="0" xfId="0" applyFill="1" applyBorder="1" applyAlignment="1">
      <alignment horizontal="left" vertical="top"/>
    </xf>
    <xf numFmtId="165" fontId="0" fillId="3" borderId="0" xfId="1" applyNumberFormat="1" applyFont="1" applyFill="1" applyBorder="1" applyAlignment="1">
      <alignment horizontal="left" vertical="top"/>
    </xf>
    <xf numFmtId="165" fontId="0" fillId="4" borderId="0" xfId="1" applyNumberFormat="1" applyFont="1" applyFill="1" applyAlignment="1">
      <alignment horizontal="center"/>
    </xf>
    <xf numFmtId="0" fontId="15" fillId="3" borderId="0" xfId="0" applyFont="1" applyFill="1" applyProtection="1"/>
    <xf numFmtId="0" fontId="1" fillId="3" borderId="0" xfId="0" applyFont="1" applyFill="1" applyProtection="1"/>
    <xf numFmtId="0" fontId="1" fillId="3" borderId="0" xfId="0" applyFont="1" applyFill="1" applyAlignment="1" applyProtection="1">
      <alignment horizontal="left"/>
    </xf>
    <xf numFmtId="0" fontId="11" fillId="3" borderId="0" xfId="0" applyFont="1" applyFill="1" applyProtection="1"/>
    <xf numFmtId="0" fontId="1" fillId="4" borderId="0" xfId="0" applyFont="1" applyFill="1" applyProtection="1"/>
    <xf numFmtId="0" fontId="1" fillId="4" borderId="0" xfId="0" applyFont="1" applyFill="1" applyAlignment="1" applyProtection="1">
      <alignment vertical="top"/>
    </xf>
    <xf numFmtId="0" fontId="4" fillId="0" borderId="0" xfId="0" applyFont="1" applyFill="1" applyAlignment="1" applyProtection="1">
      <alignment horizontal="center"/>
      <protection hidden="1"/>
    </xf>
    <xf numFmtId="0" fontId="0" fillId="0" borderId="0" xfId="0" applyFill="1" applyBorder="1" applyAlignment="1">
      <alignment horizontal="left" vertical="center" wrapText="1"/>
    </xf>
  </cellXfs>
  <cellStyles count="3">
    <cellStyle name="Lien hypertexte" xfId="2" builtinId="8"/>
    <cellStyle name="Milliers" xfId="1" builtinId="3"/>
    <cellStyle name="Normal" xfId="0" builtinId="0"/>
  </cellStyles>
  <dxfs count="7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Statistiques!A1"/><Relationship Id="rId3" Type="http://schemas.openxmlformats.org/officeDocument/2006/relationships/hyperlink" Target="#Techniciens!A1"/><Relationship Id="rId7" Type="http://schemas.openxmlformats.org/officeDocument/2006/relationships/hyperlink" Target="#Param&#232;tres!A1"/><Relationship Id="rId2" Type="http://schemas.openxmlformats.org/officeDocument/2006/relationships/hyperlink" Target="#Inventaire!A1"/><Relationship Id="rId1" Type="http://schemas.openxmlformats.org/officeDocument/2006/relationships/hyperlink" Target="#Cat&#233;gories!A1"/><Relationship Id="rId6" Type="http://schemas.openxmlformats.org/officeDocument/2006/relationships/hyperlink" Target="#Fournisseurs!A1"/><Relationship Id="rId5" Type="http://schemas.openxmlformats.org/officeDocument/2006/relationships/hyperlink" Target="#Entr&#233;es!A1"/><Relationship Id="rId4" Type="http://schemas.openxmlformats.org/officeDocument/2006/relationships/hyperlink" Target="#Sorti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714374</xdr:colOff>
      <xdr:row>5</xdr:row>
      <xdr:rowOff>0</xdr:rowOff>
    </xdr:from>
    <xdr:to>
      <xdr:col>6</xdr:col>
      <xdr:colOff>1459049</xdr:colOff>
      <xdr:row>11</xdr:row>
      <xdr:rowOff>540000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7E1B27F2-623D-4D30-8155-F1B45DF5EA6A}"/>
            </a:ext>
          </a:extLst>
        </xdr:cNvPr>
        <xdr:cNvGrpSpPr/>
      </xdr:nvGrpSpPr>
      <xdr:grpSpPr>
        <a:xfrm>
          <a:off x="1476374" y="1724025"/>
          <a:ext cx="5488125" cy="3816600"/>
          <a:chOff x="1476374" y="1724025"/>
          <a:chExt cx="5488125" cy="3816600"/>
        </a:xfrm>
      </xdr:grpSpPr>
      <xdr:sp macro="" textlink="">
        <xdr:nvSpPr>
          <xdr:cNvPr id="8" name="Rectangle à coins arrondis 7">
            <a:hlinkClick xmlns:r="http://schemas.openxmlformats.org/officeDocument/2006/relationships" r:id="rId1"/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SpPr/>
        </xdr:nvSpPr>
        <xdr:spPr>
          <a:xfrm>
            <a:off x="1476374" y="3609975"/>
            <a:ext cx="1440000" cy="540000"/>
          </a:xfrm>
          <a:prstGeom prst="roundRect">
            <a:avLst/>
          </a:prstGeom>
        </xdr:spPr>
        <xdr:style>
          <a:lnRef idx="0">
            <a:schemeClr val="accent5"/>
          </a:lnRef>
          <a:fillRef idx="3">
            <a:schemeClr val="accent5"/>
          </a:fillRef>
          <a:effectRef idx="3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/>
              <a:t>Catégories</a:t>
            </a:r>
          </a:p>
        </xdr:txBody>
      </xdr:sp>
      <xdr:sp macro="[0]!Quitter" textlink="">
        <xdr:nvSpPr>
          <xdr:cNvPr id="10" name="Rectangle à coins arrondis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/>
        </xdr:nvSpPr>
        <xdr:spPr>
          <a:xfrm>
            <a:off x="5513250" y="5000625"/>
            <a:ext cx="1440000" cy="540000"/>
          </a:xfrm>
          <a:prstGeom prst="roundRect">
            <a:avLst/>
          </a:prstGeom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/>
              <a:t>Quitter</a:t>
            </a:r>
          </a:p>
        </xdr:txBody>
      </xdr:sp>
      <xdr:sp macro="" textlink="">
        <xdr:nvSpPr>
          <xdr:cNvPr id="11" name="Rectangle à coins arrondis 10">
            <a:hlinkClick xmlns:r="http://schemas.openxmlformats.org/officeDocument/2006/relationships" r:id="rId2"/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/>
        </xdr:nvSpPr>
        <xdr:spPr>
          <a:xfrm>
            <a:off x="1476375" y="1724025"/>
            <a:ext cx="1440000" cy="540000"/>
          </a:xfrm>
          <a:prstGeom prst="roundRect">
            <a:avLst/>
          </a:prstGeom>
          <a:ln/>
        </xdr:spPr>
        <xdr:style>
          <a:lnRef idx="0">
            <a:schemeClr val="accent5"/>
          </a:lnRef>
          <a:fillRef idx="3">
            <a:schemeClr val="accent5"/>
          </a:fillRef>
          <a:effectRef idx="3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/>
              <a:t>Inventaire</a:t>
            </a:r>
          </a:p>
        </xdr:txBody>
      </xdr:sp>
      <xdr:sp macro="" textlink="">
        <xdr:nvSpPr>
          <xdr:cNvPr id="12" name="Rectangle à coins arrondis 11">
            <a:hlinkClick xmlns:r="http://schemas.openxmlformats.org/officeDocument/2006/relationships" r:id="rId3"/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/>
        </xdr:nvSpPr>
        <xdr:spPr>
          <a:xfrm>
            <a:off x="3571875" y="3609975"/>
            <a:ext cx="1440000" cy="540000"/>
          </a:xfrm>
          <a:prstGeom prst="roundRect">
            <a:avLst/>
          </a:prstGeom>
        </xdr:spPr>
        <xdr:style>
          <a:lnRef idx="0">
            <a:schemeClr val="accent5"/>
          </a:lnRef>
          <a:fillRef idx="3">
            <a:schemeClr val="accent5"/>
          </a:fillRef>
          <a:effectRef idx="3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/>
              <a:t>Ouvriers</a:t>
            </a:r>
          </a:p>
        </xdr:txBody>
      </xdr:sp>
      <xdr:sp macro="" textlink="">
        <xdr:nvSpPr>
          <xdr:cNvPr id="13" name="Rectangle à coins arrondis 12">
            <a:hlinkClick xmlns:r="http://schemas.openxmlformats.org/officeDocument/2006/relationships" r:id="rId4"/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/>
        </xdr:nvSpPr>
        <xdr:spPr>
          <a:xfrm>
            <a:off x="5513250" y="2667000"/>
            <a:ext cx="1440000" cy="540000"/>
          </a:xfrm>
          <a:prstGeom prst="roundRect">
            <a:avLst/>
          </a:prstGeom>
        </xdr:spPr>
        <xdr:style>
          <a:lnRef idx="0">
            <a:schemeClr val="accent5"/>
          </a:lnRef>
          <a:fillRef idx="3">
            <a:schemeClr val="accent5"/>
          </a:fillRef>
          <a:effectRef idx="3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/>
              <a:t>Sorties</a:t>
            </a:r>
          </a:p>
        </xdr:txBody>
      </xdr:sp>
      <xdr:sp macro="" textlink="">
        <xdr:nvSpPr>
          <xdr:cNvPr id="14" name="Rectangle à coins arrondis 13">
            <a:hlinkClick xmlns:r="http://schemas.openxmlformats.org/officeDocument/2006/relationships" r:id="rId5"/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SpPr/>
        </xdr:nvSpPr>
        <xdr:spPr>
          <a:xfrm>
            <a:off x="5513250" y="1724025"/>
            <a:ext cx="1440000" cy="540000"/>
          </a:xfrm>
          <a:prstGeom prst="roundRect">
            <a:avLst/>
          </a:prstGeom>
        </xdr:spPr>
        <xdr:style>
          <a:lnRef idx="0">
            <a:schemeClr val="accent5"/>
          </a:lnRef>
          <a:fillRef idx="3">
            <a:schemeClr val="accent5"/>
          </a:fillRef>
          <a:effectRef idx="3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/>
              <a:t>Entrées</a:t>
            </a:r>
          </a:p>
          <a:p>
            <a:pPr algn="ctr"/>
            <a:endParaRPr lang="fr-FR" sz="1400"/>
          </a:p>
        </xdr:txBody>
      </xdr:sp>
      <xdr:sp macro="" textlink="">
        <xdr:nvSpPr>
          <xdr:cNvPr id="15" name="Rectangle à coins arrondis 14">
            <a:hlinkClick xmlns:r="http://schemas.openxmlformats.org/officeDocument/2006/relationships" r:id="rId6"/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SpPr/>
        </xdr:nvSpPr>
        <xdr:spPr>
          <a:xfrm>
            <a:off x="5524499" y="3609975"/>
            <a:ext cx="1440000" cy="540000"/>
          </a:xfrm>
          <a:prstGeom prst="roundRect">
            <a:avLst/>
          </a:prstGeom>
        </xdr:spPr>
        <xdr:style>
          <a:lnRef idx="0">
            <a:schemeClr val="accent5"/>
          </a:lnRef>
          <a:fillRef idx="3">
            <a:schemeClr val="accent5"/>
          </a:fillRef>
          <a:effectRef idx="3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/>
              <a:t>Fournisseurs</a:t>
            </a:r>
          </a:p>
        </xdr:txBody>
      </xdr:sp>
      <xdr:sp macro="" textlink="">
        <xdr:nvSpPr>
          <xdr:cNvPr id="16" name="Rectangle à coins arrondis 15">
            <a:hlinkClick xmlns:r="http://schemas.openxmlformats.org/officeDocument/2006/relationships" r:id="rId7"/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SpPr/>
        </xdr:nvSpPr>
        <xdr:spPr>
          <a:xfrm>
            <a:off x="1476375" y="5000625"/>
            <a:ext cx="1440000" cy="54000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/>
              <a:t>Paramètres</a:t>
            </a:r>
          </a:p>
        </xdr:txBody>
      </xdr:sp>
      <xdr:sp macro="" textlink="">
        <xdr:nvSpPr>
          <xdr:cNvPr id="17" name="Rectangle à coins arrondis 16">
            <a:hlinkClick xmlns:r="http://schemas.openxmlformats.org/officeDocument/2006/relationships" r:id="rId8"/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SpPr/>
        </xdr:nvSpPr>
        <xdr:spPr>
          <a:xfrm>
            <a:off x="1476374" y="2667000"/>
            <a:ext cx="1440000" cy="540000"/>
          </a:xfrm>
          <a:prstGeom prst="roundRect">
            <a:avLst/>
          </a:prstGeom>
        </xdr:spPr>
        <xdr:style>
          <a:lnRef idx="0">
            <a:schemeClr val="accent5"/>
          </a:lnRef>
          <a:fillRef idx="3">
            <a:schemeClr val="accent5"/>
          </a:fillRef>
          <a:effectRef idx="3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/>
              <a:t>Statistiques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47625</xdr:rowOff>
    </xdr:from>
    <xdr:to>
      <xdr:col>0</xdr:col>
      <xdr:colOff>561975</xdr:colOff>
      <xdr:row>1</xdr:row>
      <xdr:rowOff>498848</xdr:rowOff>
    </xdr:to>
    <xdr:sp macro="[0]!Feuil8.Afficher_Form_Ajout_Pièces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1670958</xdr:colOff>
      <xdr:row>1</xdr:row>
      <xdr:rowOff>47625</xdr:rowOff>
    </xdr:from>
    <xdr:to>
      <xdr:col>1</xdr:col>
      <xdr:colOff>196283</xdr:colOff>
      <xdr:row>1</xdr:row>
      <xdr:rowOff>498848</xdr:rowOff>
    </xdr:to>
    <xdr:sp macro="[0]!Feuil8.Supprimer_Pièces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628650</xdr:colOff>
      <xdr:row>1</xdr:row>
      <xdr:rowOff>47625</xdr:rowOff>
    </xdr:from>
    <xdr:to>
      <xdr:col>0</xdr:col>
      <xdr:colOff>1076325</xdr:colOff>
      <xdr:row>1</xdr:row>
      <xdr:rowOff>498848</xdr:rowOff>
    </xdr:to>
    <xdr:sp macro="[0]!Feuil8.Afficher_Form_Modif_Pièces" textlink="">
      <xdr:nvSpPr>
        <xdr:cNvPr id="23" name="Rectangle à coins arrondis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47625</xdr:rowOff>
    </xdr:from>
    <xdr:to>
      <xdr:col>0</xdr:col>
      <xdr:colOff>1592094</xdr:colOff>
      <xdr:row>1</xdr:row>
      <xdr:rowOff>498848</xdr:rowOff>
    </xdr:to>
    <xdr:sp macro="[0]!Feuil8.Trier_Pièces" textlink="">
      <xdr:nvSpPr>
        <xdr:cNvPr id="24" name="Rectangle à coins arrondis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293105</xdr:colOff>
      <xdr:row>1</xdr:row>
      <xdr:rowOff>48904</xdr:rowOff>
    </xdr:from>
    <xdr:to>
      <xdr:col>1</xdr:col>
      <xdr:colOff>739673</xdr:colOff>
      <xdr:row>1</xdr:row>
      <xdr:rowOff>507355</xdr:rowOff>
    </xdr:to>
    <xdr:sp macro="" textlink="">
      <xdr:nvSpPr>
        <xdr:cNvPr id="25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814554</xdr:colOff>
      <xdr:row>1</xdr:row>
      <xdr:rowOff>52271</xdr:rowOff>
    </xdr:from>
    <xdr:to>
      <xdr:col>1</xdr:col>
      <xdr:colOff>1265356</xdr:colOff>
      <xdr:row>1</xdr:row>
      <xdr:rowOff>510722</xdr:rowOff>
    </xdr:to>
    <xdr:sp macro="[0]!Enregistrer" textlink="">
      <xdr:nvSpPr>
        <xdr:cNvPr id="26" name="Bouton_Accueil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273860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66675</xdr:rowOff>
    </xdr:from>
    <xdr:to>
      <xdr:col>0</xdr:col>
      <xdr:colOff>609600</xdr:colOff>
      <xdr:row>1</xdr:row>
      <xdr:rowOff>517898</xdr:rowOff>
    </xdr:to>
    <xdr:sp macro="[0]!Feuil11.Afficher_Form_Ajout_Entrée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13608</xdr:colOff>
      <xdr:row>1</xdr:row>
      <xdr:rowOff>66675</xdr:rowOff>
    </xdr:from>
    <xdr:to>
      <xdr:col>2</xdr:col>
      <xdr:colOff>462983</xdr:colOff>
      <xdr:row>1</xdr:row>
      <xdr:rowOff>517898</xdr:rowOff>
    </xdr:to>
    <xdr:sp macro="[0]!Feuil11.Supprimer_Entré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66675</xdr:rowOff>
    </xdr:from>
    <xdr:to>
      <xdr:col>1</xdr:col>
      <xdr:colOff>361950</xdr:colOff>
      <xdr:row>1</xdr:row>
      <xdr:rowOff>517898</xdr:rowOff>
    </xdr:to>
    <xdr:sp macro="[0]!Feuil11.Afficher_Form_Modif_Entrée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430044</xdr:colOff>
      <xdr:row>1</xdr:row>
      <xdr:rowOff>66675</xdr:rowOff>
    </xdr:from>
    <xdr:to>
      <xdr:col>1</xdr:col>
      <xdr:colOff>877719</xdr:colOff>
      <xdr:row>1</xdr:row>
      <xdr:rowOff>517898</xdr:rowOff>
    </xdr:to>
    <xdr:sp macro="[0]!Feuil11.Trier_Entrées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559805</xdr:colOff>
      <xdr:row>1</xdr:row>
      <xdr:rowOff>67954</xdr:rowOff>
    </xdr:from>
    <xdr:to>
      <xdr:col>2</xdr:col>
      <xdr:colOff>1006373</xdr:colOff>
      <xdr:row>1</xdr:row>
      <xdr:rowOff>526405</xdr:rowOff>
    </xdr:to>
    <xdr:sp macro="" textlink="">
      <xdr:nvSpPr>
        <xdr:cNvPr id="10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1081254</xdr:colOff>
      <xdr:row>1</xdr:row>
      <xdr:rowOff>71321</xdr:rowOff>
    </xdr:from>
    <xdr:to>
      <xdr:col>2</xdr:col>
      <xdr:colOff>1532056</xdr:colOff>
      <xdr:row>1</xdr:row>
      <xdr:rowOff>529772</xdr:rowOff>
    </xdr:to>
    <xdr:sp macro="[0]!Enregistrer" textlink="">
      <xdr:nvSpPr>
        <xdr:cNvPr id="11" name="Bouton_Accueil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1</xdr:row>
      <xdr:rowOff>66675</xdr:rowOff>
    </xdr:from>
    <xdr:to>
      <xdr:col>0</xdr:col>
      <xdr:colOff>552450</xdr:colOff>
      <xdr:row>1</xdr:row>
      <xdr:rowOff>517898</xdr:rowOff>
    </xdr:to>
    <xdr:sp macro="[0]!Feuil12.Afficher_Form_Ajout_Sort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861333</xdr:colOff>
      <xdr:row>1</xdr:row>
      <xdr:rowOff>66675</xdr:rowOff>
    </xdr:from>
    <xdr:to>
      <xdr:col>1</xdr:col>
      <xdr:colOff>1310708</xdr:colOff>
      <xdr:row>1</xdr:row>
      <xdr:rowOff>517898</xdr:rowOff>
    </xdr:to>
    <xdr:sp macro="[0]!Feuil12.Supprimer_Sort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619125</xdr:colOff>
      <xdr:row>1</xdr:row>
      <xdr:rowOff>66675</xdr:rowOff>
    </xdr:from>
    <xdr:to>
      <xdr:col>1</xdr:col>
      <xdr:colOff>266700</xdr:colOff>
      <xdr:row>1</xdr:row>
      <xdr:rowOff>517898</xdr:rowOff>
    </xdr:to>
    <xdr:sp macro="[0]!Feuil12.Afficher_Form_Modif_Sort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334794</xdr:colOff>
      <xdr:row>1</xdr:row>
      <xdr:rowOff>66675</xdr:rowOff>
    </xdr:from>
    <xdr:to>
      <xdr:col>1</xdr:col>
      <xdr:colOff>782469</xdr:colOff>
      <xdr:row>1</xdr:row>
      <xdr:rowOff>517898</xdr:rowOff>
    </xdr:to>
    <xdr:sp macro="[0]!Feuil12.Trier_Sort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1407530</xdr:colOff>
      <xdr:row>1</xdr:row>
      <xdr:rowOff>67954</xdr:rowOff>
    </xdr:from>
    <xdr:to>
      <xdr:col>1</xdr:col>
      <xdr:colOff>1854098</xdr:colOff>
      <xdr:row>1</xdr:row>
      <xdr:rowOff>526405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1928979</xdr:colOff>
      <xdr:row>1</xdr:row>
      <xdr:rowOff>71321</xdr:rowOff>
    </xdr:from>
    <xdr:to>
      <xdr:col>2</xdr:col>
      <xdr:colOff>169981</xdr:colOff>
      <xdr:row>1</xdr:row>
      <xdr:rowOff>529772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28575</xdr:rowOff>
    </xdr:from>
    <xdr:to>
      <xdr:col>0</xdr:col>
      <xdr:colOff>609600</xdr:colOff>
      <xdr:row>1</xdr:row>
      <xdr:rowOff>479798</xdr:rowOff>
    </xdr:to>
    <xdr:sp macro="[0]!Feuil4.Afficher_Form_Ajout_Technicien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1718583</xdr:colOff>
      <xdr:row>1</xdr:row>
      <xdr:rowOff>28575</xdr:rowOff>
    </xdr:from>
    <xdr:to>
      <xdr:col>0</xdr:col>
      <xdr:colOff>2167958</xdr:colOff>
      <xdr:row>1</xdr:row>
      <xdr:rowOff>479798</xdr:rowOff>
    </xdr:to>
    <xdr:sp macro="[0]!Feuil4.Supprimer_Technicien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28575</xdr:rowOff>
    </xdr:from>
    <xdr:to>
      <xdr:col>0</xdr:col>
      <xdr:colOff>1123950</xdr:colOff>
      <xdr:row>1</xdr:row>
      <xdr:rowOff>479798</xdr:rowOff>
    </xdr:to>
    <xdr:sp macro="[0]!Feuil4.Afficher_Form_Modif_Technicien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1192044</xdr:colOff>
      <xdr:row>1</xdr:row>
      <xdr:rowOff>28575</xdr:rowOff>
    </xdr:from>
    <xdr:to>
      <xdr:col>0</xdr:col>
      <xdr:colOff>1639719</xdr:colOff>
      <xdr:row>1</xdr:row>
      <xdr:rowOff>479798</xdr:rowOff>
    </xdr:to>
    <xdr:sp macro="[0]!Feuil4.Trier_Technicien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2264780</xdr:colOff>
      <xdr:row>1</xdr:row>
      <xdr:rowOff>29854</xdr:rowOff>
    </xdr:from>
    <xdr:to>
      <xdr:col>0</xdr:col>
      <xdr:colOff>2711348</xdr:colOff>
      <xdr:row>1</xdr:row>
      <xdr:rowOff>488305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2786229</xdr:colOff>
      <xdr:row>1</xdr:row>
      <xdr:rowOff>33221</xdr:rowOff>
    </xdr:from>
    <xdr:to>
      <xdr:col>1</xdr:col>
      <xdr:colOff>131881</xdr:colOff>
      <xdr:row>1</xdr:row>
      <xdr:rowOff>491672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57150</xdr:rowOff>
    </xdr:from>
    <xdr:to>
      <xdr:col>0</xdr:col>
      <xdr:colOff>523875</xdr:colOff>
      <xdr:row>1</xdr:row>
      <xdr:rowOff>508373</xdr:rowOff>
    </xdr:to>
    <xdr:sp macro="[0]!Feuil9.Afficher_Form_Ajout_Fournisseur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1632858</xdr:colOff>
      <xdr:row>1</xdr:row>
      <xdr:rowOff>57150</xdr:rowOff>
    </xdr:from>
    <xdr:to>
      <xdr:col>0</xdr:col>
      <xdr:colOff>2082233</xdr:colOff>
      <xdr:row>1</xdr:row>
      <xdr:rowOff>508373</xdr:rowOff>
    </xdr:to>
    <xdr:sp macro="[0]!Feuil9.Supprimer_Fournisseur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590550</xdr:colOff>
      <xdr:row>1</xdr:row>
      <xdr:rowOff>57150</xdr:rowOff>
    </xdr:from>
    <xdr:to>
      <xdr:col>0</xdr:col>
      <xdr:colOff>1038225</xdr:colOff>
      <xdr:row>1</xdr:row>
      <xdr:rowOff>508373</xdr:rowOff>
    </xdr:to>
    <xdr:sp macro="[0]!Feuil9.Afficher_Form_Modif_Fournisseur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57150</xdr:rowOff>
    </xdr:from>
    <xdr:to>
      <xdr:col>0</xdr:col>
      <xdr:colOff>1553994</xdr:colOff>
      <xdr:row>1</xdr:row>
      <xdr:rowOff>508373</xdr:rowOff>
    </xdr:to>
    <xdr:sp macro="[0]!Feuil9.Trier_Fournisseur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2179055</xdr:colOff>
      <xdr:row>1</xdr:row>
      <xdr:rowOff>58429</xdr:rowOff>
    </xdr:from>
    <xdr:to>
      <xdr:col>0</xdr:col>
      <xdr:colOff>2625623</xdr:colOff>
      <xdr:row>1</xdr:row>
      <xdr:rowOff>516880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2700504</xdr:colOff>
      <xdr:row>1</xdr:row>
      <xdr:rowOff>61796</xdr:rowOff>
    </xdr:from>
    <xdr:to>
      <xdr:col>1</xdr:col>
      <xdr:colOff>46156</xdr:colOff>
      <xdr:row>1</xdr:row>
      <xdr:rowOff>520247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1</xdr:row>
      <xdr:rowOff>47625</xdr:rowOff>
    </xdr:from>
    <xdr:to>
      <xdr:col>0</xdr:col>
      <xdr:colOff>542925</xdr:colOff>
      <xdr:row>1</xdr:row>
      <xdr:rowOff>498848</xdr:rowOff>
    </xdr:to>
    <xdr:sp macro="[0]!Feuil10.Afficher_Form_Ajout_Catégor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1651908</xdr:colOff>
      <xdr:row>1</xdr:row>
      <xdr:rowOff>47625</xdr:rowOff>
    </xdr:from>
    <xdr:to>
      <xdr:col>0</xdr:col>
      <xdr:colOff>2101283</xdr:colOff>
      <xdr:row>1</xdr:row>
      <xdr:rowOff>498848</xdr:rowOff>
    </xdr:to>
    <xdr:sp macro="[0]!Feuil10.Supprimer_Catégor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47625</xdr:rowOff>
    </xdr:from>
    <xdr:to>
      <xdr:col>0</xdr:col>
      <xdr:colOff>1057275</xdr:colOff>
      <xdr:row>1</xdr:row>
      <xdr:rowOff>498848</xdr:rowOff>
    </xdr:to>
    <xdr:sp macro="[0]!Feuil10.Afficher_Form_Modif_Catégor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1125369</xdr:colOff>
      <xdr:row>1</xdr:row>
      <xdr:rowOff>47625</xdr:rowOff>
    </xdr:from>
    <xdr:to>
      <xdr:col>0</xdr:col>
      <xdr:colOff>1573044</xdr:colOff>
      <xdr:row>1</xdr:row>
      <xdr:rowOff>498848</xdr:rowOff>
    </xdr:to>
    <xdr:sp macro="[0]!Feuil10.Trier_Catégor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2198105</xdr:colOff>
      <xdr:row>1</xdr:row>
      <xdr:rowOff>48904</xdr:rowOff>
    </xdr:from>
    <xdr:to>
      <xdr:col>0</xdr:col>
      <xdr:colOff>2644673</xdr:colOff>
      <xdr:row>1</xdr:row>
      <xdr:rowOff>507355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2719554</xdr:colOff>
      <xdr:row>1</xdr:row>
      <xdr:rowOff>52271</xdr:rowOff>
    </xdr:from>
    <xdr:to>
      <xdr:col>1</xdr:col>
      <xdr:colOff>65206</xdr:colOff>
      <xdr:row>1</xdr:row>
      <xdr:rowOff>510722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br>
            <a:rPr lang="fr-FR" sz="1100"/>
          </a:b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Ouvriers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br>
            <a:rPr lang="fr-FR" sz="1100" baseline="0"/>
          </a:br>
          <a:r>
            <a:rPr lang="fr-FR" sz="1100" b="1" baseline="0"/>
            <a:t>6 - Exploiter les Statistiques</a:t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f Coquerelle" refreshedDate="43898.711246412036" createdVersion="4" refreshedVersion="6" minRefreshableVersion="3" recordCount="5" xr:uid="{00000000-000A-0000-FFFF-FFFF05000000}">
  <cacheSource type="worksheet">
    <worksheetSource name="Pièces"/>
  </cacheSource>
  <cacheFields count="10">
    <cacheField name="Pièce" numFmtId="0">
      <sharedItems containsBlank="1"/>
    </cacheField>
    <cacheField name="Catégorie" numFmtId="0">
      <sharedItems containsBlank="1" count="8">
        <s v="Signalisation"/>
        <s v="..."/>
        <m/>
        <s v="Imprimantes" u="1"/>
        <s v="Accessoires" u="1"/>
        <s v="Consommables" u="1"/>
        <s v="Environnement électrique" u="1"/>
        <s v="Assemblage" u="1"/>
      </sharedItems>
    </cacheField>
    <cacheField name="Stock initial" numFmtId="1">
      <sharedItems containsString="0" containsBlank="1" containsNumber="1" containsInteger="1" minValue="0" maxValue="52"/>
    </cacheField>
    <cacheField name="Stock actuel" numFmtId="1">
      <sharedItems containsString="0" containsBlank="1" containsNumber="1" containsInteger="1" minValue="-1" maxValue="52"/>
    </cacheField>
    <cacheField name="Seuil d'alerte" numFmtId="0">
      <sharedItems containsMixedTypes="1" containsNumber="1" containsInteger="1" minValue="0" maxValue="2"/>
    </cacheField>
    <cacheField name="Descriptif" numFmtId="0">
      <sharedItems containsBlank="1"/>
    </cacheField>
    <cacheField name="Stockage" numFmtId="0">
      <sharedItems containsBlank="1"/>
    </cacheField>
    <cacheField name="Observations" numFmtId="0">
      <sharedItems containsBlank="1"/>
    </cacheField>
    <cacheField name="Entrées" numFmtId="0">
      <sharedItems containsMixedTypes="1" containsNumber="1" containsInteger="1" minValue="0" maxValue="0"/>
    </cacheField>
    <cacheField name="Sorties" numFmtId="0">
      <sharedItems containsMixedTypes="1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f Coquerelle" refreshedDate="43898.711246527775" createdVersion="4" refreshedVersion="6" minRefreshableVersion="3" recordCount="2" xr:uid="{00000000-000A-0000-FFFF-FFFF0D000000}">
  <cacheSource type="worksheet">
    <worksheetSource name="Entrées"/>
  </cacheSource>
  <cacheFields count="7">
    <cacheField name="Date" numFmtId="0">
      <sharedItems containsNonDate="0" containsDate="1" containsString="0" containsBlank="1" minDate="2016-08-13T00:00:00" maxDate="2016-08-14T00:00:00" count="2">
        <d v="2016-08-13T00:00:00"/>
        <m/>
      </sharedItems>
      <fieldGroup par="6" base="0">
        <rangePr groupBy="months" startDate="2016-08-13T00:00:00" endDate="2016-08-1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-08-16"/>
        </groupItems>
      </fieldGroup>
    </cacheField>
    <cacheField name="Référence commande" numFmtId="0">
      <sharedItems containsBlank="1"/>
    </cacheField>
    <cacheField name="Pièce" numFmtId="0">
      <sharedItems containsBlank="1"/>
    </cacheField>
    <cacheField name="Fournisseur" numFmtId="0">
      <sharedItems containsBlank="1" count="6">
        <s v="Lenovo"/>
        <m/>
        <s v="IBM" u="1"/>
        <s v="Eaton" u="1"/>
        <s v="Belkin" u="1"/>
        <s v="Hewlett-Packard" u="1"/>
      </sharedItems>
    </cacheField>
    <cacheField name="Quantité" numFmtId="1">
      <sharedItems containsString="0" containsBlank="1" containsNumber="1" containsInteger="1" minValue="10" maxValue="10"/>
    </cacheField>
    <cacheField name="Observations" numFmtId="0">
      <sharedItems containsBlank="1"/>
    </cacheField>
    <cacheField name="Années" numFmtId="0" databaseField="0">
      <fieldGroup base="0">
        <rangePr groupBy="years" startDate="2016-08-13T00:00:00" endDate="2016-08-14T00:00:00"/>
        <groupItems count="3">
          <s v="&lt;13-08-16"/>
          <s v="2016"/>
          <s v="&gt;14-08-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f Coquerelle" refreshedDate="43898.711246527775" createdVersion="4" refreshedVersion="6" minRefreshableVersion="3" recordCount="2" xr:uid="{00000000-000A-0000-FFFF-FFFF11000000}">
  <cacheSource type="worksheet">
    <worksheetSource name="Sorties"/>
  </cacheSource>
  <cacheFields count="6">
    <cacheField name="Date" numFmtId="0">
      <sharedItems containsNonDate="0" containsDate="1" containsString="0" containsBlank="1" minDate="2020-03-08T00:00:00" maxDate="2020-03-09T00:00:00" count="2">
        <d v="2020-03-08T00:00:00"/>
        <m/>
      </sharedItems>
      <fieldGroup par="5" base="0">
        <rangePr groupBy="months" startDate="2020-03-08T00:00:00" endDate="2020-03-09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-03-20"/>
        </groupItems>
      </fieldGroup>
    </cacheField>
    <cacheField name="Pièce" numFmtId="0">
      <sharedItems containsBlank="1"/>
    </cacheField>
    <cacheField name="Technicien" numFmtId="0">
      <sharedItems containsBlank="1" count="8">
        <s v="Coquerelle Jean-François"/>
        <m/>
        <s v="Michel" u="1"/>
        <s v="Pierre" u="1"/>
        <s v="Gérard" u="1"/>
        <s v="..." u="1"/>
        <s v="Rose" u="1"/>
        <s v="Louis" u="1"/>
      </sharedItems>
    </cacheField>
    <cacheField name="Quantité" numFmtId="1">
      <sharedItems containsString="0" containsBlank="1" containsNumber="1" containsInteger="1" minValue="1" maxValue="1"/>
    </cacheField>
    <cacheField name="Observations" numFmtId="0">
      <sharedItems containsBlank="1"/>
    </cacheField>
    <cacheField name="Années" numFmtId="0" databaseField="0">
      <fieldGroup base="0">
        <rangePr groupBy="years" startDate="2020-03-08T00:00:00" endDate="2020-03-09T00:00:00"/>
        <groupItems count="3">
          <s v="&lt;08-03-20"/>
          <s v="2020"/>
          <s v="&gt;09-03-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s v="A51"/>
    <x v="0"/>
    <n v="2"/>
    <n v="2"/>
    <n v="1"/>
    <s v="A51 G2000 à rebord"/>
    <m/>
    <m/>
    <n v="0"/>
    <n v="0"/>
  </r>
  <r>
    <s v="Fût Ø51mm"/>
    <x v="0"/>
    <n v="18"/>
    <n v="18"/>
    <n v="2"/>
    <m/>
    <s v="Dans la cours"/>
    <m/>
    <n v="0"/>
    <n v="0"/>
  </r>
  <r>
    <s v="Fût Ø76mm"/>
    <x v="0"/>
    <n v="52"/>
    <n v="52"/>
    <n v="2"/>
    <s v="Fût en acier galvanisé Ø76mm"/>
    <s v="Dans la cours"/>
    <m/>
    <n v="0"/>
    <n v="0"/>
  </r>
  <r>
    <s v="Nouvelle pièce"/>
    <x v="1"/>
    <n v="0"/>
    <n v="-1"/>
    <n v="0"/>
    <m/>
    <m/>
    <m/>
    <n v="0"/>
    <n v="1"/>
  </r>
  <r>
    <m/>
    <x v="2"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s v="IN15001"/>
    <s v="Carte-mère HP 12345"/>
    <x v="0"/>
    <n v="10"/>
    <m/>
  </r>
  <r>
    <x v="1"/>
    <m/>
    <m/>
    <x v="1"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s v="Nouvelle pièce"/>
    <x v="0"/>
    <n v="1"/>
    <m/>
  </r>
  <r>
    <x v="1"/>
    <m/>
    <x v="1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3000000}" name="Tableau croisé dynamique5" cacheId="17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gridDropZones="1" multipleFieldFilters="0">
  <location ref="H40:K43" firstHeaderRow="1" firstDataRow="2" firstDataCol="2"/>
  <pivotFields count="6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axis="axisCol" compact="0" outline="0" showAll="0" defaultSubtotal="0">
      <items count="8">
        <item m="1" x="4"/>
        <item m="1" x="7"/>
        <item m="1" x="2"/>
        <item m="1" x="3"/>
        <item m="1" x="6"/>
        <item x="1"/>
        <item m="1" x="5"/>
        <item x="0"/>
      </items>
    </pivotField>
    <pivotField dataField="1" compact="0" outline="0" showAll="0"/>
    <pivotField compact="0" outline="0" showAll="0"/>
    <pivotField axis="axisRow" compact="0" outline="0" showAll="0" defaultSubtotal="0">
      <items count="3">
        <item x="0"/>
        <item x="1"/>
        <item x="2"/>
      </items>
    </pivotField>
  </pivotFields>
  <rowFields count="2">
    <field x="5"/>
    <field x="0"/>
  </rowFields>
  <rowItems count="2">
    <i>
      <x v="1"/>
      <x v="2"/>
    </i>
    <i t="grand">
      <x/>
    </i>
  </rowItems>
  <colFields count="1">
    <field x="2"/>
  </colFields>
  <colItems count="2">
    <i>
      <x v="7"/>
    </i>
    <i t="grand">
      <x/>
    </i>
  </colItems>
  <dataFields count="1">
    <dataField name="Quantités" fld="3" baseField="0" baseItem="0"/>
  </dataFields>
  <formats count="11">
    <format dxfId="35">
      <pivotArea field="5" type="button" dataOnly="0" labelOnly="1" outline="0" axis="axisRow" fieldPosition="0"/>
    </format>
    <format dxfId="34">
      <pivotArea field="0" type="button" dataOnly="0" labelOnly="1" outline="0" axis="axisRow" fieldPosition="1"/>
    </format>
    <format dxfId="33">
      <pivotArea dataOnly="0" labelOnly="1" grandCol="1" outline="0" fieldPosition="0"/>
    </format>
    <format dxfId="32">
      <pivotArea field="5" type="button" dataOnly="0" labelOnly="1" outline="0" axis="axisRow" fieldPosition="0"/>
    </format>
    <format dxfId="31">
      <pivotArea field="0" type="button" dataOnly="0" labelOnly="1" outline="0" axis="axisRow" fieldPosition="1"/>
    </format>
    <format dxfId="30">
      <pivotArea dataOnly="0" labelOnly="1" grandCol="1" outline="0" fieldPosition="0"/>
    </format>
    <format dxfId="29">
      <pivotArea field="5" type="button" dataOnly="0" labelOnly="1" outline="0" axis="axisRow" fieldPosition="0"/>
    </format>
    <format dxfId="28">
      <pivotArea field="0" type="button" dataOnly="0" labelOnly="1" outline="0" axis="axisRow" fieldPosition="1"/>
    </format>
    <format dxfId="27">
      <pivotArea dataOnly="0" labelOnly="1" grandCol="1" outline="0" fieldPosition="0"/>
    </format>
    <format dxfId="26">
      <pivotArea type="origin" dataOnly="0" labelOnly="1" outline="0" fieldPosition="0"/>
    </format>
    <format dxfId="25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2000000}" name="Tableau croisé dynamique3" cacheId="13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gridDropZones="1" multipleFieldFilters="0">
  <location ref="H21:K24" firstHeaderRow="1" firstDataRow="2" firstDataCol="2"/>
  <pivotFields count="7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7">
        <item m="1" x="4"/>
        <item m="1" x="3"/>
        <item m="1" x="5"/>
        <item m="1" x="2"/>
        <item x="0"/>
        <item x="1"/>
        <item t="default"/>
      </items>
    </pivotField>
    <pivotField compact="0" outline="0" showAll="0"/>
    <pivotField compact="0" outline="0" showAll="0"/>
    <pivotField axis="axisRow" compact="0" outline="0" showAll="0" defaultSubtotal="0">
      <items count="3">
        <item x="1"/>
        <item x="2"/>
        <item x="0"/>
      </items>
    </pivotField>
  </pivotFields>
  <rowFields count="2">
    <field x="6"/>
    <field x="0"/>
  </rowFields>
  <rowItems count="2">
    <i>
      <x/>
      <x v="7"/>
    </i>
    <i t="grand">
      <x/>
    </i>
  </rowItems>
  <colFields count="1">
    <field x="3"/>
  </colFields>
  <colItems count="2">
    <i>
      <x v="4"/>
    </i>
    <i t="grand">
      <x/>
    </i>
  </colItems>
  <formats count="15">
    <format dxfId="50">
      <pivotArea field="6" type="button" dataOnly="0" labelOnly="1" outline="0" axis="axisRow" fieldPosition="0"/>
    </format>
    <format dxfId="49">
      <pivotArea field="0" type="button" dataOnly="0" labelOnly="1" outline="0" axis="axisRow" fieldPosition="1"/>
    </format>
    <format dxfId="48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7">
      <pivotArea dataOnly="0" labelOnly="1" grandCol="1" outline="0" fieldPosition="0"/>
    </format>
    <format dxfId="46">
      <pivotArea field="6" type="button" dataOnly="0" labelOnly="1" outline="0" axis="axisRow" fieldPosition="0"/>
    </format>
    <format dxfId="45">
      <pivotArea field="0" type="button" dataOnly="0" labelOnly="1" outline="0" axis="axisRow" fieldPosition="1"/>
    </format>
    <format dxfId="44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3">
      <pivotArea dataOnly="0" labelOnly="1" grandCol="1" outline="0" fieldPosition="0"/>
    </format>
    <format dxfId="42">
      <pivotArea field="6" type="button" dataOnly="0" labelOnly="1" outline="0" axis="axisRow" fieldPosition="0"/>
    </format>
    <format dxfId="41">
      <pivotArea field="0" type="button" dataOnly="0" labelOnly="1" outline="0" axis="axisRow" fieldPosition="1"/>
    </format>
    <format dxfId="40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9">
      <pivotArea dataOnly="0" labelOnly="1" grandCol="1" outline="0" fieldPosition="0"/>
    </format>
    <format dxfId="38">
      <pivotArea type="origin" dataOnly="0" labelOnly="1" outline="0" fieldPosition="0"/>
    </format>
    <format dxfId="37">
      <pivotArea field="3" type="button" dataOnly="0" labelOnly="1" outline="0" axis="axisCol" fieldPosition="0"/>
    </format>
    <format dxfId="36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1000000}" name="Tableau croisé dynamique2" cacheId="13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gridDropZones="1" multipleFieldFilters="0">
  <location ref="H3:K6" firstHeaderRow="1" firstDataRow="2" firstDataCol="2"/>
  <pivotFields count="7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7">
        <item m="1" x="4"/>
        <item m="1" x="3"/>
        <item m="1" x="5"/>
        <item m="1" x="2"/>
        <item x="0"/>
        <item x="1"/>
        <item t="default"/>
      </items>
    </pivotField>
    <pivotField dataField="1" compact="0" outline="0" showAll="0"/>
    <pivotField compact="0" outline="0" showAll="0"/>
    <pivotField axis="axisRow" compact="0" outline="0" showAll="0" defaultSubtotal="0">
      <items count="3">
        <item x="1"/>
        <item x="2"/>
        <item x="0"/>
      </items>
    </pivotField>
  </pivotFields>
  <rowFields count="2">
    <field x="6"/>
    <field x="0"/>
  </rowFields>
  <rowItems count="2">
    <i>
      <x/>
      <x v="7"/>
    </i>
    <i t="grand">
      <x/>
    </i>
  </rowItems>
  <colFields count="1">
    <field x="3"/>
  </colFields>
  <colItems count="2">
    <i>
      <x v="4"/>
    </i>
    <i t="grand">
      <x/>
    </i>
  </colItems>
  <dataFields count="1">
    <dataField name="Quantités" fld="4" baseField="0" baseItem="0"/>
  </dataFields>
  <formats count="15">
    <format dxfId="65">
      <pivotArea field="6" type="button" dataOnly="0" labelOnly="1" outline="0" axis="axisRow" fieldPosition="0"/>
    </format>
    <format dxfId="64">
      <pivotArea field="0" type="button" dataOnly="0" labelOnly="1" outline="0" axis="axisRow" fieldPosition="1"/>
    </format>
    <format dxfId="63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62">
      <pivotArea dataOnly="0" labelOnly="1" grandCol="1" outline="0" fieldPosition="0"/>
    </format>
    <format dxfId="61">
      <pivotArea field="6" type="button" dataOnly="0" labelOnly="1" outline="0" axis="axisRow" fieldPosition="0"/>
    </format>
    <format dxfId="60">
      <pivotArea field="0" type="button" dataOnly="0" labelOnly="1" outline="0" axis="axisRow" fieldPosition="1"/>
    </format>
    <format dxfId="59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58">
      <pivotArea dataOnly="0" labelOnly="1" grandCol="1" outline="0" fieldPosition="0"/>
    </format>
    <format dxfId="57">
      <pivotArea field="6" type="button" dataOnly="0" labelOnly="1" outline="0" axis="axisRow" fieldPosition="0"/>
    </format>
    <format dxfId="56">
      <pivotArea field="0" type="button" dataOnly="0" labelOnly="1" outline="0" axis="axisRow" fieldPosition="1"/>
    </format>
    <format dxfId="55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54">
      <pivotArea dataOnly="0" labelOnly="1" grandCol="1" outline="0" fieldPosition="0"/>
    </format>
    <format dxfId="53">
      <pivotArea type="origin" dataOnly="0" labelOnly="1" outline="0" fieldPosition="0"/>
    </format>
    <format dxfId="52">
      <pivotArea field="3" type="button" dataOnly="0" labelOnly="1" outline="0" axis="axisCol" fieldPosition="0"/>
    </format>
    <format dxfId="51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1" cacheId="5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gridDropZones="1" multipleFieldFilters="0">
  <location ref="A3:B5" firstHeaderRow="2" firstDataRow="2" firstDataCol="1"/>
  <pivotFields count="10">
    <pivotField compact="0" outline="0" showAll="0"/>
    <pivotField axis="axisRow" compact="0" outline="0" showAll="0">
      <items count="9">
        <item m="1" x="4"/>
        <item m="1" x="7"/>
        <item m="1" x="5"/>
        <item m="1" x="6"/>
        <item m="1" x="3"/>
        <item h="1" x="2"/>
        <item h="1" x="1"/>
        <item h="1" x="0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1">
    <i t="grand">
      <x/>
    </i>
  </rowItems>
  <colItems count="1">
    <i/>
  </colItems>
  <dataFields count="1">
    <dataField name="Stocks actuels" fld="3" baseField="1" baseItem="0"/>
  </dataFields>
  <formats count="5">
    <format dxfId="70">
      <pivotArea field="1" type="button" dataOnly="0" labelOnly="1" outline="0" axis="axisRow" fieldPosition="0"/>
    </format>
    <format dxfId="69">
      <pivotArea field="1" type="button" dataOnly="0" labelOnly="1" outline="0" axis="axisRow" fieldPosition="0"/>
    </format>
    <format dxfId="68">
      <pivotArea field="1" type="button" dataOnly="0" labelOnly="1" outline="0" axis="axisRow" fieldPosition="0"/>
    </format>
    <format dxfId="67">
      <pivotArea type="origin" dataOnly="0" labelOnly="1" outline="0" fieldPosition="0"/>
    </format>
    <format dxfId="66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H12"/>
  <sheetViews>
    <sheetView showGridLines="0" showRowColHeaders="0" tabSelected="1" workbookViewId="0"/>
  </sheetViews>
  <sheetFormatPr baseColWidth="10" defaultRowHeight="15" x14ac:dyDescent="0.25"/>
  <cols>
    <col min="1" max="1" width="11.42578125" style="53"/>
    <col min="2" max="2" width="10.7109375" style="53" customWidth="1"/>
    <col min="3" max="3" width="25.7109375" style="53" customWidth="1"/>
    <col min="4" max="4" width="5.7109375" style="53" customWidth="1"/>
    <col min="5" max="5" width="25.7109375" style="53" customWidth="1"/>
    <col min="6" max="6" width="3.28515625" style="53" customWidth="1"/>
    <col min="7" max="7" width="25.7109375" style="53" customWidth="1"/>
    <col min="8" max="16384" width="11.42578125" style="53"/>
  </cols>
  <sheetData>
    <row r="1" spans="3:8" ht="31.5" customHeight="1" x14ac:dyDescent="0.25"/>
    <row r="2" spans="3:8" ht="31.5" customHeight="1" x14ac:dyDescent="0.25"/>
    <row r="3" spans="3:8" ht="31.5" customHeight="1" x14ac:dyDescent="0.35">
      <c r="C3" s="85" t="str">
        <f>Raison_Sociale</f>
        <v>District de Kain</v>
      </c>
      <c r="D3" s="85"/>
      <c r="E3" s="85"/>
      <c r="F3" s="85"/>
      <c r="G3" s="85"/>
      <c r="H3" s="54"/>
    </row>
    <row r="4" spans="3:8" ht="31.5" customHeight="1" x14ac:dyDescent="0.35">
      <c r="C4" s="85" t="str">
        <f>Titre</f>
        <v>Gestion de stocks</v>
      </c>
      <c r="D4" s="85"/>
      <c r="E4" s="85"/>
      <c r="F4" s="85"/>
      <c r="G4" s="85"/>
      <c r="H4" s="54"/>
    </row>
    <row r="5" spans="3:8" ht="9.9499999999999993" customHeight="1" x14ac:dyDescent="0.35">
      <c r="C5" s="55"/>
      <c r="D5" s="55"/>
      <c r="E5" s="55"/>
      <c r="F5" s="55"/>
      <c r="G5" s="55"/>
      <c r="H5" s="54"/>
    </row>
    <row r="6" spans="3:8" ht="50.1" customHeight="1" x14ac:dyDescent="0.25"/>
    <row r="7" spans="3:8" ht="24.95" customHeight="1" x14ac:dyDescent="0.25"/>
    <row r="8" spans="3:8" ht="50.1" customHeight="1" x14ac:dyDescent="0.25"/>
    <row r="9" spans="3:8" ht="24.95" customHeight="1" x14ac:dyDescent="0.25"/>
    <row r="10" spans="3:8" ht="50.1" customHeight="1" x14ac:dyDescent="0.25"/>
    <row r="11" spans="3:8" ht="60" customHeight="1" x14ac:dyDescent="0.25"/>
    <row r="12" spans="3:8" ht="50.1" customHeight="1" x14ac:dyDescent="0.25"/>
  </sheetData>
  <sheetProtection sheet="1" objects="1" scenarios="1" selectLockedCells="1" sort="0" autoFilter="0" pivotTables="0" selectUnlockedCells="1"/>
  <mergeCells count="2">
    <mergeCell ref="C3:G3"/>
    <mergeCell ref="C4:G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F23"/>
  <sheetViews>
    <sheetView showRowColHeaders="0" workbookViewId="0">
      <pane ySplit="3" topLeftCell="A4" activePane="bottomLeft" state="frozen"/>
      <selection activeCell="B2" sqref="B2"/>
      <selection pane="bottomLeft"/>
    </sheetView>
  </sheetViews>
  <sheetFormatPr baseColWidth="10" defaultRowHeight="15" x14ac:dyDescent="0.25"/>
  <cols>
    <col min="1" max="1" width="28.85546875" style="1" customWidth="1"/>
    <col min="2" max="2" width="28.28515625" style="1" customWidth="1"/>
    <col min="3" max="3" width="10.7109375" style="2" customWidth="1"/>
    <col min="4" max="4" width="11" style="1" customWidth="1"/>
    <col min="5" max="5" width="11.42578125" style="1" customWidth="1"/>
    <col min="6" max="7" width="27.42578125" style="5" customWidth="1"/>
    <col min="8" max="8" width="27.42578125" style="1" customWidth="1"/>
    <col min="9" max="10" width="12.140625" style="1" customWidth="1"/>
    <col min="11" max="11" width="21.140625" style="1" customWidth="1"/>
    <col min="12" max="12" width="21.7109375" style="1" customWidth="1"/>
    <col min="13" max="14" width="0" style="2" hidden="1" customWidth="1"/>
    <col min="15" max="15" width="20.140625" style="1" customWidth="1"/>
    <col min="16" max="16" width="19.28515625" style="1" customWidth="1"/>
    <col min="17" max="17" width="18.140625" style="1" customWidth="1"/>
    <col min="18" max="18" width="16.85546875" style="1" customWidth="1"/>
    <col min="19" max="20" width="17.42578125" style="1" customWidth="1"/>
    <col min="21" max="21" width="19.140625" style="1" customWidth="1"/>
    <col min="22" max="22" width="18.5703125" style="1" customWidth="1"/>
    <col min="23" max="23" width="17.5703125" style="1" customWidth="1"/>
    <col min="24" max="24" width="18.140625" style="1" customWidth="1"/>
    <col min="25" max="16384" width="11.42578125" style="1"/>
  </cols>
  <sheetData>
    <row r="1" spans="1:32" s="24" customFormat="1" ht="21" x14ac:dyDescent="0.25">
      <c r="A1" s="65" t="s">
        <v>7</v>
      </c>
      <c r="B1" s="22"/>
      <c r="C1" s="64">
        <f>SUBTOTAL(9,C3:C8)</f>
        <v>72</v>
      </c>
      <c r="D1" s="64">
        <f>SUBTOTAL(9,D3:D8)</f>
        <v>71</v>
      </c>
      <c r="E1" s="22"/>
      <c r="F1" s="23"/>
      <c r="G1" s="23"/>
      <c r="H1" s="22"/>
      <c r="I1" s="64">
        <f>SUBTOTAL(9,I3:I8)</f>
        <v>1</v>
      </c>
      <c r="J1" s="64">
        <f>SUBTOTAL(9,J3:J8)</f>
        <v>2</v>
      </c>
      <c r="M1" s="25"/>
      <c r="N1" s="25"/>
    </row>
    <row r="2" spans="1:32" s="8" customFormat="1" ht="46.5" customHeight="1" x14ac:dyDescent="0.25">
      <c r="A2" s="12"/>
      <c r="B2" s="12"/>
      <c r="C2" s="13"/>
      <c r="D2" s="12"/>
      <c r="E2" s="12"/>
      <c r="F2" s="14"/>
      <c r="G2" s="14"/>
      <c r="H2" s="12"/>
      <c r="I2" s="12"/>
      <c r="J2" s="12"/>
      <c r="M2" s="9"/>
      <c r="N2" s="9"/>
    </row>
    <row r="3" spans="1:32" s="26" customFormat="1" ht="36.75" customHeight="1" x14ac:dyDescent="0.25">
      <c r="A3" s="56" t="s">
        <v>2</v>
      </c>
      <c r="B3" s="57" t="s">
        <v>21</v>
      </c>
      <c r="C3" s="58" t="s">
        <v>13</v>
      </c>
      <c r="D3" s="59" t="s">
        <v>12</v>
      </c>
      <c r="E3" s="59" t="s">
        <v>50</v>
      </c>
      <c r="F3" s="59" t="s">
        <v>51</v>
      </c>
      <c r="G3" s="59" t="s">
        <v>52</v>
      </c>
      <c r="H3" s="59" t="s">
        <v>9</v>
      </c>
      <c r="I3" s="60" t="s">
        <v>10</v>
      </c>
      <c r="J3" s="60" t="s">
        <v>11</v>
      </c>
      <c r="M3" s="26" t="s">
        <v>3</v>
      </c>
      <c r="N3" s="26" t="s">
        <v>3</v>
      </c>
      <c r="AC3" s="26" t="s">
        <v>1</v>
      </c>
      <c r="AF3" s="26" t="s">
        <v>0</v>
      </c>
    </row>
    <row r="4" spans="1:32" ht="30" customHeight="1" x14ac:dyDescent="0.25">
      <c r="A4" s="5" t="s">
        <v>60</v>
      </c>
      <c r="B4" s="5" t="s">
        <v>59</v>
      </c>
      <c r="C4" s="2">
        <v>2</v>
      </c>
      <c r="D4" s="2">
        <f>C4+I4-J4</f>
        <v>1</v>
      </c>
      <c r="E4" s="1">
        <v>1</v>
      </c>
      <c r="F4" s="5" t="s">
        <v>62</v>
      </c>
      <c r="I4" s="1">
        <f>SUMIF(Entrées!C:C,A:A,Entrées!E:E)</f>
        <v>0</v>
      </c>
      <c r="J4" s="1">
        <f>SUMIF(Sorties!B:B,A:A,Sorties!D:D)</f>
        <v>1</v>
      </c>
      <c r="L4" s="3"/>
    </row>
    <row r="5" spans="1:32" ht="30" customHeight="1" x14ac:dyDescent="0.25">
      <c r="A5" s="5" t="s">
        <v>63</v>
      </c>
      <c r="B5" s="5" t="s">
        <v>59</v>
      </c>
      <c r="C5" s="2">
        <v>18</v>
      </c>
      <c r="D5" s="2">
        <f>C5+I5-J5</f>
        <v>18</v>
      </c>
      <c r="E5" s="1">
        <v>2</v>
      </c>
      <c r="F5" s="86" t="s">
        <v>68</v>
      </c>
      <c r="G5" s="5" t="s">
        <v>58</v>
      </c>
      <c r="I5" s="1">
        <f>SUMIF(Entrées!C:C,A:A,Entrées!E:E)</f>
        <v>0</v>
      </c>
      <c r="J5" s="1">
        <f>SUMIF(Sorties!B:B,A:A,Sorties!D:D)</f>
        <v>0</v>
      </c>
      <c r="L5" s="3"/>
    </row>
    <row r="6" spans="1:32" ht="30" customHeight="1" x14ac:dyDescent="0.25">
      <c r="A6" s="5" t="s">
        <v>56</v>
      </c>
      <c r="B6" s="5" t="s">
        <v>59</v>
      </c>
      <c r="C6" s="2">
        <v>52</v>
      </c>
      <c r="D6" s="2">
        <f>C6+I6-J6</f>
        <v>52</v>
      </c>
      <c r="E6" s="1">
        <v>2</v>
      </c>
      <c r="F6" s="5" t="s">
        <v>57</v>
      </c>
      <c r="G6" s="5" t="s">
        <v>58</v>
      </c>
      <c r="I6" s="1">
        <f>SUMIF(Entrées!C:C,A:A,Entrées!E:E)</f>
        <v>0</v>
      </c>
      <c r="J6" s="1">
        <f>SUMIF(Sorties!B:B,A:A,Sorties!D:D)</f>
        <v>0</v>
      </c>
      <c r="L6" s="3"/>
    </row>
    <row r="7" spans="1:32" ht="30" customHeight="1" x14ac:dyDescent="0.25">
      <c r="A7" s="5" t="s">
        <v>53</v>
      </c>
      <c r="B7" s="5" t="s">
        <v>35</v>
      </c>
      <c r="C7" s="2">
        <v>0</v>
      </c>
      <c r="D7" s="2">
        <f>C7+I7-J7</f>
        <v>0</v>
      </c>
      <c r="E7" s="1">
        <v>0</v>
      </c>
      <c r="I7" s="1">
        <f>SUMIF(Entrées!C:C,A:A,Entrées!E:E)</f>
        <v>1</v>
      </c>
      <c r="J7" s="1">
        <f>SUMIF(Sorties!B:B,A:A,Sorties!D:D)</f>
        <v>1</v>
      </c>
      <c r="L7" s="3"/>
    </row>
    <row r="8" spans="1:32" ht="30" customHeight="1" x14ac:dyDescent="0.25">
      <c r="A8" s="61"/>
      <c r="B8" s="61"/>
      <c r="C8" s="62"/>
      <c r="D8" s="62"/>
      <c r="E8" s="63" t="s">
        <v>6</v>
      </c>
      <c r="F8" s="61" t="s">
        <v>6</v>
      </c>
      <c r="G8" s="61" t="s">
        <v>6</v>
      </c>
      <c r="H8" s="63" t="s">
        <v>6</v>
      </c>
      <c r="I8" s="63" t="s">
        <v>6</v>
      </c>
      <c r="J8" s="63" t="s">
        <v>6</v>
      </c>
      <c r="L8" s="3"/>
    </row>
    <row r="9" spans="1:32" x14ac:dyDescent="0.25">
      <c r="A9" s="4"/>
      <c r="L9" s="3"/>
    </row>
    <row r="10" spans="1:32" x14ac:dyDescent="0.25">
      <c r="L10" s="3"/>
    </row>
    <row r="11" spans="1:32" x14ac:dyDescent="0.25">
      <c r="L11" s="3"/>
    </row>
    <row r="12" spans="1:32" x14ac:dyDescent="0.25">
      <c r="L12" s="3"/>
    </row>
    <row r="13" spans="1:32" x14ac:dyDescent="0.25">
      <c r="A13"/>
      <c r="L13" s="3"/>
    </row>
    <row r="14" spans="1:32" s="2" customFormat="1" x14ac:dyDescent="0.25">
      <c r="A14"/>
      <c r="B14" s="1"/>
      <c r="D14" s="1"/>
      <c r="E14" s="1"/>
      <c r="F14" s="5"/>
      <c r="G14" s="5"/>
      <c r="H14" s="1"/>
      <c r="I14" s="1"/>
      <c r="J14" s="1"/>
      <c r="K14" s="1"/>
      <c r="L14" s="3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</row>
    <row r="15" spans="1:32" s="2" customFormat="1" x14ac:dyDescent="0.25">
      <c r="A15"/>
      <c r="B15" s="1"/>
      <c r="D15" s="1"/>
      <c r="E15" s="1"/>
      <c r="F15" s="5"/>
      <c r="G15" s="5"/>
      <c r="H15" s="1"/>
      <c r="I15" s="1"/>
      <c r="J15" s="1"/>
      <c r="K15" s="1"/>
      <c r="L15" s="3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</row>
    <row r="16" spans="1:32" s="2" customFormat="1" x14ac:dyDescent="0.25">
      <c r="A16"/>
      <c r="B16" s="1"/>
      <c r="D16" s="1"/>
      <c r="E16" s="1"/>
      <c r="F16" s="5"/>
      <c r="G16" s="5"/>
      <c r="H16" s="1"/>
      <c r="I16" s="1"/>
      <c r="J16" s="1"/>
      <c r="K16" s="1"/>
      <c r="L16" s="3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</row>
    <row r="17" spans="1:32" s="2" customFormat="1" x14ac:dyDescent="0.25">
      <c r="A17"/>
      <c r="B17" s="1"/>
      <c r="D17" s="1"/>
      <c r="E17" s="1"/>
      <c r="F17" s="5"/>
      <c r="G17" s="5"/>
      <c r="H17" s="1"/>
      <c r="I17" s="1"/>
      <c r="J17" s="1"/>
      <c r="K17" s="1"/>
      <c r="L17" s="3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</row>
    <row r="18" spans="1:32" s="2" customFormat="1" x14ac:dyDescent="0.25">
      <c r="A18"/>
      <c r="B18" s="1"/>
      <c r="D18" s="1"/>
      <c r="E18" s="1"/>
      <c r="F18" s="5"/>
      <c r="G18" s="5"/>
      <c r="H18" s="1"/>
      <c r="I18" s="1"/>
      <c r="J18" s="1"/>
      <c r="K18" s="1"/>
      <c r="L18" s="3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</row>
    <row r="19" spans="1:32" s="2" customFormat="1" x14ac:dyDescent="0.25">
      <c r="A19"/>
      <c r="B19" s="1"/>
      <c r="D19" s="1"/>
      <c r="E19" s="1"/>
      <c r="F19" s="5"/>
      <c r="G19" s="5"/>
      <c r="H19" s="1"/>
      <c r="I19" s="1"/>
      <c r="J19" s="1"/>
      <c r="K19" s="1"/>
      <c r="L19" s="3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  <row r="20" spans="1:32" s="2" customFormat="1" x14ac:dyDescent="0.25">
      <c r="A20"/>
      <c r="B20" s="1"/>
      <c r="D20" s="1"/>
      <c r="E20" s="1"/>
      <c r="F20" s="5"/>
      <c r="G20" s="5"/>
      <c r="H20" s="1"/>
      <c r="I20" s="1"/>
      <c r="J20" s="1"/>
      <c r="K20" s="1"/>
      <c r="L20" s="3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1:32" s="2" customFormat="1" x14ac:dyDescent="0.25">
      <c r="A21" s="1"/>
      <c r="B21" s="1"/>
      <c r="D21" s="1"/>
      <c r="E21" s="1"/>
      <c r="F21" s="5"/>
      <c r="G21" s="5"/>
      <c r="H21" s="1"/>
      <c r="I21" s="1"/>
      <c r="J21" s="1"/>
      <c r="K21" s="1"/>
      <c r="L21" s="3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1:32" s="2" customFormat="1" x14ac:dyDescent="0.25">
      <c r="A22" s="1"/>
      <c r="B22" s="1"/>
      <c r="D22" s="1"/>
      <c r="E22" s="1"/>
      <c r="F22" s="5"/>
      <c r="G22" s="5"/>
      <c r="H22" s="1"/>
      <c r="I22" s="1"/>
      <c r="J22" s="1"/>
      <c r="K22" s="1"/>
      <c r="L22" s="3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1:32" s="2" customFormat="1" x14ac:dyDescent="0.25">
      <c r="A23" s="1"/>
      <c r="B23" s="1"/>
      <c r="D23" s="1"/>
      <c r="E23" s="1"/>
      <c r="F23" s="5"/>
      <c r="G23" s="5"/>
      <c r="H23" s="1"/>
      <c r="I23" s="1"/>
      <c r="J23" s="1"/>
      <c r="K23" s="1"/>
      <c r="L23" s="3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</sheetData>
  <sheetProtection sheet="1" objects="1" scenarios="1" sort="0" autoFilter="0" pivotTables="0"/>
  <autoFilter ref="A3:J8" xr:uid="{00000000-0009-0000-0000-000001000000}">
    <sortState xmlns:xlrd2="http://schemas.microsoft.com/office/spreadsheetml/2017/richdata2" ref="A4:J8">
      <sortCondition ref="A3:A8"/>
    </sortState>
  </autoFilter>
  <sortState xmlns:xlrd2="http://schemas.microsoft.com/office/spreadsheetml/2017/richdata2" ref="A6:J8">
    <sortCondition ref="E12"/>
  </sortState>
  <conditionalFormatting sqref="B3 B8">
    <cfRule type="expression" dxfId="24" priority="17">
      <formula>AND(ISERROR(VLOOKUP(B3,Liste_Catégories,1,FALSE)),B3&lt;&gt;"Catégorie",LEN(B3)&gt;0)</formula>
    </cfRule>
  </conditionalFormatting>
  <conditionalFormatting sqref="D3 D8">
    <cfRule type="expression" dxfId="23" priority="13">
      <formula>AND(D3&lt;&gt;"Stock actuel",LEN(D3)&gt;0,D3&lt;=0)</formula>
    </cfRule>
    <cfRule type="expression" dxfId="22" priority="14">
      <formula>AND(D3&lt;&gt;"Stock actuel",LEN(D3)&gt;0,D3&lt;=E3)</formula>
    </cfRule>
  </conditionalFormatting>
  <conditionalFormatting sqref="B7">
    <cfRule type="expression" dxfId="21" priority="12">
      <formula>AND(ISERROR(VLOOKUP(B7,Liste_Catégories,1,FALSE)),B7&lt;&gt;"Catégorie",LEN(B7)&gt;0)</formula>
    </cfRule>
  </conditionalFormatting>
  <conditionalFormatting sqref="D7">
    <cfRule type="expression" dxfId="20" priority="10">
      <formula>AND(D7&lt;&gt;"Stock actuel",LEN(D7)&gt;0,D7&lt;=0)</formula>
    </cfRule>
    <cfRule type="expression" dxfId="19" priority="11">
      <formula>AND(D7&lt;&gt;"Stock actuel",LEN(D7)&gt;0,D7&lt;=E7)</formula>
    </cfRule>
  </conditionalFormatting>
  <conditionalFormatting sqref="B6">
    <cfRule type="expression" dxfId="18" priority="9">
      <formula>AND(ISERROR(VLOOKUP(B6,Liste_Catégories,1,FALSE)),B6&lt;&gt;"Catégorie",LEN(B6)&gt;0)</formula>
    </cfRule>
  </conditionalFormatting>
  <conditionalFormatting sqref="D6">
    <cfRule type="expression" dxfId="17" priority="7">
      <formula>AND(D6&lt;&gt;"Stock actuel",LEN(D6)&gt;0,D6&lt;=0)</formula>
    </cfRule>
    <cfRule type="expression" dxfId="16" priority="8">
      <formula>AND(D6&lt;&gt;"Stock actuel",LEN(D6)&gt;0,D6&lt;=E6)</formula>
    </cfRule>
  </conditionalFormatting>
  <conditionalFormatting sqref="B5">
    <cfRule type="expression" dxfId="15" priority="6">
      <formula>AND(ISERROR(VLOOKUP(B5,Liste_Catégories,1,FALSE)),B5&lt;&gt;"Catégorie",LEN(B5)&gt;0)</formula>
    </cfRule>
  </conditionalFormatting>
  <conditionalFormatting sqref="D5">
    <cfRule type="expression" dxfId="14" priority="4">
      <formula>AND(D5&lt;&gt;"Stock actuel",LEN(D5)&gt;0,D5&lt;=0)</formula>
    </cfRule>
    <cfRule type="expression" dxfId="13" priority="5">
      <formula>AND(D5&lt;&gt;"Stock actuel",LEN(D5)&gt;0,D5&lt;=E5)</formula>
    </cfRule>
  </conditionalFormatting>
  <conditionalFormatting sqref="B4">
    <cfRule type="expression" dxfId="12" priority="3">
      <formula>AND(ISERROR(VLOOKUP(B4,Liste_Catégories,1,FALSE)),B4&lt;&gt;"Catégorie",LEN(B4)&gt;0)</formula>
    </cfRule>
  </conditionalFormatting>
  <conditionalFormatting sqref="D4">
    <cfRule type="expression" dxfId="11" priority="1">
      <formula>AND(D4&lt;&gt;"Stock actuel",LEN(D4)&gt;0,D4&lt;=0)</formula>
    </cfRule>
    <cfRule type="expression" dxfId="10" priority="2">
      <formula>AND(D4&lt;&gt;"Stock actuel",LEN(D4)&gt;0,D4&lt;=E4)</formula>
    </cfRule>
  </conditionalFormatting>
  <dataValidations count="1">
    <dataValidation type="list" allowBlank="1" showInputMessage="1" showErrorMessage="1" errorTitle="Choisir dans la liste" error="Choisir dans la liste !" sqref="B3:B8" xr:uid="{00000000-0002-0000-0100-000000000000}">
      <formula1>Liste_Catégories</formula1>
    </dataValidation>
  </dataValidations>
  <hyperlinks>
    <hyperlink ref="B3" location="Catégories!A1" display="Catégorie" xr:uid="{00000000-0004-0000-0100-000000000000}"/>
    <hyperlink ref="I3" location="Entrées!A1" display="Entrées" xr:uid="{00000000-0004-0000-0100-000001000000}"/>
    <hyperlink ref="J3" location="Sorties!A1" display="Sorties" xr:uid="{00000000-0004-0000-0100-000002000000}"/>
  </hyperlink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1:AB20"/>
  <sheetViews>
    <sheetView showRowColHeaders="0"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RowHeight="15" x14ac:dyDescent="0.25"/>
  <cols>
    <col min="1" max="1" width="11.42578125" style="1"/>
    <col min="2" max="2" width="14.140625" style="1" customWidth="1"/>
    <col min="3" max="3" width="31.7109375" style="1" customWidth="1"/>
    <col min="4" max="4" width="25.28515625" style="1" customWidth="1"/>
    <col min="5" max="5" width="10.7109375" style="2" customWidth="1"/>
    <col min="6" max="6" width="40.7109375" style="1" customWidth="1"/>
    <col min="7" max="7" width="21.140625" style="1" customWidth="1"/>
    <col min="8" max="8" width="21.7109375" style="1" customWidth="1"/>
    <col min="9" max="10" width="0" style="2" hidden="1" customWidth="1"/>
    <col min="11" max="11" width="20.140625" style="1" customWidth="1"/>
    <col min="12" max="12" width="19.28515625" style="1" customWidth="1"/>
    <col min="13" max="13" width="18.140625" style="1" customWidth="1"/>
    <col min="14" max="14" width="16.85546875" style="1" customWidth="1"/>
    <col min="15" max="16" width="17.42578125" style="1" customWidth="1"/>
    <col min="17" max="17" width="19.140625" style="1" customWidth="1"/>
    <col min="18" max="18" width="18.5703125" style="1" customWidth="1"/>
    <col min="19" max="19" width="17.5703125" style="1" customWidth="1"/>
    <col min="20" max="20" width="18.140625" style="1" customWidth="1"/>
    <col min="21" max="16384" width="11.42578125" style="1"/>
  </cols>
  <sheetData>
    <row r="1" spans="1:28" s="29" customFormat="1" ht="21" x14ac:dyDescent="0.25">
      <c r="A1" s="65" t="s">
        <v>16</v>
      </c>
      <c r="B1" s="27"/>
      <c r="C1" s="28"/>
      <c r="D1" s="28"/>
      <c r="E1" s="66">
        <f>SUBTOTAL(9,E3:E5)</f>
        <v>1</v>
      </c>
      <c r="F1" s="28"/>
      <c r="I1" s="30"/>
      <c r="J1" s="30"/>
    </row>
    <row r="2" spans="1:28" s="8" customFormat="1" ht="48.75" customHeight="1" x14ac:dyDescent="0.25">
      <c r="A2" s="12"/>
      <c r="B2" s="12"/>
      <c r="C2" s="12"/>
      <c r="D2" s="12"/>
      <c r="E2" s="13"/>
      <c r="F2" s="12"/>
      <c r="I2" s="9"/>
      <c r="J2" s="9"/>
    </row>
    <row r="3" spans="1:28" s="26" customFormat="1" ht="32.25" customHeight="1" x14ac:dyDescent="0.25">
      <c r="A3" s="56" t="s">
        <v>17</v>
      </c>
      <c r="B3" s="56" t="s">
        <v>18</v>
      </c>
      <c r="C3" s="57" t="s">
        <v>2</v>
      </c>
      <c r="D3" s="57" t="s">
        <v>4</v>
      </c>
      <c r="E3" s="58" t="s">
        <v>8</v>
      </c>
      <c r="F3" s="59" t="s">
        <v>9</v>
      </c>
      <c r="I3" s="26" t="s">
        <v>3</v>
      </c>
      <c r="J3" s="26" t="s">
        <v>3</v>
      </c>
    </row>
    <row r="4" spans="1:28" x14ac:dyDescent="0.25">
      <c r="A4" s="10">
        <v>42595</v>
      </c>
      <c r="B4" s="5" t="s">
        <v>69</v>
      </c>
      <c r="C4" t="s">
        <v>53</v>
      </c>
      <c r="D4" s="5" t="s">
        <v>61</v>
      </c>
      <c r="E4" s="2">
        <v>1</v>
      </c>
      <c r="F4" s="17"/>
      <c r="H4" s="3"/>
    </row>
    <row r="5" spans="1:28" ht="28.5" customHeight="1" x14ac:dyDescent="0.25">
      <c r="A5" s="61"/>
      <c r="B5" s="61"/>
      <c r="C5" s="61"/>
      <c r="D5" s="61"/>
      <c r="E5" s="62"/>
      <c r="F5" s="63" t="s">
        <v>6</v>
      </c>
      <c r="H5" s="3"/>
    </row>
    <row r="6" spans="1:28" x14ac:dyDescent="0.25">
      <c r="C6" s="4"/>
      <c r="H6" s="3"/>
    </row>
    <row r="7" spans="1:28" x14ac:dyDescent="0.25">
      <c r="H7" s="3"/>
    </row>
    <row r="8" spans="1:28" x14ac:dyDescent="0.25">
      <c r="H8" s="3"/>
    </row>
    <row r="9" spans="1:28" x14ac:dyDescent="0.25">
      <c r="H9" s="3"/>
    </row>
    <row r="10" spans="1:28" x14ac:dyDescent="0.25">
      <c r="C10"/>
      <c r="H10" s="3"/>
    </row>
    <row r="11" spans="1:28" s="2" customFormat="1" x14ac:dyDescent="0.25">
      <c r="C11"/>
      <c r="D11" s="1"/>
      <c r="F11" s="1"/>
      <c r="G11" s="1"/>
      <c r="H11" s="3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</row>
    <row r="12" spans="1:28" s="2" customFormat="1" x14ac:dyDescent="0.25">
      <c r="C12"/>
      <c r="D12" s="1"/>
      <c r="F12" s="1"/>
      <c r="G12" s="1"/>
      <c r="H12" s="3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</row>
    <row r="13" spans="1:28" s="2" customFormat="1" x14ac:dyDescent="0.25">
      <c r="C13"/>
      <c r="D13" s="1"/>
      <c r="F13" s="1"/>
      <c r="G13" s="1"/>
      <c r="H13" s="3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</row>
    <row r="14" spans="1:28" s="2" customFormat="1" x14ac:dyDescent="0.25">
      <c r="C14"/>
      <c r="D14" s="1"/>
      <c r="F14" s="1"/>
      <c r="G14" s="1"/>
      <c r="H14" s="3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</row>
    <row r="15" spans="1:28" s="2" customFormat="1" x14ac:dyDescent="0.25">
      <c r="C15"/>
      <c r="D15" s="1"/>
      <c r="F15" s="1"/>
      <c r="G15" s="1"/>
      <c r="H15" s="3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</row>
    <row r="16" spans="1:28" s="2" customFormat="1" x14ac:dyDescent="0.25">
      <c r="C16"/>
      <c r="D16" s="1"/>
      <c r="F16" s="1"/>
      <c r="G16" s="1"/>
      <c r="H16" s="3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</row>
    <row r="17" spans="3:28" s="2" customFormat="1" x14ac:dyDescent="0.25">
      <c r="C17"/>
      <c r="D17" s="1"/>
      <c r="F17" s="1"/>
      <c r="G17" s="1"/>
      <c r="H17" s="3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</row>
    <row r="18" spans="3:28" s="2" customFormat="1" x14ac:dyDescent="0.25">
      <c r="C18" s="1"/>
      <c r="D18" s="1"/>
      <c r="F18" s="1"/>
      <c r="G18" s="1"/>
      <c r="H18" s="3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</row>
    <row r="19" spans="3:28" s="2" customFormat="1" x14ac:dyDescent="0.25">
      <c r="C19" s="1"/>
      <c r="D19" s="1"/>
      <c r="F19" s="1"/>
      <c r="G19" s="1"/>
      <c r="H19" s="3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</row>
    <row r="20" spans="3:28" s="2" customFormat="1" x14ac:dyDescent="0.25">
      <c r="C20" s="1"/>
      <c r="D20" s="1"/>
      <c r="F20" s="1"/>
      <c r="G20" s="1"/>
      <c r="H20" s="3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</row>
  </sheetData>
  <sheetProtection sheet="1" objects="1" scenarios="1" sort="0" autoFilter="0" pivotTables="0"/>
  <autoFilter ref="A3:F5" xr:uid="{00000000-0009-0000-0000-000002000000}"/>
  <conditionalFormatting sqref="C3:C5">
    <cfRule type="expression" dxfId="9" priority="2">
      <formula>AND(ISERROR(VLOOKUP(C3,Liste_Pièces,1,FALSE)),C3&lt;&gt;"Pièce",LEN(C3)&gt;0)</formula>
    </cfRule>
  </conditionalFormatting>
  <conditionalFormatting sqref="D3:D5">
    <cfRule type="expression" dxfId="8" priority="1">
      <formula>AND(ISERROR(VLOOKUP(D3,Liste_Fournisseurs,1,FALSE)),D3&lt;&gt;"Fournisseur",LEN(D3)&gt;0)</formula>
    </cfRule>
  </conditionalFormatting>
  <dataValidations disablePrompts="1" count="2">
    <dataValidation type="list" allowBlank="1" showInputMessage="1" showErrorMessage="1" errorTitle="Choisir dans la liste" error="Choisir dans la liste !" sqref="D3:D5" xr:uid="{00000000-0002-0000-0200-000000000000}">
      <formula1>Liste_Fournisseurs</formula1>
    </dataValidation>
    <dataValidation type="list" allowBlank="1" showInputMessage="1" showErrorMessage="1" errorTitle="Choisir dans la liste" error="Choisir dans la liste !" sqref="C3:C5" xr:uid="{00000000-0002-0000-0200-000001000000}">
      <formula1>Liste_Pièces</formula1>
    </dataValidation>
  </dataValidations>
  <hyperlinks>
    <hyperlink ref="C3" location="Inventaire!A1" display="Pièce" xr:uid="{00000000-0004-0000-0200-000000000000}"/>
    <hyperlink ref="D3" location="Fournisseurs!A1" display="Fournisseur" xr:uid="{00000000-0004-0000-0200-000001000000}"/>
  </hyperlink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/>
  <dimension ref="A1:AA21"/>
  <sheetViews>
    <sheetView showRowColHeaders="0"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RowHeight="15" x14ac:dyDescent="0.25"/>
  <cols>
    <col min="1" max="1" width="12" style="1" customWidth="1"/>
    <col min="2" max="2" width="33.140625" style="1" customWidth="1"/>
    <col min="3" max="3" width="25.28515625" style="1" customWidth="1"/>
    <col min="4" max="4" width="10.7109375" style="2" customWidth="1"/>
    <col min="5" max="5" width="41.425781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20" customFormat="1" ht="21" x14ac:dyDescent="0.25">
      <c r="A1" s="67" t="s">
        <v>19</v>
      </c>
      <c r="B1" s="19"/>
      <c r="C1" s="19"/>
      <c r="D1" s="68">
        <f>SUBTOTAL(9,D3:D6)</f>
        <v>2</v>
      </c>
      <c r="E1" s="19"/>
      <c r="H1" s="21"/>
      <c r="I1" s="21"/>
    </row>
    <row r="2" spans="1:27" s="8" customFormat="1" ht="47.25" customHeight="1" x14ac:dyDescent="0.25">
      <c r="A2" s="12"/>
      <c r="B2" s="12"/>
      <c r="C2" s="12"/>
      <c r="D2" s="13"/>
      <c r="E2" s="12"/>
      <c r="H2" s="9"/>
      <c r="I2" s="9"/>
    </row>
    <row r="3" spans="1:27" s="26" customFormat="1" ht="33.75" customHeight="1" x14ac:dyDescent="0.25">
      <c r="A3" s="56" t="s">
        <v>17</v>
      </c>
      <c r="B3" s="57" t="s">
        <v>2</v>
      </c>
      <c r="C3" s="57" t="s">
        <v>5</v>
      </c>
      <c r="D3" s="58" t="s">
        <v>8</v>
      </c>
      <c r="E3" s="59" t="s">
        <v>9</v>
      </c>
      <c r="H3" s="26" t="s">
        <v>3</v>
      </c>
      <c r="I3" s="26" t="s">
        <v>3</v>
      </c>
      <c r="X3" s="26" t="s">
        <v>1</v>
      </c>
      <c r="AA3" s="26" t="s">
        <v>0</v>
      </c>
    </row>
    <row r="4" spans="1:27" x14ac:dyDescent="0.25">
      <c r="A4" s="10">
        <v>43898</v>
      </c>
      <c r="B4" s="5" t="s">
        <v>60</v>
      </c>
      <c r="C4" s="5" t="s">
        <v>55</v>
      </c>
      <c r="D4" s="2">
        <v>1</v>
      </c>
      <c r="E4" s="17"/>
      <c r="G4" s="3"/>
    </row>
    <row r="5" spans="1:27" x14ac:dyDescent="0.25">
      <c r="A5" s="10">
        <v>43898</v>
      </c>
      <c r="B5" s="5" t="s">
        <v>53</v>
      </c>
      <c r="C5" s="5" t="s">
        <v>55</v>
      </c>
      <c r="D5" s="2">
        <v>1</v>
      </c>
      <c r="E5" s="17"/>
      <c r="G5" s="3"/>
    </row>
    <row r="6" spans="1:27" ht="24.75" customHeight="1" x14ac:dyDescent="0.25">
      <c r="A6" s="61"/>
      <c r="B6" s="61"/>
      <c r="C6" s="61"/>
      <c r="D6" s="62"/>
      <c r="E6" s="63" t="s">
        <v>6</v>
      </c>
      <c r="G6" s="3"/>
    </row>
    <row r="7" spans="1:27" x14ac:dyDescent="0.25">
      <c r="B7" s="4"/>
      <c r="G7" s="3"/>
    </row>
    <row r="8" spans="1:27" x14ac:dyDescent="0.25">
      <c r="G8" s="3"/>
    </row>
    <row r="9" spans="1:27" x14ac:dyDescent="0.25">
      <c r="G9" s="3"/>
    </row>
    <row r="10" spans="1:27" x14ac:dyDescent="0.25">
      <c r="G10" s="3"/>
    </row>
    <row r="11" spans="1:27" x14ac:dyDescent="0.25">
      <c r="B11"/>
      <c r="G11" s="3"/>
    </row>
    <row r="12" spans="1:27" s="2" customFormat="1" x14ac:dyDescent="0.25">
      <c r="B12"/>
      <c r="C12" s="1"/>
      <c r="E12" s="1"/>
      <c r="F12" s="1"/>
      <c r="G12" s="3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27" s="2" customFormat="1" x14ac:dyDescent="0.25">
      <c r="B13"/>
      <c r="C13" s="1"/>
      <c r="E13" s="1"/>
      <c r="F13" s="1"/>
      <c r="G13" s="3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s="2" customFormat="1" x14ac:dyDescent="0.25">
      <c r="B14"/>
      <c r="C14" s="1"/>
      <c r="E14" s="1"/>
      <c r="F14" s="1"/>
      <c r="G14" s="3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s="2" customFormat="1" x14ac:dyDescent="0.25">
      <c r="B15"/>
      <c r="C15" s="1"/>
      <c r="E15" s="1"/>
      <c r="F15" s="1"/>
      <c r="G15" s="3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s="2" customFormat="1" x14ac:dyDescent="0.25">
      <c r="B16"/>
      <c r="C16" s="1"/>
      <c r="E16" s="1"/>
      <c r="F16" s="1"/>
      <c r="G16" s="3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2:27" s="2" customFormat="1" x14ac:dyDescent="0.25">
      <c r="B17"/>
      <c r="C17" s="1"/>
      <c r="E17" s="1"/>
      <c r="F17" s="1"/>
      <c r="G17" s="3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2:27" s="2" customFormat="1" x14ac:dyDescent="0.25">
      <c r="B18"/>
      <c r="C18" s="1"/>
      <c r="E18" s="1"/>
      <c r="F18" s="1"/>
      <c r="G18" s="3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2:27" s="2" customFormat="1" x14ac:dyDescent="0.25">
      <c r="B19" s="1"/>
      <c r="C19" s="1"/>
      <c r="E19" s="1"/>
      <c r="F19" s="1"/>
      <c r="G19" s="3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2:27" s="2" customFormat="1" x14ac:dyDescent="0.25">
      <c r="B20" s="1"/>
      <c r="C20" s="1"/>
      <c r="E20" s="1"/>
      <c r="F20" s="1"/>
      <c r="G20" s="3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2:27" s="2" customFormat="1" x14ac:dyDescent="0.25">
      <c r="B21" s="1"/>
      <c r="C21" s="1"/>
      <c r="E21" s="1"/>
      <c r="F21" s="1"/>
      <c r="G21" s="3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</sheetData>
  <sheetProtection sheet="1" objects="1" scenarios="1" sort="0" autoFilter="0" pivotTables="0"/>
  <autoFilter ref="B3:E6" xr:uid="{00000000-0009-0000-0000-000003000000}"/>
  <conditionalFormatting sqref="B3 B5:B6">
    <cfRule type="expression" dxfId="7" priority="4">
      <formula>AND(ISERROR(VLOOKUP(B3,Liste_Pièces,1,FALSE)),B3&lt;&gt;"Pièce",LEN(B3)&gt;0)</formula>
    </cfRule>
  </conditionalFormatting>
  <conditionalFormatting sqref="C3 C5:C6">
    <cfRule type="expression" dxfId="6" priority="3">
      <formula>AND(ISERROR(VLOOKUP(C3,Liste_Techniciens,1,FALSE)),C3&lt;&gt;"Technicien",LEN(C3)&gt;0)</formula>
    </cfRule>
  </conditionalFormatting>
  <conditionalFormatting sqref="B4">
    <cfRule type="expression" dxfId="1" priority="2">
      <formula>AND(ISERROR(VLOOKUP(B4,Liste_Pièces,1,FALSE)),B4&lt;&gt;"Pièce",LEN(B4)&gt;0)</formula>
    </cfRule>
  </conditionalFormatting>
  <conditionalFormatting sqref="C4">
    <cfRule type="expression" dxfId="0" priority="1">
      <formula>AND(ISERROR(VLOOKUP(C4,Liste_Techniciens,1,FALSE)),C4&lt;&gt;"Technicien",LEN(C4)&gt;0)</formula>
    </cfRule>
  </conditionalFormatting>
  <dataValidations count="2">
    <dataValidation type="list" allowBlank="1" showInputMessage="1" showErrorMessage="1" errorTitle="Choisir dans la liste" error="Choisir dans la liste !" sqref="B6 B3" xr:uid="{00000000-0002-0000-0300-000000000000}">
      <formula1>Liste_Pièces</formula1>
    </dataValidation>
    <dataValidation type="list" allowBlank="1" showInputMessage="1" showErrorMessage="1" errorTitle="Choisir dans la liste" error="Choisir dans la liste !" sqref="C3:C6" xr:uid="{00000000-0002-0000-0300-000001000000}">
      <formula1>Liste_Techniciens</formula1>
    </dataValidation>
  </dataValidations>
  <hyperlinks>
    <hyperlink ref="B3" location="Inventaire!A1" display="Pièce" xr:uid="{00000000-0004-0000-0300-000000000000}"/>
    <hyperlink ref="C3" location="Techniciens!A1" display="Technicien" xr:uid="{00000000-0004-0000-0300-000001000000}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6"/>
  <sheetViews>
    <sheetView showRowColHeaders="0" workbookViewId="0">
      <pane ySplit="3" topLeftCell="A4" activePane="bottomLeft" state="frozen"/>
      <selection activeCell="C7" sqref="C7"/>
      <selection pane="bottomLeft"/>
    </sheetView>
  </sheetViews>
  <sheetFormatPr baseColWidth="10" defaultRowHeight="15" x14ac:dyDescent="0.25"/>
  <cols>
    <col min="1" max="1" width="46.5703125" customWidth="1"/>
    <col min="2" max="2" width="17" style="7" customWidth="1"/>
    <col min="3" max="3" width="61.5703125" customWidth="1"/>
  </cols>
  <sheetData>
    <row r="1" spans="1:3" s="32" customFormat="1" ht="21" x14ac:dyDescent="0.35">
      <c r="A1" s="69" t="s">
        <v>47</v>
      </c>
      <c r="B1" s="70">
        <f>SUBTOTAL(9,B3:B6)</f>
        <v>2</v>
      </c>
      <c r="C1" s="31"/>
    </row>
    <row r="2" spans="1:3" s="6" customFormat="1" ht="42" customHeight="1" x14ac:dyDescent="0.25">
      <c r="A2" s="11"/>
      <c r="B2" s="11"/>
      <c r="C2" s="11"/>
    </row>
    <row r="3" spans="1:3" s="33" customFormat="1" ht="30" x14ac:dyDescent="0.25">
      <c r="A3" s="56" t="s">
        <v>14</v>
      </c>
      <c r="B3" s="71" t="s">
        <v>33</v>
      </c>
      <c r="C3" s="56" t="s">
        <v>9</v>
      </c>
    </row>
    <row r="4" spans="1:3" x14ac:dyDescent="0.25">
      <c r="A4" t="s">
        <v>55</v>
      </c>
      <c r="B4" s="72">
        <f>SUMIF(Sorties!C:C,Techniciens!A:A,Sorties!D:D)</f>
        <v>2</v>
      </c>
      <c r="C4" s="18"/>
    </row>
    <row r="5" spans="1:3" x14ac:dyDescent="0.25">
      <c r="A5" t="s">
        <v>35</v>
      </c>
      <c r="B5" s="72">
        <f>SUMIF(Sorties!C:C,Techniciens!A:A,Sorties!D:D)</f>
        <v>0</v>
      </c>
      <c r="C5" s="18"/>
    </row>
    <row r="6" spans="1:3" ht="26.25" customHeight="1" x14ac:dyDescent="0.25">
      <c r="A6" s="61"/>
      <c r="B6" s="61"/>
      <c r="C6" s="61"/>
    </row>
  </sheetData>
  <sheetProtection sort="0" autoFilter="0" pivotTables="0"/>
  <autoFilter ref="A3:C5" xr:uid="{00000000-0009-0000-0000-000004000000}"/>
  <hyperlinks>
    <hyperlink ref="B3" location="Sorties!A1" display="Nombre de sorties" xr:uid="{00000000-0004-0000-04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C5"/>
  <sheetViews>
    <sheetView showRowColHeaders="0" workbookViewId="0">
      <pane ySplit="3" topLeftCell="A4" activePane="bottomLeft" state="frozen"/>
      <selection activeCell="C7" sqref="C7"/>
      <selection pane="bottomLeft"/>
    </sheetView>
  </sheetViews>
  <sheetFormatPr baseColWidth="10" defaultRowHeight="15" x14ac:dyDescent="0.25"/>
  <cols>
    <col min="1" max="1" width="46.5703125" customWidth="1"/>
    <col min="2" max="2" width="17.5703125" style="7" customWidth="1"/>
    <col min="3" max="3" width="61.5703125" customWidth="1"/>
  </cols>
  <sheetData>
    <row r="1" spans="1:3" s="32" customFormat="1" ht="21" x14ac:dyDescent="0.35">
      <c r="A1" s="69" t="s">
        <v>48</v>
      </c>
      <c r="B1" s="70">
        <f>SUBTOTAL(9,B3:B5)</f>
        <v>1</v>
      </c>
      <c r="C1" s="31"/>
    </row>
    <row r="2" spans="1:3" s="6" customFormat="1" ht="42" customHeight="1" x14ac:dyDescent="0.25">
      <c r="A2" s="11"/>
      <c r="B2" s="11"/>
      <c r="C2" s="11"/>
    </row>
    <row r="3" spans="1:3" s="35" customFormat="1" ht="33.75" customHeight="1" x14ac:dyDescent="0.25">
      <c r="A3" s="56" t="s">
        <v>14</v>
      </c>
      <c r="B3" s="71" t="s">
        <v>34</v>
      </c>
      <c r="C3" s="56" t="s">
        <v>9</v>
      </c>
    </row>
    <row r="4" spans="1:3" x14ac:dyDescent="0.25">
      <c r="A4" s="5" t="s">
        <v>61</v>
      </c>
      <c r="B4" s="72">
        <f>SUMIF(Entrées!D:D,Fournisseurs!A:A,Entrées!E:E)</f>
        <v>1</v>
      </c>
      <c r="C4" s="18">
        <f>SUMIF(Entrées!D:D,Fournisseurs!A:A,Entrées!G:G)</f>
        <v>0</v>
      </c>
    </row>
    <row r="5" spans="1:3" ht="25.5" customHeight="1" x14ac:dyDescent="0.25">
      <c r="A5" s="73"/>
      <c r="B5" s="73"/>
      <c r="C5" s="73"/>
    </row>
  </sheetData>
  <sheetProtection sort="0" autoFilter="0" pivotTables="0"/>
  <autoFilter ref="A3:C4" xr:uid="{00000000-0009-0000-0000-000005000000}"/>
  <hyperlinks>
    <hyperlink ref="B3" location="Entrées!A1" display="Nombre d'entrées" xr:uid="{00000000-0004-0000-05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C8"/>
  <sheetViews>
    <sheetView showRowColHeaders="0" workbookViewId="0">
      <pane ySplit="3" topLeftCell="A4" activePane="bottomLeft" state="frozen"/>
      <selection activeCell="B2" sqref="B2"/>
      <selection pane="bottomLeft"/>
    </sheetView>
  </sheetViews>
  <sheetFormatPr baseColWidth="10" defaultRowHeight="15" x14ac:dyDescent="0.25"/>
  <cols>
    <col min="1" max="1" width="46.5703125" customWidth="1"/>
    <col min="2" max="2" width="14.7109375" style="16" customWidth="1"/>
    <col min="3" max="3" width="61.5703125" customWidth="1"/>
  </cols>
  <sheetData>
    <row r="1" spans="1:3" s="32" customFormat="1" ht="21" x14ac:dyDescent="0.35">
      <c r="A1" s="69" t="s">
        <v>49</v>
      </c>
      <c r="B1" s="74">
        <f>SUBTOTAL(9,B3:B8)</f>
        <v>71</v>
      </c>
      <c r="C1" s="31"/>
    </row>
    <row r="2" spans="1:3" s="6" customFormat="1" ht="43.5" customHeight="1" x14ac:dyDescent="0.25">
      <c r="A2" s="11"/>
      <c r="B2" s="15"/>
      <c r="C2" s="11"/>
    </row>
    <row r="3" spans="1:3" s="34" customFormat="1" ht="31.5" customHeight="1" x14ac:dyDescent="0.25">
      <c r="A3" s="56" t="s">
        <v>14</v>
      </c>
      <c r="B3" s="75" t="s">
        <v>15</v>
      </c>
      <c r="C3" s="56" t="s">
        <v>9</v>
      </c>
    </row>
    <row r="4" spans="1:3" x14ac:dyDescent="0.25">
      <c r="A4" s="5" t="s">
        <v>65</v>
      </c>
      <c r="B4" s="78">
        <f>SUMIF(Inventaire!B:B,Catégories!A:A,Inventaire!D:D)</f>
        <v>0</v>
      </c>
      <c r="C4" s="18"/>
    </row>
    <row r="5" spans="1:3" x14ac:dyDescent="0.25">
      <c r="A5" s="5" t="s">
        <v>64</v>
      </c>
      <c r="B5" s="78">
        <f>SUMIF(Inventaire!B:B,Catégories!A:A,Inventaire!D:D)</f>
        <v>0</v>
      </c>
      <c r="C5" s="18"/>
    </row>
    <row r="6" spans="1:3" x14ac:dyDescent="0.25">
      <c r="A6" s="5" t="s">
        <v>59</v>
      </c>
      <c r="B6" s="78">
        <f>SUMIF(Inventaire!B:B,Catégories!A:A,Inventaire!D:D)</f>
        <v>71</v>
      </c>
      <c r="C6" s="18"/>
    </row>
    <row r="7" spans="1:3" x14ac:dyDescent="0.25">
      <c r="A7" s="5" t="s">
        <v>35</v>
      </c>
      <c r="B7" s="78">
        <f>SUMIF(Inventaire!B:B,Catégories!A:A,Inventaire!D:D)</f>
        <v>0</v>
      </c>
      <c r="C7" s="18"/>
    </row>
    <row r="8" spans="1:3" s="36" customFormat="1" ht="24" customHeight="1" x14ac:dyDescent="0.25">
      <c r="A8" s="76"/>
      <c r="B8" s="77"/>
      <c r="C8" s="76"/>
    </row>
  </sheetData>
  <sheetProtection sheet="1" objects="1" scenarios="1" sort="0" autoFilter="0" pivotTables="0"/>
  <autoFilter ref="A3:C7" xr:uid="{00000000-0009-0000-0000-000006000000}"/>
  <hyperlinks>
    <hyperlink ref="B3" location="Inventaire!A1" display="Nombre de pièces" xr:uid="{00000000-0004-0000-06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O47"/>
  <sheetViews>
    <sheetView showRowColHeaders="0" workbookViewId="0"/>
  </sheetViews>
  <sheetFormatPr baseColWidth="10" defaultRowHeight="15" x14ac:dyDescent="0.25"/>
  <cols>
    <col min="1" max="1" width="24.5703125" customWidth="1"/>
    <col min="2" max="2" width="13.28515625" customWidth="1"/>
    <col min="3" max="7" width="2.85546875" customWidth="1"/>
    <col min="8" max="8" width="21" customWidth="1"/>
    <col min="9" max="9" width="23.85546875" bestFit="1" customWidth="1"/>
    <col min="10" max="15" width="14" customWidth="1"/>
    <col min="16" max="16" width="11.85546875" customWidth="1"/>
    <col min="17" max="17" width="19.42578125" bestFit="1" customWidth="1"/>
    <col min="18" max="18" width="22.140625" bestFit="1" customWidth="1"/>
    <col min="19" max="19" width="19.42578125" bestFit="1" customWidth="1"/>
    <col min="20" max="20" width="22.140625" bestFit="1" customWidth="1"/>
    <col min="21" max="21" width="24.42578125" bestFit="1" customWidth="1"/>
    <col min="22" max="22" width="27.140625" bestFit="1" customWidth="1"/>
  </cols>
  <sheetData>
    <row r="1" spans="1:15" ht="42.75" customHeight="1" x14ac:dyDescent="0.35">
      <c r="A1" s="48" t="s">
        <v>38</v>
      </c>
      <c r="H1" s="48" t="s">
        <v>44</v>
      </c>
    </row>
    <row r="3" spans="1:15" s="36" customFormat="1" x14ac:dyDescent="0.25">
      <c r="A3" s="51" t="s">
        <v>37</v>
      </c>
      <c r="H3" s="51" t="s">
        <v>39</v>
      </c>
      <c r="J3" s="51" t="s">
        <v>4</v>
      </c>
      <c r="L3"/>
      <c r="M3"/>
      <c r="N3"/>
      <c r="O3"/>
    </row>
    <row r="4" spans="1:15" s="50" customFormat="1" x14ac:dyDescent="0.25">
      <c r="A4" s="49" t="s">
        <v>21</v>
      </c>
      <c r="B4" t="s">
        <v>40</v>
      </c>
      <c r="H4" s="49" t="s">
        <v>41</v>
      </c>
      <c r="I4" s="49" t="s">
        <v>17</v>
      </c>
      <c r="J4" s="50" t="s">
        <v>20</v>
      </c>
      <c r="K4" s="50" t="s">
        <v>36</v>
      </c>
      <c r="L4"/>
      <c r="M4"/>
      <c r="N4"/>
      <c r="O4"/>
    </row>
    <row r="5" spans="1:15" x14ac:dyDescent="0.25">
      <c r="A5" t="s">
        <v>36</v>
      </c>
      <c r="B5" s="47"/>
      <c r="H5" t="s">
        <v>43</v>
      </c>
      <c r="I5" t="s">
        <v>42</v>
      </c>
      <c r="J5" s="47">
        <v>10</v>
      </c>
      <c r="K5" s="47">
        <v>10</v>
      </c>
    </row>
    <row r="6" spans="1:15" x14ac:dyDescent="0.25">
      <c r="H6" t="s">
        <v>36</v>
      </c>
      <c r="J6" s="47">
        <v>10</v>
      </c>
      <c r="K6" s="47">
        <v>10</v>
      </c>
    </row>
    <row r="12" spans="1:15" ht="5.25" customHeight="1" x14ac:dyDescent="0.25"/>
    <row r="13" spans="1:15" ht="5.25" customHeight="1" x14ac:dyDescent="0.25"/>
    <row r="14" spans="1:15" ht="5.25" customHeight="1" x14ac:dyDescent="0.25"/>
    <row r="15" spans="1:15" ht="5.25" customHeight="1" x14ac:dyDescent="0.25"/>
    <row r="16" spans="1:15" ht="5.25" customHeight="1" x14ac:dyDescent="0.25"/>
    <row r="17" spans="8:11" ht="5.25" customHeight="1" x14ac:dyDescent="0.25"/>
    <row r="18" spans="8:11" ht="5.25" customHeight="1" x14ac:dyDescent="0.25"/>
    <row r="19" spans="8:11" ht="23.25" x14ac:dyDescent="0.35">
      <c r="H19" s="48" t="s">
        <v>45</v>
      </c>
    </row>
    <row r="21" spans="8:11" x14ac:dyDescent="0.25">
      <c r="H21" s="36"/>
      <c r="I21" s="36"/>
      <c r="J21" s="51" t="s">
        <v>4</v>
      </c>
      <c r="K21" s="36"/>
    </row>
    <row r="22" spans="8:11" x14ac:dyDescent="0.25">
      <c r="H22" s="49" t="s">
        <v>41</v>
      </c>
      <c r="I22" s="49" t="s">
        <v>17</v>
      </c>
      <c r="J22" s="50" t="s">
        <v>20</v>
      </c>
      <c r="K22" s="50" t="s">
        <v>36</v>
      </c>
    </row>
    <row r="23" spans="8:11" x14ac:dyDescent="0.25">
      <c r="H23" t="s">
        <v>43</v>
      </c>
      <c r="I23" t="s">
        <v>42</v>
      </c>
    </row>
    <row r="24" spans="8:11" x14ac:dyDescent="0.25">
      <c r="H24" t="s">
        <v>36</v>
      </c>
    </row>
    <row r="29" spans="8:11" ht="6.75" customHeight="1" x14ac:dyDescent="0.25"/>
    <row r="30" spans="8:11" ht="6.75" customHeight="1" x14ac:dyDescent="0.25"/>
    <row r="31" spans="8:11" ht="6.75" customHeight="1" x14ac:dyDescent="0.25"/>
    <row r="32" spans="8:11" ht="6.75" customHeight="1" x14ac:dyDescent="0.25"/>
    <row r="33" spans="8:15" ht="6.75" customHeight="1" x14ac:dyDescent="0.25"/>
    <row r="34" spans="8:15" ht="6.75" customHeight="1" x14ac:dyDescent="0.25"/>
    <row r="35" spans="8:15" ht="6.75" customHeight="1" x14ac:dyDescent="0.25"/>
    <row r="36" spans="8:15" ht="6.75" customHeight="1" x14ac:dyDescent="0.25"/>
    <row r="37" spans="8:15" ht="6.75" customHeight="1" x14ac:dyDescent="0.25"/>
    <row r="38" spans="8:15" ht="23.25" x14ac:dyDescent="0.35">
      <c r="H38" s="48" t="s">
        <v>46</v>
      </c>
    </row>
    <row r="40" spans="8:15" x14ac:dyDescent="0.25">
      <c r="H40" s="51" t="s">
        <v>39</v>
      </c>
      <c r="I40" s="36"/>
      <c r="J40" s="45" t="s">
        <v>5</v>
      </c>
      <c r="K40" s="36"/>
    </row>
    <row r="41" spans="8:15" x14ac:dyDescent="0.25">
      <c r="H41" s="49" t="s">
        <v>41</v>
      </c>
      <c r="I41" s="49" t="s">
        <v>17</v>
      </c>
      <c r="J41" t="s">
        <v>55</v>
      </c>
      <c r="K41" s="50" t="s">
        <v>36</v>
      </c>
    </row>
    <row r="42" spans="8:15" x14ac:dyDescent="0.25">
      <c r="H42" t="s">
        <v>66</v>
      </c>
      <c r="I42" t="s">
        <v>67</v>
      </c>
      <c r="J42" s="47">
        <v>1</v>
      </c>
      <c r="K42" s="47">
        <v>1</v>
      </c>
    </row>
    <row r="43" spans="8:15" x14ac:dyDescent="0.25">
      <c r="H43" t="s">
        <v>36</v>
      </c>
      <c r="J43" s="47">
        <v>1</v>
      </c>
      <c r="K43" s="47">
        <v>1</v>
      </c>
    </row>
    <row r="46" spans="8:15" x14ac:dyDescent="0.25">
      <c r="H46" s="52"/>
      <c r="I46" s="47"/>
      <c r="J46" s="47"/>
      <c r="K46" s="47"/>
      <c r="L46" s="47"/>
      <c r="M46" s="47"/>
      <c r="N46" s="47"/>
      <c r="O46" s="47"/>
    </row>
    <row r="47" spans="8:15" x14ac:dyDescent="0.25">
      <c r="H47" s="46"/>
      <c r="I47" s="47"/>
      <c r="J47" s="47"/>
      <c r="K47" s="47"/>
      <c r="L47" s="47"/>
      <c r="M47" s="47"/>
      <c r="N47" s="47"/>
      <c r="O47" s="47"/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1:C19"/>
  <sheetViews>
    <sheetView showRowColHeaders="0" workbookViewId="0"/>
  </sheetViews>
  <sheetFormatPr baseColWidth="10" defaultRowHeight="15.75" customHeight="1" x14ac:dyDescent="0.2"/>
  <cols>
    <col min="1" max="1" width="23.42578125" style="43" customWidth="1"/>
    <col min="2" max="2" width="36" style="43" customWidth="1"/>
    <col min="3" max="16384" width="11.42578125" style="43"/>
  </cols>
  <sheetData>
    <row r="1" spans="1:3" ht="15.75" customHeight="1" x14ac:dyDescent="0.2">
      <c r="A1" s="79" t="s">
        <v>22</v>
      </c>
      <c r="B1" s="42" t="s">
        <v>54</v>
      </c>
    </row>
    <row r="2" spans="1:3" ht="15.75" customHeight="1" x14ac:dyDescent="0.2">
      <c r="A2" s="79" t="s">
        <v>23</v>
      </c>
      <c r="B2" s="42" t="s">
        <v>24</v>
      </c>
    </row>
    <row r="4" spans="1:3" ht="15.75" customHeight="1" x14ac:dyDescent="0.2">
      <c r="A4" s="80" t="s">
        <v>25</v>
      </c>
      <c r="B4" s="44">
        <f>IFERROR(VLOOKUP("A51",Pièces,4,FALSE),0)</f>
        <v>1</v>
      </c>
    </row>
    <row r="5" spans="1:3" ht="15.75" customHeight="1" x14ac:dyDescent="0.2">
      <c r="A5" s="39"/>
      <c r="B5" s="40"/>
    </row>
    <row r="6" spans="1:3" ht="15.75" customHeight="1" x14ac:dyDescent="0.2">
      <c r="A6" s="39"/>
      <c r="B6" s="40"/>
    </row>
    <row r="7" spans="1:3" ht="15.75" customHeight="1" x14ac:dyDescent="0.2">
      <c r="A7" s="39"/>
      <c r="B7" s="40"/>
    </row>
    <row r="8" spans="1:3" ht="15.75" customHeight="1" x14ac:dyDescent="0.2">
      <c r="A8" s="80" t="s">
        <v>26</v>
      </c>
      <c r="B8" s="81"/>
    </row>
    <row r="9" spans="1:3" ht="15.75" customHeight="1" x14ac:dyDescent="0.2">
      <c r="A9" s="83" t="s">
        <v>2</v>
      </c>
      <c r="B9" s="37" t="s">
        <v>2</v>
      </c>
      <c r="C9" s="41">
        <f ca="1">IFERROR(MATCH(VD_Pièce,Liste_Pièces,0)-1,0)</f>
        <v>0</v>
      </c>
    </row>
    <row r="10" spans="1:3" ht="15.75" customHeight="1" x14ac:dyDescent="0.2">
      <c r="A10" s="83" t="s">
        <v>4</v>
      </c>
      <c r="B10" s="37" t="s">
        <v>14</v>
      </c>
      <c r="C10" s="41">
        <f ca="1">IFERROR(MATCH(VD_Fournisseur,Liste_Fournisseurs,0)-1,0)</f>
        <v>0</v>
      </c>
    </row>
    <row r="11" spans="1:3" ht="15.75" customHeight="1" x14ac:dyDescent="0.2">
      <c r="A11" s="83" t="s">
        <v>5</v>
      </c>
      <c r="B11" s="37" t="s">
        <v>35</v>
      </c>
      <c r="C11" s="41">
        <f ca="1">IFERROR(MATCH(VD_Technicien,Liste_Techniciens,0)-1,0)</f>
        <v>2</v>
      </c>
    </row>
    <row r="12" spans="1:3" ht="15.75" customHeight="1" x14ac:dyDescent="0.2">
      <c r="A12" s="83" t="s">
        <v>21</v>
      </c>
      <c r="B12" s="37" t="s">
        <v>35</v>
      </c>
      <c r="C12" s="41">
        <f ca="1">IFERROR(MATCH(VD_Technicien,Liste_Techniciens,0)-1,0)</f>
        <v>2</v>
      </c>
    </row>
    <row r="13" spans="1:3" ht="15.75" customHeight="1" x14ac:dyDescent="0.2">
      <c r="A13" s="39"/>
      <c r="B13" s="40"/>
    </row>
    <row r="14" spans="1:3" ht="15.75" customHeight="1" x14ac:dyDescent="0.2">
      <c r="A14" s="82" t="s">
        <v>27</v>
      </c>
      <c r="B14" s="80"/>
    </row>
    <row r="15" spans="1:3" ht="15.75" customHeight="1" x14ac:dyDescent="0.2">
      <c r="A15" s="84" t="s">
        <v>28</v>
      </c>
      <c r="B15" s="38" t="s">
        <v>29</v>
      </c>
    </row>
    <row r="16" spans="1:3" ht="15.75" customHeight="1" x14ac:dyDescent="0.2">
      <c r="A16" s="84" t="s">
        <v>30</v>
      </c>
      <c r="B16" s="38" t="s">
        <v>29</v>
      </c>
    </row>
    <row r="17" spans="1:2" ht="15.75" customHeight="1" x14ac:dyDescent="0.2">
      <c r="A17" s="84" t="s">
        <v>31</v>
      </c>
      <c r="B17" s="38" t="s">
        <v>29</v>
      </c>
    </row>
    <row r="18" spans="1:2" ht="15.75" customHeight="1" x14ac:dyDescent="0.2">
      <c r="A18" s="84" t="s">
        <v>32</v>
      </c>
      <c r="B18" s="38" t="s">
        <v>29</v>
      </c>
    </row>
    <row r="19" spans="1:2" ht="15.75" customHeight="1" x14ac:dyDescent="0.2">
      <c r="A19" s="82"/>
      <c r="B19" s="80"/>
    </row>
  </sheetData>
  <conditionalFormatting sqref="B9">
    <cfRule type="expression" dxfId="5" priority="5">
      <formula>ISERROR(VLOOKUP(B9,Liste_Pièces,1,FALSE))</formula>
    </cfRule>
  </conditionalFormatting>
  <conditionalFormatting sqref="B10">
    <cfRule type="expression" dxfId="4" priority="3">
      <formula>ISERROR(VLOOKUP(B10,Liste_Fournisseurs,1,FALSE))</formula>
    </cfRule>
  </conditionalFormatting>
  <conditionalFormatting sqref="B11">
    <cfRule type="expression" dxfId="3" priority="2">
      <formula>ISERROR(VLOOKUP(B11,Liste_Techniciens,1,FALSE))</formula>
    </cfRule>
  </conditionalFormatting>
  <conditionalFormatting sqref="B12">
    <cfRule type="expression" dxfId="2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 xr:uid="{00000000-0002-0000-0800-000000000000}">
      <formula1>"oui,non"</formula1>
    </dataValidation>
    <dataValidation type="list" allowBlank="1" showInputMessage="1" showErrorMessage="1" errorTitle="Choisir dans la liste" error="Choisir dans la liste !" sqref="B10" xr:uid="{00000000-0002-0000-0800-000001000000}">
      <formula1>Liste_Fournisseurs</formula1>
    </dataValidation>
    <dataValidation type="list" allowBlank="1" showInputMessage="1" showErrorMessage="1" errorTitle="Choisir dans la liste" error="Choisir dans la liste !" sqref="B9" xr:uid="{00000000-0002-0000-0800-000002000000}">
      <formula1>Liste_Pièces</formula1>
    </dataValidation>
    <dataValidation type="list" allowBlank="1" showInputMessage="1" showErrorMessage="1" errorTitle="Choisir dans la liste" error="Choisir dans la liste !" sqref="B11" xr:uid="{00000000-0002-0000-0800-000003000000}">
      <formula1>Liste_Techniciens</formula1>
    </dataValidation>
    <dataValidation type="list" allowBlank="1" showInputMessage="1" showErrorMessage="1" errorTitle="Choisir dans la liste" error="Choisir dans la liste !" sqref="B12" xr:uid="{00000000-0002-0000-0800-000004000000}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Accueil</vt:lpstr>
      <vt:lpstr>Inventaire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Jeanf Coquerelle</cp:lastModifiedBy>
  <dcterms:created xsi:type="dcterms:W3CDTF">2013-02-01T10:35:05Z</dcterms:created>
  <dcterms:modified xsi:type="dcterms:W3CDTF">2020-03-08T16:07:52Z</dcterms:modified>
</cp:coreProperties>
</file>