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27795" windowHeight="12585"/>
  </bookViews>
  <sheets>
    <sheet name="TCD" sheetId="4" r:id="rId1"/>
    <sheet name="Sheet1" sheetId="1" r:id="rId2"/>
    <sheet name="Sheet2" sheetId="2" r:id="rId3"/>
    <sheet name="Sheet3" sheetId="3" r:id="rId4"/>
  </sheets>
  <calcPr calcId="145621"/>
  <pivotCaches>
    <pivotCache cacheId="57" r:id="rId5"/>
  </pivotCaches>
</workbook>
</file>

<file path=xl/calcChain.xml><?xml version="1.0" encoding="utf-8"?>
<calcChain xmlns="http://schemas.openxmlformats.org/spreadsheetml/2006/main">
  <c r="I3" i="1" l="1"/>
  <c r="J3" i="1"/>
  <c r="I4" i="1"/>
  <c r="J4" i="1"/>
  <c r="I5" i="1"/>
  <c r="J5" i="1"/>
  <c r="I6" i="1"/>
  <c r="J6" i="1"/>
  <c r="I7" i="1"/>
  <c r="J7" i="1"/>
  <c r="I8" i="1"/>
  <c r="J8" i="1"/>
  <c r="I9" i="1"/>
  <c r="J9" i="1"/>
  <c r="I10" i="1"/>
  <c r="J10" i="1"/>
  <c r="I11" i="1"/>
  <c r="J11" i="1"/>
  <c r="I12" i="1"/>
  <c r="J12" i="1"/>
  <c r="I13" i="1"/>
  <c r="J13" i="1"/>
  <c r="I14" i="1"/>
  <c r="J14" i="1"/>
  <c r="I15" i="1"/>
  <c r="J15" i="1"/>
  <c r="I16" i="1"/>
  <c r="J16" i="1"/>
  <c r="I17" i="1"/>
  <c r="J17" i="1"/>
  <c r="I18" i="1"/>
  <c r="J18" i="1"/>
  <c r="I19" i="1"/>
  <c r="J19" i="1"/>
  <c r="I20" i="1"/>
  <c r="J20" i="1"/>
  <c r="I21" i="1"/>
  <c r="J21" i="1"/>
  <c r="I22" i="1"/>
  <c r="J22" i="1"/>
  <c r="I23" i="1"/>
  <c r="J23" i="1"/>
  <c r="J2" i="1"/>
  <c r="I2" i="1"/>
  <c r="M2" i="1" l="1" a="1"/>
  <c r="M2" i="1" s="1"/>
  <c r="M7" i="1" a="1"/>
  <c r="M7" i="1" s="1"/>
  <c r="H7" i="1" s="1"/>
  <c r="M9" i="1" a="1"/>
  <c r="M9" i="1" s="1"/>
  <c r="H9" i="1" s="1"/>
  <c r="M16" i="1" a="1"/>
  <c r="M16" i="1" s="1"/>
  <c r="H16" i="1" s="1"/>
  <c r="M5" i="1" a="1"/>
  <c r="M5" i="1" s="1"/>
  <c r="M3" i="1" a="1"/>
  <c r="M3" i="1" s="1"/>
  <c r="H3" i="1" s="1"/>
  <c r="M8" i="1" a="1"/>
  <c r="M8" i="1" s="1"/>
  <c r="H8" i="1" s="1"/>
  <c r="M10" i="1" a="1"/>
  <c r="M10" i="1" s="1"/>
  <c r="H10" i="1" s="1"/>
  <c r="M15" i="1" a="1"/>
  <c r="M15" i="1" s="1"/>
  <c r="H15" i="1" s="1"/>
  <c r="M17" i="1" a="1"/>
  <c r="M17" i="1" s="1"/>
  <c r="H17" i="1" s="1"/>
  <c r="M22" i="1" a="1"/>
  <c r="M22" i="1" s="1"/>
  <c r="H22" i="1" s="1"/>
  <c r="M20" i="1" a="1"/>
  <c r="M20" i="1" s="1"/>
  <c r="H20" i="1" s="1"/>
  <c r="M23" i="1" a="1"/>
  <c r="M23" i="1" s="1"/>
  <c r="H23" i="1" s="1"/>
  <c r="M21" i="1" a="1"/>
  <c r="M21" i="1" s="1"/>
  <c r="H21" i="1" s="1"/>
  <c r="M12" i="1" a="1"/>
  <c r="M12" i="1" s="1"/>
  <c r="H12" i="1" s="1"/>
  <c r="M19" i="1" a="1"/>
  <c r="M19" i="1" s="1"/>
  <c r="H19" i="1" s="1"/>
  <c r="M4" i="1" a="1"/>
  <c r="M4" i="1" s="1"/>
  <c r="M6" i="1" a="1"/>
  <c r="M6" i="1" s="1"/>
  <c r="H6" i="1" s="1"/>
  <c r="M11" i="1" a="1"/>
  <c r="M11" i="1" s="1"/>
  <c r="H11" i="1" s="1"/>
  <c r="M13" i="1" a="1"/>
  <c r="M13" i="1" s="1"/>
  <c r="H13" i="1" s="1"/>
  <c r="M18" i="1" a="1"/>
  <c r="M18" i="1" s="1"/>
  <c r="H18" i="1" s="1"/>
  <c r="M14" i="1" a="1"/>
  <c r="M14" i="1" s="1"/>
  <c r="H14" i="1" s="1"/>
  <c r="H2" i="1"/>
  <c r="H4" i="1"/>
  <c r="H5" i="1"/>
</calcChain>
</file>

<file path=xl/sharedStrings.xml><?xml version="1.0" encoding="utf-8"?>
<sst xmlns="http://schemas.openxmlformats.org/spreadsheetml/2006/main" count="85" uniqueCount="39">
  <si>
    <t>Customer</t>
  </si>
  <si>
    <t>Material</t>
  </si>
  <si>
    <t>Dlv.schedule</t>
  </si>
  <si>
    <t>Dlv. schedule date</t>
  </si>
  <si>
    <t>Date Type</t>
  </si>
  <si>
    <t>Delivery Date</t>
  </si>
  <si>
    <t>Order quantity</t>
  </si>
  <si>
    <t>Correct Qty</t>
  </si>
  <si>
    <t>Week Order</t>
  </si>
  <si>
    <t>Forecast Weeks</t>
  </si>
  <si>
    <t>D</t>
  </si>
  <si>
    <t xml:space="preserve">Cust </t>
  </si>
  <si>
    <t>Tiers1</t>
  </si>
  <si>
    <t>Max
Dlv.schedule</t>
  </si>
  <si>
    <t>Cust 1</t>
  </si>
  <si>
    <t>A12214</t>
  </si>
  <si>
    <t>Cust 2</t>
  </si>
  <si>
    <t>Cust 3</t>
  </si>
  <si>
    <t>Cust 4</t>
  </si>
  <si>
    <t>Cust 5</t>
  </si>
  <si>
    <t>Cust 6</t>
  </si>
  <si>
    <t>Cust 7</t>
  </si>
  <si>
    <t>Cust 8</t>
  </si>
  <si>
    <t>Cust 9</t>
  </si>
  <si>
    <t>Cust 10</t>
  </si>
  <si>
    <t>Cust 11</t>
  </si>
  <si>
    <t>Cust 12</t>
  </si>
  <si>
    <t>Cust 13</t>
  </si>
  <si>
    <t>Cust 14</t>
  </si>
  <si>
    <t>Cust 15</t>
  </si>
  <si>
    <t>Cust 16</t>
  </si>
  <si>
    <t>Cust 17</t>
  </si>
  <si>
    <t>Cust 18</t>
  </si>
  <si>
    <t>Cust 19</t>
  </si>
  <si>
    <t>Cust 20</t>
  </si>
  <si>
    <t>Cust 21</t>
  </si>
  <si>
    <t>Cust 22</t>
  </si>
  <si>
    <t>Max de Dlv.schedule</t>
  </si>
  <si>
    <t>A12213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</si>
</sst>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59999389629810485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vertical="top"/>
    </xf>
    <xf numFmtId="0" fontId="2" fillId="4" borderId="3" xfId="0" applyFont="1" applyFill="1" applyBorder="1" applyAlignment="1">
      <alignment vertical="top"/>
    </xf>
    <xf numFmtId="0" fontId="2" fillId="4" borderId="4" xfId="0" applyFont="1" applyFill="1" applyBorder="1" applyAlignment="1">
      <alignment vertical="top"/>
    </xf>
    <xf numFmtId="0" fontId="2" fillId="4" borderId="4" xfId="0" applyNumberFormat="1" applyFont="1" applyFill="1" applyBorder="1" applyAlignment="1">
      <alignment vertical="top"/>
    </xf>
    <xf numFmtId="14" fontId="2" fillId="4" borderId="4" xfId="0" applyNumberFormat="1" applyFont="1" applyFill="1" applyBorder="1" applyAlignment="1">
      <alignment horizontal="right" vertical="top"/>
    </xf>
    <xf numFmtId="3" fontId="2" fillId="4" borderId="4" xfId="0" applyNumberFormat="1" applyFont="1" applyFill="1" applyBorder="1" applyAlignment="1">
      <alignment horizontal="right" vertical="top"/>
    </xf>
    <xf numFmtId="3" fontId="2" fillId="3" borderId="4" xfId="0" applyNumberFormat="1" applyFont="1" applyFill="1" applyBorder="1" applyAlignment="1">
      <alignment horizontal="right" vertical="top"/>
    </xf>
    <xf numFmtId="0" fontId="2" fillId="3" borderId="4" xfId="0" applyNumberFormat="1" applyFont="1" applyFill="1" applyBorder="1" applyAlignment="1">
      <alignment horizontal="center" vertical="top"/>
    </xf>
    <xf numFmtId="0" fontId="0" fillId="5" borderId="0" xfId="0" applyFill="1"/>
    <xf numFmtId="0" fontId="3" fillId="3" borderId="2" xfId="0" applyFont="1" applyFill="1" applyBorder="1" applyAlignment="1">
      <alignment vertical="top"/>
    </xf>
    <xf numFmtId="0" fontId="3" fillId="3" borderId="2" xfId="0" applyFont="1" applyFill="1" applyBorder="1" applyAlignment="1">
      <alignment horizontal="center" vertical="top"/>
    </xf>
    <xf numFmtId="0" fontId="3" fillId="3" borderId="2" xfId="0" applyFont="1" applyFill="1" applyBorder="1" applyAlignment="1">
      <alignment vertical="top" wrapText="1"/>
    </xf>
    <xf numFmtId="0" fontId="4" fillId="3" borderId="4" xfId="0" applyFont="1" applyFill="1" applyBorder="1" applyAlignment="1">
      <alignment vertical="top"/>
    </xf>
    <xf numFmtId="0" fontId="4" fillId="4" borderId="4" xfId="0" applyFont="1" applyFill="1" applyBorder="1" applyAlignment="1">
      <alignment vertical="top"/>
    </xf>
    <xf numFmtId="0" fontId="0" fillId="0" borderId="0" xfId="0" pivotButton="1"/>
    <xf numFmtId="0" fontId="0" fillId="0" borderId="0" xfId="0" applyNumberFormat="1"/>
    <xf numFmtId="0" fontId="2" fillId="6" borderId="3" xfId="0" applyFont="1" applyFill="1" applyBorder="1" applyAlignment="1">
      <alignment vertical="top"/>
    </xf>
  </cellXfs>
  <cellStyles count="1">
    <cellStyle name="Normal" xfId="0" builtinId="0"/>
  </cellStyles>
  <dxfs count="2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top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massaoud, Tarek" refreshedDate="43890.584871643521" createdVersion="4" refreshedVersion="4" minRefreshableVersion="3" recordCount="22">
  <cacheSource type="worksheet">
    <worksheetSource name="Table1"/>
  </cacheSource>
  <cacheFields count="13">
    <cacheField name="Customer" numFmtId="0">
      <sharedItems containsSemiMixedTypes="0" containsString="0" containsNumber="1" containsInteger="1" minValue="102020" maxValue="102021" count="2">
        <n v="102020"/>
        <n v="102021"/>
      </sharedItems>
    </cacheField>
    <cacheField name="Material" numFmtId="0">
      <sharedItems count="2">
        <s v="A12214"/>
        <s v="A12213"/>
      </sharedItems>
    </cacheField>
    <cacheField name="Dlv.schedule" numFmtId="0">
      <sharedItems containsSemiMixedTypes="0" containsString="0" containsNumber="1" containsInteger="1" minValue="1" maxValue="23"/>
    </cacheField>
    <cacheField name="Dlv. schedule date" numFmtId="14">
      <sharedItems containsSemiMixedTypes="0" containsNonDate="0" containsDate="1" containsString="0" minDate="2020-02-03T00:00:00" maxDate="2020-03-01T00:00:00"/>
    </cacheField>
    <cacheField name="Date Type" numFmtId="0">
      <sharedItems/>
    </cacheField>
    <cacheField name="Delivery Date" numFmtId="14">
      <sharedItems containsSemiMixedTypes="0" containsNonDate="0" containsDate="1" containsString="0" minDate="2020-05-08T00:00:00" maxDate="2020-10-03T00:00:00"/>
    </cacheField>
    <cacheField name="Order quantity" numFmtId="0">
      <sharedItems containsSemiMixedTypes="0" containsString="0" containsNumber="1" containsInteger="1" minValue="36" maxValue="234"/>
    </cacheField>
    <cacheField name="Correct Qty" numFmtId="3">
      <sharedItems containsSemiMixedTypes="0" containsString="0" containsNumber="1" containsInteger="1" minValue="0" maxValue="162"/>
    </cacheField>
    <cacheField name="Week Order" numFmtId="0">
      <sharedItems containsSemiMixedTypes="0" containsString="0" containsNumber="1" containsInteger="1" minValue="6" maxValue="9" count="3">
        <n v="6"/>
        <n v="8"/>
        <n v="9"/>
      </sharedItems>
    </cacheField>
    <cacheField name="Forecast Weeks" numFmtId="0">
      <sharedItems containsSemiMixedTypes="0" containsString="0" containsNumber="1" containsInteger="1" minValue="19" maxValue="40"/>
    </cacheField>
    <cacheField name="Cust " numFmtId="0">
      <sharedItems containsSemiMixedTypes="0" containsString="0" containsNumber="1" containsInteger="1" minValue="102020" maxValue="102041"/>
    </cacheField>
    <cacheField name="Tiers1" numFmtId="0">
      <sharedItems/>
    </cacheField>
    <cacheField name="Max_x000a_Dlv.schedule" numFmtId="0">
      <sharedItems containsSemiMixedTypes="0" containsString="0" containsNumber="1" containsInteger="1" minValue="6" maxValue="2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x v="0"/>
    <x v="0"/>
    <n v="1"/>
    <d v="2020-02-03T00:00:00"/>
    <s v="D"/>
    <d v="2020-05-08T00:00:00"/>
    <n v="54"/>
    <n v="0"/>
    <x v="0"/>
    <n v="19"/>
    <n v="102020"/>
    <s v="Cust 1"/>
    <n v="6"/>
  </r>
  <r>
    <x v="0"/>
    <x v="0"/>
    <n v="2"/>
    <d v="2020-02-03T00:00:00"/>
    <s v="D"/>
    <d v="2020-05-15T00:00:00"/>
    <n v="36"/>
    <n v="0"/>
    <x v="0"/>
    <n v="20"/>
    <n v="102021"/>
    <s v="Cust 2"/>
    <n v="6"/>
  </r>
  <r>
    <x v="0"/>
    <x v="0"/>
    <n v="3"/>
    <d v="2020-02-03T00:00:00"/>
    <s v="D"/>
    <d v="2020-05-22T00:00:00"/>
    <n v="108"/>
    <n v="0"/>
    <x v="0"/>
    <n v="21"/>
    <n v="102022"/>
    <s v="Cust 3"/>
    <n v="6"/>
  </r>
  <r>
    <x v="0"/>
    <x v="0"/>
    <n v="4"/>
    <d v="2020-02-03T00:00:00"/>
    <s v="D"/>
    <d v="2020-05-29T00:00:00"/>
    <n v="36"/>
    <n v="0"/>
    <x v="0"/>
    <n v="22"/>
    <n v="102023"/>
    <s v="Cust 4"/>
    <n v="6"/>
  </r>
  <r>
    <x v="0"/>
    <x v="0"/>
    <n v="5"/>
    <d v="2020-02-03T00:00:00"/>
    <s v="D"/>
    <d v="2020-06-05T00:00:00"/>
    <n v="90"/>
    <n v="0"/>
    <x v="0"/>
    <n v="23"/>
    <n v="102024"/>
    <s v="Cust 5"/>
    <n v="6"/>
  </r>
  <r>
    <x v="0"/>
    <x v="0"/>
    <n v="6"/>
    <d v="2020-02-03T00:00:00"/>
    <s v="D"/>
    <d v="2020-06-12T00:00:00"/>
    <n v="36"/>
    <n v="36"/>
    <x v="0"/>
    <n v="24"/>
    <n v="102025"/>
    <s v="Cust 6"/>
    <n v="6"/>
  </r>
  <r>
    <x v="0"/>
    <x v="0"/>
    <n v="7"/>
    <d v="2020-02-16T00:00:00"/>
    <s v="D"/>
    <d v="2020-06-19T00:00:00"/>
    <n v="126"/>
    <n v="0"/>
    <x v="1"/>
    <n v="25"/>
    <n v="102026"/>
    <s v="Cust 7"/>
    <n v="11"/>
  </r>
  <r>
    <x v="0"/>
    <x v="0"/>
    <n v="8"/>
    <d v="2020-02-16T00:00:00"/>
    <s v="D"/>
    <d v="2020-06-26T00:00:00"/>
    <n v="126"/>
    <n v="0"/>
    <x v="1"/>
    <n v="26"/>
    <n v="102027"/>
    <s v="Cust 8"/>
    <n v="11"/>
  </r>
  <r>
    <x v="0"/>
    <x v="0"/>
    <n v="9"/>
    <d v="2020-02-16T00:00:00"/>
    <s v="D"/>
    <d v="2020-07-03T00:00:00"/>
    <n v="90"/>
    <n v="0"/>
    <x v="1"/>
    <n v="27"/>
    <n v="102028"/>
    <s v="Cust 9"/>
    <n v="11"/>
  </r>
  <r>
    <x v="0"/>
    <x v="0"/>
    <n v="10"/>
    <d v="2020-02-16T00:00:00"/>
    <s v="D"/>
    <d v="2020-07-10T00:00:00"/>
    <n v="144"/>
    <n v="0"/>
    <x v="1"/>
    <n v="28"/>
    <n v="102029"/>
    <s v="Cust 10"/>
    <n v="11"/>
  </r>
  <r>
    <x v="0"/>
    <x v="0"/>
    <n v="11"/>
    <d v="2020-02-16T00:00:00"/>
    <s v="D"/>
    <d v="2020-07-17T00:00:00"/>
    <n v="90"/>
    <n v="90"/>
    <x v="1"/>
    <n v="29"/>
    <n v="102030"/>
    <s v="Cust 11"/>
    <n v="11"/>
  </r>
  <r>
    <x v="1"/>
    <x v="1"/>
    <n v="15"/>
    <d v="2020-02-16T00:00:00"/>
    <s v="D"/>
    <d v="2020-07-24T00:00:00"/>
    <n v="144"/>
    <n v="144"/>
    <x v="1"/>
    <n v="30"/>
    <n v="102031"/>
    <s v="Cust 12"/>
    <n v="15"/>
  </r>
  <r>
    <x v="1"/>
    <x v="1"/>
    <n v="16"/>
    <d v="2020-02-23T00:00:00"/>
    <s v="D"/>
    <d v="2020-07-31T00:00:00"/>
    <n v="90"/>
    <n v="0"/>
    <x v="2"/>
    <n v="31"/>
    <n v="102032"/>
    <s v="Cust 13"/>
    <n v="23"/>
  </r>
  <r>
    <x v="1"/>
    <x v="1"/>
    <n v="17"/>
    <d v="2020-02-23T00:00:00"/>
    <s v="D"/>
    <d v="2020-08-07T00:00:00"/>
    <n v="72"/>
    <n v="0"/>
    <x v="2"/>
    <n v="32"/>
    <n v="102033"/>
    <s v="Cust 14"/>
    <n v="23"/>
  </r>
  <r>
    <x v="1"/>
    <x v="1"/>
    <n v="18"/>
    <d v="2020-02-23T00:00:00"/>
    <s v="D"/>
    <d v="2020-08-14T00:00:00"/>
    <n v="72"/>
    <n v="0"/>
    <x v="2"/>
    <n v="33"/>
    <n v="102034"/>
    <s v="Cust 15"/>
    <n v="23"/>
  </r>
  <r>
    <x v="1"/>
    <x v="1"/>
    <n v="19"/>
    <d v="2020-02-23T00:00:00"/>
    <s v="D"/>
    <d v="2020-08-21T00:00:00"/>
    <n v="234"/>
    <n v="0"/>
    <x v="2"/>
    <n v="34"/>
    <n v="102035"/>
    <s v="Cust 16"/>
    <n v="23"/>
  </r>
  <r>
    <x v="1"/>
    <x v="1"/>
    <n v="20"/>
    <d v="2020-02-23T00:00:00"/>
    <s v="D"/>
    <d v="2020-08-28T00:00:00"/>
    <n v="72"/>
    <n v="0"/>
    <x v="2"/>
    <n v="35"/>
    <n v="102036"/>
    <s v="Cust 17"/>
    <n v="23"/>
  </r>
  <r>
    <x v="1"/>
    <x v="1"/>
    <n v="21"/>
    <d v="2020-02-29T00:00:00"/>
    <s v="D"/>
    <d v="2020-09-04T00:00:00"/>
    <n v="72"/>
    <n v="0"/>
    <x v="2"/>
    <n v="36"/>
    <n v="102037"/>
    <s v="Cust 18"/>
    <n v="23"/>
  </r>
  <r>
    <x v="1"/>
    <x v="1"/>
    <n v="22"/>
    <d v="2020-02-29T00:00:00"/>
    <s v="D"/>
    <d v="2020-09-11T00:00:00"/>
    <n v="216"/>
    <n v="0"/>
    <x v="2"/>
    <n v="37"/>
    <n v="102038"/>
    <s v="Cust 19"/>
    <n v="23"/>
  </r>
  <r>
    <x v="1"/>
    <x v="1"/>
    <n v="23"/>
    <d v="2020-02-29T00:00:00"/>
    <s v="D"/>
    <d v="2020-09-18T00:00:00"/>
    <n v="72"/>
    <n v="72"/>
    <x v="2"/>
    <n v="38"/>
    <n v="102039"/>
    <s v="Cust 20"/>
    <n v="23"/>
  </r>
  <r>
    <x v="0"/>
    <x v="0"/>
    <n v="12"/>
    <d v="2020-02-29T00:00:00"/>
    <s v="D"/>
    <d v="2020-09-25T00:00:00"/>
    <n v="72"/>
    <n v="0"/>
    <x v="2"/>
    <n v="39"/>
    <n v="102040"/>
    <s v="Cust 21"/>
    <n v="13"/>
  </r>
  <r>
    <x v="0"/>
    <x v="0"/>
    <n v="13"/>
    <d v="2020-02-29T00:00:00"/>
    <s v="D"/>
    <d v="2020-10-02T00:00:00"/>
    <n v="162"/>
    <n v="162"/>
    <x v="2"/>
    <n v="40"/>
    <n v="102041"/>
    <s v="Cust 22"/>
    <n v="1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7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A3:E6" firstHeaderRow="1" firstDataRow="2" firstDataCol="2"/>
  <pivotFields count="13"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2">
        <item x="0"/>
        <item x="1"/>
      </items>
    </pivotField>
    <pivotField dataField="1" compact="0" outline="0" showAll="0" defaultSubtotal="0"/>
    <pivotField compact="0" numFmtId="14" outline="0" showAll="0" defaultSubtotal="0"/>
    <pivotField compact="0" outline="0" showAll="0" defaultSubtotal="0"/>
    <pivotField compact="0" numFmtId="14" outline="0" showAll="0" defaultSubtotal="0"/>
    <pivotField compact="0" outline="0" showAll="0" defaultSubtotal="0"/>
    <pivotField compact="0" numFmtId="3" outline="0" showAll="0" defaultSubtotal="0"/>
    <pivotField axis="axisCol" compact="0" outline="0" showAll="0" defaultSubtotal="0">
      <items count="3">
        <item x="0"/>
        <item x="1"/>
        <item x="2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2">
    <field x="0"/>
    <field x="1"/>
  </rowFields>
  <rowItems count="2">
    <i>
      <x/>
      <x/>
    </i>
    <i>
      <x v="1"/>
      <x v="1"/>
    </i>
  </rowItems>
  <colFields count="1">
    <field x="8"/>
  </colFields>
  <colItems count="3">
    <i>
      <x/>
    </i>
    <i>
      <x v="1"/>
    </i>
    <i>
      <x v="2"/>
    </i>
  </colItems>
  <dataFields count="1">
    <dataField name="Max de Dlv.schedule" fld="2" subtotal="max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1" displayName="Table1" ref="A1:M23" totalsRowShown="0" headerRowDxfId="1">
  <autoFilter ref="A1:M23">
    <filterColumn colId="0">
      <filters>
        <filter val="102020"/>
      </filters>
    </filterColumn>
  </autoFilter>
  <tableColumns count="13">
    <tableColumn id="1" name="Customer"/>
    <tableColumn id="2" name="Material"/>
    <tableColumn id="3" name="Dlv.schedule"/>
    <tableColumn id="4" name="Dlv. schedule date"/>
    <tableColumn id="5" name="Date Type"/>
    <tableColumn id="6" name="Delivery Date"/>
    <tableColumn id="7" name="Order quantity"/>
    <tableColumn id="8" name="Correct Qty"/>
    <tableColumn id="9" name="Week Order"/>
    <tableColumn id="10" name="Forecast Weeks"/>
    <tableColumn id="11" name="Cust "/>
    <tableColumn id="12" name="Tiers1"/>
    <tableColumn id="13" name="Max_x000a_Dlv.schedule" dataDxfId="0">
      <calculatedColumnFormula array="1">LARGE(IF(Table1[Material]=Table1[[#This Row],[Material]],IF(Table1[Customer]=Table1[[#This Row],[Customer]],IF(Table1[Week Order]=Table1[[#This Row],[Week Order]],Table1[Dlv.schedule]))),1)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3:E6"/>
  <sheetViews>
    <sheetView tabSelected="1" workbookViewId="0">
      <selection activeCell="G13" sqref="G13"/>
    </sheetView>
  </sheetViews>
  <sheetFormatPr defaultColWidth="11.42578125" defaultRowHeight="15" x14ac:dyDescent="0.25"/>
  <cols>
    <col min="1" max="1" width="11.85546875" bestFit="1" customWidth="1"/>
    <col min="2" max="2" width="10.85546875" customWidth="1"/>
    <col min="3" max="5" width="17" customWidth="1"/>
    <col min="6" max="8" width="20.85546875" bestFit="1" customWidth="1"/>
  </cols>
  <sheetData>
    <row r="3" spans="1:5" x14ac:dyDescent="0.25">
      <c r="A3" s="15" t="s">
        <v>37</v>
      </c>
      <c r="C3" s="15" t="s">
        <v>8</v>
      </c>
    </row>
    <row r="4" spans="1:5" x14ac:dyDescent="0.25">
      <c r="A4" s="15" t="s">
        <v>0</v>
      </c>
      <c r="B4" s="15" t="s">
        <v>1</v>
      </c>
      <c r="C4">
        <v>6</v>
      </c>
      <c r="D4">
        <v>8</v>
      </c>
      <c r="E4">
        <v>9</v>
      </c>
    </row>
    <row r="5" spans="1:5" x14ac:dyDescent="0.25">
      <c r="A5">
        <v>102020</v>
      </c>
      <c r="B5" t="s">
        <v>15</v>
      </c>
      <c r="C5" s="16">
        <v>6</v>
      </c>
      <c r="D5" s="16">
        <v>11</v>
      </c>
      <c r="E5" s="16">
        <v>13</v>
      </c>
    </row>
    <row r="6" spans="1:5" x14ac:dyDescent="0.25">
      <c r="A6">
        <v>102021</v>
      </c>
      <c r="B6" t="s">
        <v>38</v>
      </c>
      <c r="C6" s="16"/>
      <c r="D6" s="16">
        <v>15</v>
      </c>
      <c r="E6" s="16">
        <v>23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workbookViewId="0">
      <selection activeCell="I2" sqref="H2:I7"/>
    </sheetView>
  </sheetViews>
  <sheetFormatPr defaultColWidth="9.140625" defaultRowHeight="15" x14ac:dyDescent="0.25"/>
  <cols>
    <col min="1" max="1" width="11.7109375" customWidth="1"/>
    <col min="2" max="2" width="11.140625" bestFit="1" customWidth="1"/>
    <col min="3" max="3" width="14.7109375" customWidth="1"/>
    <col min="4" max="4" width="19.85546875" customWidth="1"/>
    <col min="5" max="5" width="12.28515625" customWidth="1"/>
    <col min="6" max="6" width="15.28515625" customWidth="1"/>
    <col min="7" max="7" width="16.140625" customWidth="1"/>
    <col min="8" max="8" width="13.28515625" customWidth="1"/>
    <col min="9" max="9" width="14" customWidth="1"/>
    <col min="10" max="10" width="17.42578125" customWidth="1"/>
    <col min="11" max="11" width="7.5703125" customWidth="1"/>
    <col min="12" max="12" width="21.140625" bestFit="1" customWidth="1"/>
    <col min="13" max="13" width="13.140625" customWidth="1"/>
  </cols>
  <sheetData>
    <row r="1" spans="1:13" ht="26.2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0" t="s">
        <v>7</v>
      </c>
      <c r="I1" s="11" t="s">
        <v>8</v>
      </c>
      <c r="J1" s="11" t="s">
        <v>9</v>
      </c>
      <c r="K1" s="11" t="s">
        <v>11</v>
      </c>
      <c r="L1" s="11" t="s">
        <v>12</v>
      </c>
      <c r="M1" s="12" t="s">
        <v>13</v>
      </c>
    </row>
    <row r="2" spans="1:13" ht="15.75" thickTop="1" x14ac:dyDescent="0.25">
      <c r="A2" s="2">
        <v>102020</v>
      </c>
      <c r="B2" s="14" t="s">
        <v>15</v>
      </c>
      <c r="C2" s="4">
        <v>1</v>
      </c>
      <c r="D2" s="5">
        <v>43864</v>
      </c>
      <c r="E2" s="3" t="s">
        <v>10</v>
      </c>
      <c r="F2" s="5">
        <v>43959</v>
      </c>
      <c r="G2" s="6">
        <v>54</v>
      </c>
      <c r="H2" s="7">
        <f>+IF(M2=C2,G2,0)</f>
        <v>0</v>
      </c>
      <c r="I2" s="8">
        <f>WEEKNUM(D2)</f>
        <v>6</v>
      </c>
      <c r="J2" s="8">
        <f>+WEEKNUM(F2)</f>
        <v>19</v>
      </c>
      <c r="K2" s="8">
        <v>102020</v>
      </c>
      <c r="L2" s="13" t="s">
        <v>14</v>
      </c>
      <c r="M2" s="9">
        <f t="array" ref="M2">LARGE(IF(Table1[Material]=Table1[[#This Row],[Material]],IF(Table1[Customer]=Table1[[#This Row],[Customer]],IF(Table1[Week Order]=Table1[[#This Row],[Week Order]],Table1[Dlv.schedule]))),1)</f>
        <v>6</v>
      </c>
    </row>
    <row r="3" spans="1:13" x14ac:dyDescent="0.25">
      <c r="A3" s="2">
        <v>102020</v>
      </c>
      <c r="B3" s="14" t="s">
        <v>15</v>
      </c>
      <c r="C3">
        <v>2</v>
      </c>
      <c r="D3" s="5">
        <v>43864</v>
      </c>
      <c r="E3" t="s">
        <v>10</v>
      </c>
      <c r="F3" s="5">
        <v>43966</v>
      </c>
      <c r="G3">
        <v>36</v>
      </c>
      <c r="H3" s="7">
        <f t="shared" ref="H3:H23" si="0">+IF(M3=C3,G3,0)</f>
        <v>0</v>
      </c>
      <c r="I3" s="8">
        <f t="shared" ref="I3:I23" si="1">WEEKNUM(D3)</f>
        <v>6</v>
      </c>
      <c r="J3" s="8">
        <f t="shared" ref="J3:J23" si="2">+WEEKNUM(F3)</f>
        <v>20</v>
      </c>
      <c r="K3" s="8">
        <v>102021</v>
      </c>
      <c r="L3" s="13" t="s">
        <v>16</v>
      </c>
      <c r="M3" s="9">
        <f t="array" ref="M3">LARGE(IF(Table1[Material]=Table1[[#This Row],[Material]],IF(Table1[Customer]=Table1[[#This Row],[Customer]],IF(Table1[Week Order]=Table1[[#This Row],[Week Order]],Table1[Dlv.schedule]))),1)</f>
        <v>6</v>
      </c>
    </row>
    <row r="4" spans="1:13" x14ac:dyDescent="0.25">
      <c r="A4" s="2">
        <v>102020</v>
      </c>
      <c r="B4" s="14" t="s">
        <v>15</v>
      </c>
      <c r="C4">
        <v>3</v>
      </c>
      <c r="D4" s="5">
        <v>43864</v>
      </c>
      <c r="E4" t="s">
        <v>10</v>
      </c>
      <c r="F4" s="5">
        <v>43973</v>
      </c>
      <c r="G4">
        <v>108</v>
      </c>
      <c r="H4" s="7">
        <f t="shared" si="0"/>
        <v>0</v>
      </c>
      <c r="I4" s="8">
        <f t="shared" si="1"/>
        <v>6</v>
      </c>
      <c r="J4" s="8">
        <f t="shared" si="2"/>
        <v>21</v>
      </c>
      <c r="K4" s="8">
        <v>102022</v>
      </c>
      <c r="L4" s="13" t="s">
        <v>17</v>
      </c>
      <c r="M4" s="9">
        <f t="array" ref="M4">LARGE(IF(Table1[Material]=Table1[[#This Row],[Material]],IF(Table1[Customer]=Table1[[#This Row],[Customer]],IF(Table1[Week Order]=Table1[[#This Row],[Week Order]],Table1[Dlv.schedule]))),1)</f>
        <v>6</v>
      </c>
    </row>
    <row r="5" spans="1:13" x14ac:dyDescent="0.25">
      <c r="A5" s="2">
        <v>102020</v>
      </c>
      <c r="B5" s="14" t="s">
        <v>15</v>
      </c>
      <c r="C5">
        <v>4</v>
      </c>
      <c r="D5" s="5">
        <v>43864</v>
      </c>
      <c r="E5" t="s">
        <v>10</v>
      </c>
      <c r="F5" s="5">
        <v>43980</v>
      </c>
      <c r="G5">
        <v>36</v>
      </c>
      <c r="H5" s="7">
        <f t="shared" si="0"/>
        <v>0</v>
      </c>
      <c r="I5" s="8">
        <f t="shared" si="1"/>
        <v>6</v>
      </c>
      <c r="J5" s="8">
        <f t="shared" si="2"/>
        <v>22</v>
      </c>
      <c r="K5" s="8">
        <v>102023</v>
      </c>
      <c r="L5" s="13" t="s">
        <v>18</v>
      </c>
      <c r="M5" s="9">
        <f t="array" ref="M5">LARGE(IF(Table1[Material]=Table1[[#This Row],[Material]],IF(Table1[Customer]=Table1[[#This Row],[Customer]],IF(Table1[Week Order]=Table1[[#This Row],[Week Order]],Table1[Dlv.schedule]))),1)</f>
        <v>6</v>
      </c>
    </row>
    <row r="6" spans="1:13" x14ac:dyDescent="0.25">
      <c r="A6" s="2">
        <v>102020</v>
      </c>
      <c r="B6" s="14" t="s">
        <v>15</v>
      </c>
      <c r="C6">
        <v>5</v>
      </c>
      <c r="D6" s="5">
        <v>43864</v>
      </c>
      <c r="E6" t="s">
        <v>10</v>
      </c>
      <c r="F6" s="5">
        <v>43987</v>
      </c>
      <c r="G6">
        <v>90</v>
      </c>
      <c r="H6" s="7">
        <f t="shared" si="0"/>
        <v>0</v>
      </c>
      <c r="I6" s="8">
        <f t="shared" si="1"/>
        <v>6</v>
      </c>
      <c r="J6" s="8">
        <f t="shared" si="2"/>
        <v>23</v>
      </c>
      <c r="K6" s="8">
        <v>102024</v>
      </c>
      <c r="L6" s="13" t="s">
        <v>19</v>
      </c>
      <c r="M6" s="9">
        <f t="array" ref="M6">LARGE(IF(Table1[Material]=Table1[[#This Row],[Material]],IF(Table1[Customer]=Table1[[#This Row],[Customer]],IF(Table1[Week Order]=Table1[[#This Row],[Week Order]],Table1[Dlv.schedule]))),1)</f>
        <v>6</v>
      </c>
    </row>
    <row r="7" spans="1:13" x14ac:dyDescent="0.25">
      <c r="A7" s="2">
        <v>102020</v>
      </c>
      <c r="B7" s="14" t="s">
        <v>15</v>
      </c>
      <c r="C7">
        <v>6</v>
      </c>
      <c r="D7" s="5">
        <v>43864</v>
      </c>
      <c r="E7" t="s">
        <v>10</v>
      </c>
      <c r="F7" s="5">
        <v>43994</v>
      </c>
      <c r="G7">
        <v>36</v>
      </c>
      <c r="H7" s="7">
        <f t="shared" si="0"/>
        <v>36</v>
      </c>
      <c r="I7" s="8">
        <f t="shared" si="1"/>
        <v>6</v>
      </c>
      <c r="J7" s="8">
        <f t="shared" si="2"/>
        <v>24</v>
      </c>
      <c r="K7" s="8">
        <v>102025</v>
      </c>
      <c r="L7" s="13" t="s">
        <v>20</v>
      </c>
      <c r="M7" s="9">
        <f t="array" ref="M7">LARGE(IF(Table1[Material]=Table1[[#This Row],[Material]],IF(Table1[Customer]=Table1[[#This Row],[Customer]],IF(Table1[Week Order]=Table1[[#This Row],[Week Order]],Table1[Dlv.schedule]))),1)</f>
        <v>6</v>
      </c>
    </row>
    <row r="8" spans="1:13" x14ac:dyDescent="0.25">
      <c r="A8" s="2">
        <v>102020</v>
      </c>
      <c r="B8" s="14" t="s">
        <v>15</v>
      </c>
      <c r="C8">
        <v>7</v>
      </c>
      <c r="D8" s="5">
        <v>43877</v>
      </c>
      <c r="E8" t="s">
        <v>10</v>
      </c>
      <c r="F8" s="5">
        <v>44001</v>
      </c>
      <c r="G8">
        <v>126</v>
      </c>
      <c r="H8" s="7">
        <f t="shared" si="0"/>
        <v>0</v>
      </c>
      <c r="I8" s="8">
        <f t="shared" si="1"/>
        <v>8</v>
      </c>
      <c r="J8" s="8">
        <f t="shared" si="2"/>
        <v>25</v>
      </c>
      <c r="K8" s="8">
        <v>102026</v>
      </c>
      <c r="L8" s="13" t="s">
        <v>21</v>
      </c>
      <c r="M8" s="9">
        <f t="array" ref="M8">LARGE(IF(Table1[Material]=Table1[[#This Row],[Material]],IF(Table1[Customer]=Table1[[#This Row],[Customer]],IF(Table1[Week Order]=Table1[[#This Row],[Week Order]],Table1[Dlv.schedule]))),1)</f>
        <v>11</v>
      </c>
    </row>
    <row r="9" spans="1:13" x14ac:dyDescent="0.25">
      <c r="A9" s="2">
        <v>102020</v>
      </c>
      <c r="B9" s="14" t="s">
        <v>15</v>
      </c>
      <c r="C9">
        <v>8</v>
      </c>
      <c r="D9" s="5">
        <v>43877</v>
      </c>
      <c r="E9" t="s">
        <v>10</v>
      </c>
      <c r="F9" s="5">
        <v>44008</v>
      </c>
      <c r="G9">
        <v>126</v>
      </c>
      <c r="H9" s="7">
        <f t="shared" si="0"/>
        <v>0</v>
      </c>
      <c r="I9" s="8">
        <f t="shared" si="1"/>
        <v>8</v>
      </c>
      <c r="J9" s="8">
        <f t="shared" si="2"/>
        <v>26</v>
      </c>
      <c r="K9" s="8">
        <v>102027</v>
      </c>
      <c r="L9" s="13" t="s">
        <v>22</v>
      </c>
      <c r="M9" s="9">
        <f t="array" ref="M9">LARGE(IF(Table1[Material]=Table1[[#This Row],[Material]],IF(Table1[Customer]=Table1[[#This Row],[Customer]],IF(Table1[Week Order]=Table1[[#This Row],[Week Order]],Table1[Dlv.schedule]))),1)</f>
        <v>11</v>
      </c>
    </row>
    <row r="10" spans="1:13" x14ac:dyDescent="0.25">
      <c r="A10" s="2">
        <v>102020</v>
      </c>
      <c r="B10" s="14" t="s">
        <v>15</v>
      </c>
      <c r="C10">
        <v>9</v>
      </c>
      <c r="D10" s="5">
        <v>43877</v>
      </c>
      <c r="E10" t="s">
        <v>10</v>
      </c>
      <c r="F10" s="5">
        <v>44015</v>
      </c>
      <c r="G10">
        <v>90</v>
      </c>
      <c r="H10" s="7">
        <f t="shared" si="0"/>
        <v>0</v>
      </c>
      <c r="I10" s="8">
        <f t="shared" si="1"/>
        <v>8</v>
      </c>
      <c r="J10" s="8">
        <f t="shared" si="2"/>
        <v>27</v>
      </c>
      <c r="K10" s="8">
        <v>102028</v>
      </c>
      <c r="L10" s="13" t="s">
        <v>23</v>
      </c>
      <c r="M10" s="9">
        <f t="array" ref="M10">LARGE(IF(Table1[Material]=Table1[[#This Row],[Material]],IF(Table1[Customer]=Table1[[#This Row],[Customer]],IF(Table1[Week Order]=Table1[[#This Row],[Week Order]],Table1[Dlv.schedule]))),1)</f>
        <v>11</v>
      </c>
    </row>
    <row r="11" spans="1:13" x14ac:dyDescent="0.25">
      <c r="A11" s="2">
        <v>102020</v>
      </c>
      <c r="B11" s="14" t="s">
        <v>15</v>
      </c>
      <c r="C11">
        <v>10</v>
      </c>
      <c r="D11" s="5">
        <v>43877</v>
      </c>
      <c r="E11" t="s">
        <v>10</v>
      </c>
      <c r="F11" s="5">
        <v>44022</v>
      </c>
      <c r="G11">
        <v>144</v>
      </c>
      <c r="H11" s="7">
        <f t="shared" si="0"/>
        <v>0</v>
      </c>
      <c r="I11" s="8">
        <f t="shared" si="1"/>
        <v>8</v>
      </c>
      <c r="J11" s="8">
        <f t="shared" si="2"/>
        <v>28</v>
      </c>
      <c r="K11" s="8">
        <v>102029</v>
      </c>
      <c r="L11" s="13" t="s">
        <v>24</v>
      </c>
      <c r="M11" s="9">
        <f t="array" ref="M11">LARGE(IF(Table1[Material]=Table1[[#This Row],[Material]],IF(Table1[Customer]=Table1[[#This Row],[Customer]],IF(Table1[Week Order]=Table1[[#This Row],[Week Order]],Table1[Dlv.schedule]))),1)</f>
        <v>11</v>
      </c>
    </row>
    <row r="12" spans="1:13" x14ac:dyDescent="0.25">
      <c r="A12" s="2">
        <v>102020</v>
      </c>
      <c r="B12" s="14" t="s">
        <v>15</v>
      </c>
      <c r="C12">
        <v>11</v>
      </c>
      <c r="D12" s="5">
        <v>43877</v>
      </c>
      <c r="E12" t="s">
        <v>10</v>
      </c>
      <c r="F12" s="5">
        <v>44029</v>
      </c>
      <c r="G12">
        <v>90</v>
      </c>
      <c r="H12" s="7">
        <f t="shared" si="0"/>
        <v>90</v>
      </c>
      <c r="I12" s="8">
        <f t="shared" si="1"/>
        <v>8</v>
      </c>
      <c r="J12" s="8">
        <f t="shared" si="2"/>
        <v>29</v>
      </c>
      <c r="K12" s="8">
        <v>102030</v>
      </c>
      <c r="L12" s="13" t="s">
        <v>25</v>
      </c>
      <c r="M12" s="9">
        <f t="array" ref="M12">LARGE(IF(Table1[Material]=Table1[[#This Row],[Material]],IF(Table1[Customer]=Table1[[#This Row],[Customer]],IF(Table1[Week Order]=Table1[[#This Row],[Week Order]],Table1[Dlv.schedule]))),1)</f>
        <v>11</v>
      </c>
    </row>
    <row r="13" spans="1:13" hidden="1" x14ac:dyDescent="0.25">
      <c r="A13" s="17">
        <v>102021</v>
      </c>
      <c r="B13" s="3" t="s">
        <v>38</v>
      </c>
      <c r="C13">
        <v>15</v>
      </c>
      <c r="D13" s="5">
        <v>43877</v>
      </c>
      <c r="E13" t="s">
        <v>10</v>
      </c>
      <c r="F13" s="5">
        <v>44036</v>
      </c>
      <c r="G13">
        <v>144</v>
      </c>
      <c r="H13" s="7">
        <f t="shared" si="0"/>
        <v>144</v>
      </c>
      <c r="I13" s="8">
        <f t="shared" si="1"/>
        <v>8</v>
      </c>
      <c r="J13" s="8">
        <f t="shared" si="2"/>
        <v>30</v>
      </c>
      <c r="K13" s="8">
        <v>102031</v>
      </c>
      <c r="L13" s="13" t="s">
        <v>26</v>
      </c>
      <c r="M13" s="9">
        <f t="array" ref="M13">LARGE(IF(Table1[Material]=Table1[[#This Row],[Material]],IF(Table1[Customer]=Table1[[#This Row],[Customer]],IF(Table1[Week Order]=Table1[[#This Row],[Week Order]],Table1[Dlv.schedule]))),1)</f>
        <v>15</v>
      </c>
    </row>
    <row r="14" spans="1:13" hidden="1" x14ac:dyDescent="0.25">
      <c r="A14" s="17">
        <v>102021</v>
      </c>
      <c r="B14" s="3" t="s">
        <v>38</v>
      </c>
      <c r="C14">
        <v>16</v>
      </c>
      <c r="D14" s="5">
        <v>43884</v>
      </c>
      <c r="E14" t="s">
        <v>10</v>
      </c>
      <c r="F14" s="5">
        <v>44043</v>
      </c>
      <c r="G14">
        <v>90</v>
      </c>
      <c r="H14" s="7">
        <f t="shared" si="0"/>
        <v>0</v>
      </c>
      <c r="I14" s="8">
        <f t="shared" si="1"/>
        <v>9</v>
      </c>
      <c r="J14" s="8">
        <f t="shared" si="2"/>
        <v>31</v>
      </c>
      <c r="K14" s="8">
        <v>102032</v>
      </c>
      <c r="L14" s="13" t="s">
        <v>27</v>
      </c>
      <c r="M14" s="9">
        <f t="array" ref="M14">LARGE(IF(Table1[Material]=Table1[[#This Row],[Material]],IF(Table1[Customer]=Table1[[#This Row],[Customer]],IF(Table1[Week Order]=Table1[[#This Row],[Week Order]],Table1[Dlv.schedule]))),1)</f>
        <v>23</v>
      </c>
    </row>
    <row r="15" spans="1:13" hidden="1" x14ac:dyDescent="0.25">
      <c r="A15" s="17">
        <v>102021</v>
      </c>
      <c r="B15" s="3" t="s">
        <v>38</v>
      </c>
      <c r="C15">
        <v>17</v>
      </c>
      <c r="D15" s="5">
        <v>43884</v>
      </c>
      <c r="E15" t="s">
        <v>10</v>
      </c>
      <c r="F15" s="5">
        <v>44050</v>
      </c>
      <c r="G15">
        <v>72</v>
      </c>
      <c r="H15" s="7">
        <f t="shared" si="0"/>
        <v>0</v>
      </c>
      <c r="I15" s="8">
        <f t="shared" si="1"/>
        <v>9</v>
      </c>
      <c r="J15" s="8">
        <f t="shared" si="2"/>
        <v>32</v>
      </c>
      <c r="K15" s="8">
        <v>102033</v>
      </c>
      <c r="L15" s="13" t="s">
        <v>28</v>
      </c>
      <c r="M15" s="9">
        <f t="array" ref="M15">LARGE(IF(Table1[Material]=Table1[[#This Row],[Material]],IF(Table1[Customer]=Table1[[#This Row],[Customer]],IF(Table1[Week Order]=Table1[[#This Row],[Week Order]],Table1[Dlv.schedule]))),1)</f>
        <v>23</v>
      </c>
    </row>
    <row r="16" spans="1:13" hidden="1" x14ac:dyDescent="0.25">
      <c r="A16" s="17">
        <v>102021</v>
      </c>
      <c r="B16" s="3" t="s">
        <v>38</v>
      </c>
      <c r="C16">
        <v>18</v>
      </c>
      <c r="D16" s="5">
        <v>43884</v>
      </c>
      <c r="E16" t="s">
        <v>10</v>
      </c>
      <c r="F16" s="5">
        <v>44057</v>
      </c>
      <c r="G16">
        <v>72</v>
      </c>
      <c r="H16" s="7">
        <f t="shared" si="0"/>
        <v>0</v>
      </c>
      <c r="I16" s="8">
        <f t="shared" si="1"/>
        <v>9</v>
      </c>
      <c r="J16" s="8">
        <f t="shared" si="2"/>
        <v>33</v>
      </c>
      <c r="K16" s="8">
        <v>102034</v>
      </c>
      <c r="L16" s="13" t="s">
        <v>29</v>
      </c>
      <c r="M16" s="9">
        <f t="array" ref="M16">LARGE(IF(Table1[Material]=Table1[[#This Row],[Material]],IF(Table1[Customer]=Table1[[#This Row],[Customer]],IF(Table1[Week Order]=Table1[[#This Row],[Week Order]],Table1[Dlv.schedule]))),1)</f>
        <v>23</v>
      </c>
    </row>
    <row r="17" spans="1:13" hidden="1" x14ac:dyDescent="0.25">
      <c r="A17" s="17">
        <v>102021</v>
      </c>
      <c r="B17" s="3" t="s">
        <v>38</v>
      </c>
      <c r="C17">
        <v>19</v>
      </c>
      <c r="D17" s="5">
        <v>43884</v>
      </c>
      <c r="E17" t="s">
        <v>10</v>
      </c>
      <c r="F17" s="5">
        <v>44064</v>
      </c>
      <c r="G17">
        <v>234</v>
      </c>
      <c r="H17" s="7">
        <f t="shared" si="0"/>
        <v>0</v>
      </c>
      <c r="I17" s="8">
        <f t="shared" si="1"/>
        <v>9</v>
      </c>
      <c r="J17" s="8">
        <f t="shared" si="2"/>
        <v>34</v>
      </c>
      <c r="K17" s="8">
        <v>102035</v>
      </c>
      <c r="L17" s="13" t="s">
        <v>30</v>
      </c>
      <c r="M17" s="9">
        <f t="array" ref="M17">LARGE(IF(Table1[Material]=Table1[[#This Row],[Material]],IF(Table1[Customer]=Table1[[#This Row],[Customer]],IF(Table1[Week Order]=Table1[[#This Row],[Week Order]],Table1[Dlv.schedule]))),1)</f>
        <v>23</v>
      </c>
    </row>
    <row r="18" spans="1:13" hidden="1" x14ac:dyDescent="0.25">
      <c r="A18" s="17">
        <v>102021</v>
      </c>
      <c r="B18" s="3" t="s">
        <v>38</v>
      </c>
      <c r="C18">
        <v>20</v>
      </c>
      <c r="D18" s="5">
        <v>43884</v>
      </c>
      <c r="E18" t="s">
        <v>10</v>
      </c>
      <c r="F18" s="5">
        <v>44071</v>
      </c>
      <c r="G18">
        <v>72</v>
      </c>
      <c r="H18" s="7">
        <f t="shared" si="0"/>
        <v>0</v>
      </c>
      <c r="I18" s="8">
        <f t="shared" si="1"/>
        <v>9</v>
      </c>
      <c r="J18" s="8">
        <f t="shared" si="2"/>
        <v>35</v>
      </c>
      <c r="K18" s="8">
        <v>102036</v>
      </c>
      <c r="L18" s="13" t="s">
        <v>31</v>
      </c>
      <c r="M18" s="9">
        <f t="array" ref="M18">LARGE(IF(Table1[Material]=Table1[[#This Row],[Material]],IF(Table1[Customer]=Table1[[#This Row],[Customer]],IF(Table1[Week Order]=Table1[[#This Row],[Week Order]],Table1[Dlv.schedule]))),1)</f>
        <v>23</v>
      </c>
    </row>
    <row r="19" spans="1:13" hidden="1" x14ac:dyDescent="0.25">
      <c r="A19" s="17">
        <v>102021</v>
      </c>
      <c r="B19" s="3" t="s">
        <v>38</v>
      </c>
      <c r="C19">
        <v>21</v>
      </c>
      <c r="D19" s="5">
        <v>43890</v>
      </c>
      <c r="E19" t="s">
        <v>10</v>
      </c>
      <c r="F19" s="5">
        <v>44078</v>
      </c>
      <c r="G19">
        <v>72</v>
      </c>
      <c r="H19" s="7">
        <f t="shared" si="0"/>
        <v>0</v>
      </c>
      <c r="I19" s="8">
        <f t="shared" si="1"/>
        <v>9</v>
      </c>
      <c r="J19" s="8">
        <f t="shared" si="2"/>
        <v>36</v>
      </c>
      <c r="K19" s="8">
        <v>102037</v>
      </c>
      <c r="L19" s="13" t="s">
        <v>32</v>
      </c>
      <c r="M19" s="9">
        <f t="array" ref="M19">LARGE(IF(Table1[Material]=Table1[[#This Row],[Material]],IF(Table1[Customer]=Table1[[#This Row],[Customer]],IF(Table1[Week Order]=Table1[[#This Row],[Week Order]],Table1[Dlv.schedule]))),1)</f>
        <v>23</v>
      </c>
    </row>
    <row r="20" spans="1:13" hidden="1" x14ac:dyDescent="0.25">
      <c r="A20" s="17">
        <v>102021</v>
      </c>
      <c r="B20" s="3" t="s">
        <v>38</v>
      </c>
      <c r="C20">
        <v>22</v>
      </c>
      <c r="D20" s="5">
        <v>43890</v>
      </c>
      <c r="E20" t="s">
        <v>10</v>
      </c>
      <c r="F20" s="5">
        <v>44085</v>
      </c>
      <c r="G20">
        <v>216</v>
      </c>
      <c r="H20" s="7">
        <f t="shared" si="0"/>
        <v>0</v>
      </c>
      <c r="I20" s="8">
        <f t="shared" si="1"/>
        <v>9</v>
      </c>
      <c r="J20" s="8">
        <f t="shared" si="2"/>
        <v>37</v>
      </c>
      <c r="K20" s="8">
        <v>102038</v>
      </c>
      <c r="L20" s="13" t="s">
        <v>33</v>
      </c>
      <c r="M20" s="9">
        <f t="array" ref="M20">LARGE(IF(Table1[Material]=Table1[[#This Row],[Material]],IF(Table1[Customer]=Table1[[#This Row],[Customer]],IF(Table1[Week Order]=Table1[[#This Row],[Week Order]],Table1[Dlv.schedule]))),1)</f>
        <v>23</v>
      </c>
    </row>
    <row r="21" spans="1:13" hidden="1" x14ac:dyDescent="0.25">
      <c r="A21" s="17">
        <v>102021</v>
      </c>
      <c r="B21" s="3" t="s">
        <v>38</v>
      </c>
      <c r="C21">
        <v>23</v>
      </c>
      <c r="D21" s="5">
        <v>43890</v>
      </c>
      <c r="E21" t="s">
        <v>10</v>
      </c>
      <c r="F21" s="5">
        <v>44092</v>
      </c>
      <c r="G21">
        <v>72</v>
      </c>
      <c r="H21" s="7">
        <f t="shared" si="0"/>
        <v>72</v>
      </c>
      <c r="I21" s="8">
        <f t="shared" si="1"/>
        <v>9</v>
      </c>
      <c r="J21" s="8">
        <f t="shared" si="2"/>
        <v>38</v>
      </c>
      <c r="K21" s="8">
        <v>102039</v>
      </c>
      <c r="L21" s="13" t="s">
        <v>34</v>
      </c>
      <c r="M21" s="9">
        <f t="array" ref="M21">LARGE(IF(Table1[Material]=Table1[[#This Row],[Material]],IF(Table1[Customer]=Table1[[#This Row],[Customer]],IF(Table1[Week Order]=Table1[[#This Row],[Week Order]],Table1[Dlv.schedule]))),1)</f>
        <v>23</v>
      </c>
    </row>
    <row r="22" spans="1:13" x14ac:dyDescent="0.25">
      <c r="A22" s="2">
        <v>102020</v>
      </c>
      <c r="B22" s="14" t="s">
        <v>15</v>
      </c>
      <c r="C22">
        <v>12</v>
      </c>
      <c r="D22" s="5">
        <v>43890</v>
      </c>
      <c r="E22" t="s">
        <v>10</v>
      </c>
      <c r="F22" s="5">
        <v>44099</v>
      </c>
      <c r="G22">
        <v>72</v>
      </c>
      <c r="H22" s="7">
        <f t="shared" si="0"/>
        <v>0</v>
      </c>
      <c r="I22" s="8">
        <f t="shared" si="1"/>
        <v>9</v>
      </c>
      <c r="J22" s="8">
        <f t="shared" si="2"/>
        <v>39</v>
      </c>
      <c r="K22" s="8">
        <v>102040</v>
      </c>
      <c r="L22" s="13" t="s">
        <v>35</v>
      </c>
      <c r="M22" s="9">
        <f t="array" ref="M22">LARGE(IF(Table1[Material]=Table1[[#This Row],[Material]],IF(Table1[Customer]=Table1[[#This Row],[Customer]],IF(Table1[Week Order]=Table1[[#This Row],[Week Order]],Table1[Dlv.schedule]))),1)</f>
        <v>13</v>
      </c>
    </row>
    <row r="23" spans="1:13" x14ac:dyDescent="0.25">
      <c r="A23" s="2">
        <v>102020</v>
      </c>
      <c r="B23" s="14" t="s">
        <v>15</v>
      </c>
      <c r="C23">
        <v>13</v>
      </c>
      <c r="D23" s="5">
        <v>43890</v>
      </c>
      <c r="E23" t="s">
        <v>10</v>
      </c>
      <c r="F23" s="5">
        <v>44106</v>
      </c>
      <c r="G23">
        <v>162</v>
      </c>
      <c r="H23" s="7">
        <f t="shared" si="0"/>
        <v>162</v>
      </c>
      <c r="I23" s="8">
        <f t="shared" si="1"/>
        <v>9</v>
      </c>
      <c r="J23" s="8">
        <f t="shared" si="2"/>
        <v>40</v>
      </c>
      <c r="K23" s="8">
        <v>102041</v>
      </c>
      <c r="L23" s="13" t="s">
        <v>36</v>
      </c>
      <c r="M23" s="9">
        <f t="array" ref="M23">LARGE(IF(Table1[Material]=Table1[[#This Row],[Material]],IF(Table1[Customer]=Table1[[#This Row],[Customer]],IF(Table1[Week Order]=Table1[[#This Row],[Week Order]],Table1[Dlv.schedule]))),1)</f>
        <v>13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TCD</vt:lpstr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Benmassaoud, Tarek</dc:creator>
  <cp:lastModifiedBy>Benmassaoud, Tarek</cp:lastModifiedBy>
  <dcterms:created xsi:type="dcterms:W3CDTF">2020-02-28T20:31:26Z</dcterms:created>
  <dcterms:modified xsi:type="dcterms:W3CDTF">2020-02-29T13:02:52Z</dcterms:modified>
</cp:coreProperties>
</file>