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132" yWindow="6372" windowWidth="21840" windowHeight="6060" tabRatio="601" activeTab="1"/>
  </bookViews>
  <sheets>
    <sheet name="Feuil5" sheetId="18" r:id="rId1"/>
    <sheet name="Feuil6" sheetId="19" r:id="rId2"/>
    <sheet name="BASE AT" sheetId="1" r:id="rId3"/>
    <sheet name="Feuil2" sheetId="2" state="hidden" r:id="rId4"/>
    <sheet name="EXTRACTION" sheetId="3" r:id="rId5"/>
    <sheet name="liste " sheetId="14" r:id="rId6"/>
  </sheets>
  <definedNames>
    <definedName name="_xlnm._FilterDatabase" localSheetId="2" hidden="1">'BASE AT'!$A$1:$N$671</definedName>
    <definedName name="listeactivite">'liste '!$A$1:$A$5</definedName>
  </definedNames>
  <calcPr calcId="124519"/>
</workbook>
</file>

<file path=xl/calcChain.xml><?xml version="1.0" encoding="utf-8"?>
<calcChain xmlns="http://schemas.openxmlformats.org/spreadsheetml/2006/main">
  <c r="B3" i="3" a="1"/>
  <c r="B3" s="1"/>
  <c r="C3" a="1"/>
  <c r="C3" s="1"/>
  <c r="D3" a="1"/>
  <c r="D3" s="1"/>
  <c r="E3" a="1"/>
  <c r="E3" s="1"/>
  <c r="F3" a="1"/>
  <c r="F3" s="1"/>
  <c r="G3" a="1"/>
  <c r="G3" s="1"/>
  <c r="H3" a="1"/>
  <c r="H3" s="1"/>
  <c r="J3" a="1"/>
  <c r="J3" s="1"/>
  <c r="K3" a="1"/>
  <c r="K3" s="1"/>
  <c r="B4" a="1"/>
  <c r="B4" s="1"/>
  <c r="C4" a="1"/>
  <c r="C4" s="1"/>
  <c r="D4" a="1"/>
  <c r="D4" s="1"/>
  <c r="E4" a="1"/>
  <c r="E4" s="1"/>
  <c r="F4" a="1"/>
  <c r="F4" s="1"/>
  <c r="G4" a="1"/>
  <c r="G4" s="1"/>
  <c r="H4" a="1"/>
  <c r="H4" s="1"/>
  <c r="K4" a="1"/>
  <c r="K4" s="1"/>
  <c r="B5" a="1"/>
  <c r="B5" s="1"/>
  <c r="C5" a="1"/>
  <c r="C5" s="1"/>
  <c r="D5" a="1"/>
  <c r="D5" s="1"/>
  <c r="E5" a="1"/>
  <c r="E5" s="1"/>
  <c r="F5" a="1"/>
  <c r="F5" s="1"/>
  <c r="G5" a="1"/>
  <c r="G5" s="1"/>
  <c r="H5" a="1"/>
  <c r="H5" s="1"/>
  <c r="J5" a="1"/>
  <c r="J5" s="1"/>
  <c r="K5" a="1"/>
  <c r="K5" s="1"/>
  <c r="B6" a="1"/>
  <c r="B6" s="1"/>
  <c r="C6" a="1"/>
  <c r="C6" s="1"/>
  <c r="D6" a="1"/>
  <c r="D6" s="1"/>
  <c r="E6" a="1"/>
  <c r="E6" s="1"/>
  <c r="F6" a="1"/>
  <c r="F6" s="1"/>
  <c r="G6" a="1"/>
  <c r="G6" s="1"/>
  <c r="H6" a="1"/>
  <c r="H6" s="1"/>
  <c r="J6" a="1"/>
  <c r="J6" s="1"/>
  <c r="K6" a="1"/>
  <c r="K6" s="1"/>
  <c r="B7" a="1"/>
  <c r="B7" s="1"/>
  <c r="C7" a="1"/>
  <c r="C7" s="1"/>
  <c r="D7" a="1"/>
  <c r="D7" s="1"/>
  <c r="E7" a="1"/>
  <c r="E7" s="1"/>
  <c r="F7" a="1"/>
  <c r="F7" s="1"/>
  <c r="G7" a="1"/>
  <c r="G7" s="1"/>
  <c r="H7" a="1"/>
  <c r="H7" s="1"/>
  <c r="J7" a="1"/>
  <c r="J7" s="1"/>
  <c r="K7" a="1"/>
  <c r="K7" s="1"/>
  <c r="B8" a="1"/>
  <c r="B8" s="1"/>
  <c r="C8" a="1"/>
  <c r="C8" s="1"/>
  <c r="D8" a="1"/>
  <c r="D8" s="1"/>
  <c r="E8" a="1"/>
  <c r="E8" s="1"/>
  <c r="F8" a="1"/>
  <c r="F8" s="1"/>
  <c r="G8" a="1"/>
  <c r="G8" s="1"/>
  <c r="H8" a="1"/>
  <c r="H8" s="1"/>
  <c r="J8" a="1"/>
  <c r="J8" s="1"/>
  <c r="K8" a="1"/>
  <c r="K8" s="1"/>
  <c r="B9" a="1"/>
  <c r="B9" s="1"/>
  <c r="C9" a="1"/>
  <c r="C9" s="1"/>
  <c r="D9" a="1"/>
  <c r="D9" s="1"/>
  <c r="E9" a="1"/>
  <c r="E9" s="1"/>
  <c r="F9" a="1"/>
  <c r="F9" s="1"/>
  <c r="G9" a="1"/>
  <c r="G9" s="1"/>
  <c r="H9" a="1"/>
  <c r="H9" s="1"/>
  <c r="J9" a="1"/>
  <c r="J9" s="1"/>
  <c r="K9" a="1"/>
  <c r="K9" s="1"/>
  <c r="B10" a="1"/>
  <c r="B10" s="1"/>
  <c r="C10" a="1"/>
  <c r="C10" s="1"/>
  <c r="D10" a="1"/>
  <c r="D10" s="1"/>
  <c r="E10" a="1"/>
  <c r="E10" s="1"/>
  <c r="F10" a="1"/>
  <c r="F10" s="1"/>
  <c r="G10" a="1"/>
  <c r="G10" s="1"/>
  <c r="H10" a="1"/>
  <c r="H10" s="1"/>
  <c r="J10" a="1"/>
  <c r="J10" s="1"/>
  <c r="K10" a="1"/>
  <c r="K10" s="1"/>
  <c r="B11" a="1"/>
  <c r="B11" s="1"/>
  <c r="C11" a="1"/>
  <c r="C11" s="1"/>
  <c r="D11" a="1"/>
  <c r="D11" s="1"/>
  <c r="E11" a="1"/>
  <c r="E11" s="1"/>
  <c r="F11" a="1"/>
  <c r="F11" s="1"/>
  <c r="G11" a="1"/>
  <c r="G11" s="1"/>
  <c r="H11" a="1"/>
  <c r="H11" s="1"/>
  <c r="J11" a="1"/>
  <c r="J11" s="1"/>
  <c r="K11" a="1"/>
  <c r="K11" s="1"/>
  <c r="B12" a="1"/>
  <c r="B12" s="1"/>
  <c r="C12" a="1"/>
  <c r="C12" s="1"/>
  <c r="D12" a="1"/>
  <c r="D12" s="1"/>
  <c r="E12" a="1"/>
  <c r="E12" s="1"/>
  <c r="F12" a="1"/>
  <c r="F12" s="1"/>
  <c r="G12" a="1"/>
  <c r="G12" s="1"/>
  <c r="H12" a="1"/>
  <c r="H12" s="1"/>
  <c r="I12" a="1"/>
  <c r="I12" s="1"/>
  <c r="J12" a="1"/>
  <c r="J12" s="1"/>
  <c r="K12" a="1"/>
  <c r="K12" s="1"/>
  <c r="B13" a="1"/>
  <c r="B13" s="1"/>
  <c r="C13" a="1"/>
  <c r="C13" s="1"/>
  <c r="D13" a="1"/>
  <c r="D13" s="1"/>
  <c r="E13" a="1"/>
  <c r="E13" s="1"/>
  <c r="F13" a="1"/>
  <c r="F13" s="1"/>
  <c r="G13" a="1"/>
  <c r="G13" s="1"/>
  <c r="H13" a="1"/>
  <c r="H13" s="1"/>
  <c r="I13" a="1"/>
  <c r="I13" s="1"/>
  <c r="J13" a="1"/>
  <c r="J13" s="1"/>
  <c r="K13" a="1"/>
  <c r="K13" s="1"/>
  <c r="B14" a="1"/>
  <c r="B14" s="1"/>
  <c r="C14" a="1"/>
  <c r="C14" s="1"/>
  <c r="D14" a="1"/>
  <c r="D14" s="1"/>
  <c r="E14" a="1"/>
  <c r="E14" s="1"/>
  <c r="F14" a="1"/>
  <c r="F14" s="1"/>
  <c r="G14" a="1"/>
  <c r="G14" s="1"/>
  <c r="H14" a="1"/>
  <c r="H14" s="1"/>
  <c r="I14" a="1"/>
  <c r="I14" s="1"/>
  <c r="J14" a="1"/>
  <c r="J14" s="1"/>
  <c r="K14" a="1"/>
  <c r="K14" s="1"/>
  <c r="B15" a="1"/>
  <c r="B15" s="1"/>
  <c r="C15" a="1"/>
  <c r="C15" s="1"/>
  <c r="D15" a="1"/>
  <c r="D15" s="1"/>
  <c r="E15" a="1"/>
  <c r="E15" s="1"/>
  <c r="F15" a="1"/>
  <c r="F15" s="1"/>
  <c r="G15" a="1"/>
  <c r="G15" s="1"/>
  <c r="H15" a="1"/>
  <c r="H15" s="1"/>
  <c r="I15" a="1"/>
  <c r="I15" s="1"/>
  <c r="J15" a="1"/>
  <c r="J15" s="1"/>
  <c r="K15" a="1"/>
  <c r="K15" s="1"/>
  <c r="B16" a="1"/>
  <c r="B16" s="1"/>
  <c r="C16" a="1"/>
  <c r="C16" s="1"/>
  <c r="D16" a="1"/>
  <c r="D16" s="1"/>
  <c r="E16" a="1"/>
  <c r="E16" s="1"/>
  <c r="F16" a="1"/>
  <c r="F16" s="1"/>
  <c r="G16" a="1"/>
  <c r="G16" s="1"/>
  <c r="H16" a="1"/>
  <c r="H16" s="1"/>
  <c r="I16" a="1"/>
  <c r="I16" s="1"/>
  <c r="J16" a="1"/>
  <c r="J16" s="1"/>
  <c r="K16" a="1"/>
  <c r="K16" s="1"/>
  <c r="M3" a="1"/>
  <c r="M3" s="1"/>
  <c r="M4" a="1"/>
  <c r="M4" s="1"/>
  <c r="M5" a="1"/>
  <c r="M5" s="1"/>
  <c r="M6" a="1"/>
  <c r="M6" s="1"/>
  <c r="M7" a="1"/>
  <c r="M7" s="1"/>
  <c r="M8" a="1"/>
  <c r="M8" s="1"/>
  <c r="M9" a="1"/>
  <c r="M9" s="1"/>
  <c r="M10" a="1"/>
  <c r="M10" s="1"/>
  <c r="M11" a="1"/>
  <c r="M11" s="1"/>
  <c r="M12" a="1"/>
  <c r="M12" s="1"/>
  <c r="M13" a="1"/>
  <c r="M13" s="1"/>
  <c r="M14" a="1"/>
  <c r="M14" s="1"/>
  <c r="M2" a="1"/>
  <c r="M2" s="1"/>
  <c r="L3" a="1"/>
  <c r="L3" s="1"/>
  <c r="L4" a="1"/>
  <c r="L4" s="1"/>
  <c r="L5" a="1"/>
  <c r="L5" s="1"/>
  <c r="L6" a="1"/>
  <c r="L6" s="1"/>
  <c r="L7" a="1"/>
  <c r="L7" s="1"/>
  <c r="L8" a="1"/>
  <c r="L8" s="1"/>
  <c r="L9" a="1"/>
  <c r="L9" s="1"/>
  <c r="L10" a="1"/>
  <c r="L10" s="1"/>
  <c r="L11" a="1"/>
  <c r="L11" s="1"/>
  <c r="L12" a="1"/>
  <c r="L12" s="1"/>
  <c r="L13" a="1"/>
  <c r="L13" s="1"/>
  <c r="L14" a="1"/>
  <c r="L14" s="1"/>
  <c r="C2" a="1"/>
  <c r="C2" s="1"/>
  <c r="D2" a="1"/>
  <c r="D2" s="1"/>
  <c r="E2" a="1"/>
  <c r="E2" s="1"/>
  <c r="F2" a="1"/>
  <c r="F2" s="1"/>
  <c r="G2" a="1"/>
  <c r="G2" s="1"/>
  <c r="H2" a="1"/>
  <c r="H2" s="1"/>
  <c r="J2" a="1"/>
  <c r="J2" s="1"/>
  <c r="K2" a="1"/>
  <c r="K2" s="1"/>
  <c r="L2" a="1"/>
  <c r="L2" s="1"/>
  <c r="B2" a="1"/>
  <c r="B2" s="1"/>
  <c r="O11" a="1"/>
  <c r="O11" s="1"/>
  <c r="N11" s="1"/>
  <c r="O12" a="1"/>
  <c r="O12" s="1"/>
  <c r="N12" s="1"/>
  <c r="O13" a="1"/>
  <c r="O13" s="1"/>
  <c r="N13" s="1"/>
  <c r="O14" a="1"/>
  <c r="O14"/>
  <c r="N14" s="1"/>
  <c r="O15" a="1"/>
  <c r="O15" s="1"/>
  <c r="N15" s="1"/>
  <c r="O16" a="1"/>
  <c r="O16" s="1"/>
  <c r="N16" s="1"/>
  <c r="O17" a="1"/>
  <c r="O17" s="1"/>
  <c r="N17" s="1"/>
  <c r="O18" a="1"/>
  <c r="O18"/>
  <c r="N18" s="1"/>
  <c r="O19" a="1"/>
  <c r="O19" s="1"/>
  <c r="N19" s="1"/>
  <c r="O20" a="1"/>
  <c r="O20" s="1"/>
  <c r="N20" s="1"/>
  <c r="I3" i="1"/>
  <c r="I4" s="1"/>
  <c r="I5" s="1"/>
  <c r="I6" s="1"/>
  <c r="I7" s="1"/>
  <c r="I8" s="1"/>
  <c r="J6"/>
  <c r="I10"/>
  <c r="I11"/>
  <c r="I12" s="1"/>
  <c r="I13" s="1"/>
  <c r="I14" s="1"/>
  <c r="I15" s="1"/>
  <c r="I16" s="1"/>
  <c r="I17" s="1"/>
  <c r="I2" i="3" a="1"/>
  <c r="I2"/>
  <c r="J10" i="1"/>
  <c r="I3" i="3" a="1"/>
  <c r="I3" s="1"/>
  <c r="J17" i="1"/>
  <c r="J4" i="3" s="1" a="1"/>
  <c r="J4" s="1"/>
  <c r="I20" i="1"/>
  <c r="I21" s="1"/>
  <c r="I22" s="1"/>
  <c r="I23" s="1"/>
  <c r="I24" s="1"/>
  <c r="J24"/>
  <c r="I26"/>
  <c r="I27" s="1"/>
  <c r="I28" s="1"/>
  <c r="I29" s="1"/>
  <c r="I30" s="1"/>
  <c r="I31" s="1"/>
  <c r="I34"/>
  <c r="J34"/>
  <c r="I38"/>
  <c r="J38"/>
  <c r="I39"/>
  <c r="I40" s="1"/>
  <c r="I50"/>
  <c r="I51" s="1"/>
  <c r="I52" s="1"/>
  <c r="I53" s="1"/>
  <c r="J52"/>
  <c r="I58"/>
  <c r="J58"/>
  <c r="I59"/>
  <c r="I65"/>
  <c r="I66" s="1"/>
  <c r="I67" s="1"/>
  <c r="I68" s="1"/>
  <c r="I70"/>
  <c r="I71" s="1"/>
  <c r="I73"/>
  <c r="I74" s="1"/>
  <c r="I77"/>
  <c r="I78" s="1"/>
  <c r="I79" s="1"/>
  <c r="I80" s="1"/>
  <c r="I81" s="1"/>
  <c r="I82" s="1"/>
  <c r="I83" s="1"/>
  <c r="I84" s="1"/>
  <c r="I85" s="1"/>
  <c r="I86" s="1"/>
  <c r="I87" s="1"/>
  <c r="I88" s="1"/>
  <c r="J82"/>
  <c r="J83"/>
  <c r="J84"/>
  <c r="J85"/>
  <c r="J86"/>
  <c r="J87"/>
  <c r="J90"/>
  <c r="I93"/>
  <c r="I94"/>
  <c r="I96"/>
  <c r="J96"/>
  <c r="I97"/>
  <c r="J97"/>
  <c r="I98"/>
  <c r="I99"/>
  <c r="I100" s="1"/>
  <c r="J100"/>
  <c r="I102"/>
  <c r="J102"/>
  <c r="I103"/>
  <c r="I104"/>
  <c r="I105" s="1"/>
  <c r="I106" s="1"/>
  <c r="I107" s="1"/>
  <c r="I108" s="1"/>
  <c r="I109" s="1"/>
  <c r="I110" s="1"/>
  <c r="I111" s="1"/>
  <c r="I112" s="1"/>
  <c r="I113" s="1"/>
  <c r="J108"/>
  <c r="J109"/>
  <c r="J110"/>
  <c r="J112"/>
  <c r="J113"/>
  <c r="I120"/>
  <c r="I121"/>
  <c r="I122" s="1"/>
  <c r="I123" s="1"/>
  <c r="I124" s="1"/>
  <c r="I125" s="1"/>
  <c r="I126" s="1"/>
  <c r="I131"/>
  <c r="I132" s="1"/>
  <c r="J132"/>
  <c r="J134"/>
  <c r="I137"/>
  <c r="I138" s="1"/>
  <c r="I139" s="1"/>
  <c r="I140" s="1"/>
  <c r="I141" s="1"/>
  <c r="I142" s="1"/>
  <c r="I143" s="1"/>
  <c r="I144" s="1"/>
  <c r="J139"/>
  <c r="J142"/>
  <c r="I148"/>
  <c r="I149" s="1"/>
  <c r="I150" s="1"/>
  <c r="I151" s="1"/>
  <c r="I152" s="1"/>
  <c r="I153" s="1"/>
  <c r="I154" s="1"/>
  <c r="J154"/>
  <c r="I156"/>
  <c r="I157" s="1"/>
  <c r="I158" s="1"/>
  <c r="I159" s="1"/>
  <c r="I160" s="1"/>
  <c r="I161" s="1"/>
  <c r="I162" s="1"/>
  <c r="I163" s="1"/>
  <c r="I164" s="1"/>
  <c r="I165" s="1"/>
  <c r="I166" s="1"/>
  <c r="I167" s="1"/>
  <c r="I168" s="1"/>
  <c r="I169" s="1"/>
  <c r="I170" s="1"/>
  <c r="I171" s="1"/>
  <c r="I172" s="1"/>
  <c r="I173" s="1"/>
  <c r="I174" s="1"/>
  <c r="I175" s="1"/>
  <c r="J164"/>
  <c r="J167"/>
  <c r="J169"/>
  <c r="J172"/>
  <c r="J173"/>
  <c r="J174"/>
  <c r="J175"/>
  <c r="I177"/>
  <c r="I178"/>
  <c r="I179" s="1"/>
  <c r="I180" s="1"/>
  <c r="I181" s="1"/>
  <c r="I182" s="1"/>
  <c r="I183" s="1"/>
  <c r="I184" s="1"/>
  <c r="I185" s="1"/>
  <c r="I186" s="1"/>
  <c r="I187" s="1"/>
  <c r="J178"/>
  <c r="J180"/>
  <c r="J184"/>
  <c r="I190"/>
  <c r="J190"/>
  <c r="I191"/>
  <c r="J191"/>
  <c r="I192"/>
  <c r="I195"/>
  <c r="I196" s="1"/>
  <c r="I199"/>
  <c r="J199"/>
  <c r="I200"/>
  <c r="J200"/>
  <c r="I201"/>
  <c r="J201"/>
  <c r="I202"/>
  <c r="J202"/>
  <c r="I203"/>
  <c r="J203"/>
  <c r="I204"/>
  <c r="J204"/>
  <c r="I205"/>
  <c r="J205"/>
  <c r="I206"/>
  <c r="I210"/>
  <c r="I211"/>
  <c r="I222"/>
  <c r="I223"/>
  <c r="I225"/>
  <c r="I226"/>
  <c r="I227" s="1"/>
  <c r="I228" s="1"/>
  <c r="I229" s="1"/>
  <c r="J228"/>
  <c r="J229"/>
  <c r="I232"/>
  <c r="I241"/>
  <c r="J241"/>
  <c r="I242"/>
  <c r="I243"/>
  <c r="I244" s="1"/>
  <c r="I246"/>
  <c r="J246"/>
  <c r="I247"/>
  <c r="I248" s="1"/>
  <c r="I249" s="1"/>
  <c r="I250" s="1"/>
  <c r="I251" s="1"/>
  <c r="I252" s="1"/>
  <c r="I253" s="1"/>
  <c r="J248"/>
  <c r="J249"/>
  <c r="J250"/>
  <c r="J252"/>
  <c r="I255"/>
  <c r="I256"/>
  <c r="I257" s="1"/>
  <c r="I258" s="1"/>
  <c r="I259" s="1"/>
  <c r="I260" s="1"/>
  <c r="I261" s="1"/>
  <c r="I262" s="1"/>
  <c r="I263" s="1"/>
  <c r="I264" s="1"/>
  <c r="I265" s="1"/>
  <c r="J256"/>
  <c r="J258"/>
  <c r="J261"/>
  <c r="J264"/>
  <c r="I268"/>
  <c r="J268"/>
  <c r="I270"/>
  <c r="I271" s="1"/>
  <c r="I272" s="1"/>
  <c r="I273" s="1"/>
  <c r="I274" s="1"/>
  <c r="I275" s="1"/>
  <c r="I276" s="1"/>
  <c r="I277" s="1"/>
  <c r="I278" s="1"/>
  <c r="I279" s="1"/>
  <c r="I280" s="1"/>
  <c r="I281" s="1"/>
  <c r="I282" s="1"/>
  <c r="I283" s="1"/>
  <c r="I284" s="1"/>
  <c r="I285" s="1"/>
  <c r="I286" s="1"/>
  <c r="I287" s="1"/>
  <c r="J282"/>
  <c r="J284"/>
  <c r="J285"/>
  <c r="I291"/>
  <c r="I292"/>
  <c r="J292"/>
  <c r="I295"/>
  <c r="I296" s="1"/>
  <c r="I298"/>
  <c r="J298"/>
  <c r="I299"/>
  <c r="J299"/>
  <c r="I300"/>
  <c r="J300"/>
  <c r="I301"/>
  <c r="J301"/>
  <c r="I302"/>
  <c r="J302"/>
  <c r="I303"/>
  <c r="I304" s="1"/>
  <c r="J304"/>
  <c r="M305"/>
  <c r="M306"/>
  <c r="M307"/>
  <c r="M308"/>
  <c r="M309"/>
  <c r="M310"/>
  <c r="M311"/>
  <c r="M312"/>
  <c r="M313"/>
  <c r="M314"/>
  <c r="M315"/>
  <c r="M316"/>
  <c r="M317"/>
  <c r="M318"/>
  <c r="M319"/>
  <c r="M320"/>
  <c r="M321"/>
  <c r="M322"/>
  <c r="M323"/>
  <c r="M324"/>
  <c r="M325"/>
  <c r="M326"/>
  <c r="M327"/>
  <c r="M328"/>
  <c r="M329"/>
  <c r="M330"/>
  <c r="M331"/>
  <c r="M332"/>
  <c r="M333"/>
  <c r="M334"/>
  <c r="M335"/>
  <c r="M336"/>
  <c r="M337"/>
  <c r="M338"/>
  <c r="M339"/>
  <c r="M340"/>
  <c r="M341"/>
  <c r="M342"/>
  <c r="M343"/>
  <c r="M344"/>
  <c r="M345"/>
  <c r="M346"/>
  <c r="M347"/>
  <c r="M348"/>
  <c r="M349"/>
  <c r="M350"/>
  <c r="M351"/>
  <c r="M352"/>
  <c r="M353"/>
  <c r="M354"/>
  <c r="M355"/>
  <c r="M356"/>
  <c r="M357"/>
  <c r="M358"/>
  <c r="M359"/>
  <c r="M360"/>
  <c r="M361"/>
  <c r="M362"/>
  <c r="M363"/>
  <c r="M364"/>
  <c r="M365"/>
  <c r="M366"/>
  <c r="M367"/>
  <c r="M368"/>
  <c r="M369"/>
  <c r="M370"/>
  <c r="M371"/>
  <c r="M372"/>
  <c r="M373"/>
  <c r="M374"/>
  <c r="M375"/>
  <c r="M376"/>
  <c r="M377"/>
  <c r="M378"/>
  <c r="M379"/>
  <c r="M380"/>
  <c r="M381"/>
  <c r="M382"/>
  <c r="M383"/>
  <c r="M384"/>
  <c r="M385"/>
  <c r="M386"/>
  <c r="M387"/>
  <c r="M388"/>
  <c r="M389"/>
  <c r="M390"/>
  <c r="M391"/>
  <c r="M392"/>
  <c r="M393"/>
  <c r="M394"/>
  <c r="M395"/>
  <c r="M396"/>
  <c r="M397"/>
  <c r="M398"/>
  <c r="M399"/>
  <c r="M400"/>
  <c r="M401"/>
  <c r="M402"/>
  <c r="M403"/>
  <c r="M404"/>
  <c r="M405"/>
  <c r="M406"/>
  <c r="M407"/>
  <c r="M408"/>
  <c r="M409"/>
  <c r="M410"/>
  <c r="M411"/>
  <c r="M412"/>
  <c r="M413"/>
  <c r="M414"/>
  <c r="M415"/>
  <c r="M416"/>
  <c r="M417"/>
  <c r="M418"/>
  <c r="M419"/>
  <c r="M420"/>
  <c r="M421"/>
  <c r="M422"/>
  <c r="M423"/>
  <c r="M424"/>
  <c r="M425"/>
  <c r="M426"/>
  <c r="M427"/>
  <c r="M428"/>
  <c r="M429"/>
  <c r="M430"/>
  <c r="M431"/>
  <c r="M432"/>
  <c r="M433"/>
  <c r="M434"/>
  <c r="M435"/>
  <c r="M436"/>
  <c r="M437"/>
  <c r="M438"/>
  <c r="M439"/>
  <c r="M440"/>
  <c r="M441"/>
  <c r="M442"/>
  <c r="M443"/>
  <c r="M444"/>
  <c r="M445"/>
  <c r="M446"/>
  <c r="M447"/>
  <c r="M448"/>
  <c r="M449"/>
  <c r="M450"/>
  <c r="M451"/>
  <c r="M452"/>
  <c r="M453"/>
  <c r="M454"/>
  <c r="M455"/>
  <c r="M456"/>
  <c r="M457"/>
  <c r="M458"/>
  <c r="M459"/>
  <c r="M460"/>
  <c r="M461"/>
  <c r="M462"/>
  <c r="M463"/>
  <c r="M464"/>
  <c r="M465"/>
  <c r="M466"/>
  <c r="M467"/>
  <c r="M468"/>
  <c r="M469"/>
  <c r="M470"/>
  <c r="M471"/>
  <c r="M472"/>
  <c r="M473"/>
  <c r="M474"/>
  <c r="M475"/>
  <c r="M476"/>
  <c r="M477"/>
  <c r="M478"/>
  <c r="M479"/>
  <c r="M480"/>
  <c r="M481"/>
  <c r="M482"/>
  <c r="M483"/>
  <c r="M484"/>
  <c r="M485"/>
  <c r="M486"/>
  <c r="M487"/>
  <c r="M488"/>
  <c r="M489"/>
  <c r="M490"/>
  <c r="M491"/>
  <c r="M492"/>
  <c r="M493"/>
  <c r="M494"/>
  <c r="M495"/>
  <c r="M496"/>
  <c r="M497"/>
  <c r="M498"/>
  <c r="M499"/>
  <c r="M500"/>
  <c r="M501"/>
  <c r="M502"/>
  <c r="M503"/>
  <c r="M504"/>
  <c r="M505"/>
  <c r="M506"/>
  <c r="M507"/>
  <c r="M508"/>
  <c r="M509"/>
  <c r="M510"/>
  <c r="M511"/>
  <c r="M512"/>
  <c r="M513"/>
  <c r="M514"/>
  <c r="M515"/>
  <c r="M516"/>
  <c r="M517"/>
  <c r="M518"/>
  <c r="M519"/>
  <c r="M520"/>
  <c r="M521"/>
  <c r="M522"/>
  <c r="M523"/>
  <c r="M524"/>
  <c r="M525"/>
  <c r="M526"/>
  <c r="M527"/>
  <c r="M528"/>
  <c r="M529"/>
  <c r="M530"/>
  <c r="M531"/>
  <c r="M532"/>
  <c r="M533"/>
  <c r="M534"/>
  <c r="M535"/>
  <c r="M536"/>
  <c r="M537"/>
  <c r="M538"/>
  <c r="M539"/>
  <c r="M540"/>
  <c r="M541"/>
  <c r="M542"/>
  <c r="M543"/>
  <c r="M544"/>
  <c r="M545"/>
  <c r="M546"/>
  <c r="M547"/>
  <c r="M548"/>
  <c r="M549"/>
  <c r="M550"/>
  <c r="M551"/>
  <c r="M552"/>
  <c r="M553"/>
  <c r="M554"/>
  <c r="M555"/>
  <c r="M556"/>
  <c r="M557"/>
  <c r="M558"/>
  <c r="M559"/>
  <c r="M560"/>
  <c r="M561"/>
  <c r="M562"/>
  <c r="M563"/>
  <c r="M564"/>
  <c r="M565"/>
  <c r="M566"/>
  <c r="M567"/>
  <c r="M568"/>
  <c r="M569"/>
  <c r="M570"/>
  <c r="M571"/>
  <c r="M572"/>
  <c r="M573"/>
  <c r="M574"/>
  <c r="M575"/>
  <c r="M576"/>
  <c r="M577"/>
  <c r="M578"/>
  <c r="M579"/>
  <c r="M580"/>
  <c r="M581"/>
  <c r="M582"/>
  <c r="M583"/>
  <c r="M584"/>
  <c r="M585"/>
  <c r="M586"/>
  <c r="M587"/>
  <c r="M588"/>
  <c r="M589"/>
  <c r="M590"/>
  <c r="M591"/>
  <c r="M592"/>
  <c r="M593"/>
  <c r="M594"/>
  <c r="M595"/>
  <c r="M596"/>
  <c r="M597"/>
  <c r="M598"/>
  <c r="M599"/>
  <c r="M600"/>
  <c r="M601"/>
  <c r="M602"/>
  <c r="M603"/>
  <c r="M604"/>
  <c r="M605"/>
  <c r="M606"/>
  <c r="M607"/>
  <c r="M608"/>
  <c r="M609"/>
  <c r="M610"/>
  <c r="M611"/>
  <c r="M612"/>
  <c r="M613"/>
  <c r="M614"/>
  <c r="M615"/>
  <c r="M616"/>
  <c r="M617"/>
  <c r="M618"/>
  <c r="M619"/>
  <c r="M620"/>
  <c r="M621"/>
  <c r="M622"/>
  <c r="M623"/>
  <c r="M624"/>
  <c r="M625"/>
  <c r="M626"/>
  <c r="M627"/>
  <c r="M628"/>
  <c r="M629"/>
  <c r="M630"/>
  <c r="M631"/>
  <c r="M632"/>
  <c r="M633"/>
  <c r="M634"/>
  <c r="M635"/>
  <c r="M636"/>
  <c r="M637"/>
  <c r="M638"/>
  <c r="M639"/>
  <c r="M640"/>
  <c r="M641"/>
  <c r="M642"/>
  <c r="M643"/>
  <c r="M644"/>
  <c r="M645"/>
  <c r="M646"/>
  <c r="M647"/>
  <c r="M648"/>
  <c r="M649"/>
  <c r="M650"/>
  <c r="M651"/>
  <c r="M652"/>
  <c r="M653"/>
  <c r="M654"/>
  <c r="M655"/>
  <c r="M656"/>
  <c r="M657"/>
  <c r="M658"/>
  <c r="M659"/>
  <c r="M660"/>
  <c r="M661"/>
  <c r="M662"/>
  <c r="M663"/>
  <c r="M664"/>
  <c r="M665"/>
  <c r="M666"/>
  <c r="M667"/>
  <c r="M668"/>
  <c r="M669"/>
  <c r="M670"/>
  <c r="M671"/>
  <c r="O6" i="3" a="1"/>
  <c r="O8" a="1"/>
  <c r="O8" s="1"/>
  <c r="N8" s="1"/>
  <c r="O9" a="1"/>
  <c r="O9" s="1"/>
  <c r="N9" s="1"/>
  <c r="O10" a="1"/>
  <c r="O10" s="1"/>
  <c r="N10" s="1"/>
  <c r="O7" a="1"/>
  <c r="O7"/>
  <c r="N7" s="1"/>
  <c r="O5" a="1"/>
  <c r="O5" s="1"/>
  <c r="N5" s="1"/>
  <c r="O6"/>
  <c r="N6" s="1"/>
  <c r="I5" a="1"/>
  <c r="I5" s="1"/>
  <c r="I6" a="1"/>
  <c r="I6" s="1"/>
  <c r="I7" a="1"/>
  <c r="I7" s="1"/>
  <c r="I8" a="1"/>
  <c r="I8" s="1"/>
  <c r="I9" a="1"/>
  <c r="I9"/>
  <c r="I10" a="1"/>
  <c r="I10" s="1"/>
  <c r="O2" a="1"/>
  <c r="O4" a="1"/>
  <c r="O3" a="1"/>
  <c r="I4" l="1" a="1"/>
  <c r="I4" s="1"/>
  <c r="I18" i="1"/>
  <c r="O4" i="3"/>
  <c r="O3"/>
  <c r="O2"/>
  <c r="N3"/>
  <c r="N2"/>
  <c r="N4"/>
</calcChain>
</file>

<file path=xl/sharedStrings.xml><?xml version="1.0" encoding="utf-8"?>
<sst xmlns="http://schemas.openxmlformats.org/spreadsheetml/2006/main" count="1728" uniqueCount="83">
  <si>
    <t>NIR</t>
  </si>
  <si>
    <t>oui</t>
  </si>
  <si>
    <t>non</t>
  </si>
  <si>
    <t>Date AT</t>
  </si>
  <si>
    <t>Date des soins</t>
  </si>
  <si>
    <t>la nouvelle lésion a été rejetée le</t>
  </si>
  <si>
    <t>n° sinistre</t>
  </si>
  <si>
    <t>Réference décompte
pour REGUL</t>
  </si>
  <si>
    <t>du 24 /06/2019 au 31/10/2019</t>
  </si>
  <si>
    <t>du 30/10/2019 au 13/11/2019</t>
  </si>
  <si>
    <t>regul AT/AS</t>
  </si>
  <si>
    <t>cet accident du travail a été refusé le …</t>
  </si>
  <si>
    <t>cette maladie professionnelle a été rejetée le …</t>
  </si>
  <si>
    <t>cet accident du travail est inconnu</t>
  </si>
  <si>
    <t>la rechute a été rejetée le …</t>
  </si>
  <si>
    <t>aucune prolongation de soins n'a été accordée au-delà du …</t>
  </si>
  <si>
    <t>regul AT/AT</t>
  </si>
  <si>
    <t>abandon</t>
  </si>
  <si>
    <t>retour A/C</t>
  </si>
  <si>
    <t>Regul Faite ?</t>
  </si>
  <si>
    <t>Commentaires</t>
  </si>
  <si>
    <t>Date Refus AT dans Orphée</t>
  </si>
  <si>
    <t>Montant Part Complémentaire</t>
  </si>
  <si>
    <t>Nature des soins</t>
  </si>
  <si>
    <t>Traitement à effectuer</t>
  </si>
  <si>
    <t>traitement</t>
  </si>
  <si>
    <t>regul</t>
  </si>
  <si>
    <t>motifregul</t>
  </si>
  <si>
    <t xml:space="preserve">21/08/2019 au 20/11/2019 </t>
  </si>
  <si>
    <t xml:space="preserve">22/10/2019 au 12/12/2019 </t>
  </si>
  <si>
    <t>notif ok</t>
  </si>
  <si>
    <t>15/04/2019, 19/04/2019, 26/04/2019</t>
  </si>
  <si>
    <t>13/12/2019 et 17/12/2019</t>
  </si>
  <si>
    <t>27/08/2019 au 2/09/2019</t>
  </si>
  <si>
    <t xml:space="preserve">31/10/2019 au 06/12/2019 </t>
  </si>
  <si>
    <t>22/10/2019 et 29/10/2019</t>
  </si>
  <si>
    <t>Notifié le 02/01/2020</t>
  </si>
  <si>
    <t xml:space="preserve"> 19/09/2019</t>
  </si>
  <si>
    <t>13/11/2019 et du 15/11/2019</t>
  </si>
  <si>
    <t>dossier en attente</t>
  </si>
  <si>
    <t>02/12/2019 au 27/12/2019</t>
  </si>
  <si>
    <t>notifié le 07/01/2020 montant 120,71 €</t>
  </si>
  <si>
    <t>notifié le 07/01/2020</t>
  </si>
  <si>
    <t xml:space="preserve">notifié le 07/01/2020 </t>
  </si>
  <si>
    <t>notifié le 08/01/2020</t>
  </si>
  <si>
    <t>notifie le 08/01/2020</t>
  </si>
  <si>
    <t>14/12/2019, 15/12/2019, 19/12/2019, 20/12/2019</t>
  </si>
  <si>
    <t>23/12/2019 et 24/12/2019</t>
  </si>
  <si>
    <t>erreur</t>
  </si>
  <si>
    <t>14/11/2019, 19/11/2019 , 21/11/2019, 25/11/20</t>
  </si>
  <si>
    <t>29/11/2019, 03/12/2019, 06/12/2019</t>
  </si>
  <si>
    <t>09/12/2019, 12/12/2019, 17/12/2019, 19/12/2019</t>
  </si>
  <si>
    <t>17/09/2019 au 30/10/2019</t>
  </si>
  <si>
    <t>11/10/2019 au 03/12/2019</t>
  </si>
  <si>
    <t>20/09/2019 au 08/10/2019</t>
  </si>
  <si>
    <t>20/11/2019 au 03/01/2020</t>
  </si>
  <si>
    <t>25/11/19 au 03/01/2020</t>
  </si>
  <si>
    <t>paiement à O car rbsmt except regul à faire</t>
  </si>
  <si>
    <t>notifié le 10/01/2020</t>
  </si>
  <si>
    <t xml:space="preserve">16/12/2019 au 08/01/2020 </t>
  </si>
  <si>
    <t>notifié le 02/01/2020</t>
  </si>
  <si>
    <t>inférieur à 8 €</t>
  </si>
  <si>
    <t>notifié le 17/01/2020</t>
  </si>
  <si>
    <t xml:space="preserve">notifié le 17/01/2020 </t>
  </si>
  <si>
    <t>notifié le 20/01/2020</t>
  </si>
  <si>
    <t xml:space="preserve"> 21/11/2019</t>
  </si>
  <si>
    <t>28/11/2019 au 29/12/2019</t>
  </si>
  <si>
    <t xml:space="preserve">30/12/2019 au 05/01/2020 </t>
  </si>
  <si>
    <t>02/12/2019 au 22/12/2019</t>
  </si>
  <si>
    <t xml:space="preserve"> 27/11/2019</t>
  </si>
  <si>
    <t>Référence</t>
  </si>
  <si>
    <t>adresse cellule</t>
  </si>
  <si>
    <t>n</t>
  </si>
  <si>
    <t>N</t>
  </si>
  <si>
    <t>dossier annulé</t>
  </si>
  <si>
    <t>Colonne1</t>
  </si>
  <si>
    <t xml:space="preserve"> rejetée le …</t>
  </si>
  <si>
    <t>rejeté</t>
  </si>
  <si>
    <t>refusé</t>
  </si>
  <si>
    <t>ok</t>
  </si>
  <si>
    <t xml:space="preserve">Nature </t>
  </si>
  <si>
    <t>Date des accords</t>
  </si>
  <si>
    <t>NAS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</si>
</sst>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10"/>
      <name val="Calibri"/>
      <family val="2"/>
      <scheme val="minor"/>
    </font>
    <font>
      <sz val="11"/>
      <color rgb="FF141414"/>
      <name val="Inherit"/>
    </font>
    <font>
      <sz val="11"/>
      <color rgb="FF303030"/>
      <name val="Arial"/>
      <family val="2"/>
    </font>
    <font>
      <sz val="9.6"/>
      <color rgb="FF303030"/>
      <name val="Arial"/>
      <family val="2"/>
    </font>
    <font>
      <sz val="13"/>
      <color rgb="FF666666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sz val="11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theme="4"/>
      </top>
      <bottom style="thin">
        <color theme="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left"/>
    </xf>
    <xf numFmtId="0" fontId="0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left" vertical="center" wrapText="1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right"/>
    </xf>
    <xf numFmtId="0" fontId="1" fillId="3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left" vertical="center" wrapText="1"/>
    </xf>
    <xf numFmtId="164" fontId="0" fillId="0" borderId="1" xfId="0" applyNumberFormat="1" applyBorder="1"/>
    <xf numFmtId="1" fontId="0" fillId="0" borderId="2" xfId="0" applyNumberFormat="1" applyFill="1" applyBorder="1"/>
    <xf numFmtId="1" fontId="0" fillId="0" borderId="1" xfId="0" applyNumberFormat="1" applyBorder="1"/>
    <xf numFmtId="164" fontId="0" fillId="0" borderId="3" xfId="0" applyNumberFormat="1" applyFont="1" applyFill="1" applyBorder="1"/>
    <xf numFmtId="0" fontId="1" fillId="3" borderId="1" xfId="0" applyFont="1" applyFill="1" applyBorder="1" applyAlignment="1">
      <alignment vertical="center" wrapText="1"/>
    </xf>
    <xf numFmtId="14" fontId="0" fillId="0" borderId="1" xfId="0" applyNumberFormat="1" applyBorder="1" applyAlignment="1"/>
    <xf numFmtId="1" fontId="2" fillId="3" borderId="1" xfId="0" applyNumberFormat="1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/>
    </xf>
    <xf numFmtId="0" fontId="0" fillId="0" borderId="1" xfId="0" applyFill="1" applyBorder="1" applyAlignment="1">
      <alignment horizontal="left"/>
    </xf>
    <xf numFmtId="14" fontId="0" fillId="0" borderId="1" xfId="0" applyNumberFormat="1" applyFill="1" applyBorder="1" applyAlignment="1">
      <alignment horizontal="center"/>
    </xf>
    <xf numFmtId="14" fontId="0" fillId="0" borderId="1" xfId="0" applyNumberFormat="1" applyFill="1" applyBorder="1" applyAlignment="1">
      <alignment horizontal="right"/>
    </xf>
    <xf numFmtId="0" fontId="0" fillId="0" borderId="1" xfId="0" applyFill="1" applyBorder="1"/>
    <xf numFmtId="164" fontId="0" fillId="0" borderId="1" xfId="0" applyNumberFormat="1" applyFill="1" applyBorder="1"/>
    <xf numFmtId="0" fontId="1" fillId="0" borderId="1" xfId="0" applyFont="1" applyFill="1" applyBorder="1" applyAlignment="1">
      <alignment horizontal="left" vertical="center" wrapText="1"/>
    </xf>
    <xf numFmtId="0" fontId="0" fillId="0" borderId="0" xfId="0" applyFill="1"/>
    <xf numFmtId="14" fontId="0" fillId="0" borderId="1" xfId="0" applyNumberFormat="1" applyFont="1" applyFill="1" applyBorder="1" applyAlignment="1">
      <alignment horizontal="center"/>
    </xf>
    <xf numFmtId="0" fontId="0" fillId="0" borderId="1" xfId="0" applyFill="1" applyBorder="1" applyAlignment="1">
      <alignment horizontal="right"/>
    </xf>
    <xf numFmtId="14" fontId="0" fillId="0" borderId="1" xfId="0" applyNumberFormat="1" applyFont="1" applyFill="1" applyBorder="1" applyAlignment="1">
      <alignment horizontal="right"/>
    </xf>
    <xf numFmtId="14" fontId="0" fillId="0" borderId="1" xfId="0" applyNumberFormat="1" applyFill="1" applyBorder="1"/>
    <xf numFmtId="0" fontId="0" fillId="0" borderId="1" xfId="0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right" vertical="center"/>
    </xf>
    <xf numFmtId="164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14" fontId="0" fillId="0" borderId="1" xfId="0" applyNumberFormat="1" applyFont="1" applyFill="1" applyBorder="1"/>
    <xf numFmtId="0" fontId="0" fillId="0" borderId="0" xfId="0" applyFill="1" applyBorder="1" applyAlignment="1">
      <alignment horizontal="right"/>
    </xf>
    <xf numFmtId="164" fontId="0" fillId="0" borderId="1" xfId="0" applyNumberFormat="1" applyFont="1" applyFill="1" applyBorder="1"/>
    <xf numFmtId="14" fontId="0" fillId="0" borderId="1" xfId="0" applyNumberFormat="1" applyFill="1" applyBorder="1" applyAlignment="1"/>
    <xf numFmtId="0" fontId="0" fillId="0" borderId="1" xfId="0" applyFont="1" applyFill="1" applyBorder="1" applyAlignment="1">
      <alignment horizontal="left" vertical="center" wrapText="1"/>
    </xf>
    <xf numFmtId="0" fontId="3" fillId="0" borderId="0" xfId="0" applyFont="1" applyAlignment="1">
      <alignment horizontal="left" readingOrder="1"/>
    </xf>
    <xf numFmtId="0" fontId="0" fillId="0" borderId="0" xfId="0" applyAlignment="1">
      <alignment horizontal="center" vertical="center" wrapText="1"/>
    </xf>
    <xf numFmtId="0" fontId="4" fillId="0" borderId="0" xfId="0" applyFont="1"/>
    <xf numFmtId="0" fontId="3" fillId="0" borderId="0" xfId="0" applyFont="1" applyFill="1" applyAlignment="1">
      <alignment horizontal="left" readingOrder="1"/>
    </xf>
    <xf numFmtId="0" fontId="4" fillId="0" borderId="0" xfId="0" applyFont="1" applyFill="1"/>
    <xf numFmtId="1" fontId="2" fillId="3" borderId="3" xfId="0" applyNumberFormat="1" applyFont="1" applyFill="1" applyBorder="1" applyAlignment="1">
      <alignment horizontal="center" vertical="center" wrapText="1"/>
    </xf>
    <xf numFmtId="1" fontId="5" fillId="0" borderId="0" xfId="0" applyNumberFormat="1" applyFont="1"/>
    <xf numFmtId="14" fontId="6" fillId="0" borderId="3" xfId="0" applyNumberFormat="1" applyFont="1" applyBorder="1"/>
    <xf numFmtId="0" fontId="1" fillId="0" borderId="4" xfId="0" applyFont="1" applyFill="1" applyBorder="1" applyAlignment="1">
      <alignment horizontal="left" vertical="center" wrapText="1"/>
    </xf>
    <xf numFmtId="0" fontId="0" fillId="0" borderId="5" xfId="0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 wrapText="1"/>
    </xf>
    <xf numFmtId="0" fontId="7" fillId="3" borderId="1" xfId="0" applyFont="1" applyFill="1" applyBorder="1" applyAlignment="1">
      <alignment horizontal="left" vertical="center" wrapText="1"/>
    </xf>
    <xf numFmtId="0" fontId="7" fillId="3" borderId="1" xfId="0" applyFont="1" applyFill="1" applyBorder="1" applyAlignment="1">
      <alignment vertical="center" wrapText="1"/>
    </xf>
    <xf numFmtId="0" fontId="7" fillId="2" borderId="1" xfId="0" applyFont="1" applyFill="1" applyBorder="1" applyAlignment="1">
      <alignment horizontal="left" vertical="center" wrapText="1"/>
    </xf>
    <xf numFmtId="0" fontId="7" fillId="0" borderId="6" xfId="0" applyFont="1" applyBorder="1" applyAlignment="1">
      <alignment horizontal="center" vertical="center" wrapText="1"/>
    </xf>
    <xf numFmtId="1" fontId="8" fillId="0" borderId="2" xfId="0" applyNumberFormat="1" applyFont="1" applyFill="1" applyBorder="1"/>
    <xf numFmtId="14" fontId="0" fillId="0" borderId="0" xfId="0" applyNumberFormat="1" applyFill="1"/>
  </cellXfs>
  <cellStyles count="1">
    <cellStyle name="Normal" xfId="0" builtinId="0"/>
  </cellStyles>
  <dxfs count="22"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 patternType="none">
          <bgColor indexed="6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6500"/>
      </font>
      <fill>
        <patternFill>
          <bgColor rgb="FFFFEB9C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303030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141414"/>
        <name val="Inherit"/>
        <scheme val="none"/>
      </font>
      <alignment horizontal="left" vertical="bottom" textRotation="0" wrapText="0" indent="0" relativeIndent="0" justifyLastLine="0" shrinkToFit="0" mergeCell="0" readingOrder="1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5" tint="0.39997558519241921"/>
        </patternFill>
      </fill>
      <alignment horizontal="left" vertical="center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#,##0.0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right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general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" formatCode="0"/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rgb="FF9C6500"/>
      </font>
      <fill>
        <patternFill>
          <bgColor rgb="FFFFEB9C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545054</xdr:colOff>
      <xdr:row>9</xdr:row>
      <xdr:rowOff>32272</xdr:rowOff>
    </xdr:from>
    <xdr:to>
      <xdr:col>16</xdr:col>
      <xdr:colOff>605566</xdr:colOff>
      <xdr:row>11</xdr:row>
      <xdr:rowOff>176604</xdr:rowOff>
    </xdr:to>
    <xdr:sp macro="[0]!Afficheformulaire" textlink="">
      <xdr:nvSpPr>
        <xdr:cNvPr id="2" name="Rectangle à coins arrondis 1"/>
        <xdr:cNvSpPr/>
      </xdr:nvSpPr>
      <xdr:spPr>
        <a:xfrm>
          <a:off x="24812513" y="1834178"/>
          <a:ext cx="1638300" cy="502920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EXTRACTION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BASEAT" displayName="BASEAT" ref="A1:N671" totalsRowShown="0">
  <autoFilter ref="A1:N671"/>
  <tableColumns count="14">
    <tableColumn id="1" name="NAS" dataDxfId="19"/>
    <tableColumn id="2" name="Traitement à effectuer" dataDxfId="18"/>
    <tableColumn id="3" name=" rejetée le …" dataDxfId="17"/>
    <tableColumn id="4" name="Date AT" dataDxfId="16"/>
    <tableColumn id="5" name="Date Refus AT dans Orphée" dataDxfId="15"/>
    <tableColumn id="6" name="Nature " dataDxfId="14"/>
    <tableColumn id="7" name="Date des accords" dataDxfId="13"/>
    <tableColumn id="8" name="Réference décompte&#10;pour REGUL" dataDxfId="12"/>
    <tableColumn id="9" name="n° sinistre" dataDxfId="11"/>
    <tableColumn id="10" name="Montant Part Complémentaire" dataDxfId="10"/>
    <tableColumn id="11" name="Regul Faite ?" dataDxfId="9"/>
    <tableColumn id="12" name="Commentaires" dataDxfId="8"/>
    <tableColumn id="13" name="Référence" dataDxfId="7">
      <calculatedColumnFormula>LEFT(H2,3)</calculatedColumnFormula>
    </tableColumn>
    <tableColumn id="14" name="Colonne1" dataDxfId="6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8"/>
  <dimension ref="A1:N1"/>
  <sheetViews>
    <sheetView workbookViewId="0">
      <selection activeCell="A2" sqref="A2"/>
    </sheetView>
  </sheetViews>
  <sheetFormatPr baseColWidth="10" defaultRowHeight="14.4"/>
  <sheetData>
    <row r="1" spans="1:14" s="4" customFormat="1" ht="28.8">
      <c r="A1" s="16" t="s">
        <v>82</v>
      </c>
      <c r="B1" s="8" t="s">
        <v>24</v>
      </c>
      <c r="C1" s="9" t="s">
        <v>76</v>
      </c>
      <c r="D1" s="8" t="s">
        <v>3</v>
      </c>
      <c r="E1" s="8" t="s">
        <v>21</v>
      </c>
      <c r="F1" s="14" t="s">
        <v>80</v>
      </c>
      <c r="G1" s="8" t="s">
        <v>81</v>
      </c>
      <c r="H1" s="8" t="s">
        <v>7</v>
      </c>
      <c r="I1" s="8" t="s">
        <v>6</v>
      </c>
      <c r="J1" s="8" t="s">
        <v>22</v>
      </c>
      <c r="K1" s="5" t="s">
        <v>19</v>
      </c>
      <c r="L1" s="8" t="s">
        <v>20</v>
      </c>
      <c r="M1" s="41" t="s">
        <v>70</v>
      </c>
      <c r="N1" s="41" t="s">
        <v>75</v>
      </c>
    </row>
  </sheetData>
  <conditionalFormatting sqref="A1">
    <cfRule type="duplicateValues" dxfId="1" priority="1" stopIfTrue="1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9"/>
  <dimension ref="A1:N1"/>
  <sheetViews>
    <sheetView tabSelected="1" workbookViewId="0">
      <selection activeCell="M2" sqref="M2"/>
    </sheetView>
  </sheetViews>
  <sheetFormatPr baseColWidth="10" defaultRowHeight="14.4"/>
  <sheetData>
    <row r="1" spans="1:14" s="4" customFormat="1" ht="28.8">
      <c r="A1" s="16" t="s">
        <v>82</v>
      </c>
      <c r="B1" s="8" t="s">
        <v>24</v>
      </c>
      <c r="C1" s="9" t="s">
        <v>76</v>
      </c>
      <c r="D1" s="8" t="s">
        <v>3</v>
      </c>
      <c r="E1" s="8" t="s">
        <v>21</v>
      </c>
      <c r="F1" s="14" t="s">
        <v>80</v>
      </c>
      <c r="G1" s="8" t="s">
        <v>81</v>
      </c>
      <c r="H1" s="8" t="s">
        <v>7</v>
      </c>
      <c r="I1" s="8" t="s">
        <v>6</v>
      </c>
      <c r="J1" s="8" t="s">
        <v>22</v>
      </c>
      <c r="K1" s="5" t="s">
        <v>19</v>
      </c>
      <c r="L1" s="8" t="s">
        <v>20</v>
      </c>
      <c r="M1" s="41" t="s">
        <v>70</v>
      </c>
      <c r="N1" s="41" t="s">
        <v>75</v>
      </c>
    </row>
  </sheetData>
  <conditionalFormatting sqref="A1">
    <cfRule type="duplicateValues" dxfId="0" priority="1" stopIfTrue="1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N3864"/>
  <sheetViews>
    <sheetView topLeftCell="I1" zoomScale="85" zoomScaleNormal="85" workbookViewId="0">
      <pane ySplit="1" topLeftCell="A2" activePane="bottomLeft" state="frozen"/>
      <selection pane="bottomLeft" activeCell="M12" sqref="M12:N12"/>
    </sheetView>
  </sheetViews>
  <sheetFormatPr baseColWidth="10" defaultRowHeight="14.4"/>
  <cols>
    <col min="1" max="1" width="18.5546875" style="12" customWidth="1"/>
    <col min="2" max="2" width="23" style="2" customWidth="1"/>
    <col min="3" max="3" width="52.88671875" style="3" customWidth="1"/>
    <col min="4" max="4" width="11.44140625" style="6" customWidth="1"/>
    <col min="5" max="5" width="27.21875" style="6" customWidth="1"/>
    <col min="6" max="6" width="34.109375" style="15" customWidth="1"/>
    <col min="7" max="7" width="47.6640625" style="7" customWidth="1"/>
    <col min="8" max="8" width="20.109375" style="2" customWidth="1"/>
    <col min="9" max="9" width="11.6640625" style="2" customWidth="1"/>
    <col min="10" max="10" width="30.44140625" style="10" customWidth="1"/>
    <col min="11" max="11" width="14.109375" style="5" customWidth="1"/>
    <col min="12" max="12" width="39.44140625" style="2" customWidth="1"/>
    <col min="14" max="14" width="11.44140625" style="42" customWidth="1"/>
  </cols>
  <sheetData>
    <row r="1" spans="1:14" s="4" customFormat="1" ht="28.8">
      <c r="A1" s="16" t="s">
        <v>82</v>
      </c>
      <c r="B1" s="8" t="s">
        <v>24</v>
      </c>
      <c r="C1" s="9" t="s">
        <v>76</v>
      </c>
      <c r="D1" s="8" t="s">
        <v>3</v>
      </c>
      <c r="E1" s="8" t="s">
        <v>21</v>
      </c>
      <c r="F1" s="14" t="s">
        <v>80</v>
      </c>
      <c r="G1" s="8" t="s">
        <v>81</v>
      </c>
      <c r="H1" s="8" t="s">
        <v>7</v>
      </c>
      <c r="I1" s="8" t="s">
        <v>6</v>
      </c>
      <c r="J1" s="8" t="s">
        <v>22</v>
      </c>
      <c r="K1" s="5" t="s">
        <v>19</v>
      </c>
      <c r="L1" s="8" t="s">
        <v>20</v>
      </c>
      <c r="M1" s="41" t="s">
        <v>70</v>
      </c>
      <c r="N1" s="41" t="s">
        <v>75</v>
      </c>
    </row>
    <row r="2" spans="1:14" s="24" customFormat="1">
      <c r="A2" s="11">
        <v>1</v>
      </c>
      <c r="B2" s="17" t="s">
        <v>10</v>
      </c>
      <c r="C2" s="18" t="s">
        <v>77</v>
      </c>
      <c r="D2" s="19">
        <v>43308</v>
      </c>
      <c r="E2" s="19">
        <v>43516</v>
      </c>
      <c r="F2" s="19" t="s">
        <v>1</v>
      </c>
      <c r="G2" s="20">
        <v>43812</v>
      </c>
      <c r="H2" s="21">
        <v>0</v>
      </c>
      <c r="I2" s="21">
        <v>180727331</v>
      </c>
      <c r="J2" s="22">
        <v>7.9</v>
      </c>
      <c r="K2" s="23" t="s">
        <v>1</v>
      </c>
      <c r="L2" s="21"/>
      <c r="M2" s="43">
        <v>671</v>
      </c>
      <c r="N2" s="44"/>
    </row>
    <row r="3" spans="1:14" s="24" customFormat="1">
      <c r="A3" s="11">
        <v>2</v>
      </c>
      <c r="B3" s="17" t="s">
        <v>10</v>
      </c>
      <c r="C3" s="18" t="s">
        <v>78</v>
      </c>
      <c r="D3" s="25">
        <v>43749</v>
      </c>
      <c r="E3" s="25">
        <v>43795</v>
      </c>
      <c r="F3" s="19" t="s">
        <v>1</v>
      </c>
      <c r="G3" s="20">
        <v>43787</v>
      </c>
      <c r="H3" s="21">
        <v>0</v>
      </c>
      <c r="I3" s="21">
        <f t="shared" ref="I3:I8" si="0">+I2+1</f>
        <v>180727332</v>
      </c>
      <c r="J3" s="22">
        <v>7.5</v>
      </c>
      <c r="K3" s="23" t="s">
        <v>1</v>
      </c>
      <c r="L3" s="21"/>
      <c r="M3" s="43">
        <v>671</v>
      </c>
      <c r="N3" s="44"/>
    </row>
    <row r="4" spans="1:14" s="24" customFormat="1">
      <c r="A4" s="11">
        <v>3</v>
      </c>
      <c r="B4" s="17" t="s">
        <v>10</v>
      </c>
      <c r="C4" s="18" t="s">
        <v>79</v>
      </c>
      <c r="D4" s="19">
        <v>42910</v>
      </c>
      <c r="E4" s="19">
        <v>43815</v>
      </c>
      <c r="F4" s="19" t="s">
        <v>1</v>
      </c>
      <c r="G4" s="26" t="s">
        <v>8</v>
      </c>
      <c r="H4" s="21">
        <v>0</v>
      </c>
      <c r="I4" s="21">
        <f t="shared" si="0"/>
        <v>180727333</v>
      </c>
      <c r="J4" s="22">
        <v>180.6</v>
      </c>
      <c r="K4" s="23" t="s">
        <v>1</v>
      </c>
      <c r="L4" s="21"/>
      <c r="M4" s="43">
        <v>671</v>
      </c>
      <c r="N4" s="44"/>
    </row>
    <row r="5" spans="1:14" s="24" customFormat="1">
      <c r="A5" s="11">
        <v>4</v>
      </c>
      <c r="B5" s="17" t="s">
        <v>10</v>
      </c>
      <c r="C5" s="18" t="s">
        <v>77</v>
      </c>
      <c r="D5" s="19">
        <v>43553</v>
      </c>
      <c r="E5" s="19">
        <v>43600</v>
      </c>
      <c r="F5" s="19" t="s">
        <v>1</v>
      </c>
      <c r="G5" s="20">
        <v>43567</v>
      </c>
      <c r="H5" s="21">
        <v>0</v>
      </c>
      <c r="I5" s="21">
        <f t="shared" si="0"/>
        <v>180727334</v>
      </c>
      <c r="J5" s="22">
        <v>9</v>
      </c>
      <c r="K5" s="23" t="s">
        <v>1</v>
      </c>
      <c r="L5" s="21"/>
      <c r="M5" s="43">
        <v>671</v>
      </c>
      <c r="N5" s="44"/>
    </row>
    <row r="6" spans="1:14" s="24" customFormat="1">
      <c r="A6" s="11">
        <v>5</v>
      </c>
      <c r="B6" s="17" t="s">
        <v>10</v>
      </c>
      <c r="C6" s="18" t="s">
        <v>78</v>
      </c>
      <c r="D6" s="19">
        <v>43696</v>
      </c>
      <c r="E6" s="19">
        <v>43759</v>
      </c>
      <c r="F6" s="19" t="s">
        <v>1</v>
      </c>
      <c r="G6" s="20">
        <v>43697</v>
      </c>
      <c r="H6" s="21">
        <v>0</v>
      </c>
      <c r="I6" s="21">
        <f t="shared" si="0"/>
        <v>180727335</v>
      </c>
      <c r="J6" s="22">
        <f>29.95-20.97</f>
        <v>8.98</v>
      </c>
      <c r="K6" s="23" t="s">
        <v>1</v>
      </c>
      <c r="L6" s="21" t="s">
        <v>42</v>
      </c>
      <c r="M6" s="43">
        <v>674</v>
      </c>
      <c r="N6" s="44"/>
    </row>
    <row r="7" spans="1:14" s="24" customFormat="1">
      <c r="A7" s="11">
        <v>6</v>
      </c>
      <c r="B7" s="17" t="s">
        <v>10</v>
      </c>
      <c r="C7" s="18" t="s">
        <v>79</v>
      </c>
      <c r="D7" s="19">
        <v>43133</v>
      </c>
      <c r="E7" s="19">
        <v>43585</v>
      </c>
      <c r="F7" s="19" t="s">
        <v>1</v>
      </c>
      <c r="G7" s="20">
        <v>43808</v>
      </c>
      <c r="H7" s="21">
        <v>0</v>
      </c>
      <c r="I7" s="21">
        <f t="shared" si="0"/>
        <v>180727336</v>
      </c>
      <c r="J7" s="22">
        <v>12.5</v>
      </c>
      <c r="K7" s="23" t="s">
        <v>1</v>
      </c>
      <c r="L7" s="21"/>
      <c r="M7" s="43">
        <v>671</v>
      </c>
      <c r="N7" s="44"/>
    </row>
    <row r="8" spans="1:14" s="24" customFormat="1">
      <c r="A8" s="11">
        <v>7</v>
      </c>
      <c r="B8" s="17" t="s">
        <v>10</v>
      </c>
      <c r="C8" s="18" t="s">
        <v>77</v>
      </c>
      <c r="D8" s="19">
        <v>43651</v>
      </c>
      <c r="E8" s="19">
        <v>43796</v>
      </c>
      <c r="F8" s="19" t="s">
        <v>1</v>
      </c>
      <c r="G8" s="20">
        <v>43713</v>
      </c>
      <c r="H8" s="21">
        <v>0</v>
      </c>
      <c r="I8" s="21">
        <f t="shared" si="0"/>
        <v>180727337</v>
      </c>
      <c r="J8" s="22">
        <v>7.5</v>
      </c>
      <c r="K8" s="23" t="s">
        <v>1</v>
      </c>
      <c r="L8" s="21" t="s">
        <v>44</v>
      </c>
      <c r="M8" s="43">
        <v>674</v>
      </c>
      <c r="N8" s="44"/>
    </row>
    <row r="9" spans="1:14" s="24" customFormat="1">
      <c r="A9" s="11">
        <v>8</v>
      </c>
      <c r="B9" s="17" t="s">
        <v>16</v>
      </c>
      <c r="C9" s="18" t="s">
        <v>78</v>
      </c>
      <c r="D9" s="19">
        <v>33058</v>
      </c>
      <c r="E9" s="19" t="s">
        <v>72</v>
      </c>
      <c r="F9" s="19" t="s">
        <v>1</v>
      </c>
      <c r="G9" s="26" t="s">
        <v>72</v>
      </c>
      <c r="H9" s="17">
        <v>707</v>
      </c>
      <c r="I9" s="21">
        <v>900704313</v>
      </c>
      <c r="J9" s="22">
        <v>0</v>
      </c>
      <c r="K9" s="23" t="s">
        <v>17</v>
      </c>
      <c r="L9" s="21" t="s">
        <v>74</v>
      </c>
      <c r="M9" s="43">
        <v>671</v>
      </c>
      <c r="N9" s="44"/>
    </row>
    <row r="10" spans="1:14" s="24" customFormat="1">
      <c r="A10" s="11">
        <v>9</v>
      </c>
      <c r="B10" s="17" t="s">
        <v>10</v>
      </c>
      <c r="C10" s="18" t="s">
        <v>79</v>
      </c>
      <c r="D10" s="19">
        <v>43574</v>
      </c>
      <c r="E10" s="19">
        <v>43654</v>
      </c>
      <c r="F10" s="19" t="s">
        <v>1</v>
      </c>
      <c r="G10" s="20">
        <v>43606</v>
      </c>
      <c r="H10" s="21">
        <v>0</v>
      </c>
      <c r="I10" s="21">
        <f t="shared" ref="I10:I18" si="1">+I9+1</f>
        <v>900704314</v>
      </c>
      <c r="J10" s="22">
        <f>33.39-23.37</f>
        <v>10.02</v>
      </c>
      <c r="K10" s="23" t="s">
        <v>1</v>
      </c>
      <c r="L10" s="21" t="s">
        <v>44</v>
      </c>
      <c r="M10" s="43">
        <v>671</v>
      </c>
      <c r="N10" s="44"/>
    </row>
    <row r="11" spans="1:14" s="24" customFormat="1">
      <c r="A11" s="11">
        <v>1</v>
      </c>
      <c r="B11" s="17" t="s">
        <v>10</v>
      </c>
      <c r="C11" s="18" t="s">
        <v>77</v>
      </c>
      <c r="D11" s="19">
        <v>43574</v>
      </c>
      <c r="E11" s="19">
        <v>43654</v>
      </c>
      <c r="F11" s="19" t="s">
        <v>1</v>
      </c>
      <c r="G11" s="20">
        <v>43581</v>
      </c>
      <c r="H11" s="21">
        <v>0</v>
      </c>
      <c r="I11" s="21">
        <f t="shared" si="1"/>
        <v>900704315</v>
      </c>
      <c r="J11" s="22">
        <v>7.5</v>
      </c>
      <c r="K11" s="23" t="s">
        <v>1</v>
      </c>
      <c r="L11" s="21" t="s">
        <v>44</v>
      </c>
      <c r="M11" s="43">
        <v>674</v>
      </c>
      <c r="N11" s="44"/>
    </row>
    <row r="12" spans="1:14" s="24" customFormat="1">
      <c r="A12" s="11">
        <v>11</v>
      </c>
      <c r="B12" s="17" t="s">
        <v>10</v>
      </c>
      <c r="C12" s="18" t="s">
        <v>78</v>
      </c>
      <c r="D12" s="19">
        <v>43574</v>
      </c>
      <c r="E12" s="19">
        <v>43654</v>
      </c>
      <c r="F12" s="19" t="s">
        <v>1</v>
      </c>
      <c r="G12" s="20">
        <v>43584</v>
      </c>
      <c r="H12" s="21">
        <v>0</v>
      </c>
      <c r="I12" s="21">
        <f t="shared" si="1"/>
        <v>900704316</v>
      </c>
      <c r="J12" s="22">
        <v>7.5</v>
      </c>
      <c r="K12" s="23" t="s">
        <v>1</v>
      </c>
      <c r="L12" s="21" t="s">
        <v>44</v>
      </c>
      <c r="M12" s="43">
        <v>674</v>
      </c>
      <c r="N12" s="44"/>
    </row>
    <row r="13" spans="1:14" s="24" customFormat="1">
      <c r="A13" s="11">
        <v>12</v>
      </c>
      <c r="B13" s="17" t="s">
        <v>10</v>
      </c>
      <c r="C13" s="18" t="s">
        <v>79</v>
      </c>
      <c r="D13" s="19">
        <v>43574</v>
      </c>
      <c r="E13" s="19">
        <v>43654</v>
      </c>
      <c r="F13" s="19" t="s">
        <v>1</v>
      </c>
      <c r="G13" s="20">
        <v>43591</v>
      </c>
      <c r="H13" s="21">
        <v>0</v>
      </c>
      <c r="I13" s="21">
        <f t="shared" si="1"/>
        <v>900704317</v>
      </c>
      <c r="J13" s="22">
        <v>7.5</v>
      </c>
      <c r="K13" s="23" t="s">
        <v>1</v>
      </c>
      <c r="L13" s="21" t="s">
        <v>44</v>
      </c>
      <c r="M13" s="43">
        <v>674</v>
      </c>
      <c r="N13" s="44"/>
    </row>
    <row r="14" spans="1:14" s="24" customFormat="1">
      <c r="A14" s="11">
        <v>13</v>
      </c>
      <c r="B14" s="17" t="s">
        <v>10</v>
      </c>
      <c r="C14" s="18" t="s">
        <v>77</v>
      </c>
      <c r="D14" s="19">
        <v>43574</v>
      </c>
      <c r="E14" s="19">
        <v>43654</v>
      </c>
      <c r="F14" s="19" t="s">
        <v>1</v>
      </c>
      <c r="G14" s="20">
        <v>43605</v>
      </c>
      <c r="H14" s="21">
        <v>0</v>
      </c>
      <c r="I14" s="21">
        <f t="shared" si="1"/>
        <v>900704318</v>
      </c>
      <c r="J14" s="22">
        <v>7.5</v>
      </c>
      <c r="K14" s="23" t="s">
        <v>1</v>
      </c>
      <c r="L14" s="21" t="s">
        <v>44</v>
      </c>
      <c r="M14" s="43">
        <v>674</v>
      </c>
      <c r="N14" s="44"/>
    </row>
    <row r="15" spans="1:14" s="24" customFormat="1">
      <c r="A15" s="11">
        <v>14</v>
      </c>
      <c r="B15" s="17" t="s">
        <v>10</v>
      </c>
      <c r="C15" s="18" t="s">
        <v>78</v>
      </c>
      <c r="D15" s="19">
        <v>43574</v>
      </c>
      <c r="E15" s="19">
        <v>43654</v>
      </c>
      <c r="F15" s="19" t="s">
        <v>1</v>
      </c>
      <c r="G15" s="20">
        <v>43616</v>
      </c>
      <c r="H15" s="21">
        <v>0</v>
      </c>
      <c r="I15" s="21">
        <f t="shared" si="1"/>
        <v>900704319</v>
      </c>
      <c r="J15" s="22">
        <v>7.5</v>
      </c>
      <c r="K15" s="23" t="s">
        <v>1</v>
      </c>
      <c r="L15" s="21" t="s">
        <v>44</v>
      </c>
      <c r="M15" s="43">
        <v>674</v>
      </c>
      <c r="N15" s="44"/>
    </row>
    <row r="16" spans="1:14" s="24" customFormat="1">
      <c r="A16" s="11">
        <v>15</v>
      </c>
      <c r="B16" s="17" t="s">
        <v>10</v>
      </c>
      <c r="C16" s="18" t="s">
        <v>79</v>
      </c>
      <c r="D16" s="19">
        <v>43574</v>
      </c>
      <c r="E16" s="19">
        <v>43654</v>
      </c>
      <c r="F16" s="19" t="s">
        <v>1</v>
      </c>
      <c r="G16" s="20">
        <v>43623</v>
      </c>
      <c r="H16" s="21">
        <v>0</v>
      </c>
      <c r="I16" s="21">
        <f t="shared" si="1"/>
        <v>900704320</v>
      </c>
      <c r="J16" s="22">
        <v>7.5</v>
      </c>
      <c r="K16" s="23" t="s">
        <v>1</v>
      </c>
      <c r="L16" s="21" t="s">
        <v>44</v>
      </c>
      <c r="M16" s="43">
        <v>674</v>
      </c>
      <c r="N16" s="44"/>
    </row>
    <row r="17" spans="1:14" s="24" customFormat="1">
      <c r="A17" s="11">
        <v>1</v>
      </c>
      <c r="B17" s="17" t="s">
        <v>10</v>
      </c>
      <c r="C17" s="18" t="s">
        <v>77</v>
      </c>
      <c r="D17" s="19">
        <v>43574</v>
      </c>
      <c r="E17" s="19">
        <v>43654</v>
      </c>
      <c r="F17" s="19" t="s">
        <v>1</v>
      </c>
      <c r="G17" s="20">
        <v>43606</v>
      </c>
      <c r="H17" s="21">
        <v>0</v>
      </c>
      <c r="I17" s="21">
        <f t="shared" si="1"/>
        <v>900704321</v>
      </c>
      <c r="J17" s="22">
        <f>73.29-51.3</f>
        <v>21.990000000000009</v>
      </c>
      <c r="K17" s="23" t="s">
        <v>1</v>
      </c>
      <c r="L17" s="21" t="s">
        <v>44</v>
      </c>
      <c r="M17" s="43">
        <v>671</v>
      </c>
      <c r="N17" s="44"/>
    </row>
    <row r="18" spans="1:14" s="24" customFormat="1">
      <c r="A18" s="11">
        <v>17</v>
      </c>
      <c r="B18" s="17" t="s">
        <v>10</v>
      </c>
      <c r="C18" s="18" t="s">
        <v>78</v>
      </c>
      <c r="D18" s="19">
        <v>43574</v>
      </c>
      <c r="E18" s="19">
        <v>43654</v>
      </c>
      <c r="F18" s="19" t="s">
        <v>1</v>
      </c>
      <c r="G18" s="20">
        <v>43635</v>
      </c>
      <c r="H18" s="21">
        <v>0</v>
      </c>
      <c r="I18" s="21">
        <f t="shared" si="1"/>
        <v>900704322</v>
      </c>
      <c r="J18" s="22">
        <v>7.5</v>
      </c>
      <c r="K18" s="23" t="s">
        <v>1</v>
      </c>
      <c r="L18" s="21" t="s">
        <v>44</v>
      </c>
      <c r="M18" s="43">
        <v>674</v>
      </c>
      <c r="N18" s="44"/>
    </row>
    <row r="19" spans="1:14" s="24" customFormat="1">
      <c r="A19" s="11">
        <v>18</v>
      </c>
      <c r="B19" s="17" t="s">
        <v>16</v>
      </c>
      <c r="C19" s="18" t="s">
        <v>79</v>
      </c>
      <c r="D19" s="19">
        <v>43831</v>
      </c>
      <c r="E19" s="19" t="s">
        <v>72</v>
      </c>
      <c r="F19" s="19" t="s">
        <v>1</v>
      </c>
      <c r="G19" s="26" t="s">
        <v>72</v>
      </c>
      <c r="H19" s="17">
        <v>444</v>
      </c>
      <c r="I19" s="21">
        <v>90512336</v>
      </c>
      <c r="J19" s="22">
        <v>0</v>
      </c>
      <c r="K19" s="23" t="s">
        <v>17</v>
      </c>
      <c r="L19" s="21" t="s">
        <v>74</v>
      </c>
      <c r="M19" s="43">
        <v>671</v>
      </c>
      <c r="N19" s="44"/>
    </row>
    <row r="20" spans="1:14" s="24" customFormat="1">
      <c r="A20" s="11">
        <v>19</v>
      </c>
      <c r="B20" s="17" t="s">
        <v>10</v>
      </c>
      <c r="C20" s="18" t="s">
        <v>77</v>
      </c>
      <c r="D20" s="19">
        <v>43774</v>
      </c>
      <c r="E20" s="19">
        <v>43812</v>
      </c>
      <c r="F20" s="19" t="s">
        <v>1</v>
      </c>
      <c r="G20" s="27">
        <v>43784</v>
      </c>
      <c r="H20" s="21">
        <v>0</v>
      </c>
      <c r="I20" s="21">
        <f>+I19+1</f>
        <v>90512337</v>
      </c>
      <c r="J20" s="22">
        <v>0</v>
      </c>
      <c r="K20" s="23" t="s">
        <v>17</v>
      </c>
      <c r="L20" s="21" t="s">
        <v>74</v>
      </c>
      <c r="M20" s="43">
        <v>671</v>
      </c>
      <c r="N20" s="44"/>
    </row>
    <row r="21" spans="1:14" s="24" customFormat="1">
      <c r="A21" s="11">
        <v>20</v>
      </c>
      <c r="B21" s="17" t="s">
        <v>10</v>
      </c>
      <c r="C21" s="18" t="s">
        <v>78</v>
      </c>
      <c r="D21" s="19">
        <v>43774</v>
      </c>
      <c r="E21" s="19">
        <v>43812</v>
      </c>
      <c r="F21" s="19" t="s">
        <v>1</v>
      </c>
      <c r="G21" s="27">
        <v>43795</v>
      </c>
      <c r="H21" s="21">
        <v>0</v>
      </c>
      <c r="I21" s="21">
        <f>+I20+1</f>
        <v>90512338</v>
      </c>
      <c r="J21" s="22">
        <v>0</v>
      </c>
      <c r="K21" s="23" t="s">
        <v>17</v>
      </c>
      <c r="L21" s="21"/>
      <c r="M21" s="43">
        <v>674</v>
      </c>
      <c r="N21" s="44"/>
    </row>
    <row r="22" spans="1:14" s="24" customFormat="1">
      <c r="A22" s="11">
        <v>21</v>
      </c>
      <c r="B22" s="17" t="s">
        <v>10</v>
      </c>
      <c r="C22" s="18" t="s">
        <v>79</v>
      </c>
      <c r="D22" s="19">
        <v>43774</v>
      </c>
      <c r="E22" s="19">
        <v>43812</v>
      </c>
      <c r="F22" s="19" t="s">
        <v>1</v>
      </c>
      <c r="G22" s="27">
        <v>43795</v>
      </c>
      <c r="H22" s="21">
        <v>0</v>
      </c>
      <c r="I22" s="21">
        <f>+I21+1</f>
        <v>90512339</v>
      </c>
      <c r="J22" s="22">
        <v>0</v>
      </c>
      <c r="K22" s="23" t="s">
        <v>17</v>
      </c>
      <c r="L22" s="21" t="s">
        <v>74</v>
      </c>
      <c r="M22" s="43">
        <v>671</v>
      </c>
      <c r="N22" s="44"/>
    </row>
    <row r="23" spans="1:14" s="24" customFormat="1">
      <c r="A23" s="11">
        <v>22</v>
      </c>
      <c r="B23" s="17" t="s">
        <v>10</v>
      </c>
      <c r="C23" s="18" t="s">
        <v>77</v>
      </c>
      <c r="D23" s="19">
        <v>43572</v>
      </c>
      <c r="E23" s="19">
        <v>43714</v>
      </c>
      <c r="F23" s="19" t="s">
        <v>1</v>
      </c>
      <c r="G23" s="20">
        <v>43577</v>
      </c>
      <c r="H23" s="21">
        <v>0</v>
      </c>
      <c r="I23" s="21">
        <f>+I22+1</f>
        <v>90512340</v>
      </c>
      <c r="J23" s="22">
        <v>7.5</v>
      </c>
      <c r="K23" s="23" t="s">
        <v>1</v>
      </c>
      <c r="L23" s="21"/>
      <c r="M23" s="43">
        <v>671</v>
      </c>
      <c r="N23" s="44"/>
    </row>
    <row r="24" spans="1:14" s="24" customFormat="1">
      <c r="A24" s="11">
        <v>23</v>
      </c>
      <c r="B24" s="17" t="s">
        <v>10</v>
      </c>
      <c r="C24" s="18" t="s">
        <v>78</v>
      </c>
      <c r="D24" s="19">
        <v>43581</v>
      </c>
      <c r="E24" s="19">
        <v>43671</v>
      </c>
      <c r="F24" s="19" t="s">
        <v>1</v>
      </c>
      <c r="G24" s="20">
        <v>43587</v>
      </c>
      <c r="H24" s="21">
        <v>0</v>
      </c>
      <c r="I24" s="21">
        <f>+I23+1</f>
        <v>90512341</v>
      </c>
      <c r="J24" s="22">
        <f>23-16.1</f>
        <v>6.8999999999999986</v>
      </c>
      <c r="K24" s="23" t="s">
        <v>1</v>
      </c>
      <c r="L24" s="18" t="s">
        <v>30</v>
      </c>
      <c r="M24" s="43">
        <v>674</v>
      </c>
      <c r="N24" s="44"/>
    </row>
    <row r="25" spans="1:14" s="24" customFormat="1">
      <c r="A25" s="11">
        <v>24</v>
      </c>
      <c r="B25" s="17" t="s">
        <v>16</v>
      </c>
      <c r="C25" s="18" t="s">
        <v>79</v>
      </c>
      <c r="D25" s="28">
        <v>43634</v>
      </c>
      <c r="E25" s="19" t="s">
        <v>72</v>
      </c>
      <c r="F25" s="19" t="s">
        <v>1</v>
      </c>
      <c r="G25" s="21" t="s">
        <v>72</v>
      </c>
      <c r="H25" s="21">
        <v>880</v>
      </c>
      <c r="I25" s="21">
        <v>190618330</v>
      </c>
      <c r="J25" s="22">
        <v>0</v>
      </c>
      <c r="K25" s="23" t="s">
        <v>17</v>
      </c>
      <c r="L25" s="18" t="s">
        <v>30</v>
      </c>
      <c r="M25" s="43">
        <v>671</v>
      </c>
      <c r="N25" s="44"/>
    </row>
    <row r="26" spans="1:14" s="24" customFormat="1">
      <c r="A26" s="11">
        <v>25</v>
      </c>
      <c r="B26" s="17" t="s">
        <v>10</v>
      </c>
      <c r="C26" s="18" t="s">
        <v>77</v>
      </c>
      <c r="D26" s="19">
        <v>43759</v>
      </c>
      <c r="E26" s="19">
        <v>43816</v>
      </c>
      <c r="F26" s="19" t="s">
        <v>1</v>
      </c>
      <c r="G26" s="20">
        <v>43705</v>
      </c>
      <c r="H26" s="21">
        <v>0</v>
      </c>
      <c r="I26" s="21">
        <f t="shared" ref="I26:I31" si="2">+I25+1</f>
        <v>190618331</v>
      </c>
      <c r="J26" s="22">
        <v>7.5</v>
      </c>
      <c r="K26" s="23" t="s">
        <v>1</v>
      </c>
      <c r="L26" s="18" t="s">
        <v>44</v>
      </c>
      <c r="M26" s="43">
        <v>674</v>
      </c>
      <c r="N26" s="44"/>
    </row>
    <row r="27" spans="1:14" s="24" customFormat="1">
      <c r="A27" s="11">
        <v>26</v>
      </c>
      <c r="B27" s="17" t="s">
        <v>10</v>
      </c>
      <c r="C27" s="18" t="s">
        <v>78</v>
      </c>
      <c r="D27" s="19">
        <v>43759</v>
      </c>
      <c r="E27" s="19">
        <v>43816</v>
      </c>
      <c r="F27" s="19" t="s">
        <v>1</v>
      </c>
      <c r="G27" s="20">
        <v>43774</v>
      </c>
      <c r="H27" s="21">
        <v>0</v>
      </c>
      <c r="I27" s="21">
        <f t="shared" si="2"/>
        <v>190618332</v>
      </c>
      <c r="J27" s="22">
        <v>7.5</v>
      </c>
      <c r="K27" s="23" t="s">
        <v>1</v>
      </c>
      <c r="L27" s="18" t="s">
        <v>44</v>
      </c>
      <c r="M27" s="43">
        <v>674</v>
      </c>
      <c r="N27" s="44"/>
    </row>
    <row r="28" spans="1:14" s="24" customFormat="1">
      <c r="A28" s="11">
        <v>27</v>
      </c>
      <c r="B28" s="17" t="s">
        <v>10</v>
      </c>
      <c r="C28" s="18" t="s">
        <v>79</v>
      </c>
      <c r="D28" s="19">
        <v>43692</v>
      </c>
      <c r="E28" s="19">
        <v>43759</v>
      </c>
      <c r="F28" s="19" t="s">
        <v>1</v>
      </c>
      <c r="G28" s="20">
        <v>43697</v>
      </c>
      <c r="H28" s="21">
        <v>0</v>
      </c>
      <c r="I28" s="21">
        <f t="shared" si="2"/>
        <v>190618333</v>
      </c>
      <c r="J28" s="22">
        <v>7.5</v>
      </c>
      <c r="K28" s="23" t="s">
        <v>1</v>
      </c>
      <c r="L28" s="18" t="s">
        <v>30</v>
      </c>
      <c r="M28" s="43">
        <v>674</v>
      </c>
      <c r="N28" s="44"/>
    </row>
    <row r="29" spans="1:14" s="24" customFormat="1">
      <c r="A29" s="11">
        <v>28</v>
      </c>
      <c r="B29" s="17" t="s">
        <v>10</v>
      </c>
      <c r="C29" s="18" t="s">
        <v>77</v>
      </c>
      <c r="D29" s="19">
        <v>43692</v>
      </c>
      <c r="E29" s="19">
        <v>43759</v>
      </c>
      <c r="F29" s="19" t="s">
        <v>1</v>
      </c>
      <c r="G29" s="20">
        <v>43706</v>
      </c>
      <c r="H29" s="21">
        <v>0</v>
      </c>
      <c r="I29" s="21">
        <f t="shared" si="2"/>
        <v>190618334</v>
      </c>
      <c r="J29" s="22">
        <v>7.5</v>
      </c>
      <c r="K29" s="23" t="s">
        <v>1</v>
      </c>
      <c r="L29" s="21"/>
      <c r="M29" s="43">
        <v>671</v>
      </c>
      <c r="N29" s="44"/>
    </row>
    <row r="30" spans="1:14" s="24" customFormat="1">
      <c r="A30" s="11">
        <v>29</v>
      </c>
      <c r="B30" s="29" t="s">
        <v>10</v>
      </c>
      <c r="C30" s="18" t="s">
        <v>78</v>
      </c>
      <c r="D30" s="30">
        <v>43831</v>
      </c>
      <c r="E30" s="19" t="s">
        <v>72</v>
      </c>
      <c r="F30" s="19" t="s">
        <v>1</v>
      </c>
      <c r="G30" s="31">
        <v>43697</v>
      </c>
      <c r="H30" s="29">
        <v>131</v>
      </c>
      <c r="I30" s="21">
        <f t="shared" si="2"/>
        <v>190618335</v>
      </c>
      <c r="J30" s="32">
        <v>33.880000000000003</v>
      </c>
      <c r="K30" s="23" t="s">
        <v>1</v>
      </c>
      <c r="L30" s="33"/>
      <c r="M30" s="43">
        <v>671</v>
      </c>
      <c r="N30" s="44"/>
    </row>
    <row r="31" spans="1:14" s="24" customFormat="1">
      <c r="A31" s="11">
        <v>30</v>
      </c>
      <c r="B31" s="29" t="s">
        <v>10</v>
      </c>
      <c r="C31" s="18" t="s">
        <v>79</v>
      </c>
      <c r="D31" s="30">
        <v>43831</v>
      </c>
      <c r="E31" s="19" t="s">
        <v>72</v>
      </c>
      <c r="F31" s="19" t="s">
        <v>1</v>
      </c>
      <c r="G31" s="31">
        <v>43697</v>
      </c>
      <c r="H31" s="29">
        <v>130</v>
      </c>
      <c r="I31" s="21">
        <f t="shared" si="2"/>
        <v>190618336</v>
      </c>
      <c r="J31" s="32">
        <v>55.75</v>
      </c>
      <c r="K31" s="23" t="s">
        <v>1</v>
      </c>
      <c r="L31" s="33"/>
      <c r="M31" s="43">
        <v>671</v>
      </c>
      <c r="N31" s="44"/>
    </row>
    <row r="32" spans="1:14" s="24" customFormat="1">
      <c r="A32" s="11">
        <v>31</v>
      </c>
      <c r="B32" s="17" t="s">
        <v>16</v>
      </c>
      <c r="C32" s="18" t="s">
        <v>77</v>
      </c>
      <c r="D32" s="19">
        <v>43694</v>
      </c>
      <c r="E32" s="19" t="s">
        <v>72</v>
      </c>
      <c r="F32" s="19" t="s">
        <v>1</v>
      </c>
      <c r="G32" s="21" t="s">
        <v>72</v>
      </c>
      <c r="H32" s="17">
        <v>130</v>
      </c>
      <c r="I32" s="21">
        <v>190304337</v>
      </c>
      <c r="J32" s="22">
        <v>0</v>
      </c>
      <c r="K32" s="23" t="s">
        <v>17</v>
      </c>
      <c r="L32" s="21" t="s">
        <v>74</v>
      </c>
      <c r="M32" s="43">
        <v>671</v>
      </c>
      <c r="N32" s="44"/>
    </row>
    <row r="33" spans="1:14" s="24" customFormat="1">
      <c r="A33" s="11">
        <v>32</v>
      </c>
      <c r="B33" s="17" t="s">
        <v>16</v>
      </c>
      <c r="C33" s="18" t="s">
        <v>78</v>
      </c>
      <c r="D33" s="19">
        <v>43627</v>
      </c>
      <c r="E33" s="19" t="s">
        <v>72</v>
      </c>
      <c r="F33" s="19" t="s">
        <v>1</v>
      </c>
      <c r="G33" s="21" t="s">
        <v>72</v>
      </c>
      <c r="H33" s="17">
        <v>130</v>
      </c>
      <c r="I33" s="21">
        <v>190611335</v>
      </c>
      <c r="J33" s="22">
        <v>0</v>
      </c>
      <c r="K33" s="23" t="s">
        <v>17</v>
      </c>
      <c r="L33" s="21" t="s">
        <v>74</v>
      </c>
      <c r="M33" s="43">
        <v>671</v>
      </c>
      <c r="N33" s="44"/>
    </row>
    <row r="34" spans="1:14" s="34" customFormat="1">
      <c r="A34" s="11">
        <v>33</v>
      </c>
      <c r="B34" s="17" t="s">
        <v>10</v>
      </c>
      <c r="C34" s="18" t="s">
        <v>79</v>
      </c>
      <c r="D34" s="19">
        <v>43481</v>
      </c>
      <c r="E34" s="19">
        <v>43738</v>
      </c>
      <c r="F34" s="19" t="s">
        <v>1</v>
      </c>
      <c r="G34" s="26" t="s">
        <v>29</v>
      </c>
      <c r="H34" s="21">
        <v>0</v>
      </c>
      <c r="I34" s="21">
        <f>+I33+1</f>
        <v>190611336</v>
      </c>
      <c r="J34" s="22">
        <f>184.31-110.61</f>
        <v>73.7</v>
      </c>
      <c r="K34" s="23" t="s">
        <v>1</v>
      </c>
      <c r="L34" s="29"/>
      <c r="M34" s="43">
        <v>671</v>
      </c>
      <c r="N34" s="44"/>
    </row>
    <row r="35" spans="1:14" s="34" customFormat="1">
      <c r="A35" s="11">
        <v>34</v>
      </c>
      <c r="B35" s="17" t="s">
        <v>16</v>
      </c>
      <c r="C35" s="18" t="s">
        <v>77</v>
      </c>
      <c r="D35" s="19">
        <v>42778</v>
      </c>
      <c r="E35" s="19" t="s">
        <v>72</v>
      </c>
      <c r="F35" s="19" t="s">
        <v>1</v>
      </c>
      <c r="G35" s="20">
        <v>43640</v>
      </c>
      <c r="H35" s="17">
        <v>0</v>
      </c>
      <c r="I35" s="21">
        <v>170212336</v>
      </c>
      <c r="J35" s="22">
        <v>0</v>
      </c>
      <c r="K35" s="23" t="s">
        <v>17</v>
      </c>
      <c r="L35" s="21" t="s">
        <v>74</v>
      </c>
      <c r="M35" s="43">
        <v>671</v>
      </c>
      <c r="N35" s="44"/>
    </row>
    <row r="36" spans="1:14" s="24" customFormat="1">
      <c r="A36" s="11">
        <v>35</v>
      </c>
      <c r="B36" s="17" t="s">
        <v>16</v>
      </c>
      <c r="C36" s="18" t="s">
        <v>78</v>
      </c>
      <c r="D36" s="19">
        <v>42879</v>
      </c>
      <c r="E36" s="19" t="s">
        <v>72</v>
      </c>
      <c r="F36" s="19" t="s">
        <v>1</v>
      </c>
      <c r="G36" s="21" t="s">
        <v>72</v>
      </c>
      <c r="H36" s="17">
        <v>0</v>
      </c>
      <c r="I36" s="21">
        <v>170524334</v>
      </c>
      <c r="J36" s="22">
        <v>0</v>
      </c>
      <c r="K36" s="23" t="s">
        <v>17</v>
      </c>
      <c r="L36" s="21" t="s">
        <v>74</v>
      </c>
      <c r="M36" s="43">
        <v>671</v>
      </c>
      <c r="N36" s="44"/>
    </row>
    <row r="37" spans="1:14" s="24" customFormat="1">
      <c r="A37" s="11">
        <v>36</v>
      </c>
      <c r="B37" s="17" t="s">
        <v>16</v>
      </c>
      <c r="C37" s="18" t="s">
        <v>79</v>
      </c>
      <c r="D37" s="19">
        <v>43629</v>
      </c>
      <c r="E37" s="19" t="s">
        <v>72</v>
      </c>
      <c r="F37" s="19" t="s">
        <v>1</v>
      </c>
      <c r="G37" s="20">
        <v>43726</v>
      </c>
      <c r="H37" s="17">
        <v>0</v>
      </c>
      <c r="I37" s="21">
        <v>190613331</v>
      </c>
      <c r="J37" s="22">
        <v>0</v>
      </c>
      <c r="K37" s="23" t="s">
        <v>18</v>
      </c>
      <c r="L37" s="21"/>
      <c r="M37" s="43">
        <v>671</v>
      </c>
      <c r="N37" s="44"/>
    </row>
    <row r="38" spans="1:14" s="24" customFormat="1">
      <c r="A38" s="11">
        <v>37</v>
      </c>
      <c r="B38" s="17" t="s">
        <v>10</v>
      </c>
      <c r="C38" s="18" t="s">
        <v>77</v>
      </c>
      <c r="D38" s="19">
        <v>43696</v>
      </c>
      <c r="E38" s="19">
        <v>43759</v>
      </c>
      <c r="F38" s="19" t="s">
        <v>1</v>
      </c>
      <c r="G38" s="20">
        <v>43815</v>
      </c>
      <c r="H38" s="21">
        <v>0</v>
      </c>
      <c r="I38" s="21">
        <f>+I37+1</f>
        <v>190613332</v>
      </c>
      <c r="J38" s="22">
        <f>30-21</f>
        <v>9</v>
      </c>
      <c r="K38" s="23" t="s">
        <v>1</v>
      </c>
      <c r="L38" s="21" t="s">
        <v>44</v>
      </c>
      <c r="M38" s="43">
        <v>674</v>
      </c>
      <c r="N38" s="44"/>
    </row>
    <row r="39" spans="1:14" s="24" customFormat="1">
      <c r="A39" s="11">
        <v>38</v>
      </c>
      <c r="B39" s="17" t="s">
        <v>10</v>
      </c>
      <c r="C39" s="18" t="s">
        <v>78</v>
      </c>
      <c r="D39" s="19">
        <v>43696</v>
      </c>
      <c r="E39" s="19">
        <v>43759</v>
      </c>
      <c r="F39" s="19" t="s">
        <v>1</v>
      </c>
      <c r="G39" s="20">
        <v>43816</v>
      </c>
      <c r="H39" s="21">
        <v>0</v>
      </c>
      <c r="I39" s="21">
        <f>+I38+1</f>
        <v>190613333</v>
      </c>
      <c r="J39" s="22">
        <v>7.5</v>
      </c>
      <c r="K39" s="23" t="s">
        <v>1</v>
      </c>
      <c r="L39" s="21" t="s">
        <v>45</v>
      </c>
      <c r="M39" s="43">
        <v>674</v>
      </c>
      <c r="N39" s="44"/>
    </row>
    <row r="40" spans="1:14" s="24" customFormat="1">
      <c r="A40" s="11">
        <v>39</v>
      </c>
      <c r="B40" s="17" t="s">
        <v>10</v>
      </c>
      <c r="C40" s="18" t="s">
        <v>79</v>
      </c>
      <c r="D40" s="19">
        <v>43523</v>
      </c>
      <c r="E40" s="19">
        <v>43755</v>
      </c>
      <c r="F40" s="19" t="s">
        <v>1</v>
      </c>
      <c r="G40" s="20">
        <v>43816</v>
      </c>
      <c r="H40" s="21">
        <v>0</v>
      </c>
      <c r="I40" s="21">
        <f>+I39+1</f>
        <v>190613334</v>
      </c>
      <c r="J40" s="22">
        <v>7.5</v>
      </c>
      <c r="K40" s="23" t="s">
        <v>1</v>
      </c>
      <c r="L40" s="21"/>
      <c r="M40" s="43">
        <v>671</v>
      </c>
      <c r="N40" s="44"/>
    </row>
    <row r="41" spans="1:14" s="24" customFormat="1">
      <c r="A41" s="11">
        <v>40</v>
      </c>
      <c r="B41" s="17" t="s">
        <v>16</v>
      </c>
      <c r="C41" s="18" t="s">
        <v>77</v>
      </c>
      <c r="D41" s="19">
        <v>43584</v>
      </c>
      <c r="E41" s="19" t="s">
        <v>72</v>
      </c>
      <c r="F41" s="19" t="s">
        <v>1</v>
      </c>
      <c r="G41" s="21" t="s">
        <v>72</v>
      </c>
      <c r="H41" s="17">
        <v>907</v>
      </c>
      <c r="I41" s="21">
        <v>190429332</v>
      </c>
      <c r="J41" s="22">
        <v>0</v>
      </c>
      <c r="K41" s="23" t="s">
        <v>17</v>
      </c>
      <c r="L41" s="21" t="s">
        <v>74</v>
      </c>
      <c r="M41" s="43">
        <v>671</v>
      </c>
      <c r="N41" s="44"/>
    </row>
    <row r="42" spans="1:14" s="24" customFormat="1">
      <c r="A42" s="11">
        <v>41</v>
      </c>
      <c r="B42" s="17" t="s">
        <v>16</v>
      </c>
      <c r="C42" s="18" t="s">
        <v>78</v>
      </c>
      <c r="D42" s="19">
        <v>43788</v>
      </c>
      <c r="E42" s="19" t="s">
        <v>72</v>
      </c>
      <c r="F42" s="19" t="s">
        <v>1</v>
      </c>
      <c r="G42" s="21" t="s">
        <v>72</v>
      </c>
      <c r="H42" s="17">
        <v>908</v>
      </c>
      <c r="I42" s="21">
        <v>191119338</v>
      </c>
      <c r="J42" s="22">
        <v>0</v>
      </c>
      <c r="K42" s="23" t="s">
        <v>17</v>
      </c>
      <c r="L42" s="21" t="s">
        <v>74</v>
      </c>
      <c r="M42" s="43">
        <v>671</v>
      </c>
      <c r="N42" s="44"/>
    </row>
    <row r="43" spans="1:14" s="24" customFormat="1">
      <c r="A43" s="11">
        <v>42</v>
      </c>
      <c r="B43" s="17" t="s">
        <v>16</v>
      </c>
      <c r="C43" s="18" t="s">
        <v>79</v>
      </c>
      <c r="D43" s="19">
        <v>43076</v>
      </c>
      <c r="E43" s="19" t="s">
        <v>72</v>
      </c>
      <c r="F43" s="19" t="s">
        <v>1</v>
      </c>
      <c r="G43" s="21" t="s">
        <v>72</v>
      </c>
      <c r="H43" s="17">
        <v>909</v>
      </c>
      <c r="I43" s="21">
        <v>171207335</v>
      </c>
      <c r="J43" s="22">
        <v>0</v>
      </c>
      <c r="K43" s="23" t="s">
        <v>17</v>
      </c>
      <c r="L43" s="21" t="s">
        <v>74</v>
      </c>
      <c r="M43" s="43">
        <v>671</v>
      </c>
      <c r="N43" s="44"/>
    </row>
    <row r="44" spans="1:14" s="24" customFormat="1">
      <c r="A44" s="11">
        <v>43</v>
      </c>
      <c r="B44" s="17" t="s">
        <v>16</v>
      </c>
      <c r="C44" s="18" t="s">
        <v>77</v>
      </c>
      <c r="D44" s="19">
        <v>43357</v>
      </c>
      <c r="E44" s="19" t="s">
        <v>72</v>
      </c>
      <c r="F44" s="19" t="s">
        <v>1</v>
      </c>
      <c r="G44" s="21" t="s">
        <v>72</v>
      </c>
      <c r="H44" s="17">
        <v>910</v>
      </c>
      <c r="I44" s="21">
        <v>180914335</v>
      </c>
      <c r="J44" s="22">
        <v>0</v>
      </c>
      <c r="K44" s="23" t="s">
        <v>17</v>
      </c>
      <c r="L44" s="21" t="s">
        <v>74</v>
      </c>
      <c r="M44" s="43">
        <v>671</v>
      </c>
      <c r="N44" s="44"/>
    </row>
    <row r="45" spans="1:14" s="24" customFormat="1">
      <c r="A45" s="11">
        <v>44</v>
      </c>
      <c r="B45" s="17" t="s">
        <v>16</v>
      </c>
      <c r="C45" s="18" t="s">
        <v>78</v>
      </c>
      <c r="D45" s="19">
        <v>43504</v>
      </c>
      <c r="E45" s="19" t="s">
        <v>72</v>
      </c>
      <c r="F45" s="19" t="s">
        <v>1</v>
      </c>
      <c r="G45" s="21" t="s">
        <v>72</v>
      </c>
      <c r="H45" s="17">
        <v>911</v>
      </c>
      <c r="I45" s="21">
        <v>190208330</v>
      </c>
      <c r="J45" s="22">
        <v>0</v>
      </c>
      <c r="K45" s="23" t="s">
        <v>17</v>
      </c>
      <c r="L45" s="21" t="s">
        <v>74</v>
      </c>
      <c r="M45" s="43">
        <v>671</v>
      </c>
      <c r="N45" s="44"/>
    </row>
    <row r="46" spans="1:14" s="24" customFormat="1">
      <c r="A46" s="11">
        <v>45</v>
      </c>
      <c r="B46" s="17" t="s">
        <v>16</v>
      </c>
      <c r="C46" s="18" t="s">
        <v>79</v>
      </c>
      <c r="D46" s="19">
        <v>43504</v>
      </c>
      <c r="E46" s="19" t="s">
        <v>72</v>
      </c>
      <c r="F46" s="19" t="s">
        <v>1</v>
      </c>
      <c r="G46" s="21" t="s">
        <v>72</v>
      </c>
      <c r="H46" s="17">
        <v>912</v>
      </c>
      <c r="I46" s="21">
        <v>190208330</v>
      </c>
      <c r="J46" s="22">
        <v>0</v>
      </c>
      <c r="K46" s="23" t="s">
        <v>17</v>
      </c>
      <c r="L46" s="21" t="s">
        <v>74</v>
      </c>
      <c r="M46" s="43">
        <v>671</v>
      </c>
      <c r="N46" s="44"/>
    </row>
    <row r="47" spans="1:14" s="24" customFormat="1">
      <c r="A47" s="11">
        <v>46</v>
      </c>
      <c r="B47" s="17" t="s">
        <v>16</v>
      </c>
      <c r="C47" s="18" t="s">
        <v>77</v>
      </c>
      <c r="D47" s="19">
        <v>43504</v>
      </c>
      <c r="E47" s="19" t="s">
        <v>72</v>
      </c>
      <c r="F47" s="19" t="s">
        <v>1</v>
      </c>
      <c r="G47" s="21" t="s">
        <v>72</v>
      </c>
      <c r="H47" s="17">
        <v>913</v>
      </c>
      <c r="I47" s="21">
        <v>190208330</v>
      </c>
      <c r="J47" s="22">
        <v>0</v>
      </c>
      <c r="K47" s="23" t="s">
        <v>17</v>
      </c>
      <c r="L47" s="21" t="s">
        <v>74</v>
      </c>
      <c r="M47" s="43">
        <v>671</v>
      </c>
      <c r="N47" s="44"/>
    </row>
    <row r="48" spans="1:14" s="24" customFormat="1">
      <c r="A48" s="11">
        <v>47</v>
      </c>
      <c r="B48" s="17" t="s">
        <v>16</v>
      </c>
      <c r="C48" s="18" t="s">
        <v>78</v>
      </c>
      <c r="D48" s="19">
        <v>43473</v>
      </c>
      <c r="E48" s="19" t="s">
        <v>72</v>
      </c>
      <c r="F48" s="19" t="s">
        <v>1</v>
      </c>
      <c r="G48" s="21" t="s">
        <v>72</v>
      </c>
      <c r="H48" s="17">
        <v>914</v>
      </c>
      <c r="I48" s="21">
        <v>190108332</v>
      </c>
      <c r="J48" s="22">
        <v>0</v>
      </c>
      <c r="K48" s="23" t="s">
        <v>17</v>
      </c>
      <c r="L48" s="21" t="s">
        <v>74</v>
      </c>
      <c r="M48" s="43">
        <v>671</v>
      </c>
      <c r="N48" s="44"/>
    </row>
    <row r="49" spans="1:14" s="24" customFormat="1">
      <c r="A49" s="11">
        <v>48</v>
      </c>
      <c r="B49" s="17" t="s">
        <v>16</v>
      </c>
      <c r="C49" s="18" t="s">
        <v>79</v>
      </c>
      <c r="D49" s="19">
        <v>43120</v>
      </c>
      <c r="E49" s="19" t="s">
        <v>72</v>
      </c>
      <c r="F49" s="19" t="s">
        <v>1</v>
      </c>
      <c r="G49" s="21" t="s">
        <v>72</v>
      </c>
      <c r="H49" s="17">
        <v>915</v>
      </c>
      <c r="I49" s="21">
        <v>180120339</v>
      </c>
      <c r="J49" s="22">
        <v>0</v>
      </c>
      <c r="K49" s="23" t="s">
        <v>17</v>
      </c>
      <c r="L49" s="21" t="s">
        <v>74</v>
      </c>
      <c r="M49" s="43">
        <v>671</v>
      </c>
      <c r="N49" s="44"/>
    </row>
    <row r="50" spans="1:14" s="24" customFormat="1">
      <c r="A50" s="11">
        <v>49</v>
      </c>
      <c r="B50" s="17" t="s">
        <v>10</v>
      </c>
      <c r="C50" s="18" t="s">
        <v>77</v>
      </c>
      <c r="D50" s="19">
        <v>43777</v>
      </c>
      <c r="E50" s="19">
        <v>43818</v>
      </c>
      <c r="F50" s="19" t="s">
        <v>1</v>
      </c>
      <c r="G50" s="20">
        <v>43806</v>
      </c>
      <c r="H50" s="21">
        <v>0</v>
      </c>
      <c r="I50" s="21">
        <f>+I49+1</f>
        <v>180120340</v>
      </c>
      <c r="J50" s="22">
        <v>7.5</v>
      </c>
      <c r="K50" s="23" t="s">
        <v>1</v>
      </c>
      <c r="L50" s="21" t="s">
        <v>42</v>
      </c>
      <c r="M50" s="43">
        <v>674</v>
      </c>
      <c r="N50" s="44"/>
    </row>
    <row r="51" spans="1:14" s="24" customFormat="1">
      <c r="A51" s="11">
        <v>50</v>
      </c>
      <c r="B51" s="17" t="s">
        <v>10</v>
      </c>
      <c r="C51" s="18" t="s">
        <v>78</v>
      </c>
      <c r="D51" s="19">
        <v>43777</v>
      </c>
      <c r="E51" s="19">
        <v>43818</v>
      </c>
      <c r="F51" s="19" t="s">
        <v>1</v>
      </c>
      <c r="G51" s="20">
        <v>43787</v>
      </c>
      <c r="H51" s="21">
        <v>0</v>
      </c>
      <c r="I51" s="21">
        <f>+I50+1</f>
        <v>180120341</v>
      </c>
      <c r="J51" s="22">
        <v>7.5</v>
      </c>
      <c r="K51" s="23" t="s">
        <v>1</v>
      </c>
      <c r="L51" s="21" t="s">
        <v>42</v>
      </c>
      <c r="M51" s="43">
        <v>674</v>
      </c>
      <c r="N51" s="44"/>
    </row>
    <row r="52" spans="1:14" s="24" customFormat="1">
      <c r="A52" s="11">
        <v>51</v>
      </c>
      <c r="B52" s="17" t="s">
        <v>10</v>
      </c>
      <c r="C52" s="18" t="s">
        <v>79</v>
      </c>
      <c r="D52" s="19">
        <v>43777</v>
      </c>
      <c r="E52" s="19">
        <v>43818</v>
      </c>
      <c r="F52" s="19" t="s">
        <v>1</v>
      </c>
      <c r="G52" s="20" t="s">
        <v>55</v>
      </c>
      <c r="H52" s="21">
        <v>0</v>
      </c>
      <c r="I52" s="21">
        <f>+I51+1</f>
        <v>180120342</v>
      </c>
      <c r="J52" s="22">
        <f>103.66-62.21</f>
        <v>41.449999999999996</v>
      </c>
      <c r="K52" s="23" t="s">
        <v>1</v>
      </c>
      <c r="L52" s="21" t="s">
        <v>62</v>
      </c>
      <c r="M52" s="43">
        <v>674</v>
      </c>
      <c r="N52" s="44"/>
    </row>
    <row r="53" spans="1:14" s="24" customFormat="1">
      <c r="A53" s="11">
        <v>52</v>
      </c>
      <c r="B53" s="17" t="s">
        <v>10</v>
      </c>
      <c r="C53" s="18" t="s">
        <v>77</v>
      </c>
      <c r="D53" s="19">
        <v>43760</v>
      </c>
      <c r="E53" s="19">
        <v>43815</v>
      </c>
      <c r="F53" s="19" t="s">
        <v>1</v>
      </c>
      <c r="G53" s="26" t="s">
        <v>9</v>
      </c>
      <c r="H53" s="21">
        <v>0</v>
      </c>
      <c r="I53" s="21">
        <f>+I52+1</f>
        <v>180120343</v>
      </c>
      <c r="J53" s="22">
        <v>35</v>
      </c>
      <c r="K53" s="23" t="s">
        <v>1</v>
      </c>
      <c r="L53" s="21"/>
      <c r="M53" s="43">
        <v>671</v>
      </c>
      <c r="N53" s="44"/>
    </row>
    <row r="54" spans="1:14" s="24" customFormat="1">
      <c r="A54" s="11">
        <v>53</v>
      </c>
      <c r="B54" s="17" t="s">
        <v>16</v>
      </c>
      <c r="C54" s="18" t="s">
        <v>78</v>
      </c>
      <c r="D54" s="19">
        <v>43831</v>
      </c>
      <c r="E54" s="19" t="s">
        <v>72</v>
      </c>
      <c r="F54" s="19" t="s">
        <v>1</v>
      </c>
      <c r="G54" s="21" t="s">
        <v>72</v>
      </c>
      <c r="H54" s="17">
        <v>1</v>
      </c>
      <c r="I54" s="21">
        <v>190208330</v>
      </c>
      <c r="J54" s="22">
        <v>0</v>
      </c>
      <c r="K54" s="23" t="s">
        <v>17</v>
      </c>
      <c r="L54" s="21" t="s">
        <v>74</v>
      </c>
      <c r="M54" s="43">
        <v>671</v>
      </c>
      <c r="N54" s="44"/>
    </row>
    <row r="55" spans="1:14" s="24" customFormat="1">
      <c r="A55" s="11">
        <v>54</v>
      </c>
      <c r="B55" s="17" t="s">
        <v>16</v>
      </c>
      <c r="C55" s="18" t="s">
        <v>79</v>
      </c>
      <c r="D55" s="19">
        <v>43831</v>
      </c>
      <c r="E55" s="19" t="s">
        <v>72</v>
      </c>
      <c r="F55" s="19" t="s">
        <v>1</v>
      </c>
      <c r="G55" s="21" t="s">
        <v>72</v>
      </c>
      <c r="H55" s="17">
        <v>2</v>
      </c>
      <c r="I55" s="21">
        <v>190709337</v>
      </c>
      <c r="J55" s="22">
        <v>0</v>
      </c>
      <c r="K55" s="23" t="s">
        <v>17</v>
      </c>
      <c r="L55" s="21" t="s">
        <v>74</v>
      </c>
      <c r="M55" s="43">
        <v>671</v>
      </c>
      <c r="N55" s="44"/>
    </row>
    <row r="56" spans="1:14" s="24" customFormat="1">
      <c r="A56" s="11">
        <v>55</v>
      </c>
      <c r="B56" s="17" t="s">
        <v>16</v>
      </c>
      <c r="C56" s="18" t="s">
        <v>77</v>
      </c>
      <c r="D56" s="19">
        <v>43241</v>
      </c>
      <c r="E56" s="19" t="s">
        <v>72</v>
      </c>
      <c r="F56" s="19" t="s">
        <v>1</v>
      </c>
      <c r="G56" s="21" t="s">
        <v>72</v>
      </c>
      <c r="H56" s="17">
        <v>3</v>
      </c>
      <c r="I56" s="21">
        <v>80521339</v>
      </c>
      <c r="J56" s="22">
        <v>0</v>
      </c>
      <c r="K56" s="23" t="s">
        <v>1</v>
      </c>
      <c r="L56" s="21"/>
      <c r="M56" s="43">
        <v>671</v>
      </c>
      <c r="N56" s="44"/>
    </row>
    <row r="57" spans="1:14" s="24" customFormat="1">
      <c r="A57" s="11">
        <v>56</v>
      </c>
      <c r="B57" s="17" t="s">
        <v>16</v>
      </c>
      <c r="C57" s="18" t="s">
        <v>78</v>
      </c>
      <c r="D57" s="19">
        <v>43482</v>
      </c>
      <c r="E57" s="19" t="s">
        <v>72</v>
      </c>
      <c r="F57" s="19" t="s">
        <v>1</v>
      </c>
      <c r="G57" s="20">
        <v>43731</v>
      </c>
      <c r="H57" s="17">
        <v>4</v>
      </c>
      <c r="I57" s="21">
        <v>190117333</v>
      </c>
      <c r="J57" s="22">
        <v>0</v>
      </c>
      <c r="K57" s="23" t="s">
        <v>1</v>
      </c>
      <c r="L57" s="21"/>
      <c r="M57" s="43">
        <v>671</v>
      </c>
      <c r="N57" s="44"/>
    </row>
    <row r="58" spans="1:14" s="24" customFormat="1">
      <c r="A58" s="11">
        <v>57</v>
      </c>
      <c r="B58" s="17" t="s">
        <v>10</v>
      </c>
      <c r="C58" s="18" t="s">
        <v>79</v>
      </c>
      <c r="D58" s="19">
        <v>43831</v>
      </c>
      <c r="E58" s="19" t="s">
        <v>72</v>
      </c>
      <c r="F58" s="19" t="s">
        <v>1</v>
      </c>
      <c r="G58" s="20">
        <v>43699</v>
      </c>
      <c r="H58" s="21">
        <v>0</v>
      </c>
      <c r="I58" s="21">
        <f>+I57+1</f>
        <v>190117334</v>
      </c>
      <c r="J58" s="22">
        <f>50-35</f>
        <v>15</v>
      </c>
      <c r="K58" s="23" t="s">
        <v>1</v>
      </c>
      <c r="L58" s="21"/>
      <c r="M58" s="43">
        <v>674</v>
      </c>
      <c r="N58" s="44"/>
    </row>
    <row r="59" spans="1:14" s="24" customFormat="1">
      <c r="A59" s="11">
        <v>58</v>
      </c>
      <c r="B59" s="17" t="s">
        <v>10</v>
      </c>
      <c r="C59" s="18" t="s">
        <v>77</v>
      </c>
      <c r="D59" s="19">
        <v>43694</v>
      </c>
      <c r="E59" s="19" t="s">
        <v>72</v>
      </c>
      <c r="F59" s="19" t="s">
        <v>1</v>
      </c>
      <c r="G59" s="26" t="s">
        <v>28</v>
      </c>
      <c r="H59" s="21">
        <v>0</v>
      </c>
      <c r="I59" s="21">
        <f>+I58+1</f>
        <v>190117335</v>
      </c>
      <c r="J59" s="22">
        <v>170.45</v>
      </c>
      <c r="K59" s="23" t="s">
        <v>1</v>
      </c>
      <c r="L59" s="21"/>
      <c r="M59" s="43">
        <v>671</v>
      </c>
      <c r="N59" s="44"/>
    </row>
    <row r="60" spans="1:14" s="24" customFormat="1">
      <c r="A60" s="11">
        <v>59</v>
      </c>
      <c r="B60" s="17" t="s">
        <v>16</v>
      </c>
      <c r="C60" s="18" t="s">
        <v>78</v>
      </c>
      <c r="D60" s="19">
        <v>43395</v>
      </c>
      <c r="E60" s="19" t="s">
        <v>72</v>
      </c>
      <c r="F60" s="19" t="s">
        <v>1</v>
      </c>
      <c r="G60" s="21" t="s">
        <v>72</v>
      </c>
      <c r="H60" s="17">
        <v>1</v>
      </c>
      <c r="I60" s="21">
        <v>181022336</v>
      </c>
      <c r="J60" s="22">
        <v>0</v>
      </c>
      <c r="K60" s="23" t="s">
        <v>17</v>
      </c>
      <c r="L60" s="21" t="s">
        <v>74</v>
      </c>
      <c r="M60" s="43">
        <v>671</v>
      </c>
      <c r="N60" s="44"/>
    </row>
    <row r="61" spans="1:14" s="24" customFormat="1">
      <c r="A61" s="11">
        <v>60</v>
      </c>
      <c r="B61" s="17" t="s">
        <v>16</v>
      </c>
      <c r="C61" s="18" t="s">
        <v>79</v>
      </c>
      <c r="D61" s="19">
        <v>43787</v>
      </c>
      <c r="E61" s="19" t="s">
        <v>72</v>
      </c>
      <c r="F61" s="19" t="s">
        <v>1</v>
      </c>
      <c r="G61" s="21" t="s">
        <v>72</v>
      </c>
      <c r="H61" s="17">
        <v>2</v>
      </c>
      <c r="I61" s="21">
        <v>191118330</v>
      </c>
      <c r="J61" s="22">
        <v>0</v>
      </c>
      <c r="K61" s="23" t="s">
        <v>17</v>
      </c>
      <c r="L61" s="21" t="s">
        <v>74</v>
      </c>
      <c r="M61" s="43">
        <v>671</v>
      </c>
      <c r="N61" s="44"/>
    </row>
    <row r="62" spans="1:14" s="24" customFormat="1">
      <c r="A62" s="11">
        <v>61</v>
      </c>
      <c r="B62" s="17" t="s">
        <v>16</v>
      </c>
      <c r="C62" s="18" t="s">
        <v>77</v>
      </c>
      <c r="D62" s="19">
        <v>43511</v>
      </c>
      <c r="E62" s="19" t="s">
        <v>72</v>
      </c>
      <c r="F62" s="19" t="s">
        <v>1</v>
      </c>
      <c r="G62" s="21" t="s">
        <v>72</v>
      </c>
      <c r="H62" s="17">
        <v>3</v>
      </c>
      <c r="I62" s="21">
        <v>190215335</v>
      </c>
      <c r="J62" s="22">
        <v>0</v>
      </c>
      <c r="K62" s="23" t="s">
        <v>17</v>
      </c>
      <c r="L62" s="21" t="s">
        <v>74</v>
      </c>
      <c r="M62" s="43">
        <v>671</v>
      </c>
      <c r="N62" s="44"/>
    </row>
    <row r="63" spans="1:14" s="24" customFormat="1">
      <c r="A63" s="11">
        <v>62</v>
      </c>
      <c r="B63" s="17" t="s">
        <v>16</v>
      </c>
      <c r="C63" s="18" t="s">
        <v>78</v>
      </c>
      <c r="D63" s="19">
        <v>43511</v>
      </c>
      <c r="E63" s="19" t="s">
        <v>72</v>
      </c>
      <c r="F63" s="19" t="s">
        <v>1</v>
      </c>
      <c r="G63" s="21" t="s">
        <v>72</v>
      </c>
      <c r="H63" s="17">
        <v>4</v>
      </c>
      <c r="I63" s="21">
        <v>190215335</v>
      </c>
      <c r="J63" s="22">
        <v>0</v>
      </c>
      <c r="K63" s="23" t="s">
        <v>17</v>
      </c>
      <c r="L63" s="21" t="s">
        <v>74</v>
      </c>
      <c r="M63" s="43">
        <v>671</v>
      </c>
      <c r="N63" s="44"/>
    </row>
    <row r="64" spans="1:14" s="24" customFormat="1">
      <c r="A64" s="11">
        <v>63</v>
      </c>
      <c r="B64" s="17" t="s">
        <v>16</v>
      </c>
      <c r="C64" s="18" t="s">
        <v>79</v>
      </c>
      <c r="D64" s="19">
        <v>43511</v>
      </c>
      <c r="E64" s="19" t="s">
        <v>72</v>
      </c>
      <c r="F64" s="19" t="s">
        <v>1</v>
      </c>
      <c r="G64" s="21" t="s">
        <v>72</v>
      </c>
      <c r="H64" s="17">
        <v>5</v>
      </c>
      <c r="I64" s="21">
        <v>190215335</v>
      </c>
      <c r="J64" s="22">
        <v>0</v>
      </c>
      <c r="K64" s="23" t="s">
        <v>17</v>
      </c>
      <c r="L64" s="21" t="s">
        <v>74</v>
      </c>
      <c r="M64" s="43">
        <v>671</v>
      </c>
      <c r="N64" s="44"/>
    </row>
    <row r="65" spans="1:14" s="24" customFormat="1">
      <c r="A65" s="11">
        <v>64</v>
      </c>
      <c r="B65" s="17" t="s">
        <v>10</v>
      </c>
      <c r="C65" s="18" t="s">
        <v>77</v>
      </c>
      <c r="D65" s="19">
        <v>43518</v>
      </c>
      <c r="E65" s="19">
        <v>43796</v>
      </c>
      <c r="F65" s="19" t="s">
        <v>1</v>
      </c>
      <c r="G65" s="20">
        <v>43614</v>
      </c>
      <c r="H65" s="21">
        <v>0</v>
      </c>
      <c r="I65" s="21">
        <f>+I64+1</f>
        <v>190215336</v>
      </c>
      <c r="J65" s="22">
        <v>7.5</v>
      </c>
      <c r="K65" s="23" t="s">
        <v>1</v>
      </c>
      <c r="L65" s="17"/>
      <c r="M65" s="43">
        <v>673</v>
      </c>
      <c r="N65" s="44"/>
    </row>
    <row r="66" spans="1:14" s="24" customFormat="1">
      <c r="A66" s="11">
        <v>65</v>
      </c>
      <c r="B66" s="17" t="s">
        <v>10</v>
      </c>
      <c r="C66" s="18" t="s">
        <v>78</v>
      </c>
      <c r="D66" s="19">
        <v>43518</v>
      </c>
      <c r="E66" s="19">
        <v>43796</v>
      </c>
      <c r="F66" s="19" t="s">
        <v>1</v>
      </c>
      <c r="G66" s="20">
        <v>43619</v>
      </c>
      <c r="H66" s="21">
        <v>0</v>
      </c>
      <c r="I66" s="21">
        <f>+I65+1</f>
        <v>190215337</v>
      </c>
      <c r="J66" s="22">
        <v>7.5</v>
      </c>
      <c r="K66" s="23" t="s">
        <v>1</v>
      </c>
      <c r="L66" s="21" t="s">
        <v>44</v>
      </c>
      <c r="M66" s="43">
        <v>674</v>
      </c>
      <c r="N66" s="44"/>
    </row>
    <row r="67" spans="1:14" s="24" customFormat="1">
      <c r="A67" s="11">
        <v>66</v>
      </c>
      <c r="B67" s="17" t="s">
        <v>10</v>
      </c>
      <c r="C67" s="18" t="s">
        <v>79</v>
      </c>
      <c r="D67" s="19">
        <v>43518</v>
      </c>
      <c r="E67" s="19">
        <v>43796</v>
      </c>
      <c r="F67" s="19" t="s">
        <v>1</v>
      </c>
      <c r="G67" s="20">
        <v>43634</v>
      </c>
      <c r="H67" s="21">
        <v>0</v>
      </c>
      <c r="I67" s="21">
        <f>+I66+1</f>
        <v>190215338</v>
      </c>
      <c r="J67" s="22">
        <v>7.5</v>
      </c>
      <c r="K67" s="23" t="s">
        <v>1</v>
      </c>
      <c r="L67" s="21" t="s">
        <v>44</v>
      </c>
      <c r="M67" s="43">
        <v>674</v>
      </c>
      <c r="N67" s="44"/>
    </row>
    <row r="68" spans="1:14" s="24" customFormat="1">
      <c r="A68" s="11">
        <v>67</v>
      </c>
      <c r="B68" s="17" t="s">
        <v>10</v>
      </c>
      <c r="C68" s="18" t="s">
        <v>77</v>
      </c>
      <c r="D68" s="19">
        <v>43592</v>
      </c>
      <c r="E68" s="19">
        <v>43819</v>
      </c>
      <c r="F68" s="19" t="s">
        <v>1</v>
      </c>
      <c r="G68" s="20">
        <v>43682</v>
      </c>
      <c r="H68" s="21">
        <v>0</v>
      </c>
      <c r="I68" s="21">
        <f>+I67+1</f>
        <v>190215339</v>
      </c>
      <c r="J68" s="22">
        <v>9</v>
      </c>
      <c r="K68" s="23" t="s">
        <v>1</v>
      </c>
      <c r="L68" s="21" t="s">
        <v>36</v>
      </c>
      <c r="M68" s="43">
        <v>674</v>
      </c>
      <c r="N68" s="44"/>
    </row>
    <row r="69" spans="1:14" s="24" customFormat="1">
      <c r="A69" s="11">
        <v>68</v>
      </c>
      <c r="B69" s="17" t="s">
        <v>16</v>
      </c>
      <c r="C69" s="18" t="s">
        <v>78</v>
      </c>
      <c r="D69" s="19">
        <v>43511</v>
      </c>
      <c r="E69" s="19" t="s">
        <v>72</v>
      </c>
      <c r="F69" s="19" t="s">
        <v>1</v>
      </c>
      <c r="G69" s="21" t="s">
        <v>72</v>
      </c>
      <c r="H69" s="17">
        <v>1</v>
      </c>
      <c r="I69" s="21">
        <v>190215335</v>
      </c>
      <c r="J69" s="22">
        <v>0</v>
      </c>
      <c r="K69" s="23" t="s">
        <v>17</v>
      </c>
      <c r="L69" s="21" t="s">
        <v>74</v>
      </c>
      <c r="M69" s="43">
        <v>671</v>
      </c>
      <c r="N69" s="44"/>
    </row>
    <row r="70" spans="1:14" s="24" customFormat="1">
      <c r="A70" s="11">
        <v>69</v>
      </c>
      <c r="B70" s="17" t="s">
        <v>10</v>
      </c>
      <c r="C70" s="18" t="s">
        <v>79</v>
      </c>
      <c r="D70" s="19">
        <v>43570</v>
      </c>
      <c r="E70" s="19">
        <v>43644</v>
      </c>
      <c r="F70" s="19" t="s">
        <v>1</v>
      </c>
      <c r="G70" s="26" t="s">
        <v>31</v>
      </c>
      <c r="H70" s="21">
        <v>0</v>
      </c>
      <c r="I70" s="21">
        <f>+I69+1</f>
        <v>190215336</v>
      </c>
      <c r="J70" s="22">
        <v>20.7</v>
      </c>
      <c r="K70" s="23" t="s">
        <v>1</v>
      </c>
      <c r="L70" s="21" t="s">
        <v>44</v>
      </c>
      <c r="M70" s="43">
        <v>674</v>
      </c>
      <c r="N70" s="44"/>
    </row>
    <row r="71" spans="1:14" s="24" customFormat="1">
      <c r="A71" s="11">
        <v>70</v>
      </c>
      <c r="B71" s="17" t="s">
        <v>10</v>
      </c>
      <c r="C71" s="18" t="s">
        <v>77</v>
      </c>
      <c r="D71" s="19">
        <v>43609</v>
      </c>
      <c r="E71" s="19">
        <v>43819</v>
      </c>
      <c r="F71" s="19" t="s">
        <v>1</v>
      </c>
      <c r="G71" s="20">
        <v>43614</v>
      </c>
      <c r="H71" s="21">
        <v>0</v>
      </c>
      <c r="I71" s="21">
        <f>+I70+1</f>
        <v>190215337</v>
      </c>
      <c r="J71" s="22">
        <v>7.5</v>
      </c>
      <c r="K71" s="23" t="s">
        <v>1</v>
      </c>
      <c r="L71" s="21"/>
      <c r="M71" s="43">
        <v>671</v>
      </c>
      <c r="N71" s="44"/>
    </row>
    <row r="72" spans="1:14" s="24" customFormat="1">
      <c r="A72" s="11">
        <v>71</v>
      </c>
      <c r="B72" s="17" t="s">
        <v>16</v>
      </c>
      <c r="C72" s="18" t="s">
        <v>78</v>
      </c>
      <c r="D72" s="19">
        <v>43831</v>
      </c>
      <c r="E72" s="19" t="s">
        <v>73</v>
      </c>
      <c r="F72" s="19" t="s">
        <v>1</v>
      </c>
      <c r="G72" s="20">
        <v>43832</v>
      </c>
      <c r="H72" s="17">
        <v>1</v>
      </c>
      <c r="I72" s="21">
        <v>181019332</v>
      </c>
      <c r="J72" s="22">
        <v>0</v>
      </c>
      <c r="K72" s="23" t="s">
        <v>17</v>
      </c>
      <c r="L72" s="21" t="s">
        <v>74</v>
      </c>
      <c r="M72" s="43">
        <v>671</v>
      </c>
      <c r="N72" s="44"/>
    </row>
    <row r="73" spans="1:14" s="24" customFormat="1">
      <c r="A73" s="11">
        <v>72</v>
      </c>
      <c r="B73" s="17" t="s">
        <v>16</v>
      </c>
      <c r="C73" s="18" t="s">
        <v>79</v>
      </c>
      <c r="D73" s="19">
        <v>43563</v>
      </c>
      <c r="E73" s="19" t="s">
        <v>72</v>
      </c>
      <c r="F73" s="19" t="s">
        <v>1</v>
      </c>
      <c r="G73" s="21" t="s">
        <v>72</v>
      </c>
      <c r="H73" s="21">
        <v>0</v>
      </c>
      <c r="I73" s="21">
        <f>+I72+1</f>
        <v>181019333</v>
      </c>
      <c r="J73" s="22">
        <v>0</v>
      </c>
      <c r="K73" s="23" t="s">
        <v>1</v>
      </c>
      <c r="L73" s="17"/>
      <c r="M73" s="43">
        <v>673</v>
      </c>
      <c r="N73" s="44"/>
    </row>
    <row r="74" spans="1:14" s="24" customFormat="1">
      <c r="A74" s="11">
        <v>73</v>
      </c>
      <c r="B74" s="17" t="s">
        <v>16</v>
      </c>
      <c r="C74" s="18" t="s">
        <v>77</v>
      </c>
      <c r="D74" s="19">
        <v>37580</v>
      </c>
      <c r="E74" s="19" t="s">
        <v>72</v>
      </c>
      <c r="F74" s="19" t="s">
        <v>1</v>
      </c>
      <c r="G74" s="21" t="s">
        <v>72</v>
      </c>
      <c r="H74" s="17">
        <v>1</v>
      </c>
      <c r="I74" s="21">
        <f>+I73+1</f>
        <v>181019334</v>
      </c>
      <c r="J74" s="22">
        <v>0</v>
      </c>
      <c r="K74" s="23" t="s">
        <v>17</v>
      </c>
      <c r="L74" s="21"/>
      <c r="M74" s="43">
        <v>672</v>
      </c>
      <c r="N74" s="44"/>
    </row>
    <row r="75" spans="1:14" s="24" customFormat="1">
      <c r="A75" s="11">
        <v>74</v>
      </c>
      <c r="B75" s="17" t="s">
        <v>16</v>
      </c>
      <c r="C75" s="18" t="s">
        <v>78</v>
      </c>
      <c r="D75" s="19">
        <v>42420</v>
      </c>
      <c r="E75" s="19" t="s">
        <v>72</v>
      </c>
      <c r="F75" s="19" t="s">
        <v>1</v>
      </c>
      <c r="G75" s="21" t="s">
        <v>72</v>
      </c>
      <c r="H75" s="17">
        <v>2</v>
      </c>
      <c r="I75" s="21">
        <v>160220331</v>
      </c>
      <c r="J75" s="22">
        <v>0</v>
      </c>
      <c r="K75" s="23" t="s">
        <v>1</v>
      </c>
      <c r="L75" s="21"/>
      <c r="M75" s="43">
        <v>671</v>
      </c>
      <c r="N75" s="44"/>
    </row>
    <row r="76" spans="1:14" s="24" customFormat="1">
      <c r="A76" s="11">
        <v>75</v>
      </c>
      <c r="B76" s="17" t="s">
        <v>16</v>
      </c>
      <c r="C76" s="18" t="s">
        <v>79</v>
      </c>
      <c r="D76" s="19">
        <v>43570</v>
      </c>
      <c r="E76" s="19" t="s">
        <v>72</v>
      </c>
      <c r="F76" s="19" t="s">
        <v>1</v>
      </c>
      <c r="G76" s="21" t="s">
        <v>72</v>
      </c>
      <c r="H76" s="17">
        <v>3</v>
      </c>
      <c r="I76" s="21">
        <v>190415331</v>
      </c>
      <c r="J76" s="22">
        <v>0</v>
      </c>
      <c r="K76" s="23" t="s">
        <v>1</v>
      </c>
      <c r="L76" s="21"/>
      <c r="M76" s="43">
        <v>671</v>
      </c>
      <c r="N76" s="44"/>
    </row>
    <row r="77" spans="1:14" s="24" customFormat="1">
      <c r="A77" s="11">
        <v>76</v>
      </c>
      <c r="B77" s="17" t="s">
        <v>10</v>
      </c>
      <c r="C77" s="18" t="s">
        <v>77</v>
      </c>
      <c r="D77" s="19">
        <v>43640</v>
      </c>
      <c r="E77" s="19">
        <v>43823</v>
      </c>
      <c r="F77" s="19" t="s">
        <v>1</v>
      </c>
      <c r="G77" s="20">
        <v>43822</v>
      </c>
      <c r="H77" s="21">
        <v>0</v>
      </c>
      <c r="I77" s="21">
        <f t="shared" ref="I77:I88" si="3">+I76+1</f>
        <v>190415332</v>
      </c>
      <c r="J77" s="22">
        <v>7.5</v>
      </c>
      <c r="K77" s="23" t="s">
        <v>1</v>
      </c>
      <c r="L77" s="21"/>
      <c r="M77" s="43">
        <v>674</v>
      </c>
      <c r="N77" s="44"/>
    </row>
    <row r="78" spans="1:14" s="24" customFormat="1">
      <c r="A78" s="11">
        <v>77</v>
      </c>
      <c r="B78" s="17" t="s">
        <v>10</v>
      </c>
      <c r="C78" s="18" t="s">
        <v>78</v>
      </c>
      <c r="D78" s="19">
        <v>43640</v>
      </c>
      <c r="E78" s="19">
        <v>43823</v>
      </c>
      <c r="F78" s="19" t="s">
        <v>1</v>
      </c>
      <c r="G78" s="20">
        <v>43794</v>
      </c>
      <c r="H78" s="21">
        <v>0</v>
      </c>
      <c r="I78" s="21">
        <f t="shared" si="3"/>
        <v>190415333</v>
      </c>
      <c r="J78" s="22">
        <v>7.5</v>
      </c>
      <c r="K78" s="23" t="s">
        <v>1</v>
      </c>
      <c r="L78" s="21" t="s">
        <v>41</v>
      </c>
      <c r="M78" s="43">
        <v>674</v>
      </c>
      <c r="N78" s="44"/>
    </row>
    <row r="79" spans="1:14" s="24" customFormat="1">
      <c r="A79" s="11">
        <v>78</v>
      </c>
      <c r="B79" s="17" t="s">
        <v>10</v>
      </c>
      <c r="C79" s="18" t="s">
        <v>79</v>
      </c>
      <c r="D79" s="19">
        <v>43640</v>
      </c>
      <c r="E79" s="19">
        <v>43823</v>
      </c>
      <c r="F79" s="19" t="s">
        <v>1</v>
      </c>
      <c r="G79" s="20">
        <v>43703</v>
      </c>
      <c r="H79" s="21">
        <v>0</v>
      </c>
      <c r="I79" s="21">
        <f t="shared" si="3"/>
        <v>190415334</v>
      </c>
      <c r="J79" s="22">
        <v>7.5</v>
      </c>
      <c r="K79" s="23" t="s">
        <v>1</v>
      </c>
      <c r="L79" s="21" t="s">
        <v>41</v>
      </c>
      <c r="M79" s="43">
        <v>674</v>
      </c>
      <c r="N79" s="44"/>
    </row>
    <row r="80" spans="1:14" s="24" customFormat="1">
      <c r="A80" s="11">
        <v>79</v>
      </c>
      <c r="B80" s="17" t="s">
        <v>10</v>
      </c>
      <c r="C80" s="18" t="s">
        <v>77</v>
      </c>
      <c r="D80" s="19">
        <v>43640</v>
      </c>
      <c r="E80" s="19">
        <v>43823</v>
      </c>
      <c r="F80" s="19" t="s">
        <v>1</v>
      </c>
      <c r="G80" s="20">
        <v>43766</v>
      </c>
      <c r="H80" s="21">
        <v>0</v>
      </c>
      <c r="I80" s="21">
        <f t="shared" si="3"/>
        <v>190415335</v>
      </c>
      <c r="J80" s="22">
        <v>7.5</v>
      </c>
      <c r="K80" s="23" t="s">
        <v>1</v>
      </c>
      <c r="L80" s="21" t="s">
        <v>41</v>
      </c>
      <c r="M80" s="43">
        <v>674</v>
      </c>
      <c r="N80" s="44"/>
    </row>
    <row r="81" spans="1:14" s="24" customFormat="1">
      <c r="A81" s="11">
        <v>80</v>
      </c>
      <c r="B81" s="17" t="s">
        <v>10</v>
      </c>
      <c r="C81" s="18" t="s">
        <v>78</v>
      </c>
      <c r="D81" s="19">
        <v>43640</v>
      </c>
      <c r="E81" s="19">
        <v>43823</v>
      </c>
      <c r="F81" s="19" t="s">
        <v>1</v>
      </c>
      <c r="G81" s="20">
        <v>43748</v>
      </c>
      <c r="H81" s="21">
        <v>0</v>
      </c>
      <c r="I81" s="21">
        <f t="shared" si="3"/>
        <v>190415336</v>
      </c>
      <c r="J81" s="22">
        <v>20.7</v>
      </c>
      <c r="K81" s="23" t="s">
        <v>1</v>
      </c>
      <c r="L81" s="21" t="s">
        <v>41</v>
      </c>
      <c r="M81" s="43">
        <v>674</v>
      </c>
      <c r="N81" s="44"/>
    </row>
    <row r="82" spans="1:14" s="24" customFormat="1">
      <c r="A82" s="11">
        <v>81</v>
      </c>
      <c r="B82" s="17" t="s">
        <v>10</v>
      </c>
      <c r="C82" s="18" t="s">
        <v>79</v>
      </c>
      <c r="D82" s="19">
        <v>43640</v>
      </c>
      <c r="E82" s="19">
        <v>43823</v>
      </c>
      <c r="F82" s="19" t="s">
        <v>1</v>
      </c>
      <c r="G82" s="20">
        <v>43818</v>
      </c>
      <c r="H82" s="21">
        <v>0</v>
      </c>
      <c r="I82" s="21">
        <f t="shared" si="3"/>
        <v>190415337</v>
      </c>
      <c r="J82" s="22">
        <f>6.08-3.65</f>
        <v>2.4300000000000002</v>
      </c>
      <c r="K82" s="23" t="s">
        <v>1</v>
      </c>
      <c r="L82" s="21"/>
      <c r="M82" s="43">
        <v>671</v>
      </c>
      <c r="N82" s="44"/>
    </row>
    <row r="83" spans="1:14" s="24" customFormat="1">
      <c r="A83" s="11">
        <v>82</v>
      </c>
      <c r="B83" s="17" t="s">
        <v>10</v>
      </c>
      <c r="C83" s="18" t="s">
        <v>77</v>
      </c>
      <c r="D83" s="19">
        <v>43640</v>
      </c>
      <c r="E83" s="19">
        <v>43823</v>
      </c>
      <c r="F83" s="19" t="s">
        <v>1</v>
      </c>
      <c r="G83" s="20" t="s">
        <v>46</v>
      </c>
      <c r="H83" s="21">
        <v>0</v>
      </c>
      <c r="I83" s="21">
        <f t="shared" si="3"/>
        <v>190415338</v>
      </c>
      <c r="J83" s="22">
        <f>43.26-25.96</f>
        <v>17.299999999999997</v>
      </c>
      <c r="K83" s="23" t="s">
        <v>1</v>
      </c>
      <c r="L83" s="21"/>
      <c r="M83" s="43">
        <v>671</v>
      </c>
      <c r="N83" s="44"/>
    </row>
    <row r="84" spans="1:14" s="24" customFormat="1">
      <c r="A84" s="11">
        <v>83</v>
      </c>
      <c r="B84" s="17" t="s">
        <v>10</v>
      </c>
      <c r="C84" s="18" t="s">
        <v>78</v>
      </c>
      <c r="D84" s="19">
        <v>43640</v>
      </c>
      <c r="E84" s="19">
        <v>43823</v>
      </c>
      <c r="F84" s="19" t="s">
        <v>1</v>
      </c>
      <c r="G84" s="20">
        <v>43817</v>
      </c>
      <c r="H84" s="21">
        <v>0</v>
      </c>
      <c r="I84" s="21">
        <f t="shared" si="3"/>
        <v>190415339</v>
      </c>
      <c r="J84" s="22">
        <f>7-4.2</f>
        <v>2.8</v>
      </c>
      <c r="K84" s="23" t="s">
        <v>1</v>
      </c>
      <c r="L84" s="21"/>
      <c r="M84" s="43">
        <v>671</v>
      </c>
      <c r="N84" s="44"/>
    </row>
    <row r="85" spans="1:14" s="24" customFormat="1">
      <c r="A85" s="11">
        <v>84</v>
      </c>
      <c r="B85" s="17" t="s">
        <v>10</v>
      </c>
      <c r="C85" s="18" t="s">
        <v>79</v>
      </c>
      <c r="D85" s="19">
        <v>43640</v>
      </c>
      <c r="E85" s="19">
        <v>43823</v>
      </c>
      <c r="F85" s="19" t="s">
        <v>1</v>
      </c>
      <c r="G85" s="20" t="s">
        <v>47</v>
      </c>
      <c r="H85" s="21">
        <v>0</v>
      </c>
      <c r="I85" s="21">
        <f t="shared" si="3"/>
        <v>190415340</v>
      </c>
      <c r="J85" s="22">
        <f>20.76-12.46</f>
        <v>8.3000000000000007</v>
      </c>
      <c r="K85" s="23" t="s">
        <v>1</v>
      </c>
      <c r="L85" s="21"/>
      <c r="M85" s="43">
        <v>671</v>
      </c>
      <c r="N85" s="44"/>
    </row>
    <row r="86" spans="1:14" s="24" customFormat="1">
      <c r="A86" s="11">
        <v>85</v>
      </c>
      <c r="B86" s="17" t="s">
        <v>10</v>
      </c>
      <c r="C86" s="18" t="s">
        <v>77</v>
      </c>
      <c r="D86" s="19">
        <v>43640</v>
      </c>
      <c r="E86" s="19">
        <v>43823</v>
      </c>
      <c r="F86" s="19" t="s">
        <v>1</v>
      </c>
      <c r="G86" s="20">
        <v>43822</v>
      </c>
      <c r="H86" s="21">
        <v>0</v>
      </c>
      <c r="I86" s="21">
        <f t="shared" si="3"/>
        <v>190415341</v>
      </c>
      <c r="J86" s="22">
        <f>6.08-3.65</f>
        <v>2.4300000000000002</v>
      </c>
      <c r="K86" s="23" t="s">
        <v>1</v>
      </c>
      <c r="L86" s="21"/>
      <c r="M86" s="43">
        <v>671</v>
      </c>
      <c r="N86" s="44"/>
    </row>
    <row r="87" spans="1:14" s="24" customFormat="1">
      <c r="A87" s="11">
        <v>86</v>
      </c>
      <c r="B87" s="17" t="s">
        <v>10</v>
      </c>
      <c r="C87" s="18" t="s">
        <v>78</v>
      </c>
      <c r="D87" s="19">
        <v>43640</v>
      </c>
      <c r="E87" s="19">
        <v>43823</v>
      </c>
      <c r="F87" s="19" t="s">
        <v>1</v>
      </c>
      <c r="G87" s="20">
        <v>43827</v>
      </c>
      <c r="H87" s="21">
        <v>0</v>
      </c>
      <c r="I87" s="21">
        <f t="shared" si="3"/>
        <v>190415342</v>
      </c>
      <c r="J87" s="22">
        <f>8.8-5.28</f>
        <v>3.5200000000000005</v>
      </c>
      <c r="K87" s="23" t="s">
        <v>1</v>
      </c>
      <c r="L87" s="21"/>
      <c r="M87" s="43">
        <v>671</v>
      </c>
      <c r="N87" s="44"/>
    </row>
    <row r="88" spans="1:14" s="24" customFormat="1">
      <c r="A88" s="11">
        <v>87</v>
      </c>
      <c r="B88" s="17" t="s">
        <v>10</v>
      </c>
      <c r="C88" s="18" t="s">
        <v>79</v>
      </c>
      <c r="D88" s="19">
        <v>43640</v>
      </c>
      <c r="E88" s="19">
        <v>43823</v>
      </c>
      <c r="F88" s="19" t="s">
        <v>1</v>
      </c>
      <c r="G88" s="20">
        <v>43738</v>
      </c>
      <c r="H88" s="21">
        <v>0</v>
      </c>
      <c r="I88" s="21">
        <f t="shared" si="3"/>
        <v>190415343</v>
      </c>
      <c r="J88" s="22">
        <v>7.5</v>
      </c>
      <c r="K88" s="23" t="s">
        <v>1</v>
      </c>
      <c r="L88" s="21" t="s">
        <v>41</v>
      </c>
      <c r="M88" s="43">
        <v>674</v>
      </c>
      <c r="N88" s="44"/>
    </row>
    <row r="89" spans="1:14" s="24" customFormat="1">
      <c r="A89" s="11">
        <v>88</v>
      </c>
      <c r="B89" s="17" t="s">
        <v>16</v>
      </c>
      <c r="C89" s="18" t="s">
        <v>77</v>
      </c>
      <c r="D89" s="19">
        <v>43493</v>
      </c>
      <c r="E89" s="19" t="s">
        <v>72</v>
      </c>
      <c r="F89" s="19" t="s">
        <v>1</v>
      </c>
      <c r="G89" s="21" t="s">
        <v>72</v>
      </c>
      <c r="H89" s="17">
        <v>1</v>
      </c>
      <c r="I89" s="21">
        <v>192128338</v>
      </c>
      <c r="J89" s="22">
        <v>9</v>
      </c>
      <c r="K89" s="23" t="s">
        <v>1</v>
      </c>
      <c r="L89" s="21"/>
      <c r="M89" s="43">
        <v>671</v>
      </c>
      <c r="N89" s="44"/>
    </row>
    <row r="90" spans="1:14" s="24" customFormat="1">
      <c r="A90" s="11">
        <v>89</v>
      </c>
      <c r="B90" s="17" t="s">
        <v>16</v>
      </c>
      <c r="C90" s="18" t="s">
        <v>78</v>
      </c>
      <c r="D90" s="19">
        <v>43627</v>
      </c>
      <c r="E90" s="19" t="s">
        <v>72</v>
      </c>
      <c r="F90" s="19" t="s">
        <v>1</v>
      </c>
      <c r="G90" s="21" t="s">
        <v>72</v>
      </c>
      <c r="H90" s="17">
        <v>2</v>
      </c>
      <c r="I90" s="21">
        <v>190611335</v>
      </c>
      <c r="J90" s="21">
        <f>+J89+1</f>
        <v>10</v>
      </c>
      <c r="K90" s="23" t="s">
        <v>1</v>
      </c>
      <c r="L90" s="21"/>
      <c r="M90" s="43">
        <v>671</v>
      </c>
      <c r="N90" s="44"/>
    </row>
    <row r="91" spans="1:14" s="24" customFormat="1">
      <c r="A91" s="11">
        <v>90</v>
      </c>
      <c r="B91" s="17" t="s">
        <v>16</v>
      </c>
      <c r="C91" s="18" t="s">
        <v>79</v>
      </c>
      <c r="D91" s="19">
        <v>43627</v>
      </c>
      <c r="E91" s="19" t="s">
        <v>72</v>
      </c>
      <c r="F91" s="19" t="s">
        <v>1</v>
      </c>
      <c r="G91" s="21" t="s">
        <v>72</v>
      </c>
      <c r="H91" s="17">
        <v>3</v>
      </c>
      <c r="I91" s="21">
        <v>190611335</v>
      </c>
      <c r="J91" s="22">
        <v>0</v>
      </c>
      <c r="K91" s="23" t="s">
        <v>17</v>
      </c>
      <c r="L91" s="21" t="s">
        <v>74</v>
      </c>
      <c r="M91" s="43">
        <v>671</v>
      </c>
      <c r="N91" s="44"/>
    </row>
    <row r="92" spans="1:14" s="24" customFormat="1">
      <c r="A92" s="11">
        <v>91</v>
      </c>
      <c r="B92" s="17" t="s">
        <v>16</v>
      </c>
      <c r="C92" s="18" t="s">
        <v>77</v>
      </c>
      <c r="D92" s="19">
        <v>43570</v>
      </c>
      <c r="E92" s="19" t="s">
        <v>72</v>
      </c>
      <c r="F92" s="19" t="s">
        <v>1</v>
      </c>
      <c r="G92" s="21" t="s">
        <v>72</v>
      </c>
      <c r="H92" s="17">
        <v>4</v>
      </c>
      <c r="I92" s="21">
        <v>190415331</v>
      </c>
      <c r="J92" s="22">
        <v>0</v>
      </c>
      <c r="K92" s="23" t="s">
        <v>48</v>
      </c>
      <c r="L92" s="21" t="s">
        <v>74</v>
      </c>
      <c r="M92" s="43">
        <v>671</v>
      </c>
      <c r="N92" s="44"/>
    </row>
    <row r="93" spans="1:14" s="24" customFormat="1">
      <c r="A93" s="11">
        <v>92</v>
      </c>
      <c r="B93" s="17" t="s">
        <v>10</v>
      </c>
      <c r="C93" s="18" t="s">
        <v>78</v>
      </c>
      <c r="D93" s="19">
        <v>43831</v>
      </c>
      <c r="E93" s="19" t="s">
        <v>73</v>
      </c>
      <c r="F93" s="19" t="s">
        <v>1</v>
      </c>
      <c r="G93" s="20">
        <v>43832</v>
      </c>
      <c r="H93" s="17">
        <v>5</v>
      </c>
      <c r="I93" s="21">
        <f>+I92+1</f>
        <v>190415332</v>
      </c>
      <c r="J93" s="22">
        <v>0</v>
      </c>
      <c r="K93" s="23" t="s">
        <v>17</v>
      </c>
      <c r="L93" s="21"/>
      <c r="M93" s="43">
        <v>674</v>
      </c>
      <c r="N93" s="44"/>
    </row>
    <row r="94" spans="1:14" s="24" customFormat="1">
      <c r="A94" s="11">
        <v>93</v>
      </c>
      <c r="B94" s="17" t="s">
        <v>10</v>
      </c>
      <c r="C94" s="18" t="s">
        <v>79</v>
      </c>
      <c r="D94" s="19">
        <v>43703</v>
      </c>
      <c r="E94" s="19" t="s">
        <v>72</v>
      </c>
      <c r="F94" s="19" t="s">
        <v>1</v>
      </c>
      <c r="G94" s="21" t="s">
        <v>72</v>
      </c>
      <c r="H94" s="17">
        <v>6</v>
      </c>
      <c r="I94" s="21">
        <f>+I93+1</f>
        <v>190415333</v>
      </c>
      <c r="J94" s="22">
        <v>39.18</v>
      </c>
      <c r="K94" s="23" t="s">
        <v>1</v>
      </c>
      <c r="L94" s="21"/>
      <c r="M94" s="43">
        <v>671</v>
      </c>
      <c r="N94" s="44"/>
    </row>
    <row r="95" spans="1:14" s="24" customFormat="1">
      <c r="A95" s="11">
        <v>94</v>
      </c>
      <c r="B95" s="17" t="s">
        <v>16</v>
      </c>
      <c r="C95" s="18" t="s">
        <v>77</v>
      </c>
      <c r="D95" s="19">
        <v>43805</v>
      </c>
      <c r="E95" s="19" t="s">
        <v>72</v>
      </c>
      <c r="F95" s="19" t="s">
        <v>1</v>
      </c>
      <c r="G95" s="21" t="s">
        <v>72</v>
      </c>
      <c r="H95" s="17">
        <v>7</v>
      </c>
      <c r="I95" s="21">
        <v>191206333</v>
      </c>
      <c r="J95" s="22">
        <v>0</v>
      </c>
      <c r="K95" s="23" t="s">
        <v>17</v>
      </c>
      <c r="L95" s="21" t="s">
        <v>74</v>
      </c>
      <c r="M95" s="43">
        <v>671</v>
      </c>
      <c r="N95" s="44"/>
    </row>
    <row r="96" spans="1:14" s="24" customFormat="1">
      <c r="A96" s="11">
        <v>95</v>
      </c>
      <c r="B96" s="17" t="s">
        <v>10</v>
      </c>
      <c r="C96" s="18" t="s">
        <v>78</v>
      </c>
      <c r="D96" s="19">
        <v>43640</v>
      </c>
      <c r="E96" s="19">
        <v>43823</v>
      </c>
      <c r="F96" s="19" t="s">
        <v>1</v>
      </c>
      <c r="G96" s="20">
        <v>43677</v>
      </c>
      <c r="H96" s="21">
        <v>0</v>
      </c>
      <c r="I96" s="21">
        <f>+I95+1</f>
        <v>191206334</v>
      </c>
      <c r="J96" s="22">
        <f>71.05-40.33</f>
        <v>30.72</v>
      </c>
      <c r="K96" s="23" t="s">
        <v>1</v>
      </c>
      <c r="L96" s="21" t="s">
        <v>43</v>
      </c>
      <c r="M96" s="43">
        <v>674</v>
      </c>
      <c r="N96" s="44"/>
    </row>
    <row r="97" spans="1:14" s="24" customFormat="1">
      <c r="A97" s="11">
        <v>96</v>
      </c>
      <c r="B97" s="17" t="s">
        <v>10</v>
      </c>
      <c r="C97" s="18" t="s">
        <v>79</v>
      </c>
      <c r="D97" s="19">
        <v>43640</v>
      </c>
      <c r="E97" s="19">
        <v>43823</v>
      </c>
      <c r="F97" s="19" t="s">
        <v>1</v>
      </c>
      <c r="G97" s="26" t="s">
        <v>32</v>
      </c>
      <c r="H97" s="21">
        <v>0</v>
      </c>
      <c r="I97" s="21">
        <f>+I96+1</f>
        <v>191206335</v>
      </c>
      <c r="J97" s="22">
        <f>20.76-12.46</f>
        <v>8.3000000000000007</v>
      </c>
      <c r="K97" s="23" t="s">
        <v>1</v>
      </c>
      <c r="L97" s="21" t="s">
        <v>43</v>
      </c>
      <c r="M97" s="43">
        <v>674</v>
      </c>
      <c r="N97" s="44"/>
    </row>
    <row r="98" spans="1:14" s="24" customFormat="1">
      <c r="A98" s="11">
        <v>97</v>
      </c>
      <c r="B98" s="17" t="s">
        <v>10</v>
      </c>
      <c r="C98" s="18" t="s">
        <v>77</v>
      </c>
      <c r="D98" s="19">
        <v>43831</v>
      </c>
      <c r="E98" s="19" t="s">
        <v>73</v>
      </c>
      <c r="F98" s="19" t="s">
        <v>1</v>
      </c>
      <c r="G98" s="26" t="s">
        <v>33</v>
      </c>
      <c r="H98" s="17">
        <v>1</v>
      </c>
      <c r="I98" s="21">
        <f>+I97+1</f>
        <v>191206336</v>
      </c>
      <c r="J98" s="22">
        <v>34</v>
      </c>
      <c r="K98" s="23" t="s">
        <v>1</v>
      </c>
      <c r="L98" s="21"/>
      <c r="M98" s="43">
        <v>672</v>
      </c>
      <c r="N98" s="44"/>
    </row>
    <row r="99" spans="1:14" s="24" customFormat="1">
      <c r="A99" s="11">
        <v>98</v>
      </c>
      <c r="B99" s="17" t="s">
        <v>10</v>
      </c>
      <c r="C99" s="18" t="s">
        <v>78</v>
      </c>
      <c r="D99" s="19">
        <v>43831</v>
      </c>
      <c r="E99" s="19" t="s">
        <v>73</v>
      </c>
      <c r="F99" s="19" t="s">
        <v>1</v>
      </c>
      <c r="G99" s="20">
        <v>43832</v>
      </c>
      <c r="H99" s="17">
        <v>2</v>
      </c>
      <c r="I99" s="21">
        <f t="shared" ref="I99:I104" si="4">+I98+1</f>
        <v>191206337</v>
      </c>
      <c r="J99" s="22">
        <v>0</v>
      </c>
      <c r="K99" s="23" t="s">
        <v>17</v>
      </c>
      <c r="L99" s="21" t="s">
        <v>74</v>
      </c>
      <c r="M99" s="43">
        <v>671</v>
      </c>
      <c r="N99" s="44"/>
    </row>
    <row r="100" spans="1:14" s="24" customFormat="1">
      <c r="A100" s="11">
        <v>99</v>
      </c>
      <c r="B100" s="17" t="s">
        <v>10</v>
      </c>
      <c r="C100" s="18" t="s">
        <v>79</v>
      </c>
      <c r="D100" s="19">
        <v>43745</v>
      </c>
      <c r="E100" s="19">
        <v>43795</v>
      </c>
      <c r="F100" s="19" t="s">
        <v>1</v>
      </c>
      <c r="G100" s="26" t="s">
        <v>34</v>
      </c>
      <c r="H100" s="21">
        <v>0</v>
      </c>
      <c r="I100" s="21">
        <f t="shared" si="4"/>
        <v>191206338</v>
      </c>
      <c r="J100" s="22">
        <f>145.17-87.12</f>
        <v>58.049999999999983</v>
      </c>
      <c r="K100" s="23" t="s">
        <v>1</v>
      </c>
      <c r="L100" s="21" t="s">
        <v>43</v>
      </c>
      <c r="M100" s="43">
        <v>674</v>
      </c>
      <c r="N100" s="44"/>
    </row>
    <row r="101" spans="1:14" s="24" customFormat="1">
      <c r="A101" s="11">
        <v>100</v>
      </c>
      <c r="B101" s="17" t="s">
        <v>16</v>
      </c>
      <c r="C101" s="18" t="s">
        <v>77</v>
      </c>
      <c r="D101" s="19">
        <v>43831</v>
      </c>
      <c r="E101" s="19" t="s">
        <v>73</v>
      </c>
      <c r="F101" s="19" t="s">
        <v>1</v>
      </c>
      <c r="G101" s="20">
        <v>43832</v>
      </c>
      <c r="H101" s="17">
        <v>1</v>
      </c>
      <c r="I101" s="21">
        <v>190408310</v>
      </c>
      <c r="J101" s="22">
        <v>0</v>
      </c>
      <c r="K101" s="23" t="s">
        <v>1</v>
      </c>
      <c r="L101" s="21"/>
      <c r="M101" s="43">
        <v>671</v>
      </c>
      <c r="N101" s="44"/>
    </row>
    <row r="102" spans="1:14" s="24" customFormat="1">
      <c r="A102" s="11">
        <v>101</v>
      </c>
      <c r="B102" s="17" t="s">
        <v>10</v>
      </c>
      <c r="C102" s="18" t="s">
        <v>78</v>
      </c>
      <c r="D102" s="19">
        <v>40459</v>
      </c>
      <c r="E102" s="19">
        <v>43816</v>
      </c>
      <c r="F102" s="19" t="s">
        <v>1</v>
      </c>
      <c r="G102" s="20">
        <v>43728</v>
      </c>
      <c r="H102" s="17">
        <v>2</v>
      </c>
      <c r="I102" s="21">
        <f t="shared" si="4"/>
        <v>190408311</v>
      </c>
      <c r="J102" s="22">
        <f>16.13-9.68</f>
        <v>6.4499999999999993</v>
      </c>
      <c r="K102" s="23" t="s">
        <v>1</v>
      </c>
      <c r="L102" s="21" t="s">
        <v>44</v>
      </c>
      <c r="M102" s="43">
        <v>672</v>
      </c>
      <c r="N102" s="44"/>
    </row>
    <row r="103" spans="1:14" s="24" customFormat="1">
      <c r="A103" s="11">
        <v>102</v>
      </c>
      <c r="B103" s="17" t="s">
        <v>10</v>
      </c>
      <c r="C103" s="18" t="s">
        <v>79</v>
      </c>
      <c r="D103" s="19">
        <v>43689</v>
      </c>
      <c r="E103" s="19">
        <v>43825</v>
      </c>
      <c r="F103" s="19" t="s">
        <v>1</v>
      </c>
      <c r="G103" s="20">
        <v>43720</v>
      </c>
      <c r="H103" s="21">
        <v>0</v>
      </c>
      <c r="I103" s="21">
        <f t="shared" si="4"/>
        <v>190408312</v>
      </c>
      <c r="J103" s="22">
        <v>7.5</v>
      </c>
      <c r="K103" s="23" t="s">
        <v>1</v>
      </c>
      <c r="L103" s="21"/>
      <c r="M103" s="43">
        <v>671</v>
      </c>
      <c r="N103" s="44"/>
    </row>
    <row r="104" spans="1:14" s="24" customFormat="1">
      <c r="A104" s="11">
        <v>103</v>
      </c>
      <c r="B104" s="17" t="s">
        <v>10</v>
      </c>
      <c r="C104" s="18" t="s">
        <v>77</v>
      </c>
      <c r="D104" s="19">
        <v>43748</v>
      </c>
      <c r="E104" s="19">
        <v>43825</v>
      </c>
      <c r="F104" s="19" t="s">
        <v>1</v>
      </c>
      <c r="G104" s="20">
        <v>43754</v>
      </c>
      <c r="H104" s="21">
        <v>0</v>
      </c>
      <c r="I104" s="21">
        <f t="shared" si="4"/>
        <v>190408313</v>
      </c>
      <c r="J104" s="22">
        <v>7.5</v>
      </c>
      <c r="K104" s="23" t="s">
        <v>1</v>
      </c>
      <c r="L104" s="21" t="s">
        <v>42</v>
      </c>
      <c r="M104" s="43">
        <v>674</v>
      </c>
      <c r="N104" s="44"/>
    </row>
    <row r="105" spans="1:14" s="24" customFormat="1">
      <c r="A105" s="11">
        <v>104</v>
      </c>
      <c r="B105" s="17" t="s">
        <v>10</v>
      </c>
      <c r="C105" s="18" t="s">
        <v>78</v>
      </c>
      <c r="D105" s="19">
        <v>43748</v>
      </c>
      <c r="E105" s="19">
        <v>43825</v>
      </c>
      <c r="F105" s="19" t="s">
        <v>1</v>
      </c>
      <c r="G105" s="20">
        <v>43761</v>
      </c>
      <c r="H105" s="21">
        <v>0</v>
      </c>
      <c r="I105" s="21">
        <f t="shared" ref="I105:I113" si="5">+I104+1</f>
        <v>190408314</v>
      </c>
      <c r="J105" s="22">
        <v>7.5</v>
      </c>
      <c r="K105" s="23" t="s">
        <v>1</v>
      </c>
      <c r="L105" s="21" t="s">
        <v>42</v>
      </c>
      <c r="M105" s="43">
        <v>674</v>
      </c>
      <c r="N105" s="44"/>
    </row>
    <row r="106" spans="1:14" s="24" customFormat="1">
      <c r="A106" s="11">
        <v>105</v>
      </c>
      <c r="B106" s="17" t="s">
        <v>10</v>
      </c>
      <c r="C106" s="18" t="s">
        <v>79</v>
      </c>
      <c r="D106" s="19">
        <v>43748</v>
      </c>
      <c r="E106" s="19">
        <v>43825</v>
      </c>
      <c r="F106" s="19" t="s">
        <v>1</v>
      </c>
      <c r="G106" s="20">
        <v>43768</v>
      </c>
      <c r="H106" s="21">
        <v>0</v>
      </c>
      <c r="I106" s="21">
        <f t="shared" si="5"/>
        <v>190408315</v>
      </c>
      <c r="J106" s="22">
        <v>7.5</v>
      </c>
      <c r="K106" s="23" t="s">
        <v>1</v>
      </c>
      <c r="L106" s="21" t="s">
        <v>42</v>
      </c>
      <c r="M106" s="43">
        <v>674</v>
      </c>
      <c r="N106" s="44"/>
    </row>
    <row r="107" spans="1:14" s="24" customFormat="1">
      <c r="A107" s="11">
        <v>106</v>
      </c>
      <c r="B107" s="17" t="s">
        <v>10</v>
      </c>
      <c r="C107" s="18" t="s">
        <v>77</v>
      </c>
      <c r="D107" s="19">
        <v>43748</v>
      </c>
      <c r="E107" s="19">
        <v>43825</v>
      </c>
      <c r="F107" s="19" t="s">
        <v>1</v>
      </c>
      <c r="G107" s="20">
        <v>43788</v>
      </c>
      <c r="H107" s="21">
        <v>0</v>
      </c>
      <c r="I107" s="21">
        <f t="shared" si="5"/>
        <v>190408316</v>
      </c>
      <c r="J107" s="22">
        <v>7.5</v>
      </c>
      <c r="K107" s="23" t="s">
        <v>1</v>
      </c>
      <c r="L107" s="21" t="s">
        <v>42</v>
      </c>
      <c r="M107" s="43">
        <v>674</v>
      </c>
      <c r="N107" s="44"/>
    </row>
    <row r="108" spans="1:14" s="24" customFormat="1">
      <c r="A108" s="11">
        <v>107</v>
      </c>
      <c r="B108" s="17" t="s">
        <v>10</v>
      </c>
      <c r="C108" s="18" t="s">
        <v>78</v>
      </c>
      <c r="D108" s="19">
        <v>43748</v>
      </c>
      <c r="E108" s="19">
        <v>43825</v>
      </c>
      <c r="F108" s="19" t="s">
        <v>1</v>
      </c>
      <c r="G108" s="20">
        <v>43761</v>
      </c>
      <c r="H108" s="21">
        <v>0</v>
      </c>
      <c r="I108" s="21">
        <f t="shared" si="5"/>
        <v>190408317</v>
      </c>
      <c r="J108" s="22">
        <f>65.3-45.72</f>
        <v>19.579999999999998</v>
      </c>
      <c r="K108" s="23" t="s">
        <v>1</v>
      </c>
      <c r="L108" s="21" t="s">
        <v>42</v>
      </c>
      <c r="M108" s="43">
        <v>674</v>
      </c>
      <c r="N108" s="44"/>
    </row>
    <row r="109" spans="1:14" s="24" customFormat="1">
      <c r="A109" s="11">
        <v>108</v>
      </c>
      <c r="B109" s="17" t="s">
        <v>10</v>
      </c>
      <c r="C109" s="18" t="s">
        <v>79</v>
      </c>
      <c r="D109" s="19">
        <v>43748</v>
      </c>
      <c r="E109" s="19">
        <v>43825</v>
      </c>
      <c r="F109" s="19" t="s">
        <v>1</v>
      </c>
      <c r="G109" s="20">
        <v>43794</v>
      </c>
      <c r="H109" s="21">
        <v>0</v>
      </c>
      <c r="I109" s="21">
        <f t="shared" si="5"/>
        <v>190408318</v>
      </c>
      <c r="J109" s="22">
        <f>55.86-33.52</f>
        <v>22.339999999999996</v>
      </c>
      <c r="K109" s="23" t="s">
        <v>1</v>
      </c>
      <c r="L109" s="21" t="s">
        <v>42</v>
      </c>
      <c r="M109" s="43">
        <v>674</v>
      </c>
      <c r="N109" s="44"/>
    </row>
    <row r="110" spans="1:14" s="24" customFormat="1">
      <c r="A110" s="11">
        <v>109</v>
      </c>
      <c r="B110" s="17" t="s">
        <v>10</v>
      </c>
      <c r="C110" s="18" t="s">
        <v>77</v>
      </c>
      <c r="D110" s="19">
        <v>43748</v>
      </c>
      <c r="E110" s="19">
        <v>43825</v>
      </c>
      <c r="F110" s="19" t="s">
        <v>1</v>
      </c>
      <c r="G110" s="20" t="s">
        <v>35</v>
      </c>
      <c r="H110" s="21">
        <v>0</v>
      </c>
      <c r="I110" s="21">
        <f t="shared" si="5"/>
        <v>190408319</v>
      </c>
      <c r="J110" s="22">
        <f>55.27-33.17</f>
        <v>22.1</v>
      </c>
      <c r="K110" s="23" t="s">
        <v>1</v>
      </c>
      <c r="L110" s="21" t="s">
        <v>42</v>
      </c>
      <c r="M110" s="43">
        <v>674</v>
      </c>
      <c r="N110" s="44"/>
    </row>
    <row r="111" spans="1:14" s="24" customFormat="1">
      <c r="A111" s="11">
        <v>110</v>
      </c>
      <c r="B111" s="17" t="s">
        <v>10</v>
      </c>
      <c r="C111" s="18" t="s">
        <v>78</v>
      </c>
      <c r="D111" s="19">
        <v>43735</v>
      </c>
      <c r="E111" s="19">
        <v>43825</v>
      </c>
      <c r="F111" s="19" t="s">
        <v>1</v>
      </c>
      <c r="G111" s="20">
        <v>43755</v>
      </c>
      <c r="H111" s="21">
        <v>0</v>
      </c>
      <c r="I111" s="21">
        <f t="shared" si="5"/>
        <v>190408320</v>
      </c>
      <c r="J111" s="22">
        <v>7.5</v>
      </c>
      <c r="K111" s="23" t="s">
        <v>1</v>
      </c>
      <c r="L111" s="21"/>
      <c r="M111" s="43">
        <v>671</v>
      </c>
      <c r="N111" s="44"/>
    </row>
    <row r="112" spans="1:14" s="24" customFormat="1">
      <c r="A112" s="11">
        <v>111</v>
      </c>
      <c r="B112" s="17" t="s">
        <v>10</v>
      </c>
      <c r="C112" s="18" t="s">
        <v>79</v>
      </c>
      <c r="D112" s="19">
        <v>43640</v>
      </c>
      <c r="E112" s="19">
        <v>43823</v>
      </c>
      <c r="F112" s="19" t="s">
        <v>1</v>
      </c>
      <c r="G112" s="20">
        <v>43823</v>
      </c>
      <c r="H112" s="21">
        <v>0</v>
      </c>
      <c r="I112" s="21">
        <f t="shared" si="5"/>
        <v>190408321</v>
      </c>
      <c r="J112" s="22">
        <f>11.6-6.96</f>
        <v>4.6399999999999997</v>
      </c>
      <c r="K112" s="23" t="s">
        <v>1</v>
      </c>
      <c r="L112" s="21" t="s">
        <v>43</v>
      </c>
      <c r="M112" s="43">
        <v>674</v>
      </c>
      <c r="N112" s="44"/>
    </row>
    <row r="113" spans="1:14" s="24" customFormat="1">
      <c r="A113" s="11">
        <v>112</v>
      </c>
      <c r="B113" s="17" t="s">
        <v>10</v>
      </c>
      <c r="C113" s="18" t="s">
        <v>77</v>
      </c>
      <c r="D113" s="19">
        <v>43640</v>
      </c>
      <c r="E113" s="19">
        <v>43823</v>
      </c>
      <c r="F113" s="19" t="s">
        <v>1</v>
      </c>
      <c r="G113" s="20">
        <v>43820</v>
      </c>
      <c r="H113" s="21">
        <v>0</v>
      </c>
      <c r="I113" s="21">
        <f t="shared" si="5"/>
        <v>190408322</v>
      </c>
      <c r="J113" s="22">
        <f>25.88-15.53</f>
        <v>10.35</v>
      </c>
      <c r="K113" s="23" t="s">
        <v>1</v>
      </c>
      <c r="L113" s="21" t="s">
        <v>43</v>
      </c>
      <c r="M113" s="43">
        <v>674</v>
      </c>
      <c r="N113" s="44"/>
    </row>
    <row r="114" spans="1:14" s="24" customFormat="1">
      <c r="A114" s="11">
        <v>113</v>
      </c>
      <c r="B114" s="17" t="s">
        <v>16</v>
      </c>
      <c r="C114" s="18" t="s">
        <v>78</v>
      </c>
      <c r="D114" s="19">
        <v>43801</v>
      </c>
      <c r="E114" s="19" t="s">
        <v>72</v>
      </c>
      <c r="F114" s="19" t="s">
        <v>1</v>
      </c>
      <c r="G114" s="21" t="s">
        <v>72</v>
      </c>
      <c r="H114" s="17">
        <v>1</v>
      </c>
      <c r="I114" s="21">
        <v>191202332</v>
      </c>
      <c r="J114" s="22">
        <v>0</v>
      </c>
      <c r="K114" s="23" t="s">
        <v>17</v>
      </c>
      <c r="L114" s="21" t="s">
        <v>74</v>
      </c>
      <c r="M114" s="43">
        <v>671</v>
      </c>
      <c r="N114" s="44"/>
    </row>
    <row r="115" spans="1:14" s="24" customFormat="1">
      <c r="A115" s="11">
        <v>114</v>
      </c>
      <c r="B115" s="17" t="s">
        <v>16</v>
      </c>
      <c r="C115" s="18" t="s">
        <v>79</v>
      </c>
      <c r="D115" s="19">
        <v>43805</v>
      </c>
      <c r="E115" s="19" t="s">
        <v>72</v>
      </c>
      <c r="F115" s="19" t="s">
        <v>1</v>
      </c>
      <c r="G115" s="21" t="s">
        <v>72</v>
      </c>
      <c r="H115" s="17">
        <v>2</v>
      </c>
      <c r="I115" s="21">
        <v>191206333</v>
      </c>
      <c r="J115" s="22">
        <v>0</v>
      </c>
      <c r="K115" s="23" t="s">
        <v>17</v>
      </c>
      <c r="L115" s="21" t="s">
        <v>74</v>
      </c>
      <c r="M115" s="43">
        <v>671</v>
      </c>
      <c r="N115" s="44"/>
    </row>
    <row r="116" spans="1:14" s="24" customFormat="1">
      <c r="A116" s="11">
        <v>115</v>
      </c>
      <c r="B116" s="17" t="s">
        <v>16</v>
      </c>
      <c r="C116" s="18" t="s">
        <v>77</v>
      </c>
      <c r="D116" s="19">
        <v>43136</v>
      </c>
      <c r="E116" s="19" t="s">
        <v>72</v>
      </c>
      <c r="F116" s="19" t="s">
        <v>1</v>
      </c>
      <c r="G116" s="21" t="s">
        <v>72</v>
      </c>
      <c r="H116" s="17">
        <v>3</v>
      </c>
      <c r="I116" s="21">
        <v>180205338</v>
      </c>
      <c r="J116" s="22">
        <v>0</v>
      </c>
      <c r="K116" s="23" t="s">
        <v>17</v>
      </c>
      <c r="L116" s="21" t="s">
        <v>74</v>
      </c>
      <c r="M116" s="43">
        <v>671</v>
      </c>
      <c r="N116" s="44"/>
    </row>
    <row r="117" spans="1:14" s="24" customFormat="1">
      <c r="A117" s="11">
        <v>116</v>
      </c>
      <c r="B117" s="17" t="s">
        <v>16</v>
      </c>
      <c r="C117" s="18" t="s">
        <v>78</v>
      </c>
      <c r="D117" s="19">
        <v>43136</v>
      </c>
      <c r="E117" s="19" t="s">
        <v>72</v>
      </c>
      <c r="F117" s="19" t="s">
        <v>1</v>
      </c>
      <c r="G117" s="21" t="s">
        <v>72</v>
      </c>
      <c r="H117" s="17">
        <v>4</v>
      </c>
      <c r="I117" s="21">
        <v>180205338</v>
      </c>
      <c r="J117" s="22">
        <v>0</v>
      </c>
      <c r="K117" s="23" t="s">
        <v>17</v>
      </c>
      <c r="L117" s="21" t="s">
        <v>74</v>
      </c>
      <c r="M117" s="43">
        <v>671</v>
      </c>
      <c r="N117" s="44"/>
    </row>
    <row r="118" spans="1:14" s="24" customFormat="1">
      <c r="A118" s="11">
        <v>117</v>
      </c>
      <c r="B118" s="17" t="s">
        <v>16</v>
      </c>
      <c r="C118" s="18" t="s">
        <v>79</v>
      </c>
      <c r="D118" s="19">
        <v>43831</v>
      </c>
      <c r="E118" s="19" t="s">
        <v>73</v>
      </c>
      <c r="F118" s="19" t="s">
        <v>1</v>
      </c>
      <c r="G118" s="20">
        <v>43832</v>
      </c>
      <c r="H118" s="17">
        <v>5</v>
      </c>
      <c r="I118" s="21">
        <v>190416339</v>
      </c>
      <c r="J118" s="22">
        <v>0</v>
      </c>
      <c r="K118" s="23" t="s">
        <v>1</v>
      </c>
      <c r="L118" s="17"/>
      <c r="M118" s="43">
        <v>672</v>
      </c>
      <c r="N118" s="44"/>
    </row>
    <row r="119" spans="1:14" s="24" customFormat="1">
      <c r="A119" s="11">
        <v>118</v>
      </c>
      <c r="B119" s="17" t="s">
        <v>16</v>
      </c>
      <c r="C119" s="18" t="s">
        <v>77</v>
      </c>
      <c r="D119" s="19">
        <v>43831</v>
      </c>
      <c r="E119" s="19" t="s">
        <v>73</v>
      </c>
      <c r="F119" s="19" t="s">
        <v>1</v>
      </c>
      <c r="G119" s="20">
        <v>43832</v>
      </c>
      <c r="H119" s="17">
        <v>6</v>
      </c>
      <c r="I119" s="21">
        <v>191203330</v>
      </c>
      <c r="J119" s="22">
        <v>0</v>
      </c>
      <c r="K119" s="23" t="s">
        <v>17</v>
      </c>
      <c r="L119" s="21" t="s">
        <v>74</v>
      </c>
      <c r="M119" s="43">
        <v>671</v>
      </c>
      <c r="N119" s="44"/>
    </row>
    <row r="120" spans="1:14" s="24" customFormat="1">
      <c r="A120" s="11">
        <v>119</v>
      </c>
      <c r="B120" s="17" t="s">
        <v>16</v>
      </c>
      <c r="C120" s="18" t="s">
        <v>78</v>
      </c>
      <c r="D120" s="19">
        <v>43831</v>
      </c>
      <c r="E120" s="19" t="s">
        <v>73</v>
      </c>
      <c r="F120" s="19" t="s">
        <v>1</v>
      </c>
      <c r="G120" s="20">
        <v>43714</v>
      </c>
      <c r="H120" s="17">
        <v>7</v>
      </c>
      <c r="I120" s="21">
        <f t="shared" ref="I120:I126" si="6">+I119+1</f>
        <v>191203331</v>
      </c>
      <c r="J120" s="22">
        <v>0</v>
      </c>
      <c r="K120" s="23" t="s">
        <v>17</v>
      </c>
      <c r="L120" s="21"/>
      <c r="M120" s="43">
        <v>671</v>
      </c>
      <c r="N120" s="44"/>
    </row>
    <row r="121" spans="1:14" s="24" customFormat="1">
      <c r="A121" s="11">
        <v>120</v>
      </c>
      <c r="B121" s="17" t="s">
        <v>16</v>
      </c>
      <c r="C121" s="18" t="s">
        <v>79</v>
      </c>
      <c r="D121" s="19">
        <v>43831</v>
      </c>
      <c r="E121" s="19" t="s">
        <v>73</v>
      </c>
      <c r="F121" s="19" t="s">
        <v>1</v>
      </c>
      <c r="G121" s="35">
        <v>43725</v>
      </c>
      <c r="H121" s="17">
        <v>8</v>
      </c>
      <c r="I121" s="21">
        <f t="shared" si="6"/>
        <v>191203332</v>
      </c>
      <c r="J121" s="22">
        <v>0</v>
      </c>
      <c r="K121" s="23" t="s">
        <v>17</v>
      </c>
      <c r="L121" s="21"/>
      <c r="M121" s="43">
        <v>671</v>
      </c>
      <c r="N121" s="44"/>
    </row>
    <row r="122" spans="1:14" s="24" customFormat="1">
      <c r="A122" s="11">
        <v>121</v>
      </c>
      <c r="B122" s="17" t="s">
        <v>16</v>
      </c>
      <c r="C122" s="18" t="s">
        <v>77</v>
      </c>
      <c r="D122" s="19">
        <v>43831</v>
      </c>
      <c r="E122" s="19" t="s">
        <v>73</v>
      </c>
      <c r="F122" s="19" t="s">
        <v>1</v>
      </c>
      <c r="G122" s="35">
        <v>43727</v>
      </c>
      <c r="H122" s="17">
        <v>9</v>
      </c>
      <c r="I122" s="21">
        <f t="shared" si="6"/>
        <v>191203333</v>
      </c>
      <c r="J122" s="22">
        <v>0</v>
      </c>
      <c r="K122" s="23" t="s">
        <v>17</v>
      </c>
      <c r="L122" s="21"/>
      <c r="M122" s="43">
        <v>671</v>
      </c>
      <c r="N122" s="44"/>
    </row>
    <row r="123" spans="1:14" s="24" customFormat="1">
      <c r="A123" s="11">
        <v>122</v>
      </c>
      <c r="B123" s="17" t="s">
        <v>16</v>
      </c>
      <c r="C123" s="18" t="s">
        <v>78</v>
      </c>
      <c r="D123" s="19">
        <v>43831</v>
      </c>
      <c r="E123" s="19" t="s">
        <v>73</v>
      </c>
      <c r="F123" s="19" t="s">
        <v>1</v>
      </c>
      <c r="G123" s="35">
        <v>43727</v>
      </c>
      <c r="H123" s="17">
        <v>10</v>
      </c>
      <c r="I123" s="21">
        <f t="shared" si="6"/>
        <v>191203334</v>
      </c>
      <c r="J123" s="22">
        <v>0</v>
      </c>
      <c r="K123" s="23" t="s">
        <v>17</v>
      </c>
      <c r="L123" s="21"/>
      <c r="M123" s="43">
        <v>671</v>
      </c>
      <c r="N123" s="44"/>
    </row>
    <row r="124" spans="1:14" s="24" customFormat="1">
      <c r="A124" s="11">
        <v>123</v>
      </c>
      <c r="B124" s="17" t="s">
        <v>16</v>
      </c>
      <c r="C124" s="18" t="s">
        <v>79</v>
      </c>
      <c r="D124" s="19">
        <v>43831</v>
      </c>
      <c r="E124" s="19" t="s">
        <v>73</v>
      </c>
      <c r="F124" s="19" t="s">
        <v>1</v>
      </c>
      <c r="G124" s="35">
        <v>43749</v>
      </c>
      <c r="H124" s="17">
        <v>11</v>
      </c>
      <c r="I124" s="21">
        <f t="shared" si="6"/>
        <v>191203335</v>
      </c>
      <c r="J124" s="22">
        <v>0</v>
      </c>
      <c r="K124" s="23" t="s">
        <v>17</v>
      </c>
      <c r="L124" s="21"/>
      <c r="M124" s="43">
        <v>671</v>
      </c>
      <c r="N124" s="44"/>
    </row>
    <row r="125" spans="1:14" s="24" customFormat="1">
      <c r="A125" s="11">
        <v>124</v>
      </c>
      <c r="B125" s="17" t="s">
        <v>16</v>
      </c>
      <c r="C125" s="18" t="s">
        <v>77</v>
      </c>
      <c r="D125" s="19">
        <v>43831</v>
      </c>
      <c r="E125" s="19" t="s">
        <v>73</v>
      </c>
      <c r="F125" s="19" t="s">
        <v>1</v>
      </c>
      <c r="G125" s="35">
        <v>43741</v>
      </c>
      <c r="H125" s="17">
        <v>12</v>
      </c>
      <c r="I125" s="21">
        <f t="shared" si="6"/>
        <v>191203336</v>
      </c>
      <c r="J125" s="22">
        <v>0</v>
      </c>
      <c r="K125" s="23" t="s">
        <v>17</v>
      </c>
      <c r="L125" s="21"/>
      <c r="M125" s="43">
        <v>671</v>
      </c>
      <c r="N125" s="44"/>
    </row>
    <row r="126" spans="1:14" s="24" customFormat="1">
      <c r="A126" s="11">
        <v>125</v>
      </c>
      <c r="B126" s="17" t="s">
        <v>16</v>
      </c>
      <c r="C126" s="18" t="s">
        <v>78</v>
      </c>
      <c r="D126" s="19">
        <v>43831</v>
      </c>
      <c r="E126" s="19" t="s">
        <v>73</v>
      </c>
      <c r="F126" s="19" t="s">
        <v>1</v>
      </c>
      <c r="G126" s="26" t="s">
        <v>37</v>
      </c>
      <c r="H126" s="17">
        <v>13</v>
      </c>
      <c r="I126" s="21">
        <f t="shared" si="6"/>
        <v>191203337</v>
      </c>
      <c r="J126" s="22">
        <v>0</v>
      </c>
      <c r="K126" s="23" t="s">
        <v>17</v>
      </c>
      <c r="L126" s="21"/>
      <c r="M126" s="43">
        <v>673</v>
      </c>
      <c r="N126" s="44"/>
    </row>
    <row r="127" spans="1:14" s="24" customFormat="1">
      <c r="A127" s="11">
        <v>126</v>
      </c>
      <c r="B127" s="17" t="s">
        <v>16</v>
      </c>
      <c r="C127" s="18" t="s">
        <v>79</v>
      </c>
      <c r="D127" s="19">
        <v>43343</v>
      </c>
      <c r="E127" s="19" t="s">
        <v>72</v>
      </c>
      <c r="F127" s="19" t="s">
        <v>1</v>
      </c>
      <c r="G127" s="21" t="s">
        <v>72</v>
      </c>
      <c r="H127" s="17">
        <v>14</v>
      </c>
      <c r="I127" s="21">
        <v>180831331</v>
      </c>
      <c r="J127" s="22">
        <v>0</v>
      </c>
      <c r="K127" s="23" t="s">
        <v>17</v>
      </c>
      <c r="L127" s="21" t="s">
        <v>74</v>
      </c>
      <c r="M127" s="43">
        <v>671</v>
      </c>
      <c r="N127" s="44"/>
    </row>
    <row r="128" spans="1:14" s="24" customFormat="1">
      <c r="A128" s="11">
        <v>127</v>
      </c>
      <c r="B128" s="17" t="s">
        <v>16</v>
      </c>
      <c r="C128" s="18" t="s">
        <v>77</v>
      </c>
      <c r="D128" s="19">
        <v>43634</v>
      </c>
      <c r="E128" s="19" t="s">
        <v>72</v>
      </c>
      <c r="F128" s="19" t="s">
        <v>1</v>
      </c>
      <c r="G128" s="21" t="s">
        <v>72</v>
      </c>
      <c r="H128" s="17">
        <v>15</v>
      </c>
      <c r="I128" s="21">
        <v>190618330</v>
      </c>
      <c r="J128" s="22">
        <v>0</v>
      </c>
      <c r="K128" s="23" t="s">
        <v>17</v>
      </c>
      <c r="L128" s="21" t="s">
        <v>74</v>
      </c>
      <c r="M128" s="43">
        <v>671</v>
      </c>
      <c r="N128" s="44"/>
    </row>
    <row r="129" spans="1:14" s="24" customFormat="1">
      <c r="A129" s="11">
        <v>128</v>
      </c>
      <c r="B129" s="17" t="s">
        <v>16</v>
      </c>
      <c r="C129" s="18" t="s">
        <v>78</v>
      </c>
      <c r="D129" s="19">
        <v>43790</v>
      </c>
      <c r="E129" s="19" t="s">
        <v>72</v>
      </c>
      <c r="F129" s="19" t="s">
        <v>1</v>
      </c>
      <c r="G129" s="21" t="s">
        <v>72</v>
      </c>
      <c r="H129" s="17">
        <v>16</v>
      </c>
      <c r="I129" s="21">
        <v>191121334</v>
      </c>
      <c r="J129" s="22">
        <v>0</v>
      </c>
      <c r="K129" s="23" t="s">
        <v>17</v>
      </c>
      <c r="L129" s="21" t="s">
        <v>74</v>
      </c>
      <c r="M129" s="43">
        <v>671</v>
      </c>
      <c r="N129" s="44"/>
    </row>
    <row r="130" spans="1:14" s="24" customFormat="1">
      <c r="A130" s="11">
        <v>129</v>
      </c>
      <c r="B130" s="17" t="s">
        <v>16</v>
      </c>
      <c r="C130" s="18" t="s">
        <v>79</v>
      </c>
      <c r="D130" s="19">
        <v>43788</v>
      </c>
      <c r="E130" s="19" t="s">
        <v>72</v>
      </c>
      <c r="F130" s="19" t="s">
        <v>1</v>
      </c>
      <c r="G130" s="21" t="s">
        <v>72</v>
      </c>
      <c r="H130" s="17">
        <v>17</v>
      </c>
      <c r="I130" s="21">
        <v>191119338</v>
      </c>
      <c r="J130" s="22">
        <v>0</v>
      </c>
      <c r="K130" s="23" t="s">
        <v>17</v>
      </c>
      <c r="L130" s="21" t="s">
        <v>74</v>
      </c>
      <c r="M130" s="43">
        <v>671</v>
      </c>
      <c r="N130" s="44"/>
    </row>
    <row r="131" spans="1:14" s="24" customFormat="1">
      <c r="A131" s="11">
        <v>130</v>
      </c>
      <c r="B131" s="17" t="s">
        <v>10</v>
      </c>
      <c r="C131" s="18" t="s">
        <v>77</v>
      </c>
      <c r="D131" s="19">
        <v>43252</v>
      </c>
      <c r="E131" s="19">
        <v>43529</v>
      </c>
      <c r="F131" s="19" t="s">
        <v>1</v>
      </c>
      <c r="G131" s="26" t="s">
        <v>38</v>
      </c>
      <c r="H131" s="21">
        <v>0</v>
      </c>
      <c r="I131" s="21">
        <f>+I130+1</f>
        <v>191119339</v>
      </c>
      <c r="J131" s="22">
        <v>12.9</v>
      </c>
      <c r="K131" s="23" t="s">
        <v>1</v>
      </c>
      <c r="L131" s="21" t="s">
        <v>42</v>
      </c>
      <c r="M131" s="43">
        <v>674</v>
      </c>
      <c r="N131" s="44"/>
    </row>
    <row r="132" spans="1:14" s="24" customFormat="1">
      <c r="A132" s="11">
        <v>131</v>
      </c>
      <c r="B132" s="17" t="s">
        <v>10</v>
      </c>
      <c r="C132" s="18" t="s">
        <v>78</v>
      </c>
      <c r="D132" s="19">
        <v>43252</v>
      </c>
      <c r="E132" s="19">
        <v>43529</v>
      </c>
      <c r="F132" s="19" t="s">
        <v>1</v>
      </c>
      <c r="G132" s="36" t="s">
        <v>56</v>
      </c>
      <c r="H132" s="21">
        <v>0</v>
      </c>
      <c r="I132" s="21">
        <f>+I131+1</f>
        <v>191119340</v>
      </c>
      <c r="J132" s="22">
        <f>112.91-67.76</f>
        <v>45.149999999999991</v>
      </c>
      <c r="K132" s="23" t="s">
        <v>1</v>
      </c>
      <c r="L132" s="21" t="s">
        <v>63</v>
      </c>
      <c r="M132" s="43">
        <v>674</v>
      </c>
      <c r="N132" s="44"/>
    </row>
    <row r="133" spans="1:14" s="24" customFormat="1">
      <c r="A133" s="11">
        <v>132</v>
      </c>
      <c r="B133" s="17" t="s">
        <v>16</v>
      </c>
      <c r="C133" s="18" t="s">
        <v>79</v>
      </c>
      <c r="D133" s="19">
        <v>43831</v>
      </c>
      <c r="E133" s="19" t="s">
        <v>73</v>
      </c>
      <c r="F133" s="19" t="s">
        <v>1</v>
      </c>
      <c r="G133" s="28">
        <v>43767</v>
      </c>
      <c r="H133" s="17">
        <v>1</v>
      </c>
      <c r="I133" s="21">
        <v>180831331</v>
      </c>
      <c r="J133" s="22">
        <v>0</v>
      </c>
      <c r="K133" s="23" t="s">
        <v>17</v>
      </c>
      <c r="L133" s="21" t="s">
        <v>39</v>
      </c>
      <c r="M133" s="43">
        <v>672</v>
      </c>
      <c r="N133" s="44"/>
    </row>
    <row r="134" spans="1:14" s="24" customFormat="1">
      <c r="A134" s="11">
        <v>133</v>
      </c>
      <c r="B134" s="17" t="s">
        <v>10</v>
      </c>
      <c r="C134" s="18" t="s">
        <v>77</v>
      </c>
      <c r="D134" s="19">
        <v>43697</v>
      </c>
      <c r="E134" s="19">
        <v>43791</v>
      </c>
      <c r="F134" s="19" t="s">
        <v>1</v>
      </c>
      <c r="G134" s="20" t="s">
        <v>40</v>
      </c>
      <c r="H134" s="17">
        <v>2</v>
      </c>
      <c r="I134" s="21">
        <v>180831331</v>
      </c>
      <c r="J134" s="22">
        <f>129.04-77.44</f>
        <v>51.599999999999994</v>
      </c>
      <c r="K134" s="23" t="s">
        <v>1</v>
      </c>
      <c r="L134" s="21" t="s">
        <v>42</v>
      </c>
      <c r="M134" s="43">
        <v>672</v>
      </c>
      <c r="N134" s="44"/>
    </row>
    <row r="135" spans="1:14" s="24" customFormat="1">
      <c r="A135" s="11">
        <v>134</v>
      </c>
      <c r="B135" s="17" t="s">
        <v>16</v>
      </c>
      <c r="C135" s="18" t="s">
        <v>78</v>
      </c>
      <c r="D135" s="19">
        <v>43831</v>
      </c>
      <c r="E135" s="19" t="s">
        <v>73</v>
      </c>
      <c r="F135" s="19" t="s">
        <v>1</v>
      </c>
      <c r="G135" s="20">
        <v>43832</v>
      </c>
      <c r="H135" s="17">
        <v>3</v>
      </c>
      <c r="I135" s="21"/>
      <c r="J135" s="22">
        <v>0</v>
      </c>
      <c r="K135" s="23" t="s">
        <v>17</v>
      </c>
      <c r="L135" s="21"/>
      <c r="M135" s="43">
        <v>672</v>
      </c>
      <c r="N135" s="44"/>
    </row>
    <row r="136" spans="1:14" s="24" customFormat="1">
      <c r="A136" s="11">
        <v>135</v>
      </c>
      <c r="B136" s="17" t="s">
        <v>16</v>
      </c>
      <c r="C136" s="18" t="s">
        <v>79</v>
      </c>
      <c r="D136" s="19">
        <v>43790</v>
      </c>
      <c r="E136" s="19" t="s">
        <v>72</v>
      </c>
      <c r="F136" s="19" t="s">
        <v>1</v>
      </c>
      <c r="G136" s="21" t="s">
        <v>72</v>
      </c>
      <c r="H136" s="17">
        <v>4</v>
      </c>
      <c r="I136" s="21">
        <v>191121334</v>
      </c>
      <c r="J136" s="22">
        <v>0</v>
      </c>
      <c r="K136" s="23" t="s">
        <v>17</v>
      </c>
      <c r="L136" s="21" t="s">
        <v>74</v>
      </c>
      <c r="M136" s="43">
        <v>671</v>
      </c>
      <c r="N136" s="44"/>
    </row>
    <row r="137" spans="1:14" s="24" customFormat="1">
      <c r="A137" s="11">
        <v>136</v>
      </c>
      <c r="B137" s="17" t="s">
        <v>10</v>
      </c>
      <c r="C137" s="18" t="s">
        <v>77</v>
      </c>
      <c r="D137" s="19">
        <v>43570</v>
      </c>
      <c r="E137" s="19">
        <v>43829</v>
      </c>
      <c r="F137" s="19" t="s">
        <v>1</v>
      </c>
      <c r="G137" s="20">
        <v>43710</v>
      </c>
      <c r="H137" s="21">
        <v>0</v>
      </c>
      <c r="I137" s="21">
        <f t="shared" ref="I137:I144" si="7">+I136+1</f>
        <v>191121335</v>
      </c>
      <c r="J137" s="22">
        <v>7.5</v>
      </c>
      <c r="K137" s="23" t="s">
        <v>1</v>
      </c>
      <c r="L137" s="21" t="s">
        <v>44</v>
      </c>
      <c r="M137" s="43">
        <v>674</v>
      </c>
      <c r="N137" s="44"/>
    </row>
    <row r="138" spans="1:14" s="24" customFormat="1">
      <c r="A138" s="11">
        <v>137</v>
      </c>
      <c r="B138" s="17" t="s">
        <v>10</v>
      </c>
      <c r="C138" s="18" t="s">
        <v>78</v>
      </c>
      <c r="D138" s="19">
        <v>43570</v>
      </c>
      <c r="E138" s="19">
        <v>43829</v>
      </c>
      <c r="F138" s="19" t="s">
        <v>1</v>
      </c>
      <c r="G138" s="20">
        <v>43738</v>
      </c>
      <c r="H138" s="21">
        <v>0</v>
      </c>
      <c r="I138" s="21">
        <f t="shared" si="7"/>
        <v>191121336</v>
      </c>
      <c r="J138" s="22">
        <v>7.5</v>
      </c>
      <c r="K138" s="23" t="s">
        <v>1</v>
      </c>
      <c r="L138" s="21" t="s">
        <v>44</v>
      </c>
      <c r="M138" s="43">
        <v>674</v>
      </c>
      <c r="N138" s="44"/>
    </row>
    <row r="139" spans="1:14" s="24" customFormat="1">
      <c r="A139" s="11">
        <v>138</v>
      </c>
      <c r="B139" s="17" t="s">
        <v>10</v>
      </c>
      <c r="C139" s="18" t="s">
        <v>79</v>
      </c>
      <c r="D139" s="19">
        <v>43570</v>
      </c>
      <c r="E139" s="19">
        <v>43829</v>
      </c>
      <c r="F139" s="19" t="s">
        <v>1</v>
      </c>
      <c r="G139" s="20">
        <v>43727</v>
      </c>
      <c r="H139" s="21">
        <v>0</v>
      </c>
      <c r="I139" s="21">
        <f t="shared" si="7"/>
        <v>191121337</v>
      </c>
      <c r="J139" s="22">
        <f>69.75-48.82</f>
        <v>20.93</v>
      </c>
      <c r="K139" s="23" t="s">
        <v>1</v>
      </c>
      <c r="L139" s="21" t="s">
        <v>44</v>
      </c>
      <c r="M139" s="43">
        <v>674</v>
      </c>
      <c r="N139" s="44"/>
    </row>
    <row r="140" spans="1:14" s="24" customFormat="1">
      <c r="A140" s="11">
        <v>139</v>
      </c>
      <c r="B140" s="17" t="s">
        <v>10</v>
      </c>
      <c r="C140" s="18" t="s">
        <v>77</v>
      </c>
      <c r="D140" s="19">
        <v>43570</v>
      </c>
      <c r="E140" s="19">
        <v>43829</v>
      </c>
      <c r="F140" s="19" t="s">
        <v>1</v>
      </c>
      <c r="G140" s="20">
        <v>43795</v>
      </c>
      <c r="H140" s="21">
        <v>0</v>
      </c>
      <c r="I140" s="21">
        <f t="shared" si="7"/>
        <v>191121338</v>
      </c>
      <c r="J140" s="22">
        <v>9</v>
      </c>
      <c r="K140" s="23" t="s">
        <v>1</v>
      </c>
      <c r="L140" s="21" t="s">
        <v>44</v>
      </c>
      <c r="M140" s="43">
        <v>674</v>
      </c>
      <c r="N140" s="44"/>
    </row>
    <row r="141" spans="1:14" s="24" customFormat="1">
      <c r="A141" s="11">
        <v>140</v>
      </c>
      <c r="B141" s="17" t="s">
        <v>10</v>
      </c>
      <c r="C141" s="18" t="s">
        <v>78</v>
      </c>
      <c r="D141" s="19">
        <v>43570</v>
      </c>
      <c r="E141" s="19">
        <v>43829</v>
      </c>
      <c r="F141" s="19" t="s">
        <v>1</v>
      </c>
      <c r="G141" s="20">
        <v>43798</v>
      </c>
      <c r="H141" s="21">
        <v>0</v>
      </c>
      <c r="I141" s="21">
        <f t="shared" si="7"/>
        <v>191121339</v>
      </c>
      <c r="J141" s="22">
        <v>7.5</v>
      </c>
      <c r="K141" s="23" t="s">
        <v>1</v>
      </c>
      <c r="L141" s="21" t="s">
        <v>44</v>
      </c>
      <c r="M141" s="43">
        <v>674</v>
      </c>
      <c r="N141" s="44"/>
    </row>
    <row r="142" spans="1:14" s="24" customFormat="1">
      <c r="A142" s="11">
        <v>141</v>
      </c>
      <c r="B142" s="17" t="s">
        <v>10</v>
      </c>
      <c r="C142" s="18" t="s">
        <v>79</v>
      </c>
      <c r="D142" s="19">
        <v>43570</v>
      </c>
      <c r="E142" s="19">
        <v>43829</v>
      </c>
      <c r="F142" s="19" t="s">
        <v>1</v>
      </c>
      <c r="G142" s="20">
        <v>43795</v>
      </c>
      <c r="H142" s="21">
        <v>0</v>
      </c>
      <c r="I142" s="21">
        <f t="shared" si="7"/>
        <v>191121340</v>
      </c>
      <c r="J142" s="22">
        <f>50-35</f>
        <v>15</v>
      </c>
      <c r="K142" s="23" t="s">
        <v>1</v>
      </c>
      <c r="L142" s="21" t="s">
        <v>44</v>
      </c>
      <c r="M142" s="43">
        <v>674</v>
      </c>
      <c r="N142" s="44"/>
    </row>
    <row r="143" spans="1:14" s="24" customFormat="1">
      <c r="A143" s="11">
        <v>142</v>
      </c>
      <c r="B143" s="17" t="s">
        <v>10</v>
      </c>
      <c r="C143" s="18" t="s">
        <v>77</v>
      </c>
      <c r="D143" s="19">
        <v>43710</v>
      </c>
      <c r="E143" s="19">
        <v>43829</v>
      </c>
      <c r="F143" s="19" t="s">
        <v>1</v>
      </c>
      <c r="G143" s="20">
        <v>43756</v>
      </c>
      <c r="H143" s="21">
        <v>0</v>
      </c>
      <c r="I143" s="21">
        <f t="shared" si="7"/>
        <v>191121341</v>
      </c>
      <c r="J143" s="22">
        <v>7.5</v>
      </c>
      <c r="K143" s="23" t="s">
        <v>1</v>
      </c>
      <c r="L143" s="21" t="s">
        <v>44</v>
      </c>
      <c r="M143" s="43">
        <v>674</v>
      </c>
      <c r="N143" s="44"/>
    </row>
    <row r="144" spans="1:14" s="24" customFormat="1">
      <c r="A144" s="11">
        <v>143</v>
      </c>
      <c r="B144" s="17" t="s">
        <v>10</v>
      </c>
      <c r="C144" s="18" t="s">
        <v>78</v>
      </c>
      <c r="D144" s="19">
        <v>43710</v>
      </c>
      <c r="E144" s="19">
        <v>43829</v>
      </c>
      <c r="F144" s="19" t="s">
        <v>1</v>
      </c>
      <c r="G144" s="20">
        <v>43769</v>
      </c>
      <c r="H144" s="21">
        <v>0</v>
      </c>
      <c r="I144" s="21">
        <f t="shared" si="7"/>
        <v>191121342</v>
      </c>
      <c r="J144" s="22">
        <v>7.5</v>
      </c>
      <c r="K144" s="23" t="s">
        <v>1</v>
      </c>
      <c r="L144" s="21" t="s">
        <v>44</v>
      </c>
      <c r="M144" s="43">
        <v>674</v>
      </c>
      <c r="N144" s="44"/>
    </row>
    <row r="145" spans="1:14" s="24" customFormat="1">
      <c r="A145" s="11">
        <v>144</v>
      </c>
      <c r="B145" s="17" t="s">
        <v>16</v>
      </c>
      <c r="C145" s="18" t="s">
        <v>79</v>
      </c>
      <c r="D145" s="19">
        <v>43790</v>
      </c>
      <c r="E145" s="19" t="s">
        <v>72</v>
      </c>
      <c r="F145" s="19" t="s">
        <v>1</v>
      </c>
      <c r="G145" s="21" t="s">
        <v>72</v>
      </c>
      <c r="H145" s="17">
        <v>1</v>
      </c>
      <c r="I145" s="21">
        <v>191121334</v>
      </c>
      <c r="J145" s="22">
        <v>0</v>
      </c>
      <c r="K145" s="23" t="s">
        <v>17</v>
      </c>
      <c r="L145" s="21" t="s">
        <v>74</v>
      </c>
      <c r="M145" s="43">
        <v>671</v>
      </c>
      <c r="N145" s="44"/>
    </row>
    <row r="146" spans="1:14" s="24" customFormat="1">
      <c r="A146" s="11">
        <v>145</v>
      </c>
      <c r="B146" s="17" t="s">
        <v>16</v>
      </c>
      <c r="C146" s="18" t="s">
        <v>77</v>
      </c>
      <c r="D146" s="19">
        <v>43627</v>
      </c>
      <c r="E146" s="19" t="s">
        <v>72</v>
      </c>
      <c r="F146" s="19" t="s">
        <v>1</v>
      </c>
      <c r="G146" s="21" t="s">
        <v>72</v>
      </c>
      <c r="H146" s="17">
        <v>2</v>
      </c>
      <c r="I146" s="21">
        <v>190611335</v>
      </c>
      <c r="J146" s="22">
        <v>0</v>
      </c>
      <c r="K146" s="23" t="s">
        <v>1</v>
      </c>
      <c r="L146" s="21"/>
      <c r="M146" s="43">
        <v>672</v>
      </c>
      <c r="N146" s="44"/>
    </row>
    <row r="147" spans="1:14" s="24" customFormat="1">
      <c r="A147" s="11">
        <v>146</v>
      </c>
      <c r="B147" s="17" t="s">
        <v>16</v>
      </c>
      <c r="C147" s="18" t="s">
        <v>78</v>
      </c>
      <c r="D147" s="19">
        <v>41804</v>
      </c>
      <c r="E147" s="19" t="s">
        <v>72</v>
      </c>
      <c r="F147" s="19" t="s">
        <v>1</v>
      </c>
      <c r="G147" s="21" t="s">
        <v>72</v>
      </c>
      <c r="H147" s="17">
        <v>3</v>
      </c>
      <c r="I147" s="21">
        <v>140614330</v>
      </c>
      <c r="J147" s="22">
        <v>0</v>
      </c>
      <c r="K147" s="48" t="s">
        <v>17</v>
      </c>
      <c r="L147" s="21" t="s">
        <v>74</v>
      </c>
      <c r="M147" s="43">
        <v>671</v>
      </c>
      <c r="N147" s="44"/>
    </row>
    <row r="148" spans="1:14" s="24" customFormat="1">
      <c r="A148" s="11">
        <v>147</v>
      </c>
      <c r="B148" s="17" t="s">
        <v>10</v>
      </c>
      <c r="C148" s="18" t="s">
        <v>79</v>
      </c>
      <c r="D148" s="19">
        <v>43631</v>
      </c>
      <c r="E148" s="19">
        <v>43829</v>
      </c>
      <c r="F148" s="19" t="s">
        <v>1</v>
      </c>
      <c r="G148" s="20">
        <v>43827</v>
      </c>
      <c r="H148" s="21">
        <v>0</v>
      </c>
      <c r="I148" s="21">
        <f t="shared" ref="I148:I154" si="8">+I147+1</f>
        <v>140614331</v>
      </c>
      <c r="J148" s="22">
        <v>7.5</v>
      </c>
      <c r="K148" s="23" t="s">
        <v>1</v>
      </c>
      <c r="L148" s="21" t="s">
        <v>58</v>
      </c>
      <c r="M148" s="43">
        <v>674</v>
      </c>
      <c r="N148" s="44"/>
    </row>
    <row r="149" spans="1:14" s="24" customFormat="1">
      <c r="A149" s="11">
        <v>148</v>
      </c>
      <c r="B149" s="17" t="s">
        <v>10</v>
      </c>
      <c r="C149" s="18" t="s">
        <v>77</v>
      </c>
      <c r="D149" s="19">
        <v>43631</v>
      </c>
      <c r="E149" s="19">
        <v>43829</v>
      </c>
      <c r="F149" s="19" t="s">
        <v>1</v>
      </c>
      <c r="G149" s="20">
        <v>43697</v>
      </c>
      <c r="H149" s="21">
        <v>0</v>
      </c>
      <c r="I149" s="21">
        <f t="shared" si="8"/>
        <v>140614332</v>
      </c>
      <c r="J149" s="22">
        <v>7.5</v>
      </c>
      <c r="K149" s="23" t="s">
        <v>1</v>
      </c>
      <c r="L149" s="21" t="s">
        <v>58</v>
      </c>
      <c r="M149" s="43">
        <v>674</v>
      </c>
      <c r="N149" s="44"/>
    </row>
    <row r="150" spans="1:14" s="24" customFormat="1">
      <c r="A150" s="11">
        <v>149</v>
      </c>
      <c r="B150" s="17" t="s">
        <v>10</v>
      </c>
      <c r="C150" s="18" t="s">
        <v>78</v>
      </c>
      <c r="D150" s="19">
        <v>43631</v>
      </c>
      <c r="E150" s="19">
        <v>43829</v>
      </c>
      <c r="F150" s="19" t="s">
        <v>1</v>
      </c>
      <c r="G150" s="20">
        <v>43748</v>
      </c>
      <c r="H150" s="21">
        <v>0</v>
      </c>
      <c r="I150" s="21">
        <f t="shared" si="8"/>
        <v>140614333</v>
      </c>
      <c r="J150" s="22">
        <v>7.5</v>
      </c>
      <c r="K150" s="23" t="s">
        <v>1</v>
      </c>
      <c r="L150" s="21" t="s">
        <v>58</v>
      </c>
      <c r="M150" s="43">
        <v>674</v>
      </c>
      <c r="N150" s="44"/>
    </row>
    <row r="151" spans="1:14" s="24" customFormat="1">
      <c r="A151" s="11">
        <v>150</v>
      </c>
      <c r="B151" s="17" t="s">
        <v>10</v>
      </c>
      <c r="C151" s="18" t="s">
        <v>79</v>
      </c>
      <c r="D151" s="19">
        <v>43631</v>
      </c>
      <c r="E151" s="19">
        <v>43829</v>
      </c>
      <c r="F151" s="19" t="s">
        <v>1</v>
      </c>
      <c r="G151" s="20">
        <v>43769</v>
      </c>
      <c r="H151" s="21">
        <v>0</v>
      </c>
      <c r="I151" s="21">
        <f t="shared" si="8"/>
        <v>140614334</v>
      </c>
      <c r="J151" s="22">
        <v>7.5</v>
      </c>
      <c r="K151" s="23" t="s">
        <v>1</v>
      </c>
      <c r="L151" s="21" t="s">
        <v>58</v>
      </c>
      <c r="M151" s="43">
        <v>674</v>
      </c>
      <c r="N151" s="44"/>
    </row>
    <row r="152" spans="1:14" s="24" customFormat="1">
      <c r="A152" s="11">
        <v>151</v>
      </c>
      <c r="B152" s="17" t="s">
        <v>10</v>
      </c>
      <c r="C152" s="18" t="s">
        <v>77</v>
      </c>
      <c r="D152" s="19">
        <v>43631</v>
      </c>
      <c r="E152" s="19">
        <v>43829</v>
      </c>
      <c r="F152" s="19" t="s">
        <v>1</v>
      </c>
      <c r="G152" s="20">
        <v>43799</v>
      </c>
      <c r="H152" s="21">
        <v>0</v>
      </c>
      <c r="I152" s="21">
        <f t="shared" si="8"/>
        <v>140614335</v>
      </c>
      <c r="J152" s="22">
        <v>7.5</v>
      </c>
      <c r="K152" s="23" t="s">
        <v>1</v>
      </c>
      <c r="L152" s="21" t="s">
        <v>58</v>
      </c>
      <c r="M152" s="43">
        <v>674</v>
      </c>
      <c r="N152" s="44"/>
    </row>
    <row r="153" spans="1:14" s="24" customFormat="1">
      <c r="A153" s="11">
        <v>152</v>
      </c>
      <c r="B153" s="17" t="s">
        <v>10</v>
      </c>
      <c r="C153" s="18" t="s">
        <v>78</v>
      </c>
      <c r="D153" s="19">
        <v>43631</v>
      </c>
      <c r="E153" s="19">
        <v>43829</v>
      </c>
      <c r="F153" s="19" t="s">
        <v>1</v>
      </c>
      <c r="G153" s="20">
        <v>43651</v>
      </c>
      <c r="H153" s="21">
        <v>0</v>
      </c>
      <c r="I153" s="21">
        <f t="shared" si="8"/>
        <v>140614336</v>
      </c>
      <c r="J153" s="22">
        <v>7.5</v>
      </c>
      <c r="K153" s="23" t="s">
        <v>1</v>
      </c>
      <c r="L153" s="21" t="s">
        <v>58</v>
      </c>
      <c r="M153" s="43">
        <v>674</v>
      </c>
      <c r="N153" s="44"/>
    </row>
    <row r="154" spans="1:14" s="24" customFormat="1">
      <c r="A154" s="11">
        <v>153</v>
      </c>
      <c r="B154" s="17" t="s">
        <v>10</v>
      </c>
      <c r="C154" s="18" t="s">
        <v>79</v>
      </c>
      <c r="D154" s="19">
        <v>43631</v>
      </c>
      <c r="E154" s="19">
        <v>43829</v>
      </c>
      <c r="F154" s="19" t="s">
        <v>1</v>
      </c>
      <c r="G154" s="20">
        <v>43711</v>
      </c>
      <c r="H154" s="21">
        <v>0</v>
      </c>
      <c r="I154" s="21">
        <f t="shared" si="8"/>
        <v>140614337</v>
      </c>
      <c r="J154" s="22">
        <f>23-16.1</f>
        <v>6.8999999999999986</v>
      </c>
      <c r="K154" s="23" t="s">
        <v>1</v>
      </c>
      <c r="L154" s="21" t="s">
        <v>58</v>
      </c>
      <c r="M154" s="43">
        <v>674</v>
      </c>
      <c r="N154" s="44"/>
    </row>
    <row r="155" spans="1:14" s="24" customFormat="1">
      <c r="A155" s="11">
        <v>154</v>
      </c>
      <c r="B155" s="17" t="s">
        <v>16</v>
      </c>
      <c r="C155" s="18" t="s">
        <v>77</v>
      </c>
      <c r="D155" s="19">
        <v>43432</v>
      </c>
      <c r="E155" s="19" t="s">
        <v>72</v>
      </c>
      <c r="F155" s="19" t="s">
        <v>1</v>
      </c>
      <c r="G155" s="21" t="s">
        <v>72</v>
      </c>
      <c r="H155" s="17">
        <v>1</v>
      </c>
      <c r="I155" s="21">
        <v>181128331</v>
      </c>
      <c r="J155" s="22">
        <v>0</v>
      </c>
      <c r="K155" s="23" t="s">
        <v>17</v>
      </c>
      <c r="L155" s="21" t="s">
        <v>74</v>
      </c>
      <c r="M155" s="43">
        <v>671</v>
      </c>
      <c r="N155" s="44"/>
    </row>
    <row r="156" spans="1:14" s="24" customFormat="1">
      <c r="A156" s="11">
        <v>155</v>
      </c>
      <c r="B156" s="17" t="s">
        <v>10</v>
      </c>
      <c r="C156" s="18" t="s">
        <v>78</v>
      </c>
      <c r="D156" s="35">
        <v>43592</v>
      </c>
      <c r="E156" s="35">
        <v>43819</v>
      </c>
      <c r="F156" s="19" t="s">
        <v>1</v>
      </c>
      <c r="G156" s="35">
        <v>43737</v>
      </c>
      <c r="H156" s="21">
        <v>0</v>
      </c>
      <c r="I156" s="21">
        <f t="shared" ref="I156:I162" si="9">+I155+1</f>
        <v>181128332</v>
      </c>
      <c r="J156" s="13">
        <v>10.44</v>
      </c>
      <c r="K156" s="23" t="s">
        <v>1</v>
      </c>
      <c r="L156" s="21" t="s">
        <v>44</v>
      </c>
      <c r="M156" s="43">
        <v>674</v>
      </c>
      <c r="N156" s="44"/>
    </row>
    <row r="157" spans="1:14" s="24" customFormat="1">
      <c r="A157" s="11">
        <v>156</v>
      </c>
      <c r="B157" s="17" t="s">
        <v>10</v>
      </c>
      <c r="C157" s="18" t="s">
        <v>79</v>
      </c>
      <c r="D157" s="35">
        <v>43592</v>
      </c>
      <c r="E157" s="35">
        <v>43819</v>
      </c>
      <c r="F157" s="19" t="s">
        <v>1</v>
      </c>
      <c r="G157" s="35">
        <v>43734</v>
      </c>
      <c r="H157" s="21">
        <v>0</v>
      </c>
      <c r="I157" s="21">
        <f t="shared" si="9"/>
        <v>181128333</v>
      </c>
      <c r="J157" s="13">
        <v>7.04</v>
      </c>
      <c r="K157" s="23" t="s">
        <v>1</v>
      </c>
      <c r="L157" s="21" t="s">
        <v>44</v>
      </c>
      <c r="M157" s="43">
        <v>674</v>
      </c>
      <c r="N157" s="44"/>
    </row>
    <row r="158" spans="1:14" s="24" customFormat="1">
      <c r="A158" s="11">
        <v>157</v>
      </c>
      <c r="B158" s="17" t="s">
        <v>10</v>
      </c>
      <c r="C158" s="18" t="s">
        <v>77</v>
      </c>
      <c r="D158" s="35">
        <v>43592</v>
      </c>
      <c r="E158" s="35">
        <v>43819</v>
      </c>
      <c r="F158" s="19" t="s">
        <v>1</v>
      </c>
      <c r="G158" s="35">
        <v>43759</v>
      </c>
      <c r="H158" s="21">
        <v>0</v>
      </c>
      <c r="I158" s="21">
        <f t="shared" si="9"/>
        <v>181128334</v>
      </c>
      <c r="J158" s="37">
        <v>65.3</v>
      </c>
      <c r="K158" s="23" t="s">
        <v>1</v>
      </c>
      <c r="L158" s="21" t="s">
        <v>44</v>
      </c>
      <c r="M158" s="43">
        <v>674</v>
      </c>
      <c r="N158" s="44"/>
    </row>
    <row r="159" spans="1:14" s="24" customFormat="1">
      <c r="A159" s="11">
        <v>158</v>
      </c>
      <c r="B159" s="17" t="s">
        <v>10</v>
      </c>
      <c r="C159" s="18" t="s">
        <v>78</v>
      </c>
      <c r="D159" s="35">
        <v>43710</v>
      </c>
      <c r="E159" s="35">
        <v>43829</v>
      </c>
      <c r="F159" s="19" t="s">
        <v>1</v>
      </c>
      <c r="G159" s="35">
        <v>43759</v>
      </c>
      <c r="H159" s="21">
        <v>0</v>
      </c>
      <c r="I159" s="21">
        <f t="shared" si="9"/>
        <v>181128335</v>
      </c>
      <c r="J159" s="13">
        <v>47.92</v>
      </c>
      <c r="K159" s="23" t="s">
        <v>1</v>
      </c>
      <c r="L159" s="21" t="s">
        <v>44</v>
      </c>
      <c r="M159" s="43">
        <v>674</v>
      </c>
      <c r="N159" s="44"/>
    </row>
    <row r="160" spans="1:14" s="24" customFormat="1">
      <c r="A160" s="11">
        <v>159</v>
      </c>
      <c r="B160" s="17" t="s">
        <v>10</v>
      </c>
      <c r="C160" s="18" t="s">
        <v>79</v>
      </c>
      <c r="D160" s="35">
        <v>43710</v>
      </c>
      <c r="E160" s="35">
        <v>43829</v>
      </c>
      <c r="F160" s="19" t="s">
        <v>1</v>
      </c>
      <c r="G160" s="35">
        <v>43775</v>
      </c>
      <c r="H160" s="21">
        <v>0</v>
      </c>
      <c r="I160" s="21">
        <f t="shared" si="9"/>
        <v>181128336</v>
      </c>
      <c r="J160" s="13">
        <v>38.71</v>
      </c>
      <c r="K160" s="23" t="s">
        <v>1</v>
      </c>
      <c r="L160" s="21" t="s">
        <v>44</v>
      </c>
      <c r="M160" s="43">
        <v>674</v>
      </c>
      <c r="N160" s="44"/>
    </row>
    <row r="161" spans="1:14" s="24" customFormat="1">
      <c r="A161" s="11">
        <v>160</v>
      </c>
      <c r="B161" s="17" t="s">
        <v>10</v>
      </c>
      <c r="C161" s="18" t="s">
        <v>77</v>
      </c>
      <c r="D161" s="19">
        <v>43570</v>
      </c>
      <c r="E161" s="19">
        <v>43829</v>
      </c>
      <c r="F161" s="19" t="s">
        <v>1</v>
      </c>
      <c r="G161" s="20">
        <v>43672</v>
      </c>
      <c r="H161" s="21">
        <v>0</v>
      </c>
      <c r="I161" s="21">
        <f t="shared" si="9"/>
        <v>181128337</v>
      </c>
      <c r="J161" s="22">
        <v>7.5</v>
      </c>
      <c r="K161" s="23" t="s">
        <v>1</v>
      </c>
      <c r="L161" s="21" t="s">
        <v>44</v>
      </c>
      <c r="M161" s="43">
        <v>674</v>
      </c>
      <c r="N161" s="44"/>
    </row>
    <row r="162" spans="1:14" s="24" customFormat="1">
      <c r="A162" s="11">
        <v>161</v>
      </c>
      <c r="B162" s="17" t="s">
        <v>16</v>
      </c>
      <c r="C162" s="18" t="s">
        <v>78</v>
      </c>
      <c r="D162" s="19">
        <v>43831</v>
      </c>
      <c r="E162" s="19" t="s">
        <v>73</v>
      </c>
      <c r="F162" s="19" t="s">
        <v>1</v>
      </c>
      <c r="G162" s="20">
        <v>43832</v>
      </c>
      <c r="H162" s="17">
        <v>1</v>
      </c>
      <c r="I162" s="21">
        <f t="shared" si="9"/>
        <v>181128338</v>
      </c>
      <c r="J162" s="22">
        <v>0</v>
      </c>
      <c r="K162" s="48" t="s">
        <v>17</v>
      </c>
      <c r="L162" s="21" t="s">
        <v>74</v>
      </c>
      <c r="M162" s="43">
        <v>671</v>
      </c>
      <c r="N162" s="44"/>
    </row>
    <row r="163" spans="1:14" s="24" customFormat="1">
      <c r="A163" s="11">
        <v>162</v>
      </c>
      <c r="B163" s="17" t="s">
        <v>10</v>
      </c>
      <c r="C163" s="18" t="s">
        <v>79</v>
      </c>
      <c r="D163" s="19">
        <v>43754</v>
      </c>
      <c r="E163" s="19" t="s">
        <v>72</v>
      </c>
      <c r="F163" s="19" t="s">
        <v>1</v>
      </c>
      <c r="G163" s="21" t="s">
        <v>72</v>
      </c>
      <c r="H163" s="21">
        <v>0</v>
      </c>
      <c r="I163" s="21">
        <f t="shared" ref="I163:I175" si="10">+I162+1</f>
        <v>181128339</v>
      </c>
      <c r="J163" s="22">
        <v>0</v>
      </c>
      <c r="K163" s="48" t="s">
        <v>17</v>
      </c>
      <c r="L163" s="21" t="s">
        <v>74</v>
      </c>
      <c r="M163" s="43">
        <v>671</v>
      </c>
      <c r="N163" s="44"/>
    </row>
    <row r="164" spans="1:14" s="24" customFormat="1">
      <c r="A164" s="11">
        <v>163</v>
      </c>
      <c r="B164" s="17" t="s">
        <v>10</v>
      </c>
      <c r="C164" s="18" t="s">
        <v>77</v>
      </c>
      <c r="D164" s="19">
        <v>43760</v>
      </c>
      <c r="E164" s="19">
        <v>43832</v>
      </c>
      <c r="F164" s="19" t="s">
        <v>1</v>
      </c>
      <c r="G164" s="20">
        <v>43774</v>
      </c>
      <c r="H164" s="21">
        <v>0</v>
      </c>
      <c r="I164" s="21">
        <f t="shared" si="10"/>
        <v>181128340</v>
      </c>
      <c r="J164" s="22">
        <f>42.62-29.83</f>
        <v>12.79</v>
      </c>
      <c r="K164" s="23" t="s">
        <v>1</v>
      </c>
      <c r="L164" s="21" t="s">
        <v>58</v>
      </c>
      <c r="M164" s="43">
        <v>674</v>
      </c>
      <c r="N164" s="44"/>
    </row>
    <row r="165" spans="1:14" s="24" customFormat="1">
      <c r="A165" s="11">
        <v>164</v>
      </c>
      <c r="B165" s="17" t="s">
        <v>10</v>
      </c>
      <c r="C165" s="18" t="s">
        <v>78</v>
      </c>
      <c r="D165" s="19">
        <v>43831</v>
      </c>
      <c r="E165" s="19" t="s">
        <v>73</v>
      </c>
      <c r="F165" s="19" t="s">
        <v>1</v>
      </c>
      <c r="G165" s="20">
        <v>43832</v>
      </c>
      <c r="H165" s="17">
        <v>1</v>
      </c>
      <c r="I165" s="21">
        <f t="shared" si="10"/>
        <v>181128341</v>
      </c>
      <c r="J165" s="22">
        <v>0</v>
      </c>
      <c r="K165" s="48" t="s">
        <v>17</v>
      </c>
      <c r="L165" s="21"/>
      <c r="M165" s="43">
        <v>674</v>
      </c>
      <c r="N165" s="44"/>
    </row>
    <row r="166" spans="1:14" s="24" customFormat="1">
      <c r="A166" s="11">
        <v>165</v>
      </c>
      <c r="B166" s="17" t="s">
        <v>10</v>
      </c>
      <c r="C166" s="18" t="s">
        <v>79</v>
      </c>
      <c r="D166" s="19">
        <v>43782</v>
      </c>
      <c r="E166" s="19">
        <v>43832</v>
      </c>
      <c r="F166" s="19" t="s">
        <v>1</v>
      </c>
      <c r="G166" s="20">
        <v>43791</v>
      </c>
      <c r="H166" s="21">
        <v>0</v>
      </c>
      <c r="I166" s="21">
        <f t="shared" si="10"/>
        <v>181128342</v>
      </c>
      <c r="J166" s="22">
        <v>7.5</v>
      </c>
      <c r="K166" s="23" t="s">
        <v>1</v>
      </c>
      <c r="L166" s="21" t="s">
        <v>58</v>
      </c>
      <c r="M166" s="43">
        <v>674</v>
      </c>
      <c r="N166" s="44"/>
    </row>
    <row r="167" spans="1:14" s="24" customFormat="1">
      <c r="A167" s="11">
        <v>166</v>
      </c>
      <c r="B167" s="17" t="s">
        <v>10</v>
      </c>
      <c r="C167" s="18" t="s">
        <v>77</v>
      </c>
      <c r="D167" s="19">
        <v>43769</v>
      </c>
      <c r="E167" s="19">
        <v>43832</v>
      </c>
      <c r="F167" s="19" t="s">
        <v>1</v>
      </c>
      <c r="G167" s="20">
        <v>43787</v>
      </c>
      <c r="H167" s="21">
        <v>0</v>
      </c>
      <c r="I167" s="21">
        <f t="shared" si="10"/>
        <v>181128343</v>
      </c>
      <c r="J167" s="22">
        <f>64.7-45.29</f>
        <v>19.410000000000004</v>
      </c>
      <c r="K167" s="23" t="s">
        <v>1</v>
      </c>
      <c r="L167" s="21" t="s">
        <v>58</v>
      </c>
      <c r="M167" s="43">
        <v>674</v>
      </c>
      <c r="N167" s="44"/>
    </row>
    <row r="168" spans="1:14" s="24" customFormat="1">
      <c r="A168" s="11">
        <v>167</v>
      </c>
      <c r="B168" s="17" t="s">
        <v>10</v>
      </c>
      <c r="C168" s="18" t="s">
        <v>78</v>
      </c>
      <c r="D168" s="19">
        <v>43782</v>
      </c>
      <c r="E168" s="19">
        <v>43832</v>
      </c>
      <c r="F168" s="19" t="s">
        <v>1</v>
      </c>
      <c r="G168" s="20">
        <v>43812</v>
      </c>
      <c r="H168" s="21">
        <v>0</v>
      </c>
      <c r="I168" s="21">
        <f t="shared" si="10"/>
        <v>181128344</v>
      </c>
      <c r="J168" s="22">
        <v>7.5</v>
      </c>
      <c r="K168" s="23" t="s">
        <v>1</v>
      </c>
      <c r="L168" s="21" t="s">
        <v>58</v>
      </c>
      <c r="M168" s="43">
        <v>674</v>
      </c>
      <c r="N168" s="44"/>
    </row>
    <row r="169" spans="1:14" s="24" customFormat="1">
      <c r="A169" s="11">
        <v>168</v>
      </c>
      <c r="B169" s="17" t="s">
        <v>10</v>
      </c>
      <c r="C169" s="18" t="s">
        <v>79</v>
      </c>
      <c r="D169" s="19">
        <v>43782</v>
      </c>
      <c r="E169" s="19">
        <v>43832</v>
      </c>
      <c r="F169" s="19" t="s">
        <v>1</v>
      </c>
      <c r="G169" s="20">
        <v>43790</v>
      </c>
      <c r="H169" s="21">
        <v>0</v>
      </c>
      <c r="I169" s="21">
        <f t="shared" si="10"/>
        <v>181128345</v>
      </c>
      <c r="J169" s="22">
        <f>8.36-4.01</f>
        <v>4.3499999999999996</v>
      </c>
      <c r="K169" s="23" t="s">
        <v>1</v>
      </c>
      <c r="L169" s="21" t="s">
        <v>58</v>
      </c>
      <c r="M169" s="43">
        <v>674</v>
      </c>
      <c r="N169" s="44"/>
    </row>
    <row r="170" spans="1:14" s="24" customFormat="1">
      <c r="A170" s="11">
        <v>169</v>
      </c>
      <c r="B170" s="17" t="s">
        <v>10</v>
      </c>
      <c r="C170" s="18" t="s">
        <v>79</v>
      </c>
      <c r="D170" s="19">
        <v>43831</v>
      </c>
      <c r="E170" s="19" t="s">
        <v>73</v>
      </c>
      <c r="F170" s="19" t="s">
        <v>1</v>
      </c>
      <c r="G170" s="20">
        <v>43832</v>
      </c>
      <c r="H170" s="17">
        <v>1</v>
      </c>
      <c r="I170" s="21">
        <f t="shared" si="10"/>
        <v>181128346</v>
      </c>
      <c r="J170" s="22">
        <v>0</v>
      </c>
      <c r="K170" s="48" t="s">
        <v>17</v>
      </c>
      <c r="L170" s="21"/>
      <c r="M170" s="43">
        <v>674</v>
      </c>
      <c r="N170" s="44"/>
    </row>
    <row r="171" spans="1:14" s="24" customFormat="1">
      <c r="A171" s="11">
        <v>170</v>
      </c>
      <c r="B171" s="17" t="s">
        <v>10</v>
      </c>
      <c r="C171" s="18" t="s">
        <v>77</v>
      </c>
      <c r="D171" s="19">
        <v>43710</v>
      </c>
      <c r="E171" s="19">
        <v>43781</v>
      </c>
      <c r="F171" s="19" t="s">
        <v>1</v>
      </c>
      <c r="G171" s="20">
        <v>43711</v>
      </c>
      <c r="H171" s="21">
        <v>0</v>
      </c>
      <c r="I171" s="21">
        <f t="shared" si="10"/>
        <v>181128347</v>
      </c>
      <c r="J171" s="22">
        <v>6.21</v>
      </c>
      <c r="K171" s="23" t="s">
        <v>1</v>
      </c>
      <c r="L171" s="21" t="s">
        <v>62</v>
      </c>
      <c r="M171" s="43">
        <v>674</v>
      </c>
      <c r="N171" s="44"/>
    </row>
    <row r="172" spans="1:14" s="24" customFormat="1">
      <c r="A172" s="11">
        <v>171</v>
      </c>
      <c r="B172" s="17" t="s">
        <v>10</v>
      </c>
      <c r="C172" s="18" t="s">
        <v>78</v>
      </c>
      <c r="D172" s="19">
        <v>43712</v>
      </c>
      <c r="E172" s="19">
        <v>43790</v>
      </c>
      <c r="F172" s="19" t="s">
        <v>1</v>
      </c>
      <c r="G172" s="20">
        <v>43762</v>
      </c>
      <c r="H172" s="21">
        <v>0</v>
      </c>
      <c r="I172" s="21">
        <f t="shared" si="10"/>
        <v>181128348</v>
      </c>
      <c r="J172" s="22">
        <f>6.75-2.99</f>
        <v>3.76</v>
      </c>
      <c r="K172" s="23" t="s">
        <v>1</v>
      </c>
      <c r="L172" s="21"/>
      <c r="M172" s="43">
        <v>671</v>
      </c>
      <c r="N172" s="44"/>
    </row>
    <row r="173" spans="1:14" s="24" customFormat="1">
      <c r="A173" s="11">
        <v>172</v>
      </c>
      <c r="B173" s="17" t="s">
        <v>10</v>
      </c>
      <c r="C173" s="18" t="s">
        <v>79</v>
      </c>
      <c r="D173" s="19">
        <v>43778</v>
      </c>
      <c r="E173" s="19">
        <v>43832</v>
      </c>
      <c r="F173" s="19" t="s">
        <v>1</v>
      </c>
      <c r="G173" s="20">
        <v>43782</v>
      </c>
      <c r="H173" s="21">
        <v>0</v>
      </c>
      <c r="I173" s="21">
        <f t="shared" si="10"/>
        <v>181128349</v>
      </c>
      <c r="J173" s="22">
        <f>8.55-4.31</f>
        <v>4.2400000000000011</v>
      </c>
      <c r="K173" s="23" t="s">
        <v>1</v>
      </c>
      <c r="L173" s="21"/>
      <c r="M173" s="43">
        <v>671</v>
      </c>
      <c r="N173" s="44"/>
    </row>
    <row r="174" spans="1:14" s="24" customFormat="1">
      <c r="A174" s="11">
        <v>173</v>
      </c>
      <c r="B174" s="17" t="s">
        <v>10</v>
      </c>
      <c r="C174" s="18" t="s">
        <v>77</v>
      </c>
      <c r="D174" s="19">
        <v>43738</v>
      </c>
      <c r="E174" s="19">
        <v>43751</v>
      </c>
      <c r="F174" s="19" t="s">
        <v>1</v>
      </c>
      <c r="G174" s="20">
        <v>43754</v>
      </c>
      <c r="H174" s="21">
        <v>0</v>
      </c>
      <c r="I174" s="21">
        <f t="shared" si="10"/>
        <v>181128350</v>
      </c>
      <c r="J174" s="22">
        <f>43.44-26.07</f>
        <v>17.369999999999997</v>
      </c>
      <c r="K174" s="23" t="s">
        <v>1</v>
      </c>
      <c r="L174" s="21" t="s">
        <v>62</v>
      </c>
      <c r="M174" s="43">
        <v>674</v>
      </c>
      <c r="N174" s="44"/>
    </row>
    <row r="175" spans="1:14" s="24" customFormat="1">
      <c r="A175" s="11">
        <v>174</v>
      </c>
      <c r="B175" s="17" t="s">
        <v>10</v>
      </c>
      <c r="C175" s="18" t="s">
        <v>78</v>
      </c>
      <c r="D175" s="19">
        <v>43831</v>
      </c>
      <c r="E175" s="19" t="s">
        <v>72</v>
      </c>
      <c r="F175" s="19" t="s">
        <v>1</v>
      </c>
      <c r="G175" s="20">
        <v>43571</v>
      </c>
      <c r="H175" s="21">
        <v>0</v>
      </c>
      <c r="I175" s="21">
        <f t="shared" si="10"/>
        <v>181128351</v>
      </c>
      <c r="J175" s="22">
        <f>25-17.5</f>
        <v>7.5</v>
      </c>
      <c r="K175" s="23" t="s">
        <v>1</v>
      </c>
      <c r="L175" s="21"/>
      <c r="M175" s="43">
        <v>671</v>
      </c>
      <c r="N175" s="44"/>
    </row>
    <row r="176" spans="1:14" s="24" customFormat="1">
      <c r="A176" s="11">
        <v>175</v>
      </c>
      <c r="B176" s="17" t="s">
        <v>16</v>
      </c>
      <c r="C176" s="18" t="s">
        <v>79</v>
      </c>
      <c r="D176" s="19">
        <v>43708</v>
      </c>
      <c r="E176" s="19" t="s">
        <v>72</v>
      </c>
      <c r="F176" s="19" t="s">
        <v>1</v>
      </c>
      <c r="G176" s="21" t="s">
        <v>72</v>
      </c>
      <c r="H176" s="17">
        <v>1</v>
      </c>
      <c r="I176" s="21">
        <v>190831339</v>
      </c>
      <c r="J176" s="22">
        <v>0</v>
      </c>
      <c r="K176" s="48" t="s">
        <v>17</v>
      </c>
      <c r="L176" s="21" t="s">
        <v>74</v>
      </c>
      <c r="M176" s="43">
        <v>671</v>
      </c>
      <c r="N176" s="44"/>
    </row>
    <row r="177" spans="1:14" s="24" customFormat="1">
      <c r="A177" s="11">
        <v>176</v>
      </c>
      <c r="B177" s="17" t="s">
        <v>16</v>
      </c>
      <c r="C177" s="18" t="s">
        <v>77</v>
      </c>
      <c r="D177" s="19">
        <v>43831</v>
      </c>
      <c r="E177" s="19" t="s">
        <v>73</v>
      </c>
      <c r="F177" s="19" t="s">
        <v>1</v>
      </c>
      <c r="G177" s="20">
        <v>43832</v>
      </c>
      <c r="H177" s="17">
        <v>2</v>
      </c>
      <c r="I177" s="21">
        <f>+I176+1</f>
        <v>190831340</v>
      </c>
      <c r="J177" s="22">
        <v>0</v>
      </c>
      <c r="K177" s="48" t="s">
        <v>17</v>
      </c>
      <c r="L177" s="21"/>
      <c r="M177" s="43">
        <v>674</v>
      </c>
      <c r="N177" s="44"/>
    </row>
    <row r="178" spans="1:14" s="24" customFormat="1">
      <c r="A178" s="11">
        <v>177</v>
      </c>
      <c r="B178" s="17" t="s">
        <v>10</v>
      </c>
      <c r="C178" s="18" t="s">
        <v>78</v>
      </c>
      <c r="D178" s="19">
        <v>43714</v>
      </c>
      <c r="E178" s="19">
        <v>43811</v>
      </c>
      <c r="F178" s="19" t="s">
        <v>1</v>
      </c>
      <c r="G178" s="20">
        <v>43717</v>
      </c>
      <c r="H178" s="21">
        <v>0</v>
      </c>
      <c r="I178" s="21">
        <f>+I177+1</f>
        <v>190831341</v>
      </c>
      <c r="J178" s="22">
        <f>37.8-26.46</f>
        <v>11.339999999999996</v>
      </c>
      <c r="K178" s="23" t="s">
        <v>1</v>
      </c>
      <c r="L178" s="21" t="s">
        <v>62</v>
      </c>
      <c r="M178" s="43">
        <v>674</v>
      </c>
      <c r="N178" s="44"/>
    </row>
    <row r="179" spans="1:14" s="24" customFormat="1">
      <c r="A179" s="11">
        <v>178</v>
      </c>
      <c r="B179" s="17" t="s">
        <v>10</v>
      </c>
      <c r="C179" s="18" t="s">
        <v>79</v>
      </c>
      <c r="D179" s="19">
        <v>43831</v>
      </c>
      <c r="E179" s="19" t="s">
        <v>73</v>
      </c>
      <c r="F179" s="19" t="s">
        <v>1</v>
      </c>
      <c r="G179" s="20">
        <v>43832</v>
      </c>
      <c r="H179" s="17">
        <v>1</v>
      </c>
      <c r="I179" s="21">
        <f>+I178+1</f>
        <v>190831342</v>
      </c>
      <c r="J179" s="22">
        <v>0</v>
      </c>
      <c r="K179" s="48" t="s">
        <v>17</v>
      </c>
      <c r="L179" s="21"/>
      <c r="M179" s="43">
        <v>671</v>
      </c>
      <c r="N179" s="44"/>
    </row>
    <row r="180" spans="1:14" s="24" customFormat="1">
      <c r="A180" s="11">
        <v>179</v>
      </c>
      <c r="B180" s="17" t="s">
        <v>10</v>
      </c>
      <c r="C180" s="18" t="s">
        <v>77</v>
      </c>
      <c r="D180" s="19">
        <v>43528</v>
      </c>
      <c r="E180" s="19">
        <v>43567</v>
      </c>
      <c r="F180" s="19" t="s">
        <v>1</v>
      </c>
      <c r="G180" s="20">
        <v>43832</v>
      </c>
      <c r="H180" s="21">
        <v>0</v>
      </c>
      <c r="I180" s="21">
        <f t="shared" ref="I180:I187" si="11">+I179+1</f>
        <v>190831343</v>
      </c>
      <c r="J180" s="22">
        <f>50-35</f>
        <v>15</v>
      </c>
      <c r="K180" s="23" t="s">
        <v>1</v>
      </c>
      <c r="L180" s="21"/>
      <c r="M180" s="43">
        <v>671</v>
      </c>
      <c r="N180" s="44"/>
    </row>
    <row r="181" spans="1:14" s="24" customFormat="1">
      <c r="A181" s="11">
        <v>180</v>
      </c>
      <c r="B181" s="17" t="s">
        <v>10</v>
      </c>
      <c r="C181" s="18" t="s">
        <v>78</v>
      </c>
      <c r="D181" s="19">
        <v>43712</v>
      </c>
      <c r="E181" s="19">
        <v>43796</v>
      </c>
      <c r="F181" s="19" t="s">
        <v>1</v>
      </c>
      <c r="G181" s="20">
        <v>43823</v>
      </c>
      <c r="H181" s="21">
        <v>0</v>
      </c>
      <c r="I181" s="21">
        <f t="shared" si="11"/>
        <v>190831344</v>
      </c>
      <c r="J181" s="22">
        <v>7.5</v>
      </c>
      <c r="K181" s="23" t="s">
        <v>1</v>
      </c>
      <c r="L181" s="21" t="s">
        <v>62</v>
      </c>
      <c r="M181" s="43">
        <v>674</v>
      </c>
      <c r="N181" s="44"/>
    </row>
    <row r="182" spans="1:14" s="24" customFormat="1">
      <c r="A182" s="11">
        <v>181</v>
      </c>
      <c r="B182" s="17" t="s">
        <v>10</v>
      </c>
      <c r="C182" s="18" t="s">
        <v>79</v>
      </c>
      <c r="D182" s="19">
        <v>43712</v>
      </c>
      <c r="E182" s="19">
        <v>43796</v>
      </c>
      <c r="F182" s="19" t="s">
        <v>1</v>
      </c>
      <c r="G182" s="20">
        <v>43756</v>
      </c>
      <c r="H182" s="21">
        <v>0</v>
      </c>
      <c r="I182" s="21">
        <f t="shared" si="11"/>
        <v>190831345</v>
      </c>
      <c r="J182" s="22">
        <v>7.5</v>
      </c>
      <c r="K182" s="23" t="s">
        <v>1</v>
      </c>
      <c r="L182" s="21" t="s">
        <v>62</v>
      </c>
      <c r="M182" s="43">
        <v>674</v>
      </c>
      <c r="N182" s="44"/>
    </row>
    <row r="183" spans="1:14" s="24" customFormat="1">
      <c r="A183" s="11">
        <v>182</v>
      </c>
      <c r="B183" s="17" t="s">
        <v>10</v>
      </c>
      <c r="C183" s="18" t="s">
        <v>77</v>
      </c>
      <c r="D183" s="19">
        <v>43712</v>
      </c>
      <c r="E183" s="19">
        <v>43796</v>
      </c>
      <c r="F183" s="19" t="s">
        <v>1</v>
      </c>
      <c r="G183" s="20">
        <v>43728</v>
      </c>
      <c r="H183" s="21">
        <v>0</v>
      </c>
      <c r="I183" s="21">
        <f t="shared" si="11"/>
        <v>190831346</v>
      </c>
      <c r="J183" s="22">
        <v>7.5</v>
      </c>
      <c r="K183" s="23" t="s">
        <v>1</v>
      </c>
      <c r="L183" s="21" t="s">
        <v>62</v>
      </c>
      <c r="M183" s="43">
        <v>674</v>
      </c>
      <c r="N183" s="44"/>
    </row>
    <row r="184" spans="1:14" s="24" customFormat="1">
      <c r="A184" s="11">
        <v>183</v>
      </c>
      <c r="B184" s="17" t="s">
        <v>10</v>
      </c>
      <c r="C184" s="18" t="s">
        <v>78</v>
      </c>
      <c r="D184" s="19">
        <v>43712</v>
      </c>
      <c r="E184" s="19">
        <v>43796</v>
      </c>
      <c r="F184" s="19" t="s">
        <v>1</v>
      </c>
      <c r="G184" s="26" t="s">
        <v>52</v>
      </c>
      <c r="H184" s="21">
        <v>0</v>
      </c>
      <c r="I184" s="21">
        <f t="shared" si="11"/>
        <v>190831347</v>
      </c>
      <c r="J184" s="22">
        <f>161.3-96.8</f>
        <v>64.500000000000014</v>
      </c>
      <c r="K184" s="23" t="s">
        <v>1</v>
      </c>
      <c r="L184" s="21" t="s">
        <v>62</v>
      </c>
      <c r="M184" s="43">
        <v>674</v>
      </c>
      <c r="N184" s="44"/>
    </row>
    <row r="185" spans="1:14" s="24" customFormat="1">
      <c r="A185" s="11">
        <v>184</v>
      </c>
      <c r="B185" s="17" t="s">
        <v>10</v>
      </c>
      <c r="C185" s="18" t="s">
        <v>79</v>
      </c>
      <c r="D185" s="19">
        <v>43741</v>
      </c>
      <c r="E185" s="19">
        <v>43833</v>
      </c>
      <c r="F185" s="19" t="s">
        <v>1</v>
      </c>
      <c r="G185" s="20">
        <v>43767</v>
      </c>
      <c r="H185" s="21">
        <v>0</v>
      </c>
      <c r="I185" s="21">
        <f t="shared" si="11"/>
        <v>190831348</v>
      </c>
      <c r="J185" s="22">
        <v>7.5</v>
      </c>
      <c r="K185" s="23" t="s">
        <v>1</v>
      </c>
      <c r="L185" s="21" t="s">
        <v>62</v>
      </c>
      <c r="M185" s="43">
        <v>674</v>
      </c>
      <c r="N185" s="44"/>
    </row>
    <row r="186" spans="1:14" s="24" customFormat="1">
      <c r="A186" s="11">
        <v>185</v>
      </c>
      <c r="B186" s="17" t="s">
        <v>10</v>
      </c>
      <c r="C186" s="18" t="s">
        <v>77</v>
      </c>
      <c r="D186" s="19">
        <v>43741</v>
      </c>
      <c r="E186" s="19">
        <v>43833</v>
      </c>
      <c r="F186" s="19" t="s">
        <v>1</v>
      </c>
      <c r="G186" s="20">
        <v>43796</v>
      </c>
      <c r="H186" s="21">
        <v>0</v>
      </c>
      <c r="I186" s="21">
        <f t="shared" si="11"/>
        <v>190831349</v>
      </c>
      <c r="J186" s="22">
        <v>7.5</v>
      </c>
      <c r="K186" s="23" t="s">
        <v>1</v>
      </c>
      <c r="L186" s="21" t="s">
        <v>62</v>
      </c>
      <c r="M186" s="43">
        <v>674</v>
      </c>
      <c r="N186" s="44"/>
    </row>
    <row r="187" spans="1:14" s="24" customFormat="1">
      <c r="A187" s="11">
        <v>186</v>
      </c>
      <c r="B187" s="17" t="s">
        <v>10</v>
      </c>
      <c r="C187" s="18" t="s">
        <v>78</v>
      </c>
      <c r="D187" s="19">
        <v>43741</v>
      </c>
      <c r="E187" s="19">
        <v>43833</v>
      </c>
      <c r="F187" s="19" t="s">
        <v>1</v>
      </c>
      <c r="G187" s="20">
        <v>43818</v>
      </c>
      <c r="H187" s="21">
        <v>0</v>
      </c>
      <c r="I187" s="21">
        <f t="shared" si="11"/>
        <v>190831350</v>
      </c>
      <c r="J187" s="22">
        <v>7.5</v>
      </c>
      <c r="K187" s="23" t="s">
        <v>1</v>
      </c>
      <c r="L187" s="21" t="s">
        <v>62</v>
      </c>
      <c r="M187" s="43">
        <v>674</v>
      </c>
      <c r="N187" s="44"/>
    </row>
    <row r="188" spans="1:14" s="24" customFormat="1">
      <c r="A188" s="11">
        <v>187</v>
      </c>
      <c r="B188" s="17" t="s">
        <v>16</v>
      </c>
      <c r="C188" s="18" t="s">
        <v>79</v>
      </c>
      <c r="D188" s="19">
        <v>43003</v>
      </c>
      <c r="E188" s="19" t="s">
        <v>72</v>
      </c>
      <c r="F188" s="19" t="s">
        <v>1</v>
      </c>
      <c r="G188" s="21" t="s">
        <v>72</v>
      </c>
      <c r="H188" s="17">
        <v>1</v>
      </c>
      <c r="I188" s="21">
        <v>170925333</v>
      </c>
      <c r="J188" s="22">
        <v>0</v>
      </c>
      <c r="K188" s="48" t="s">
        <v>17</v>
      </c>
      <c r="L188" s="21" t="s">
        <v>74</v>
      </c>
      <c r="M188" s="43">
        <v>671</v>
      </c>
      <c r="N188" s="44"/>
    </row>
    <row r="189" spans="1:14" s="24" customFormat="1">
      <c r="A189" s="11">
        <v>188</v>
      </c>
      <c r="B189" s="17" t="s">
        <v>16</v>
      </c>
      <c r="C189" s="18" t="s">
        <v>77</v>
      </c>
      <c r="D189" s="19">
        <v>43708</v>
      </c>
      <c r="E189" s="19" t="s">
        <v>72</v>
      </c>
      <c r="F189" s="19" t="s">
        <v>1</v>
      </c>
      <c r="G189" s="21" t="s">
        <v>72</v>
      </c>
      <c r="H189" s="17">
        <v>2</v>
      </c>
      <c r="I189" s="21">
        <v>190831339</v>
      </c>
      <c r="J189" s="22">
        <v>0</v>
      </c>
      <c r="K189" s="48" t="s">
        <v>17</v>
      </c>
      <c r="L189" s="21" t="s">
        <v>74</v>
      </c>
      <c r="M189" s="43">
        <v>671</v>
      </c>
      <c r="N189" s="44"/>
    </row>
    <row r="190" spans="1:14" s="24" customFormat="1">
      <c r="A190" s="11">
        <v>189</v>
      </c>
      <c r="B190" s="17" t="s">
        <v>10</v>
      </c>
      <c r="C190" s="18" t="s">
        <v>78</v>
      </c>
      <c r="D190" s="19">
        <v>43831</v>
      </c>
      <c r="E190" s="19" t="s">
        <v>72</v>
      </c>
      <c r="F190" s="19" t="s">
        <v>1</v>
      </c>
      <c r="G190" s="26" t="s">
        <v>53</v>
      </c>
      <c r="H190" s="21">
        <v>0</v>
      </c>
      <c r="I190" s="21">
        <f>+I189+1</f>
        <v>190831340</v>
      </c>
      <c r="J190" s="22">
        <f>96.78-58.08</f>
        <v>38.700000000000003</v>
      </c>
      <c r="K190" s="23" t="s">
        <v>1</v>
      </c>
      <c r="L190" s="21" t="s">
        <v>62</v>
      </c>
      <c r="M190" s="43">
        <v>674</v>
      </c>
      <c r="N190" s="44"/>
    </row>
    <row r="191" spans="1:14" s="24" customFormat="1">
      <c r="A191" s="11">
        <v>190</v>
      </c>
      <c r="B191" s="17" t="s">
        <v>10</v>
      </c>
      <c r="C191" s="18" t="s">
        <v>79</v>
      </c>
      <c r="D191" s="19">
        <v>43831</v>
      </c>
      <c r="E191" s="19" t="s">
        <v>72</v>
      </c>
      <c r="F191" s="19" t="s">
        <v>1</v>
      </c>
      <c r="G191" s="26" t="s">
        <v>54</v>
      </c>
      <c r="H191" s="21">
        <v>0</v>
      </c>
      <c r="I191" s="21">
        <f>+I190+1</f>
        <v>190831341</v>
      </c>
      <c r="J191" s="22">
        <f>119.79-71.89</f>
        <v>47.900000000000006</v>
      </c>
      <c r="K191" s="23" t="s">
        <v>1</v>
      </c>
      <c r="L191" s="21" t="s">
        <v>62</v>
      </c>
      <c r="M191" s="43">
        <v>674</v>
      </c>
      <c r="N191" s="44"/>
    </row>
    <row r="192" spans="1:14" s="24" customFormat="1">
      <c r="A192" s="11">
        <v>191</v>
      </c>
      <c r="B192" s="17" t="s">
        <v>10</v>
      </c>
      <c r="C192" s="18" t="s">
        <v>77</v>
      </c>
      <c r="D192" s="19">
        <v>43831</v>
      </c>
      <c r="E192" s="19" t="s">
        <v>72</v>
      </c>
      <c r="F192" s="19" t="s">
        <v>1</v>
      </c>
      <c r="G192" s="20">
        <v>43720</v>
      </c>
      <c r="H192" s="21">
        <v>0</v>
      </c>
      <c r="I192" s="21">
        <f>+I191+1</f>
        <v>190831342</v>
      </c>
      <c r="J192" s="22">
        <v>7.5</v>
      </c>
      <c r="K192" s="23" t="s">
        <v>1</v>
      </c>
      <c r="L192" s="21" t="s">
        <v>62</v>
      </c>
      <c r="M192" s="43">
        <v>674</v>
      </c>
      <c r="N192" s="44"/>
    </row>
    <row r="193" spans="1:14" s="24" customFormat="1">
      <c r="A193" s="11">
        <v>192</v>
      </c>
      <c r="B193" s="17" t="s">
        <v>16</v>
      </c>
      <c r="C193" s="18" t="s">
        <v>78</v>
      </c>
      <c r="D193" s="19">
        <v>43705</v>
      </c>
      <c r="E193" s="19" t="s">
        <v>72</v>
      </c>
      <c r="F193" s="19" t="s">
        <v>1</v>
      </c>
      <c r="G193" s="21" t="s">
        <v>72</v>
      </c>
      <c r="H193" s="17">
        <v>1</v>
      </c>
      <c r="I193" s="21">
        <v>190828335</v>
      </c>
      <c r="J193" s="22">
        <v>0</v>
      </c>
      <c r="K193" s="48" t="s">
        <v>17</v>
      </c>
      <c r="L193" s="21" t="s">
        <v>74</v>
      </c>
      <c r="M193" s="43">
        <v>671</v>
      </c>
      <c r="N193" s="44"/>
    </row>
    <row r="194" spans="1:14" s="24" customFormat="1">
      <c r="A194" s="11">
        <v>193</v>
      </c>
      <c r="B194" s="17" t="s">
        <v>16</v>
      </c>
      <c r="C194" s="18" t="s">
        <v>79</v>
      </c>
      <c r="D194" s="19">
        <v>43740</v>
      </c>
      <c r="E194" s="19" t="s">
        <v>72</v>
      </c>
      <c r="F194" s="19" t="s">
        <v>1</v>
      </c>
      <c r="G194" s="21" t="s">
        <v>72</v>
      </c>
      <c r="H194" s="17">
        <v>2</v>
      </c>
      <c r="I194" s="21">
        <v>191002336</v>
      </c>
      <c r="J194" s="22">
        <v>0</v>
      </c>
      <c r="K194" s="48" t="s">
        <v>17</v>
      </c>
      <c r="L194" s="21" t="s">
        <v>74</v>
      </c>
      <c r="M194" s="43">
        <v>671</v>
      </c>
      <c r="N194" s="44"/>
    </row>
    <row r="195" spans="1:14" s="24" customFormat="1">
      <c r="A195" s="11">
        <v>194</v>
      </c>
      <c r="B195" s="17" t="s">
        <v>10</v>
      </c>
      <c r="C195" s="18" t="s">
        <v>77</v>
      </c>
      <c r="D195" s="19">
        <v>43749</v>
      </c>
      <c r="E195" s="19">
        <v>43833</v>
      </c>
      <c r="F195" s="19" t="s">
        <v>1</v>
      </c>
      <c r="G195" s="21" t="s">
        <v>72</v>
      </c>
      <c r="H195" s="17">
        <v>3</v>
      </c>
      <c r="I195" s="21">
        <f>+I194+1</f>
        <v>191002337</v>
      </c>
      <c r="J195" s="22">
        <v>7.5</v>
      </c>
      <c r="K195" s="23" t="s">
        <v>1</v>
      </c>
      <c r="L195" s="21"/>
      <c r="M195" s="43">
        <v>671</v>
      </c>
      <c r="N195" s="44"/>
    </row>
    <row r="196" spans="1:14" s="24" customFormat="1">
      <c r="A196" s="11">
        <v>195</v>
      </c>
      <c r="B196" s="17" t="s">
        <v>10</v>
      </c>
      <c r="C196" s="18" t="s">
        <v>78</v>
      </c>
      <c r="D196" s="19">
        <v>43831</v>
      </c>
      <c r="E196" s="19" t="s">
        <v>72</v>
      </c>
      <c r="F196" s="19" t="s">
        <v>1</v>
      </c>
      <c r="G196" s="21" t="s">
        <v>72</v>
      </c>
      <c r="H196" s="21">
        <v>0</v>
      </c>
      <c r="I196" s="21">
        <f>+I195+1</f>
        <v>191002338</v>
      </c>
      <c r="J196" s="22">
        <v>7.5</v>
      </c>
      <c r="K196" s="23" t="s">
        <v>1</v>
      </c>
      <c r="L196" s="21"/>
      <c r="M196" s="43">
        <v>671</v>
      </c>
      <c r="N196" s="44"/>
    </row>
    <row r="197" spans="1:14" s="24" customFormat="1">
      <c r="A197" s="11">
        <v>196</v>
      </c>
      <c r="B197" s="17" t="s">
        <v>16</v>
      </c>
      <c r="C197" s="18" t="s">
        <v>79</v>
      </c>
      <c r="D197" s="19">
        <v>42834</v>
      </c>
      <c r="E197" s="19" t="s">
        <v>72</v>
      </c>
      <c r="F197" s="19" t="s">
        <v>1</v>
      </c>
      <c r="G197" s="21" t="s">
        <v>72</v>
      </c>
      <c r="H197" s="17">
        <v>1</v>
      </c>
      <c r="I197" s="21">
        <v>170409338</v>
      </c>
      <c r="J197" s="22">
        <v>0</v>
      </c>
      <c r="K197" s="48" t="s">
        <v>17</v>
      </c>
      <c r="L197" s="21" t="s">
        <v>74</v>
      </c>
      <c r="M197" s="43">
        <v>671</v>
      </c>
      <c r="N197" s="44"/>
    </row>
    <row r="198" spans="1:14" s="24" customFormat="1">
      <c r="A198" s="11">
        <v>197</v>
      </c>
      <c r="B198" s="17" t="s">
        <v>16</v>
      </c>
      <c r="C198" s="18" t="s">
        <v>77</v>
      </c>
      <c r="D198" s="19">
        <v>43831</v>
      </c>
      <c r="E198" s="19" t="s">
        <v>73</v>
      </c>
      <c r="F198" s="19" t="s">
        <v>1</v>
      </c>
      <c r="G198" s="20">
        <v>43832</v>
      </c>
      <c r="H198" s="17">
        <v>2</v>
      </c>
      <c r="I198" s="21">
        <v>190208330</v>
      </c>
      <c r="J198" s="22">
        <v>0</v>
      </c>
      <c r="K198" s="48" t="s">
        <v>17</v>
      </c>
      <c r="L198" s="21" t="s">
        <v>74</v>
      </c>
      <c r="M198" s="43">
        <v>671</v>
      </c>
      <c r="N198" s="44"/>
    </row>
    <row r="199" spans="1:14" s="24" customFormat="1">
      <c r="A199" s="11">
        <v>198</v>
      </c>
      <c r="B199" s="17" t="s">
        <v>10</v>
      </c>
      <c r="C199" s="18" t="s">
        <v>78</v>
      </c>
      <c r="D199" s="19">
        <v>43831</v>
      </c>
      <c r="E199" s="19" t="s">
        <v>72</v>
      </c>
      <c r="F199" s="19" t="s">
        <v>1</v>
      </c>
      <c r="G199" s="20">
        <v>43717</v>
      </c>
      <c r="H199" s="21">
        <v>0</v>
      </c>
      <c r="I199" s="21">
        <f t="shared" ref="I199:I206" si="12">+I198+1</f>
        <v>190208331</v>
      </c>
      <c r="J199" s="22">
        <f>13.96-8.38</f>
        <v>5.58</v>
      </c>
      <c r="K199" s="23" t="s">
        <v>1</v>
      </c>
      <c r="L199" s="21"/>
      <c r="M199" s="43">
        <v>671</v>
      </c>
      <c r="N199" s="44"/>
    </row>
    <row r="200" spans="1:14" s="24" customFormat="1">
      <c r="A200" s="11">
        <v>199</v>
      </c>
      <c r="B200" s="17" t="s">
        <v>10</v>
      </c>
      <c r="C200" s="18" t="s">
        <v>79</v>
      </c>
      <c r="D200" s="19">
        <v>43741</v>
      </c>
      <c r="E200" s="19">
        <v>43833</v>
      </c>
      <c r="F200" s="19" t="s">
        <v>1</v>
      </c>
      <c r="G200" s="20">
        <v>43717</v>
      </c>
      <c r="H200" s="21">
        <v>0</v>
      </c>
      <c r="I200" s="21">
        <f t="shared" si="12"/>
        <v>190208332</v>
      </c>
      <c r="J200" s="22">
        <f>5.65-3.71</f>
        <v>1.9400000000000004</v>
      </c>
      <c r="K200" s="23" t="s">
        <v>1</v>
      </c>
      <c r="L200" s="21" t="s">
        <v>62</v>
      </c>
      <c r="M200" s="43">
        <v>674</v>
      </c>
      <c r="N200" s="44"/>
    </row>
    <row r="201" spans="1:14" s="24" customFormat="1">
      <c r="A201" s="11">
        <v>200</v>
      </c>
      <c r="B201" s="17" t="s">
        <v>10</v>
      </c>
      <c r="C201" s="18" t="s">
        <v>77</v>
      </c>
      <c r="D201" s="19">
        <v>43741</v>
      </c>
      <c r="E201" s="19">
        <v>43833</v>
      </c>
      <c r="F201" s="19" t="s">
        <v>1</v>
      </c>
      <c r="G201" s="20">
        <v>43802</v>
      </c>
      <c r="H201" s="21">
        <v>0</v>
      </c>
      <c r="I201" s="21">
        <f t="shared" si="12"/>
        <v>190208333</v>
      </c>
      <c r="J201" s="22">
        <f>8.46-5.52</f>
        <v>2.9400000000000013</v>
      </c>
      <c r="K201" s="23" t="s">
        <v>1</v>
      </c>
      <c r="L201" s="21" t="s">
        <v>62</v>
      </c>
      <c r="M201" s="43">
        <v>674</v>
      </c>
      <c r="N201" s="44"/>
    </row>
    <row r="202" spans="1:14" s="24" customFormat="1">
      <c r="A202" s="11">
        <v>201</v>
      </c>
      <c r="B202" s="17" t="s">
        <v>10</v>
      </c>
      <c r="C202" s="18" t="s">
        <v>78</v>
      </c>
      <c r="D202" s="19">
        <v>43741</v>
      </c>
      <c r="E202" s="19">
        <v>43833</v>
      </c>
      <c r="F202" s="19" t="s">
        <v>1</v>
      </c>
      <c r="G202" s="26" t="s">
        <v>49</v>
      </c>
      <c r="H202" s="21">
        <v>0</v>
      </c>
      <c r="I202" s="21">
        <f t="shared" si="12"/>
        <v>190208334</v>
      </c>
      <c r="J202" s="22">
        <f>64.52-38.72</f>
        <v>25.799999999999997</v>
      </c>
      <c r="K202" s="23" t="s">
        <v>1</v>
      </c>
      <c r="L202" s="21" t="s">
        <v>62</v>
      </c>
      <c r="M202" s="43">
        <v>674</v>
      </c>
      <c r="N202" s="44"/>
    </row>
    <row r="203" spans="1:14" s="24" customFormat="1">
      <c r="A203" s="11">
        <v>202</v>
      </c>
      <c r="B203" s="17" t="s">
        <v>10</v>
      </c>
      <c r="C203" s="18" t="s">
        <v>79</v>
      </c>
      <c r="D203" s="19">
        <v>43741</v>
      </c>
      <c r="E203" s="19">
        <v>43833</v>
      </c>
      <c r="F203" s="19" t="s">
        <v>1</v>
      </c>
      <c r="G203" s="26" t="s">
        <v>50</v>
      </c>
      <c r="H203" s="21">
        <v>0</v>
      </c>
      <c r="I203" s="21">
        <f t="shared" si="12"/>
        <v>190208335</v>
      </c>
      <c r="J203" s="22">
        <f>48.39-29.04</f>
        <v>19.350000000000001</v>
      </c>
      <c r="K203" s="23" t="s">
        <v>1</v>
      </c>
      <c r="L203" s="21" t="s">
        <v>62</v>
      </c>
      <c r="M203" s="43">
        <v>674</v>
      </c>
      <c r="N203" s="44"/>
    </row>
    <row r="204" spans="1:14" s="24" customFormat="1">
      <c r="A204" s="11">
        <v>203</v>
      </c>
      <c r="B204" s="17" t="s">
        <v>10</v>
      </c>
      <c r="C204" s="18" t="s">
        <v>77</v>
      </c>
      <c r="D204" s="19">
        <v>43741</v>
      </c>
      <c r="E204" s="19">
        <v>43833</v>
      </c>
      <c r="F204" s="19" t="s">
        <v>1</v>
      </c>
      <c r="G204" s="26" t="s">
        <v>51</v>
      </c>
      <c r="H204" s="21">
        <v>0</v>
      </c>
      <c r="I204" s="21">
        <f t="shared" si="12"/>
        <v>190208336</v>
      </c>
      <c r="J204" s="22">
        <f>64.52-38.72</f>
        <v>25.799999999999997</v>
      </c>
      <c r="K204" s="23" t="s">
        <v>1</v>
      </c>
      <c r="L204" s="21" t="s">
        <v>62</v>
      </c>
      <c r="M204" s="43">
        <v>674</v>
      </c>
      <c r="N204" s="44"/>
    </row>
    <row r="205" spans="1:14" s="24" customFormat="1">
      <c r="A205" s="11">
        <v>204</v>
      </c>
      <c r="B205" s="17" t="s">
        <v>10</v>
      </c>
      <c r="C205" s="18" t="s">
        <v>78</v>
      </c>
      <c r="D205" s="19">
        <v>43774</v>
      </c>
      <c r="E205" s="19">
        <v>43808</v>
      </c>
      <c r="F205" s="19" t="s">
        <v>1</v>
      </c>
      <c r="G205" s="20">
        <v>43815</v>
      </c>
      <c r="H205" s="21">
        <v>0</v>
      </c>
      <c r="I205" s="21">
        <f t="shared" si="12"/>
        <v>190208337</v>
      </c>
      <c r="J205" s="22">
        <f>39.14-23.49</f>
        <v>15.650000000000002</v>
      </c>
      <c r="K205" s="23" t="s">
        <v>1</v>
      </c>
      <c r="L205" s="21" t="s">
        <v>62</v>
      </c>
      <c r="M205" s="43">
        <v>674</v>
      </c>
      <c r="N205" s="44"/>
    </row>
    <row r="206" spans="1:14" s="24" customFormat="1">
      <c r="A206" s="11">
        <v>205</v>
      </c>
      <c r="B206" s="17" t="s">
        <v>10</v>
      </c>
      <c r="C206" s="18" t="s">
        <v>79</v>
      </c>
      <c r="D206" s="19">
        <v>43788</v>
      </c>
      <c r="E206" s="19">
        <v>43836</v>
      </c>
      <c r="F206" s="19" t="s">
        <v>1</v>
      </c>
      <c r="G206" s="20">
        <v>43805</v>
      </c>
      <c r="H206" s="21">
        <v>0</v>
      </c>
      <c r="I206" s="21">
        <f t="shared" si="12"/>
        <v>190208338</v>
      </c>
      <c r="J206" s="22">
        <v>7.5</v>
      </c>
      <c r="K206" s="23" t="s">
        <v>1</v>
      </c>
      <c r="L206" s="21" t="s">
        <v>62</v>
      </c>
      <c r="M206" s="43">
        <v>674</v>
      </c>
      <c r="N206" s="44"/>
    </row>
    <row r="207" spans="1:14" s="24" customFormat="1">
      <c r="A207" s="11">
        <v>206</v>
      </c>
      <c r="B207" s="17" t="s">
        <v>16</v>
      </c>
      <c r="C207" s="18" t="s">
        <v>77</v>
      </c>
      <c r="D207" s="19">
        <v>43357</v>
      </c>
      <c r="E207" s="19" t="s">
        <v>72</v>
      </c>
      <c r="F207" s="19" t="s">
        <v>1</v>
      </c>
      <c r="G207" s="21" t="s">
        <v>72</v>
      </c>
      <c r="H207" s="17">
        <v>1</v>
      </c>
      <c r="I207" s="21">
        <v>180914335</v>
      </c>
      <c r="J207" s="22">
        <v>0</v>
      </c>
      <c r="K207" s="48" t="s">
        <v>17</v>
      </c>
      <c r="L207" s="21" t="s">
        <v>74</v>
      </c>
      <c r="M207" s="43">
        <v>671</v>
      </c>
      <c r="N207" s="44"/>
    </row>
    <row r="208" spans="1:14" s="24" customFormat="1">
      <c r="A208" s="11">
        <v>207</v>
      </c>
      <c r="B208" s="17" t="s">
        <v>16</v>
      </c>
      <c r="C208" s="18" t="s">
        <v>78</v>
      </c>
      <c r="D208" s="19">
        <v>43432</v>
      </c>
      <c r="E208" s="19" t="s">
        <v>72</v>
      </c>
      <c r="F208" s="19" t="s">
        <v>1</v>
      </c>
      <c r="G208" s="21" t="s">
        <v>72</v>
      </c>
      <c r="H208" s="17">
        <v>2</v>
      </c>
      <c r="I208" s="21">
        <v>181128331</v>
      </c>
      <c r="J208" s="22">
        <v>0</v>
      </c>
      <c r="K208" s="48" t="s">
        <v>17</v>
      </c>
      <c r="L208" s="21" t="s">
        <v>74</v>
      </c>
      <c r="M208" s="43">
        <v>671</v>
      </c>
      <c r="N208" s="44"/>
    </row>
    <row r="209" spans="1:14" s="24" customFormat="1">
      <c r="A209" s="11">
        <v>208</v>
      </c>
      <c r="B209" s="17" t="s">
        <v>16</v>
      </c>
      <c r="C209" s="18" t="s">
        <v>79</v>
      </c>
      <c r="D209" s="19">
        <v>43568</v>
      </c>
      <c r="E209" s="19" t="s">
        <v>72</v>
      </c>
      <c r="F209" s="19" t="s">
        <v>1</v>
      </c>
      <c r="G209" s="21" t="s">
        <v>72</v>
      </c>
      <c r="H209" s="17">
        <v>3</v>
      </c>
      <c r="I209" s="21">
        <v>190413336</v>
      </c>
      <c r="J209" s="22">
        <v>0</v>
      </c>
      <c r="K209" s="48" t="s">
        <v>17</v>
      </c>
      <c r="L209" s="21" t="s">
        <v>74</v>
      </c>
      <c r="M209" s="43">
        <v>671</v>
      </c>
      <c r="N209" s="44"/>
    </row>
    <row r="210" spans="1:14" s="24" customFormat="1">
      <c r="A210" s="11">
        <v>209</v>
      </c>
      <c r="B210" s="17" t="s">
        <v>10</v>
      </c>
      <c r="C210" s="18" t="s">
        <v>77</v>
      </c>
      <c r="D210" s="19">
        <v>43773</v>
      </c>
      <c r="E210" s="19">
        <v>43811</v>
      </c>
      <c r="F210" s="19" t="s">
        <v>1</v>
      </c>
      <c r="G210" s="20">
        <v>43775</v>
      </c>
      <c r="H210" s="21">
        <v>0</v>
      </c>
      <c r="I210" s="21">
        <f>+I209+1</f>
        <v>190413337</v>
      </c>
      <c r="J210" s="22">
        <v>7.5</v>
      </c>
      <c r="K210" s="23" t="s">
        <v>1</v>
      </c>
      <c r="L210" s="21" t="s">
        <v>62</v>
      </c>
      <c r="M210" s="43">
        <v>674</v>
      </c>
      <c r="N210" s="44"/>
    </row>
    <row r="211" spans="1:14" s="24" customFormat="1">
      <c r="A211" s="11">
        <v>210</v>
      </c>
      <c r="B211" s="17" t="s">
        <v>10</v>
      </c>
      <c r="C211" s="18" t="s">
        <v>78</v>
      </c>
      <c r="D211" s="19">
        <v>43773</v>
      </c>
      <c r="E211" s="19">
        <v>43811</v>
      </c>
      <c r="F211" s="19" t="s">
        <v>1</v>
      </c>
      <c r="G211" s="20">
        <v>43784</v>
      </c>
      <c r="H211" s="21">
        <v>0</v>
      </c>
      <c r="I211" s="21">
        <f>+I210+1</f>
        <v>190413338</v>
      </c>
      <c r="J211" s="22">
        <v>7.5</v>
      </c>
      <c r="K211" s="23" t="s">
        <v>1</v>
      </c>
      <c r="L211" s="21" t="s">
        <v>62</v>
      </c>
      <c r="M211" s="43">
        <v>674</v>
      </c>
      <c r="N211" s="44"/>
    </row>
    <row r="212" spans="1:14" s="24" customFormat="1">
      <c r="A212" s="11">
        <v>211</v>
      </c>
      <c r="B212" s="17" t="s">
        <v>16</v>
      </c>
      <c r="C212" s="18" t="s">
        <v>79</v>
      </c>
      <c r="D212" s="19">
        <v>43507</v>
      </c>
      <c r="E212" s="19" t="s">
        <v>72</v>
      </c>
      <c r="F212" s="19" t="s">
        <v>1</v>
      </c>
      <c r="G212" s="21" t="s">
        <v>72</v>
      </c>
      <c r="H212" s="17">
        <v>1</v>
      </c>
      <c r="I212" s="21">
        <v>190211755</v>
      </c>
      <c r="J212" s="22">
        <v>0</v>
      </c>
      <c r="K212" s="48" t="s">
        <v>17</v>
      </c>
      <c r="L212" s="21" t="s">
        <v>74</v>
      </c>
      <c r="M212" s="43">
        <v>671</v>
      </c>
      <c r="N212" s="44"/>
    </row>
    <row r="213" spans="1:14" s="24" customFormat="1">
      <c r="A213" s="11">
        <v>212</v>
      </c>
      <c r="B213" s="17" t="s">
        <v>16</v>
      </c>
      <c r="C213" s="18" t="s">
        <v>77</v>
      </c>
      <c r="D213" s="19">
        <v>43507</v>
      </c>
      <c r="E213" s="19" t="s">
        <v>72</v>
      </c>
      <c r="F213" s="19" t="s">
        <v>1</v>
      </c>
      <c r="G213" s="21" t="s">
        <v>72</v>
      </c>
      <c r="H213" s="17">
        <v>2</v>
      </c>
      <c r="I213" s="21">
        <v>190211755</v>
      </c>
      <c r="J213" s="22">
        <v>0</v>
      </c>
      <c r="K213" s="48" t="s">
        <v>17</v>
      </c>
      <c r="L213" s="21" t="s">
        <v>74</v>
      </c>
      <c r="M213" s="43">
        <v>671</v>
      </c>
      <c r="N213" s="44"/>
    </row>
    <row r="214" spans="1:14" s="24" customFormat="1">
      <c r="A214" s="11">
        <v>213</v>
      </c>
      <c r="B214" s="17" t="s">
        <v>16</v>
      </c>
      <c r="C214" s="18" t="s">
        <v>78</v>
      </c>
      <c r="D214" s="19">
        <v>43507</v>
      </c>
      <c r="E214" s="19" t="s">
        <v>72</v>
      </c>
      <c r="F214" s="19" t="s">
        <v>1</v>
      </c>
      <c r="G214" s="21" t="s">
        <v>72</v>
      </c>
      <c r="H214" s="17">
        <v>3</v>
      </c>
      <c r="I214" s="21">
        <v>190211755</v>
      </c>
      <c r="J214" s="22">
        <v>0</v>
      </c>
      <c r="K214" s="48" t="s">
        <v>17</v>
      </c>
      <c r="L214" s="21" t="s">
        <v>74</v>
      </c>
      <c r="M214" s="43">
        <v>671</v>
      </c>
      <c r="N214" s="44"/>
    </row>
    <row r="215" spans="1:14" s="24" customFormat="1">
      <c r="A215" s="11">
        <v>214</v>
      </c>
      <c r="B215" s="17" t="s">
        <v>16</v>
      </c>
      <c r="C215" s="18" t="s">
        <v>79</v>
      </c>
      <c r="D215" s="19">
        <v>43507</v>
      </c>
      <c r="E215" s="19" t="s">
        <v>72</v>
      </c>
      <c r="F215" s="19" t="s">
        <v>1</v>
      </c>
      <c r="G215" s="21" t="s">
        <v>72</v>
      </c>
      <c r="H215" s="17">
        <v>4</v>
      </c>
      <c r="I215" s="21">
        <v>190211755</v>
      </c>
      <c r="J215" s="22">
        <v>0</v>
      </c>
      <c r="K215" s="48" t="s">
        <v>17</v>
      </c>
      <c r="L215" s="21" t="s">
        <v>74</v>
      </c>
      <c r="M215" s="43">
        <v>671</v>
      </c>
      <c r="N215" s="44"/>
    </row>
    <row r="216" spans="1:14" s="24" customFormat="1">
      <c r="A216" s="11">
        <v>215</v>
      </c>
      <c r="B216" s="17" t="s">
        <v>16</v>
      </c>
      <c r="C216" s="18" t="s">
        <v>77</v>
      </c>
      <c r="D216" s="19">
        <v>43507</v>
      </c>
      <c r="E216" s="19" t="s">
        <v>72</v>
      </c>
      <c r="F216" s="19" t="s">
        <v>1</v>
      </c>
      <c r="G216" s="21" t="s">
        <v>72</v>
      </c>
      <c r="H216" s="17">
        <v>5</v>
      </c>
      <c r="I216" s="21">
        <v>190211755</v>
      </c>
      <c r="J216" s="22">
        <v>0</v>
      </c>
      <c r="K216" s="48" t="s">
        <v>17</v>
      </c>
      <c r="L216" s="21" t="s">
        <v>74</v>
      </c>
      <c r="M216" s="43">
        <v>671</v>
      </c>
      <c r="N216" s="44"/>
    </row>
    <row r="217" spans="1:14" s="24" customFormat="1">
      <c r="A217" s="11">
        <v>216</v>
      </c>
      <c r="B217" s="17" t="s">
        <v>16</v>
      </c>
      <c r="C217" s="18" t="s">
        <v>78</v>
      </c>
      <c r="D217" s="19">
        <v>43507</v>
      </c>
      <c r="E217" s="19" t="s">
        <v>72</v>
      </c>
      <c r="F217" s="19" t="s">
        <v>1</v>
      </c>
      <c r="G217" s="21" t="s">
        <v>72</v>
      </c>
      <c r="H217" s="17">
        <v>6</v>
      </c>
      <c r="I217" s="21">
        <v>190211755</v>
      </c>
      <c r="J217" s="22">
        <v>0</v>
      </c>
      <c r="K217" s="48" t="s">
        <v>17</v>
      </c>
      <c r="L217" s="21" t="s">
        <v>74</v>
      </c>
      <c r="M217" s="43">
        <v>671</v>
      </c>
      <c r="N217" s="44"/>
    </row>
    <row r="218" spans="1:14" s="24" customFormat="1">
      <c r="A218" s="11">
        <v>217</v>
      </c>
      <c r="B218" s="17" t="s">
        <v>16</v>
      </c>
      <c r="C218" s="18" t="s">
        <v>79</v>
      </c>
      <c r="D218" s="19">
        <v>43507</v>
      </c>
      <c r="E218" s="19" t="s">
        <v>72</v>
      </c>
      <c r="F218" s="19" t="s">
        <v>1</v>
      </c>
      <c r="G218" s="21" t="s">
        <v>72</v>
      </c>
      <c r="H218" s="17">
        <v>7</v>
      </c>
      <c r="I218" s="21">
        <v>190211755</v>
      </c>
      <c r="J218" s="22">
        <v>0</v>
      </c>
      <c r="K218" s="48" t="s">
        <v>17</v>
      </c>
      <c r="L218" s="21" t="s">
        <v>74</v>
      </c>
      <c r="M218" s="43">
        <v>671</v>
      </c>
      <c r="N218" s="44"/>
    </row>
    <row r="219" spans="1:14" s="24" customFormat="1">
      <c r="A219" s="11">
        <v>218</v>
      </c>
      <c r="B219" s="17" t="s">
        <v>16</v>
      </c>
      <c r="C219" s="18" t="s">
        <v>77</v>
      </c>
      <c r="D219" s="19">
        <v>43507</v>
      </c>
      <c r="E219" s="19" t="s">
        <v>72</v>
      </c>
      <c r="F219" s="19" t="s">
        <v>1</v>
      </c>
      <c r="G219" s="21" t="s">
        <v>72</v>
      </c>
      <c r="H219" s="17">
        <v>8</v>
      </c>
      <c r="I219" s="21">
        <v>190211755</v>
      </c>
      <c r="J219" s="22">
        <v>0</v>
      </c>
      <c r="K219" s="48" t="s">
        <v>17</v>
      </c>
      <c r="L219" s="21" t="s">
        <v>74</v>
      </c>
      <c r="M219" s="43">
        <v>671</v>
      </c>
      <c r="N219" s="44"/>
    </row>
    <row r="220" spans="1:14" s="24" customFormat="1">
      <c r="A220" s="11">
        <v>219</v>
      </c>
      <c r="B220" s="17" t="s">
        <v>16</v>
      </c>
      <c r="C220" s="18" t="s">
        <v>78</v>
      </c>
      <c r="D220" s="19">
        <v>43507</v>
      </c>
      <c r="E220" s="19" t="s">
        <v>72</v>
      </c>
      <c r="F220" s="19" t="s">
        <v>1</v>
      </c>
      <c r="G220" s="21" t="s">
        <v>72</v>
      </c>
      <c r="H220" s="17">
        <v>9</v>
      </c>
      <c r="I220" s="21">
        <v>190211755</v>
      </c>
      <c r="J220" s="22">
        <v>0</v>
      </c>
      <c r="K220" s="48" t="s">
        <v>17</v>
      </c>
      <c r="L220" s="21" t="s">
        <v>74</v>
      </c>
      <c r="M220" s="43">
        <v>671</v>
      </c>
      <c r="N220" s="44"/>
    </row>
    <row r="221" spans="1:14" s="24" customFormat="1">
      <c r="A221" s="11">
        <v>220</v>
      </c>
      <c r="B221" s="17" t="s">
        <v>16</v>
      </c>
      <c r="C221" s="18" t="s">
        <v>79</v>
      </c>
      <c r="D221" s="19">
        <v>43507</v>
      </c>
      <c r="E221" s="19" t="s">
        <v>72</v>
      </c>
      <c r="F221" s="19" t="s">
        <v>1</v>
      </c>
      <c r="G221" s="21" t="s">
        <v>72</v>
      </c>
      <c r="H221" s="17">
        <v>10</v>
      </c>
      <c r="I221" s="21">
        <v>190211755</v>
      </c>
      <c r="J221" s="22">
        <v>0</v>
      </c>
      <c r="K221" s="23" t="s">
        <v>1</v>
      </c>
      <c r="L221" s="21"/>
      <c r="M221" s="43">
        <v>671</v>
      </c>
      <c r="N221" s="44"/>
    </row>
    <row r="222" spans="1:14" s="24" customFormat="1">
      <c r="A222" s="11">
        <v>221</v>
      </c>
      <c r="B222" s="17" t="s">
        <v>16</v>
      </c>
      <c r="C222" s="18" t="s">
        <v>77</v>
      </c>
      <c r="D222" s="19">
        <v>43746</v>
      </c>
      <c r="E222" s="19" t="s">
        <v>72</v>
      </c>
      <c r="F222" s="19" t="s">
        <v>1</v>
      </c>
      <c r="G222" s="21" t="s">
        <v>72</v>
      </c>
      <c r="H222" s="21">
        <v>0</v>
      </c>
      <c r="I222" s="21">
        <f>+I221+1</f>
        <v>190211756</v>
      </c>
      <c r="J222" s="22">
        <v>0</v>
      </c>
      <c r="K222" s="48" t="s">
        <v>17</v>
      </c>
      <c r="L222" s="21"/>
      <c r="M222" s="43">
        <v>674</v>
      </c>
      <c r="N222" s="44"/>
    </row>
    <row r="223" spans="1:14" s="24" customFormat="1">
      <c r="A223" s="11">
        <v>222</v>
      </c>
      <c r="B223" s="17" t="s">
        <v>16</v>
      </c>
      <c r="C223" s="18" t="s">
        <v>78</v>
      </c>
      <c r="D223" s="19">
        <v>43623</v>
      </c>
      <c r="E223" s="19" t="s">
        <v>72</v>
      </c>
      <c r="F223" s="19" t="s">
        <v>1</v>
      </c>
      <c r="G223" s="21" t="s">
        <v>72</v>
      </c>
      <c r="H223" s="21">
        <v>0</v>
      </c>
      <c r="I223" s="21">
        <f>+I222+1</f>
        <v>190211757</v>
      </c>
      <c r="J223" s="22">
        <v>0</v>
      </c>
      <c r="K223" s="48" t="s">
        <v>17</v>
      </c>
      <c r="L223" s="21"/>
      <c r="M223" s="43">
        <v>674</v>
      </c>
      <c r="N223" s="44"/>
    </row>
    <row r="224" spans="1:14" s="24" customFormat="1">
      <c r="A224" s="11">
        <v>223</v>
      </c>
      <c r="B224" s="17" t="s">
        <v>16</v>
      </c>
      <c r="C224" s="18" t="s">
        <v>79</v>
      </c>
      <c r="D224" s="19">
        <v>42243</v>
      </c>
      <c r="E224" s="19" t="s">
        <v>72</v>
      </c>
      <c r="F224" s="19" t="s">
        <v>1</v>
      </c>
      <c r="G224" s="21" t="s">
        <v>72</v>
      </c>
      <c r="H224" s="17">
        <v>1</v>
      </c>
      <c r="I224" s="21">
        <v>154827331</v>
      </c>
      <c r="J224" s="22">
        <v>0</v>
      </c>
      <c r="K224" s="48" t="s">
        <v>17</v>
      </c>
      <c r="L224" s="21" t="s">
        <v>74</v>
      </c>
      <c r="M224" s="43">
        <v>671</v>
      </c>
      <c r="N224" s="44"/>
    </row>
    <row r="225" spans="1:14" s="24" customFormat="1">
      <c r="A225" s="11">
        <v>224</v>
      </c>
      <c r="B225" s="17" t="s">
        <v>10</v>
      </c>
      <c r="C225" s="18" t="s">
        <v>77</v>
      </c>
      <c r="D225" s="19">
        <v>43243</v>
      </c>
      <c r="E225" s="19" t="s">
        <v>72</v>
      </c>
      <c r="F225" s="19" t="s">
        <v>1</v>
      </c>
      <c r="G225" s="20">
        <v>43836</v>
      </c>
      <c r="H225" s="21">
        <v>0</v>
      </c>
      <c r="I225" s="21">
        <f>+I224+1</f>
        <v>154827332</v>
      </c>
      <c r="J225" s="22">
        <v>7.5</v>
      </c>
      <c r="K225" s="23" t="s">
        <v>1</v>
      </c>
      <c r="L225" s="21"/>
      <c r="M225" s="43">
        <v>671</v>
      </c>
      <c r="N225" s="44"/>
    </row>
    <row r="226" spans="1:14" s="24" customFormat="1">
      <c r="A226" s="11">
        <v>225</v>
      </c>
      <c r="B226" s="17" t="s">
        <v>10</v>
      </c>
      <c r="C226" s="18" t="s">
        <v>78</v>
      </c>
      <c r="D226" s="19">
        <v>43720</v>
      </c>
      <c r="E226" s="19">
        <v>43746</v>
      </c>
      <c r="F226" s="19" t="s">
        <v>1</v>
      </c>
      <c r="G226" s="20">
        <v>43749</v>
      </c>
      <c r="H226" s="17">
        <v>1</v>
      </c>
      <c r="I226" s="21">
        <f>+I225+1</f>
        <v>154827333</v>
      </c>
      <c r="J226" s="22">
        <v>0</v>
      </c>
      <c r="K226" s="48" t="s">
        <v>17</v>
      </c>
      <c r="L226" s="21" t="s">
        <v>57</v>
      </c>
      <c r="M226" s="43">
        <v>674</v>
      </c>
      <c r="N226" s="44"/>
    </row>
    <row r="227" spans="1:14" s="24" customFormat="1">
      <c r="A227" s="11">
        <v>226</v>
      </c>
      <c r="B227" s="17" t="s">
        <v>10</v>
      </c>
      <c r="C227" s="18" t="s">
        <v>79</v>
      </c>
      <c r="D227" s="19">
        <v>43831</v>
      </c>
      <c r="E227" s="19" t="s">
        <v>72</v>
      </c>
      <c r="F227" s="19" t="s">
        <v>1</v>
      </c>
      <c r="G227" s="20">
        <v>43796</v>
      </c>
      <c r="H227" s="21">
        <v>0</v>
      </c>
      <c r="I227" s="21">
        <f>+I226+1</f>
        <v>154827334</v>
      </c>
      <c r="J227" s="22">
        <v>7.5</v>
      </c>
      <c r="K227" s="23" t="s">
        <v>1</v>
      </c>
      <c r="L227" s="21"/>
      <c r="M227" s="43">
        <v>671</v>
      </c>
      <c r="N227" s="44"/>
    </row>
    <row r="228" spans="1:14" s="24" customFormat="1">
      <c r="A228" s="11">
        <v>227</v>
      </c>
      <c r="B228" s="17" t="s">
        <v>10</v>
      </c>
      <c r="C228" s="18" t="s">
        <v>77</v>
      </c>
      <c r="D228" s="19">
        <v>43788</v>
      </c>
      <c r="E228" s="19">
        <v>43836</v>
      </c>
      <c r="F228" s="19" t="s">
        <v>1</v>
      </c>
      <c r="G228" s="20">
        <v>43789</v>
      </c>
      <c r="H228" s="21">
        <v>0</v>
      </c>
      <c r="I228" s="21">
        <f>+I227+1</f>
        <v>154827335</v>
      </c>
      <c r="J228" s="22">
        <f>56.64-33.98</f>
        <v>22.660000000000004</v>
      </c>
      <c r="K228" s="23" t="s">
        <v>1</v>
      </c>
      <c r="L228" s="21" t="s">
        <v>62</v>
      </c>
      <c r="M228" s="43">
        <v>674</v>
      </c>
      <c r="N228" s="44"/>
    </row>
    <row r="229" spans="1:14" s="24" customFormat="1">
      <c r="A229" s="11">
        <v>228</v>
      </c>
      <c r="B229" s="17" t="s">
        <v>10</v>
      </c>
      <c r="C229" s="18" t="s">
        <v>78</v>
      </c>
      <c r="D229" s="19">
        <v>43712</v>
      </c>
      <c r="E229" s="19">
        <v>43816</v>
      </c>
      <c r="F229" s="19" t="s">
        <v>1</v>
      </c>
      <c r="G229" s="20">
        <v>43712</v>
      </c>
      <c r="H229" s="21">
        <v>0</v>
      </c>
      <c r="I229" s="21">
        <f>+I228+1</f>
        <v>154827336</v>
      </c>
      <c r="J229" s="22">
        <f>65-35</f>
        <v>30</v>
      </c>
      <c r="K229" s="23" t="s">
        <v>1</v>
      </c>
      <c r="L229" s="21"/>
      <c r="M229" s="43">
        <v>671</v>
      </c>
      <c r="N229" s="44"/>
    </row>
    <row r="230" spans="1:14" s="24" customFormat="1">
      <c r="A230" s="11">
        <v>229</v>
      </c>
      <c r="B230" s="17" t="s">
        <v>16</v>
      </c>
      <c r="C230" s="18" t="s">
        <v>79</v>
      </c>
      <c r="D230" s="19">
        <v>43600</v>
      </c>
      <c r="E230" s="19" t="s">
        <v>72</v>
      </c>
      <c r="F230" s="19" t="s">
        <v>1</v>
      </c>
      <c r="G230" s="21" t="s">
        <v>72</v>
      </c>
      <c r="H230" s="17">
        <v>1</v>
      </c>
      <c r="I230" s="21">
        <v>190515338</v>
      </c>
      <c r="J230" s="22">
        <v>0</v>
      </c>
      <c r="K230" s="48" t="s">
        <v>17</v>
      </c>
      <c r="L230" s="21" t="s">
        <v>74</v>
      </c>
      <c r="M230" s="43">
        <v>671</v>
      </c>
      <c r="N230" s="44"/>
    </row>
    <row r="231" spans="1:14" s="24" customFormat="1">
      <c r="A231" s="11">
        <v>230</v>
      </c>
      <c r="B231" s="17" t="s">
        <v>16</v>
      </c>
      <c r="C231" s="18" t="s">
        <v>77</v>
      </c>
      <c r="D231" s="19">
        <v>43831</v>
      </c>
      <c r="E231" s="19" t="s">
        <v>73</v>
      </c>
      <c r="F231" s="19" t="s">
        <v>1</v>
      </c>
      <c r="G231" s="20">
        <v>43832</v>
      </c>
      <c r="H231" s="17">
        <v>2</v>
      </c>
      <c r="I231" s="21">
        <v>190520312</v>
      </c>
      <c r="J231" s="22">
        <v>0</v>
      </c>
      <c r="K231" s="23" t="s">
        <v>17</v>
      </c>
      <c r="L231" s="21"/>
      <c r="M231" s="43">
        <v>672</v>
      </c>
      <c r="N231" s="44"/>
    </row>
    <row r="232" spans="1:14" s="24" customFormat="1">
      <c r="A232" s="11">
        <v>231</v>
      </c>
      <c r="B232" s="17" t="s">
        <v>16</v>
      </c>
      <c r="C232" s="18" t="s">
        <v>78</v>
      </c>
      <c r="D232" s="19">
        <v>43831</v>
      </c>
      <c r="E232" s="19" t="s">
        <v>73</v>
      </c>
      <c r="F232" s="19" t="s">
        <v>1</v>
      </c>
      <c r="G232" s="20">
        <v>43832</v>
      </c>
      <c r="H232" s="17">
        <v>3</v>
      </c>
      <c r="I232" s="21">
        <f>+I231+1</f>
        <v>190520313</v>
      </c>
      <c r="J232" s="22">
        <v>0</v>
      </c>
      <c r="K232" s="48" t="s">
        <v>17</v>
      </c>
      <c r="L232" s="21"/>
      <c r="M232" s="43">
        <v>672</v>
      </c>
      <c r="N232" s="44"/>
    </row>
    <row r="233" spans="1:14" s="24" customFormat="1">
      <c r="A233" s="11">
        <v>232</v>
      </c>
      <c r="B233" s="17" t="s">
        <v>16</v>
      </c>
      <c r="C233" s="18" t="s">
        <v>79</v>
      </c>
      <c r="D233" s="19">
        <v>43831</v>
      </c>
      <c r="E233" s="19" t="s">
        <v>73</v>
      </c>
      <c r="F233" s="19" t="s">
        <v>1</v>
      </c>
      <c r="G233" s="20">
        <v>43832</v>
      </c>
      <c r="H233" s="17">
        <v>4</v>
      </c>
      <c r="I233" s="21">
        <v>190618330</v>
      </c>
      <c r="J233" s="22">
        <v>0</v>
      </c>
      <c r="K233" s="48" t="s">
        <v>17</v>
      </c>
      <c r="L233" s="21" t="s">
        <v>74</v>
      </c>
      <c r="M233" s="43">
        <v>671</v>
      </c>
      <c r="N233" s="44"/>
    </row>
    <row r="234" spans="1:14" s="24" customFormat="1">
      <c r="A234" s="11">
        <v>233</v>
      </c>
      <c r="B234" s="17" t="s">
        <v>16</v>
      </c>
      <c r="C234" s="18" t="s">
        <v>77</v>
      </c>
      <c r="D234" s="19">
        <v>43831</v>
      </c>
      <c r="E234" s="19" t="s">
        <v>73</v>
      </c>
      <c r="F234" s="19" t="s">
        <v>1</v>
      </c>
      <c r="G234" s="20">
        <v>43832</v>
      </c>
      <c r="H234" s="17">
        <v>5</v>
      </c>
      <c r="I234" s="21">
        <v>190618330</v>
      </c>
      <c r="J234" s="22">
        <v>0</v>
      </c>
      <c r="K234" s="48" t="s">
        <v>17</v>
      </c>
      <c r="L234" s="21" t="s">
        <v>74</v>
      </c>
      <c r="M234" s="43">
        <v>671</v>
      </c>
      <c r="N234" s="44"/>
    </row>
    <row r="235" spans="1:14" s="24" customFormat="1">
      <c r="A235" s="11">
        <v>234</v>
      </c>
      <c r="B235" s="17" t="s">
        <v>16</v>
      </c>
      <c r="C235" s="18" t="s">
        <v>78</v>
      </c>
      <c r="D235" s="19">
        <v>43831</v>
      </c>
      <c r="E235" s="19" t="s">
        <v>73</v>
      </c>
      <c r="F235" s="19" t="s">
        <v>1</v>
      </c>
      <c r="G235" s="20">
        <v>43832</v>
      </c>
      <c r="H235" s="17">
        <v>6</v>
      </c>
      <c r="I235" s="21">
        <v>190618330</v>
      </c>
      <c r="J235" s="22">
        <v>0</v>
      </c>
      <c r="K235" s="48" t="s">
        <v>17</v>
      </c>
      <c r="L235" s="21" t="s">
        <v>74</v>
      </c>
      <c r="M235" s="43">
        <v>671</v>
      </c>
      <c r="N235" s="44"/>
    </row>
    <row r="236" spans="1:14" s="24" customFormat="1">
      <c r="A236" s="11">
        <v>235</v>
      </c>
      <c r="B236" s="17" t="s">
        <v>16</v>
      </c>
      <c r="C236" s="18" t="s">
        <v>79</v>
      </c>
      <c r="D236" s="19">
        <v>43831</v>
      </c>
      <c r="E236" s="19" t="s">
        <v>73</v>
      </c>
      <c r="F236" s="19" t="s">
        <v>1</v>
      </c>
      <c r="G236" s="20">
        <v>43832</v>
      </c>
      <c r="H236" s="17">
        <v>7</v>
      </c>
      <c r="I236" s="21">
        <v>190618330</v>
      </c>
      <c r="J236" s="22">
        <v>0</v>
      </c>
      <c r="K236" s="48" t="s">
        <v>17</v>
      </c>
      <c r="L236" s="21" t="s">
        <v>74</v>
      </c>
      <c r="M236" s="43">
        <v>671</v>
      </c>
      <c r="N236" s="44"/>
    </row>
    <row r="237" spans="1:14" s="24" customFormat="1">
      <c r="A237" s="11">
        <v>236</v>
      </c>
      <c r="B237" s="17" t="s">
        <v>16</v>
      </c>
      <c r="C237" s="18" t="s">
        <v>77</v>
      </c>
      <c r="D237" s="19">
        <v>43831</v>
      </c>
      <c r="E237" s="19" t="s">
        <v>73</v>
      </c>
      <c r="F237" s="19" t="s">
        <v>1</v>
      </c>
      <c r="G237" s="20">
        <v>43832</v>
      </c>
      <c r="H237" s="17">
        <v>8</v>
      </c>
      <c r="I237" s="21">
        <v>190618330</v>
      </c>
      <c r="J237" s="22">
        <v>0</v>
      </c>
      <c r="K237" s="48" t="s">
        <v>17</v>
      </c>
      <c r="L237" s="21" t="s">
        <v>74</v>
      </c>
      <c r="M237" s="43">
        <v>671</v>
      </c>
      <c r="N237" s="44"/>
    </row>
    <row r="238" spans="1:14" s="24" customFormat="1">
      <c r="A238" s="11">
        <v>237</v>
      </c>
      <c r="B238" s="17" t="s">
        <v>16</v>
      </c>
      <c r="C238" s="18" t="s">
        <v>78</v>
      </c>
      <c r="D238" s="19">
        <v>43831</v>
      </c>
      <c r="E238" s="19" t="s">
        <v>73</v>
      </c>
      <c r="F238" s="19" t="s">
        <v>1</v>
      </c>
      <c r="G238" s="20">
        <v>43832</v>
      </c>
      <c r="H238" s="17">
        <v>9</v>
      </c>
      <c r="I238" s="21">
        <v>190618330</v>
      </c>
      <c r="J238" s="22">
        <v>0</v>
      </c>
      <c r="K238" s="48" t="s">
        <v>17</v>
      </c>
      <c r="L238" s="21" t="s">
        <v>74</v>
      </c>
      <c r="M238" s="43">
        <v>671</v>
      </c>
      <c r="N238" s="44"/>
    </row>
    <row r="239" spans="1:14" s="24" customFormat="1">
      <c r="A239" s="11">
        <v>238</v>
      </c>
      <c r="B239" s="17" t="s">
        <v>16</v>
      </c>
      <c r="C239" s="18" t="s">
        <v>79</v>
      </c>
      <c r="D239" s="19">
        <v>43831</v>
      </c>
      <c r="E239" s="19" t="s">
        <v>73</v>
      </c>
      <c r="F239" s="19" t="s">
        <v>1</v>
      </c>
      <c r="G239" s="20">
        <v>43832</v>
      </c>
      <c r="H239" s="17">
        <v>10</v>
      </c>
      <c r="I239" s="21">
        <v>190618330</v>
      </c>
      <c r="J239" s="22">
        <v>0</v>
      </c>
      <c r="K239" s="48" t="s">
        <v>17</v>
      </c>
      <c r="L239" s="21" t="s">
        <v>74</v>
      </c>
      <c r="M239" s="43">
        <v>671</v>
      </c>
      <c r="N239" s="44"/>
    </row>
    <row r="240" spans="1:14" s="24" customFormat="1">
      <c r="A240" s="11">
        <v>239</v>
      </c>
      <c r="B240" s="17" t="s">
        <v>16</v>
      </c>
      <c r="C240" s="18" t="s">
        <v>77</v>
      </c>
      <c r="D240" s="19">
        <v>43831</v>
      </c>
      <c r="E240" s="19" t="s">
        <v>73</v>
      </c>
      <c r="F240" s="19" t="s">
        <v>1</v>
      </c>
      <c r="G240" s="20">
        <v>43832</v>
      </c>
      <c r="H240" s="17">
        <v>11</v>
      </c>
      <c r="I240" s="21">
        <v>190408310</v>
      </c>
      <c r="J240" s="22">
        <v>0</v>
      </c>
      <c r="K240" s="48" t="s">
        <v>17</v>
      </c>
      <c r="L240" s="21" t="s">
        <v>74</v>
      </c>
      <c r="M240" s="43">
        <v>671</v>
      </c>
      <c r="N240" s="44"/>
    </row>
    <row r="241" spans="1:14" s="24" customFormat="1">
      <c r="A241" s="11">
        <v>240</v>
      </c>
      <c r="B241" s="17" t="s">
        <v>16</v>
      </c>
      <c r="C241" s="18" t="s">
        <v>78</v>
      </c>
      <c r="D241" s="19">
        <v>43717</v>
      </c>
      <c r="E241" s="19">
        <v>43782</v>
      </c>
      <c r="F241" s="19" t="s">
        <v>1</v>
      </c>
      <c r="G241" s="20">
        <v>43718</v>
      </c>
      <c r="H241" s="21">
        <v>0</v>
      </c>
      <c r="I241" s="21">
        <f>+I240+1</f>
        <v>190408311</v>
      </c>
      <c r="J241" s="22">
        <f>50.87-35.61</f>
        <v>15.259999999999998</v>
      </c>
      <c r="K241" s="23" t="s">
        <v>1</v>
      </c>
      <c r="L241" s="21" t="s">
        <v>62</v>
      </c>
      <c r="M241" s="43">
        <v>674</v>
      </c>
      <c r="N241" s="44"/>
    </row>
    <row r="242" spans="1:14" s="24" customFormat="1">
      <c r="A242" s="11">
        <v>241</v>
      </c>
      <c r="B242" s="17" t="s">
        <v>10</v>
      </c>
      <c r="C242" s="18" t="s">
        <v>79</v>
      </c>
      <c r="D242" s="19">
        <v>43778</v>
      </c>
      <c r="E242" s="19">
        <v>43832</v>
      </c>
      <c r="F242" s="19" t="s">
        <v>1</v>
      </c>
      <c r="G242" s="20">
        <v>43837</v>
      </c>
      <c r="H242" s="21">
        <v>0</v>
      </c>
      <c r="I242" s="21">
        <f>+I241+1</f>
        <v>190408312</v>
      </c>
      <c r="J242" s="22">
        <v>7.5</v>
      </c>
      <c r="K242" s="23" t="s">
        <v>1</v>
      </c>
      <c r="L242" s="21"/>
      <c r="M242" s="43">
        <v>671</v>
      </c>
      <c r="N242" s="44"/>
    </row>
    <row r="243" spans="1:14" s="24" customFormat="1">
      <c r="A243" s="11">
        <v>242</v>
      </c>
      <c r="B243" s="17" t="s">
        <v>10</v>
      </c>
      <c r="C243" s="18" t="s">
        <v>77</v>
      </c>
      <c r="D243" s="19">
        <v>43594</v>
      </c>
      <c r="E243" s="19">
        <v>43684</v>
      </c>
      <c r="F243" s="19" t="s">
        <v>1</v>
      </c>
      <c r="G243" s="20">
        <v>43599</v>
      </c>
      <c r="H243" s="21">
        <v>0</v>
      </c>
      <c r="I243" s="21">
        <f>+I242+1</f>
        <v>190408313</v>
      </c>
      <c r="J243" s="22">
        <v>7.5</v>
      </c>
      <c r="K243" s="23" t="s">
        <v>1</v>
      </c>
      <c r="L243" s="21" t="s">
        <v>62</v>
      </c>
      <c r="M243" s="43">
        <v>674</v>
      </c>
      <c r="N243" s="44"/>
    </row>
    <row r="244" spans="1:14" s="24" customFormat="1">
      <c r="A244" s="11">
        <v>243</v>
      </c>
      <c r="B244" s="17" t="s">
        <v>10</v>
      </c>
      <c r="C244" s="18" t="s">
        <v>78</v>
      </c>
      <c r="D244" s="19">
        <v>43594</v>
      </c>
      <c r="E244" s="19">
        <v>43684</v>
      </c>
      <c r="F244" s="19" t="s">
        <v>1</v>
      </c>
      <c r="G244" s="20">
        <v>43608</v>
      </c>
      <c r="H244" s="21">
        <v>0</v>
      </c>
      <c r="I244" s="21">
        <f>+I243+1</f>
        <v>190408314</v>
      </c>
      <c r="J244" s="22">
        <v>7.5</v>
      </c>
      <c r="K244" s="23" t="s">
        <v>1</v>
      </c>
      <c r="L244" s="21" t="s">
        <v>62</v>
      </c>
      <c r="M244" s="43">
        <v>674</v>
      </c>
      <c r="N244" s="44"/>
    </row>
    <row r="245" spans="1:14" s="24" customFormat="1">
      <c r="A245" s="11">
        <v>244</v>
      </c>
      <c r="B245" s="17" t="s">
        <v>16</v>
      </c>
      <c r="C245" s="18" t="s">
        <v>79</v>
      </c>
      <c r="D245" s="19">
        <v>43831</v>
      </c>
      <c r="E245" s="19" t="s">
        <v>73</v>
      </c>
      <c r="F245" s="19" t="s">
        <v>1</v>
      </c>
      <c r="G245" s="20">
        <v>43832</v>
      </c>
      <c r="H245" s="17">
        <v>1</v>
      </c>
      <c r="I245" s="21">
        <v>170118335</v>
      </c>
      <c r="J245" s="22">
        <v>0</v>
      </c>
      <c r="K245" s="23" t="s">
        <v>1</v>
      </c>
      <c r="L245" s="21"/>
      <c r="M245" s="43">
        <v>671</v>
      </c>
      <c r="N245" s="44"/>
    </row>
    <row r="246" spans="1:14" s="24" customFormat="1">
      <c r="A246" s="11">
        <v>245</v>
      </c>
      <c r="B246" s="17" t="s">
        <v>10</v>
      </c>
      <c r="C246" s="18" t="s">
        <v>77</v>
      </c>
      <c r="D246" s="19">
        <v>43551</v>
      </c>
      <c r="E246" s="19" t="s">
        <v>72</v>
      </c>
      <c r="F246" s="19" t="s">
        <v>1</v>
      </c>
      <c r="G246" s="20">
        <v>43809</v>
      </c>
      <c r="H246" s="21">
        <v>0</v>
      </c>
      <c r="I246" s="21">
        <f t="shared" ref="I246:I251" si="13">+I245+1</f>
        <v>170118336</v>
      </c>
      <c r="J246" s="22">
        <f>50-35</f>
        <v>15</v>
      </c>
      <c r="K246" s="23" t="s">
        <v>1</v>
      </c>
      <c r="L246" s="21"/>
      <c r="M246" s="43">
        <v>671</v>
      </c>
      <c r="N246" s="44"/>
    </row>
    <row r="247" spans="1:14" s="24" customFormat="1">
      <c r="A247" s="11">
        <v>246</v>
      </c>
      <c r="B247" s="17" t="s">
        <v>10</v>
      </c>
      <c r="C247" s="18" t="s">
        <v>78</v>
      </c>
      <c r="D247" s="19">
        <v>43528</v>
      </c>
      <c r="E247" s="19" t="s">
        <v>72</v>
      </c>
      <c r="F247" s="19" t="s">
        <v>1</v>
      </c>
      <c r="G247" s="20">
        <v>43839</v>
      </c>
      <c r="H247" s="21">
        <v>0</v>
      </c>
      <c r="I247" s="21">
        <f t="shared" si="13"/>
        <v>170118337</v>
      </c>
      <c r="J247" s="22">
        <v>9</v>
      </c>
      <c r="K247" s="23" t="s">
        <v>1</v>
      </c>
      <c r="L247" s="21"/>
      <c r="M247" s="43">
        <v>673</v>
      </c>
      <c r="N247" s="44"/>
    </row>
    <row r="248" spans="1:14" s="24" customFormat="1">
      <c r="A248" s="11">
        <v>247</v>
      </c>
      <c r="B248" s="17" t="s">
        <v>10</v>
      </c>
      <c r="C248" s="18" t="s">
        <v>79</v>
      </c>
      <c r="D248" s="19">
        <v>43831</v>
      </c>
      <c r="E248" s="19" t="s">
        <v>72</v>
      </c>
      <c r="F248" s="19" t="s">
        <v>1</v>
      </c>
      <c r="G248" s="20">
        <v>43836</v>
      </c>
      <c r="H248" s="21">
        <v>0</v>
      </c>
      <c r="I248" s="21">
        <f t="shared" si="13"/>
        <v>170118338</v>
      </c>
      <c r="J248" s="22">
        <f>55.75-39.03</f>
        <v>16.72</v>
      </c>
      <c r="K248" s="23" t="s">
        <v>1</v>
      </c>
      <c r="L248" s="21" t="s">
        <v>62</v>
      </c>
      <c r="M248" s="43">
        <v>674</v>
      </c>
      <c r="N248" s="44"/>
    </row>
    <row r="249" spans="1:14" s="24" customFormat="1">
      <c r="A249" s="11">
        <v>248</v>
      </c>
      <c r="B249" s="17" t="s">
        <v>10</v>
      </c>
      <c r="C249" s="18" t="s">
        <v>77</v>
      </c>
      <c r="D249" s="19">
        <v>43551</v>
      </c>
      <c r="E249" s="19">
        <v>43627</v>
      </c>
      <c r="F249" s="19" t="s">
        <v>1</v>
      </c>
      <c r="G249" s="20">
        <v>43696</v>
      </c>
      <c r="H249" s="21">
        <v>0</v>
      </c>
      <c r="I249" s="21">
        <f t="shared" si="13"/>
        <v>170118339</v>
      </c>
      <c r="J249" s="22">
        <f>55.75-39.03</f>
        <v>16.72</v>
      </c>
      <c r="K249" s="23" t="s">
        <v>1</v>
      </c>
      <c r="L249" s="21" t="s">
        <v>62</v>
      </c>
      <c r="M249" s="43">
        <v>674</v>
      </c>
      <c r="N249" s="44"/>
    </row>
    <row r="250" spans="1:14" s="24" customFormat="1">
      <c r="A250" s="11">
        <v>249</v>
      </c>
      <c r="B250" s="17" t="s">
        <v>10</v>
      </c>
      <c r="C250" s="18" t="s">
        <v>78</v>
      </c>
      <c r="D250" s="19">
        <v>43551</v>
      </c>
      <c r="E250" s="19" t="s">
        <v>72</v>
      </c>
      <c r="F250" s="19" t="s">
        <v>1</v>
      </c>
      <c r="G250" s="20">
        <v>43809</v>
      </c>
      <c r="H250" s="21">
        <v>0</v>
      </c>
      <c r="I250" s="21">
        <f t="shared" si="13"/>
        <v>170118340</v>
      </c>
      <c r="J250" s="22">
        <f>25-17.5</f>
        <v>7.5</v>
      </c>
      <c r="K250" s="23" t="s">
        <v>1</v>
      </c>
      <c r="L250" s="21"/>
      <c r="M250" s="43">
        <v>671</v>
      </c>
      <c r="N250" s="44"/>
    </row>
    <row r="251" spans="1:14" s="24" customFormat="1">
      <c r="A251" s="11">
        <v>250</v>
      </c>
      <c r="B251" s="17" t="s">
        <v>10</v>
      </c>
      <c r="C251" s="18" t="s">
        <v>79</v>
      </c>
      <c r="D251" s="19">
        <v>43791</v>
      </c>
      <c r="E251" s="19">
        <v>43839</v>
      </c>
      <c r="F251" s="19" t="s">
        <v>1</v>
      </c>
      <c r="G251" s="21" t="s">
        <v>72</v>
      </c>
      <c r="H251" s="17">
        <v>1</v>
      </c>
      <c r="I251" s="21">
        <f t="shared" si="13"/>
        <v>170118341</v>
      </c>
      <c r="J251" s="22">
        <v>0</v>
      </c>
      <c r="K251" s="48" t="s">
        <v>17</v>
      </c>
      <c r="L251" s="21"/>
      <c r="M251" s="43">
        <v>672</v>
      </c>
      <c r="N251" s="44"/>
    </row>
    <row r="252" spans="1:14" s="24" customFormat="1">
      <c r="A252" s="11">
        <v>251</v>
      </c>
      <c r="B252" s="17" t="s">
        <v>10</v>
      </c>
      <c r="C252" s="18" t="s">
        <v>77</v>
      </c>
      <c r="D252" s="19">
        <v>43384</v>
      </c>
      <c r="E252" s="19">
        <v>43664</v>
      </c>
      <c r="F252" s="19" t="s">
        <v>1</v>
      </c>
      <c r="G252" s="26" t="s">
        <v>59</v>
      </c>
      <c r="H252" s="21">
        <v>0</v>
      </c>
      <c r="I252" s="21">
        <f>+I251+1</f>
        <v>170118342</v>
      </c>
      <c r="J252" s="22">
        <f>80.65-48.4</f>
        <v>32.250000000000007</v>
      </c>
      <c r="K252" s="23" t="s">
        <v>1</v>
      </c>
      <c r="L252" s="21" t="s">
        <v>62</v>
      </c>
      <c r="M252" s="43">
        <v>674</v>
      </c>
      <c r="N252" s="44"/>
    </row>
    <row r="253" spans="1:14" s="24" customFormat="1">
      <c r="A253" s="11">
        <v>252</v>
      </c>
      <c r="B253" s="17" t="s">
        <v>10</v>
      </c>
      <c r="C253" s="18" t="s">
        <v>78</v>
      </c>
      <c r="D253" s="19">
        <v>43697</v>
      </c>
      <c r="E253" s="19">
        <v>43832</v>
      </c>
      <c r="F253" s="19" t="s">
        <v>1</v>
      </c>
      <c r="G253" s="21" t="s">
        <v>72</v>
      </c>
      <c r="H253" s="17">
        <v>1</v>
      </c>
      <c r="I253" s="21">
        <f>+I252+1</f>
        <v>170118343</v>
      </c>
      <c r="J253" s="22">
        <v>0</v>
      </c>
      <c r="K253" s="48" t="s">
        <v>17</v>
      </c>
      <c r="L253" s="21"/>
      <c r="M253" s="43">
        <v>672</v>
      </c>
      <c r="N253" s="44"/>
    </row>
    <row r="254" spans="1:14" s="24" customFormat="1">
      <c r="A254" s="11">
        <v>253</v>
      </c>
      <c r="B254" s="17" t="s">
        <v>16</v>
      </c>
      <c r="C254" s="18" t="s">
        <v>79</v>
      </c>
      <c r="D254" s="19">
        <v>43831</v>
      </c>
      <c r="E254" s="19" t="s">
        <v>73</v>
      </c>
      <c r="F254" s="19" t="s">
        <v>1</v>
      </c>
      <c r="G254" s="20">
        <v>43832</v>
      </c>
      <c r="H254" s="17">
        <v>2</v>
      </c>
      <c r="I254" s="21">
        <v>170118335</v>
      </c>
      <c r="J254" s="22">
        <v>0</v>
      </c>
      <c r="K254" s="23" t="s">
        <v>1</v>
      </c>
      <c r="L254" s="21"/>
      <c r="M254" s="43">
        <v>671</v>
      </c>
      <c r="N254" s="44"/>
    </row>
    <row r="255" spans="1:14" s="24" customFormat="1">
      <c r="A255" s="11">
        <v>254</v>
      </c>
      <c r="B255" s="17" t="s">
        <v>10</v>
      </c>
      <c r="C255" s="18" t="s">
        <v>77</v>
      </c>
      <c r="D255" s="19">
        <v>43720</v>
      </c>
      <c r="E255" s="19" t="s">
        <v>72</v>
      </c>
      <c r="F255" s="19" t="s">
        <v>1</v>
      </c>
      <c r="G255" s="20">
        <v>43776</v>
      </c>
      <c r="H255" s="17">
        <v>3</v>
      </c>
      <c r="I255" s="21">
        <f>+I254+1</f>
        <v>170118336</v>
      </c>
      <c r="J255" s="22">
        <v>67.17</v>
      </c>
      <c r="K255" s="23" t="s">
        <v>1</v>
      </c>
      <c r="L255" s="21"/>
      <c r="M255" s="43">
        <v>671</v>
      </c>
      <c r="N255" s="44"/>
    </row>
    <row r="256" spans="1:14" s="24" customFormat="1">
      <c r="A256" s="11">
        <v>255</v>
      </c>
      <c r="B256" s="17" t="s">
        <v>10</v>
      </c>
      <c r="C256" s="18" t="s">
        <v>78</v>
      </c>
      <c r="D256" s="19">
        <v>43789</v>
      </c>
      <c r="E256" s="19">
        <v>43840</v>
      </c>
      <c r="F256" s="19" t="s">
        <v>1</v>
      </c>
      <c r="G256" s="20">
        <v>43825</v>
      </c>
      <c r="H256" s="21">
        <v>0</v>
      </c>
      <c r="I256" s="21">
        <f t="shared" ref="I256:I265" si="14">+I255+1</f>
        <v>170118337</v>
      </c>
      <c r="J256" s="22">
        <f>55-38.5</f>
        <v>16.5</v>
      </c>
      <c r="K256" s="23" t="s">
        <v>1</v>
      </c>
      <c r="L256" s="21"/>
      <c r="M256" s="43">
        <v>671</v>
      </c>
      <c r="N256" s="44"/>
    </row>
    <row r="257" spans="1:14" s="24" customFormat="1">
      <c r="A257" s="11">
        <v>256</v>
      </c>
      <c r="B257" s="17" t="s">
        <v>10</v>
      </c>
      <c r="C257" s="18" t="s">
        <v>79</v>
      </c>
      <c r="D257" s="19">
        <v>43789</v>
      </c>
      <c r="E257" s="19">
        <v>43840</v>
      </c>
      <c r="F257" s="19" t="s">
        <v>1</v>
      </c>
      <c r="G257" s="20">
        <v>43836</v>
      </c>
      <c r="H257" s="21">
        <v>0</v>
      </c>
      <c r="I257" s="21">
        <f t="shared" si="14"/>
        <v>170118338</v>
      </c>
      <c r="J257" s="22">
        <v>7.5</v>
      </c>
      <c r="K257" s="23" t="s">
        <v>1</v>
      </c>
      <c r="L257" s="21"/>
      <c r="M257" s="43">
        <v>671</v>
      </c>
      <c r="N257" s="44"/>
    </row>
    <row r="258" spans="1:14" s="24" customFormat="1">
      <c r="A258" s="11">
        <v>257</v>
      </c>
      <c r="B258" s="17" t="s">
        <v>10</v>
      </c>
      <c r="C258" s="18" t="s">
        <v>77</v>
      </c>
      <c r="D258" s="19">
        <v>43752</v>
      </c>
      <c r="E258" s="19">
        <v>43832</v>
      </c>
      <c r="F258" s="19" t="s">
        <v>1</v>
      </c>
      <c r="G258" s="20">
        <v>43763</v>
      </c>
      <c r="H258" s="21">
        <v>0</v>
      </c>
      <c r="I258" s="21">
        <f t="shared" si="14"/>
        <v>170118339</v>
      </c>
      <c r="J258" s="22">
        <f>192.96-150.21</f>
        <v>42.75</v>
      </c>
      <c r="K258" s="23" t="s">
        <v>1</v>
      </c>
      <c r="L258" s="21" t="s">
        <v>64</v>
      </c>
      <c r="M258" s="43">
        <v>674</v>
      </c>
      <c r="N258" s="44"/>
    </row>
    <row r="259" spans="1:14" s="24" customFormat="1">
      <c r="A259" s="11">
        <v>258</v>
      </c>
      <c r="B259" s="17" t="s">
        <v>10</v>
      </c>
      <c r="C259" s="18" t="s">
        <v>78</v>
      </c>
      <c r="D259" s="19">
        <v>43344</v>
      </c>
      <c r="E259" s="19">
        <v>43727</v>
      </c>
      <c r="F259" s="19" t="s">
        <v>1</v>
      </c>
      <c r="G259" s="20">
        <v>43629</v>
      </c>
      <c r="H259" s="21">
        <v>0</v>
      </c>
      <c r="I259" s="21">
        <f t="shared" si="14"/>
        <v>170118340</v>
      </c>
      <c r="J259" s="22">
        <v>7.5</v>
      </c>
      <c r="K259" s="23" t="s">
        <v>1</v>
      </c>
      <c r="L259" s="21"/>
      <c r="M259" s="43">
        <v>671</v>
      </c>
      <c r="N259" s="44"/>
    </row>
    <row r="260" spans="1:14" s="24" customFormat="1">
      <c r="A260" s="11">
        <v>259</v>
      </c>
      <c r="B260" s="17" t="s">
        <v>10</v>
      </c>
      <c r="C260" s="18" t="s">
        <v>79</v>
      </c>
      <c r="D260" s="19">
        <v>43344</v>
      </c>
      <c r="E260" s="19">
        <v>43727</v>
      </c>
      <c r="F260" s="19" t="s">
        <v>1</v>
      </c>
      <c r="G260" s="20">
        <v>43637</v>
      </c>
      <c r="H260" s="21">
        <v>0</v>
      </c>
      <c r="I260" s="21">
        <f t="shared" si="14"/>
        <v>170118341</v>
      </c>
      <c r="J260" s="22">
        <v>7.5</v>
      </c>
      <c r="K260" s="23" t="s">
        <v>1</v>
      </c>
      <c r="L260" s="21"/>
      <c r="M260" s="43">
        <v>671</v>
      </c>
      <c r="N260" s="44"/>
    </row>
    <row r="261" spans="1:14" s="24" customFormat="1">
      <c r="A261" s="11">
        <v>260</v>
      </c>
      <c r="B261" s="17" t="s">
        <v>10</v>
      </c>
      <c r="C261" s="18" t="s">
        <v>77</v>
      </c>
      <c r="D261" s="19">
        <v>43344</v>
      </c>
      <c r="E261" s="19">
        <v>43727</v>
      </c>
      <c r="F261" s="19" t="s">
        <v>1</v>
      </c>
      <c r="G261" s="20">
        <v>43621</v>
      </c>
      <c r="H261" s="21">
        <v>0</v>
      </c>
      <c r="I261" s="21">
        <f t="shared" si="14"/>
        <v>170118342</v>
      </c>
      <c r="J261" s="22">
        <f>23-16.1</f>
        <v>6.8999999999999986</v>
      </c>
      <c r="K261" s="23" t="s">
        <v>1</v>
      </c>
      <c r="L261" s="21"/>
      <c r="M261" s="43">
        <v>671</v>
      </c>
      <c r="N261" s="44"/>
    </row>
    <row r="262" spans="1:14" s="24" customFormat="1">
      <c r="A262" s="11">
        <v>261</v>
      </c>
      <c r="B262" s="17" t="s">
        <v>10</v>
      </c>
      <c r="C262" s="18" t="s">
        <v>78</v>
      </c>
      <c r="D262" s="19">
        <v>43344</v>
      </c>
      <c r="E262" s="19">
        <v>43727</v>
      </c>
      <c r="F262" s="19" t="s">
        <v>1</v>
      </c>
      <c r="G262" s="20">
        <v>43657</v>
      </c>
      <c r="H262" s="21">
        <v>0</v>
      </c>
      <c r="I262" s="21">
        <f t="shared" si="14"/>
        <v>170118343</v>
      </c>
      <c r="J262" s="22">
        <v>7.5</v>
      </c>
      <c r="K262" s="23" t="s">
        <v>1</v>
      </c>
      <c r="L262" s="21"/>
      <c r="M262" s="43">
        <v>671</v>
      </c>
      <c r="N262" s="44"/>
    </row>
    <row r="263" spans="1:14" s="24" customFormat="1">
      <c r="A263" s="11">
        <v>262</v>
      </c>
      <c r="B263" s="17" t="s">
        <v>10</v>
      </c>
      <c r="C263" s="18" t="s">
        <v>79</v>
      </c>
      <c r="D263" s="19">
        <v>43721</v>
      </c>
      <c r="E263" s="19">
        <v>43815</v>
      </c>
      <c r="F263" s="19" t="s">
        <v>1</v>
      </c>
      <c r="G263" s="20">
        <v>43738</v>
      </c>
      <c r="H263" s="21">
        <v>0</v>
      </c>
      <c r="I263" s="21">
        <f t="shared" si="14"/>
        <v>170118344</v>
      </c>
      <c r="J263" s="22">
        <v>7.5</v>
      </c>
      <c r="K263" s="23" t="s">
        <v>1</v>
      </c>
      <c r="L263" s="21"/>
      <c r="M263" s="43">
        <v>671</v>
      </c>
      <c r="N263" s="44"/>
    </row>
    <row r="264" spans="1:14" s="24" customFormat="1">
      <c r="A264" s="11">
        <v>263</v>
      </c>
      <c r="B264" s="17" t="s">
        <v>10</v>
      </c>
      <c r="C264" s="18" t="s">
        <v>77</v>
      </c>
      <c r="D264" s="19">
        <v>43356</v>
      </c>
      <c r="E264" s="19">
        <v>43761</v>
      </c>
      <c r="F264" s="19" t="s">
        <v>1</v>
      </c>
      <c r="G264" s="20">
        <v>43742</v>
      </c>
      <c r="H264" s="21">
        <v>0</v>
      </c>
      <c r="I264" s="21">
        <f t="shared" si="14"/>
        <v>170118345</v>
      </c>
      <c r="J264" s="22">
        <f>97.8-68.47</f>
        <v>29.33</v>
      </c>
      <c r="K264" s="23" t="s">
        <v>1</v>
      </c>
      <c r="L264" s="21"/>
      <c r="M264" s="43">
        <v>671</v>
      </c>
      <c r="N264" s="44"/>
    </row>
    <row r="265" spans="1:14" s="24" customFormat="1">
      <c r="A265" s="11">
        <v>264</v>
      </c>
      <c r="B265" s="17" t="s">
        <v>10</v>
      </c>
      <c r="C265" s="18" t="s">
        <v>78</v>
      </c>
      <c r="D265" s="19">
        <v>43795</v>
      </c>
      <c r="E265" s="19">
        <v>43840</v>
      </c>
      <c r="F265" s="19" t="s">
        <v>1</v>
      </c>
      <c r="G265" s="20">
        <v>43796</v>
      </c>
      <c r="H265" s="21">
        <v>0</v>
      </c>
      <c r="I265" s="21">
        <f t="shared" si="14"/>
        <v>170118346</v>
      </c>
      <c r="J265" s="22">
        <v>7.5</v>
      </c>
      <c r="K265" s="23" t="s">
        <v>1</v>
      </c>
      <c r="L265" s="21"/>
      <c r="M265" s="43">
        <v>671</v>
      </c>
      <c r="N265" s="44"/>
    </row>
    <row r="266" spans="1:14" s="24" customFormat="1">
      <c r="A266" s="11">
        <v>265</v>
      </c>
      <c r="B266" s="17" t="s">
        <v>16</v>
      </c>
      <c r="C266" s="18" t="s">
        <v>79</v>
      </c>
      <c r="D266" s="19">
        <v>42834</v>
      </c>
      <c r="E266" s="19" t="s">
        <v>72</v>
      </c>
      <c r="F266" s="19" t="s">
        <v>1</v>
      </c>
      <c r="G266" s="21" t="s">
        <v>72</v>
      </c>
      <c r="H266" s="17">
        <v>1</v>
      </c>
      <c r="I266" s="21">
        <v>170409338</v>
      </c>
      <c r="J266" s="22">
        <v>0</v>
      </c>
      <c r="K266" s="48" t="s">
        <v>17</v>
      </c>
      <c r="L266" s="21" t="s">
        <v>74</v>
      </c>
      <c r="M266" s="43">
        <v>671</v>
      </c>
      <c r="N266" s="44"/>
    </row>
    <row r="267" spans="1:14" s="24" customFormat="1">
      <c r="A267" s="11">
        <v>266</v>
      </c>
      <c r="B267" s="17" t="s">
        <v>16</v>
      </c>
      <c r="C267" s="18" t="s">
        <v>77</v>
      </c>
      <c r="D267" s="19">
        <v>43326</v>
      </c>
      <c r="E267" s="19" t="s">
        <v>72</v>
      </c>
      <c r="F267" s="19" t="s">
        <v>1</v>
      </c>
      <c r="G267" s="21" t="s">
        <v>72</v>
      </c>
      <c r="H267" s="17">
        <v>2</v>
      </c>
      <c r="I267" s="21">
        <v>180914335</v>
      </c>
      <c r="J267" s="22">
        <v>0</v>
      </c>
      <c r="K267" s="48" t="s">
        <v>17</v>
      </c>
      <c r="L267" s="21" t="s">
        <v>74</v>
      </c>
      <c r="M267" s="43">
        <v>671</v>
      </c>
      <c r="N267" s="44"/>
    </row>
    <row r="268" spans="1:14" s="24" customFormat="1">
      <c r="A268" s="11">
        <v>267</v>
      </c>
      <c r="B268" s="17" t="s">
        <v>10</v>
      </c>
      <c r="C268" s="18" t="s">
        <v>78</v>
      </c>
      <c r="D268" s="19">
        <v>43831</v>
      </c>
      <c r="E268" s="19" t="s">
        <v>72</v>
      </c>
      <c r="F268" s="19" t="s">
        <v>1</v>
      </c>
      <c r="G268" s="20">
        <v>43609</v>
      </c>
      <c r="H268" s="21">
        <v>0</v>
      </c>
      <c r="I268" s="21">
        <f>+I267+1</f>
        <v>180914336</v>
      </c>
      <c r="J268" s="22">
        <f>37.8-26.46</f>
        <v>11.339999999999996</v>
      </c>
      <c r="K268" s="23" t="s">
        <v>1</v>
      </c>
      <c r="L268" s="21"/>
      <c r="M268" s="43">
        <v>671</v>
      </c>
      <c r="N268" s="44"/>
    </row>
    <row r="269" spans="1:14" s="24" customFormat="1">
      <c r="A269" s="11">
        <v>268</v>
      </c>
      <c r="B269" s="17" t="s">
        <v>16</v>
      </c>
      <c r="C269" s="18" t="s">
        <v>79</v>
      </c>
      <c r="D269" s="19">
        <v>43700</v>
      </c>
      <c r="E269" s="19" t="s">
        <v>72</v>
      </c>
      <c r="F269" s="19" t="s">
        <v>1</v>
      </c>
      <c r="G269" s="21" t="s">
        <v>72</v>
      </c>
      <c r="H269" s="17">
        <v>1</v>
      </c>
      <c r="I269" s="21">
        <v>190823336</v>
      </c>
      <c r="J269" s="22">
        <v>0</v>
      </c>
      <c r="K269" s="48" t="s">
        <v>17</v>
      </c>
      <c r="L269" s="21" t="s">
        <v>74</v>
      </c>
      <c r="M269" s="43">
        <v>671</v>
      </c>
      <c r="N269" s="44"/>
    </row>
    <row r="270" spans="1:14" s="24" customFormat="1">
      <c r="A270" s="11">
        <v>269</v>
      </c>
      <c r="B270" s="17" t="s">
        <v>10</v>
      </c>
      <c r="C270" s="18" t="s">
        <v>77</v>
      </c>
      <c r="D270" s="19">
        <v>43252</v>
      </c>
      <c r="E270" s="19">
        <v>43529</v>
      </c>
      <c r="F270" s="19" t="s">
        <v>1</v>
      </c>
      <c r="G270" s="20">
        <v>43809</v>
      </c>
      <c r="H270" s="21">
        <v>0</v>
      </c>
      <c r="I270" s="21">
        <f t="shared" ref="I270:I281" si="15">+I269+1</f>
        <v>190823337</v>
      </c>
      <c r="J270" s="22">
        <v>12.9</v>
      </c>
      <c r="K270" s="23" t="s">
        <v>1</v>
      </c>
      <c r="L270" s="21"/>
      <c r="M270" s="43">
        <v>671</v>
      </c>
      <c r="N270" s="44"/>
    </row>
    <row r="271" spans="1:14" s="24" customFormat="1">
      <c r="A271" s="11">
        <v>270</v>
      </c>
      <c r="B271" s="17" t="s">
        <v>10</v>
      </c>
      <c r="C271" s="18" t="s">
        <v>78</v>
      </c>
      <c r="D271" s="19">
        <v>42922</v>
      </c>
      <c r="E271" s="19">
        <v>43097</v>
      </c>
      <c r="F271" s="19" t="s">
        <v>1</v>
      </c>
      <c r="G271" s="20">
        <v>43042</v>
      </c>
      <c r="H271" s="21">
        <v>0</v>
      </c>
      <c r="I271" s="21">
        <f t="shared" si="15"/>
        <v>190823338</v>
      </c>
      <c r="J271" s="22">
        <v>32.26</v>
      </c>
      <c r="K271" s="23" t="s">
        <v>1</v>
      </c>
      <c r="L271" s="21"/>
      <c r="M271" s="43">
        <v>671</v>
      </c>
      <c r="N271" s="44"/>
    </row>
    <row r="272" spans="1:14" s="24" customFormat="1">
      <c r="A272" s="11">
        <v>271</v>
      </c>
      <c r="B272" s="17" t="s">
        <v>10</v>
      </c>
      <c r="C272" s="18" t="s">
        <v>79</v>
      </c>
      <c r="D272" s="19">
        <v>42922</v>
      </c>
      <c r="E272" s="19">
        <v>43097</v>
      </c>
      <c r="F272" s="19" t="s">
        <v>1</v>
      </c>
      <c r="G272" s="20">
        <v>43046</v>
      </c>
      <c r="H272" s="21">
        <v>0</v>
      </c>
      <c r="I272" s="21">
        <f t="shared" si="15"/>
        <v>190823339</v>
      </c>
      <c r="J272" s="22">
        <v>32.26</v>
      </c>
      <c r="K272" s="23" t="s">
        <v>1</v>
      </c>
      <c r="L272" s="21"/>
      <c r="M272" s="43">
        <v>671</v>
      </c>
      <c r="N272" s="44"/>
    </row>
    <row r="273" spans="1:14" s="24" customFormat="1">
      <c r="A273" s="11">
        <v>272</v>
      </c>
      <c r="B273" s="17" t="s">
        <v>10</v>
      </c>
      <c r="C273" s="18" t="s">
        <v>79</v>
      </c>
      <c r="D273" s="19">
        <v>42922</v>
      </c>
      <c r="E273" s="19">
        <v>43097</v>
      </c>
      <c r="F273" s="19" t="s">
        <v>1</v>
      </c>
      <c r="G273" s="20">
        <v>43024</v>
      </c>
      <c r="H273" s="21">
        <v>0</v>
      </c>
      <c r="I273" s="21">
        <f t="shared" si="15"/>
        <v>190823340</v>
      </c>
      <c r="J273" s="22">
        <v>32.26</v>
      </c>
      <c r="K273" s="23" t="s">
        <v>1</v>
      </c>
      <c r="L273" s="21"/>
      <c r="M273" s="43">
        <v>671</v>
      </c>
      <c r="N273" s="44"/>
    </row>
    <row r="274" spans="1:14" s="24" customFormat="1">
      <c r="A274" s="11">
        <v>273</v>
      </c>
      <c r="B274" s="17" t="s">
        <v>10</v>
      </c>
      <c r="C274" s="18" t="s">
        <v>77</v>
      </c>
      <c r="D274" s="19">
        <v>42922</v>
      </c>
      <c r="E274" s="19">
        <v>43097</v>
      </c>
      <c r="F274" s="19" t="s">
        <v>1</v>
      </c>
      <c r="G274" s="20">
        <v>43025</v>
      </c>
      <c r="H274" s="21">
        <v>0</v>
      </c>
      <c r="I274" s="21">
        <f t="shared" si="15"/>
        <v>190823341</v>
      </c>
      <c r="J274" s="22">
        <v>32.26</v>
      </c>
      <c r="K274" s="23" t="s">
        <v>1</v>
      </c>
      <c r="L274" s="21"/>
      <c r="M274" s="43">
        <v>671</v>
      </c>
      <c r="N274" s="44"/>
    </row>
    <row r="275" spans="1:14" s="24" customFormat="1">
      <c r="A275" s="11">
        <v>274</v>
      </c>
      <c r="B275" s="17" t="s">
        <v>10</v>
      </c>
      <c r="C275" s="18" t="s">
        <v>78</v>
      </c>
      <c r="D275" s="19">
        <v>42922</v>
      </c>
      <c r="E275" s="19">
        <v>43097</v>
      </c>
      <c r="F275" s="19" t="s">
        <v>1</v>
      </c>
      <c r="G275" s="20">
        <v>43075</v>
      </c>
      <c r="H275" s="21">
        <v>0</v>
      </c>
      <c r="I275" s="21">
        <f t="shared" si="15"/>
        <v>190823342</v>
      </c>
      <c r="J275" s="22">
        <v>26.32</v>
      </c>
      <c r="K275" s="23" t="s">
        <v>1</v>
      </c>
      <c r="L275" s="21"/>
      <c r="M275" s="43">
        <v>671</v>
      </c>
      <c r="N275" s="44"/>
    </row>
    <row r="276" spans="1:14" s="24" customFormat="1">
      <c r="A276" s="11">
        <v>275</v>
      </c>
      <c r="B276" s="17" t="s">
        <v>10</v>
      </c>
      <c r="C276" s="18" t="s">
        <v>79</v>
      </c>
      <c r="D276" s="19">
        <v>42922</v>
      </c>
      <c r="E276" s="19">
        <v>43097</v>
      </c>
      <c r="F276" s="19" t="s">
        <v>1</v>
      </c>
      <c r="G276" s="20">
        <v>43069</v>
      </c>
      <c r="H276" s="21">
        <v>0</v>
      </c>
      <c r="I276" s="21">
        <f t="shared" si="15"/>
        <v>190823343</v>
      </c>
      <c r="J276" s="22">
        <v>39.229999999999997</v>
      </c>
      <c r="K276" s="23" t="s">
        <v>1</v>
      </c>
      <c r="L276" s="21"/>
      <c r="M276" s="43">
        <v>671</v>
      </c>
      <c r="N276" s="44"/>
    </row>
    <row r="277" spans="1:14" s="24" customFormat="1">
      <c r="A277" s="11">
        <v>276</v>
      </c>
      <c r="B277" s="17" t="s">
        <v>10</v>
      </c>
      <c r="C277" s="18" t="s">
        <v>77</v>
      </c>
      <c r="D277" s="19">
        <v>42944</v>
      </c>
      <c r="E277" s="19">
        <v>43222</v>
      </c>
      <c r="F277" s="19" t="s">
        <v>1</v>
      </c>
      <c r="G277" s="20">
        <v>43805</v>
      </c>
      <c r="H277" s="21">
        <v>0</v>
      </c>
      <c r="I277" s="21">
        <f t="shared" si="15"/>
        <v>190823344</v>
      </c>
      <c r="J277" s="22">
        <v>19.350000000000001</v>
      </c>
      <c r="K277" s="23" t="s">
        <v>1</v>
      </c>
      <c r="L277" s="39" t="s">
        <v>60</v>
      </c>
      <c r="M277" s="43">
        <v>674</v>
      </c>
      <c r="N277" s="44"/>
    </row>
    <row r="278" spans="1:14" s="24" customFormat="1">
      <c r="A278" s="11">
        <v>277</v>
      </c>
      <c r="B278" s="17" t="s">
        <v>10</v>
      </c>
      <c r="C278" s="18" t="s">
        <v>78</v>
      </c>
      <c r="D278" s="19">
        <v>43570</v>
      </c>
      <c r="E278" s="19">
        <v>43748</v>
      </c>
      <c r="F278" s="19" t="s">
        <v>1</v>
      </c>
      <c r="G278" s="20">
        <v>43801</v>
      </c>
      <c r="H278" s="21">
        <v>0</v>
      </c>
      <c r="I278" s="21">
        <f t="shared" si="15"/>
        <v>190823345</v>
      </c>
      <c r="J278" s="22">
        <v>6.45</v>
      </c>
      <c r="K278" s="23" t="s">
        <v>1</v>
      </c>
      <c r="L278" s="21" t="s">
        <v>61</v>
      </c>
      <c r="M278" s="43">
        <v>674</v>
      </c>
      <c r="N278" s="44"/>
    </row>
    <row r="279" spans="1:14" s="24" customFormat="1">
      <c r="A279" s="11">
        <v>278</v>
      </c>
      <c r="B279" s="17" t="s">
        <v>10</v>
      </c>
      <c r="C279" s="18" t="s">
        <v>79</v>
      </c>
      <c r="D279" s="19">
        <v>43710</v>
      </c>
      <c r="E279" s="19">
        <v>43781</v>
      </c>
      <c r="F279" s="19" t="s">
        <v>1</v>
      </c>
      <c r="G279" s="20">
        <v>43718</v>
      </c>
      <c r="H279" s="21">
        <v>0</v>
      </c>
      <c r="I279" s="21">
        <f t="shared" si="15"/>
        <v>190823346</v>
      </c>
      <c r="J279" s="22">
        <v>6.5</v>
      </c>
      <c r="K279" s="23" t="s">
        <v>1</v>
      </c>
      <c r="L279" s="21" t="s">
        <v>62</v>
      </c>
      <c r="M279" s="43">
        <v>674</v>
      </c>
      <c r="N279" s="44"/>
    </row>
    <row r="280" spans="1:14" s="24" customFormat="1">
      <c r="A280" s="11">
        <v>279</v>
      </c>
      <c r="B280" s="17" t="s">
        <v>16</v>
      </c>
      <c r="C280" s="18" t="s">
        <v>77</v>
      </c>
      <c r="D280" s="19">
        <v>43831</v>
      </c>
      <c r="E280" s="19" t="s">
        <v>73</v>
      </c>
      <c r="F280" s="19" t="s">
        <v>1</v>
      </c>
      <c r="G280" s="20">
        <v>43832</v>
      </c>
      <c r="H280" s="17">
        <v>1</v>
      </c>
      <c r="I280" s="21">
        <f t="shared" si="15"/>
        <v>190823347</v>
      </c>
      <c r="J280" s="22">
        <v>0</v>
      </c>
      <c r="K280" s="48" t="s">
        <v>17</v>
      </c>
      <c r="L280" s="21"/>
      <c r="M280" s="43">
        <v>674</v>
      </c>
      <c r="N280" s="44"/>
    </row>
    <row r="281" spans="1:14" s="24" customFormat="1">
      <c r="A281" s="11">
        <v>280</v>
      </c>
      <c r="B281" s="17" t="s">
        <v>16</v>
      </c>
      <c r="C281" s="18" t="s">
        <v>78</v>
      </c>
      <c r="D281" s="19">
        <v>43831</v>
      </c>
      <c r="E281" s="19" t="s">
        <v>73</v>
      </c>
      <c r="F281" s="19" t="s">
        <v>1</v>
      </c>
      <c r="G281" s="20">
        <v>43832</v>
      </c>
      <c r="H281" s="17">
        <v>2</v>
      </c>
      <c r="I281" s="21">
        <f t="shared" si="15"/>
        <v>190823348</v>
      </c>
      <c r="J281" s="22">
        <v>0</v>
      </c>
      <c r="K281" s="48" t="s">
        <v>17</v>
      </c>
      <c r="L281" s="21" t="s">
        <v>39</v>
      </c>
      <c r="M281" s="43">
        <v>674</v>
      </c>
      <c r="N281" s="44"/>
    </row>
    <row r="282" spans="1:14" s="24" customFormat="1">
      <c r="A282" s="11">
        <v>281</v>
      </c>
      <c r="B282" s="17" t="s">
        <v>10</v>
      </c>
      <c r="C282" s="18" t="s">
        <v>79</v>
      </c>
      <c r="D282" s="19">
        <v>43797</v>
      </c>
      <c r="E282" s="19">
        <v>43843</v>
      </c>
      <c r="F282" s="19" t="s">
        <v>1</v>
      </c>
      <c r="G282" s="20">
        <v>43798</v>
      </c>
      <c r="H282" s="21">
        <v>0</v>
      </c>
      <c r="I282" s="21">
        <f t="shared" ref="I282:I287" si="16">+I281+1</f>
        <v>190823349</v>
      </c>
      <c r="J282" s="22">
        <f>25-17.5</f>
        <v>7.5</v>
      </c>
      <c r="K282" s="23" t="s">
        <v>1</v>
      </c>
      <c r="L282" s="21"/>
      <c r="M282" s="43">
        <v>671</v>
      </c>
      <c r="N282" s="44"/>
    </row>
    <row r="283" spans="1:14" s="24" customFormat="1">
      <c r="A283" s="11">
        <v>282</v>
      </c>
      <c r="B283" s="17" t="s">
        <v>10</v>
      </c>
      <c r="C283" s="18" t="s">
        <v>77</v>
      </c>
      <c r="D283" s="19">
        <v>43796</v>
      </c>
      <c r="E283" s="19">
        <v>43843</v>
      </c>
      <c r="F283" s="19" t="s">
        <v>1</v>
      </c>
      <c r="G283" s="20">
        <v>43798</v>
      </c>
      <c r="H283" s="21">
        <v>0</v>
      </c>
      <c r="I283" s="21">
        <f t="shared" si="16"/>
        <v>190823350</v>
      </c>
      <c r="J283" s="22">
        <v>7.5</v>
      </c>
      <c r="K283" s="23" t="s">
        <v>1</v>
      </c>
      <c r="L283" s="21"/>
      <c r="M283" s="43">
        <v>671</v>
      </c>
      <c r="N283" s="44"/>
    </row>
    <row r="284" spans="1:14" s="24" customFormat="1">
      <c r="A284" s="11">
        <v>283</v>
      </c>
      <c r="B284" s="17" t="s">
        <v>10</v>
      </c>
      <c r="C284" s="18" t="s">
        <v>78</v>
      </c>
      <c r="D284" s="19">
        <v>43795</v>
      </c>
      <c r="E284" s="19">
        <v>43843</v>
      </c>
      <c r="F284" s="19" t="s">
        <v>1</v>
      </c>
      <c r="G284" s="20">
        <v>43804</v>
      </c>
      <c r="H284" s="21">
        <v>0</v>
      </c>
      <c r="I284" s="21">
        <f t="shared" si="16"/>
        <v>190823351</v>
      </c>
      <c r="J284" s="22">
        <f>37.8-26.46</f>
        <v>11.339999999999996</v>
      </c>
      <c r="K284" s="23" t="s">
        <v>1</v>
      </c>
      <c r="L284" s="21"/>
      <c r="M284" s="43">
        <v>671</v>
      </c>
      <c r="N284" s="44"/>
    </row>
    <row r="285" spans="1:14" s="24" customFormat="1">
      <c r="A285" s="11">
        <v>284</v>
      </c>
      <c r="B285" s="17" t="s">
        <v>10</v>
      </c>
      <c r="C285" s="18" t="s">
        <v>79</v>
      </c>
      <c r="D285" s="19">
        <v>43794</v>
      </c>
      <c r="E285" s="19">
        <v>43843</v>
      </c>
      <c r="F285" s="19" t="s">
        <v>1</v>
      </c>
      <c r="G285" s="20">
        <v>43837</v>
      </c>
      <c r="H285" s="21">
        <v>0</v>
      </c>
      <c r="I285" s="21">
        <f t="shared" si="16"/>
        <v>190823352</v>
      </c>
      <c r="J285" s="22">
        <f>55-38.5</f>
        <v>16.5</v>
      </c>
      <c r="K285" s="23" t="s">
        <v>1</v>
      </c>
      <c r="L285" s="21"/>
      <c r="M285" s="43">
        <v>671</v>
      </c>
      <c r="N285" s="44"/>
    </row>
    <row r="286" spans="1:14" s="24" customFormat="1">
      <c r="A286" s="11">
        <v>285</v>
      </c>
      <c r="B286" s="17" t="s">
        <v>10</v>
      </c>
      <c r="C286" s="18" t="s">
        <v>77</v>
      </c>
      <c r="D286" s="19">
        <v>43514</v>
      </c>
      <c r="E286" s="19">
        <v>43788</v>
      </c>
      <c r="F286" s="19" t="s">
        <v>1</v>
      </c>
      <c r="G286" s="20">
        <v>43840</v>
      </c>
      <c r="H286" s="21">
        <v>0</v>
      </c>
      <c r="I286" s="21">
        <f t="shared" si="16"/>
        <v>190823353</v>
      </c>
      <c r="J286" s="22">
        <v>7.5</v>
      </c>
      <c r="K286" s="23" t="s">
        <v>1</v>
      </c>
      <c r="L286" s="21"/>
      <c r="M286" s="43">
        <v>671</v>
      </c>
      <c r="N286" s="44"/>
    </row>
    <row r="287" spans="1:14" s="24" customFormat="1">
      <c r="A287" s="11">
        <v>286</v>
      </c>
      <c r="B287" s="17" t="s">
        <v>16</v>
      </c>
      <c r="C287" s="18" t="s">
        <v>78</v>
      </c>
      <c r="D287" s="19">
        <v>43831</v>
      </c>
      <c r="E287" s="19" t="s">
        <v>73</v>
      </c>
      <c r="F287" s="19" t="s">
        <v>1</v>
      </c>
      <c r="G287" s="20">
        <v>43832</v>
      </c>
      <c r="H287" s="17">
        <v>1</v>
      </c>
      <c r="I287" s="21">
        <f t="shared" si="16"/>
        <v>190823354</v>
      </c>
      <c r="J287" s="22">
        <v>0</v>
      </c>
      <c r="K287" s="48" t="s">
        <v>17</v>
      </c>
      <c r="L287" s="21" t="s">
        <v>39</v>
      </c>
      <c r="M287" s="43">
        <v>674</v>
      </c>
      <c r="N287" s="44"/>
    </row>
    <row r="288" spans="1:14" s="24" customFormat="1">
      <c r="A288" s="11">
        <v>287</v>
      </c>
      <c r="B288" s="17" t="s">
        <v>16</v>
      </c>
      <c r="C288" s="18" t="s">
        <v>79</v>
      </c>
      <c r="D288" s="19">
        <v>43511</v>
      </c>
      <c r="E288" s="19" t="s">
        <v>72</v>
      </c>
      <c r="F288" s="19" t="s">
        <v>1</v>
      </c>
      <c r="G288" s="21" t="s">
        <v>72</v>
      </c>
      <c r="H288" s="17">
        <v>2</v>
      </c>
      <c r="I288" s="21">
        <v>190215335</v>
      </c>
      <c r="J288" s="22">
        <v>0</v>
      </c>
      <c r="K288" s="48" t="s">
        <v>17</v>
      </c>
      <c r="L288" s="21" t="s">
        <v>74</v>
      </c>
      <c r="M288" s="43">
        <v>671</v>
      </c>
      <c r="N288" s="44"/>
    </row>
    <row r="289" spans="1:14" s="24" customFormat="1">
      <c r="A289" s="11">
        <v>288</v>
      </c>
      <c r="B289" s="17" t="s">
        <v>16</v>
      </c>
      <c r="C289" s="18" t="s">
        <v>77</v>
      </c>
      <c r="D289" s="19">
        <v>42150</v>
      </c>
      <c r="E289" s="19" t="s">
        <v>72</v>
      </c>
      <c r="F289" s="19" t="s">
        <v>1</v>
      </c>
      <c r="G289" s="21" t="s">
        <v>72</v>
      </c>
      <c r="H289" s="17">
        <v>3</v>
      </c>
      <c r="I289" s="21">
        <v>150526333</v>
      </c>
      <c r="J289" s="22">
        <v>0</v>
      </c>
      <c r="K289" s="48" t="s">
        <v>17</v>
      </c>
      <c r="L289" s="21" t="s">
        <v>74</v>
      </c>
      <c r="M289" s="43">
        <v>671</v>
      </c>
      <c r="N289" s="44"/>
    </row>
    <row r="290" spans="1:14" s="24" customFormat="1">
      <c r="A290" s="11">
        <v>289</v>
      </c>
      <c r="B290" s="17" t="s">
        <v>16</v>
      </c>
      <c r="C290" s="18" t="s">
        <v>78</v>
      </c>
      <c r="D290" s="19">
        <v>43504</v>
      </c>
      <c r="E290" s="19" t="s">
        <v>72</v>
      </c>
      <c r="F290" s="19" t="s">
        <v>1</v>
      </c>
      <c r="G290" s="21" t="s">
        <v>72</v>
      </c>
      <c r="H290" s="17">
        <v>4</v>
      </c>
      <c r="I290" s="21">
        <v>190208330</v>
      </c>
      <c r="J290" s="22">
        <v>0</v>
      </c>
      <c r="K290" s="48" t="s">
        <v>17</v>
      </c>
      <c r="L290" s="21" t="s">
        <v>74</v>
      </c>
      <c r="M290" s="43">
        <v>671</v>
      </c>
      <c r="N290" s="44"/>
    </row>
    <row r="291" spans="1:14" s="24" customFormat="1">
      <c r="A291" s="11">
        <v>290</v>
      </c>
      <c r="B291" s="17" t="s">
        <v>10</v>
      </c>
      <c r="C291" s="18" t="s">
        <v>79</v>
      </c>
      <c r="D291" s="19">
        <v>43831</v>
      </c>
      <c r="E291" s="19" t="s">
        <v>72</v>
      </c>
      <c r="F291" s="19" t="s">
        <v>1</v>
      </c>
      <c r="G291" s="20">
        <v>43721</v>
      </c>
      <c r="H291" s="21">
        <v>0</v>
      </c>
      <c r="I291" s="21">
        <f>+I290+1</f>
        <v>190208331</v>
      </c>
      <c r="J291" s="22">
        <v>7.5</v>
      </c>
      <c r="K291" s="23" t="s">
        <v>1</v>
      </c>
      <c r="L291" s="21"/>
      <c r="M291" s="43">
        <v>671</v>
      </c>
      <c r="N291" s="44"/>
    </row>
    <row r="292" spans="1:14" s="24" customFormat="1">
      <c r="A292" s="11">
        <v>291</v>
      </c>
      <c r="B292" s="17" t="s">
        <v>10</v>
      </c>
      <c r="C292" s="18" t="s">
        <v>77</v>
      </c>
      <c r="D292" s="19">
        <v>43721</v>
      </c>
      <c r="E292" s="19">
        <v>43781</v>
      </c>
      <c r="F292" s="19" t="s">
        <v>1</v>
      </c>
      <c r="G292" s="20">
        <v>43728</v>
      </c>
      <c r="H292" s="21">
        <v>0</v>
      </c>
      <c r="I292" s="21">
        <f>+I291+1</f>
        <v>190208332</v>
      </c>
      <c r="J292" s="22">
        <f>82.92-58.04</f>
        <v>24.880000000000003</v>
      </c>
      <c r="K292" s="23" t="s">
        <v>1</v>
      </c>
      <c r="L292" s="21"/>
      <c r="M292" s="43">
        <v>671</v>
      </c>
      <c r="N292" s="44"/>
    </row>
    <row r="293" spans="1:14" s="24" customFormat="1">
      <c r="A293" s="11">
        <v>292</v>
      </c>
      <c r="B293" s="17" t="s">
        <v>16</v>
      </c>
      <c r="C293" s="18" t="s">
        <v>78</v>
      </c>
      <c r="D293" s="19">
        <v>43797</v>
      </c>
      <c r="E293" s="19" t="s">
        <v>72</v>
      </c>
      <c r="F293" s="19" t="s">
        <v>1</v>
      </c>
      <c r="G293" s="21" t="s">
        <v>72</v>
      </c>
      <c r="H293" s="17">
        <v>1</v>
      </c>
      <c r="I293" s="21">
        <v>191128339</v>
      </c>
      <c r="J293" s="22">
        <v>0</v>
      </c>
      <c r="K293" s="48" t="s">
        <v>17</v>
      </c>
      <c r="L293" s="21" t="s">
        <v>74</v>
      </c>
      <c r="M293" s="43">
        <v>671</v>
      </c>
      <c r="N293" s="44"/>
    </row>
    <row r="294" spans="1:14" s="24" customFormat="1">
      <c r="A294" s="11">
        <v>293</v>
      </c>
      <c r="B294" s="17" t="s">
        <v>16</v>
      </c>
      <c r="C294" s="18" t="s">
        <v>79</v>
      </c>
      <c r="D294" s="19">
        <v>43797</v>
      </c>
      <c r="E294" s="19" t="s">
        <v>72</v>
      </c>
      <c r="F294" s="19" t="s">
        <v>1</v>
      </c>
      <c r="G294" s="21" t="s">
        <v>72</v>
      </c>
      <c r="H294" s="17">
        <v>2</v>
      </c>
      <c r="I294" s="21">
        <v>191128339</v>
      </c>
      <c r="J294" s="22">
        <v>0</v>
      </c>
      <c r="K294" s="48" t="s">
        <v>17</v>
      </c>
      <c r="L294" s="21" t="s">
        <v>74</v>
      </c>
      <c r="M294" s="43">
        <v>671</v>
      </c>
      <c r="N294" s="44"/>
    </row>
    <row r="295" spans="1:14" s="24" customFormat="1">
      <c r="A295" s="11">
        <v>294</v>
      </c>
      <c r="B295" s="17" t="s">
        <v>10</v>
      </c>
      <c r="C295" s="18" t="s">
        <v>77</v>
      </c>
      <c r="D295" s="19">
        <v>43507</v>
      </c>
      <c r="E295" s="19">
        <v>43578</v>
      </c>
      <c r="F295" s="19" t="s">
        <v>1</v>
      </c>
      <c r="G295" s="20">
        <v>43840</v>
      </c>
      <c r="H295" s="21">
        <v>0</v>
      </c>
      <c r="I295" s="21">
        <f>+I294+1</f>
        <v>191128340</v>
      </c>
      <c r="J295" s="22">
        <v>7.5</v>
      </c>
      <c r="K295" s="23" t="s">
        <v>1</v>
      </c>
      <c r="L295" s="21"/>
      <c r="M295" s="43">
        <v>671</v>
      </c>
      <c r="N295" s="44"/>
    </row>
    <row r="296" spans="1:14" s="24" customFormat="1">
      <c r="A296" s="11">
        <v>295</v>
      </c>
      <c r="B296" s="17" t="s">
        <v>10</v>
      </c>
      <c r="C296" s="18" t="s">
        <v>78</v>
      </c>
      <c r="D296" s="19">
        <v>43788</v>
      </c>
      <c r="E296" s="19">
        <v>43836</v>
      </c>
      <c r="F296" s="19" t="s">
        <v>1</v>
      </c>
      <c r="G296" s="20">
        <v>43790</v>
      </c>
      <c r="H296" s="21">
        <v>0</v>
      </c>
      <c r="I296" s="21">
        <f>+I295+1</f>
        <v>191128341</v>
      </c>
      <c r="J296" s="22">
        <v>7.5</v>
      </c>
      <c r="K296" s="23" t="s">
        <v>1</v>
      </c>
      <c r="L296" s="21"/>
      <c r="M296" s="43">
        <v>671</v>
      </c>
      <c r="N296" s="44"/>
    </row>
    <row r="297" spans="1:14" s="24" customFormat="1">
      <c r="A297" s="11">
        <v>296</v>
      </c>
      <c r="B297" s="17" t="s">
        <v>16</v>
      </c>
      <c r="C297" s="18" t="s">
        <v>79</v>
      </c>
      <c r="D297" s="19">
        <v>43511</v>
      </c>
      <c r="E297" s="19" t="s">
        <v>72</v>
      </c>
      <c r="F297" s="19" t="s">
        <v>1</v>
      </c>
      <c r="G297" s="21" t="s">
        <v>72</v>
      </c>
      <c r="H297" s="17">
        <v>1</v>
      </c>
      <c r="I297" s="21">
        <v>190215335</v>
      </c>
      <c r="J297" s="22">
        <v>0</v>
      </c>
      <c r="K297" s="48" t="s">
        <v>17</v>
      </c>
      <c r="L297" s="21" t="s">
        <v>74</v>
      </c>
      <c r="M297" s="43">
        <v>671</v>
      </c>
      <c r="N297" s="44"/>
    </row>
    <row r="298" spans="1:14" s="24" customFormat="1">
      <c r="A298" s="11">
        <v>297</v>
      </c>
      <c r="B298" s="17" t="s">
        <v>10</v>
      </c>
      <c r="C298" s="18" t="s">
        <v>77</v>
      </c>
      <c r="D298" s="19">
        <v>43790</v>
      </c>
      <c r="E298" s="19">
        <v>43840</v>
      </c>
      <c r="F298" s="19" t="s">
        <v>1</v>
      </c>
      <c r="G298" s="26" t="s">
        <v>65</v>
      </c>
      <c r="H298" s="21">
        <v>0</v>
      </c>
      <c r="I298" s="21">
        <f t="shared" ref="I298:I303" si="17">+I297+1</f>
        <v>190215336</v>
      </c>
      <c r="J298" s="22">
        <f>16.83-11.08</f>
        <v>5.7499999999999982</v>
      </c>
      <c r="K298" s="23" t="s">
        <v>1</v>
      </c>
      <c r="L298" s="21"/>
      <c r="M298" s="43">
        <v>671</v>
      </c>
      <c r="N298" s="44"/>
    </row>
    <row r="299" spans="1:14" s="24" customFormat="1">
      <c r="A299" s="11">
        <v>298</v>
      </c>
      <c r="B299" s="17" t="s">
        <v>10</v>
      </c>
      <c r="C299" s="18" t="s">
        <v>78</v>
      </c>
      <c r="D299" s="19">
        <v>43791</v>
      </c>
      <c r="E299" s="19">
        <v>43840</v>
      </c>
      <c r="F299" s="19" t="s">
        <v>1</v>
      </c>
      <c r="G299" s="20">
        <v>43827</v>
      </c>
      <c r="H299" s="21">
        <v>0</v>
      </c>
      <c r="I299" s="21">
        <f t="shared" si="17"/>
        <v>190215337</v>
      </c>
      <c r="J299" s="22">
        <f>74.27-48.41</f>
        <v>25.86</v>
      </c>
      <c r="K299" s="23" t="s">
        <v>1</v>
      </c>
      <c r="L299" s="21"/>
      <c r="M299" s="43">
        <v>671</v>
      </c>
      <c r="N299" s="44"/>
    </row>
    <row r="300" spans="1:14" s="24" customFormat="1">
      <c r="A300" s="11">
        <v>299</v>
      </c>
      <c r="B300" s="17" t="s">
        <v>10</v>
      </c>
      <c r="C300" s="18" t="s">
        <v>79</v>
      </c>
      <c r="D300" s="19">
        <v>43791</v>
      </c>
      <c r="E300" s="19">
        <v>43840</v>
      </c>
      <c r="F300" s="19" t="s">
        <v>1</v>
      </c>
      <c r="G300" s="20" t="s">
        <v>66</v>
      </c>
      <c r="H300" s="21">
        <v>0</v>
      </c>
      <c r="I300" s="21">
        <f t="shared" si="17"/>
        <v>190215338</v>
      </c>
      <c r="J300" s="22">
        <f>177.56-106.54</f>
        <v>71.02</v>
      </c>
      <c r="K300" s="23" t="s">
        <v>1</v>
      </c>
      <c r="L300" s="21"/>
      <c r="M300" s="43">
        <v>671</v>
      </c>
      <c r="N300" s="44"/>
    </row>
    <row r="301" spans="1:14" s="24" customFormat="1">
      <c r="A301" s="11">
        <v>300</v>
      </c>
      <c r="B301" s="17" t="s">
        <v>10</v>
      </c>
      <c r="C301" s="18" t="s">
        <v>77</v>
      </c>
      <c r="D301" s="19">
        <v>43791</v>
      </c>
      <c r="E301" s="19">
        <v>43840</v>
      </c>
      <c r="F301" s="19" t="s">
        <v>1</v>
      </c>
      <c r="G301" s="26" t="s">
        <v>67</v>
      </c>
      <c r="H301" s="21">
        <v>0</v>
      </c>
      <c r="I301" s="21">
        <f t="shared" si="17"/>
        <v>190215339</v>
      </c>
      <c r="J301" s="22">
        <f>59-35.4</f>
        <v>23.6</v>
      </c>
      <c r="K301" s="23" t="s">
        <v>1</v>
      </c>
      <c r="L301" s="21"/>
      <c r="M301" s="43">
        <v>671</v>
      </c>
      <c r="N301" s="44"/>
    </row>
    <row r="302" spans="1:14" s="24" customFormat="1">
      <c r="A302" s="11">
        <v>301</v>
      </c>
      <c r="B302" s="17" t="s">
        <v>10</v>
      </c>
      <c r="C302" s="18" t="s">
        <v>78</v>
      </c>
      <c r="D302" s="19">
        <v>43791</v>
      </c>
      <c r="E302" s="19">
        <v>43840</v>
      </c>
      <c r="F302" s="19" t="s">
        <v>1</v>
      </c>
      <c r="G302" s="26" t="s">
        <v>68</v>
      </c>
      <c r="H302" s="21">
        <v>0</v>
      </c>
      <c r="I302" s="21">
        <f t="shared" si="17"/>
        <v>190215340</v>
      </c>
      <c r="J302" s="22">
        <f>140.22-84.14</f>
        <v>56.08</v>
      </c>
      <c r="K302" s="23" t="s">
        <v>1</v>
      </c>
      <c r="L302" s="21"/>
      <c r="M302" s="43">
        <v>671</v>
      </c>
      <c r="N302" s="44"/>
    </row>
    <row r="303" spans="1:14" s="24" customFormat="1">
      <c r="A303" s="11">
        <v>302</v>
      </c>
      <c r="B303" s="17" t="s">
        <v>16</v>
      </c>
      <c r="C303" s="18" t="s">
        <v>79</v>
      </c>
      <c r="D303" s="19">
        <v>43831</v>
      </c>
      <c r="E303" s="19" t="s">
        <v>73</v>
      </c>
      <c r="F303" s="19" t="s">
        <v>1</v>
      </c>
      <c r="G303" s="20">
        <v>43832</v>
      </c>
      <c r="H303" s="17">
        <v>1</v>
      </c>
      <c r="I303" s="21">
        <f t="shared" si="17"/>
        <v>190215341</v>
      </c>
      <c r="J303" s="22">
        <v>0</v>
      </c>
      <c r="K303" s="48" t="s">
        <v>17</v>
      </c>
      <c r="L303" s="21"/>
      <c r="M303" s="43">
        <v>674</v>
      </c>
      <c r="N303" s="44"/>
    </row>
    <row r="304" spans="1:14" s="24" customFormat="1">
      <c r="A304" s="11">
        <v>303</v>
      </c>
      <c r="B304" s="17" t="s">
        <v>10</v>
      </c>
      <c r="C304" s="18" t="s">
        <v>77</v>
      </c>
      <c r="D304" s="19">
        <v>43796</v>
      </c>
      <c r="E304" s="19">
        <v>43840</v>
      </c>
      <c r="F304" s="19" t="s">
        <v>1</v>
      </c>
      <c r="G304" s="26" t="s">
        <v>69</v>
      </c>
      <c r="H304" s="21">
        <v>0</v>
      </c>
      <c r="I304" s="21">
        <f>+I303+1</f>
        <v>190215342</v>
      </c>
      <c r="J304" s="22">
        <f>5.37-2.37</f>
        <v>3</v>
      </c>
      <c r="K304" s="23" t="s">
        <v>1</v>
      </c>
      <c r="L304" s="21"/>
      <c r="M304" s="43">
        <v>671</v>
      </c>
      <c r="N304" s="44"/>
    </row>
    <row r="305" spans="1:14" s="24" customFormat="1">
      <c r="A305" s="11"/>
      <c r="B305" s="17"/>
      <c r="C305" s="18"/>
      <c r="D305" s="19"/>
      <c r="E305" s="19"/>
      <c r="F305" s="38"/>
      <c r="G305" s="26"/>
      <c r="H305" s="17"/>
      <c r="I305" s="21"/>
      <c r="J305" s="22"/>
      <c r="K305" s="23"/>
      <c r="L305" s="21"/>
      <c r="M305" s="43" t="str">
        <f t="shared" ref="M305:M321" si="18">LEFT(H305,3)</f>
        <v/>
      </c>
      <c r="N305" s="44"/>
    </row>
    <row r="306" spans="1:14" s="24" customFormat="1">
      <c r="A306" s="11"/>
      <c r="B306" s="17"/>
      <c r="C306" s="18"/>
      <c r="D306" s="19"/>
      <c r="E306" s="19"/>
      <c r="F306" s="38"/>
      <c r="G306" s="26"/>
      <c r="H306" s="17"/>
      <c r="I306" s="21"/>
      <c r="J306" s="22"/>
      <c r="K306" s="23"/>
      <c r="L306" s="21"/>
      <c r="M306" s="43" t="str">
        <f t="shared" si="18"/>
        <v/>
      </c>
      <c r="N306" s="44"/>
    </row>
    <row r="307" spans="1:14" s="24" customFormat="1">
      <c r="A307" s="11"/>
      <c r="B307" s="17"/>
      <c r="C307" s="18"/>
      <c r="D307" s="19"/>
      <c r="E307" s="19"/>
      <c r="F307" s="38"/>
      <c r="G307" s="26"/>
      <c r="H307" s="17"/>
      <c r="I307" s="21"/>
      <c r="J307" s="22"/>
      <c r="K307" s="23"/>
      <c r="L307" s="21"/>
      <c r="M307" s="43" t="str">
        <f t="shared" si="18"/>
        <v/>
      </c>
      <c r="N307" s="44"/>
    </row>
    <row r="308" spans="1:14" s="24" customFormat="1">
      <c r="A308" s="11"/>
      <c r="B308" s="17"/>
      <c r="C308" s="18"/>
      <c r="D308" s="19"/>
      <c r="E308" s="19"/>
      <c r="F308" s="38"/>
      <c r="G308" s="26"/>
      <c r="H308" s="17"/>
      <c r="I308" s="21"/>
      <c r="J308" s="22"/>
      <c r="K308" s="23"/>
      <c r="L308" s="21"/>
      <c r="M308" s="43" t="str">
        <f t="shared" si="18"/>
        <v/>
      </c>
      <c r="N308" s="44"/>
    </row>
    <row r="309" spans="1:14" s="24" customFormat="1">
      <c r="A309" s="11"/>
      <c r="B309" s="17"/>
      <c r="C309" s="18"/>
      <c r="D309" s="19"/>
      <c r="E309" s="19"/>
      <c r="F309" s="38"/>
      <c r="G309" s="26"/>
      <c r="H309" s="21"/>
      <c r="I309" s="21"/>
      <c r="J309" s="22"/>
      <c r="K309" s="23"/>
      <c r="L309" s="21"/>
      <c r="M309" s="43" t="str">
        <f t="shared" si="18"/>
        <v/>
      </c>
      <c r="N309" s="44"/>
    </row>
    <row r="310" spans="1:14" s="24" customFormat="1">
      <c r="A310" s="11"/>
      <c r="B310" s="17"/>
      <c r="C310" s="18"/>
      <c r="D310" s="19"/>
      <c r="E310" s="19"/>
      <c r="F310" s="38"/>
      <c r="G310" s="26"/>
      <c r="H310" s="21"/>
      <c r="I310" s="21"/>
      <c r="J310" s="22"/>
      <c r="K310" s="23"/>
      <c r="L310" s="21"/>
      <c r="M310" s="43" t="str">
        <f t="shared" si="18"/>
        <v/>
      </c>
      <c r="N310" s="44"/>
    </row>
    <row r="311" spans="1:14" s="24" customFormat="1">
      <c r="A311" s="11"/>
      <c r="B311" s="17"/>
      <c r="C311" s="18"/>
      <c r="D311" s="19"/>
      <c r="E311" s="19"/>
      <c r="F311" s="38"/>
      <c r="G311" s="26"/>
      <c r="H311" s="21"/>
      <c r="I311" s="21"/>
      <c r="J311" s="22"/>
      <c r="K311" s="23"/>
      <c r="L311" s="21"/>
      <c r="M311" s="43" t="str">
        <f t="shared" si="18"/>
        <v/>
      </c>
      <c r="N311" s="44"/>
    </row>
    <row r="312" spans="1:14" s="24" customFormat="1">
      <c r="A312" s="11"/>
      <c r="B312" s="17"/>
      <c r="C312" s="18"/>
      <c r="D312" s="19"/>
      <c r="E312" s="19"/>
      <c r="F312" s="38"/>
      <c r="G312" s="26"/>
      <c r="H312" s="21"/>
      <c r="I312" s="21"/>
      <c r="J312" s="22"/>
      <c r="K312" s="23"/>
      <c r="L312" s="21"/>
      <c r="M312" s="43" t="str">
        <f t="shared" si="18"/>
        <v/>
      </c>
      <c r="N312" s="44"/>
    </row>
    <row r="313" spans="1:14" s="24" customFormat="1">
      <c r="A313" s="11"/>
      <c r="B313" s="17"/>
      <c r="C313" s="18"/>
      <c r="D313" s="19"/>
      <c r="E313" s="19"/>
      <c r="F313" s="38"/>
      <c r="G313" s="26"/>
      <c r="H313" s="21"/>
      <c r="I313" s="21"/>
      <c r="J313" s="22"/>
      <c r="K313" s="23"/>
      <c r="L313" s="21"/>
      <c r="M313" s="43" t="str">
        <f t="shared" si="18"/>
        <v/>
      </c>
      <c r="N313" s="44"/>
    </row>
    <row r="314" spans="1:14" s="24" customFormat="1">
      <c r="A314" s="11"/>
      <c r="B314" s="17"/>
      <c r="C314" s="18"/>
      <c r="D314" s="19"/>
      <c r="E314" s="19"/>
      <c r="F314" s="38"/>
      <c r="G314" s="26"/>
      <c r="H314" s="21"/>
      <c r="I314" s="21"/>
      <c r="J314" s="22"/>
      <c r="K314" s="23"/>
      <c r="L314" s="21"/>
      <c r="M314" s="43" t="str">
        <f t="shared" si="18"/>
        <v/>
      </c>
      <c r="N314" s="44"/>
    </row>
    <row r="315" spans="1:14" s="24" customFormat="1">
      <c r="A315" s="11"/>
      <c r="B315" s="17"/>
      <c r="C315" s="18"/>
      <c r="D315" s="19"/>
      <c r="E315" s="19"/>
      <c r="F315" s="38"/>
      <c r="G315" s="26"/>
      <c r="H315" s="21"/>
      <c r="I315" s="21"/>
      <c r="J315" s="22"/>
      <c r="K315" s="23"/>
      <c r="L315" s="21"/>
      <c r="M315" s="43" t="str">
        <f t="shared" si="18"/>
        <v/>
      </c>
      <c r="N315" s="44"/>
    </row>
    <row r="316" spans="1:14" s="24" customFormat="1">
      <c r="A316" s="11"/>
      <c r="B316" s="17"/>
      <c r="C316" s="18"/>
      <c r="D316" s="19"/>
      <c r="E316" s="19"/>
      <c r="F316" s="38"/>
      <c r="G316" s="26"/>
      <c r="H316" s="21"/>
      <c r="I316" s="21"/>
      <c r="J316" s="22"/>
      <c r="K316" s="23"/>
      <c r="L316" s="21"/>
      <c r="M316" s="43" t="str">
        <f t="shared" si="18"/>
        <v/>
      </c>
      <c r="N316" s="44"/>
    </row>
    <row r="317" spans="1:14" s="24" customFormat="1">
      <c r="A317" s="11"/>
      <c r="B317" s="17"/>
      <c r="C317" s="18"/>
      <c r="D317" s="19"/>
      <c r="E317" s="19"/>
      <c r="F317" s="38"/>
      <c r="G317" s="26"/>
      <c r="H317" s="21"/>
      <c r="I317" s="21"/>
      <c r="J317" s="22"/>
      <c r="K317" s="23"/>
      <c r="L317" s="21"/>
      <c r="M317" s="43" t="str">
        <f t="shared" si="18"/>
        <v/>
      </c>
      <c r="N317" s="44"/>
    </row>
    <row r="318" spans="1:14" s="24" customFormat="1">
      <c r="A318" s="11"/>
      <c r="B318" s="17"/>
      <c r="C318" s="18"/>
      <c r="D318" s="19"/>
      <c r="E318" s="19"/>
      <c r="F318" s="38"/>
      <c r="G318" s="26"/>
      <c r="H318" s="21"/>
      <c r="I318" s="21"/>
      <c r="J318" s="22"/>
      <c r="K318" s="23"/>
      <c r="L318" s="21"/>
      <c r="M318" s="43" t="str">
        <f t="shared" si="18"/>
        <v/>
      </c>
      <c r="N318" s="44"/>
    </row>
    <row r="319" spans="1:14" s="24" customFormat="1">
      <c r="A319" s="11"/>
      <c r="B319" s="17"/>
      <c r="C319" s="18"/>
      <c r="D319" s="19"/>
      <c r="E319" s="19"/>
      <c r="F319" s="38"/>
      <c r="G319" s="26"/>
      <c r="H319" s="21"/>
      <c r="I319" s="21"/>
      <c r="J319" s="22"/>
      <c r="K319" s="23"/>
      <c r="L319" s="21"/>
      <c r="M319" s="43" t="str">
        <f t="shared" si="18"/>
        <v/>
      </c>
      <c r="N319" s="44"/>
    </row>
    <row r="320" spans="1:14" s="24" customFormat="1">
      <c r="A320" s="11"/>
      <c r="B320" s="17"/>
      <c r="C320" s="18"/>
      <c r="D320" s="19"/>
      <c r="E320" s="19"/>
      <c r="F320" s="38"/>
      <c r="G320" s="26"/>
      <c r="H320" s="21"/>
      <c r="I320" s="21"/>
      <c r="J320" s="22"/>
      <c r="K320" s="23"/>
      <c r="L320" s="21"/>
      <c r="M320" s="43" t="str">
        <f t="shared" si="18"/>
        <v/>
      </c>
      <c r="N320" s="44"/>
    </row>
    <row r="321" spans="1:14" s="24" customFormat="1">
      <c r="A321" s="11"/>
      <c r="B321" s="17"/>
      <c r="C321" s="18"/>
      <c r="D321" s="19"/>
      <c r="E321" s="19"/>
      <c r="F321" s="38"/>
      <c r="G321" s="26"/>
      <c r="H321" s="21"/>
      <c r="I321" s="21"/>
      <c r="J321" s="22"/>
      <c r="K321" s="23"/>
      <c r="L321" s="21"/>
      <c r="M321" s="43" t="str">
        <f t="shared" si="18"/>
        <v/>
      </c>
      <c r="N321" s="44"/>
    </row>
    <row r="322" spans="1:14" s="24" customFormat="1">
      <c r="A322" s="11"/>
      <c r="B322" s="17"/>
      <c r="C322" s="18"/>
      <c r="D322" s="19"/>
      <c r="E322" s="19"/>
      <c r="F322" s="38"/>
      <c r="G322" s="26"/>
      <c r="H322" s="21"/>
      <c r="I322" s="21"/>
      <c r="J322" s="22"/>
      <c r="K322" s="23"/>
      <c r="L322" s="21"/>
      <c r="M322" s="43" t="str">
        <f t="shared" ref="M322:M385" si="19">LEFT(H322,3)</f>
        <v/>
      </c>
      <c r="N322" s="44"/>
    </row>
    <row r="323" spans="1:14" s="24" customFormat="1">
      <c r="A323" s="11"/>
      <c r="B323" s="17"/>
      <c r="C323" s="18"/>
      <c r="D323" s="19"/>
      <c r="E323" s="19"/>
      <c r="F323" s="38"/>
      <c r="G323" s="26"/>
      <c r="H323" s="21"/>
      <c r="I323" s="21"/>
      <c r="J323" s="22"/>
      <c r="K323" s="23"/>
      <c r="L323" s="21"/>
      <c r="M323" s="43" t="str">
        <f t="shared" si="19"/>
        <v/>
      </c>
      <c r="N323" s="44"/>
    </row>
    <row r="324" spans="1:14" s="24" customFormat="1">
      <c r="A324" s="11"/>
      <c r="B324" s="17"/>
      <c r="C324" s="18"/>
      <c r="D324" s="19"/>
      <c r="E324" s="19"/>
      <c r="F324" s="38"/>
      <c r="G324" s="26"/>
      <c r="H324" s="21"/>
      <c r="I324" s="21"/>
      <c r="J324" s="22"/>
      <c r="K324" s="23"/>
      <c r="L324" s="21"/>
      <c r="M324" s="43" t="str">
        <f t="shared" si="19"/>
        <v/>
      </c>
      <c r="N324" s="44"/>
    </row>
    <row r="325" spans="1:14" s="24" customFormat="1">
      <c r="A325" s="11"/>
      <c r="B325" s="17"/>
      <c r="C325" s="18"/>
      <c r="D325" s="19"/>
      <c r="E325" s="19"/>
      <c r="F325" s="38"/>
      <c r="G325" s="26"/>
      <c r="H325" s="21"/>
      <c r="I325" s="21"/>
      <c r="J325" s="22"/>
      <c r="K325" s="23"/>
      <c r="L325" s="21"/>
      <c r="M325" s="43" t="str">
        <f t="shared" si="19"/>
        <v/>
      </c>
      <c r="N325" s="44"/>
    </row>
    <row r="326" spans="1:14" s="24" customFormat="1">
      <c r="A326" s="11"/>
      <c r="B326" s="17"/>
      <c r="C326" s="18"/>
      <c r="D326" s="19"/>
      <c r="E326" s="19"/>
      <c r="F326" s="38"/>
      <c r="G326" s="26"/>
      <c r="H326" s="21"/>
      <c r="I326" s="21"/>
      <c r="J326" s="22"/>
      <c r="K326" s="23"/>
      <c r="L326" s="21"/>
      <c r="M326" s="43" t="str">
        <f t="shared" si="19"/>
        <v/>
      </c>
      <c r="N326" s="44"/>
    </row>
    <row r="327" spans="1:14" s="24" customFormat="1">
      <c r="A327" s="11"/>
      <c r="B327" s="17"/>
      <c r="C327" s="18"/>
      <c r="D327" s="19"/>
      <c r="E327" s="19"/>
      <c r="F327" s="38"/>
      <c r="G327" s="26"/>
      <c r="H327" s="21"/>
      <c r="I327" s="21"/>
      <c r="J327" s="22"/>
      <c r="K327" s="23"/>
      <c r="L327" s="21"/>
      <c r="M327" s="43" t="str">
        <f t="shared" si="19"/>
        <v/>
      </c>
      <c r="N327" s="44"/>
    </row>
    <row r="328" spans="1:14" s="24" customFormat="1">
      <c r="A328" s="11"/>
      <c r="B328" s="17"/>
      <c r="C328" s="18"/>
      <c r="D328" s="19"/>
      <c r="E328" s="19"/>
      <c r="F328" s="38"/>
      <c r="G328" s="26"/>
      <c r="H328" s="21"/>
      <c r="I328" s="21"/>
      <c r="J328" s="22"/>
      <c r="K328" s="23"/>
      <c r="L328" s="21"/>
      <c r="M328" s="43" t="str">
        <f t="shared" si="19"/>
        <v/>
      </c>
      <c r="N328" s="44"/>
    </row>
    <row r="329" spans="1:14" s="24" customFormat="1">
      <c r="A329" s="11"/>
      <c r="B329" s="17"/>
      <c r="C329" s="18"/>
      <c r="D329" s="19"/>
      <c r="E329" s="19"/>
      <c r="F329" s="38"/>
      <c r="G329" s="26"/>
      <c r="H329" s="21"/>
      <c r="I329" s="21"/>
      <c r="J329" s="22"/>
      <c r="K329" s="23"/>
      <c r="L329" s="21"/>
      <c r="M329" s="43" t="str">
        <f t="shared" si="19"/>
        <v/>
      </c>
      <c r="N329" s="44"/>
    </row>
    <row r="330" spans="1:14" s="24" customFormat="1">
      <c r="A330" s="11"/>
      <c r="B330" s="17"/>
      <c r="C330" s="18"/>
      <c r="D330" s="19"/>
      <c r="E330" s="19"/>
      <c r="F330" s="38"/>
      <c r="G330" s="26"/>
      <c r="H330" s="21"/>
      <c r="I330" s="21"/>
      <c r="J330" s="22"/>
      <c r="K330" s="23"/>
      <c r="L330" s="21"/>
      <c r="M330" s="43" t="str">
        <f t="shared" si="19"/>
        <v/>
      </c>
      <c r="N330" s="44"/>
    </row>
    <row r="331" spans="1:14" s="24" customFormat="1">
      <c r="A331" s="11"/>
      <c r="B331" s="17"/>
      <c r="C331" s="18"/>
      <c r="D331" s="19"/>
      <c r="E331" s="19"/>
      <c r="F331" s="38"/>
      <c r="G331" s="26"/>
      <c r="H331" s="21"/>
      <c r="I331" s="21"/>
      <c r="J331" s="22"/>
      <c r="K331" s="23"/>
      <c r="L331" s="21"/>
      <c r="M331" s="43" t="str">
        <f t="shared" si="19"/>
        <v/>
      </c>
      <c r="N331" s="44"/>
    </row>
    <row r="332" spans="1:14" s="24" customFormat="1">
      <c r="A332" s="11"/>
      <c r="B332" s="17"/>
      <c r="C332" s="18"/>
      <c r="D332" s="19"/>
      <c r="E332" s="19"/>
      <c r="F332" s="38"/>
      <c r="G332" s="26"/>
      <c r="H332" s="21"/>
      <c r="I332" s="21"/>
      <c r="J332" s="22"/>
      <c r="K332" s="23"/>
      <c r="L332" s="21"/>
      <c r="M332" s="43" t="str">
        <f t="shared" si="19"/>
        <v/>
      </c>
      <c r="N332" s="44"/>
    </row>
    <row r="333" spans="1:14" s="24" customFormat="1">
      <c r="A333" s="11"/>
      <c r="B333" s="17"/>
      <c r="C333" s="18"/>
      <c r="D333" s="19"/>
      <c r="E333" s="19"/>
      <c r="F333" s="38"/>
      <c r="G333" s="26"/>
      <c r="H333" s="21"/>
      <c r="I333" s="21"/>
      <c r="J333" s="22"/>
      <c r="K333" s="23"/>
      <c r="L333" s="21"/>
      <c r="M333" s="43" t="str">
        <f t="shared" si="19"/>
        <v/>
      </c>
      <c r="N333" s="44"/>
    </row>
    <row r="334" spans="1:14" s="24" customFormat="1">
      <c r="A334" s="11"/>
      <c r="B334" s="17"/>
      <c r="C334" s="18"/>
      <c r="D334" s="19"/>
      <c r="E334" s="19"/>
      <c r="F334" s="38"/>
      <c r="G334" s="26"/>
      <c r="H334" s="21"/>
      <c r="I334" s="21"/>
      <c r="J334" s="22"/>
      <c r="K334" s="23"/>
      <c r="L334" s="21"/>
      <c r="M334" s="43" t="str">
        <f t="shared" si="19"/>
        <v/>
      </c>
      <c r="N334" s="44"/>
    </row>
    <row r="335" spans="1:14" s="24" customFormat="1">
      <c r="A335" s="11"/>
      <c r="B335" s="17"/>
      <c r="C335" s="18"/>
      <c r="D335" s="19"/>
      <c r="E335" s="19"/>
      <c r="F335" s="38"/>
      <c r="G335" s="26"/>
      <c r="H335" s="21"/>
      <c r="I335" s="21"/>
      <c r="J335" s="22"/>
      <c r="K335" s="23"/>
      <c r="L335" s="21"/>
      <c r="M335" s="43" t="str">
        <f t="shared" si="19"/>
        <v/>
      </c>
      <c r="N335" s="44"/>
    </row>
    <row r="336" spans="1:14" s="24" customFormat="1">
      <c r="A336" s="11"/>
      <c r="B336" s="17"/>
      <c r="C336" s="18"/>
      <c r="D336" s="19"/>
      <c r="E336" s="19"/>
      <c r="F336" s="38"/>
      <c r="G336" s="26"/>
      <c r="H336" s="21"/>
      <c r="I336" s="21"/>
      <c r="J336" s="22"/>
      <c r="K336" s="23"/>
      <c r="L336" s="21"/>
      <c r="M336" s="43" t="str">
        <f t="shared" si="19"/>
        <v/>
      </c>
      <c r="N336" s="44"/>
    </row>
    <row r="337" spans="1:14" s="24" customFormat="1">
      <c r="A337" s="11"/>
      <c r="B337" s="17"/>
      <c r="C337" s="18"/>
      <c r="D337" s="19"/>
      <c r="E337" s="19"/>
      <c r="F337" s="38"/>
      <c r="G337" s="26"/>
      <c r="H337" s="21"/>
      <c r="I337" s="21"/>
      <c r="J337" s="22"/>
      <c r="K337" s="23"/>
      <c r="L337" s="21"/>
      <c r="M337" s="43" t="str">
        <f t="shared" si="19"/>
        <v/>
      </c>
      <c r="N337" s="44"/>
    </row>
    <row r="338" spans="1:14" s="24" customFormat="1">
      <c r="A338" s="11"/>
      <c r="B338" s="17"/>
      <c r="C338" s="18"/>
      <c r="D338" s="19"/>
      <c r="E338" s="19"/>
      <c r="F338" s="38"/>
      <c r="G338" s="26"/>
      <c r="H338" s="21"/>
      <c r="I338" s="21"/>
      <c r="J338" s="22"/>
      <c r="K338" s="23"/>
      <c r="L338" s="21"/>
      <c r="M338" s="43" t="str">
        <f t="shared" si="19"/>
        <v/>
      </c>
      <c r="N338" s="44"/>
    </row>
    <row r="339" spans="1:14" s="24" customFormat="1">
      <c r="A339" s="11"/>
      <c r="B339" s="17"/>
      <c r="C339" s="18"/>
      <c r="D339" s="19"/>
      <c r="E339" s="19"/>
      <c r="F339" s="38"/>
      <c r="G339" s="26"/>
      <c r="H339" s="21"/>
      <c r="I339" s="21"/>
      <c r="J339" s="22"/>
      <c r="K339" s="23"/>
      <c r="L339" s="21"/>
      <c r="M339" s="43" t="str">
        <f t="shared" si="19"/>
        <v/>
      </c>
      <c r="N339" s="44"/>
    </row>
    <row r="340" spans="1:14" s="24" customFormat="1">
      <c r="A340" s="11"/>
      <c r="B340" s="17"/>
      <c r="C340" s="18"/>
      <c r="D340" s="19"/>
      <c r="E340" s="19"/>
      <c r="F340" s="38"/>
      <c r="G340" s="26"/>
      <c r="H340" s="21"/>
      <c r="I340" s="21"/>
      <c r="J340" s="22"/>
      <c r="K340" s="23"/>
      <c r="L340" s="21"/>
      <c r="M340" s="43" t="str">
        <f t="shared" si="19"/>
        <v/>
      </c>
      <c r="N340" s="44"/>
    </row>
    <row r="341" spans="1:14" s="24" customFormat="1">
      <c r="A341" s="11"/>
      <c r="B341" s="17"/>
      <c r="C341" s="18"/>
      <c r="D341" s="19"/>
      <c r="E341" s="19"/>
      <c r="F341" s="38"/>
      <c r="G341" s="26"/>
      <c r="H341" s="21"/>
      <c r="I341" s="21"/>
      <c r="J341" s="22"/>
      <c r="K341" s="23"/>
      <c r="L341" s="21"/>
      <c r="M341" s="43" t="str">
        <f t="shared" si="19"/>
        <v/>
      </c>
      <c r="N341" s="44"/>
    </row>
    <row r="342" spans="1:14" s="24" customFormat="1">
      <c r="A342" s="11"/>
      <c r="B342" s="17"/>
      <c r="C342" s="18"/>
      <c r="D342" s="19"/>
      <c r="E342" s="19"/>
      <c r="F342" s="38"/>
      <c r="G342" s="26"/>
      <c r="H342" s="21"/>
      <c r="I342" s="21"/>
      <c r="J342" s="22"/>
      <c r="K342" s="23"/>
      <c r="L342" s="21"/>
      <c r="M342" s="43" t="str">
        <f t="shared" si="19"/>
        <v/>
      </c>
      <c r="N342" s="44"/>
    </row>
    <row r="343" spans="1:14" s="24" customFormat="1">
      <c r="A343" s="11"/>
      <c r="B343" s="17"/>
      <c r="C343" s="18"/>
      <c r="D343" s="19"/>
      <c r="E343" s="19"/>
      <c r="F343" s="38"/>
      <c r="G343" s="26"/>
      <c r="H343" s="21"/>
      <c r="I343" s="21"/>
      <c r="J343" s="22"/>
      <c r="K343" s="23"/>
      <c r="L343" s="21"/>
      <c r="M343" s="43" t="str">
        <f t="shared" si="19"/>
        <v/>
      </c>
      <c r="N343" s="44"/>
    </row>
    <row r="344" spans="1:14" s="24" customFormat="1">
      <c r="A344" s="11"/>
      <c r="B344" s="17"/>
      <c r="C344" s="18"/>
      <c r="D344" s="19"/>
      <c r="E344" s="19"/>
      <c r="F344" s="38"/>
      <c r="G344" s="26"/>
      <c r="H344" s="21"/>
      <c r="I344" s="21"/>
      <c r="J344" s="22"/>
      <c r="K344" s="23"/>
      <c r="L344" s="21"/>
      <c r="M344" s="43" t="str">
        <f t="shared" si="19"/>
        <v/>
      </c>
      <c r="N344" s="44"/>
    </row>
    <row r="345" spans="1:14" s="24" customFormat="1">
      <c r="A345" s="11"/>
      <c r="B345" s="17"/>
      <c r="C345" s="18"/>
      <c r="D345" s="19"/>
      <c r="E345" s="19"/>
      <c r="F345" s="38"/>
      <c r="G345" s="26"/>
      <c r="H345" s="21"/>
      <c r="I345" s="21"/>
      <c r="J345" s="22"/>
      <c r="K345" s="23"/>
      <c r="L345" s="21"/>
      <c r="M345" s="43" t="str">
        <f t="shared" si="19"/>
        <v/>
      </c>
      <c r="N345" s="44"/>
    </row>
    <row r="346" spans="1:14" s="24" customFormat="1">
      <c r="A346" s="11"/>
      <c r="B346" s="17"/>
      <c r="C346" s="18"/>
      <c r="D346" s="19"/>
      <c r="E346" s="19"/>
      <c r="F346" s="38"/>
      <c r="G346" s="26"/>
      <c r="H346" s="21"/>
      <c r="I346" s="21"/>
      <c r="J346" s="22"/>
      <c r="K346" s="23"/>
      <c r="L346" s="21"/>
      <c r="M346" s="43" t="str">
        <f t="shared" si="19"/>
        <v/>
      </c>
      <c r="N346" s="44"/>
    </row>
    <row r="347" spans="1:14" s="24" customFormat="1">
      <c r="A347" s="11"/>
      <c r="B347" s="17"/>
      <c r="C347" s="18"/>
      <c r="D347" s="19"/>
      <c r="E347" s="19"/>
      <c r="F347" s="38"/>
      <c r="G347" s="26"/>
      <c r="H347" s="21"/>
      <c r="I347" s="21"/>
      <c r="J347" s="22"/>
      <c r="K347" s="23"/>
      <c r="L347" s="21"/>
      <c r="M347" s="43" t="str">
        <f t="shared" si="19"/>
        <v/>
      </c>
      <c r="N347" s="44"/>
    </row>
    <row r="348" spans="1:14" s="24" customFormat="1">
      <c r="A348" s="11"/>
      <c r="B348" s="17"/>
      <c r="C348" s="18"/>
      <c r="D348" s="19"/>
      <c r="E348" s="19"/>
      <c r="F348" s="38"/>
      <c r="G348" s="26"/>
      <c r="H348" s="21"/>
      <c r="I348" s="21"/>
      <c r="J348" s="22"/>
      <c r="K348" s="23"/>
      <c r="L348" s="21"/>
      <c r="M348" s="43" t="str">
        <f t="shared" si="19"/>
        <v/>
      </c>
      <c r="N348" s="44"/>
    </row>
    <row r="349" spans="1:14" s="24" customFormat="1">
      <c r="A349" s="11"/>
      <c r="B349" s="17"/>
      <c r="C349" s="18"/>
      <c r="D349" s="19"/>
      <c r="E349" s="19"/>
      <c r="F349" s="38"/>
      <c r="G349" s="26"/>
      <c r="H349" s="21"/>
      <c r="I349" s="21"/>
      <c r="J349" s="22"/>
      <c r="K349" s="23"/>
      <c r="L349" s="21"/>
      <c r="M349" s="43" t="str">
        <f t="shared" si="19"/>
        <v/>
      </c>
      <c r="N349" s="44"/>
    </row>
    <row r="350" spans="1:14" s="24" customFormat="1">
      <c r="A350" s="11"/>
      <c r="B350" s="17"/>
      <c r="C350" s="18"/>
      <c r="D350" s="19"/>
      <c r="E350" s="19"/>
      <c r="F350" s="38"/>
      <c r="G350" s="26"/>
      <c r="H350" s="21"/>
      <c r="I350" s="21"/>
      <c r="J350" s="22"/>
      <c r="K350" s="23"/>
      <c r="L350" s="21"/>
      <c r="M350" s="43" t="str">
        <f t="shared" si="19"/>
        <v/>
      </c>
      <c r="N350" s="44"/>
    </row>
    <row r="351" spans="1:14" s="24" customFormat="1">
      <c r="A351" s="11"/>
      <c r="B351" s="17"/>
      <c r="C351" s="18"/>
      <c r="D351" s="19"/>
      <c r="E351" s="19"/>
      <c r="F351" s="38"/>
      <c r="G351" s="26"/>
      <c r="H351" s="21"/>
      <c r="I351" s="21"/>
      <c r="J351" s="22"/>
      <c r="K351" s="23"/>
      <c r="L351" s="21"/>
      <c r="M351" s="43" t="str">
        <f t="shared" si="19"/>
        <v/>
      </c>
      <c r="N351" s="44"/>
    </row>
    <row r="352" spans="1:14" s="24" customFormat="1">
      <c r="A352" s="11"/>
      <c r="B352" s="17"/>
      <c r="C352" s="18"/>
      <c r="D352" s="19"/>
      <c r="E352" s="19"/>
      <c r="F352" s="38"/>
      <c r="G352" s="26"/>
      <c r="H352" s="21"/>
      <c r="I352" s="21"/>
      <c r="J352" s="22"/>
      <c r="K352" s="23"/>
      <c r="L352" s="21"/>
      <c r="M352" s="43" t="str">
        <f t="shared" si="19"/>
        <v/>
      </c>
      <c r="N352" s="44"/>
    </row>
    <row r="353" spans="1:14" s="24" customFormat="1">
      <c r="A353" s="11"/>
      <c r="B353" s="17"/>
      <c r="C353" s="18"/>
      <c r="D353" s="19"/>
      <c r="E353" s="19"/>
      <c r="F353" s="38"/>
      <c r="G353" s="26"/>
      <c r="H353" s="21"/>
      <c r="I353" s="21"/>
      <c r="J353" s="22"/>
      <c r="K353" s="23"/>
      <c r="L353" s="21"/>
      <c r="M353" s="43" t="str">
        <f t="shared" si="19"/>
        <v/>
      </c>
      <c r="N353" s="44"/>
    </row>
    <row r="354" spans="1:14" s="24" customFormat="1">
      <c r="A354" s="11"/>
      <c r="B354" s="17"/>
      <c r="C354" s="18"/>
      <c r="D354" s="19"/>
      <c r="E354" s="19"/>
      <c r="F354" s="38"/>
      <c r="G354" s="26"/>
      <c r="H354" s="21"/>
      <c r="I354" s="21"/>
      <c r="J354" s="22"/>
      <c r="K354" s="23"/>
      <c r="L354" s="21"/>
      <c r="M354" s="43" t="str">
        <f t="shared" si="19"/>
        <v/>
      </c>
      <c r="N354" s="44"/>
    </row>
    <row r="355" spans="1:14" s="24" customFormat="1">
      <c r="A355" s="11"/>
      <c r="B355" s="17"/>
      <c r="C355" s="18"/>
      <c r="D355" s="19"/>
      <c r="E355" s="19"/>
      <c r="F355" s="38"/>
      <c r="G355" s="26"/>
      <c r="H355" s="21"/>
      <c r="I355" s="21"/>
      <c r="J355" s="22"/>
      <c r="K355" s="23"/>
      <c r="L355" s="21"/>
      <c r="M355" s="43" t="str">
        <f t="shared" si="19"/>
        <v/>
      </c>
      <c r="N355" s="44"/>
    </row>
    <row r="356" spans="1:14" s="24" customFormat="1">
      <c r="A356" s="11"/>
      <c r="B356" s="17"/>
      <c r="C356" s="18"/>
      <c r="D356" s="19"/>
      <c r="E356" s="19"/>
      <c r="F356" s="38"/>
      <c r="G356" s="26"/>
      <c r="H356" s="21"/>
      <c r="I356" s="21"/>
      <c r="J356" s="22"/>
      <c r="K356" s="23"/>
      <c r="L356" s="21"/>
      <c r="M356" s="43" t="str">
        <f t="shared" si="19"/>
        <v/>
      </c>
      <c r="N356" s="44"/>
    </row>
    <row r="357" spans="1:14" s="24" customFormat="1">
      <c r="A357" s="11"/>
      <c r="B357" s="17"/>
      <c r="C357" s="18"/>
      <c r="D357" s="19"/>
      <c r="E357" s="19"/>
      <c r="F357" s="38"/>
      <c r="G357" s="26"/>
      <c r="H357" s="21"/>
      <c r="I357" s="21"/>
      <c r="J357" s="22"/>
      <c r="K357" s="23"/>
      <c r="L357" s="21"/>
      <c r="M357" s="43" t="str">
        <f t="shared" si="19"/>
        <v/>
      </c>
      <c r="N357" s="44"/>
    </row>
    <row r="358" spans="1:14" s="24" customFormat="1">
      <c r="A358" s="11"/>
      <c r="B358" s="17"/>
      <c r="C358" s="18"/>
      <c r="D358" s="19"/>
      <c r="E358" s="19"/>
      <c r="F358" s="38"/>
      <c r="G358" s="26"/>
      <c r="H358" s="21"/>
      <c r="I358" s="21"/>
      <c r="J358" s="22"/>
      <c r="K358" s="23"/>
      <c r="L358" s="21"/>
      <c r="M358" s="43" t="str">
        <f t="shared" si="19"/>
        <v/>
      </c>
      <c r="N358" s="44"/>
    </row>
    <row r="359" spans="1:14" s="24" customFormat="1">
      <c r="A359" s="11"/>
      <c r="B359" s="17"/>
      <c r="C359" s="18"/>
      <c r="D359" s="19"/>
      <c r="E359" s="19"/>
      <c r="F359" s="38"/>
      <c r="G359" s="26"/>
      <c r="H359" s="21"/>
      <c r="I359" s="21"/>
      <c r="J359" s="22"/>
      <c r="K359" s="23"/>
      <c r="L359" s="21"/>
      <c r="M359" s="43" t="str">
        <f t="shared" si="19"/>
        <v/>
      </c>
      <c r="N359" s="44"/>
    </row>
    <row r="360" spans="1:14" s="24" customFormat="1">
      <c r="A360" s="11"/>
      <c r="B360" s="17"/>
      <c r="C360" s="18"/>
      <c r="D360" s="19"/>
      <c r="E360" s="19"/>
      <c r="F360" s="38"/>
      <c r="G360" s="26"/>
      <c r="H360" s="21"/>
      <c r="I360" s="21"/>
      <c r="J360" s="22"/>
      <c r="K360" s="23"/>
      <c r="L360" s="21"/>
      <c r="M360" s="43" t="str">
        <f t="shared" si="19"/>
        <v/>
      </c>
      <c r="N360" s="44"/>
    </row>
    <row r="361" spans="1:14" s="24" customFormat="1">
      <c r="A361" s="11"/>
      <c r="B361" s="17"/>
      <c r="C361" s="18"/>
      <c r="D361" s="19"/>
      <c r="E361" s="19"/>
      <c r="F361" s="38"/>
      <c r="G361" s="26"/>
      <c r="H361" s="21"/>
      <c r="I361" s="21"/>
      <c r="J361" s="22"/>
      <c r="K361" s="23"/>
      <c r="L361" s="21"/>
      <c r="M361" s="43" t="str">
        <f t="shared" si="19"/>
        <v/>
      </c>
      <c r="N361" s="44"/>
    </row>
    <row r="362" spans="1:14" s="24" customFormat="1">
      <c r="A362" s="11"/>
      <c r="B362" s="17"/>
      <c r="C362" s="18"/>
      <c r="D362" s="19"/>
      <c r="E362" s="19"/>
      <c r="F362" s="38"/>
      <c r="G362" s="26"/>
      <c r="H362" s="21"/>
      <c r="I362" s="21"/>
      <c r="J362" s="22"/>
      <c r="K362" s="23"/>
      <c r="L362" s="21"/>
      <c r="M362" s="43" t="str">
        <f t="shared" si="19"/>
        <v/>
      </c>
      <c r="N362" s="44"/>
    </row>
    <row r="363" spans="1:14" s="24" customFormat="1">
      <c r="A363" s="11"/>
      <c r="B363" s="17"/>
      <c r="C363" s="18"/>
      <c r="D363" s="19"/>
      <c r="E363" s="19"/>
      <c r="F363" s="38"/>
      <c r="G363" s="26"/>
      <c r="H363" s="21"/>
      <c r="I363" s="21"/>
      <c r="J363" s="22"/>
      <c r="K363" s="23"/>
      <c r="L363" s="21"/>
      <c r="M363" s="43" t="str">
        <f t="shared" si="19"/>
        <v/>
      </c>
      <c r="N363" s="44"/>
    </row>
    <row r="364" spans="1:14" s="24" customFormat="1">
      <c r="A364" s="11"/>
      <c r="B364" s="17"/>
      <c r="C364" s="18"/>
      <c r="D364" s="19"/>
      <c r="E364" s="19"/>
      <c r="F364" s="38"/>
      <c r="G364" s="26"/>
      <c r="H364" s="21"/>
      <c r="I364" s="21"/>
      <c r="J364" s="22"/>
      <c r="K364" s="23"/>
      <c r="L364" s="21"/>
      <c r="M364" s="43" t="str">
        <f t="shared" si="19"/>
        <v/>
      </c>
      <c r="N364" s="44"/>
    </row>
    <row r="365" spans="1:14" s="24" customFormat="1">
      <c r="A365" s="11"/>
      <c r="B365" s="17"/>
      <c r="C365" s="18"/>
      <c r="D365" s="19"/>
      <c r="E365" s="19"/>
      <c r="F365" s="38"/>
      <c r="G365" s="26"/>
      <c r="H365" s="21"/>
      <c r="I365" s="21"/>
      <c r="J365" s="22"/>
      <c r="K365" s="23"/>
      <c r="L365" s="21"/>
      <c r="M365" s="43" t="str">
        <f t="shared" si="19"/>
        <v/>
      </c>
      <c r="N365" s="44"/>
    </row>
    <row r="366" spans="1:14" s="24" customFormat="1">
      <c r="A366" s="11"/>
      <c r="B366" s="17"/>
      <c r="C366" s="18"/>
      <c r="D366" s="19"/>
      <c r="E366" s="19"/>
      <c r="F366" s="38"/>
      <c r="G366" s="26"/>
      <c r="H366" s="21"/>
      <c r="I366" s="21"/>
      <c r="J366" s="22"/>
      <c r="K366" s="23"/>
      <c r="L366" s="21"/>
      <c r="M366" s="43" t="str">
        <f t="shared" si="19"/>
        <v/>
      </c>
      <c r="N366" s="44"/>
    </row>
    <row r="367" spans="1:14" s="24" customFormat="1">
      <c r="A367" s="11"/>
      <c r="B367" s="17"/>
      <c r="C367" s="18"/>
      <c r="D367" s="19"/>
      <c r="E367" s="19"/>
      <c r="F367" s="38"/>
      <c r="G367" s="26"/>
      <c r="H367" s="21"/>
      <c r="I367" s="21"/>
      <c r="J367" s="22"/>
      <c r="K367" s="23"/>
      <c r="L367" s="21"/>
      <c r="M367" s="43" t="str">
        <f t="shared" si="19"/>
        <v/>
      </c>
      <c r="N367" s="44"/>
    </row>
    <row r="368" spans="1:14" s="24" customFormat="1">
      <c r="A368" s="11"/>
      <c r="B368" s="17"/>
      <c r="C368" s="18"/>
      <c r="D368" s="19"/>
      <c r="E368" s="19"/>
      <c r="F368" s="38"/>
      <c r="G368" s="26"/>
      <c r="H368" s="21"/>
      <c r="I368" s="21"/>
      <c r="J368" s="22"/>
      <c r="K368" s="23"/>
      <c r="L368" s="21"/>
      <c r="M368" s="43" t="str">
        <f t="shared" si="19"/>
        <v/>
      </c>
      <c r="N368" s="44"/>
    </row>
    <row r="369" spans="1:14" s="24" customFormat="1">
      <c r="A369" s="11"/>
      <c r="B369" s="17"/>
      <c r="C369" s="18"/>
      <c r="D369" s="19"/>
      <c r="E369" s="19"/>
      <c r="F369" s="38"/>
      <c r="G369" s="26"/>
      <c r="H369" s="21"/>
      <c r="I369" s="21"/>
      <c r="J369" s="22"/>
      <c r="K369" s="23"/>
      <c r="L369" s="21"/>
      <c r="M369" s="43" t="str">
        <f t="shared" si="19"/>
        <v/>
      </c>
      <c r="N369" s="44"/>
    </row>
    <row r="370" spans="1:14" s="24" customFormat="1">
      <c r="A370" s="11"/>
      <c r="B370" s="17"/>
      <c r="C370" s="18"/>
      <c r="D370" s="19"/>
      <c r="E370" s="19"/>
      <c r="F370" s="38"/>
      <c r="G370" s="26"/>
      <c r="H370" s="21"/>
      <c r="I370" s="21"/>
      <c r="J370" s="22"/>
      <c r="K370" s="23"/>
      <c r="L370" s="21"/>
      <c r="M370" s="43" t="str">
        <f t="shared" si="19"/>
        <v/>
      </c>
      <c r="N370" s="44"/>
    </row>
    <row r="371" spans="1:14" s="24" customFormat="1">
      <c r="A371" s="11"/>
      <c r="B371" s="17"/>
      <c r="C371" s="18"/>
      <c r="D371" s="19"/>
      <c r="E371" s="19"/>
      <c r="F371" s="38"/>
      <c r="G371" s="26"/>
      <c r="H371" s="21"/>
      <c r="I371" s="21"/>
      <c r="J371" s="22"/>
      <c r="K371" s="23"/>
      <c r="L371" s="21"/>
      <c r="M371" s="43" t="str">
        <f t="shared" si="19"/>
        <v/>
      </c>
      <c r="N371" s="44"/>
    </row>
    <row r="372" spans="1:14" s="24" customFormat="1">
      <c r="A372" s="11"/>
      <c r="B372" s="17"/>
      <c r="C372" s="18"/>
      <c r="D372" s="19"/>
      <c r="E372" s="19"/>
      <c r="F372" s="38"/>
      <c r="G372" s="26"/>
      <c r="H372" s="21"/>
      <c r="I372" s="21"/>
      <c r="J372" s="22"/>
      <c r="K372" s="23"/>
      <c r="L372" s="21"/>
      <c r="M372" s="43" t="str">
        <f t="shared" si="19"/>
        <v/>
      </c>
      <c r="N372" s="44"/>
    </row>
    <row r="373" spans="1:14" s="24" customFormat="1">
      <c r="A373" s="11"/>
      <c r="B373" s="17"/>
      <c r="C373" s="18"/>
      <c r="D373" s="19"/>
      <c r="E373" s="19"/>
      <c r="F373" s="38"/>
      <c r="G373" s="26"/>
      <c r="H373" s="21"/>
      <c r="I373" s="21"/>
      <c r="J373" s="22"/>
      <c r="K373" s="23"/>
      <c r="L373" s="21"/>
      <c r="M373" s="43" t="str">
        <f t="shared" si="19"/>
        <v/>
      </c>
      <c r="N373" s="44"/>
    </row>
    <row r="374" spans="1:14" s="24" customFormat="1">
      <c r="A374" s="11"/>
      <c r="B374" s="17"/>
      <c r="C374" s="18"/>
      <c r="D374" s="19"/>
      <c r="E374" s="19"/>
      <c r="F374" s="38"/>
      <c r="G374" s="26"/>
      <c r="H374" s="21"/>
      <c r="I374" s="21"/>
      <c r="J374" s="22"/>
      <c r="K374" s="23"/>
      <c r="L374" s="21"/>
      <c r="M374" s="43" t="str">
        <f t="shared" si="19"/>
        <v/>
      </c>
      <c r="N374" s="44"/>
    </row>
    <row r="375" spans="1:14" s="24" customFormat="1">
      <c r="A375" s="11"/>
      <c r="B375" s="17"/>
      <c r="C375" s="18"/>
      <c r="D375" s="19"/>
      <c r="E375" s="19"/>
      <c r="F375" s="38"/>
      <c r="G375" s="26"/>
      <c r="H375" s="21"/>
      <c r="I375" s="21"/>
      <c r="J375" s="22"/>
      <c r="K375" s="23"/>
      <c r="L375" s="21"/>
      <c r="M375" s="43" t="str">
        <f t="shared" si="19"/>
        <v/>
      </c>
      <c r="N375" s="44"/>
    </row>
    <row r="376" spans="1:14" s="24" customFormat="1">
      <c r="A376" s="11"/>
      <c r="B376" s="17"/>
      <c r="C376" s="18"/>
      <c r="D376" s="19"/>
      <c r="E376" s="19"/>
      <c r="F376" s="38"/>
      <c r="G376" s="26"/>
      <c r="H376" s="21"/>
      <c r="I376" s="21"/>
      <c r="J376" s="22"/>
      <c r="K376" s="23"/>
      <c r="L376" s="21"/>
      <c r="M376" s="43" t="str">
        <f t="shared" si="19"/>
        <v/>
      </c>
      <c r="N376" s="44"/>
    </row>
    <row r="377" spans="1:14">
      <c r="A377" s="11"/>
      <c r="B377" s="1"/>
      <c r="M377" s="40" t="str">
        <f t="shared" si="19"/>
        <v/>
      </c>
    </row>
    <row r="378" spans="1:14">
      <c r="A378" s="11"/>
      <c r="B378" s="1"/>
      <c r="M378" s="40" t="str">
        <f t="shared" si="19"/>
        <v/>
      </c>
    </row>
    <row r="379" spans="1:14">
      <c r="A379" s="11"/>
      <c r="B379" s="1"/>
      <c r="M379" s="40" t="str">
        <f t="shared" si="19"/>
        <v/>
      </c>
    </row>
    <row r="380" spans="1:14">
      <c r="A380" s="11"/>
      <c r="B380" s="1"/>
      <c r="M380" s="40" t="str">
        <f t="shared" si="19"/>
        <v/>
      </c>
    </row>
    <row r="381" spans="1:14">
      <c r="A381" s="11"/>
      <c r="B381" s="1"/>
      <c r="M381" s="40" t="str">
        <f t="shared" si="19"/>
        <v/>
      </c>
    </row>
    <row r="382" spans="1:14">
      <c r="A382" s="11"/>
      <c r="B382" s="1"/>
      <c r="M382" s="40" t="str">
        <f t="shared" si="19"/>
        <v/>
      </c>
    </row>
    <row r="383" spans="1:14">
      <c r="A383" s="11"/>
      <c r="B383" s="1"/>
      <c r="M383" s="40" t="str">
        <f t="shared" si="19"/>
        <v/>
      </c>
    </row>
    <row r="384" spans="1:14">
      <c r="A384" s="11"/>
      <c r="B384" s="1"/>
      <c r="M384" s="40" t="str">
        <f t="shared" si="19"/>
        <v/>
      </c>
    </row>
    <row r="385" spans="1:13">
      <c r="A385" s="11"/>
      <c r="B385" s="1"/>
      <c r="M385" s="40" t="str">
        <f t="shared" si="19"/>
        <v/>
      </c>
    </row>
    <row r="386" spans="1:13">
      <c r="A386" s="11"/>
      <c r="B386" s="1"/>
      <c r="M386" s="40" t="str">
        <f t="shared" ref="M386:M449" si="20">LEFT(H386,3)</f>
        <v/>
      </c>
    </row>
    <row r="387" spans="1:13">
      <c r="A387" s="11"/>
      <c r="B387" s="1"/>
      <c r="M387" s="40" t="str">
        <f t="shared" si="20"/>
        <v/>
      </c>
    </row>
    <row r="388" spans="1:13">
      <c r="A388" s="11"/>
      <c r="B388" s="1"/>
      <c r="M388" s="40" t="str">
        <f t="shared" si="20"/>
        <v/>
      </c>
    </row>
    <row r="389" spans="1:13">
      <c r="A389" s="11"/>
      <c r="B389" s="1"/>
      <c r="M389" s="40" t="str">
        <f t="shared" si="20"/>
        <v/>
      </c>
    </row>
    <row r="390" spans="1:13">
      <c r="A390" s="11"/>
      <c r="B390" s="1"/>
      <c r="M390" s="40" t="str">
        <f t="shared" si="20"/>
        <v/>
      </c>
    </row>
    <row r="391" spans="1:13">
      <c r="A391" s="11"/>
      <c r="B391" s="1"/>
      <c r="M391" s="40" t="str">
        <f t="shared" si="20"/>
        <v/>
      </c>
    </row>
    <row r="392" spans="1:13">
      <c r="A392" s="11"/>
      <c r="B392" s="1"/>
      <c r="M392" s="40" t="str">
        <f t="shared" si="20"/>
        <v/>
      </c>
    </row>
    <row r="393" spans="1:13">
      <c r="A393" s="11"/>
      <c r="B393" s="1"/>
      <c r="M393" s="40" t="str">
        <f t="shared" si="20"/>
        <v/>
      </c>
    </row>
    <row r="394" spans="1:13">
      <c r="A394" s="11"/>
      <c r="B394" s="1"/>
      <c r="M394" s="40" t="str">
        <f t="shared" si="20"/>
        <v/>
      </c>
    </row>
    <row r="395" spans="1:13">
      <c r="A395" s="11"/>
      <c r="B395" s="1"/>
      <c r="M395" s="40" t="str">
        <f t="shared" si="20"/>
        <v/>
      </c>
    </row>
    <row r="396" spans="1:13">
      <c r="A396" s="11"/>
      <c r="B396" s="1"/>
      <c r="M396" s="40" t="str">
        <f t="shared" si="20"/>
        <v/>
      </c>
    </row>
    <row r="397" spans="1:13">
      <c r="A397" s="11"/>
      <c r="B397" s="1"/>
      <c r="M397" s="40" t="str">
        <f t="shared" si="20"/>
        <v/>
      </c>
    </row>
    <row r="398" spans="1:13">
      <c r="A398" s="11"/>
      <c r="B398" s="1"/>
      <c r="M398" s="40" t="str">
        <f t="shared" si="20"/>
        <v/>
      </c>
    </row>
    <row r="399" spans="1:13">
      <c r="A399" s="11"/>
      <c r="B399" s="1"/>
      <c r="M399" s="40" t="str">
        <f t="shared" si="20"/>
        <v/>
      </c>
    </row>
    <row r="400" spans="1:13">
      <c r="A400" s="11"/>
      <c r="B400" s="1"/>
      <c r="M400" s="40" t="str">
        <f t="shared" si="20"/>
        <v/>
      </c>
    </row>
    <row r="401" spans="1:13">
      <c r="A401" s="11"/>
      <c r="B401" s="1"/>
      <c r="M401" s="40" t="str">
        <f t="shared" si="20"/>
        <v/>
      </c>
    </row>
    <row r="402" spans="1:13">
      <c r="A402" s="11"/>
      <c r="B402" s="1"/>
      <c r="M402" s="40" t="str">
        <f t="shared" si="20"/>
        <v/>
      </c>
    </row>
    <row r="403" spans="1:13">
      <c r="A403" s="11"/>
      <c r="B403" s="1"/>
      <c r="M403" s="40" t="str">
        <f t="shared" si="20"/>
        <v/>
      </c>
    </row>
    <row r="404" spans="1:13">
      <c r="A404" s="11"/>
      <c r="B404" s="1"/>
      <c r="M404" s="40" t="str">
        <f t="shared" si="20"/>
        <v/>
      </c>
    </row>
    <row r="405" spans="1:13">
      <c r="A405" s="11"/>
      <c r="B405" s="1"/>
      <c r="M405" s="40" t="str">
        <f t="shared" si="20"/>
        <v/>
      </c>
    </row>
    <row r="406" spans="1:13">
      <c r="A406" s="11"/>
      <c r="B406" s="1"/>
      <c r="M406" s="40" t="str">
        <f t="shared" si="20"/>
        <v/>
      </c>
    </row>
    <row r="407" spans="1:13">
      <c r="A407" s="11"/>
      <c r="B407" s="1"/>
      <c r="M407" s="40" t="str">
        <f t="shared" si="20"/>
        <v/>
      </c>
    </row>
    <row r="408" spans="1:13">
      <c r="A408" s="11"/>
      <c r="B408" s="1"/>
      <c r="M408" s="40" t="str">
        <f t="shared" si="20"/>
        <v/>
      </c>
    </row>
    <row r="409" spans="1:13">
      <c r="A409" s="11"/>
      <c r="B409" s="1"/>
      <c r="M409" s="40" t="str">
        <f t="shared" si="20"/>
        <v/>
      </c>
    </row>
    <row r="410" spans="1:13">
      <c r="A410" s="11"/>
      <c r="B410" s="1"/>
      <c r="M410" s="40" t="str">
        <f t="shared" si="20"/>
        <v/>
      </c>
    </row>
    <row r="411" spans="1:13">
      <c r="A411" s="11"/>
      <c r="B411" s="1"/>
      <c r="M411" s="40" t="str">
        <f t="shared" si="20"/>
        <v/>
      </c>
    </row>
    <row r="412" spans="1:13">
      <c r="A412" s="11"/>
      <c r="B412" s="1"/>
      <c r="M412" s="40" t="str">
        <f t="shared" si="20"/>
        <v/>
      </c>
    </row>
    <row r="413" spans="1:13">
      <c r="A413" s="11"/>
      <c r="B413" s="1"/>
      <c r="M413" s="40" t="str">
        <f t="shared" si="20"/>
        <v/>
      </c>
    </row>
    <row r="414" spans="1:13">
      <c r="A414" s="11"/>
      <c r="B414" s="1"/>
      <c r="M414" s="40" t="str">
        <f t="shared" si="20"/>
        <v/>
      </c>
    </row>
    <row r="415" spans="1:13">
      <c r="A415" s="11"/>
      <c r="B415" s="1"/>
      <c r="M415" s="40" t="str">
        <f t="shared" si="20"/>
        <v/>
      </c>
    </row>
    <row r="416" spans="1:13">
      <c r="A416" s="11"/>
      <c r="B416" s="1"/>
      <c r="M416" s="40" t="str">
        <f t="shared" si="20"/>
        <v/>
      </c>
    </row>
    <row r="417" spans="1:13">
      <c r="A417" s="11"/>
      <c r="B417" s="1"/>
      <c r="M417" s="40" t="str">
        <f t="shared" si="20"/>
        <v/>
      </c>
    </row>
    <row r="418" spans="1:13">
      <c r="A418" s="11"/>
      <c r="B418" s="1"/>
      <c r="M418" s="40" t="str">
        <f t="shared" si="20"/>
        <v/>
      </c>
    </row>
    <row r="419" spans="1:13">
      <c r="A419" s="11"/>
      <c r="B419" s="1"/>
      <c r="M419" s="40" t="str">
        <f t="shared" si="20"/>
        <v/>
      </c>
    </row>
    <row r="420" spans="1:13">
      <c r="A420" s="11"/>
      <c r="B420" s="1"/>
      <c r="M420" s="40" t="str">
        <f t="shared" si="20"/>
        <v/>
      </c>
    </row>
    <row r="421" spans="1:13">
      <c r="A421" s="11"/>
      <c r="B421" s="1"/>
      <c r="M421" s="40" t="str">
        <f t="shared" si="20"/>
        <v/>
      </c>
    </row>
    <row r="422" spans="1:13">
      <c r="A422" s="11"/>
      <c r="B422" s="1"/>
      <c r="M422" s="40" t="str">
        <f t="shared" si="20"/>
        <v/>
      </c>
    </row>
    <row r="423" spans="1:13">
      <c r="A423" s="11"/>
      <c r="B423" s="1"/>
      <c r="M423" s="40" t="str">
        <f t="shared" si="20"/>
        <v/>
      </c>
    </row>
    <row r="424" spans="1:13">
      <c r="A424" s="11"/>
      <c r="B424" s="1"/>
      <c r="M424" s="40" t="str">
        <f t="shared" si="20"/>
        <v/>
      </c>
    </row>
    <row r="425" spans="1:13">
      <c r="A425" s="11"/>
      <c r="B425" s="1"/>
      <c r="M425" s="40" t="str">
        <f t="shared" si="20"/>
        <v/>
      </c>
    </row>
    <row r="426" spans="1:13">
      <c r="A426" s="11"/>
      <c r="B426" s="1"/>
      <c r="M426" s="40" t="str">
        <f t="shared" si="20"/>
        <v/>
      </c>
    </row>
    <row r="427" spans="1:13">
      <c r="A427" s="11"/>
      <c r="B427" s="1"/>
      <c r="M427" s="40" t="str">
        <f t="shared" si="20"/>
        <v/>
      </c>
    </row>
    <row r="428" spans="1:13">
      <c r="A428" s="11"/>
      <c r="B428" s="1"/>
      <c r="M428" s="40" t="str">
        <f t="shared" si="20"/>
        <v/>
      </c>
    </row>
    <row r="429" spans="1:13">
      <c r="A429" s="11"/>
      <c r="B429" s="1"/>
      <c r="M429" s="40" t="str">
        <f t="shared" si="20"/>
        <v/>
      </c>
    </row>
    <row r="430" spans="1:13">
      <c r="A430" s="11"/>
      <c r="B430" s="1"/>
      <c r="M430" s="40" t="str">
        <f t="shared" si="20"/>
        <v/>
      </c>
    </row>
    <row r="431" spans="1:13">
      <c r="A431" s="11"/>
      <c r="B431" s="1"/>
      <c r="M431" s="40" t="str">
        <f t="shared" si="20"/>
        <v/>
      </c>
    </row>
    <row r="432" spans="1:13">
      <c r="A432" s="11"/>
      <c r="B432" s="1"/>
      <c r="M432" s="40" t="str">
        <f t="shared" si="20"/>
        <v/>
      </c>
    </row>
    <row r="433" spans="1:13">
      <c r="A433" s="11"/>
      <c r="B433" s="1"/>
      <c r="M433" s="40" t="str">
        <f t="shared" si="20"/>
        <v/>
      </c>
    </row>
    <row r="434" spans="1:13">
      <c r="A434" s="11"/>
      <c r="B434" s="1"/>
      <c r="M434" s="40" t="str">
        <f t="shared" si="20"/>
        <v/>
      </c>
    </row>
    <row r="435" spans="1:13">
      <c r="A435" s="11"/>
      <c r="B435" s="1"/>
      <c r="M435" s="40" t="str">
        <f t="shared" si="20"/>
        <v/>
      </c>
    </row>
    <row r="436" spans="1:13">
      <c r="A436" s="11"/>
      <c r="B436" s="1"/>
      <c r="M436" s="40" t="str">
        <f t="shared" si="20"/>
        <v/>
      </c>
    </row>
    <row r="437" spans="1:13">
      <c r="A437" s="11"/>
      <c r="B437" s="1"/>
      <c r="M437" s="40" t="str">
        <f t="shared" si="20"/>
        <v/>
      </c>
    </row>
    <row r="438" spans="1:13">
      <c r="A438" s="11"/>
      <c r="B438" s="1"/>
      <c r="M438" s="40" t="str">
        <f t="shared" si="20"/>
        <v/>
      </c>
    </row>
    <row r="439" spans="1:13">
      <c r="A439" s="11"/>
      <c r="B439" s="1"/>
      <c r="M439" s="40" t="str">
        <f t="shared" si="20"/>
        <v/>
      </c>
    </row>
    <row r="440" spans="1:13">
      <c r="A440" s="11"/>
      <c r="B440" s="1"/>
      <c r="M440" s="40" t="str">
        <f t="shared" si="20"/>
        <v/>
      </c>
    </row>
    <row r="441" spans="1:13">
      <c r="A441" s="11"/>
      <c r="B441" s="1"/>
      <c r="M441" s="40" t="str">
        <f t="shared" si="20"/>
        <v/>
      </c>
    </row>
    <row r="442" spans="1:13">
      <c r="A442" s="11"/>
      <c r="B442" s="1"/>
      <c r="M442" s="40" t="str">
        <f t="shared" si="20"/>
        <v/>
      </c>
    </row>
    <row r="443" spans="1:13">
      <c r="A443" s="11"/>
      <c r="B443" s="1"/>
      <c r="M443" s="40" t="str">
        <f t="shared" si="20"/>
        <v/>
      </c>
    </row>
    <row r="444" spans="1:13">
      <c r="A444" s="11"/>
      <c r="B444" s="1"/>
      <c r="M444" s="40" t="str">
        <f t="shared" si="20"/>
        <v/>
      </c>
    </row>
    <row r="445" spans="1:13">
      <c r="A445" s="11"/>
      <c r="B445" s="1"/>
      <c r="M445" s="40" t="str">
        <f t="shared" si="20"/>
        <v/>
      </c>
    </row>
    <row r="446" spans="1:13">
      <c r="A446" s="11"/>
      <c r="B446" s="1"/>
      <c r="M446" s="40" t="str">
        <f t="shared" si="20"/>
        <v/>
      </c>
    </row>
    <row r="447" spans="1:13">
      <c r="A447" s="11"/>
      <c r="B447" s="1"/>
      <c r="M447" s="40" t="str">
        <f t="shared" si="20"/>
        <v/>
      </c>
    </row>
    <row r="448" spans="1:13">
      <c r="A448" s="11"/>
      <c r="B448" s="1"/>
      <c r="M448" s="40" t="str">
        <f t="shared" si="20"/>
        <v/>
      </c>
    </row>
    <row r="449" spans="1:13">
      <c r="A449" s="11"/>
      <c r="B449" s="1"/>
      <c r="M449" s="40" t="str">
        <f t="shared" si="20"/>
        <v/>
      </c>
    </row>
    <row r="450" spans="1:13">
      <c r="A450" s="11"/>
      <c r="B450" s="1"/>
      <c r="M450" s="40" t="str">
        <f t="shared" ref="M450:M513" si="21">LEFT(H450,3)</f>
        <v/>
      </c>
    </row>
    <row r="451" spans="1:13">
      <c r="A451" s="11"/>
      <c r="B451" s="1"/>
      <c r="M451" s="40" t="str">
        <f t="shared" si="21"/>
        <v/>
      </c>
    </row>
    <row r="452" spans="1:13">
      <c r="A452" s="11"/>
      <c r="B452" s="1"/>
      <c r="M452" s="40" t="str">
        <f t="shared" si="21"/>
        <v/>
      </c>
    </row>
    <row r="453" spans="1:13">
      <c r="A453" s="11"/>
      <c r="B453" s="1"/>
      <c r="M453" s="40" t="str">
        <f t="shared" si="21"/>
        <v/>
      </c>
    </row>
    <row r="454" spans="1:13">
      <c r="A454" s="11"/>
      <c r="B454" s="1"/>
      <c r="M454" s="40" t="str">
        <f t="shared" si="21"/>
        <v/>
      </c>
    </row>
    <row r="455" spans="1:13">
      <c r="A455" s="11"/>
      <c r="B455" s="1"/>
      <c r="M455" s="40" t="str">
        <f t="shared" si="21"/>
        <v/>
      </c>
    </row>
    <row r="456" spans="1:13">
      <c r="A456" s="11"/>
      <c r="B456" s="1"/>
      <c r="M456" s="40" t="str">
        <f t="shared" si="21"/>
        <v/>
      </c>
    </row>
    <row r="457" spans="1:13">
      <c r="A457" s="11"/>
      <c r="B457" s="1"/>
      <c r="M457" s="40" t="str">
        <f t="shared" si="21"/>
        <v/>
      </c>
    </row>
    <row r="458" spans="1:13">
      <c r="A458" s="11"/>
      <c r="B458" s="1"/>
      <c r="M458" s="40" t="str">
        <f t="shared" si="21"/>
        <v/>
      </c>
    </row>
    <row r="459" spans="1:13">
      <c r="A459" s="11"/>
      <c r="B459" s="1"/>
      <c r="M459" s="40" t="str">
        <f t="shared" si="21"/>
        <v/>
      </c>
    </row>
    <row r="460" spans="1:13">
      <c r="A460" s="11"/>
      <c r="B460" s="1"/>
      <c r="M460" s="40" t="str">
        <f t="shared" si="21"/>
        <v/>
      </c>
    </row>
    <row r="461" spans="1:13">
      <c r="A461" s="11"/>
      <c r="B461" s="1"/>
      <c r="M461" s="40" t="str">
        <f t="shared" si="21"/>
        <v/>
      </c>
    </row>
    <row r="462" spans="1:13">
      <c r="A462" s="11"/>
      <c r="B462" s="1"/>
      <c r="M462" s="40" t="str">
        <f t="shared" si="21"/>
        <v/>
      </c>
    </row>
    <row r="463" spans="1:13">
      <c r="A463" s="11"/>
      <c r="B463" s="1"/>
      <c r="M463" s="40" t="str">
        <f t="shared" si="21"/>
        <v/>
      </c>
    </row>
    <row r="464" spans="1:13">
      <c r="A464" s="11"/>
      <c r="B464" s="1"/>
      <c r="M464" s="40" t="str">
        <f t="shared" si="21"/>
        <v/>
      </c>
    </row>
    <row r="465" spans="1:13">
      <c r="A465" s="11"/>
      <c r="B465" s="1"/>
      <c r="M465" s="40" t="str">
        <f t="shared" si="21"/>
        <v/>
      </c>
    </row>
    <row r="466" spans="1:13">
      <c r="A466" s="11"/>
      <c r="B466" s="1"/>
      <c r="M466" s="40" t="str">
        <f t="shared" si="21"/>
        <v/>
      </c>
    </row>
    <row r="467" spans="1:13">
      <c r="A467" s="11"/>
      <c r="B467" s="1"/>
      <c r="M467" s="40" t="str">
        <f t="shared" si="21"/>
        <v/>
      </c>
    </row>
    <row r="468" spans="1:13">
      <c r="A468" s="11"/>
      <c r="B468" s="1"/>
      <c r="M468" s="40" t="str">
        <f t="shared" si="21"/>
        <v/>
      </c>
    </row>
    <row r="469" spans="1:13">
      <c r="A469" s="11"/>
      <c r="B469" s="1"/>
      <c r="M469" s="40" t="str">
        <f t="shared" si="21"/>
        <v/>
      </c>
    </row>
    <row r="470" spans="1:13">
      <c r="A470" s="11"/>
      <c r="B470" s="1"/>
      <c r="M470" s="40" t="str">
        <f t="shared" si="21"/>
        <v/>
      </c>
    </row>
    <row r="471" spans="1:13">
      <c r="A471" s="11"/>
      <c r="B471" s="1"/>
      <c r="M471" s="40" t="str">
        <f t="shared" si="21"/>
        <v/>
      </c>
    </row>
    <row r="472" spans="1:13">
      <c r="A472" s="11"/>
      <c r="B472" s="1"/>
      <c r="M472" s="40" t="str">
        <f t="shared" si="21"/>
        <v/>
      </c>
    </row>
    <row r="473" spans="1:13">
      <c r="A473" s="11"/>
      <c r="B473" s="1"/>
      <c r="M473" s="40" t="str">
        <f t="shared" si="21"/>
        <v/>
      </c>
    </row>
    <row r="474" spans="1:13">
      <c r="A474" s="11"/>
      <c r="B474" s="1"/>
      <c r="M474" s="40" t="str">
        <f t="shared" si="21"/>
        <v/>
      </c>
    </row>
    <row r="475" spans="1:13">
      <c r="A475" s="11"/>
      <c r="B475" s="1"/>
      <c r="M475" s="40" t="str">
        <f t="shared" si="21"/>
        <v/>
      </c>
    </row>
    <row r="476" spans="1:13">
      <c r="A476" s="11"/>
      <c r="B476" s="1"/>
      <c r="M476" s="40" t="str">
        <f t="shared" si="21"/>
        <v/>
      </c>
    </row>
    <row r="477" spans="1:13">
      <c r="A477" s="11"/>
      <c r="B477" s="1"/>
      <c r="M477" s="40" t="str">
        <f t="shared" si="21"/>
        <v/>
      </c>
    </row>
    <row r="478" spans="1:13">
      <c r="A478" s="11"/>
      <c r="B478" s="1"/>
      <c r="M478" s="40" t="str">
        <f t="shared" si="21"/>
        <v/>
      </c>
    </row>
    <row r="479" spans="1:13">
      <c r="A479" s="11"/>
      <c r="B479" s="1"/>
      <c r="M479" s="40" t="str">
        <f t="shared" si="21"/>
        <v/>
      </c>
    </row>
    <row r="480" spans="1:13">
      <c r="A480" s="11"/>
      <c r="B480" s="1"/>
      <c r="M480" s="40" t="str">
        <f t="shared" si="21"/>
        <v/>
      </c>
    </row>
    <row r="481" spans="1:13">
      <c r="A481" s="11"/>
      <c r="B481" s="1"/>
      <c r="M481" s="40" t="str">
        <f t="shared" si="21"/>
        <v/>
      </c>
    </row>
    <row r="482" spans="1:13">
      <c r="A482" s="11"/>
      <c r="M482" s="40" t="str">
        <f t="shared" si="21"/>
        <v/>
      </c>
    </row>
    <row r="483" spans="1:13">
      <c r="A483" s="11"/>
      <c r="M483" s="40" t="str">
        <f t="shared" si="21"/>
        <v/>
      </c>
    </row>
    <row r="484" spans="1:13">
      <c r="A484" s="11"/>
      <c r="M484" s="40" t="str">
        <f t="shared" si="21"/>
        <v/>
      </c>
    </row>
    <row r="485" spans="1:13">
      <c r="A485" s="11"/>
      <c r="M485" s="40" t="str">
        <f t="shared" si="21"/>
        <v/>
      </c>
    </row>
    <row r="486" spans="1:13">
      <c r="A486" s="11"/>
      <c r="M486" s="40" t="str">
        <f t="shared" si="21"/>
        <v/>
      </c>
    </row>
    <row r="487" spans="1:13">
      <c r="A487" s="11"/>
      <c r="M487" s="40" t="str">
        <f t="shared" si="21"/>
        <v/>
      </c>
    </row>
    <row r="488" spans="1:13">
      <c r="A488" s="11"/>
      <c r="M488" s="40" t="str">
        <f t="shared" si="21"/>
        <v/>
      </c>
    </row>
    <row r="489" spans="1:13">
      <c r="A489" s="11"/>
      <c r="M489" s="40" t="str">
        <f t="shared" si="21"/>
        <v/>
      </c>
    </row>
    <row r="490" spans="1:13">
      <c r="A490" s="11"/>
      <c r="M490" s="40" t="str">
        <f t="shared" si="21"/>
        <v/>
      </c>
    </row>
    <row r="491" spans="1:13">
      <c r="A491" s="11"/>
      <c r="M491" s="40" t="str">
        <f t="shared" si="21"/>
        <v/>
      </c>
    </row>
    <row r="492" spans="1:13">
      <c r="A492" s="11"/>
      <c r="M492" s="40" t="str">
        <f t="shared" si="21"/>
        <v/>
      </c>
    </row>
    <row r="493" spans="1:13">
      <c r="A493" s="11"/>
      <c r="M493" s="40" t="str">
        <f t="shared" si="21"/>
        <v/>
      </c>
    </row>
    <row r="494" spans="1:13">
      <c r="A494" s="11"/>
      <c r="M494" s="40" t="str">
        <f t="shared" si="21"/>
        <v/>
      </c>
    </row>
    <row r="495" spans="1:13">
      <c r="A495" s="11"/>
      <c r="M495" s="40" t="str">
        <f t="shared" si="21"/>
        <v/>
      </c>
    </row>
    <row r="496" spans="1:13">
      <c r="A496" s="11"/>
      <c r="M496" s="40" t="str">
        <f t="shared" si="21"/>
        <v/>
      </c>
    </row>
    <row r="497" spans="1:13">
      <c r="A497" s="11"/>
      <c r="M497" s="40" t="str">
        <f t="shared" si="21"/>
        <v/>
      </c>
    </row>
    <row r="498" spans="1:13">
      <c r="A498" s="11"/>
      <c r="M498" s="40" t="str">
        <f t="shared" si="21"/>
        <v/>
      </c>
    </row>
    <row r="499" spans="1:13">
      <c r="A499" s="11"/>
      <c r="M499" s="40" t="str">
        <f t="shared" si="21"/>
        <v/>
      </c>
    </row>
    <row r="500" spans="1:13">
      <c r="A500" s="11"/>
      <c r="M500" s="40" t="str">
        <f t="shared" si="21"/>
        <v/>
      </c>
    </row>
    <row r="501" spans="1:13">
      <c r="A501" s="11"/>
      <c r="M501" s="40" t="str">
        <f t="shared" si="21"/>
        <v/>
      </c>
    </row>
    <row r="502" spans="1:13">
      <c r="A502" s="11"/>
      <c r="M502" s="40" t="str">
        <f t="shared" si="21"/>
        <v/>
      </c>
    </row>
    <row r="503" spans="1:13">
      <c r="A503" s="11"/>
      <c r="M503" s="40" t="str">
        <f t="shared" si="21"/>
        <v/>
      </c>
    </row>
    <row r="504" spans="1:13">
      <c r="A504" s="11"/>
      <c r="M504" s="40" t="str">
        <f t="shared" si="21"/>
        <v/>
      </c>
    </row>
    <row r="505" spans="1:13">
      <c r="A505" s="11"/>
      <c r="M505" s="40" t="str">
        <f t="shared" si="21"/>
        <v/>
      </c>
    </row>
    <row r="506" spans="1:13">
      <c r="A506" s="11"/>
      <c r="M506" s="40" t="str">
        <f t="shared" si="21"/>
        <v/>
      </c>
    </row>
    <row r="507" spans="1:13">
      <c r="A507" s="11"/>
      <c r="M507" s="40" t="str">
        <f t="shared" si="21"/>
        <v/>
      </c>
    </row>
    <row r="508" spans="1:13">
      <c r="A508" s="11"/>
      <c r="M508" s="40" t="str">
        <f t="shared" si="21"/>
        <v/>
      </c>
    </row>
    <row r="509" spans="1:13">
      <c r="A509" s="11"/>
      <c r="M509" s="40" t="str">
        <f t="shared" si="21"/>
        <v/>
      </c>
    </row>
    <row r="510" spans="1:13">
      <c r="A510" s="11"/>
      <c r="M510" s="40" t="str">
        <f t="shared" si="21"/>
        <v/>
      </c>
    </row>
    <row r="511" spans="1:13">
      <c r="A511" s="11"/>
      <c r="M511" s="40" t="str">
        <f t="shared" si="21"/>
        <v/>
      </c>
    </row>
    <row r="512" spans="1:13">
      <c r="A512" s="11"/>
      <c r="M512" s="40" t="str">
        <f t="shared" si="21"/>
        <v/>
      </c>
    </row>
    <row r="513" spans="1:13">
      <c r="A513" s="11"/>
      <c r="M513" s="40" t="str">
        <f t="shared" si="21"/>
        <v/>
      </c>
    </row>
    <row r="514" spans="1:13">
      <c r="A514" s="11"/>
      <c r="M514" s="40" t="str">
        <f t="shared" ref="M514:M577" si="22">LEFT(H514,3)</f>
        <v/>
      </c>
    </row>
    <row r="515" spans="1:13">
      <c r="A515" s="11"/>
      <c r="M515" s="40" t="str">
        <f t="shared" si="22"/>
        <v/>
      </c>
    </row>
    <row r="516" spans="1:13">
      <c r="A516" s="11"/>
      <c r="M516" s="40" t="str">
        <f t="shared" si="22"/>
        <v/>
      </c>
    </row>
    <row r="517" spans="1:13">
      <c r="A517" s="11"/>
      <c r="M517" s="40" t="str">
        <f t="shared" si="22"/>
        <v/>
      </c>
    </row>
    <row r="518" spans="1:13">
      <c r="A518" s="11"/>
      <c r="M518" s="40" t="str">
        <f t="shared" si="22"/>
        <v/>
      </c>
    </row>
    <row r="519" spans="1:13">
      <c r="A519" s="11"/>
      <c r="M519" s="40" t="str">
        <f t="shared" si="22"/>
        <v/>
      </c>
    </row>
    <row r="520" spans="1:13">
      <c r="A520" s="11"/>
      <c r="M520" s="40" t="str">
        <f t="shared" si="22"/>
        <v/>
      </c>
    </row>
    <row r="521" spans="1:13">
      <c r="A521" s="11"/>
      <c r="M521" s="40" t="str">
        <f t="shared" si="22"/>
        <v/>
      </c>
    </row>
    <row r="522" spans="1:13">
      <c r="A522" s="11"/>
      <c r="M522" s="40" t="str">
        <f t="shared" si="22"/>
        <v/>
      </c>
    </row>
    <row r="523" spans="1:13">
      <c r="A523" s="11"/>
      <c r="M523" s="40" t="str">
        <f t="shared" si="22"/>
        <v/>
      </c>
    </row>
    <row r="524" spans="1:13">
      <c r="A524" s="11"/>
      <c r="M524" s="40" t="str">
        <f t="shared" si="22"/>
        <v/>
      </c>
    </row>
    <row r="525" spans="1:13">
      <c r="A525" s="11"/>
      <c r="M525" s="40" t="str">
        <f t="shared" si="22"/>
        <v/>
      </c>
    </row>
    <row r="526" spans="1:13">
      <c r="A526" s="11"/>
      <c r="M526" s="40" t="str">
        <f t="shared" si="22"/>
        <v/>
      </c>
    </row>
    <row r="527" spans="1:13">
      <c r="A527" s="11"/>
      <c r="M527" s="40" t="str">
        <f t="shared" si="22"/>
        <v/>
      </c>
    </row>
    <row r="528" spans="1:13">
      <c r="A528" s="11"/>
      <c r="M528" s="40" t="str">
        <f t="shared" si="22"/>
        <v/>
      </c>
    </row>
    <row r="529" spans="1:13">
      <c r="A529" s="11"/>
      <c r="M529" s="40" t="str">
        <f t="shared" si="22"/>
        <v/>
      </c>
    </row>
    <row r="530" spans="1:13">
      <c r="A530" s="11"/>
      <c r="M530" s="40" t="str">
        <f t="shared" si="22"/>
        <v/>
      </c>
    </row>
    <row r="531" spans="1:13">
      <c r="A531" s="11"/>
      <c r="M531" s="40" t="str">
        <f t="shared" si="22"/>
        <v/>
      </c>
    </row>
    <row r="532" spans="1:13">
      <c r="A532" s="11"/>
      <c r="M532" s="40" t="str">
        <f t="shared" si="22"/>
        <v/>
      </c>
    </row>
    <row r="533" spans="1:13">
      <c r="A533" s="11"/>
      <c r="M533" s="40" t="str">
        <f t="shared" si="22"/>
        <v/>
      </c>
    </row>
    <row r="534" spans="1:13">
      <c r="A534" s="11"/>
      <c r="M534" s="40" t="str">
        <f t="shared" si="22"/>
        <v/>
      </c>
    </row>
    <row r="535" spans="1:13">
      <c r="A535" s="11"/>
      <c r="M535" s="40" t="str">
        <f t="shared" si="22"/>
        <v/>
      </c>
    </row>
    <row r="536" spans="1:13">
      <c r="A536" s="11"/>
      <c r="M536" s="40" t="str">
        <f t="shared" si="22"/>
        <v/>
      </c>
    </row>
    <row r="537" spans="1:13">
      <c r="A537" s="11"/>
      <c r="M537" s="40" t="str">
        <f t="shared" si="22"/>
        <v/>
      </c>
    </row>
    <row r="538" spans="1:13">
      <c r="A538" s="11"/>
      <c r="M538" s="40" t="str">
        <f t="shared" si="22"/>
        <v/>
      </c>
    </row>
    <row r="539" spans="1:13">
      <c r="A539" s="11"/>
      <c r="M539" s="40" t="str">
        <f t="shared" si="22"/>
        <v/>
      </c>
    </row>
    <row r="540" spans="1:13">
      <c r="A540" s="11"/>
      <c r="M540" s="40" t="str">
        <f t="shared" si="22"/>
        <v/>
      </c>
    </row>
    <row r="541" spans="1:13">
      <c r="A541" s="11"/>
      <c r="M541" s="40" t="str">
        <f t="shared" si="22"/>
        <v/>
      </c>
    </row>
    <row r="542" spans="1:13">
      <c r="A542" s="11"/>
      <c r="M542" s="40" t="str">
        <f t="shared" si="22"/>
        <v/>
      </c>
    </row>
    <row r="543" spans="1:13">
      <c r="A543" s="11"/>
      <c r="M543" s="40" t="str">
        <f t="shared" si="22"/>
        <v/>
      </c>
    </row>
    <row r="544" spans="1:13">
      <c r="A544" s="11"/>
      <c r="M544" s="40" t="str">
        <f t="shared" si="22"/>
        <v/>
      </c>
    </row>
    <row r="545" spans="1:13">
      <c r="A545" s="11"/>
      <c r="M545" s="40" t="str">
        <f t="shared" si="22"/>
        <v/>
      </c>
    </row>
    <row r="546" spans="1:13">
      <c r="A546" s="11"/>
      <c r="M546" s="40" t="str">
        <f t="shared" si="22"/>
        <v/>
      </c>
    </row>
    <row r="547" spans="1:13">
      <c r="A547" s="11"/>
      <c r="M547" s="40" t="str">
        <f t="shared" si="22"/>
        <v/>
      </c>
    </row>
    <row r="548" spans="1:13">
      <c r="A548" s="11"/>
      <c r="M548" s="40" t="str">
        <f t="shared" si="22"/>
        <v/>
      </c>
    </row>
    <row r="549" spans="1:13">
      <c r="A549" s="11"/>
      <c r="M549" s="40" t="str">
        <f t="shared" si="22"/>
        <v/>
      </c>
    </row>
    <row r="550" spans="1:13">
      <c r="A550" s="11"/>
      <c r="M550" s="40" t="str">
        <f t="shared" si="22"/>
        <v/>
      </c>
    </row>
    <row r="551" spans="1:13">
      <c r="A551" s="11"/>
      <c r="M551" s="40" t="str">
        <f t="shared" si="22"/>
        <v/>
      </c>
    </row>
    <row r="552" spans="1:13">
      <c r="A552" s="11"/>
      <c r="M552" s="40" t="str">
        <f t="shared" si="22"/>
        <v/>
      </c>
    </row>
    <row r="553" spans="1:13">
      <c r="A553" s="11"/>
      <c r="M553" s="40" t="str">
        <f t="shared" si="22"/>
        <v/>
      </c>
    </row>
    <row r="554" spans="1:13">
      <c r="A554" s="11"/>
      <c r="M554" s="40" t="str">
        <f t="shared" si="22"/>
        <v/>
      </c>
    </row>
    <row r="555" spans="1:13">
      <c r="A555" s="11"/>
      <c r="M555" s="40" t="str">
        <f t="shared" si="22"/>
        <v/>
      </c>
    </row>
    <row r="556" spans="1:13">
      <c r="A556" s="11"/>
      <c r="M556" s="40" t="str">
        <f t="shared" si="22"/>
        <v/>
      </c>
    </row>
    <row r="557" spans="1:13">
      <c r="A557" s="11"/>
      <c r="M557" s="40" t="str">
        <f t="shared" si="22"/>
        <v/>
      </c>
    </row>
    <row r="558" spans="1:13">
      <c r="A558" s="11"/>
      <c r="M558" s="40" t="str">
        <f t="shared" si="22"/>
        <v/>
      </c>
    </row>
    <row r="559" spans="1:13">
      <c r="A559" s="11"/>
      <c r="M559" s="40" t="str">
        <f t="shared" si="22"/>
        <v/>
      </c>
    </row>
    <row r="560" spans="1:13">
      <c r="A560" s="11"/>
      <c r="M560" s="40" t="str">
        <f t="shared" si="22"/>
        <v/>
      </c>
    </row>
    <row r="561" spans="1:13">
      <c r="A561" s="11"/>
      <c r="M561" s="40" t="str">
        <f t="shared" si="22"/>
        <v/>
      </c>
    </row>
    <row r="562" spans="1:13">
      <c r="A562" s="11"/>
      <c r="M562" s="40" t="str">
        <f t="shared" si="22"/>
        <v/>
      </c>
    </row>
    <row r="563" spans="1:13">
      <c r="A563" s="11"/>
      <c r="M563" s="40" t="str">
        <f t="shared" si="22"/>
        <v/>
      </c>
    </row>
    <row r="564" spans="1:13">
      <c r="A564" s="11"/>
      <c r="M564" s="40" t="str">
        <f t="shared" si="22"/>
        <v/>
      </c>
    </row>
    <row r="565" spans="1:13">
      <c r="A565" s="11"/>
      <c r="M565" s="40" t="str">
        <f t="shared" si="22"/>
        <v/>
      </c>
    </row>
    <row r="566" spans="1:13">
      <c r="A566" s="11"/>
      <c r="M566" s="40" t="str">
        <f t="shared" si="22"/>
        <v/>
      </c>
    </row>
    <row r="567" spans="1:13">
      <c r="A567" s="11"/>
      <c r="M567" s="40" t="str">
        <f t="shared" si="22"/>
        <v/>
      </c>
    </row>
    <row r="568" spans="1:13">
      <c r="A568" s="11"/>
      <c r="M568" s="40" t="str">
        <f t="shared" si="22"/>
        <v/>
      </c>
    </row>
    <row r="569" spans="1:13">
      <c r="A569" s="11"/>
      <c r="M569" s="40" t="str">
        <f t="shared" si="22"/>
        <v/>
      </c>
    </row>
    <row r="570" spans="1:13">
      <c r="A570" s="11"/>
      <c r="M570" s="40" t="str">
        <f t="shared" si="22"/>
        <v/>
      </c>
    </row>
    <row r="571" spans="1:13">
      <c r="A571" s="11"/>
      <c r="M571" s="40" t="str">
        <f t="shared" si="22"/>
        <v/>
      </c>
    </row>
    <row r="572" spans="1:13">
      <c r="A572" s="11"/>
      <c r="M572" s="40" t="str">
        <f t="shared" si="22"/>
        <v/>
      </c>
    </row>
    <row r="573" spans="1:13">
      <c r="A573" s="11"/>
      <c r="M573" s="40" t="str">
        <f t="shared" si="22"/>
        <v/>
      </c>
    </row>
    <row r="574" spans="1:13">
      <c r="A574" s="11"/>
      <c r="M574" s="40" t="str">
        <f t="shared" si="22"/>
        <v/>
      </c>
    </row>
    <row r="575" spans="1:13">
      <c r="A575" s="11"/>
      <c r="M575" s="40" t="str">
        <f t="shared" si="22"/>
        <v/>
      </c>
    </row>
    <row r="576" spans="1:13">
      <c r="A576" s="11"/>
      <c r="M576" s="40" t="str">
        <f t="shared" si="22"/>
        <v/>
      </c>
    </row>
    <row r="577" spans="1:13">
      <c r="A577" s="11"/>
      <c r="M577" s="40" t="str">
        <f t="shared" si="22"/>
        <v/>
      </c>
    </row>
    <row r="578" spans="1:13">
      <c r="A578" s="11"/>
      <c r="M578" s="40" t="str">
        <f t="shared" ref="M578:M641" si="23">LEFT(H578,3)</f>
        <v/>
      </c>
    </row>
    <row r="579" spans="1:13">
      <c r="A579" s="11"/>
      <c r="M579" s="40" t="str">
        <f t="shared" si="23"/>
        <v/>
      </c>
    </row>
    <row r="580" spans="1:13">
      <c r="A580" s="11"/>
      <c r="M580" s="40" t="str">
        <f t="shared" si="23"/>
        <v/>
      </c>
    </row>
    <row r="581" spans="1:13">
      <c r="A581" s="11"/>
      <c r="M581" s="40" t="str">
        <f t="shared" si="23"/>
        <v/>
      </c>
    </row>
    <row r="582" spans="1:13">
      <c r="A582" s="11"/>
      <c r="M582" s="40" t="str">
        <f t="shared" si="23"/>
        <v/>
      </c>
    </row>
    <row r="583" spans="1:13">
      <c r="A583" s="11"/>
      <c r="M583" s="40" t="str">
        <f t="shared" si="23"/>
        <v/>
      </c>
    </row>
    <row r="584" spans="1:13">
      <c r="A584" s="11"/>
      <c r="M584" s="40" t="str">
        <f t="shared" si="23"/>
        <v/>
      </c>
    </row>
    <row r="585" spans="1:13">
      <c r="A585" s="11"/>
      <c r="M585" s="40" t="str">
        <f t="shared" si="23"/>
        <v/>
      </c>
    </row>
    <row r="586" spans="1:13">
      <c r="A586" s="11"/>
      <c r="M586" s="40" t="str">
        <f t="shared" si="23"/>
        <v/>
      </c>
    </row>
    <row r="587" spans="1:13">
      <c r="A587" s="11"/>
      <c r="M587" s="40" t="str">
        <f t="shared" si="23"/>
        <v/>
      </c>
    </row>
    <row r="588" spans="1:13">
      <c r="A588" s="11"/>
      <c r="M588" s="40" t="str">
        <f t="shared" si="23"/>
        <v/>
      </c>
    </row>
    <row r="589" spans="1:13">
      <c r="A589" s="11"/>
      <c r="M589" s="40" t="str">
        <f t="shared" si="23"/>
        <v/>
      </c>
    </row>
    <row r="590" spans="1:13">
      <c r="A590" s="11"/>
      <c r="M590" s="40" t="str">
        <f t="shared" si="23"/>
        <v/>
      </c>
    </row>
    <row r="591" spans="1:13">
      <c r="A591" s="11"/>
      <c r="M591" s="40" t="str">
        <f t="shared" si="23"/>
        <v/>
      </c>
    </row>
    <row r="592" spans="1:13">
      <c r="A592" s="11"/>
      <c r="M592" s="40" t="str">
        <f t="shared" si="23"/>
        <v/>
      </c>
    </row>
    <row r="593" spans="1:13">
      <c r="A593" s="11"/>
      <c r="M593" s="40" t="str">
        <f t="shared" si="23"/>
        <v/>
      </c>
    </row>
    <row r="594" spans="1:13">
      <c r="A594" s="11"/>
      <c r="M594" s="40" t="str">
        <f t="shared" si="23"/>
        <v/>
      </c>
    </row>
    <row r="595" spans="1:13">
      <c r="A595" s="11"/>
      <c r="M595" s="40" t="str">
        <f t="shared" si="23"/>
        <v/>
      </c>
    </row>
    <row r="596" spans="1:13">
      <c r="A596" s="11"/>
      <c r="M596" s="40" t="str">
        <f t="shared" si="23"/>
        <v/>
      </c>
    </row>
    <row r="597" spans="1:13">
      <c r="A597" s="11"/>
      <c r="M597" s="40" t="str">
        <f t="shared" si="23"/>
        <v/>
      </c>
    </row>
    <row r="598" spans="1:13">
      <c r="A598" s="11"/>
      <c r="M598" s="40" t="str">
        <f t="shared" si="23"/>
        <v/>
      </c>
    </row>
    <row r="599" spans="1:13">
      <c r="A599" s="11"/>
      <c r="M599" s="40" t="str">
        <f t="shared" si="23"/>
        <v/>
      </c>
    </row>
    <row r="600" spans="1:13">
      <c r="A600" s="11"/>
      <c r="M600" s="40" t="str">
        <f t="shared" si="23"/>
        <v/>
      </c>
    </row>
    <row r="601" spans="1:13">
      <c r="A601" s="11"/>
      <c r="M601" s="40" t="str">
        <f t="shared" si="23"/>
        <v/>
      </c>
    </row>
    <row r="602" spans="1:13">
      <c r="A602" s="11"/>
      <c r="M602" s="40" t="str">
        <f t="shared" si="23"/>
        <v/>
      </c>
    </row>
    <row r="603" spans="1:13">
      <c r="A603" s="11"/>
      <c r="M603" s="40" t="str">
        <f t="shared" si="23"/>
        <v/>
      </c>
    </row>
    <row r="604" spans="1:13">
      <c r="A604" s="11"/>
      <c r="M604" s="40" t="str">
        <f t="shared" si="23"/>
        <v/>
      </c>
    </row>
    <row r="605" spans="1:13">
      <c r="A605" s="11"/>
      <c r="M605" s="40" t="str">
        <f t="shared" si="23"/>
        <v/>
      </c>
    </row>
    <row r="606" spans="1:13">
      <c r="A606" s="11"/>
      <c r="M606" s="40" t="str">
        <f t="shared" si="23"/>
        <v/>
      </c>
    </row>
    <row r="607" spans="1:13">
      <c r="A607" s="11"/>
      <c r="M607" s="40" t="str">
        <f t="shared" si="23"/>
        <v/>
      </c>
    </row>
    <row r="608" spans="1:13">
      <c r="A608" s="11"/>
      <c r="M608" s="40" t="str">
        <f t="shared" si="23"/>
        <v/>
      </c>
    </row>
    <row r="609" spans="1:13">
      <c r="A609" s="11"/>
      <c r="M609" s="40" t="str">
        <f t="shared" si="23"/>
        <v/>
      </c>
    </row>
    <row r="610" spans="1:13">
      <c r="A610" s="11"/>
      <c r="M610" s="40" t="str">
        <f t="shared" si="23"/>
        <v/>
      </c>
    </row>
    <row r="611" spans="1:13">
      <c r="A611" s="11"/>
      <c r="M611" s="40" t="str">
        <f t="shared" si="23"/>
        <v/>
      </c>
    </row>
    <row r="612" spans="1:13">
      <c r="A612" s="11"/>
      <c r="M612" s="40" t="str">
        <f t="shared" si="23"/>
        <v/>
      </c>
    </row>
    <row r="613" spans="1:13">
      <c r="A613" s="11"/>
      <c r="M613" s="40" t="str">
        <f t="shared" si="23"/>
        <v/>
      </c>
    </row>
    <row r="614" spans="1:13">
      <c r="A614" s="11"/>
      <c r="M614" s="40" t="str">
        <f t="shared" si="23"/>
        <v/>
      </c>
    </row>
    <row r="615" spans="1:13">
      <c r="A615" s="11"/>
      <c r="M615" s="40" t="str">
        <f t="shared" si="23"/>
        <v/>
      </c>
    </row>
    <row r="616" spans="1:13">
      <c r="A616" s="11"/>
      <c r="M616" s="40" t="str">
        <f t="shared" si="23"/>
        <v/>
      </c>
    </row>
    <row r="617" spans="1:13">
      <c r="A617" s="11"/>
      <c r="M617" s="40" t="str">
        <f t="shared" si="23"/>
        <v/>
      </c>
    </row>
    <row r="618" spans="1:13">
      <c r="A618" s="11"/>
      <c r="M618" s="40" t="str">
        <f t="shared" si="23"/>
        <v/>
      </c>
    </row>
    <row r="619" spans="1:13">
      <c r="A619" s="11"/>
      <c r="M619" s="40" t="str">
        <f t="shared" si="23"/>
        <v/>
      </c>
    </row>
    <row r="620" spans="1:13">
      <c r="A620" s="11"/>
      <c r="M620" s="40" t="str">
        <f t="shared" si="23"/>
        <v/>
      </c>
    </row>
    <row r="621" spans="1:13">
      <c r="A621" s="11"/>
      <c r="M621" s="40" t="str">
        <f t="shared" si="23"/>
        <v/>
      </c>
    </row>
    <row r="622" spans="1:13">
      <c r="A622" s="11"/>
      <c r="M622" s="40" t="str">
        <f t="shared" si="23"/>
        <v/>
      </c>
    </row>
    <row r="623" spans="1:13">
      <c r="A623" s="11"/>
      <c r="M623" s="40" t="str">
        <f t="shared" si="23"/>
        <v/>
      </c>
    </row>
    <row r="624" spans="1:13">
      <c r="A624" s="11"/>
      <c r="M624" s="40" t="str">
        <f t="shared" si="23"/>
        <v/>
      </c>
    </row>
    <row r="625" spans="1:13">
      <c r="A625" s="11"/>
      <c r="M625" s="40" t="str">
        <f t="shared" si="23"/>
        <v/>
      </c>
    </row>
    <row r="626" spans="1:13">
      <c r="A626" s="11"/>
      <c r="M626" s="40" t="str">
        <f t="shared" si="23"/>
        <v/>
      </c>
    </row>
    <row r="627" spans="1:13">
      <c r="A627" s="11"/>
      <c r="M627" s="40" t="str">
        <f t="shared" si="23"/>
        <v/>
      </c>
    </row>
    <row r="628" spans="1:13">
      <c r="A628" s="11"/>
      <c r="M628" s="40" t="str">
        <f t="shared" si="23"/>
        <v/>
      </c>
    </row>
    <row r="629" spans="1:13">
      <c r="A629" s="11"/>
      <c r="M629" s="40" t="str">
        <f t="shared" si="23"/>
        <v/>
      </c>
    </row>
    <row r="630" spans="1:13">
      <c r="A630" s="11"/>
      <c r="M630" s="40" t="str">
        <f t="shared" si="23"/>
        <v/>
      </c>
    </row>
    <row r="631" spans="1:13">
      <c r="A631" s="11"/>
      <c r="M631" s="40" t="str">
        <f t="shared" si="23"/>
        <v/>
      </c>
    </row>
    <row r="632" spans="1:13">
      <c r="A632" s="11"/>
      <c r="M632" s="40" t="str">
        <f t="shared" si="23"/>
        <v/>
      </c>
    </row>
    <row r="633" spans="1:13">
      <c r="A633" s="11"/>
      <c r="M633" s="40" t="str">
        <f t="shared" si="23"/>
        <v/>
      </c>
    </row>
    <row r="634" spans="1:13">
      <c r="A634" s="11"/>
      <c r="M634" s="40" t="str">
        <f t="shared" si="23"/>
        <v/>
      </c>
    </row>
    <row r="635" spans="1:13">
      <c r="A635" s="11"/>
      <c r="M635" s="40" t="str">
        <f t="shared" si="23"/>
        <v/>
      </c>
    </row>
    <row r="636" spans="1:13">
      <c r="A636" s="11"/>
      <c r="M636" s="40" t="str">
        <f t="shared" si="23"/>
        <v/>
      </c>
    </row>
    <row r="637" spans="1:13">
      <c r="A637" s="11"/>
      <c r="M637" s="40" t="str">
        <f t="shared" si="23"/>
        <v/>
      </c>
    </row>
    <row r="638" spans="1:13">
      <c r="A638" s="11"/>
      <c r="M638" s="40" t="str">
        <f t="shared" si="23"/>
        <v/>
      </c>
    </row>
    <row r="639" spans="1:13">
      <c r="A639" s="11"/>
      <c r="M639" s="40" t="str">
        <f t="shared" si="23"/>
        <v/>
      </c>
    </row>
    <row r="640" spans="1:13">
      <c r="A640" s="11"/>
      <c r="M640" s="40" t="str">
        <f t="shared" si="23"/>
        <v/>
      </c>
    </row>
    <row r="641" spans="1:13">
      <c r="A641" s="11"/>
      <c r="M641" s="40" t="str">
        <f t="shared" si="23"/>
        <v/>
      </c>
    </row>
    <row r="642" spans="1:13">
      <c r="A642" s="11"/>
      <c r="M642" s="40" t="str">
        <f t="shared" ref="M642:M671" si="24">LEFT(H642,3)</f>
        <v/>
      </c>
    </row>
    <row r="643" spans="1:13">
      <c r="A643" s="11"/>
      <c r="M643" s="40" t="str">
        <f t="shared" si="24"/>
        <v/>
      </c>
    </row>
    <row r="644" spans="1:13">
      <c r="A644" s="11"/>
      <c r="M644" s="40" t="str">
        <f t="shared" si="24"/>
        <v/>
      </c>
    </row>
    <row r="645" spans="1:13">
      <c r="A645" s="11"/>
      <c r="M645" s="40" t="str">
        <f t="shared" si="24"/>
        <v/>
      </c>
    </row>
    <row r="646" spans="1:13">
      <c r="A646" s="11"/>
      <c r="M646" s="40" t="str">
        <f t="shared" si="24"/>
        <v/>
      </c>
    </row>
    <row r="647" spans="1:13">
      <c r="A647" s="11"/>
      <c r="M647" s="40" t="str">
        <f t="shared" si="24"/>
        <v/>
      </c>
    </row>
    <row r="648" spans="1:13">
      <c r="A648" s="11"/>
      <c r="M648" s="40" t="str">
        <f t="shared" si="24"/>
        <v/>
      </c>
    </row>
    <row r="649" spans="1:13">
      <c r="A649" s="11"/>
      <c r="M649" s="40" t="str">
        <f t="shared" si="24"/>
        <v/>
      </c>
    </row>
    <row r="650" spans="1:13">
      <c r="A650" s="11"/>
      <c r="M650" s="40" t="str">
        <f t="shared" si="24"/>
        <v/>
      </c>
    </row>
    <row r="651" spans="1:13">
      <c r="A651" s="11"/>
      <c r="M651" s="40" t="str">
        <f t="shared" si="24"/>
        <v/>
      </c>
    </row>
    <row r="652" spans="1:13">
      <c r="A652" s="11"/>
      <c r="M652" s="40" t="str">
        <f t="shared" si="24"/>
        <v/>
      </c>
    </row>
    <row r="653" spans="1:13">
      <c r="A653" s="11"/>
      <c r="M653" s="40" t="str">
        <f t="shared" si="24"/>
        <v/>
      </c>
    </row>
    <row r="654" spans="1:13">
      <c r="A654" s="11"/>
      <c r="M654" s="40" t="str">
        <f t="shared" si="24"/>
        <v/>
      </c>
    </row>
    <row r="655" spans="1:13">
      <c r="A655" s="11"/>
      <c r="M655" s="40" t="str">
        <f t="shared" si="24"/>
        <v/>
      </c>
    </row>
    <row r="656" spans="1:13">
      <c r="A656" s="11"/>
      <c r="M656" s="40" t="str">
        <f t="shared" si="24"/>
        <v/>
      </c>
    </row>
    <row r="657" spans="1:13">
      <c r="A657" s="11"/>
      <c r="M657" s="40" t="str">
        <f t="shared" si="24"/>
        <v/>
      </c>
    </row>
    <row r="658" spans="1:13">
      <c r="A658" s="11"/>
      <c r="M658" s="40" t="str">
        <f t="shared" si="24"/>
        <v/>
      </c>
    </row>
    <row r="659" spans="1:13">
      <c r="A659" s="11"/>
      <c r="M659" s="40" t="str">
        <f t="shared" si="24"/>
        <v/>
      </c>
    </row>
    <row r="660" spans="1:13">
      <c r="A660" s="11"/>
      <c r="M660" s="40" t="str">
        <f t="shared" si="24"/>
        <v/>
      </c>
    </row>
    <row r="661" spans="1:13">
      <c r="A661" s="11"/>
      <c r="M661" s="40" t="str">
        <f t="shared" si="24"/>
        <v/>
      </c>
    </row>
    <row r="662" spans="1:13">
      <c r="A662" s="11"/>
      <c r="M662" s="40" t="str">
        <f t="shared" si="24"/>
        <v/>
      </c>
    </row>
    <row r="663" spans="1:13">
      <c r="A663" s="11"/>
      <c r="M663" s="40" t="str">
        <f t="shared" si="24"/>
        <v/>
      </c>
    </row>
    <row r="664" spans="1:13">
      <c r="A664" s="11"/>
      <c r="M664" s="40" t="str">
        <f t="shared" si="24"/>
        <v/>
      </c>
    </row>
    <row r="665" spans="1:13">
      <c r="A665" s="11"/>
      <c r="M665" s="40" t="str">
        <f t="shared" si="24"/>
        <v/>
      </c>
    </row>
    <row r="666" spans="1:13">
      <c r="A666" s="11"/>
      <c r="M666" s="40" t="str">
        <f t="shared" si="24"/>
        <v/>
      </c>
    </row>
    <row r="667" spans="1:13">
      <c r="A667" s="11"/>
      <c r="M667" s="40" t="str">
        <f t="shared" si="24"/>
        <v/>
      </c>
    </row>
    <row r="668" spans="1:13">
      <c r="A668" s="11"/>
      <c r="M668" s="40" t="str">
        <f t="shared" si="24"/>
        <v/>
      </c>
    </row>
    <row r="669" spans="1:13">
      <c r="A669" s="11"/>
      <c r="M669" s="40" t="str">
        <f t="shared" si="24"/>
        <v/>
      </c>
    </row>
    <row r="670" spans="1:13">
      <c r="A670" s="11"/>
      <c r="M670" s="40" t="str">
        <f t="shared" si="24"/>
        <v/>
      </c>
    </row>
    <row r="671" spans="1:13">
      <c r="A671" s="11"/>
      <c r="M671" s="40" t="str">
        <f t="shared" si="24"/>
        <v/>
      </c>
    </row>
    <row r="672" spans="1:13">
      <c r="A672" s="11"/>
    </row>
    <row r="673" spans="1:1">
      <c r="A673" s="11"/>
    </row>
    <row r="674" spans="1:1">
      <c r="A674" s="11"/>
    </row>
    <row r="675" spans="1:1">
      <c r="A675" s="11"/>
    </row>
    <row r="676" spans="1:1">
      <c r="A676" s="11"/>
    </row>
    <row r="677" spans="1:1">
      <c r="A677" s="11"/>
    </row>
    <row r="678" spans="1:1">
      <c r="A678" s="11"/>
    </row>
    <row r="679" spans="1:1">
      <c r="A679" s="11"/>
    </row>
    <row r="680" spans="1:1">
      <c r="A680" s="11"/>
    </row>
    <row r="681" spans="1:1">
      <c r="A681" s="11"/>
    </row>
    <row r="682" spans="1:1">
      <c r="A682" s="11"/>
    </row>
    <row r="683" spans="1:1">
      <c r="A683" s="11"/>
    </row>
    <row r="684" spans="1:1">
      <c r="A684" s="11"/>
    </row>
    <row r="685" spans="1:1">
      <c r="A685" s="11"/>
    </row>
    <row r="686" spans="1:1">
      <c r="A686" s="11"/>
    </row>
    <row r="687" spans="1:1">
      <c r="A687" s="11"/>
    </row>
    <row r="688" spans="1:1">
      <c r="A688" s="11"/>
    </row>
    <row r="689" spans="1:1">
      <c r="A689" s="11"/>
    </row>
    <row r="690" spans="1:1">
      <c r="A690" s="11"/>
    </row>
    <row r="691" spans="1:1">
      <c r="A691" s="11"/>
    </row>
    <row r="692" spans="1:1">
      <c r="A692" s="11"/>
    </row>
    <row r="693" spans="1:1">
      <c r="A693" s="11"/>
    </row>
    <row r="694" spans="1:1">
      <c r="A694" s="11"/>
    </row>
    <row r="695" spans="1:1">
      <c r="A695" s="11"/>
    </row>
    <row r="696" spans="1:1">
      <c r="A696" s="11"/>
    </row>
    <row r="697" spans="1:1">
      <c r="A697" s="11"/>
    </row>
    <row r="698" spans="1:1">
      <c r="A698" s="11"/>
    </row>
    <row r="699" spans="1:1">
      <c r="A699" s="11"/>
    </row>
    <row r="700" spans="1:1">
      <c r="A700" s="11"/>
    </row>
    <row r="701" spans="1:1">
      <c r="A701" s="11"/>
    </row>
    <row r="702" spans="1:1">
      <c r="A702" s="11"/>
    </row>
    <row r="703" spans="1:1">
      <c r="A703" s="11"/>
    </row>
    <row r="704" spans="1:1">
      <c r="A704" s="11"/>
    </row>
    <row r="705" spans="1:1">
      <c r="A705" s="11"/>
    </row>
    <row r="706" spans="1:1">
      <c r="A706" s="11"/>
    </row>
    <row r="707" spans="1:1">
      <c r="A707" s="11"/>
    </row>
    <row r="708" spans="1:1">
      <c r="A708" s="11"/>
    </row>
    <row r="709" spans="1:1">
      <c r="A709" s="11"/>
    </row>
    <row r="710" spans="1:1">
      <c r="A710" s="11"/>
    </row>
    <row r="711" spans="1:1">
      <c r="A711" s="11"/>
    </row>
    <row r="712" spans="1:1">
      <c r="A712" s="11"/>
    </row>
    <row r="713" spans="1:1">
      <c r="A713" s="11"/>
    </row>
    <row r="714" spans="1:1">
      <c r="A714" s="11"/>
    </row>
    <row r="715" spans="1:1">
      <c r="A715" s="11"/>
    </row>
    <row r="716" spans="1:1">
      <c r="A716" s="11"/>
    </row>
    <row r="717" spans="1:1">
      <c r="A717" s="11"/>
    </row>
    <row r="718" spans="1:1">
      <c r="A718" s="11"/>
    </row>
    <row r="719" spans="1:1">
      <c r="A719" s="11"/>
    </row>
    <row r="720" spans="1:1">
      <c r="A720" s="11"/>
    </row>
    <row r="721" spans="1:1">
      <c r="A721" s="11"/>
    </row>
    <row r="722" spans="1:1">
      <c r="A722" s="11"/>
    </row>
    <row r="723" spans="1:1">
      <c r="A723" s="11"/>
    </row>
    <row r="724" spans="1:1">
      <c r="A724" s="11"/>
    </row>
    <row r="725" spans="1:1">
      <c r="A725" s="11"/>
    </row>
    <row r="726" spans="1:1">
      <c r="A726" s="11"/>
    </row>
    <row r="727" spans="1:1">
      <c r="A727" s="11"/>
    </row>
    <row r="728" spans="1:1">
      <c r="A728" s="11"/>
    </row>
    <row r="729" spans="1:1">
      <c r="A729" s="11"/>
    </row>
    <row r="730" spans="1:1">
      <c r="A730" s="11"/>
    </row>
    <row r="731" spans="1:1">
      <c r="A731" s="11"/>
    </row>
    <row r="732" spans="1:1">
      <c r="A732" s="11"/>
    </row>
    <row r="733" spans="1:1">
      <c r="A733" s="11"/>
    </row>
    <row r="734" spans="1:1">
      <c r="A734" s="11"/>
    </row>
    <row r="735" spans="1:1">
      <c r="A735" s="11"/>
    </row>
    <row r="736" spans="1:1">
      <c r="A736" s="11"/>
    </row>
    <row r="737" spans="1:1">
      <c r="A737" s="11"/>
    </row>
    <row r="738" spans="1:1">
      <c r="A738" s="11"/>
    </row>
    <row r="739" spans="1:1">
      <c r="A739" s="11"/>
    </row>
    <row r="740" spans="1:1">
      <c r="A740" s="11"/>
    </row>
    <row r="741" spans="1:1">
      <c r="A741" s="11"/>
    </row>
    <row r="742" spans="1:1">
      <c r="A742" s="11"/>
    </row>
    <row r="743" spans="1:1">
      <c r="A743" s="11"/>
    </row>
    <row r="744" spans="1:1">
      <c r="A744" s="11"/>
    </row>
    <row r="745" spans="1:1">
      <c r="A745" s="11"/>
    </row>
    <row r="746" spans="1:1">
      <c r="A746" s="11"/>
    </row>
    <row r="747" spans="1:1">
      <c r="A747" s="11"/>
    </row>
    <row r="748" spans="1:1">
      <c r="A748" s="11"/>
    </row>
    <row r="749" spans="1:1">
      <c r="A749" s="11"/>
    </row>
    <row r="750" spans="1:1">
      <c r="A750" s="11"/>
    </row>
    <row r="751" spans="1:1">
      <c r="A751" s="11"/>
    </row>
    <row r="752" spans="1:1">
      <c r="A752" s="11"/>
    </row>
    <row r="753" spans="1:1">
      <c r="A753" s="11"/>
    </row>
    <row r="754" spans="1:1">
      <c r="A754" s="11"/>
    </row>
    <row r="755" spans="1:1">
      <c r="A755" s="11"/>
    </row>
    <row r="756" spans="1:1">
      <c r="A756" s="11"/>
    </row>
    <row r="757" spans="1:1">
      <c r="A757" s="11"/>
    </row>
    <row r="758" spans="1:1">
      <c r="A758" s="11"/>
    </row>
    <row r="759" spans="1:1">
      <c r="A759" s="11"/>
    </row>
    <row r="760" spans="1:1">
      <c r="A760" s="11"/>
    </row>
    <row r="761" spans="1:1">
      <c r="A761" s="11"/>
    </row>
    <row r="762" spans="1:1">
      <c r="A762" s="11"/>
    </row>
    <row r="763" spans="1:1">
      <c r="A763" s="11"/>
    </row>
    <row r="764" spans="1:1">
      <c r="A764" s="11"/>
    </row>
    <row r="765" spans="1:1">
      <c r="A765" s="11"/>
    </row>
    <row r="766" spans="1:1">
      <c r="A766" s="11"/>
    </row>
    <row r="767" spans="1:1">
      <c r="A767" s="11"/>
    </row>
    <row r="768" spans="1:1">
      <c r="A768" s="11"/>
    </row>
    <row r="769" spans="1:1">
      <c r="A769" s="11"/>
    </row>
    <row r="770" spans="1:1">
      <c r="A770" s="11"/>
    </row>
    <row r="771" spans="1:1">
      <c r="A771" s="11"/>
    </row>
    <row r="772" spans="1:1">
      <c r="A772" s="11"/>
    </row>
    <row r="773" spans="1:1">
      <c r="A773" s="11"/>
    </row>
    <row r="774" spans="1:1">
      <c r="A774" s="11"/>
    </row>
    <row r="775" spans="1:1">
      <c r="A775" s="11"/>
    </row>
    <row r="776" spans="1:1">
      <c r="A776" s="11"/>
    </row>
    <row r="777" spans="1:1">
      <c r="A777" s="11"/>
    </row>
    <row r="778" spans="1:1">
      <c r="A778" s="11"/>
    </row>
    <row r="779" spans="1:1">
      <c r="A779" s="11"/>
    </row>
    <row r="780" spans="1:1">
      <c r="A780" s="11"/>
    </row>
    <row r="781" spans="1:1">
      <c r="A781" s="11"/>
    </row>
    <row r="782" spans="1:1">
      <c r="A782" s="11"/>
    </row>
    <row r="783" spans="1:1">
      <c r="A783" s="11"/>
    </row>
    <row r="784" spans="1:1">
      <c r="A784" s="11"/>
    </row>
    <row r="785" spans="1:1">
      <c r="A785" s="11"/>
    </row>
    <row r="786" spans="1:1">
      <c r="A786" s="11"/>
    </row>
    <row r="787" spans="1:1">
      <c r="A787" s="11"/>
    </row>
    <row r="788" spans="1:1">
      <c r="A788" s="11"/>
    </row>
    <row r="789" spans="1:1">
      <c r="A789" s="11"/>
    </row>
    <row r="790" spans="1:1">
      <c r="A790" s="11"/>
    </row>
    <row r="791" spans="1:1">
      <c r="A791" s="11"/>
    </row>
    <row r="792" spans="1:1">
      <c r="A792" s="11"/>
    </row>
    <row r="793" spans="1:1">
      <c r="A793" s="11"/>
    </row>
    <row r="794" spans="1:1">
      <c r="A794" s="11"/>
    </row>
    <row r="795" spans="1:1">
      <c r="A795" s="11"/>
    </row>
    <row r="796" spans="1:1">
      <c r="A796" s="11"/>
    </row>
    <row r="797" spans="1:1">
      <c r="A797" s="11"/>
    </row>
    <row r="798" spans="1:1">
      <c r="A798" s="11"/>
    </row>
    <row r="799" spans="1:1">
      <c r="A799" s="11"/>
    </row>
    <row r="800" spans="1:1">
      <c r="A800" s="11"/>
    </row>
    <row r="801" spans="1:1">
      <c r="A801" s="11"/>
    </row>
    <row r="802" spans="1:1">
      <c r="A802" s="11"/>
    </row>
    <row r="803" spans="1:1">
      <c r="A803" s="11"/>
    </row>
    <row r="804" spans="1:1">
      <c r="A804" s="11"/>
    </row>
    <row r="805" spans="1:1">
      <c r="A805" s="11"/>
    </row>
    <row r="806" spans="1:1">
      <c r="A806" s="11"/>
    </row>
    <row r="807" spans="1:1">
      <c r="A807" s="11"/>
    </row>
    <row r="808" spans="1:1">
      <c r="A808" s="11"/>
    </row>
    <row r="809" spans="1:1">
      <c r="A809" s="11"/>
    </row>
    <row r="810" spans="1:1">
      <c r="A810" s="11"/>
    </row>
    <row r="811" spans="1:1">
      <c r="A811" s="11"/>
    </row>
    <row r="812" spans="1:1">
      <c r="A812" s="11"/>
    </row>
    <row r="813" spans="1:1">
      <c r="A813" s="11"/>
    </row>
    <row r="814" spans="1:1">
      <c r="A814" s="11"/>
    </row>
    <row r="815" spans="1:1">
      <c r="A815" s="11"/>
    </row>
    <row r="816" spans="1:1">
      <c r="A816" s="11"/>
    </row>
    <row r="817" spans="1:1">
      <c r="A817" s="11"/>
    </row>
    <row r="818" spans="1:1">
      <c r="A818" s="11"/>
    </row>
    <row r="819" spans="1:1">
      <c r="A819" s="11"/>
    </row>
    <row r="820" spans="1:1">
      <c r="A820" s="11"/>
    </row>
    <row r="821" spans="1:1">
      <c r="A821" s="11"/>
    </row>
    <row r="822" spans="1:1">
      <c r="A822" s="11"/>
    </row>
    <row r="823" spans="1:1">
      <c r="A823" s="11"/>
    </row>
    <row r="824" spans="1:1">
      <c r="A824" s="11"/>
    </row>
    <row r="825" spans="1:1">
      <c r="A825" s="11"/>
    </row>
    <row r="826" spans="1:1">
      <c r="A826" s="11"/>
    </row>
    <row r="827" spans="1:1">
      <c r="A827" s="11"/>
    </row>
    <row r="828" spans="1:1">
      <c r="A828" s="11"/>
    </row>
    <row r="829" spans="1:1">
      <c r="A829" s="11"/>
    </row>
    <row r="830" spans="1:1">
      <c r="A830" s="11"/>
    </row>
    <row r="831" spans="1:1">
      <c r="A831" s="11"/>
    </row>
    <row r="832" spans="1:1">
      <c r="A832" s="11"/>
    </row>
    <row r="833" spans="1:1">
      <c r="A833" s="11"/>
    </row>
    <row r="834" spans="1:1">
      <c r="A834" s="11"/>
    </row>
    <row r="835" spans="1:1">
      <c r="A835" s="11"/>
    </row>
    <row r="836" spans="1:1">
      <c r="A836" s="11"/>
    </row>
    <row r="837" spans="1:1">
      <c r="A837" s="11"/>
    </row>
    <row r="838" spans="1:1">
      <c r="A838" s="11"/>
    </row>
    <row r="839" spans="1:1">
      <c r="A839" s="11"/>
    </row>
    <row r="840" spans="1:1">
      <c r="A840" s="11"/>
    </row>
    <row r="841" spans="1:1">
      <c r="A841" s="11"/>
    </row>
    <row r="842" spans="1:1">
      <c r="A842" s="11"/>
    </row>
    <row r="843" spans="1:1">
      <c r="A843" s="11"/>
    </row>
    <row r="844" spans="1:1">
      <c r="A844" s="11"/>
    </row>
    <row r="845" spans="1:1">
      <c r="A845" s="11"/>
    </row>
    <row r="846" spans="1:1">
      <c r="A846" s="11"/>
    </row>
    <row r="847" spans="1:1">
      <c r="A847" s="11"/>
    </row>
    <row r="848" spans="1:1">
      <c r="A848" s="11"/>
    </row>
    <row r="849" spans="1:1">
      <c r="A849" s="11"/>
    </row>
    <row r="850" spans="1:1">
      <c r="A850" s="11"/>
    </row>
    <row r="851" spans="1:1">
      <c r="A851" s="11"/>
    </row>
    <row r="852" spans="1:1">
      <c r="A852" s="11"/>
    </row>
    <row r="853" spans="1:1">
      <c r="A853" s="11"/>
    </row>
    <row r="854" spans="1:1">
      <c r="A854" s="11"/>
    </row>
    <row r="855" spans="1:1">
      <c r="A855" s="11"/>
    </row>
    <row r="856" spans="1:1">
      <c r="A856" s="11"/>
    </row>
    <row r="857" spans="1:1">
      <c r="A857" s="11"/>
    </row>
    <row r="858" spans="1:1">
      <c r="A858" s="11"/>
    </row>
    <row r="859" spans="1:1">
      <c r="A859" s="11"/>
    </row>
    <row r="860" spans="1:1">
      <c r="A860" s="11"/>
    </row>
    <row r="861" spans="1:1">
      <c r="A861" s="11"/>
    </row>
    <row r="862" spans="1:1">
      <c r="A862" s="11"/>
    </row>
    <row r="863" spans="1:1">
      <c r="A863" s="11"/>
    </row>
    <row r="864" spans="1:1">
      <c r="A864" s="11"/>
    </row>
    <row r="865" spans="1:1">
      <c r="A865" s="11"/>
    </row>
    <row r="866" spans="1:1">
      <c r="A866" s="11"/>
    </row>
    <row r="867" spans="1:1">
      <c r="A867" s="11"/>
    </row>
    <row r="868" spans="1:1">
      <c r="A868" s="11"/>
    </row>
    <row r="869" spans="1:1">
      <c r="A869" s="11"/>
    </row>
    <row r="870" spans="1:1">
      <c r="A870" s="11"/>
    </row>
    <row r="871" spans="1:1">
      <c r="A871" s="11"/>
    </row>
    <row r="872" spans="1:1">
      <c r="A872" s="11"/>
    </row>
    <row r="873" spans="1:1">
      <c r="A873" s="11"/>
    </row>
    <row r="874" spans="1:1">
      <c r="A874" s="11"/>
    </row>
    <row r="875" spans="1:1">
      <c r="A875" s="11"/>
    </row>
    <row r="876" spans="1:1">
      <c r="A876" s="11"/>
    </row>
    <row r="877" spans="1:1">
      <c r="A877" s="11"/>
    </row>
    <row r="878" spans="1:1">
      <c r="A878" s="11"/>
    </row>
    <row r="879" spans="1:1">
      <c r="A879" s="11"/>
    </row>
    <row r="880" spans="1:1">
      <c r="A880" s="11"/>
    </row>
    <row r="881" spans="1:1">
      <c r="A881" s="11"/>
    </row>
    <row r="882" spans="1:1">
      <c r="A882" s="11"/>
    </row>
    <row r="883" spans="1:1">
      <c r="A883" s="11"/>
    </row>
    <row r="884" spans="1:1">
      <c r="A884" s="11"/>
    </row>
    <row r="885" spans="1:1">
      <c r="A885" s="11"/>
    </row>
    <row r="886" spans="1:1">
      <c r="A886" s="11"/>
    </row>
    <row r="887" spans="1:1">
      <c r="A887" s="11"/>
    </row>
    <row r="888" spans="1:1">
      <c r="A888" s="11"/>
    </row>
    <row r="889" spans="1:1">
      <c r="A889" s="11"/>
    </row>
    <row r="890" spans="1:1">
      <c r="A890" s="11"/>
    </row>
    <row r="891" spans="1:1">
      <c r="A891" s="11"/>
    </row>
    <row r="892" spans="1:1">
      <c r="A892" s="11"/>
    </row>
    <row r="893" spans="1:1">
      <c r="A893" s="11"/>
    </row>
    <row r="894" spans="1:1">
      <c r="A894" s="11"/>
    </row>
    <row r="895" spans="1:1">
      <c r="A895" s="11"/>
    </row>
    <row r="896" spans="1:1">
      <c r="A896" s="11"/>
    </row>
    <row r="897" spans="1:1">
      <c r="A897" s="11"/>
    </row>
    <row r="898" spans="1:1">
      <c r="A898" s="11"/>
    </row>
    <row r="899" spans="1:1">
      <c r="A899" s="11"/>
    </row>
    <row r="900" spans="1:1">
      <c r="A900" s="11"/>
    </row>
    <row r="901" spans="1:1">
      <c r="A901" s="11"/>
    </row>
    <row r="902" spans="1:1">
      <c r="A902" s="11"/>
    </row>
    <row r="903" spans="1:1">
      <c r="A903" s="11"/>
    </row>
    <row r="904" spans="1:1">
      <c r="A904" s="11"/>
    </row>
    <row r="905" spans="1:1">
      <c r="A905" s="11"/>
    </row>
    <row r="906" spans="1:1">
      <c r="A906" s="11"/>
    </row>
    <row r="907" spans="1:1">
      <c r="A907" s="11"/>
    </row>
    <row r="908" spans="1:1">
      <c r="A908" s="11"/>
    </row>
    <row r="909" spans="1:1">
      <c r="A909" s="11"/>
    </row>
    <row r="910" spans="1:1">
      <c r="A910" s="11"/>
    </row>
    <row r="911" spans="1:1">
      <c r="A911" s="11"/>
    </row>
    <row r="912" spans="1:1">
      <c r="A912" s="11"/>
    </row>
    <row r="913" spans="1:1">
      <c r="A913" s="11"/>
    </row>
    <row r="914" spans="1:1">
      <c r="A914" s="11"/>
    </row>
    <row r="915" spans="1:1">
      <c r="A915" s="11"/>
    </row>
    <row r="916" spans="1:1">
      <c r="A916" s="11"/>
    </row>
    <row r="917" spans="1:1">
      <c r="A917" s="11"/>
    </row>
    <row r="918" spans="1:1">
      <c r="A918" s="11"/>
    </row>
    <row r="919" spans="1:1">
      <c r="A919" s="11"/>
    </row>
    <row r="920" spans="1:1">
      <c r="A920" s="11"/>
    </row>
    <row r="921" spans="1:1">
      <c r="A921" s="11"/>
    </row>
    <row r="922" spans="1:1">
      <c r="A922" s="11"/>
    </row>
    <row r="923" spans="1:1">
      <c r="A923" s="11"/>
    </row>
    <row r="924" spans="1:1">
      <c r="A924" s="11"/>
    </row>
    <row r="925" spans="1:1">
      <c r="A925" s="11"/>
    </row>
    <row r="926" spans="1:1">
      <c r="A926" s="11"/>
    </row>
    <row r="927" spans="1:1">
      <c r="A927" s="11"/>
    </row>
    <row r="928" spans="1:1">
      <c r="A928" s="11"/>
    </row>
    <row r="929" spans="1:1">
      <c r="A929" s="11"/>
    </row>
    <row r="930" spans="1:1">
      <c r="A930" s="11"/>
    </row>
    <row r="931" spans="1:1">
      <c r="A931" s="11"/>
    </row>
    <row r="932" spans="1:1">
      <c r="A932" s="11"/>
    </row>
    <row r="933" spans="1:1">
      <c r="A933" s="11"/>
    </row>
    <row r="934" spans="1:1">
      <c r="A934" s="11"/>
    </row>
    <row r="935" spans="1:1">
      <c r="A935" s="11"/>
    </row>
    <row r="936" spans="1:1">
      <c r="A936" s="11"/>
    </row>
    <row r="937" spans="1:1">
      <c r="A937" s="11"/>
    </row>
    <row r="938" spans="1:1">
      <c r="A938" s="11"/>
    </row>
    <row r="939" spans="1:1">
      <c r="A939" s="11"/>
    </row>
    <row r="940" spans="1:1">
      <c r="A940" s="11"/>
    </row>
    <row r="941" spans="1:1">
      <c r="A941" s="11"/>
    </row>
    <row r="942" spans="1:1">
      <c r="A942" s="11"/>
    </row>
    <row r="943" spans="1:1">
      <c r="A943" s="11"/>
    </row>
    <row r="944" spans="1:1">
      <c r="A944" s="11"/>
    </row>
    <row r="945" spans="1:1">
      <c r="A945" s="11"/>
    </row>
    <row r="946" spans="1:1">
      <c r="A946" s="11"/>
    </row>
    <row r="947" spans="1:1">
      <c r="A947" s="11"/>
    </row>
    <row r="948" spans="1:1">
      <c r="A948" s="11"/>
    </row>
    <row r="949" spans="1:1">
      <c r="A949" s="11"/>
    </row>
    <row r="950" spans="1:1">
      <c r="A950" s="11"/>
    </row>
    <row r="951" spans="1:1">
      <c r="A951" s="11"/>
    </row>
    <row r="952" spans="1:1">
      <c r="A952" s="11"/>
    </row>
    <row r="953" spans="1:1">
      <c r="A953" s="11"/>
    </row>
    <row r="954" spans="1:1">
      <c r="A954" s="11"/>
    </row>
    <row r="955" spans="1:1">
      <c r="A955" s="11"/>
    </row>
    <row r="956" spans="1:1">
      <c r="A956" s="11"/>
    </row>
    <row r="957" spans="1:1">
      <c r="A957" s="11"/>
    </row>
    <row r="958" spans="1:1">
      <c r="A958" s="11"/>
    </row>
    <row r="959" spans="1:1">
      <c r="A959" s="11"/>
    </row>
    <row r="960" spans="1:1">
      <c r="A960" s="11"/>
    </row>
    <row r="961" spans="1:1">
      <c r="A961" s="11"/>
    </row>
    <row r="962" spans="1:1">
      <c r="A962" s="11"/>
    </row>
    <row r="963" spans="1:1">
      <c r="A963" s="11"/>
    </row>
    <row r="964" spans="1:1">
      <c r="A964" s="11"/>
    </row>
    <row r="965" spans="1:1">
      <c r="A965" s="11"/>
    </row>
    <row r="966" spans="1:1">
      <c r="A966" s="11"/>
    </row>
    <row r="967" spans="1:1">
      <c r="A967" s="11"/>
    </row>
    <row r="968" spans="1:1">
      <c r="A968" s="11"/>
    </row>
    <row r="969" spans="1:1">
      <c r="A969" s="11"/>
    </row>
    <row r="970" spans="1:1">
      <c r="A970" s="11"/>
    </row>
    <row r="971" spans="1:1">
      <c r="A971" s="11"/>
    </row>
    <row r="972" spans="1:1">
      <c r="A972" s="11"/>
    </row>
    <row r="973" spans="1:1">
      <c r="A973" s="11"/>
    </row>
    <row r="974" spans="1:1">
      <c r="A974" s="11"/>
    </row>
    <row r="975" spans="1:1">
      <c r="A975" s="11"/>
    </row>
    <row r="976" spans="1:1">
      <c r="A976" s="11"/>
    </row>
    <row r="977" spans="1:1">
      <c r="A977" s="11"/>
    </row>
    <row r="978" spans="1:1">
      <c r="A978" s="11"/>
    </row>
    <row r="979" spans="1:1">
      <c r="A979" s="11"/>
    </row>
    <row r="980" spans="1:1">
      <c r="A980" s="11"/>
    </row>
    <row r="981" spans="1:1">
      <c r="A981" s="11"/>
    </row>
    <row r="982" spans="1:1">
      <c r="A982" s="11"/>
    </row>
    <row r="983" spans="1:1">
      <c r="A983" s="11"/>
    </row>
    <row r="984" spans="1:1">
      <c r="A984" s="11"/>
    </row>
    <row r="985" spans="1:1">
      <c r="A985" s="11"/>
    </row>
    <row r="986" spans="1:1">
      <c r="A986" s="11"/>
    </row>
    <row r="987" spans="1:1">
      <c r="A987" s="11"/>
    </row>
    <row r="988" spans="1:1">
      <c r="A988" s="11"/>
    </row>
    <row r="989" spans="1:1">
      <c r="A989" s="11"/>
    </row>
    <row r="990" spans="1:1">
      <c r="A990" s="11"/>
    </row>
    <row r="991" spans="1:1">
      <c r="A991" s="11"/>
    </row>
    <row r="992" spans="1:1">
      <c r="A992" s="11"/>
    </row>
    <row r="993" spans="1:1">
      <c r="A993" s="11"/>
    </row>
    <row r="994" spans="1:1">
      <c r="A994" s="11"/>
    </row>
    <row r="995" spans="1:1">
      <c r="A995" s="11"/>
    </row>
    <row r="996" spans="1:1">
      <c r="A996" s="11"/>
    </row>
    <row r="997" spans="1:1">
      <c r="A997" s="11"/>
    </row>
    <row r="998" spans="1:1">
      <c r="A998" s="11"/>
    </row>
    <row r="999" spans="1:1">
      <c r="A999" s="11"/>
    </row>
    <row r="1000" spans="1:1">
      <c r="A1000" s="11"/>
    </row>
    <row r="1001" spans="1:1">
      <c r="A1001" s="11"/>
    </row>
    <row r="1002" spans="1:1">
      <c r="A1002" s="11"/>
    </row>
    <row r="1003" spans="1:1">
      <c r="A1003" s="11"/>
    </row>
    <row r="1004" spans="1:1">
      <c r="A1004" s="11"/>
    </row>
    <row r="1005" spans="1:1">
      <c r="A1005" s="11"/>
    </row>
    <row r="1006" spans="1:1">
      <c r="A1006" s="11"/>
    </row>
    <row r="1007" spans="1:1">
      <c r="A1007" s="11"/>
    </row>
    <row r="1008" spans="1:1">
      <c r="A1008" s="11"/>
    </row>
    <row r="1009" spans="1:1">
      <c r="A1009" s="11"/>
    </row>
    <row r="1010" spans="1:1">
      <c r="A1010" s="11"/>
    </row>
    <row r="1011" spans="1:1">
      <c r="A1011" s="11"/>
    </row>
    <row r="1012" spans="1:1">
      <c r="A1012" s="11"/>
    </row>
    <row r="1013" spans="1:1">
      <c r="A1013" s="11"/>
    </row>
    <row r="1014" spans="1:1">
      <c r="A1014" s="11"/>
    </row>
    <row r="1015" spans="1:1">
      <c r="A1015" s="11"/>
    </row>
    <row r="1016" spans="1:1">
      <c r="A1016" s="11"/>
    </row>
    <row r="1017" spans="1:1">
      <c r="A1017" s="11"/>
    </row>
    <row r="1018" spans="1:1">
      <c r="A1018" s="11"/>
    </row>
    <row r="1019" spans="1:1">
      <c r="A1019" s="11"/>
    </row>
    <row r="1020" spans="1:1">
      <c r="A1020" s="11"/>
    </row>
    <row r="1021" spans="1:1">
      <c r="A1021" s="11"/>
    </row>
    <row r="1022" spans="1:1">
      <c r="A1022" s="11"/>
    </row>
    <row r="1023" spans="1:1">
      <c r="A1023" s="11"/>
    </row>
    <row r="1024" spans="1:1">
      <c r="A1024" s="11"/>
    </row>
    <row r="1025" spans="1:1">
      <c r="A1025" s="11"/>
    </row>
    <row r="1026" spans="1:1">
      <c r="A1026" s="11"/>
    </row>
    <row r="1027" spans="1:1">
      <c r="A1027" s="11"/>
    </row>
    <row r="1028" spans="1:1">
      <c r="A1028" s="11"/>
    </row>
    <row r="1029" spans="1:1">
      <c r="A1029" s="11"/>
    </row>
    <row r="1030" spans="1:1">
      <c r="A1030" s="11"/>
    </row>
    <row r="1031" spans="1:1">
      <c r="A1031" s="11"/>
    </row>
    <row r="1032" spans="1:1">
      <c r="A1032" s="11"/>
    </row>
    <row r="1033" spans="1:1">
      <c r="A1033" s="11"/>
    </row>
    <row r="1034" spans="1:1">
      <c r="A1034" s="11"/>
    </row>
    <row r="1035" spans="1:1">
      <c r="A1035" s="11"/>
    </row>
    <row r="1036" spans="1:1">
      <c r="A1036" s="11"/>
    </row>
    <row r="1037" spans="1:1">
      <c r="A1037" s="11"/>
    </row>
    <row r="1038" spans="1:1">
      <c r="A1038" s="11"/>
    </row>
    <row r="1039" spans="1:1">
      <c r="A1039" s="11"/>
    </row>
    <row r="1040" spans="1:1">
      <c r="A1040" s="11"/>
    </row>
    <row r="1041" spans="1:1">
      <c r="A1041" s="11"/>
    </row>
    <row r="1042" spans="1:1">
      <c r="A1042" s="11"/>
    </row>
    <row r="1043" spans="1:1">
      <c r="A1043" s="11"/>
    </row>
    <row r="1044" spans="1:1">
      <c r="A1044" s="11"/>
    </row>
    <row r="1045" spans="1:1">
      <c r="A1045" s="11"/>
    </row>
    <row r="1046" spans="1:1">
      <c r="A1046" s="11"/>
    </row>
    <row r="1047" spans="1:1">
      <c r="A1047" s="11"/>
    </row>
    <row r="1048" spans="1:1">
      <c r="A1048" s="11"/>
    </row>
    <row r="1049" spans="1:1">
      <c r="A1049" s="11"/>
    </row>
    <row r="1050" spans="1:1">
      <c r="A1050" s="11"/>
    </row>
    <row r="1051" spans="1:1">
      <c r="A1051" s="11"/>
    </row>
    <row r="1052" spans="1:1">
      <c r="A1052" s="11"/>
    </row>
    <row r="1053" spans="1:1">
      <c r="A1053" s="11"/>
    </row>
    <row r="1054" spans="1:1">
      <c r="A1054" s="11"/>
    </row>
    <row r="1055" spans="1:1">
      <c r="A1055" s="11"/>
    </row>
    <row r="1056" spans="1:1">
      <c r="A1056" s="11"/>
    </row>
    <row r="1057" spans="1:1">
      <c r="A1057" s="11"/>
    </row>
    <row r="1058" spans="1:1">
      <c r="A1058" s="11"/>
    </row>
    <row r="1059" spans="1:1">
      <c r="A1059" s="11"/>
    </row>
    <row r="1060" spans="1:1">
      <c r="A1060" s="11"/>
    </row>
    <row r="1061" spans="1:1">
      <c r="A1061" s="11"/>
    </row>
    <row r="1062" spans="1:1">
      <c r="A1062" s="11"/>
    </row>
    <row r="1063" spans="1:1">
      <c r="A1063" s="11"/>
    </row>
    <row r="1064" spans="1:1">
      <c r="A1064" s="11"/>
    </row>
    <row r="1065" spans="1:1">
      <c r="A1065" s="11"/>
    </row>
    <row r="1066" spans="1:1">
      <c r="A1066" s="11"/>
    </row>
    <row r="1067" spans="1:1">
      <c r="A1067" s="11"/>
    </row>
    <row r="1068" spans="1:1">
      <c r="A1068" s="11"/>
    </row>
    <row r="1069" spans="1:1">
      <c r="A1069" s="11"/>
    </row>
    <row r="1070" spans="1:1">
      <c r="A1070" s="11"/>
    </row>
    <row r="1071" spans="1:1">
      <c r="A1071" s="11"/>
    </row>
    <row r="1072" spans="1:1">
      <c r="A1072" s="11"/>
    </row>
    <row r="1073" spans="1:1">
      <c r="A1073" s="11"/>
    </row>
    <row r="1074" spans="1:1">
      <c r="A1074" s="11"/>
    </row>
    <row r="1075" spans="1:1">
      <c r="A1075" s="11"/>
    </row>
    <row r="1076" spans="1:1">
      <c r="A1076" s="11"/>
    </row>
    <row r="1077" spans="1:1">
      <c r="A1077" s="11"/>
    </row>
    <row r="1078" spans="1:1">
      <c r="A1078" s="11"/>
    </row>
    <row r="1079" spans="1:1">
      <c r="A1079" s="11"/>
    </row>
    <row r="1080" spans="1:1">
      <c r="A1080" s="11"/>
    </row>
    <row r="1081" spans="1:1">
      <c r="A1081" s="11"/>
    </row>
    <row r="1082" spans="1:1">
      <c r="A1082" s="11"/>
    </row>
    <row r="1083" spans="1:1">
      <c r="A1083" s="11"/>
    </row>
    <row r="1084" spans="1:1">
      <c r="A1084" s="11"/>
    </row>
    <row r="1085" spans="1:1">
      <c r="A1085" s="11"/>
    </row>
    <row r="1086" spans="1:1">
      <c r="A1086" s="11"/>
    </row>
    <row r="1087" spans="1:1">
      <c r="A1087" s="11"/>
    </row>
    <row r="1088" spans="1:1">
      <c r="A1088" s="11"/>
    </row>
    <row r="1089" spans="1:1">
      <c r="A1089" s="11"/>
    </row>
    <row r="1090" spans="1:1">
      <c r="A1090" s="11"/>
    </row>
    <row r="1091" spans="1:1">
      <c r="A1091" s="11"/>
    </row>
    <row r="1092" spans="1:1">
      <c r="A1092" s="11"/>
    </row>
    <row r="1093" spans="1:1">
      <c r="A1093" s="11"/>
    </row>
    <row r="1094" spans="1:1">
      <c r="A1094" s="11"/>
    </row>
    <row r="1095" spans="1:1">
      <c r="A1095" s="11"/>
    </row>
    <row r="1096" spans="1:1">
      <c r="A1096" s="11"/>
    </row>
    <row r="1097" spans="1:1">
      <c r="A1097" s="11"/>
    </row>
    <row r="1098" spans="1:1">
      <c r="A1098" s="11"/>
    </row>
    <row r="1099" spans="1:1">
      <c r="A1099" s="11"/>
    </row>
    <row r="1100" spans="1:1">
      <c r="A1100" s="11"/>
    </row>
    <row r="1101" spans="1:1">
      <c r="A1101" s="11"/>
    </row>
    <row r="1102" spans="1:1">
      <c r="A1102" s="11"/>
    </row>
    <row r="1103" spans="1:1">
      <c r="A1103" s="11"/>
    </row>
    <row r="1104" spans="1:1">
      <c r="A1104" s="11"/>
    </row>
    <row r="1105" spans="1:1">
      <c r="A1105" s="11"/>
    </row>
    <row r="1106" spans="1:1">
      <c r="A1106" s="11"/>
    </row>
    <row r="1107" spans="1:1">
      <c r="A1107" s="11"/>
    </row>
    <row r="1108" spans="1:1">
      <c r="A1108" s="11"/>
    </row>
    <row r="1109" spans="1:1">
      <c r="A1109" s="11"/>
    </row>
    <row r="1110" spans="1:1">
      <c r="A1110" s="11"/>
    </row>
    <row r="1111" spans="1:1">
      <c r="A1111" s="11"/>
    </row>
    <row r="1112" spans="1:1">
      <c r="A1112" s="11"/>
    </row>
    <row r="1113" spans="1:1">
      <c r="A1113" s="11"/>
    </row>
    <row r="1114" spans="1:1">
      <c r="A1114" s="11"/>
    </row>
    <row r="1115" spans="1:1">
      <c r="A1115" s="11"/>
    </row>
    <row r="1116" spans="1:1">
      <c r="A1116" s="11"/>
    </row>
    <row r="1117" spans="1:1">
      <c r="A1117" s="11"/>
    </row>
    <row r="1118" spans="1:1">
      <c r="A1118" s="11"/>
    </row>
    <row r="1119" spans="1:1">
      <c r="A1119" s="11"/>
    </row>
    <row r="1120" spans="1:1">
      <c r="A1120" s="11"/>
    </row>
    <row r="1121" spans="1:1">
      <c r="A1121" s="11"/>
    </row>
    <row r="1122" spans="1:1">
      <c r="A1122" s="11"/>
    </row>
    <row r="1123" spans="1:1">
      <c r="A1123" s="11"/>
    </row>
    <row r="1124" spans="1:1">
      <c r="A1124" s="11"/>
    </row>
    <row r="1125" spans="1:1">
      <c r="A1125" s="11"/>
    </row>
    <row r="1126" spans="1:1">
      <c r="A1126" s="11"/>
    </row>
    <row r="1127" spans="1:1">
      <c r="A1127" s="11"/>
    </row>
    <row r="1128" spans="1:1">
      <c r="A1128" s="11"/>
    </row>
    <row r="1129" spans="1:1">
      <c r="A1129" s="11"/>
    </row>
    <row r="1130" spans="1:1">
      <c r="A1130" s="11"/>
    </row>
    <row r="1131" spans="1:1">
      <c r="A1131" s="11"/>
    </row>
    <row r="1132" spans="1:1">
      <c r="A1132" s="11"/>
    </row>
    <row r="1133" spans="1:1">
      <c r="A1133" s="11"/>
    </row>
    <row r="1134" spans="1:1">
      <c r="A1134" s="11"/>
    </row>
    <row r="1135" spans="1:1">
      <c r="A1135" s="11"/>
    </row>
    <row r="1136" spans="1:1">
      <c r="A1136" s="11"/>
    </row>
    <row r="1137" spans="1:1">
      <c r="A1137" s="11"/>
    </row>
    <row r="1138" spans="1:1">
      <c r="A1138" s="11"/>
    </row>
    <row r="1139" spans="1:1">
      <c r="A1139" s="11"/>
    </row>
    <row r="1140" spans="1:1">
      <c r="A1140" s="11"/>
    </row>
    <row r="1141" spans="1:1">
      <c r="A1141" s="11"/>
    </row>
    <row r="1142" spans="1:1">
      <c r="A1142" s="11"/>
    </row>
    <row r="1143" spans="1:1">
      <c r="A1143" s="11"/>
    </row>
    <row r="1144" spans="1:1">
      <c r="A1144" s="11"/>
    </row>
    <row r="1145" spans="1:1">
      <c r="A1145" s="11"/>
    </row>
    <row r="1146" spans="1:1">
      <c r="A1146" s="11"/>
    </row>
    <row r="1147" spans="1:1">
      <c r="A1147" s="11"/>
    </row>
    <row r="1148" spans="1:1">
      <c r="A1148" s="11"/>
    </row>
    <row r="1149" spans="1:1">
      <c r="A1149" s="11"/>
    </row>
    <row r="1150" spans="1:1">
      <c r="A1150" s="11"/>
    </row>
    <row r="1151" spans="1:1">
      <c r="A1151" s="11"/>
    </row>
    <row r="1152" spans="1:1">
      <c r="A1152" s="11"/>
    </row>
    <row r="1153" spans="1:1">
      <c r="A1153" s="11"/>
    </row>
    <row r="1154" spans="1:1">
      <c r="A1154" s="11"/>
    </row>
    <row r="1155" spans="1:1">
      <c r="A1155" s="11"/>
    </row>
    <row r="1156" spans="1:1">
      <c r="A1156" s="11"/>
    </row>
    <row r="1157" spans="1:1">
      <c r="A1157" s="11"/>
    </row>
    <row r="1158" spans="1:1">
      <c r="A1158" s="11"/>
    </row>
    <row r="1159" spans="1:1">
      <c r="A1159" s="11"/>
    </row>
    <row r="1160" spans="1:1">
      <c r="A1160" s="11"/>
    </row>
    <row r="1161" spans="1:1">
      <c r="A1161" s="11"/>
    </row>
    <row r="1162" spans="1:1">
      <c r="A1162" s="11"/>
    </row>
    <row r="1163" spans="1:1">
      <c r="A1163" s="11"/>
    </row>
    <row r="1164" spans="1:1">
      <c r="A1164" s="11"/>
    </row>
    <row r="1165" spans="1:1">
      <c r="A1165" s="11"/>
    </row>
    <row r="1166" spans="1:1">
      <c r="A1166" s="11"/>
    </row>
    <row r="1167" spans="1:1">
      <c r="A1167" s="11"/>
    </row>
    <row r="1168" spans="1:1">
      <c r="A1168" s="11"/>
    </row>
    <row r="1169" spans="1:1">
      <c r="A1169" s="11"/>
    </row>
    <row r="1170" spans="1:1">
      <c r="A1170" s="11"/>
    </row>
    <row r="1171" spans="1:1">
      <c r="A1171" s="11"/>
    </row>
    <row r="1172" spans="1:1">
      <c r="A1172" s="11"/>
    </row>
    <row r="1173" spans="1:1">
      <c r="A1173" s="11"/>
    </row>
    <row r="1174" spans="1:1">
      <c r="A1174" s="11"/>
    </row>
    <row r="1175" spans="1:1">
      <c r="A1175" s="11"/>
    </row>
    <row r="1176" spans="1:1">
      <c r="A1176" s="11"/>
    </row>
    <row r="1177" spans="1:1">
      <c r="A1177" s="11"/>
    </row>
    <row r="1178" spans="1:1">
      <c r="A1178" s="11"/>
    </row>
    <row r="1179" spans="1:1">
      <c r="A1179" s="11"/>
    </row>
    <row r="1180" spans="1:1">
      <c r="A1180" s="11"/>
    </row>
    <row r="1181" spans="1:1">
      <c r="A1181" s="11"/>
    </row>
    <row r="1182" spans="1:1">
      <c r="A1182" s="11"/>
    </row>
    <row r="1183" spans="1:1">
      <c r="A1183" s="11"/>
    </row>
    <row r="1184" spans="1:1">
      <c r="A1184" s="11"/>
    </row>
    <row r="1185" spans="1:1">
      <c r="A1185" s="11"/>
    </row>
    <row r="1186" spans="1:1">
      <c r="A1186" s="11"/>
    </row>
    <row r="1187" spans="1:1">
      <c r="A1187" s="11"/>
    </row>
    <row r="1188" spans="1:1">
      <c r="A1188" s="11"/>
    </row>
    <row r="1189" spans="1:1">
      <c r="A1189" s="11"/>
    </row>
    <row r="1190" spans="1:1">
      <c r="A1190" s="11"/>
    </row>
    <row r="1191" spans="1:1">
      <c r="A1191" s="11"/>
    </row>
    <row r="1192" spans="1:1">
      <c r="A1192" s="11"/>
    </row>
    <row r="1193" spans="1:1">
      <c r="A1193" s="11"/>
    </row>
    <row r="1194" spans="1:1">
      <c r="A1194" s="11"/>
    </row>
    <row r="1195" spans="1:1">
      <c r="A1195" s="11"/>
    </row>
    <row r="1196" spans="1:1">
      <c r="A1196" s="11"/>
    </row>
    <row r="1197" spans="1:1">
      <c r="A1197" s="11"/>
    </row>
    <row r="1198" spans="1:1">
      <c r="A1198" s="11"/>
    </row>
    <row r="1199" spans="1:1">
      <c r="A1199" s="11"/>
    </row>
    <row r="1200" spans="1:1">
      <c r="A1200" s="11"/>
    </row>
    <row r="1201" spans="1:1">
      <c r="A1201" s="11"/>
    </row>
    <row r="1202" spans="1:1">
      <c r="A1202" s="11"/>
    </row>
    <row r="1203" spans="1:1">
      <c r="A1203" s="11"/>
    </row>
    <row r="1204" spans="1:1">
      <c r="A1204" s="11"/>
    </row>
    <row r="1205" spans="1:1">
      <c r="A1205" s="11"/>
    </row>
    <row r="1206" spans="1:1">
      <c r="A1206" s="11"/>
    </row>
    <row r="1207" spans="1:1">
      <c r="A1207" s="11"/>
    </row>
    <row r="1208" spans="1:1">
      <c r="A1208" s="11"/>
    </row>
    <row r="1209" spans="1:1">
      <c r="A1209" s="11"/>
    </row>
    <row r="1210" spans="1:1">
      <c r="A1210" s="11"/>
    </row>
    <row r="1211" spans="1:1">
      <c r="A1211" s="11"/>
    </row>
    <row r="1212" spans="1:1">
      <c r="A1212" s="11"/>
    </row>
    <row r="1213" spans="1:1">
      <c r="A1213" s="11"/>
    </row>
    <row r="1214" spans="1:1">
      <c r="A1214" s="11"/>
    </row>
    <row r="1215" spans="1:1">
      <c r="A1215" s="11"/>
    </row>
    <row r="1216" spans="1:1">
      <c r="A1216" s="11"/>
    </row>
    <row r="1217" spans="1:1">
      <c r="A1217" s="11"/>
    </row>
    <row r="1218" spans="1:1">
      <c r="A1218" s="11"/>
    </row>
    <row r="1219" spans="1:1">
      <c r="A1219" s="11"/>
    </row>
    <row r="1220" spans="1:1">
      <c r="A1220" s="11"/>
    </row>
    <row r="1221" spans="1:1">
      <c r="A1221" s="11"/>
    </row>
    <row r="1222" spans="1:1">
      <c r="A1222" s="11"/>
    </row>
    <row r="1223" spans="1:1">
      <c r="A1223" s="11"/>
    </row>
    <row r="1224" spans="1:1">
      <c r="A1224" s="11"/>
    </row>
    <row r="1225" spans="1:1">
      <c r="A1225" s="11"/>
    </row>
    <row r="1226" spans="1:1">
      <c r="A1226" s="11"/>
    </row>
    <row r="1227" spans="1:1">
      <c r="A1227" s="11"/>
    </row>
    <row r="1228" spans="1:1">
      <c r="A1228" s="11"/>
    </row>
    <row r="1229" spans="1:1">
      <c r="A1229" s="11"/>
    </row>
    <row r="1230" spans="1:1">
      <c r="A1230" s="11"/>
    </row>
    <row r="1231" spans="1:1">
      <c r="A1231" s="11"/>
    </row>
    <row r="1232" spans="1:1">
      <c r="A1232" s="11"/>
    </row>
    <row r="1233" spans="1:1">
      <c r="A1233" s="11"/>
    </row>
    <row r="1234" spans="1:1">
      <c r="A1234" s="11"/>
    </row>
    <row r="1235" spans="1:1">
      <c r="A1235" s="11"/>
    </row>
    <row r="1236" spans="1:1">
      <c r="A1236" s="11"/>
    </row>
    <row r="1237" spans="1:1">
      <c r="A1237" s="11"/>
    </row>
    <row r="1238" spans="1:1">
      <c r="A1238" s="11"/>
    </row>
    <row r="1239" spans="1:1">
      <c r="A1239" s="11"/>
    </row>
    <row r="1240" spans="1:1">
      <c r="A1240" s="11"/>
    </row>
    <row r="1241" spans="1:1">
      <c r="A1241" s="11"/>
    </row>
    <row r="1242" spans="1:1">
      <c r="A1242" s="11"/>
    </row>
    <row r="1243" spans="1:1">
      <c r="A1243" s="11"/>
    </row>
    <row r="1244" spans="1:1">
      <c r="A1244" s="11"/>
    </row>
    <row r="1245" spans="1:1">
      <c r="A1245" s="11"/>
    </row>
    <row r="1246" spans="1:1">
      <c r="A1246" s="11"/>
    </row>
    <row r="1247" spans="1:1">
      <c r="A1247" s="11"/>
    </row>
    <row r="1248" spans="1:1">
      <c r="A1248" s="11"/>
    </row>
    <row r="1249" spans="1:1">
      <c r="A1249" s="11"/>
    </row>
    <row r="1250" spans="1:1">
      <c r="A1250" s="11"/>
    </row>
    <row r="1251" spans="1:1">
      <c r="A1251" s="11"/>
    </row>
    <row r="1252" spans="1:1">
      <c r="A1252" s="11"/>
    </row>
    <row r="1253" spans="1:1">
      <c r="A1253" s="11"/>
    </row>
    <row r="1254" spans="1:1">
      <c r="A1254" s="11"/>
    </row>
    <row r="1255" spans="1:1">
      <c r="A1255" s="11"/>
    </row>
    <row r="1256" spans="1:1">
      <c r="A1256" s="11"/>
    </row>
    <row r="1257" spans="1:1">
      <c r="A1257" s="11"/>
    </row>
    <row r="1258" spans="1:1">
      <c r="A1258" s="11"/>
    </row>
    <row r="1259" spans="1:1">
      <c r="A1259" s="11"/>
    </row>
    <row r="1260" spans="1:1">
      <c r="A1260" s="11"/>
    </row>
    <row r="1261" spans="1:1">
      <c r="A1261" s="11"/>
    </row>
    <row r="1262" spans="1:1">
      <c r="A1262" s="11"/>
    </row>
    <row r="1263" spans="1:1">
      <c r="A1263" s="11"/>
    </row>
    <row r="1264" spans="1:1">
      <c r="A1264" s="11"/>
    </row>
    <row r="1265" spans="1:1">
      <c r="A1265" s="11"/>
    </row>
    <row r="1266" spans="1:1">
      <c r="A1266" s="11"/>
    </row>
    <row r="1267" spans="1:1">
      <c r="A1267" s="11"/>
    </row>
    <row r="1268" spans="1:1">
      <c r="A1268" s="11"/>
    </row>
    <row r="1269" spans="1:1">
      <c r="A1269" s="11"/>
    </row>
    <row r="1270" spans="1:1">
      <c r="A1270" s="11"/>
    </row>
    <row r="1271" spans="1:1">
      <c r="A1271" s="11"/>
    </row>
    <row r="1272" spans="1:1">
      <c r="A1272" s="11"/>
    </row>
    <row r="1273" spans="1:1">
      <c r="A1273" s="11"/>
    </row>
    <row r="1274" spans="1:1">
      <c r="A1274" s="11"/>
    </row>
    <row r="1275" spans="1:1">
      <c r="A1275" s="11"/>
    </row>
    <row r="1276" spans="1:1">
      <c r="A1276" s="11"/>
    </row>
    <row r="1277" spans="1:1">
      <c r="A1277" s="11"/>
    </row>
    <row r="1278" spans="1:1">
      <c r="A1278" s="11"/>
    </row>
    <row r="1279" spans="1:1">
      <c r="A1279" s="11"/>
    </row>
    <row r="1280" spans="1:1">
      <c r="A1280" s="11"/>
    </row>
    <row r="1281" spans="1:1">
      <c r="A1281" s="11"/>
    </row>
    <row r="1282" spans="1:1">
      <c r="A1282" s="11"/>
    </row>
    <row r="1283" spans="1:1">
      <c r="A1283" s="11"/>
    </row>
    <row r="1284" spans="1:1">
      <c r="A1284" s="11"/>
    </row>
    <row r="1285" spans="1:1">
      <c r="A1285" s="11"/>
    </row>
    <row r="1286" spans="1:1">
      <c r="A1286" s="11"/>
    </row>
    <row r="1287" spans="1:1">
      <c r="A1287" s="11"/>
    </row>
    <row r="1288" spans="1:1">
      <c r="A1288" s="11"/>
    </row>
    <row r="1289" spans="1:1">
      <c r="A1289" s="11"/>
    </row>
    <row r="1290" spans="1:1">
      <c r="A1290" s="11"/>
    </row>
    <row r="1291" spans="1:1">
      <c r="A1291" s="11"/>
    </row>
    <row r="1292" spans="1:1">
      <c r="A1292" s="11"/>
    </row>
    <row r="1293" spans="1:1">
      <c r="A1293" s="11"/>
    </row>
    <row r="1294" spans="1:1">
      <c r="A1294" s="11"/>
    </row>
    <row r="1295" spans="1:1">
      <c r="A1295" s="11"/>
    </row>
    <row r="1296" spans="1:1">
      <c r="A1296" s="11"/>
    </row>
    <row r="1297" spans="1:1">
      <c r="A1297" s="11"/>
    </row>
    <row r="1298" spans="1:1">
      <c r="A1298" s="11"/>
    </row>
    <row r="1299" spans="1:1">
      <c r="A1299" s="11"/>
    </row>
    <row r="1300" spans="1:1">
      <c r="A1300" s="11"/>
    </row>
    <row r="1301" spans="1:1">
      <c r="A1301" s="11"/>
    </row>
    <row r="1302" spans="1:1">
      <c r="A1302" s="11"/>
    </row>
    <row r="1303" spans="1:1">
      <c r="A1303" s="11"/>
    </row>
    <row r="1304" spans="1:1">
      <c r="A1304" s="11"/>
    </row>
    <row r="1305" spans="1:1">
      <c r="A1305" s="11"/>
    </row>
    <row r="1306" spans="1:1">
      <c r="A1306" s="11"/>
    </row>
    <row r="1307" spans="1:1">
      <c r="A1307" s="11"/>
    </row>
    <row r="1308" spans="1:1">
      <c r="A1308" s="11"/>
    </row>
    <row r="1309" spans="1:1">
      <c r="A1309" s="11"/>
    </row>
    <row r="1310" spans="1:1">
      <c r="A1310" s="11"/>
    </row>
    <row r="1311" spans="1:1">
      <c r="A1311" s="11"/>
    </row>
    <row r="1312" spans="1:1">
      <c r="A1312" s="11"/>
    </row>
    <row r="1313" spans="1:1">
      <c r="A1313" s="11"/>
    </row>
    <row r="1314" spans="1:1">
      <c r="A1314" s="11"/>
    </row>
    <row r="1315" spans="1:1">
      <c r="A1315" s="11"/>
    </row>
    <row r="1316" spans="1:1">
      <c r="A1316" s="11"/>
    </row>
    <row r="1317" spans="1:1">
      <c r="A1317" s="11"/>
    </row>
    <row r="1318" spans="1:1">
      <c r="A1318" s="11"/>
    </row>
    <row r="1319" spans="1:1">
      <c r="A1319" s="11"/>
    </row>
    <row r="1320" spans="1:1">
      <c r="A1320" s="11"/>
    </row>
    <row r="1321" spans="1:1">
      <c r="A1321" s="11"/>
    </row>
    <row r="1322" spans="1:1">
      <c r="A1322" s="11"/>
    </row>
    <row r="1323" spans="1:1">
      <c r="A1323" s="11"/>
    </row>
    <row r="1324" spans="1:1">
      <c r="A1324" s="11"/>
    </row>
    <row r="1325" spans="1:1">
      <c r="A1325" s="11"/>
    </row>
    <row r="1326" spans="1:1">
      <c r="A1326" s="11"/>
    </row>
    <row r="1327" spans="1:1">
      <c r="A1327" s="11"/>
    </row>
    <row r="1328" spans="1:1">
      <c r="A1328" s="11"/>
    </row>
    <row r="1329" spans="1:1">
      <c r="A1329" s="11"/>
    </row>
    <row r="1330" spans="1:1">
      <c r="A1330" s="11"/>
    </row>
    <row r="1331" spans="1:1">
      <c r="A1331" s="11"/>
    </row>
    <row r="1332" spans="1:1">
      <c r="A1332" s="11"/>
    </row>
    <row r="1333" spans="1:1">
      <c r="A1333" s="11"/>
    </row>
    <row r="1334" spans="1:1">
      <c r="A1334" s="11"/>
    </row>
    <row r="1335" spans="1:1">
      <c r="A1335" s="11"/>
    </row>
    <row r="1336" spans="1:1">
      <c r="A1336" s="11"/>
    </row>
    <row r="1337" spans="1:1">
      <c r="A1337" s="11"/>
    </row>
    <row r="1338" spans="1:1">
      <c r="A1338" s="11"/>
    </row>
    <row r="1339" spans="1:1">
      <c r="A1339" s="11"/>
    </row>
    <row r="1340" spans="1:1">
      <c r="A1340" s="11"/>
    </row>
    <row r="1341" spans="1:1">
      <c r="A1341" s="11"/>
    </row>
    <row r="1342" spans="1:1">
      <c r="A1342" s="11"/>
    </row>
    <row r="1343" spans="1:1">
      <c r="A1343" s="11"/>
    </row>
    <row r="1344" spans="1:1">
      <c r="A1344" s="11"/>
    </row>
    <row r="1345" spans="1:1">
      <c r="A1345" s="11"/>
    </row>
    <row r="1346" spans="1:1">
      <c r="A1346" s="11"/>
    </row>
    <row r="1347" spans="1:1">
      <c r="A1347" s="11"/>
    </row>
    <row r="1348" spans="1:1">
      <c r="A1348" s="11"/>
    </row>
    <row r="1349" spans="1:1">
      <c r="A1349" s="11"/>
    </row>
    <row r="1350" spans="1:1">
      <c r="A1350" s="11"/>
    </row>
    <row r="1351" spans="1:1">
      <c r="A1351" s="11"/>
    </row>
    <row r="1352" spans="1:1">
      <c r="A1352" s="11"/>
    </row>
    <row r="1353" spans="1:1">
      <c r="A1353" s="11"/>
    </row>
    <row r="1354" spans="1:1">
      <c r="A1354" s="11"/>
    </row>
    <row r="1355" spans="1:1">
      <c r="A1355" s="11"/>
    </row>
    <row r="1356" spans="1:1">
      <c r="A1356" s="11"/>
    </row>
    <row r="1357" spans="1:1">
      <c r="A1357" s="11"/>
    </row>
    <row r="1358" spans="1:1">
      <c r="A1358" s="11"/>
    </row>
    <row r="1359" spans="1:1">
      <c r="A1359" s="11"/>
    </row>
    <row r="1360" spans="1:1">
      <c r="A1360" s="11"/>
    </row>
    <row r="1361" spans="1:1">
      <c r="A1361" s="11"/>
    </row>
    <row r="1362" spans="1:1">
      <c r="A1362" s="11"/>
    </row>
    <row r="1363" spans="1:1">
      <c r="A1363" s="11"/>
    </row>
    <row r="1364" spans="1:1">
      <c r="A1364" s="11"/>
    </row>
    <row r="1365" spans="1:1">
      <c r="A1365" s="11"/>
    </row>
    <row r="1366" spans="1:1">
      <c r="A1366" s="11"/>
    </row>
    <row r="1367" spans="1:1">
      <c r="A1367" s="11"/>
    </row>
    <row r="1368" spans="1:1">
      <c r="A1368" s="11"/>
    </row>
    <row r="1369" spans="1:1">
      <c r="A1369" s="11"/>
    </row>
    <row r="1370" spans="1:1">
      <c r="A1370" s="11"/>
    </row>
    <row r="1371" spans="1:1">
      <c r="A1371" s="11"/>
    </row>
    <row r="1372" spans="1:1">
      <c r="A1372" s="11"/>
    </row>
    <row r="1373" spans="1:1">
      <c r="A1373" s="11"/>
    </row>
    <row r="1374" spans="1:1">
      <c r="A1374" s="11"/>
    </row>
    <row r="1375" spans="1:1">
      <c r="A1375" s="11"/>
    </row>
    <row r="1376" spans="1:1">
      <c r="A1376" s="11"/>
    </row>
    <row r="1377" spans="1:1">
      <c r="A1377" s="11"/>
    </row>
    <row r="1378" spans="1:1">
      <c r="A1378" s="11"/>
    </row>
    <row r="1379" spans="1:1">
      <c r="A1379" s="11"/>
    </row>
    <row r="1380" spans="1:1">
      <c r="A1380" s="11"/>
    </row>
    <row r="1381" spans="1:1">
      <c r="A1381" s="11"/>
    </row>
    <row r="1382" spans="1:1">
      <c r="A1382" s="11"/>
    </row>
    <row r="1383" spans="1:1">
      <c r="A1383" s="11"/>
    </row>
    <row r="1384" spans="1:1">
      <c r="A1384" s="11"/>
    </row>
    <row r="1385" spans="1:1">
      <c r="A1385" s="11"/>
    </row>
    <row r="1386" spans="1:1">
      <c r="A1386" s="11"/>
    </row>
    <row r="1387" spans="1:1">
      <c r="A1387" s="11"/>
    </row>
    <row r="1388" spans="1:1">
      <c r="A1388" s="11"/>
    </row>
    <row r="1389" spans="1:1">
      <c r="A1389" s="11"/>
    </row>
    <row r="1390" spans="1:1">
      <c r="A1390" s="11"/>
    </row>
    <row r="1391" spans="1:1">
      <c r="A1391" s="11"/>
    </row>
    <row r="1392" spans="1:1">
      <c r="A1392" s="11"/>
    </row>
    <row r="1393" spans="1:1">
      <c r="A1393" s="11"/>
    </row>
    <row r="1394" spans="1:1">
      <c r="A1394" s="11"/>
    </row>
    <row r="1395" spans="1:1">
      <c r="A1395" s="11"/>
    </row>
    <row r="1396" spans="1:1">
      <c r="A1396" s="11"/>
    </row>
    <row r="1397" spans="1:1">
      <c r="A1397" s="11"/>
    </row>
    <row r="1398" spans="1:1">
      <c r="A1398" s="11"/>
    </row>
    <row r="1399" spans="1:1">
      <c r="A1399" s="11"/>
    </row>
    <row r="1400" spans="1:1">
      <c r="A1400" s="11"/>
    </row>
    <row r="1401" spans="1:1">
      <c r="A1401" s="11"/>
    </row>
    <row r="1402" spans="1:1">
      <c r="A1402" s="11"/>
    </row>
    <row r="1403" spans="1:1">
      <c r="A1403" s="11"/>
    </row>
    <row r="1404" spans="1:1">
      <c r="A1404" s="11"/>
    </row>
    <row r="1405" spans="1:1">
      <c r="A1405" s="11"/>
    </row>
    <row r="1406" spans="1:1">
      <c r="A1406" s="11"/>
    </row>
    <row r="1407" spans="1:1">
      <c r="A1407" s="11"/>
    </row>
    <row r="1408" spans="1:1">
      <c r="A1408" s="11"/>
    </row>
    <row r="1409" spans="1:1">
      <c r="A1409" s="11"/>
    </row>
    <row r="1410" spans="1:1">
      <c r="A1410" s="11"/>
    </row>
    <row r="1411" spans="1:1">
      <c r="A1411" s="11"/>
    </row>
    <row r="1412" spans="1:1">
      <c r="A1412" s="11"/>
    </row>
    <row r="1413" spans="1:1">
      <c r="A1413" s="11"/>
    </row>
    <row r="1414" spans="1:1">
      <c r="A1414" s="11"/>
    </row>
    <row r="1415" spans="1:1">
      <c r="A1415" s="11"/>
    </row>
    <row r="1416" spans="1:1">
      <c r="A1416" s="11"/>
    </row>
    <row r="1417" spans="1:1">
      <c r="A1417" s="11"/>
    </row>
    <row r="1418" spans="1:1">
      <c r="A1418" s="11"/>
    </row>
    <row r="1419" spans="1:1">
      <c r="A1419" s="11"/>
    </row>
    <row r="1420" spans="1:1">
      <c r="A1420" s="11"/>
    </row>
    <row r="1421" spans="1:1">
      <c r="A1421" s="11"/>
    </row>
    <row r="1422" spans="1:1">
      <c r="A1422" s="11"/>
    </row>
    <row r="1423" spans="1:1">
      <c r="A1423" s="11"/>
    </row>
    <row r="1424" spans="1:1">
      <c r="A1424" s="11"/>
    </row>
    <row r="1425" spans="1:1">
      <c r="A1425" s="11"/>
    </row>
    <row r="1426" spans="1:1">
      <c r="A1426" s="11"/>
    </row>
    <row r="1427" spans="1:1">
      <c r="A1427" s="11"/>
    </row>
    <row r="1428" spans="1:1">
      <c r="A1428" s="11"/>
    </row>
    <row r="1429" spans="1:1">
      <c r="A1429" s="11"/>
    </row>
    <row r="1430" spans="1:1">
      <c r="A1430" s="11"/>
    </row>
    <row r="1431" spans="1:1">
      <c r="A1431" s="11"/>
    </row>
    <row r="1432" spans="1:1">
      <c r="A1432" s="11"/>
    </row>
    <row r="1433" spans="1:1">
      <c r="A1433" s="11"/>
    </row>
    <row r="1434" spans="1:1">
      <c r="A1434" s="11"/>
    </row>
    <row r="1435" spans="1:1">
      <c r="A1435" s="11"/>
    </row>
    <row r="1436" spans="1:1">
      <c r="A1436" s="11"/>
    </row>
    <row r="1437" spans="1:1">
      <c r="A1437" s="11"/>
    </row>
    <row r="1438" spans="1:1">
      <c r="A1438" s="11"/>
    </row>
    <row r="1439" spans="1:1">
      <c r="A1439" s="11"/>
    </row>
    <row r="1440" spans="1:1">
      <c r="A1440" s="11"/>
    </row>
    <row r="1441" spans="1:1">
      <c r="A1441" s="11"/>
    </row>
    <row r="1442" spans="1:1">
      <c r="A1442" s="11"/>
    </row>
    <row r="1443" spans="1:1">
      <c r="A1443" s="11"/>
    </row>
    <row r="1444" spans="1:1">
      <c r="A1444" s="11"/>
    </row>
    <row r="1445" spans="1:1">
      <c r="A1445" s="11"/>
    </row>
    <row r="1446" spans="1:1">
      <c r="A1446" s="11"/>
    </row>
    <row r="1447" spans="1:1">
      <c r="A1447" s="11"/>
    </row>
    <row r="1448" spans="1:1">
      <c r="A1448" s="11"/>
    </row>
    <row r="1449" spans="1:1">
      <c r="A1449" s="11"/>
    </row>
    <row r="1450" spans="1:1">
      <c r="A1450" s="11"/>
    </row>
    <row r="1451" spans="1:1">
      <c r="A1451" s="11"/>
    </row>
    <row r="1452" spans="1:1">
      <c r="A1452" s="11"/>
    </row>
    <row r="1453" spans="1:1">
      <c r="A1453" s="11"/>
    </row>
    <row r="1454" spans="1:1">
      <c r="A1454" s="11"/>
    </row>
    <row r="1455" spans="1:1">
      <c r="A1455" s="11"/>
    </row>
    <row r="1456" spans="1:1">
      <c r="A1456" s="11"/>
    </row>
    <row r="1457" spans="1:1">
      <c r="A1457" s="11"/>
    </row>
    <row r="1458" spans="1:1">
      <c r="A1458" s="11"/>
    </row>
    <row r="1459" spans="1:1">
      <c r="A1459" s="11"/>
    </row>
    <row r="1460" spans="1:1">
      <c r="A1460" s="11"/>
    </row>
    <row r="1461" spans="1:1">
      <c r="A1461" s="11"/>
    </row>
    <row r="1462" spans="1:1">
      <c r="A1462" s="11"/>
    </row>
    <row r="1463" spans="1:1">
      <c r="A1463" s="11"/>
    </row>
    <row r="1464" spans="1:1">
      <c r="A1464" s="11"/>
    </row>
    <row r="1465" spans="1:1">
      <c r="A1465" s="11"/>
    </row>
    <row r="1466" spans="1:1">
      <c r="A1466" s="11"/>
    </row>
    <row r="1467" spans="1:1">
      <c r="A1467" s="11"/>
    </row>
    <row r="1468" spans="1:1">
      <c r="A1468" s="11"/>
    </row>
    <row r="1469" spans="1:1">
      <c r="A1469" s="11"/>
    </row>
    <row r="1470" spans="1:1">
      <c r="A1470" s="11"/>
    </row>
    <row r="1471" spans="1:1">
      <c r="A1471" s="11"/>
    </row>
    <row r="1472" spans="1:1">
      <c r="A1472" s="11"/>
    </row>
    <row r="1473" spans="1:1">
      <c r="A1473" s="11"/>
    </row>
    <row r="1474" spans="1:1">
      <c r="A1474" s="11"/>
    </row>
    <row r="1475" spans="1:1">
      <c r="A1475" s="11"/>
    </row>
    <row r="1476" spans="1:1">
      <c r="A1476" s="11"/>
    </row>
    <row r="1477" spans="1:1">
      <c r="A1477" s="11"/>
    </row>
    <row r="1478" spans="1:1">
      <c r="A1478" s="11"/>
    </row>
    <row r="1479" spans="1:1">
      <c r="A1479" s="11"/>
    </row>
    <row r="1480" spans="1:1">
      <c r="A1480" s="11"/>
    </row>
    <row r="1481" spans="1:1">
      <c r="A1481" s="11"/>
    </row>
    <row r="1482" spans="1:1">
      <c r="A1482" s="11"/>
    </row>
    <row r="1483" spans="1:1">
      <c r="A1483" s="11"/>
    </row>
    <row r="1484" spans="1:1">
      <c r="A1484" s="11"/>
    </row>
    <row r="1485" spans="1:1">
      <c r="A1485" s="11"/>
    </row>
    <row r="1486" spans="1:1">
      <c r="A1486" s="11"/>
    </row>
    <row r="1487" spans="1:1">
      <c r="A1487" s="11"/>
    </row>
    <row r="1488" spans="1:1">
      <c r="A1488" s="11"/>
    </row>
    <row r="1489" spans="1:1">
      <c r="A1489" s="11"/>
    </row>
    <row r="1490" spans="1:1">
      <c r="A1490" s="11"/>
    </row>
    <row r="1491" spans="1:1">
      <c r="A1491" s="11"/>
    </row>
    <row r="1492" spans="1:1">
      <c r="A1492" s="11"/>
    </row>
    <row r="1493" spans="1:1">
      <c r="A1493" s="11"/>
    </row>
    <row r="1494" spans="1:1">
      <c r="A1494" s="11"/>
    </row>
    <row r="1495" spans="1:1">
      <c r="A1495" s="11"/>
    </row>
    <row r="1496" spans="1:1">
      <c r="A1496" s="11"/>
    </row>
    <row r="1497" spans="1:1">
      <c r="A1497" s="11"/>
    </row>
    <row r="1498" spans="1:1">
      <c r="A1498" s="11"/>
    </row>
    <row r="1499" spans="1:1">
      <c r="A1499" s="11"/>
    </row>
    <row r="1500" spans="1:1">
      <c r="A1500" s="11"/>
    </row>
    <row r="1501" spans="1:1">
      <c r="A1501" s="11"/>
    </row>
    <row r="1502" spans="1:1">
      <c r="A1502" s="11"/>
    </row>
    <row r="1503" spans="1:1">
      <c r="A1503" s="11"/>
    </row>
    <row r="1504" spans="1:1">
      <c r="A1504" s="11"/>
    </row>
    <row r="1505" spans="1:1">
      <c r="A1505" s="11"/>
    </row>
    <row r="1506" spans="1:1">
      <c r="A1506" s="11"/>
    </row>
    <row r="1507" spans="1:1">
      <c r="A1507" s="11"/>
    </row>
    <row r="1508" spans="1:1">
      <c r="A1508" s="11"/>
    </row>
    <row r="1509" spans="1:1">
      <c r="A1509" s="11"/>
    </row>
    <row r="1510" spans="1:1">
      <c r="A1510" s="11"/>
    </row>
    <row r="1511" spans="1:1">
      <c r="A1511" s="11"/>
    </row>
    <row r="1512" spans="1:1">
      <c r="A1512" s="11"/>
    </row>
    <row r="1513" spans="1:1">
      <c r="A1513" s="11"/>
    </row>
    <row r="1514" spans="1:1">
      <c r="A1514" s="11"/>
    </row>
    <row r="1515" spans="1:1">
      <c r="A1515" s="11"/>
    </row>
    <row r="1516" spans="1:1">
      <c r="A1516" s="11"/>
    </row>
    <row r="1517" spans="1:1">
      <c r="A1517" s="11"/>
    </row>
    <row r="1518" spans="1:1">
      <c r="A1518" s="11"/>
    </row>
    <row r="1519" spans="1:1">
      <c r="A1519" s="11"/>
    </row>
    <row r="1520" spans="1:1">
      <c r="A1520" s="11"/>
    </row>
    <row r="1521" spans="1:1">
      <c r="A1521" s="11"/>
    </row>
    <row r="1522" spans="1:1">
      <c r="A1522" s="11"/>
    </row>
    <row r="1523" spans="1:1">
      <c r="A1523" s="11"/>
    </row>
    <row r="1524" spans="1:1">
      <c r="A1524" s="11"/>
    </row>
    <row r="1525" spans="1:1">
      <c r="A1525" s="11"/>
    </row>
    <row r="1526" spans="1:1">
      <c r="A1526" s="11"/>
    </row>
    <row r="1527" spans="1:1">
      <c r="A1527" s="11"/>
    </row>
    <row r="1528" spans="1:1">
      <c r="A1528" s="11"/>
    </row>
    <row r="1529" spans="1:1">
      <c r="A1529" s="11"/>
    </row>
    <row r="1530" spans="1:1">
      <c r="A1530" s="11"/>
    </row>
    <row r="1531" spans="1:1">
      <c r="A1531" s="11"/>
    </row>
    <row r="1532" spans="1:1">
      <c r="A1532" s="11"/>
    </row>
    <row r="1533" spans="1:1">
      <c r="A1533" s="11"/>
    </row>
    <row r="1534" spans="1:1">
      <c r="A1534" s="11"/>
    </row>
    <row r="1535" spans="1:1">
      <c r="A1535" s="11"/>
    </row>
    <row r="1536" spans="1:1">
      <c r="A1536" s="11"/>
    </row>
    <row r="1537" spans="1:1">
      <c r="A1537" s="11"/>
    </row>
    <row r="1538" spans="1:1">
      <c r="A1538" s="11"/>
    </row>
    <row r="1539" spans="1:1">
      <c r="A1539" s="11"/>
    </row>
    <row r="1540" spans="1:1">
      <c r="A1540" s="11"/>
    </row>
    <row r="1541" spans="1:1">
      <c r="A1541" s="11"/>
    </row>
    <row r="1542" spans="1:1">
      <c r="A1542" s="11"/>
    </row>
    <row r="1543" spans="1:1">
      <c r="A1543" s="11"/>
    </row>
    <row r="1544" spans="1:1">
      <c r="A1544" s="11"/>
    </row>
    <row r="1545" spans="1:1">
      <c r="A1545" s="11"/>
    </row>
    <row r="1546" spans="1:1">
      <c r="A1546" s="11"/>
    </row>
    <row r="1547" spans="1:1">
      <c r="A1547" s="11"/>
    </row>
    <row r="1548" spans="1:1">
      <c r="A1548" s="11"/>
    </row>
    <row r="1549" spans="1:1">
      <c r="A1549" s="11"/>
    </row>
    <row r="1550" spans="1:1">
      <c r="A1550" s="11"/>
    </row>
    <row r="1551" spans="1:1">
      <c r="A1551" s="11"/>
    </row>
    <row r="1552" spans="1:1">
      <c r="A1552" s="11"/>
    </row>
    <row r="1553" spans="1:1">
      <c r="A1553" s="11"/>
    </row>
    <row r="1554" spans="1:1">
      <c r="A1554" s="11"/>
    </row>
    <row r="1555" spans="1:1">
      <c r="A1555" s="11"/>
    </row>
    <row r="1556" spans="1:1">
      <c r="A1556" s="11"/>
    </row>
    <row r="1557" spans="1:1">
      <c r="A1557" s="11"/>
    </row>
    <row r="1558" spans="1:1">
      <c r="A1558" s="11"/>
    </row>
    <row r="1559" spans="1:1">
      <c r="A1559" s="11"/>
    </row>
    <row r="1560" spans="1:1">
      <c r="A1560" s="11"/>
    </row>
    <row r="1561" spans="1:1">
      <c r="A1561" s="11"/>
    </row>
    <row r="1562" spans="1:1">
      <c r="A1562" s="11"/>
    </row>
    <row r="1563" spans="1:1">
      <c r="A1563" s="11"/>
    </row>
    <row r="1564" spans="1:1">
      <c r="A1564" s="11"/>
    </row>
    <row r="1565" spans="1:1">
      <c r="A1565" s="11"/>
    </row>
    <row r="1566" spans="1:1">
      <c r="A1566" s="11"/>
    </row>
    <row r="1567" spans="1:1">
      <c r="A1567" s="11"/>
    </row>
    <row r="1568" spans="1:1">
      <c r="A1568" s="11"/>
    </row>
    <row r="1569" spans="1:1">
      <c r="A1569" s="11"/>
    </row>
    <row r="1570" spans="1:1">
      <c r="A1570" s="11"/>
    </row>
    <row r="1571" spans="1:1">
      <c r="A1571" s="11"/>
    </row>
    <row r="1572" spans="1:1">
      <c r="A1572" s="11"/>
    </row>
    <row r="1573" spans="1:1">
      <c r="A1573" s="11"/>
    </row>
    <row r="1574" spans="1:1">
      <c r="A1574" s="11"/>
    </row>
    <row r="1575" spans="1:1">
      <c r="A1575" s="11"/>
    </row>
    <row r="1576" spans="1:1">
      <c r="A1576" s="11"/>
    </row>
    <row r="1577" spans="1:1">
      <c r="A1577" s="11"/>
    </row>
    <row r="1578" spans="1:1">
      <c r="A1578" s="11"/>
    </row>
    <row r="1579" spans="1:1">
      <c r="A1579" s="11"/>
    </row>
    <row r="1580" spans="1:1">
      <c r="A1580" s="11"/>
    </row>
    <row r="1581" spans="1:1">
      <c r="A1581" s="11"/>
    </row>
    <row r="1582" spans="1:1">
      <c r="A1582" s="11"/>
    </row>
    <row r="1583" spans="1:1">
      <c r="A1583" s="11"/>
    </row>
    <row r="1584" spans="1:1">
      <c r="A1584" s="11"/>
    </row>
    <row r="1585" spans="1:1">
      <c r="A1585" s="11"/>
    </row>
    <row r="1586" spans="1:1">
      <c r="A1586" s="11"/>
    </row>
    <row r="1587" spans="1:1">
      <c r="A1587" s="11"/>
    </row>
    <row r="1588" spans="1:1">
      <c r="A1588" s="11"/>
    </row>
    <row r="1589" spans="1:1">
      <c r="A1589" s="11"/>
    </row>
    <row r="1590" spans="1:1">
      <c r="A1590" s="11"/>
    </row>
    <row r="1591" spans="1:1">
      <c r="A1591" s="11"/>
    </row>
    <row r="1592" spans="1:1">
      <c r="A1592" s="11"/>
    </row>
    <row r="1593" spans="1:1">
      <c r="A1593" s="11"/>
    </row>
    <row r="1594" spans="1:1">
      <c r="A1594" s="11"/>
    </row>
    <row r="1595" spans="1:1">
      <c r="A1595" s="11"/>
    </row>
    <row r="1596" spans="1:1">
      <c r="A1596" s="11"/>
    </row>
    <row r="1597" spans="1:1">
      <c r="A1597" s="11"/>
    </row>
    <row r="1598" spans="1:1">
      <c r="A1598" s="11"/>
    </row>
    <row r="1599" spans="1:1">
      <c r="A1599" s="11"/>
    </row>
    <row r="1600" spans="1:1">
      <c r="A1600" s="11"/>
    </row>
    <row r="1601" spans="1:1">
      <c r="A1601" s="11"/>
    </row>
    <row r="1602" spans="1:1">
      <c r="A1602" s="11"/>
    </row>
    <row r="1603" spans="1:1">
      <c r="A1603" s="11"/>
    </row>
    <row r="1604" spans="1:1">
      <c r="A1604" s="11"/>
    </row>
    <row r="1605" spans="1:1">
      <c r="A1605" s="11"/>
    </row>
    <row r="1606" spans="1:1">
      <c r="A1606" s="11"/>
    </row>
    <row r="1607" spans="1:1">
      <c r="A1607" s="11"/>
    </row>
    <row r="1608" spans="1:1">
      <c r="A1608" s="11"/>
    </row>
    <row r="1609" spans="1:1">
      <c r="A1609" s="11"/>
    </row>
    <row r="1610" spans="1:1">
      <c r="A1610" s="11"/>
    </row>
    <row r="1611" spans="1:1">
      <c r="A1611" s="11"/>
    </row>
    <row r="1612" spans="1:1">
      <c r="A1612" s="11"/>
    </row>
    <row r="1613" spans="1:1">
      <c r="A1613" s="11"/>
    </row>
    <row r="1614" spans="1:1">
      <c r="A1614" s="11"/>
    </row>
    <row r="1615" spans="1:1">
      <c r="A1615" s="11"/>
    </row>
    <row r="1616" spans="1:1">
      <c r="A1616" s="11"/>
    </row>
    <row r="1617" spans="1:1">
      <c r="A1617" s="11"/>
    </row>
    <row r="1618" spans="1:1">
      <c r="A1618" s="11"/>
    </row>
    <row r="1619" spans="1:1">
      <c r="A1619" s="11"/>
    </row>
    <row r="1620" spans="1:1">
      <c r="A1620" s="11"/>
    </row>
    <row r="1621" spans="1:1">
      <c r="A1621" s="11"/>
    </row>
    <row r="1622" spans="1:1">
      <c r="A1622" s="11"/>
    </row>
    <row r="1623" spans="1:1">
      <c r="A1623" s="11"/>
    </row>
    <row r="1624" spans="1:1">
      <c r="A1624" s="11"/>
    </row>
    <row r="1625" spans="1:1">
      <c r="A1625" s="11"/>
    </row>
    <row r="1626" spans="1:1">
      <c r="A1626" s="11"/>
    </row>
    <row r="1627" spans="1:1">
      <c r="A1627" s="11"/>
    </row>
    <row r="1628" spans="1:1">
      <c r="A1628" s="11"/>
    </row>
    <row r="1629" spans="1:1">
      <c r="A1629" s="11"/>
    </row>
    <row r="1630" spans="1:1">
      <c r="A1630" s="11"/>
    </row>
    <row r="1631" spans="1:1">
      <c r="A1631" s="11"/>
    </row>
    <row r="1632" spans="1:1">
      <c r="A1632" s="11"/>
    </row>
    <row r="1633" spans="1:1">
      <c r="A1633" s="11"/>
    </row>
    <row r="1634" spans="1:1">
      <c r="A1634" s="11"/>
    </row>
    <row r="1635" spans="1:1">
      <c r="A1635" s="11"/>
    </row>
    <row r="1636" spans="1:1">
      <c r="A1636" s="11"/>
    </row>
    <row r="1637" spans="1:1">
      <c r="A1637" s="11"/>
    </row>
    <row r="1638" spans="1:1">
      <c r="A1638" s="11"/>
    </row>
    <row r="1639" spans="1:1">
      <c r="A1639" s="11"/>
    </row>
    <row r="1640" spans="1:1">
      <c r="A1640" s="11"/>
    </row>
    <row r="1641" spans="1:1">
      <c r="A1641" s="11"/>
    </row>
    <row r="1642" spans="1:1">
      <c r="A1642" s="11"/>
    </row>
    <row r="1643" spans="1:1">
      <c r="A1643" s="11"/>
    </row>
    <row r="1644" spans="1:1">
      <c r="A1644" s="11"/>
    </row>
    <row r="1645" spans="1:1">
      <c r="A1645" s="11"/>
    </row>
    <row r="1646" spans="1:1">
      <c r="A1646" s="11"/>
    </row>
    <row r="1647" spans="1:1">
      <c r="A1647" s="11"/>
    </row>
    <row r="1648" spans="1:1">
      <c r="A1648" s="11"/>
    </row>
    <row r="1649" spans="1:1">
      <c r="A1649" s="11"/>
    </row>
    <row r="1650" spans="1:1">
      <c r="A1650" s="11"/>
    </row>
    <row r="1651" spans="1:1">
      <c r="A1651" s="11"/>
    </row>
    <row r="1652" spans="1:1">
      <c r="A1652" s="11"/>
    </row>
    <row r="1653" spans="1:1">
      <c r="A1653" s="11"/>
    </row>
    <row r="1654" spans="1:1">
      <c r="A1654" s="11"/>
    </row>
    <row r="1655" spans="1:1">
      <c r="A1655" s="11"/>
    </row>
    <row r="1656" spans="1:1">
      <c r="A1656" s="11"/>
    </row>
    <row r="1657" spans="1:1">
      <c r="A1657" s="11"/>
    </row>
    <row r="1658" spans="1:1">
      <c r="A1658" s="11"/>
    </row>
    <row r="1659" spans="1:1">
      <c r="A1659" s="11"/>
    </row>
    <row r="1660" spans="1:1">
      <c r="A1660" s="11"/>
    </row>
    <row r="1661" spans="1:1">
      <c r="A1661" s="11"/>
    </row>
    <row r="1662" spans="1:1">
      <c r="A1662" s="11"/>
    </row>
    <row r="1663" spans="1:1">
      <c r="A1663" s="11"/>
    </row>
    <row r="1664" spans="1:1">
      <c r="A1664" s="11"/>
    </row>
    <row r="1665" spans="1:1">
      <c r="A1665" s="11"/>
    </row>
    <row r="1666" spans="1:1">
      <c r="A1666" s="11"/>
    </row>
    <row r="1667" spans="1:1">
      <c r="A1667" s="11"/>
    </row>
    <row r="1668" spans="1:1">
      <c r="A1668" s="11"/>
    </row>
    <row r="1669" spans="1:1">
      <c r="A1669" s="11"/>
    </row>
    <row r="1670" spans="1:1">
      <c r="A1670" s="11"/>
    </row>
    <row r="1671" spans="1:1">
      <c r="A1671" s="11"/>
    </row>
    <row r="1672" spans="1:1">
      <c r="A1672" s="11"/>
    </row>
    <row r="1673" spans="1:1">
      <c r="A1673" s="11"/>
    </row>
    <row r="1674" spans="1:1">
      <c r="A1674" s="11"/>
    </row>
    <row r="1675" spans="1:1">
      <c r="A1675" s="11"/>
    </row>
    <row r="1676" spans="1:1">
      <c r="A1676" s="11"/>
    </row>
    <row r="1677" spans="1:1">
      <c r="A1677" s="11"/>
    </row>
    <row r="1678" spans="1:1">
      <c r="A1678" s="11"/>
    </row>
    <row r="1679" spans="1:1">
      <c r="A1679" s="11"/>
    </row>
    <row r="1680" spans="1:1">
      <c r="A1680" s="11"/>
    </row>
    <row r="1681" spans="1:1">
      <c r="A1681" s="11"/>
    </row>
    <row r="1682" spans="1:1">
      <c r="A1682" s="11"/>
    </row>
    <row r="1683" spans="1:1">
      <c r="A1683" s="11"/>
    </row>
    <row r="1684" spans="1:1">
      <c r="A1684" s="11"/>
    </row>
    <row r="1685" spans="1:1">
      <c r="A1685" s="11"/>
    </row>
    <row r="1686" spans="1:1">
      <c r="A1686" s="11"/>
    </row>
    <row r="1687" spans="1:1">
      <c r="A1687" s="11"/>
    </row>
    <row r="1688" spans="1:1">
      <c r="A1688" s="11"/>
    </row>
    <row r="1689" spans="1:1">
      <c r="A1689" s="11"/>
    </row>
    <row r="1690" spans="1:1">
      <c r="A1690" s="11"/>
    </row>
    <row r="1691" spans="1:1">
      <c r="A1691" s="11"/>
    </row>
    <row r="1692" spans="1:1">
      <c r="A1692" s="11"/>
    </row>
    <row r="1693" spans="1:1">
      <c r="A1693" s="11"/>
    </row>
    <row r="1694" spans="1:1">
      <c r="A1694" s="11"/>
    </row>
    <row r="1695" spans="1:1">
      <c r="A1695" s="11"/>
    </row>
    <row r="1696" spans="1:1">
      <c r="A1696" s="11"/>
    </row>
    <row r="1697" spans="1:1">
      <c r="A1697" s="11"/>
    </row>
    <row r="1698" spans="1:1">
      <c r="A1698" s="11"/>
    </row>
    <row r="1699" spans="1:1">
      <c r="A1699" s="11"/>
    </row>
    <row r="1700" spans="1:1">
      <c r="A1700" s="11"/>
    </row>
    <row r="1701" spans="1:1">
      <c r="A1701" s="11"/>
    </row>
    <row r="1702" spans="1:1">
      <c r="A1702" s="11"/>
    </row>
    <row r="1703" spans="1:1">
      <c r="A1703" s="11"/>
    </row>
    <row r="1704" spans="1:1">
      <c r="A1704" s="11"/>
    </row>
    <row r="1705" spans="1:1">
      <c r="A1705" s="11"/>
    </row>
    <row r="1706" spans="1:1">
      <c r="A1706" s="11"/>
    </row>
    <row r="1707" spans="1:1">
      <c r="A1707" s="11"/>
    </row>
    <row r="1708" spans="1:1">
      <c r="A1708" s="11"/>
    </row>
    <row r="1709" spans="1:1">
      <c r="A1709" s="11"/>
    </row>
    <row r="1710" spans="1:1">
      <c r="A1710" s="11"/>
    </row>
    <row r="1711" spans="1:1">
      <c r="A1711" s="11"/>
    </row>
    <row r="1712" spans="1:1">
      <c r="A1712" s="11"/>
    </row>
    <row r="1713" spans="1:1">
      <c r="A1713" s="11"/>
    </row>
    <row r="1714" spans="1:1">
      <c r="A1714" s="11"/>
    </row>
    <row r="1715" spans="1:1">
      <c r="A1715" s="11"/>
    </row>
    <row r="1716" spans="1:1">
      <c r="A1716" s="11"/>
    </row>
    <row r="1717" spans="1:1">
      <c r="A1717" s="11"/>
    </row>
    <row r="1718" spans="1:1">
      <c r="A1718" s="11"/>
    </row>
    <row r="1719" spans="1:1">
      <c r="A1719" s="11"/>
    </row>
    <row r="1720" spans="1:1">
      <c r="A1720" s="11"/>
    </row>
    <row r="1721" spans="1:1">
      <c r="A1721" s="11"/>
    </row>
    <row r="1722" spans="1:1">
      <c r="A1722" s="11"/>
    </row>
    <row r="1723" spans="1:1">
      <c r="A1723" s="11"/>
    </row>
    <row r="1724" spans="1:1">
      <c r="A1724" s="11"/>
    </row>
    <row r="1725" spans="1:1">
      <c r="A1725" s="11"/>
    </row>
    <row r="1726" spans="1:1">
      <c r="A1726" s="11"/>
    </row>
    <row r="1727" spans="1:1">
      <c r="A1727" s="11"/>
    </row>
    <row r="1728" spans="1:1">
      <c r="A1728" s="11"/>
    </row>
    <row r="1729" spans="1:1">
      <c r="A1729" s="11"/>
    </row>
    <row r="1730" spans="1:1">
      <c r="A1730" s="11"/>
    </row>
    <row r="1731" spans="1:1">
      <c r="A1731" s="11"/>
    </row>
    <row r="1732" spans="1:1">
      <c r="A1732" s="11"/>
    </row>
    <row r="1733" spans="1:1">
      <c r="A1733" s="11"/>
    </row>
    <row r="1734" spans="1:1">
      <c r="A1734" s="11"/>
    </row>
    <row r="1735" spans="1:1">
      <c r="A1735" s="11"/>
    </row>
    <row r="1736" spans="1:1">
      <c r="A1736" s="11"/>
    </row>
    <row r="1737" spans="1:1">
      <c r="A1737" s="11"/>
    </row>
    <row r="1738" spans="1:1">
      <c r="A1738" s="11"/>
    </row>
    <row r="1739" spans="1:1">
      <c r="A1739" s="11"/>
    </row>
    <row r="1740" spans="1:1">
      <c r="A1740" s="11"/>
    </row>
    <row r="1741" spans="1:1">
      <c r="A1741" s="11"/>
    </row>
    <row r="1742" spans="1:1">
      <c r="A1742" s="11"/>
    </row>
    <row r="1743" spans="1:1">
      <c r="A1743" s="11"/>
    </row>
    <row r="1744" spans="1:1">
      <c r="A1744" s="11"/>
    </row>
    <row r="1745" spans="1:1">
      <c r="A1745" s="11"/>
    </row>
    <row r="1746" spans="1:1">
      <c r="A1746" s="11"/>
    </row>
    <row r="1747" spans="1:1">
      <c r="A1747" s="11"/>
    </row>
    <row r="1748" spans="1:1">
      <c r="A1748" s="11"/>
    </row>
    <row r="1749" spans="1:1">
      <c r="A1749" s="11"/>
    </row>
    <row r="1750" spans="1:1">
      <c r="A1750" s="11"/>
    </row>
    <row r="1751" spans="1:1">
      <c r="A1751" s="11"/>
    </row>
    <row r="1752" spans="1:1">
      <c r="A1752" s="11"/>
    </row>
    <row r="1753" spans="1:1">
      <c r="A1753" s="11"/>
    </row>
    <row r="1754" spans="1:1">
      <c r="A1754" s="11"/>
    </row>
    <row r="1755" spans="1:1">
      <c r="A1755" s="11"/>
    </row>
    <row r="1756" spans="1:1">
      <c r="A1756" s="11"/>
    </row>
    <row r="1757" spans="1:1">
      <c r="A1757" s="11"/>
    </row>
    <row r="1758" spans="1:1">
      <c r="A1758" s="11"/>
    </row>
    <row r="1759" spans="1:1">
      <c r="A1759" s="11"/>
    </row>
    <row r="1760" spans="1:1">
      <c r="A1760" s="11"/>
    </row>
    <row r="1761" spans="1:1">
      <c r="A1761" s="11"/>
    </row>
    <row r="1762" spans="1:1">
      <c r="A1762" s="11"/>
    </row>
    <row r="1763" spans="1:1">
      <c r="A1763" s="11"/>
    </row>
    <row r="1764" spans="1:1">
      <c r="A1764" s="11"/>
    </row>
    <row r="1765" spans="1:1">
      <c r="A1765" s="11"/>
    </row>
    <row r="1766" spans="1:1">
      <c r="A1766" s="11"/>
    </row>
    <row r="1767" spans="1:1">
      <c r="A1767" s="11"/>
    </row>
    <row r="1768" spans="1:1">
      <c r="A1768" s="11"/>
    </row>
    <row r="1769" spans="1:1">
      <c r="A1769" s="11"/>
    </row>
    <row r="1770" spans="1:1">
      <c r="A1770" s="11"/>
    </row>
    <row r="1771" spans="1:1">
      <c r="A1771" s="11"/>
    </row>
    <row r="1772" spans="1:1">
      <c r="A1772" s="11"/>
    </row>
    <row r="1773" spans="1:1">
      <c r="A1773" s="11"/>
    </row>
    <row r="1774" spans="1:1">
      <c r="A1774" s="11"/>
    </row>
    <row r="1775" spans="1:1">
      <c r="A1775" s="11"/>
    </row>
    <row r="1776" spans="1:1">
      <c r="A1776" s="11"/>
    </row>
    <row r="1777" spans="1:1">
      <c r="A1777" s="11"/>
    </row>
    <row r="1778" spans="1:1">
      <c r="A1778" s="11"/>
    </row>
    <row r="1779" spans="1:1">
      <c r="A1779" s="11"/>
    </row>
    <row r="1780" spans="1:1">
      <c r="A1780" s="11"/>
    </row>
    <row r="1781" spans="1:1">
      <c r="A1781" s="11"/>
    </row>
    <row r="1782" spans="1:1">
      <c r="A1782" s="11"/>
    </row>
    <row r="1783" spans="1:1">
      <c r="A1783" s="11"/>
    </row>
    <row r="1784" spans="1:1">
      <c r="A1784" s="11"/>
    </row>
    <row r="1785" spans="1:1">
      <c r="A1785" s="11"/>
    </row>
    <row r="1786" spans="1:1">
      <c r="A1786" s="11"/>
    </row>
    <row r="1787" spans="1:1">
      <c r="A1787" s="11"/>
    </row>
    <row r="1788" spans="1:1">
      <c r="A1788" s="11"/>
    </row>
    <row r="1789" spans="1:1">
      <c r="A1789" s="11"/>
    </row>
    <row r="1790" spans="1:1">
      <c r="A1790" s="11"/>
    </row>
    <row r="1791" spans="1:1">
      <c r="A1791" s="11"/>
    </row>
    <row r="1792" spans="1:1">
      <c r="A1792" s="11"/>
    </row>
    <row r="1793" spans="1:1">
      <c r="A1793" s="11"/>
    </row>
    <row r="1794" spans="1:1">
      <c r="A1794" s="11"/>
    </row>
    <row r="1795" spans="1:1">
      <c r="A1795" s="11"/>
    </row>
    <row r="1796" spans="1:1">
      <c r="A1796" s="11"/>
    </row>
    <row r="1797" spans="1:1">
      <c r="A1797" s="11"/>
    </row>
    <row r="1798" spans="1:1">
      <c r="A1798" s="11"/>
    </row>
    <row r="1799" spans="1:1">
      <c r="A1799" s="11"/>
    </row>
    <row r="1800" spans="1:1">
      <c r="A1800" s="11"/>
    </row>
    <row r="1801" spans="1:1">
      <c r="A1801" s="11"/>
    </row>
    <row r="1802" spans="1:1">
      <c r="A1802" s="11"/>
    </row>
    <row r="1803" spans="1:1">
      <c r="A1803" s="11"/>
    </row>
    <row r="1804" spans="1:1">
      <c r="A1804" s="11"/>
    </row>
    <row r="1805" spans="1:1">
      <c r="A1805" s="11"/>
    </row>
    <row r="1806" spans="1:1">
      <c r="A1806" s="11"/>
    </row>
    <row r="1807" spans="1:1">
      <c r="A1807" s="11"/>
    </row>
    <row r="1808" spans="1:1">
      <c r="A1808" s="11"/>
    </row>
    <row r="1809" spans="1:1">
      <c r="A1809" s="11"/>
    </row>
    <row r="1810" spans="1:1">
      <c r="A1810" s="11"/>
    </row>
    <row r="1811" spans="1:1">
      <c r="A1811" s="11"/>
    </row>
    <row r="1812" spans="1:1">
      <c r="A1812" s="11"/>
    </row>
    <row r="1813" spans="1:1">
      <c r="A1813" s="11"/>
    </row>
    <row r="1814" spans="1:1">
      <c r="A1814" s="11"/>
    </row>
    <row r="1815" spans="1:1">
      <c r="A1815" s="11"/>
    </row>
    <row r="1816" spans="1:1">
      <c r="A1816" s="11"/>
    </row>
    <row r="1817" spans="1:1">
      <c r="A1817" s="11"/>
    </row>
    <row r="1818" spans="1:1">
      <c r="A1818" s="11"/>
    </row>
    <row r="1819" spans="1:1">
      <c r="A1819" s="11"/>
    </row>
    <row r="1820" spans="1:1">
      <c r="A1820" s="11"/>
    </row>
    <row r="1821" spans="1:1">
      <c r="A1821" s="11"/>
    </row>
    <row r="1822" spans="1:1">
      <c r="A1822" s="11"/>
    </row>
    <row r="1823" spans="1:1">
      <c r="A1823" s="11"/>
    </row>
    <row r="1824" spans="1:1">
      <c r="A1824" s="11"/>
    </row>
    <row r="1825" spans="1:1">
      <c r="A1825" s="11"/>
    </row>
    <row r="1826" spans="1:1">
      <c r="A1826" s="11"/>
    </row>
    <row r="1827" spans="1:1">
      <c r="A1827" s="11"/>
    </row>
    <row r="1828" spans="1:1">
      <c r="A1828" s="11"/>
    </row>
    <row r="1829" spans="1:1">
      <c r="A1829" s="11"/>
    </row>
    <row r="1830" spans="1:1">
      <c r="A1830" s="11"/>
    </row>
    <row r="1831" spans="1:1">
      <c r="A1831" s="11"/>
    </row>
    <row r="1832" spans="1:1">
      <c r="A1832" s="11"/>
    </row>
    <row r="1833" spans="1:1">
      <c r="A1833" s="11"/>
    </row>
    <row r="1834" spans="1:1">
      <c r="A1834" s="11"/>
    </row>
    <row r="1835" spans="1:1">
      <c r="A1835" s="11"/>
    </row>
    <row r="1836" spans="1:1">
      <c r="A1836" s="11"/>
    </row>
    <row r="1837" spans="1:1">
      <c r="A1837" s="11"/>
    </row>
    <row r="1838" spans="1:1">
      <c r="A1838" s="11"/>
    </row>
    <row r="1839" spans="1:1">
      <c r="A1839" s="11"/>
    </row>
    <row r="1840" spans="1:1">
      <c r="A1840" s="11"/>
    </row>
    <row r="1841" spans="1:1">
      <c r="A1841" s="11"/>
    </row>
    <row r="1842" spans="1:1">
      <c r="A1842" s="11"/>
    </row>
    <row r="1843" spans="1:1">
      <c r="A1843" s="11"/>
    </row>
    <row r="1844" spans="1:1">
      <c r="A1844" s="11"/>
    </row>
    <row r="1845" spans="1:1">
      <c r="A1845" s="11"/>
    </row>
    <row r="1846" spans="1:1">
      <c r="A1846" s="11"/>
    </row>
    <row r="1847" spans="1:1">
      <c r="A1847" s="11"/>
    </row>
    <row r="1848" spans="1:1">
      <c r="A1848" s="11"/>
    </row>
    <row r="1849" spans="1:1">
      <c r="A1849" s="11"/>
    </row>
    <row r="1850" spans="1:1">
      <c r="A1850" s="11"/>
    </row>
    <row r="1851" spans="1:1">
      <c r="A1851" s="11"/>
    </row>
    <row r="1852" spans="1:1">
      <c r="A1852" s="11"/>
    </row>
    <row r="1853" spans="1:1">
      <c r="A1853" s="11"/>
    </row>
    <row r="1854" spans="1:1">
      <c r="A1854" s="11"/>
    </row>
    <row r="1855" spans="1:1">
      <c r="A1855" s="11"/>
    </row>
    <row r="1856" spans="1:1">
      <c r="A1856" s="11"/>
    </row>
    <row r="1857" spans="1:1">
      <c r="A1857" s="11"/>
    </row>
    <row r="1858" spans="1:1">
      <c r="A1858" s="11"/>
    </row>
    <row r="1859" spans="1:1">
      <c r="A1859" s="11"/>
    </row>
    <row r="1860" spans="1:1">
      <c r="A1860" s="11"/>
    </row>
    <row r="1861" spans="1:1">
      <c r="A1861" s="11"/>
    </row>
    <row r="1862" spans="1:1">
      <c r="A1862" s="11"/>
    </row>
    <row r="1863" spans="1:1">
      <c r="A1863" s="11"/>
    </row>
    <row r="1864" spans="1:1">
      <c r="A1864" s="11"/>
    </row>
    <row r="1865" spans="1:1">
      <c r="A1865" s="11"/>
    </row>
    <row r="1866" spans="1:1">
      <c r="A1866" s="11"/>
    </row>
    <row r="1867" spans="1:1">
      <c r="A1867" s="11"/>
    </row>
    <row r="1868" spans="1:1">
      <c r="A1868" s="11"/>
    </row>
    <row r="1869" spans="1:1">
      <c r="A1869" s="11"/>
    </row>
    <row r="1870" spans="1:1">
      <c r="A1870" s="11"/>
    </row>
    <row r="1871" spans="1:1">
      <c r="A1871" s="11"/>
    </row>
    <row r="1872" spans="1:1">
      <c r="A1872" s="11"/>
    </row>
    <row r="1873" spans="1:1">
      <c r="A1873" s="11"/>
    </row>
    <row r="1874" spans="1:1">
      <c r="A1874" s="11"/>
    </row>
    <row r="1875" spans="1:1">
      <c r="A1875" s="11"/>
    </row>
    <row r="1876" spans="1:1">
      <c r="A1876" s="11"/>
    </row>
    <row r="1877" spans="1:1">
      <c r="A1877" s="11"/>
    </row>
    <row r="1878" spans="1:1">
      <c r="A1878" s="11"/>
    </row>
    <row r="1879" spans="1:1">
      <c r="A1879" s="11"/>
    </row>
    <row r="1880" spans="1:1">
      <c r="A1880" s="11"/>
    </row>
    <row r="1881" spans="1:1">
      <c r="A1881" s="11"/>
    </row>
    <row r="1882" spans="1:1">
      <c r="A1882" s="11"/>
    </row>
    <row r="1883" spans="1:1">
      <c r="A1883" s="11"/>
    </row>
    <row r="1884" spans="1:1">
      <c r="A1884" s="11"/>
    </row>
    <row r="1885" spans="1:1">
      <c r="A1885" s="11"/>
    </row>
    <row r="1886" spans="1:1">
      <c r="A1886" s="11"/>
    </row>
    <row r="1887" spans="1:1">
      <c r="A1887" s="11"/>
    </row>
    <row r="1888" spans="1:1">
      <c r="A1888" s="11"/>
    </row>
    <row r="1889" spans="1:1">
      <c r="A1889" s="11"/>
    </row>
    <row r="1890" spans="1:1">
      <c r="A1890" s="11"/>
    </row>
    <row r="1891" spans="1:1">
      <c r="A1891" s="11"/>
    </row>
    <row r="1892" spans="1:1">
      <c r="A1892" s="11"/>
    </row>
    <row r="1893" spans="1:1">
      <c r="A1893" s="11"/>
    </row>
    <row r="1894" spans="1:1">
      <c r="A1894" s="11"/>
    </row>
    <row r="1895" spans="1:1">
      <c r="A1895" s="11"/>
    </row>
    <row r="1896" spans="1:1">
      <c r="A1896" s="11"/>
    </row>
    <row r="1897" spans="1:1">
      <c r="A1897" s="11"/>
    </row>
    <row r="1898" spans="1:1">
      <c r="A1898" s="11"/>
    </row>
    <row r="1899" spans="1:1">
      <c r="A1899" s="11"/>
    </row>
    <row r="1900" spans="1:1">
      <c r="A1900" s="11"/>
    </row>
    <row r="1901" spans="1:1">
      <c r="A1901" s="11"/>
    </row>
    <row r="1902" spans="1:1">
      <c r="A1902" s="11"/>
    </row>
    <row r="1903" spans="1:1">
      <c r="A1903" s="11"/>
    </row>
    <row r="1904" spans="1:1">
      <c r="A1904" s="11"/>
    </row>
    <row r="1905" spans="1:1">
      <c r="A1905" s="11"/>
    </row>
    <row r="1906" spans="1:1">
      <c r="A1906" s="11"/>
    </row>
    <row r="1907" spans="1:1">
      <c r="A1907" s="11"/>
    </row>
    <row r="1908" spans="1:1">
      <c r="A1908" s="11"/>
    </row>
    <row r="1909" spans="1:1">
      <c r="A1909" s="11"/>
    </row>
    <row r="1910" spans="1:1">
      <c r="A1910" s="11"/>
    </row>
    <row r="1911" spans="1:1">
      <c r="A1911" s="11"/>
    </row>
    <row r="1912" spans="1:1">
      <c r="A1912" s="11"/>
    </row>
    <row r="1913" spans="1:1">
      <c r="A1913" s="11"/>
    </row>
    <row r="1914" spans="1:1">
      <c r="A1914" s="11"/>
    </row>
    <row r="1915" spans="1:1">
      <c r="A1915" s="11"/>
    </row>
    <row r="1916" spans="1:1">
      <c r="A1916" s="11"/>
    </row>
    <row r="1917" spans="1:1">
      <c r="A1917" s="11"/>
    </row>
    <row r="1918" spans="1:1">
      <c r="A1918" s="11"/>
    </row>
    <row r="1919" spans="1:1">
      <c r="A1919" s="11"/>
    </row>
    <row r="1920" spans="1:1">
      <c r="A1920" s="11"/>
    </row>
    <row r="1921" spans="1:1">
      <c r="A1921" s="11"/>
    </row>
    <row r="1922" spans="1:1">
      <c r="A1922" s="11"/>
    </row>
    <row r="1923" spans="1:1">
      <c r="A1923" s="11"/>
    </row>
    <row r="1924" spans="1:1">
      <c r="A1924" s="11"/>
    </row>
    <row r="1925" spans="1:1">
      <c r="A1925" s="11"/>
    </row>
    <row r="1926" spans="1:1">
      <c r="A1926" s="11"/>
    </row>
    <row r="1927" spans="1:1">
      <c r="A1927" s="11"/>
    </row>
    <row r="1928" spans="1:1">
      <c r="A1928" s="11"/>
    </row>
    <row r="1929" spans="1:1">
      <c r="A1929" s="11"/>
    </row>
    <row r="1930" spans="1:1">
      <c r="A1930" s="11"/>
    </row>
    <row r="1931" spans="1:1">
      <c r="A1931" s="11"/>
    </row>
    <row r="1932" spans="1:1">
      <c r="A1932" s="11"/>
    </row>
    <row r="1933" spans="1:1">
      <c r="A1933" s="11"/>
    </row>
    <row r="1934" spans="1:1">
      <c r="A1934" s="11"/>
    </row>
    <row r="1935" spans="1:1">
      <c r="A1935" s="11"/>
    </row>
    <row r="1936" spans="1:1">
      <c r="A1936" s="11"/>
    </row>
    <row r="1937" spans="1:1">
      <c r="A1937" s="11"/>
    </row>
    <row r="1938" spans="1:1">
      <c r="A1938" s="11"/>
    </row>
    <row r="1939" spans="1:1">
      <c r="A1939" s="11"/>
    </row>
    <row r="1940" spans="1:1">
      <c r="A1940" s="11"/>
    </row>
    <row r="1941" spans="1:1">
      <c r="A1941" s="11"/>
    </row>
    <row r="1942" spans="1:1">
      <c r="A1942" s="11"/>
    </row>
    <row r="1943" spans="1:1">
      <c r="A1943" s="11"/>
    </row>
    <row r="1944" spans="1:1">
      <c r="A1944" s="11"/>
    </row>
    <row r="1945" spans="1:1">
      <c r="A1945" s="11"/>
    </row>
    <row r="1946" spans="1:1">
      <c r="A1946" s="11"/>
    </row>
    <row r="1947" spans="1:1">
      <c r="A1947" s="11"/>
    </row>
    <row r="1948" spans="1:1">
      <c r="A1948" s="11"/>
    </row>
    <row r="1949" spans="1:1">
      <c r="A1949" s="11"/>
    </row>
    <row r="1950" spans="1:1">
      <c r="A1950" s="11"/>
    </row>
    <row r="1951" spans="1:1">
      <c r="A1951" s="11"/>
    </row>
    <row r="1952" spans="1:1">
      <c r="A1952" s="11"/>
    </row>
    <row r="1953" spans="1:1">
      <c r="A1953" s="11"/>
    </row>
    <row r="1954" spans="1:1">
      <c r="A1954" s="11"/>
    </row>
    <row r="1955" spans="1:1">
      <c r="A1955" s="11"/>
    </row>
    <row r="1956" spans="1:1">
      <c r="A1956" s="11"/>
    </row>
    <row r="1957" spans="1:1">
      <c r="A1957" s="11"/>
    </row>
    <row r="1958" spans="1:1">
      <c r="A1958" s="11"/>
    </row>
    <row r="1959" spans="1:1">
      <c r="A1959" s="11"/>
    </row>
    <row r="1960" spans="1:1">
      <c r="A1960" s="11"/>
    </row>
    <row r="1961" spans="1:1">
      <c r="A1961" s="11"/>
    </row>
    <row r="1962" spans="1:1">
      <c r="A1962" s="11"/>
    </row>
    <row r="1963" spans="1:1">
      <c r="A1963" s="11"/>
    </row>
    <row r="1964" spans="1:1">
      <c r="A1964" s="11"/>
    </row>
    <row r="1965" spans="1:1">
      <c r="A1965" s="11"/>
    </row>
    <row r="1966" spans="1:1">
      <c r="A1966" s="11"/>
    </row>
    <row r="1967" spans="1:1">
      <c r="A1967" s="11"/>
    </row>
    <row r="1968" spans="1:1">
      <c r="A1968" s="11"/>
    </row>
    <row r="1969" spans="1:1">
      <c r="A1969" s="11"/>
    </row>
    <row r="1970" spans="1:1">
      <c r="A1970" s="11"/>
    </row>
    <row r="1971" spans="1:1">
      <c r="A1971" s="11"/>
    </row>
    <row r="1972" spans="1:1">
      <c r="A1972" s="11"/>
    </row>
    <row r="1973" spans="1:1">
      <c r="A1973" s="11"/>
    </row>
    <row r="1974" spans="1:1">
      <c r="A1974" s="11"/>
    </row>
    <row r="1975" spans="1:1">
      <c r="A1975" s="11"/>
    </row>
    <row r="1976" spans="1:1">
      <c r="A1976" s="11"/>
    </row>
    <row r="1977" spans="1:1">
      <c r="A1977" s="11"/>
    </row>
    <row r="1978" spans="1:1">
      <c r="A1978" s="11"/>
    </row>
    <row r="1979" spans="1:1">
      <c r="A1979" s="11"/>
    </row>
    <row r="1980" spans="1:1">
      <c r="A1980" s="11"/>
    </row>
    <row r="1981" spans="1:1">
      <c r="A1981" s="11"/>
    </row>
    <row r="1982" spans="1:1">
      <c r="A1982" s="11"/>
    </row>
    <row r="1983" spans="1:1">
      <c r="A1983" s="11"/>
    </row>
    <row r="1984" spans="1:1">
      <c r="A1984" s="11"/>
    </row>
    <row r="1985" spans="1:1">
      <c r="A1985" s="11"/>
    </row>
    <row r="1986" spans="1:1">
      <c r="A1986" s="11"/>
    </row>
    <row r="1987" spans="1:1">
      <c r="A1987" s="11"/>
    </row>
    <row r="1988" spans="1:1">
      <c r="A1988" s="11"/>
    </row>
    <row r="1989" spans="1:1">
      <c r="A1989" s="11"/>
    </row>
    <row r="1990" spans="1:1">
      <c r="A1990" s="11"/>
    </row>
    <row r="1991" spans="1:1">
      <c r="A1991" s="11"/>
    </row>
    <row r="1992" spans="1:1">
      <c r="A1992" s="11"/>
    </row>
    <row r="1993" spans="1:1">
      <c r="A1993" s="11"/>
    </row>
    <row r="1994" spans="1:1">
      <c r="A1994" s="11"/>
    </row>
    <row r="1995" spans="1:1">
      <c r="A1995" s="11"/>
    </row>
    <row r="1996" spans="1:1">
      <c r="A1996" s="11"/>
    </row>
    <row r="1997" spans="1:1">
      <c r="A1997" s="11"/>
    </row>
    <row r="1998" spans="1:1">
      <c r="A1998" s="11"/>
    </row>
    <row r="1999" spans="1:1">
      <c r="A1999" s="11"/>
    </row>
    <row r="2000" spans="1:1">
      <c r="A2000" s="11"/>
    </row>
    <row r="2001" spans="1:1">
      <c r="A2001" s="11"/>
    </row>
    <row r="2002" spans="1:1">
      <c r="A2002" s="11"/>
    </row>
    <row r="2003" spans="1:1">
      <c r="A2003" s="11"/>
    </row>
    <row r="2004" spans="1:1">
      <c r="A2004" s="11"/>
    </row>
    <row r="2005" spans="1:1">
      <c r="A2005" s="11"/>
    </row>
    <row r="2006" spans="1:1">
      <c r="A2006" s="11"/>
    </row>
    <row r="2007" spans="1:1">
      <c r="A2007" s="11"/>
    </row>
    <row r="2008" spans="1:1">
      <c r="A2008" s="11"/>
    </row>
    <row r="2009" spans="1:1">
      <c r="A2009" s="11"/>
    </row>
    <row r="2010" spans="1:1">
      <c r="A2010" s="11"/>
    </row>
    <row r="2011" spans="1:1">
      <c r="A2011" s="11"/>
    </row>
    <row r="2012" spans="1:1">
      <c r="A2012" s="11"/>
    </row>
    <row r="2013" spans="1:1">
      <c r="A2013" s="11"/>
    </row>
    <row r="2014" spans="1:1">
      <c r="A2014" s="11"/>
    </row>
    <row r="2015" spans="1:1">
      <c r="A2015" s="11"/>
    </row>
    <row r="2016" spans="1:1">
      <c r="A2016" s="11"/>
    </row>
    <row r="2017" spans="1:1">
      <c r="A2017" s="11"/>
    </row>
    <row r="2018" spans="1:1">
      <c r="A2018" s="11"/>
    </row>
    <row r="2019" spans="1:1">
      <c r="A2019" s="11"/>
    </row>
    <row r="2020" spans="1:1">
      <c r="A2020" s="11"/>
    </row>
    <row r="2021" spans="1:1">
      <c r="A2021" s="11"/>
    </row>
    <row r="2022" spans="1:1">
      <c r="A2022" s="11"/>
    </row>
    <row r="2023" spans="1:1">
      <c r="A2023" s="11"/>
    </row>
    <row r="2024" spans="1:1">
      <c r="A2024" s="11"/>
    </row>
    <row r="2025" spans="1:1">
      <c r="A2025" s="11"/>
    </row>
    <row r="2026" spans="1:1">
      <c r="A2026" s="11"/>
    </row>
    <row r="2027" spans="1:1">
      <c r="A2027" s="11"/>
    </row>
    <row r="2028" spans="1:1">
      <c r="A2028" s="11"/>
    </row>
    <row r="2029" spans="1:1">
      <c r="A2029" s="11"/>
    </row>
    <row r="2030" spans="1:1">
      <c r="A2030" s="11"/>
    </row>
    <row r="2031" spans="1:1">
      <c r="A2031" s="11"/>
    </row>
    <row r="2032" spans="1:1">
      <c r="A2032" s="11"/>
    </row>
    <row r="2033" spans="1:1">
      <c r="A2033" s="11"/>
    </row>
    <row r="2034" spans="1:1">
      <c r="A2034" s="11"/>
    </row>
    <row r="2035" spans="1:1">
      <c r="A2035" s="11"/>
    </row>
    <row r="2036" spans="1:1">
      <c r="A2036" s="11"/>
    </row>
    <row r="2037" spans="1:1">
      <c r="A2037" s="11"/>
    </row>
    <row r="2038" spans="1:1">
      <c r="A2038" s="11"/>
    </row>
    <row r="2039" spans="1:1">
      <c r="A2039" s="11"/>
    </row>
    <row r="2040" spans="1:1">
      <c r="A2040" s="11"/>
    </row>
    <row r="2041" spans="1:1">
      <c r="A2041" s="11"/>
    </row>
    <row r="2042" spans="1:1">
      <c r="A2042" s="11"/>
    </row>
    <row r="2043" spans="1:1">
      <c r="A2043" s="11"/>
    </row>
    <row r="2044" spans="1:1">
      <c r="A2044" s="11"/>
    </row>
    <row r="2045" spans="1:1">
      <c r="A2045" s="11"/>
    </row>
    <row r="2046" spans="1:1">
      <c r="A2046" s="11"/>
    </row>
    <row r="2047" spans="1:1">
      <c r="A2047" s="11"/>
    </row>
    <row r="2048" spans="1:1">
      <c r="A2048" s="11"/>
    </row>
    <row r="2049" spans="1:1">
      <c r="A2049" s="11"/>
    </row>
    <row r="2050" spans="1:1">
      <c r="A2050" s="11"/>
    </row>
    <row r="2051" spans="1:1">
      <c r="A2051" s="11"/>
    </row>
    <row r="2052" spans="1:1">
      <c r="A2052" s="11"/>
    </row>
    <row r="2053" spans="1:1">
      <c r="A2053" s="11"/>
    </row>
    <row r="2054" spans="1:1">
      <c r="A2054" s="11"/>
    </row>
    <row r="2055" spans="1:1">
      <c r="A2055" s="11"/>
    </row>
    <row r="2056" spans="1:1">
      <c r="A2056" s="11"/>
    </row>
    <row r="2057" spans="1:1">
      <c r="A2057" s="11"/>
    </row>
    <row r="2058" spans="1:1">
      <c r="A2058" s="11"/>
    </row>
    <row r="2059" spans="1:1">
      <c r="A2059" s="11"/>
    </row>
    <row r="2060" spans="1:1">
      <c r="A2060" s="11"/>
    </row>
    <row r="2061" spans="1:1">
      <c r="A2061" s="11"/>
    </row>
    <row r="2062" spans="1:1">
      <c r="A2062" s="11"/>
    </row>
    <row r="2063" spans="1:1">
      <c r="A2063" s="11"/>
    </row>
    <row r="2064" spans="1:1">
      <c r="A2064" s="11"/>
    </row>
    <row r="2065" spans="1:1">
      <c r="A2065" s="11"/>
    </row>
    <row r="2066" spans="1:1">
      <c r="A2066" s="11"/>
    </row>
    <row r="2067" spans="1:1">
      <c r="A2067" s="11"/>
    </row>
    <row r="2068" spans="1:1">
      <c r="A2068" s="11"/>
    </row>
    <row r="2069" spans="1:1">
      <c r="A2069" s="11"/>
    </row>
    <row r="2070" spans="1:1">
      <c r="A2070" s="11"/>
    </row>
    <row r="2071" spans="1:1">
      <c r="A2071" s="11"/>
    </row>
    <row r="2072" spans="1:1">
      <c r="A2072" s="11"/>
    </row>
    <row r="2073" spans="1:1">
      <c r="A2073" s="11"/>
    </row>
    <row r="2074" spans="1:1">
      <c r="A2074" s="11"/>
    </row>
    <row r="2075" spans="1:1">
      <c r="A2075" s="11"/>
    </row>
    <row r="2076" spans="1:1">
      <c r="A2076" s="11"/>
    </row>
    <row r="2077" spans="1:1">
      <c r="A2077" s="11"/>
    </row>
    <row r="2078" spans="1:1">
      <c r="A2078" s="11"/>
    </row>
    <row r="2079" spans="1:1">
      <c r="A2079" s="11"/>
    </row>
    <row r="2080" spans="1:1">
      <c r="A2080" s="11"/>
    </row>
    <row r="2081" spans="1:1">
      <c r="A2081" s="11"/>
    </row>
    <row r="2082" spans="1:1">
      <c r="A2082" s="11"/>
    </row>
    <row r="2083" spans="1:1">
      <c r="A2083" s="11"/>
    </row>
    <row r="2084" spans="1:1">
      <c r="A2084" s="11"/>
    </row>
    <row r="2085" spans="1:1">
      <c r="A2085" s="11"/>
    </row>
    <row r="2086" spans="1:1">
      <c r="A2086" s="11"/>
    </row>
    <row r="2087" spans="1:1">
      <c r="A2087" s="11"/>
    </row>
    <row r="2088" spans="1:1">
      <c r="A2088" s="11"/>
    </row>
    <row r="2089" spans="1:1">
      <c r="A2089" s="11"/>
    </row>
    <row r="2090" spans="1:1">
      <c r="A2090" s="11"/>
    </row>
    <row r="2091" spans="1:1">
      <c r="A2091" s="11"/>
    </row>
    <row r="2092" spans="1:1">
      <c r="A2092" s="11"/>
    </row>
    <row r="2093" spans="1:1">
      <c r="A2093" s="11"/>
    </row>
    <row r="2094" spans="1:1">
      <c r="A2094" s="11"/>
    </row>
    <row r="2095" spans="1:1">
      <c r="A2095" s="11"/>
    </row>
    <row r="2096" spans="1:1">
      <c r="A2096" s="11"/>
    </row>
    <row r="2097" spans="1:1">
      <c r="A2097" s="11"/>
    </row>
    <row r="2098" spans="1:1">
      <c r="A2098" s="11"/>
    </row>
    <row r="2099" spans="1:1">
      <c r="A2099" s="11"/>
    </row>
    <row r="2100" spans="1:1">
      <c r="A2100" s="11"/>
    </row>
    <row r="2101" spans="1:1">
      <c r="A2101" s="11"/>
    </row>
    <row r="2102" spans="1:1">
      <c r="A2102" s="11"/>
    </row>
    <row r="2103" spans="1:1">
      <c r="A2103" s="11"/>
    </row>
    <row r="2104" spans="1:1">
      <c r="A2104" s="11"/>
    </row>
    <row r="2105" spans="1:1">
      <c r="A2105" s="11"/>
    </row>
    <row r="2106" spans="1:1">
      <c r="A2106" s="11"/>
    </row>
    <row r="2107" spans="1:1">
      <c r="A2107" s="11"/>
    </row>
    <row r="2108" spans="1:1">
      <c r="A2108" s="11"/>
    </row>
    <row r="2109" spans="1:1">
      <c r="A2109" s="11"/>
    </row>
    <row r="2110" spans="1:1">
      <c r="A2110" s="11"/>
    </row>
    <row r="2111" spans="1:1">
      <c r="A2111" s="11"/>
    </row>
    <row r="2112" spans="1:1">
      <c r="A2112" s="11"/>
    </row>
    <row r="2113" spans="1:1">
      <c r="A2113" s="11"/>
    </row>
    <row r="2114" spans="1:1">
      <c r="A2114" s="11"/>
    </row>
    <row r="2115" spans="1:1">
      <c r="A2115" s="11"/>
    </row>
    <row r="2116" spans="1:1">
      <c r="A2116" s="11"/>
    </row>
    <row r="2117" spans="1:1">
      <c r="A2117" s="11"/>
    </row>
    <row r="2118" spans="1:1">
      <c r="A2118" s="11"/>
    </row>
    <row r="2119" spans="1:1">
      <c r="A2119" s="11"/>
    </row>
    <row r="2120" spans="1:1">
      <c r="A2120" s="11"/>
    </row>
    <row r="2121" spans="1:1">
      <c r="A2121" s="11"/>
    </row>
    <row r="2122" spans="1:1">
      <c r="A2122" s="11"/>
    </row>
    <row r="2123" spans="1:1">
      <c r="A2123" s="11"/>
    </row>
    <row r="2124" spans="1:1">
      <c r="A2124" s="11"/>
    </row>
    <row r="2125" spans="1:1">
      <c r="A2125" s="11"/>
    </row>
    <row r="2126" spans="1:1">
      <c r="A2126" s="11"/>
    </row>
    <row r="2127" spans="1:1">
      <c r="A2127" s="11"/>
    </row>
    <row r="2128" spans="1:1">
      <c r="A2128" s="11"/>
    </row>
    <row r="2129" spans="1:1">
      <c r="A2129" s="11"/>
    </row>
    <row r="2130" spans="1:1">
      <c r="A2130" s="11"/>
    </row>
    <row r="2131" spans="1:1">
      <c r="A2131" s="11"/>
    </row>
    <row r="2132" spans="1:1">
      <c r="A2132" s="11"/>
    </row>
    <row r="2133" spans="1:1">
      <c r="A2133" s="11"/>
    </row>
    <row r="2134" spans="1:1">
      <c r="A2134" s="11"/>
    </row>
    <row r="2135" spans="1:1">
      <c r="A2135" s="11"/>
    </row>
    <row r="2136" spans="1:1">
      <c r="A2136" s="11"/>
    </row>
    <row r="2137" spans="1:1">
      <c r="A2137" s="11"/>
    </row>
    <row r="2138" spans="1:1">
      <c r="A2138" s="11"/>
    </row>
    <row r="2139" spans="1:1">
      <c r="A2139" s="11"/>
    </row>
    <row r="2140" spans="1:1">
      <c r="A2140" s="11"/>
    </row>
    <row r="2141" spans="1:1">
      <c r="A2141" s="11"/>
    </row>
    <row r="2142" spans="1:1">
      <c r="A2142" s="11"/>
    </row>
    <row r="2143" spans="1:1">
      <c r="A2143" s="11"/>
    </row>
    <row r="2144" spans="1:1">
      <c r="A2144" s="11"/>
    </row>
    <row r="2145" spans="1:1">
      <c r="A2145" s="11"/>
    </row>
    <row r="2146" spans="1:1">
      <c r="A2146" s="11"/>
    </row>
    <row r="2147" spans="1:1">
      <c r="A2147" s="11"/>
    </row>
    <row r="2148" spans="1:1">
      <c r="A2148" s="11"/>
    </row>
    <row r="2149" spans="1:1">
      <c r="A2149" s="11"/>
    </row>
    <row r="2150" spans="1:1">
      <c r="A2150" s="11"/>
    </row>
    <row r="2151" spans="1:1">
      <c r="A2151" s="11"/>
    </row>
    <row r="2152" spans="1:1">
      <c r="A2152" s="11"/>
    </row>
    <row r="2153" spans="1:1">
      <c r="A2153" s="11"/>
    </row>
    <row r="2154" spans="1:1">
      <c r="A2154" s="11"/>
    </row>
    <row r="2155" spans="1:1">
      <c r="A2155" s="11"/>
    </row>
    <row r="2156" spans="1:1">
      <c r="A2156" s="11"/>
    </row>
    <row r="2157" spans="1:1">
      <c r="A2157" s="11"/>
    </row>
    <row r="2158" spans="1:1">
      <c r="A2158" s="11"/>
    </row>
    <row r="2159" spans="1:1">
      <c r="A2159" s="11"/>
    </row>
    <row r="2160" spans="1:1">
      <c r="A2160" s="11"/>
    </row>
    <row r="2161" spans="1:1">
      <c r="A2161" s="11"/>
    </row>
    <row r="2162" spans="1:1">
      <c r="A2162" s="11"/>
    </row>
    <row r="2163" spans="1:1">
      <c r="A2163" s="11"/>
    </row>
    <row r="2164" spans="1:1">
      <c r="A2164" s="11"/>
    </row>
    <row r="2165" spans="1:1">
      <c r="A2165" s="11"/>
    </row>
    <row r="2166" spans="1:1">
      <c r="A2166" s="11"/>
    </row>
    <row r="2167" spans="1:1">
      <c r="A2167" s="11"/>
    </row>
    <row r="2168" spans="1:1">
      <c r="A2168" s="11"/>
    </row>
    <row r="2169" spans="1:1">
      <c r="A2169" s="11"/>
    </row>
    <row r="2170" spans="1:1">
      <c r="A2170" s="11"/>
    </row>
    <row r="2171" spans="1:1">
      <c r="A2171" s="11"/>
    </row>
    <row r="2172" spans="1:1">
      <c r="A2172" s="11"/>
    </row>
    <row r="2173" spans="1:1">
      <c r="A2173" s="11"/>
    </row>
    <row r="2174" spans="1:1">
      <c r="A2174" s="11"/>
    </row>
    <row r="2175" spans="1:1">
      <c r="A2175" s="11"/>
    </row>
    <row r="2176" spans="1:1">
      <c r="A2176" s="11"/>
    </row>
    <row r="2177" spans="1:1">
      <c r="A2177" s="11"/>
    </row>
    <row r="2178" spans="1:1">
      <c r="A2178" s="11"/>
    </row>
    <row r="2179" spans="1:1">
      <c r="A2179" s="11"/>
    </row>
    <row r="2180" spans="1:1">
      <c r="A2180" s="11"/>
    </row>
    <row r="2181" spans="1:1">
      <c r="A2181" s="11"/>
    </row>
    <row r="2182" spans="1:1">
      <c r="A2182" s="11"/>
    </row>
    <row r="2183" spans="1:1">
      <c r="A2183" s="11"/>
    </row>
    <row r="2184" spans="1:1">
      <c r="A2184" s="11"/>
    </row>
    <row r="2185" spans="1:1">
      <c r="A2185" s="11"/>
    </row>
    <row r="2186" spans="1:1">
      <c r="A2186" s="11"/>
    </row>
    <row r="2187" spans="1:1">
      <c r="A2187" s="11"/>
    </row>
    <row r="2188" spans="1:1">
      <c r="A2188" s="11"/>
    </row>
    <row r="2189" spans="1:1">
      <c r="A2189" s="11"/>
    </row>
    <row r="2190" spans="1:1">
      <c r="A2190" s="11"/>
    </row>
    <row r="2191" spans="1:1">
      <c r="A2191" s="11"/>
    </row>
    <row r="2192" spans="1:1">
      <c r="A2192" s="11"/>
    </row>
    <row r="2193" spans="1:1">
      <c r="A2193" s="11"/>
    </row>
    <row r="2194" spans="1:1">
      <c r="A2194" s="11"/>
    </row>
    <row r="2195" spans="1:1">
      <c r="A2195" s="11"/>
    </row>
    <row r="2196" spans="1:1">
      <c r="A2196" s="11"/>
    </row>
    <row r="2197" spans="1:1">
      <c r="A2197" s="11"/>
    </row>
    <row r="2198" spans="1:1">
      <c r="A2198" s="11"/>
    </row>
    <row r="2199" spans="1:1">
      <c r="A2199" s="11"/>
    </row>
    <row r="2200" spans="1:1">
      <c r="A2200" s="11"/>
    </row>
    <row r="2201" spans="1:1">
      <c r="A2201" s="11"/>
    </row>
    <row r="2202" spans="1:1">
      <c r="A2202" s="11"/>
    </row>
    <row r="2203" spans="1:1">
      <c r="A2203" s="11"/>
    </row>
    <row r="2204" spans="1:1">
      <c r="A2204" s="11"/>
    </row>
    <row r="2205" spans="1:1">
      <c r="A2205" s="11"/>
    </row>
    <row r="2206" spans="1:1">
      <c r="A2206" s="11"/>
    </row>
    <row r="2207" spans="1:1">
      <c r="A2207" s="11"/>
    </row>
    <row r="2208" spans="1:1">
      <c r="A2208" s="11"/>
    </row>
    <row r="2209" spans="1:1">
      <c r="A2209" s="11"/>
    </row>
    <row r="2210" spans="1:1">
      <c r="A2210" s="11"/>
    </row>
    <row r="2211" spans="1:1">
      <c r="A2211" s="11"/>
    </row>
    <row r="2212" spans="1:1">
      <c r="A2212" s="11"/>
    </row>
    <row r="2213" spans="1:1">
      <c r="A2213" s="11"/>
    </row>
    <row r="2214" spans="1:1">
      <c r="A2214" s="11"/>
    </row>
    <row r="2215" spans="1:1">
      <c r="A2215" s="11"/>
    </row>
    <row r="2216" spans="1:1">
      <c r="A2216" s="11"/>
    </row>
    <row r="2217" spans="1:1">
      <c r="A2217" s="11"/>
    </row>
    <row r="2218" spans="1:1">
      <c r="A2218" s="11"/>
    </row>
    <row r="2219" spans="1:1">
      <c r="A2219" s="11"/>
    </row>
    <row r="2220" spans="1:1">
      <c r="A2220" s="11"/>
    </row>
    <row r="2221" spans="1:1">
      <c r="A2221" s="11"/>
    </row>
    <row r="2222" spans="1:1">
      <c r="A2222" s="11"/>
    </row>
    <row r="2223" spans="1:1">
      <c r="A2223" s="11"/>
    </row>
    <row r="2224" spans="1:1">
      <c r="A2224" s="11"/>
    </row>
    <row r="2225" spans="1:1">
      <c r="A2225" s="11"/>
    </row>
    <row r="2226" spans="1:1">
      <c r="A2226" s="11"/>
    </row>
    <row r="2227" spans="1:1">
      <c r="A2227" s="11"/>
    </row>
    <row r="2228" spans="1:1">
      <c r="A2228" s="11"/>
    </row>
    <row r="2229" spans="1:1">
      <c r="A2229" s="11"/>
    </row>
    <row r="2230" spans="1:1">
      <c r="A2230" s="11"/>
    </row>
    <row r="2231" spans="1:1">
      <c r="A2231" s="11"/>
    </row>
    <row r="2232" spans="1:1">
      <c r="A2232" s="11"/>
    </row>
    <row r="2233" spans="1:1">
      <c r="A2233" s="11"/>
    </row>
    <row r="2234" spans="1:1">
      <c r="A2234" s="11"/>
    </row>
    <row r="2235" spans="1:1">
      <c r="A2235" s="11"/>
    </row>
    <row r="2236" spans="1:1">
      <c r="A2236" s="11"/>
    </row>
    <row r="2237" spans="1:1">
      <c r="A2237" s="11"/>
    </row>
    <row r="2238" spans="1:1">
      <c r="A2238" s="11"/>
    </row>
    <row r="2239" spans="1:1">
      <c r="A2239" s="11"/>
    </row>
    <row r="2240" spans="1:1">
      <c r="A2240" s="11"/>
    </row>
    <row r="2241" spans="1:1">
      <c r="A2241" s="11"/>
    </row>
    <row r="2242" spans="1:1">
      <c r="A2242" s="11"/>
    </row>
    <row r="2243" spans="1:1">
      <c r="A2243" s="11"/>
    </row>
    <row r="2244" spans="1:1">
      <c r="A2244" s="11"/>
    </row>
    <row r="2245" spans="1:1">
      <c r="A2245" s="11"/>
    </row>
    <row r="2246" spans="1:1">
      <c r="A2246" s="11"/>
    </row>
    <row r="2247" spans="1:1">
      <c r="A2247" s="11"/>
    </row>
    <row r="2248" spans="1:1">
      <c r="A2248" s="11"/>
    </row>
    <row r="2249" spans="1:1">
      <c r="A2249" s="11"/>
    </row>
    <row r="2250" spans="1:1">
      <c r="A2250" s="11"/>
    </row>
    <row r="2251" spans="1:1">
      <c r="A2251" s="11"/>
    </row>
    <row r="2252" spans="1:1">
      <c r="A2252" s="11"/>
    </row>
    <row r="2253" spans="1:1">
      <c r="A2253" s="11"/>
    </row>
    <row r="2254" spans="1:1">
      <c r="A2254" s="11"/>
    </row>
    <row r="2255" spans="1:1">
      <c r="A2255" s="11"/>
    </row>
    <row r="2256" spans="1:1">
      <c r="A2256" s="11"/>
    </row>
    <row r="2257" spans="1:1">
      <c r="A2257" s="11"/>
    </row>
    <row r="2258" spans="1:1">
      <c r="A2258" s="11"/>
    </row>
    <row r="2259" spans="1:1">
      <c r="A2259" s="11"/>
    </row>
    <row r="2260" spans="1:1">
      <c r="A2260" s="11"/>
    </row>
    <row r="2261" spans="1:1">
      <c r="A2261" s="11"/>
    </row>
    <row r="2262" spans="1:1">
      <c r="A2262" s="11"/>
    </row>
    <row r="2263" spans="1:1">
      <c r="A2263" s="11"/>
    </row>
    <row r="2264" spans="1:1">
      <c r="A2264" s="11"/>
    </row>
    <row r="2265" spans="1:1">
      <c r="A2265" s="11"/>
    </row>
    <row r="2266" spans="1:1">
      <c r="A2266" s="11"/>
    </row>
    <row r="2267" spans="1:1">
      <c r="A2267" s="11"/>
    </row>
    <row r="2268" spans="1:1">
      <c r="A2268" s="11"/>
    </row>
    <row r="2269" spans="1:1">
      <c r="A2269" s="11"/>
    </row>
    <row r="2270" spans="1:1">
      <c r="A2270" s="11"/>
    </row>
    <row r="2271" spans="1:1">
      <c r="A2271" s="11"/>
    </row>
    <row r="2272" spans="1:1">
      <c r="A2272" s="11"/>
    </row>
    <row r="2273" spans="1:1">
      <c r="A2273" s="11"/>
    </row>
    <row r="2274" spans="1:1">
      <c r="A2274" s="11"/>
    </row>
    <row r="2275" spans="1:1">
      <c r="A2275" s="11"/>
    </row>
    <row r="2276" spans="1:1">
      <c r="A2276" s="11"/>
    </row>
    <row r="2277" spans="1:1">
      <c r="A2277" s="11"/>
    </row>
    <row r="2278" spans="1:1">
      <c r="A2278" s="11"/>
    </row>
    <row r="2279" spans="1:1">
      <c r="A2279" s="11"/>
    </row>
    <row r="2280" spans="1:1">
      <c r="A2280" s="11"/>
    </row>
    <row r="2281" spans="1:1">
      <c r="A2281" s="11"/>
    </row>
    <row r="2282" spans="1:1">
      <c r="A2282" s="11"/>
    </row>
    <row r="2283" spans="1:1">
      <c r="A2283" s="11"/>
    </row>
    <row r="2284" spans="1:1">
      <c r="A2284" s="11"/>
    </row>
    <row r="2285" spans="1:1">
      <c r="A2285" s="11"/>
    </row>
    <row r="2286" spans="1:1">
      <c r="A2286" s="11"/>
    </row>
    <row r="2287" spans="1:1">
      <c r="A2287" s="11"/>
    </row>
    <row r="2288" spans="1:1">
      <c r="A2288" s="11"/>
    </row>
    <row r="2289" spans="1:1">
      <c r="A2289" s="11"/>
    </row>
    <row r="2290" spans="1:1">
      <c r="A2290" s="11"/>
    </row>
    <row r="2291" spans="1:1">
      <c r="A2291" s="11"/>
    </row>
    <row r="2292" spans="1:1">
      <c r="A2292" s="11"/>
    </row>
    <row r="2293" spans="1:1">
      <c r="A2293" s="11"/>
    </row>
    <row r="2294" spans="1:1">
      <c r="A2294" s="11"/>
    </row>
    <row r="2295" spans="1:1">
      <c r="A2295" s="11"/>
    </row>
    <row r="2296" spans="1:1">
      <c r="A2296" s="11"/>
    </row>
    <row r="2297" spans="1:1">
      <c r="A2297" s="11"/>
    </row>
    <row r="2298" spans="1:1">
      <c r="A2298" s="11"/>
    </row>
    <row r="2299" spans="1:1">
      <c r="A2299" s="11"/>
    </row>
    <row r="2300" spans="1:1">
      <c r="A2300" s="11"/>
    </row>
    <row r="2301" spans="1:1">
      <c r="A2301" s="11"/>
    </row>
    <row r="2302" spans="1:1">
      <c r="A2302" s="11"/>
    </row>
    <row r="2303" spans="1:1">
      <c r="A2303" s="11"/>
    </row>
    <row r="2304" spans="1:1">
      <c r="A2304" s="11"/>
    </row>
    <row r="2305" spans="1:1">
      <c r="A2305" s="11"/>
    </row>
    <row r="2306" spans="1:1">
      <c r="A2306" s="11"/>
    </row>
    <row r="2307" spans="1:1">
      <c r="A2307" s="11"/>
    </row>
    <row r="2308" spans="1:1">
      <c r="A2308" s="11"/>
    </row>
    <row r="2309" spans="1:1">
      <c r="A2309" s="11"/>
    </row>
    <row r="2310" spans="1:1">
      <c r="A2310" s="11"/>
    </row>
    <row r="2311" spans="1:1">
      <c r="A2311" s="11"/>
    </row>
    <row r="2312" spans="1:1">
      <c r="A2312" s="11"/>
    </row>
    <row r="2313" spans="1:1">
      <c r="A2313" s="11"/>
    </row>
    <row r="2314" spans="1:1">
      <c r="A2314" s="11"/>
    </row>
    <row r="2315" spans="1:1">
      <c r="A2315" s="11"/>
    </row>
    <row r="2316" spans="1:1">
      <c r="A2316" s="11"/>
    </row>
    <row r="2317" spans="1:1">
      <c r="A2317" s="11"/>
    </row>
    <row r="2318" spans="1:1">
      <c r="A2318" s="11"/>
    </row>
    <row r="2319" spans="1:1">
      <c r="A2319" s="11"/>
    </row>
    <row r="2320" spans="1:1">
      <c r="A2320" s="11"/>
    </row>
    <row r="2321" spans="1:1">
      <c r="A2321" s="11"/>
    </row>
    <row r="2322" spans="1:1">
      <c r="A2322" s="11"/>
    </row>
    <row r="2323" spans="1:1">
      <c r="A2323" s="11"/>
    </row>
    <row r="2324" spans="1:1">
      <c r="A2324" s="11"/>
    </row>
    <row r="2325" spans="1:1">
      <c r="A2325" s="11"/>
    </row>
    <row r="2326" spans="1:1">
      <c r="A2326" s="11"/>
    </row>
    <row r="2327" spans="1:1">
      <c r="A2327" s="11"/>
    </row>
    <row r="2328" spans="1:1">
      <c r="A2328" s="11"/>
    </row>
    <row r="2329" spans="1:1">
      <c r="A2329" s="11"/>
    </row>
    <row r="2330" spans="1:1">
      <c r="A2330" s="11"/>
    </row>
    <row r="2331" spans="1:1">
      <c r="A2331" s="11"/>
    </row>
    <row r="2332" spans="1:1">
      <c r="A2332" s="11"/>
    </row>
    <row r="2333" spans="1:1">
      <c r="A2333" s="11"/>
    </row>
    <row r="2334" spans="1:1">
      <c r="A2334" s="11"/>
    </row>
    <row r="2335" spans="1:1">
      <c r="A2335" s="11"/>
    </row>
    <row r="2336" spans="1:1">
      <c r="A2336" s="11"/>
    </row>
    <row r="2337" spans="1:1">
      <c r="A2337" s="11"/>
    </row>
    <row r="2338" spans="1:1">
      <c r="A2338" s="11"/>
    </row>
    <row r="2339" spans="1:1">
      <c r="A2339" s="11"/>
    </row>
    <row r="2340" spans="1:1">
      <c r="A2340" s="11"/>
    </row>
    <row r="2341" spans="1:1">
      <c r="A2341" s="11"/>
    </row>
    <row r="2342" spans="1:1">
      <c r="A2342" s="11"/>
    </row>
    <row r="2343" spans="1:1">
      <c r="A2343" s="11"/>
    </row>
    <row r="2344" spans="1:1">
      <c r="A2344" s="11"/>
    </row>
    <row r="2345" spans="1:1">
      <c r="A2345" s="11"/>
    </row>
    <row r="2346" spans="1:1">
      <c r="A2346" s="11"/>
    </row>
    <row r="2347" spans="1:1">
      <c r="A2347" s="11"/>
    </row>
    <row r="2348" spans="1:1">
      <c r="A2348" s="11"/>
    </row>
    <row r="2349" spans="1:1">
      <c r="A2349" s="11"/>
    </row>
    <row r="2350" spans="1:1">
      <c r="A2350" s="11"/>
    </row>
    <row r="2351" spans="1:1">
      <c r="A2351" s="11"/>
    </row>
    <row r="2352" spans="1:1">
      <c r="A2352" s="11"/>
    </row>
    <row r="2353" spans="1:1">
      <c r="A2353" s="11"/>
    </row>
    <row r="2354" spans="1:1">
      <c r="A2354" s="11"/>
    </row>
    <row r="2355" spans="1:1">
      <c r="A2355" s="11"/>
    </row>
    <row r="2356" spans="1:1">
      <c r="A2356" s="11"/>
    </row>
    <row r="2357" spans="1:1">
      <c r="A2357" s="11"/>
    </row>
    <row r="2358" spans="1:1">
      <c r="A2358" s="11"/>
    </row>
    <row r="2359" spans="1:1">
      <c r="A2359" s="11"/>
    </row>
    <row r="2360" spans="1:1">
      <c r="A2360" s="11"/>
    </row>
    <row r="2361" spans="1:1">
      <c r="A2361" s="11"/>
    </row>
    <row r="2362" spans="1:1">
      <c r="A2362" s="11"/>
    </row>
    <row r="2363" spans="1:1">
      <c r="A2363" s="11"/>
    </row>
    <row r="2364" spans="1:1">
      <c r="A2364" s="11"/>
    </row>
    <row r="2365" spans="1:1">
      <c r="A2365" s="11"/>
    </row>
    <row r="2366" spans="1:1">
      <c r="A2366" s="11"/>
    </row>
    <row r="2367" spans="1:1">
      <c r="A2367" s="11"/>
    </row>
    <row r="2368" spans="1:1">
      <c r="A2368" s="11"/>
    </row>
    <row r="2369" spans="1:1">
      <c r="A2369" s="11"/>
    </row>
    <row r="2370" spans="1:1">
      <c r="A2370" s="11"/>
    </row>
    <row r="2371" spans="1:1">
      <c r="A2371" s="11"/>
    </row>
    <row r="2372" spans="1:1">
      <c r="A2372" s="11"/>
    </row>
    <row r="2373" spans="1:1">
      <c r="A2373" s="11"/>
    </row>
    <row r="2374" spans="1:1">
      <c r="A2374" s="11"/>
    </row>
    <row r="2375" spans="1:1">
      <c r="A2375" s="11"/>
    </row>
    <row r="2376" spans="1:1">
      <c r="A2376" s="11"/>
    </row>
    <row r="2377" spans="1:1">
      <c r="A2377" s="11"/>
    </row>
    <row r="2378" spans="1:1">
      <c r="A2378" s="11"/>
    </row>
    <row r="2379" spans="1:1">
      <c r="A2379" s="11"/>
    </row>
    <row r="2380" spans="1:1">
      <c r="A2380" s="11"/>
    </row>
    <row r="2381" spans="1:1">
      <c r="A2381" s="11"/>
    </row>
    <row r="2382" spans="1:1">
      <c r="A2382" s="11"/>
    </row>
    <row r="2383" spans="1:1">
      <c r="A2383" s="11"/>
    </row>
    <row r="2384" spans="1:1">
      <c r="A2384" s="11"/>
    </row>
    <row r="2385" spans="1:1">
      <c r="A2385" s="11"/>
    </row>
    <row r="2386" spans="1:1">
      <c r="A2386" s="11"/>
    </row>
    <row r="2387" spans="1:1">
      <c r="A2387" s="11"/>
    </row>
    <row r="2388" spans="1:1">
      <c r="A2388" s="11"/>
    </row>
    <row r="2389" spans="1:1">
      <c r="A2389" s="11"/>
    </row>
    <row r="2390" spans="1:1">
      <c r="A2390" s="11"/>
    </row>
    <row r="2391" spans="1:1">
      <c r="A2391" s="11"/>
    </row>
    <row r="2392" spans="1:1">
      <c r="A2392" s="11"/>
    </row>
    <row r="2393" spans="1:1">
      <c r="A2393" s="11"/>
    </row>
    <row r="2394" spans="1:1">
      <c r="A2394" s="11"/>
    </row>
    <row r="2395" spans="1:1">
      <c r="A2395" s="11"/>
    </row>
    <row r="2396" spans="1:1">
      <c r="A2396" s="11"/>
    </row>
    <row r="2397" spans="1:1">
      <c r="A2397" s="11"/>
    </row>
    <row r="2398" spans="1:1">
      <c r="A2398" s="11"/>
    </row>
    <row r="2399" spans="1:1">
      <c r="A2399" s="11"/>
    </row>
    <row r="2400" spans="1:1">
      <c r="A2400" s="11"/>
    </row>
    <row r="2401" spans="1:1">
      <c r="A2401" s="11"/>
    </row>
    <row r="2402" spans="1:1">
      <c r="A2402" s="11"/>
    </row>
    <row r="2403" spans="1:1">
      <c r="A2403" s="11"/>
    </row>
    <row r="2404" spans="1:1">
      <c r="A2404" s="11"/>
    </row>
    <row r="2405" spans="1:1">
      <c r="A2405" s="11"/>
    </row>
    <row r="2406" spans="1:1">
      <c r="A2406" s="11"/>
    </row>
    <row r="2407" spans="1:1">
      <c r="A2407" s="11"/>
    </row>
    <row r="2408" spans="1:1">
      <c r="A2408" s="11"/>
    </row>
    <row r="2409" spans="1:1">
      <c r="A2409" s="11"/>
    </row>
    <row r="2410" spans="1:1">
      <c r="A2410" s="11"/>
    </row>
    <row r="2411" spans="1:1">
      <c r="A2411" s="11"/>
    </row>
    <row r="2412" spans="1:1">
      <c r="A2412" s="11"/>
    </row>
    <row r="2413" spans="1:1">
      <c r="A2413" s="11"/>
    </row>
    <row r="2414" spans="1:1">
      <c r="A2414" s="11"/>
    </row>
    <row r="2415" spans="1:1">
      <c r="A2415" s="11"/>
    </row>
    <row r="2416" spans="1:1">
      <c r="A2416" s="11"/>
    </row>
    <row r="2417" spans="1:1">
      <c r="A2417" s="11"/>
    </row>
    <row r="2418" spans="1:1">
      <c r="A2418" s="11"/>
    </row>
    <row r="2419" spans="1:1">
      <c r="A2419" s="11"/>
    </row>
    <row r="2420" spans="1:1">
      <c r="A2420" s="11"/>
    </row>
    <row r="2421" spans="1:1">
      <c r="A2421" s="11"/>
    </row>
    <row r="2422" spans="1:1">
      <c r="A2422" s="11"/>
    </row>
    <row r="2423" spans="1:1">
      <c r="A2423" s="11"/>
    </row>
    <row r="2424" spans="1:1">
      <c r="A2424" s="11"/>
    </row>
    <row r="2425" spans="1:1">
      <c r="A2425" s="11"/>
    </row>
    <row r="2426" spans="1:1">
      <c r="A2426" s="11"/>
    </row>
    <row r="2427" spans="1:1">
      <c r="A2427" s="11"/>
    </row>
    <row r="2428" spans="1:1">
      <c r="A2428" s="11"/>
    </row>
    <row r="2429" spans="1:1">
      <c r="A2429" s="11"/>
    </row>
    <row r="2430" spans="1:1">
      <c r="A2430" s="11"/>
    </row>
    <row r="2431" spans="1:1">
      <c r="A2431" s="11"/>
    </row>
    <row r="2432" spans="1:1">
      <c r="A2432" s="11"/>
    </row>
    <row r="2433" spans="1:1">
      <c r="A2433" s="11"/>
    </row>
    <row r="2434" spans="1:1">
      <c r="A2434" s="11"/>
    </row>
    <row r="2435" spans="1:1">
      <c r="A2435" s="11"/>
    </row>
    <row r="2436" spans="1:1">
      <c r="A2436" s="11"/>
    </row>
    <row r="2437" spans="1:1">
      <c r="A2437" s="11"/>
    </row>
    <row r="2438" spans="1:1">
      <c r="A2438" s="11"/>
    </row>
    <row r="2439" spans="1:1">
      <c r="A2439" s="11"/>
    </row>
    <row r="2440" spans="1:1">
      <c r="A2440" s="11"/>
    </row>
    <row r="2441" spans="1:1">
      <c r="A2441" s="11"/>
    </row>
    <row r="2442" spans="1:1">
      <c r="A2442" s="11"/>
    </row>
    <row r="2443" spans="1:1">
      <c r="A2443" s="11"/>
    </row>
    <row r="2444" spans="1:1">
      <c r="A2444" s="11"/>
    </row>
    <row r="2445" spans="1:1">
      <c r="A2445" s="11"/>
    </row>
    <row r="2446" spans="1:1">
      <c r="A2446" s="11"/>
    </row>
    <row r="2447" spans="1:1">
      <c r="A2447" s="11"/>
    </row>
    <row r="2448" spans="1:1">
      <c r="A2448" s="11"/>
    </row>
    <row r="2449" spans="1:1">
      <c r="A2449" s="11"/>
    </row>
    <row r="2450" spans="1:1">
      <c r="A2450" s="11"/>
    </row>
    <row r="2451" spans="1:1">
      <c r="A2451" s="11"/>
    </row>
    <row r="2452" spans="1:1">
      <c r="A2452" s="11"/>
    </row>
    <row r="2453" spans="1:1">
      <c r="A2453" s="11"/>
    </row>
    <row r="2454" spans="1:1">
      <c r="A2454" s="11"/>
    </row>
    <row r="2455" spans="1:1">
      <c r="A2455" s="11"/>
    </row>
    <row r="2456" spans="1:1">
      <c r="A2456" s="11"/>
    </row>
    <row r="2457" spans="1:1">
      <c r="A2457" s="11"/>
    </row>
    <row r="2458" spans="1:1">
      <c r="A2458" s="11"/>
    </row>
    <row r="2459" spans="1:1">
      <c r="A2459" s="11"/>
    </row>
    <row r="2460" spans="1:1">
      <c r="A2460" s="11"/>
    </row>
    <row r="2461" spans="1:1">
      <c r="A2461" s="11"/>
    </row>
    <row r="2462" spans="1:1">
      <c r="A2462" s="11"/>
    </row>
    <row r="2463" spans="1:1">
      <c r="A2463" s="11"/>
    </row>
    <row r="2464" spans="1:1">
      <c r="A2464" s="11"/>
    </row>
    <row r="2465" spans="1:1">
      <c r="A2465" s="11"/>
    </row>
    <row r="2466" spans="1:1">
      <c r="A2466" s="11"/>
    </row>
    <row r="2467" spans="1:1">
      <c r="A2467" s="11"/>
    </row>
    <row r="2468" spans="1:1">
      <c r="A2468" s="11"/>
    </row>
    <row r="2469" spans="1:1">
      <c r="A2469" s="11"/>
    </row>
    <row r="2470" spans="1:1">
      <c r="A2470" s="11"/>
    </row>
    <row r="2471" spans="1:1">
      <c r="A2471" s="11"/>
    </row>
    <row r="2472" spans="1:1">
      <c r="A2472" s="11"/>
    </row>
    <row r="2473" spans="1:1">
      <c r="A2473" s="11"/>
    </row>
    <row r="2474" spans="1:1">
      <c r="A2474" s="11"/>
    </row>
    <row r="2475" spans="1:1">
      <c r="A2475" s="11"/>
    </row>
    <row r="2476" spans="1:1">
      <c r="A2476" s="11"/>
    </row>
    <row r="2477" spans="1:1">
      <c r="A2477" s="11"/>
    </row>
    <row r="2478" spans="1:1">
      <c r="A2478" s="11"/>
    </row>
    <row r="2479" spans="1:1">
      <c r="A2479" s="11"/>
    </row>
    <row r="2480" spans="1:1">
      <c r="A2480" s="11"/>
    </row>
    <row r="2481" spans="1:1">
      <c r="A2481" s="11"/>
    </row>
    <row r="2482" spans="1:1">
      <c r="A2482" s="11"/>
    </row>
    <row r="2483" spans="1:1">
      <c r="A2483" s="11"/>
    </row>
    <row r="2484" spans="1:1">
      <c r="A2484" s="11"/>
    </row>
    <row r="2485" spans="1:1">
      <c r="A2485" s="11"/>
    </row>
    <row r="2486" spans="1:1">
      <c r="A2486" s="11"/>
    </row>
    <row r="2487" spans="1:1">
      <c r="A2487" s="11"/>
    </row>
    <row r="2488" spans="1:1">
      <c r="A2488" s="11"/>
    </row>
    <row r="2489" spans="1:1">
      <c r="A2489" s="11"/>
    </row>
    <row r="2490" spans="1:1">
      <c r="A2490" s="11"/>
    </row>
    <row r="2491" spans="1:1">
      <c r="A2491" s="11"/>
    </row>
    <row r="2492" spans="1:1">
      <c r="A2492" s="11"/>
    </row>
    <row r="2493" spans="1:1">
      <c r="A2493" s="11"/>
    </row>
    <row r="2494" spans="1:1">
      <c r="A2494" s="11"/>
    </row>
    <row r="2495" spans="1:1">
      <c r="A2495" s="11"/>
    </row>
    <row r="2496" spans="1:1">
      <c r="A2496" s="11"/>
    </row>
    <row r="2497" spans="1:1">
      <c r="A2497" s="11"/>
    </row>
    <row r="2498" spans="1:1">
      <c r="A2498" s="11"/>
    </row>
    <row r="2499" spans="1:1">
      <c r="A2499" s="11"/>
    </row>
    <row r="2500" spans="1:1">
      <c r="A2500" s="11"/>
    </row>
    <row r="2501" spans="1:1">
      <c r="A2501" s="11"/>
    </row>
    <row r="2502" spans="1:1">
      <c r="A2502" s="11"/>
    </row>
    <row r="2503" spans="1:1">
      <c r="A2503" s="11"/>
    </row>
    <row r="2504" spans="1:1">
      <c r="A2504" s="11"/>
    </row>
    <row r="2505" spans="1:1">
      <c r="A2505" s="11"/>
    </row>
    <row r="2506" spans="1:1">
      <c r="A2506" s="11"/>
    </row>
    <row r="2507" spans="1:1">
      <c r="A2507" s="11"/>
    </row>
    <row r="2508" spans="1:1">
      <c r="A2508" s="11"/>
    </row>
    <row r="2509" spans="1:1">
      <c r="A2509" s="11"/>
    </row>
    <row r="2510" spans="1:1">
      <c r="A2510" s="11"/>
    </row>
    <row r="2511" spans="1:1">
      <c r="A2511" s="11"/>
    </row>
    <row r="2512" spans="1:1">
      <c r="A2512" s="11"/>
    </row>
    <row r="2513" spans="1:1">
      <c r="A2513" s="11"/>
    </row>
    <row r="2514" spans="1:1">
      <c r="A2514" s="11"/>
    </row>
    <row r="2515" spans="1:1">
      <c r="A2515" s="11"/>
    </row>
    <row r="2516" spans="1:1">
      <c r="A2516" s="11"/>
    </row>
    <row r="2517" spans="1:1">
      <c r="A2517" s="11"/>
    </row>
    <row r="2518" spans="1:1">
      <c r="A2518" s="11"/>
    </row>
    <row r="2519" spans="1:1">
      <c r="A2519" s="11"/>
    </row>
    <row r="2520" spans="1:1">
      <c r="A2520" s="11"/>
    </row>
    <row r="2521" spans="1:1">
      <c r="A2521" s="11"/>
    </row>
    <row r="2522" spans="1:1">
      <c r="A2522" s="11"/>
    </row>
    <row r="2523" spans="1:1">
      <c r="A2523" s="11"/>
    </row>
    <row r="2524" spans="1:1">
      <c r="A2524" s="11"/>
    </row>
    <row r="2525" spans="1:1">
      <c r="A2525" s="11"/>
    </row>
    <row r="2526" spans="1:1">
      <c r="A2526" s="11"/>
    </row>
    <row r="2527" spans="1:1">
      <c r="A2527" s="11"/>
    </row>
    <row r="2528" spans="1:1">
      <c r="A2528" s="11"/>
    </row>
    <row r="2529" spans="1:1">
      <c r="A2529" s="11"/>
    </row>
    <row r="2530" spans="1:1">
      <c r="A2530" s="11"/>
    </row>
    <row r="2531" spans="1:1">
      <c r="A2531" s="11"/>
    </row>
    <row r="2532" spans="1:1">
      <c r="A2532" s="11"/>
    </row>
    <row r="2533" spans="1:1">
      <c r="A2533" s="11"/>
    </row>
    <row r="2534" spans="1:1">
      <c r="A2534" s="11"/>
    </row>
    <row r="2535" spans="1:1">
      <c r="A2535" s="11"/>
    </row>
    <row r="2536" spans="1:1">
      <c r="A2536" s="11"/>
    </row>
    <row r="2537" spans="1:1">
      <c r="A2537" s="11"/>
    </row>
    <row r="2538" spans="1:1">
      <c r="A2538" s="11"/>
    </row>
    <row r="2539" spans="1:1">
      <c r="A2539" s="11"/>
    </row>
    <row r="2540" spans="1:1">
      <c r="A2540" s="11"/>
    </row>
    <row r="2541" spans="1:1">
      <c r="A2541" s="11"/>
    </row>
    <row r="2542" spans="1:1">
      <c r="A2542" s="11"/>
    </row>
    <row r="2543" spans="1:1">
      <c r="A2543" s="11"/>
    </row>
    <row r="2544" spans="1:1">
      <c r="A2544" s="11"/>
    </row>
    <row r="2545" spans="1:1">
      <c r="A2545" s="11"/>
    </row>
    <row r="2546" spans="1:1">
      <c r="A2546" s="11"/>
    </row>
    <row r="2547" spans="1:1">
      <c r="A2547" s="11"/>
    </row>
    <row r="2548" spans="1:1">
      <c r="A2548" s="11"/>
    </row>
    <row r="2549" spans="1:1">
      <c r="A2549" s="11"/>
    </row>
    <row r="2550" spans="1:1">
      <c r="A2550" s="11"/>
    </row>
    <row r="2551" spans="1:1">
      <c r="A2551" s="11"/>
    </row>
    <row r="2552" spans="1:1">
      <c r="A2552" s="11"/>
    </row>
    <row r="2553" spans="1:1">
      <c r="A2553" s="11"/>
    </row>
    <row r="2554" spans="1:1">
      <c r="A2554" s="11"/>
    </row>
    <row r="2555" spans="1:1">
      <c r="A2555" s="11"/>
    </row>
    <row r="2556" spans="1:1">
      <c r="A2556" s="11"/>
    </row>
    <row r="2557" spans="1:1">
      <c r="A2557" s="11"/>
    </row>
    <row r="2558" spans="1:1">
      <c r="A2558" s="11"/>
    </row>
    <row r="2559" spans="1:1">
      <c r="A2559" s="11"/>
    </row>
    <row r="2560" spans="1:1">
      <c r="A2560" s="11"/>
    </row>
    <row r="2561" spans="1:1">
      <c r="A2561" s="11"/>
    </row>
    <row r="2562" spans="1:1">
      <c r="A2562" s="11"/>
    </row>
    <row r="2563" spans="1:1">
      <c r="A2563" s="11"/>
    </row>
    <row r="2564" spans="1:1">
      <c r="A2564" s="11"/>
    </row>
    <row r="2565" spans="1:1">
      <c r="A2565" s="11"/>
    </row>
    <row r="2566" spans="1:1">
      <c r="A2566" s="11"/>
    </row>
    <row r="2567" spans="1:1">
      <c r="A2567" s="11"/>
    </row>
    <row r="2568" spans="1:1">
      <c r="A2568" s="11"/>
    </row>
    <row r="2569" spans="1:1">
      <c r="A2569" s="11"/>
    </row>
    <row r="2570" spans="1:1">
      <c r="A2570" s="11"/>
    </row>
    <row r="2571" spans="1:1">
      <c r="A2571" s="11"/>
    </row>
    <row r="2572" spans="1:1">
      <c r="A2572" s="11"/>
    </row>
    <row r="2573" spans="1:1">
      <c r="A2573" s="11"/>
    </row>
    <row r="2574" spans="1:1">
      <c r="A2574" s="11"/>
    </row>
    <row r="2575" spans="1:1">
      <c r="A2575" s="11"/>
    </row>
    <row r="2576" spans="1:1">
      <c r="A2576" s="11"/>
    </row>
    <row r="2577" spans="1:1">
      <c r="A2577" s="11"/>
    </row>
    <row r="2578" spans="1:1">
      <c r="A2578" s="11"/>
    </row>
    <row r="2579" spans="1:1">
      <c r="A2579" s="11"/>
    </row>
    <row r="2580" spans="1:1">
      <c r="A2580" s="11"/>
    </row>
    <row r="2581" spans="1:1">
      <c r="A2581" s="11"/>
    </row>
    <row r="2582" spans="1:1">
      <c r="A2582" s="11"/>
    </row>
    <row r="2583" spans="1:1">
      <c r="A2583" s="11"/>
    </row>
    <row r="2584" spans="1:1">
      <c r="A2584" s="11"/>
    </row>
    <row r="2585" spans="1:1">
      <c r="A2585" s="11"/>
    </row>
    <row r="2586" spans="1:1">
      <c r="A2586" s="11"/>
    </row>
    <row r="2587" spans="1:1">
      <c r="A2587" s="11"/>
    </row>
    <row r="2588" spans="1:1">
      <c r="A2588" s="11"/>
    </row>
    <row r="2589" spans="1:1">
      <c r="A2589" s="11"/>
    </row>
    <row r="2590" spans="1:1">
      <c r="A2590" s="11"/>
    </row>
    <row r="2591" spans="1:1">
      <c r="A2591" s="11"/>
    </row>
    <row r="2592" spans="1:1">
      <c r="A2592" s="11"/>
    </row>
    <row r="2593" spans="1:1">
      <c r="A2593" s="11"/>
    </row>
    <row r="2594" spans="1:1">
      <c r="A2594" s="11"/>
    </row>
    <row r="2595" spans="1:1">
      <c r="A2595" s="11"/>
    </row>
    <row r="2596" spans="1:1">
      <c r="A2596" s="11"/>
    </row>
    <row r="2597" spans="1:1">
      <c r="A2597" s="11"/>
    </row>
    <row r="2598" spans="1:1">
      <c r="A2598" s="11"/>
    </row>
    <row r="2599" spans="1:1">
      <c r="A2599" s="11"/>
    </row>
    <row r="2600" spans="1:1">
      <c r="A2600" s="11"/>
    </row>
    <row r="2601" spans="1:1">
      <c r="A2601" s="11"/>
    </row>
    <row r="2602" spans="1:1">
      <c r="A2602" s="11"/>
    </row>
    <row r="2603" spans="1:1">
      <c r="A2603" s="11"/>
    </row>
    <row r="2604" spans="1:1">
      <c r="A2604" s="11"/>
    </row>
    <row r="2605" spans="1:1">
      <c r="A2605" s="11"/>
    </row>
    <row r="2606" spans="1:1">
      <c r="A2606" s="11"/>
    </row>
    <row r="2607" spans="1:1">
      <c r="A2607" s="11"/>
    </row>
    <row r="2608" spans="1:1">
      <c r="A2608" s="11"/>
    </row>
    <row r="2609" spans="1:1">
      <c r="A2609" s="11"/>
    </row>
    <row r="2610" spans="1:1">
      <c r="A2610" s="11"/>
    </row>
    <row r="2611" spans="1:1">
      <c r="A2611" s="11"/>
    </row>
    <row r="2612" spans="1:1">
      <c r="A2612" s="11"/>
    </row>
    <row r="2613" spans="1:1">
      <c r="A2613" s="11"/>
    </row>
    <row r="2614" spans="1:1">
      <c r="A2614" s="11"/>
    </row>
    <row r="2615" spans="1:1">
      <c r="A2615" s="11"/>
    </row>
    <row r="2616" spans="1:1">
      <c r="A2616" s="11"/>
    </row>
    <row r="2617" spans="1:1">
      <c r="A2617" s="11"/>
    </row>
    <row r="2618" spans="1:1">
      <c r="A2618" s="11"/>
    </row>
    <row r="2619" spans="1:1">
      <c r="A2619" s="11"/>
    </row>
    <row r="2620" spans="1:1">
      <c r="A2620" s="11"/>
    </row>
    <row r="2621" spans="1:1">
      <c r="A2621" s="11"/>
    </row>
    <row r="2622" spans="1:1">
      <c r="A2622" s="11"/>
    </row>
    <row r="2623" spans="1:1">
      <c r="A2623" s="11"/>
    </row>
    <row r="2624" spans="1:1">
      <c r="A2624" s="11"/>
    </row>
    <row r="2625" spans="1:1">
      <c r="A2625" s="11"/>
    </row>
    <row r="2626" spans="1:1">
      <c r="A2626" s="11"/>
    </row>
    <row r="2627" spans="1:1">
      <c r="A2627" s="11"/>
    </row>
    <row r="2628" spans="1:1">
      <c r="A2628" s="11"/>
    </row>
    <row r="2629" spans="1:1">
      <c r="A2629" s="11"/>
    </row>
    <row r="2630" spans="1:1">
      <c r="A2630" s="11"/>
    </row>
    <row r="2631" spans="1:1">
      <c r="A2631" s="11"/>
    </row>
    <row r="2632" spans="1:1">
      <c r="A2632" s="11"/>
    </row>
    <row r="2633" spans="1:1">
      <c r="A2633" s="11"/>
    </row>
    <row r="2634" spans="1:1">
      <c r="A2634" s="11"/>
    </row>
    <row r="2635" spans="1:1">
      <c r="A2635" s="11"/>
    </row>
    <row r="2636" spans="1:1">
      <c r="A2636" s="11"/>
    </row>
    <row r="2637" spans="1:1">
      <c r="A2637" s="11"/>
    </row>
    <row r="2638" spans="1:1">
      <c r="A2638" s="11"/>
    </row>
    <row r="2639" spans="1:1">
      <c r="A2639" s="11"/>
    </row>
    <row r="2640" spans="1:1">
      <c r="A2640" s="11"/>
    </row>
    <row r="2641" spans="1:1">
      <c r="A2641" s="11"/>
    </row>
    <row r="2642" spans="1:1">
      <c r="A2642" s="11"/>
    </row>
    <row r="2643" spans="1:1">
      <c r="A2643" s="11"/>
    </row>
    <row r="2644" spans="1:1">
      <c r="A2644" s="11"/>
    </row>
    <row r="2645" spans="1:1">
      <c r="A2645" s="11"/>
    </row>
    <row r="2646" spans="1:1">
      <c r="A2646" s="11"/>
    </row>
    <row r="2647" spans="1:1">
      <c r="A2647" s="11"/>
    </row>
    <row r="2648" spans="1:1">
      <c r="A2648" s="11"/>
    </row>
    <row r="2649" spans="1:1">
      <c r="A2649" s="11"/>
    </row>
    <row r="2650" spans="1:1">
      <c r="A2650" s="11"/>
    </row>
    <row r="2651" spans="1:1">
      <c r="A2651" s="11"/>
    </row>
    <row r="2652" spans="1:1">
      <c r="A2652" s="11"/>
    </row>
    <row r="2653" spans="1:1">
      <c r="A2653" s="11"/>
    </row>
    <row r="2654" spans="1:1">
      <c r="A2654" s="11"/>
    </row>
    <row r="2655" spans="1:1">
      <c r="A2655" s="11"/>
    </row>
    <row r="2656" spans="1:1">
      <c r="A2656" s="11"/>
    </row>
    <row r="2657" spans="1:1">
      <c r="A2657" s="11"/>
    </row>
    <row r="2658" spans="1:1">
      <c r="A2658" s="11"/>
    </row>
    <row r="2659" spans="1:1">
      <c r="A2659" s="11"/>
    </row>
    <row r="2660" spans="1:1">
      <c r="A2660" s="11"/>
    </row>
    <row r="2661" spans="1:1">
      <c r="A2661" s="11"/>
    </row>
    <row r="2662" spans="1:1">
      <c r="A2662" s="11"/>
    </row>
    <row r="2663" spans="1:1">
      <c r="A2663" s="11"/>
    </row>
    <row r="2664" spans="1:1">
      <c r="A2664" s="11"/>
    </row>
    <row r="2665" spans="1:1">
      <c r="A2665" s="11"/>
    </row>
    <row r="2666" spans="1:1">
      <c r="A2666" s="11"/>
    </row>
    <row r="2667" spans="1:1">
      <c r="A2667" s="11"/>
    </row>
    <row r="2668" spans="1:1">
      <c r="A2668" s="11"/>
    </row>
    <row r="2669" spans="1:1">
      <c r="A2669" s="11"/>
    </row>
    <row r="2670" spans="1:1">
      <c r="A2670" s="11"/>
    </row>
    <row r="2671" spans="1:1">
      <c r="A2671" s="11"/>
    </row>
    <row r="2672" spans="1:1">
      <c r="A2672" s="11"/>
    </row>
    <row r="2673" spans="1:1">
      <c r="A2673" s="11"/>
    </row>
    <row r="2674" spans="1:1">
      <c r="A2674" s="11"/>
    </row>
    <row r="2675" spans="1:1">
      <c r="A2675" s="11"/>
    </row>
    <row r="2676" spans="1:1">
      <c r="A2676" s="11"/>
    </row>
    <row r="2677" spans="1:1">
      <c r="A2677" s="11"/>
    </row>
    <row r="2678" spans="1:1">
      <c r="A2678" s="11"/>
    </row>
    <row r="2679" spans="1:1">
      <c r="A2679" s="11"/>
    </row>
    <row r="2680" spans="1:1">
      <c r="A2680" s="11"/>
    </row>
    <row r="2681" spans="1:1">
      <c r="A2681" s="11"/>
    </row>
    <row r="2682" spans="1:1">
      <c r="A2682" s="11"/>
    </row>
    <row r="2683" spans="1:1">
      <c r="A2683" s="11"/>
    </row>
    <row r="2684" spans="1:1">
      <c r="A2684" s="11"/>
    </row>
    <row r="2685" spans="1:1">
      <c r="A2685" s="11"/>
    </row>
    <row r="2686" spans="1:1">
      <c r="A2686" s="11"/>
    </row>
    <row r="2687" spans="1:1">
      <c r="A2687" s="11"/>
    </row>
    <row r="2688" spans="1:1">
      <c r="A2688" s="11"/>
    </row>
    <row r="2689" spans="1:1">
      <c r="A2689" s="11"/>
    </row>
    <row r="2690" spans="1:1">
      <c r="A2690" s="11"/>
    </row>
    <row r="2691" spans="1:1">
      <c r="A2691" s="11"/>
    </row>
    <row r="2692" spans="1:1">
      <c r="A2692" s="11"/>
    </row>
    <row r="2693" spans="1:1">
      <c r="A2693" s="11"/>
    </row>
    <row r="2694" spans="1:1">
      <c r="A2694" s="11"/>
    </row>
    <row r="2695" spans="1:1">
      <c r="A2695" s="11"/>
    </row>
    <row r="2696" spans="1:1">
      <c r="A2696" s="11"/>
    </row>
    <row r="2697" spans="1:1">
      <c r="A2697" s="11"/>
    </row>
    <row r="2698" spans="1:1">
      <c r="A2698" s="11"/>
    </row>
    <row r="2699" spans="1:1">
      <c r="A2699" s="11"/>
    </row>
    <row r="2700" spans="1:1">
      <c r="A2700" s="11"/>
    </row>
    <row r="2701" spans="1:1">
      <c r="A2701" s="11"/>
    </row>
    <row r="2702" spans="1:1">
      <c r="A2702" s="11"/>
    </row>
    <row r="2703" spans="1:1">
      <c r="A2703" s="11"/>
    </row>
    <row r="2704" spans="1:1">
      <c r="A2704" s="11"/>
    </row>
    <row r="2705" spans="1:1">
      <c r="A2705" s="11"/>
    </row>
    <row r="2706" spans="1:1">
      <c r="A2706" s="11"/>
    </row>
    <row r="2707" spans="1:1">
      <c r="A2707" s="11"/>
    </row>
    <row r="2708" spans="1:1">
      <c r="A2708" s="11"/>
    </row>
    <row r="2709" spans="1:1">
      <c r="A2709" s="11"/>
    </row>
    <row r="2710" spans="1:1">
      <c r="A2710" s="11"/>
    </row>
    <row r="2711" spans="1:1">
      <c r="A2711" s="11"/>
    </row>
    <row r="2712" spans="1:1">
      <c r="A2712" s="11"/>
    </row>
    <row r="2713" spans="1:1">
      <c r="A2713" s="11"/>
    </row>
    <row r="2714" spans="1:1">
      <c r="A2714" s="11"/>
    </row>
    <row r="2715" spans="1:1">
      <c r="A2715" s="11"/>
    </row>
    <row r="2716" spans="1:1">
      <c r="A2716" s="11"/>
    </row>
    <row r="2717" spans="1:1">
      <c r="A2717" s="11"/>
    </row>
    <row r="2718" spans="1:1">
      <c r="A2718" s="11"/>
    </row>
    <row r="2719" spans="1:1">
      <c r="A2719" s="11"/>
    </row>
    <row r="2720" spans="1:1">
      <c r="A2720" s="11"/>
    </row>
    <row r="2721" spans="1:1">
      <c r="A2721" s="11"/>
    </row>
    <row r="2722" spans="1:1">
      <c r="A2722" s="11"/>
    </row>
    <row r="2723" spans="1:1">
      <c r="A2723" s="11"/>
    </row>
    <row r="2724" spans="1:1">
      <c r="A2724" s="11"/>
    </row>
    <row r="2725" spans="1:1">
      <c r="A2725" s="11"/>
    </row>
    <row r="2726" spans="1:1">
      <c r="A2726" s="11"/>
    </row>
    <row r="2727" spans="1:1">
      <c r="A2727" s="11"/>
    </row>
    <row r="2728" spans="1:1">
      <c r="A2728" s="11"/>
    </row>
    <row r="2729" spans="1:1">
      <c r="A2729" s="11"/>
    </row>
    <row r="2730" spans="1:1">
      <c r="A2730" s="11"/>
    </row>
    <row r="2731" spans="1:1">
      <c r="A2731" s="11"/>
    </row>
    <row r="2732" spans="1:1">
      <c r="A2732" s="11"/>
    </row>
    <row r="2733" spans="1:1">
      <c r="A2733" s="11"/>
    </row>
    <row r="2734" spans="1:1">
      <c r="A2734" s="11"/>
    </row>
    <row r="2735" spans="1:1">
      <c r="A2735" s="11"/>
    </row>
    <row r="2736" spans="1:1">
      <c r="A2736" s="11"/>
    </row>
    <row r="2737" spans="1:1">
      <c r="A2737" s="11"/>
    </row>
    <row r="2738" spans="1:1">
      <c r="A2738" s="11"/>
    </row>
    <row r="2739" spans="1:1">
      <c r="A2739" s="11"/>
    </row>
    <row r="2740" spans="1:1">
      <c r="A2740" s="11"/>
    </row>
    <row r="2741" spans="1:1">
      <c r="A2741" s="11"/>
    </row>
    <row r="2742" spans="1:1">
      <c r="A2742" s="11"/>
    </row>
    <row r="2743" spans="1:1">
      <c r="A2743" s="11"/>
    </row>
    <row r="2744" spans="1:1">
      <c r="A2744" s="11"/>
    </row>
    <row r="2745" spans="1:1">
      <c r="A2745" s="11"/>
    </row>
    <row r="2746" spans="1:1">
      <c r="A2746" s="11"/>
    </row>
    <row r="2747" spans="1:1">
      <c r="A2747" s="11"/>
    </row>
    <row r="2748" spans="1:1">
      <c r="A2748" s="11"/>
    </row>
    <row r="2749" spans="1:1">
      <c r="A2749" s="11"/>
    </row>
    <row r="2750" spans="1:1">
      <c r="A2750" s="11"/>
    </row>
    <row r="2751" spans="1:1">
      <c r="A2751" s="11"/>
    </row>
    <row r="2752" spans="1:1">
      <c r="A2752" s="11"/>
    </row>
    <row r="2753" spans="1:1">
      <c r="A2753" s="11"/>
    </row>
    <row r="2754" spans="1:1">
      <c r="A2754" s="11"/>
    </row>
    <row r="2755" spans="1:1">
      <c r="A2755" s="11"/>
    </row>
    <row r="2756" spans="1:1">
      <c r="A2756" s="11"/>
    </row>
    <row r="2757" spans="1:1">
      <c r="A2757" s="11"/>
    </row>
    <row r="2758" spans="1:1">
      <c r="A2758" s="11"/>
    </row>
    <row r="2759" spans="1:1">
      <c r="A2759" s="11"/>
    </row>
    <row r="2760" spans="1:1">
      <c r="A2760" s="11"/>
    </row>
    <row r="2761" spans="1:1">
      <c r="A2761" s="11"/>
    </row>
    <row r="2762" spans="1:1">
      <c r="A2762" s="11"/>
    </row>
    <row r="2763" spans="1:1">
      <c r="A2763" s="11"/>
    </row>
    <row r="2764" spans="1:1">
      <c r="A2764" s="11"/>
    </row>
    <row r="2765" spans="1:1">
      <c r="A2765" s="11"/>
    </row>
    <row r="2766" spans="1:1">
      <c r="A2766" s="11"/>
    </row>
    <row r="2767" spans="1:1">
      <c r="A2767" s="11"/>
    </row>
    <row r="2768" spans="1:1">
      <c r="A2768" s="11"/>
    </row>
    <row r="2769" spans="1:1">
      <c r="A2769" s="11"/>
    </row>
    <row r="2770" spans="1:1">
      <c r="A2770" s="11"/>
    </row>
    <row r="2771" spans="1:1">
      <c r="A2771" s="11"/>
    </row>
    <row r="2772" spans="1:1">
      <c r="A2772" s="11"/>
    </row>
    <row r="2773" spans="1:1">
      <c r="A2773" s="11"/>
    </row>
    <row r="2774" spans="1:1">
      <c r="A2774" s="11"/>
    </row>
    <row r="2775" spans="1:1">
      <c r="A2775" s="11"/>
    </row>
    <row r="2776" spans="1:1">
      <c r="A2776" s="11"/>
    </row>
    <row r="2777" spans="1:1">
      <c r="A2777" s="11"/>
    </row>
    <row r="2778" spans="1:1">
      <c r="A2778" s="11"/>
    </row>
    <row r="2779" spans="1:1">
      <c r="A2779" s="11"/>
    </row>
    <row r="2780" spans="1:1">
      <c r="A2780" s="11"/>
    </row>
    <row r="2781" spans="1:1">
      <c r="A2781" s="11"/>
    </row>
    <row r="2782" spans="1:1">
      <c r="A2782" s="11"/>
    </row>
    <row r="2783" spans="1:1">
      <c r="A2783" s="11"/>
    </row>
    <row r="2784" spans="1:1">
      <c r="A2784" s="11"/>
    </row>
    <row r="2785" spans="1:1">
      <c r="A2785" s="11"/>
    </row>
    <row r="2786" spans="1:1">
      <c r="A2786" s="11"/>
    </row>
    <row r="2787" spans="1:1">
      <c r="A2787" s="11"/>
    </row>
    <row r="2788" spans="1:1">
      <c r="A2788" s="11"/>
    </row>
    <row r="2789" spans="1:1">
      <c r="A2789" s="11"/>
    </row>
    <row r="2790" spans="1:1">
      <c r="A2790" s="11"/>
    </row>
    <row r="2791" spans="1:1">
      <c r="A2791" s="11"/>
    </row>
    <row r="2792" spans="1:1">
      <c r="A2792" s="11"/>
    </row>
    <row r="2793" spans="1:1">
      <c r="A2793" s="11"/>
    </row>
    <row r="2794" spans="1:1">
      <c r="A2794" s="11"/>
    </row>
    <row r="2795" spans="1:1">
      <c r="A2795" s="11"/>
    </row>
    <row r="2796" spans="1:1">
      <c r="A2796" s="11"/>
    </row>
    <row r="2797" spans="1:1">
      <c r="A2797" s="11"/>
    </row>
    <row r="2798" spans="1:1">
      <c r="A2798" s="11"/>
    </row>
    <row r="2799" spans="1:1">
      <c r="A2799" s="11"/>
    </row>
    <row r="2800" spans="1:1">
      <c r="A2800" s="11"/>
    </row>
    <row r="2801" spans="1:1">
      <c r="A2801" s="11"/>
    </row>
    <row r="2802" spans="1:1">
      <c r="A2802" s="11"/>
    </row>
    <row r="2803" spans="1:1">
      <c r="A2803" s="11"/>
    </row>
    <row r="2804" spans="1:1">
      <c r="A2804" s="11"/>
    </row>
    <row r="2805" spans="1:1">
      <c r="A2805" s="11"/>
    </row>
    <row r="2806" spans="1:1">
      <c r="A2806" s="11"/>
    </row>
    <row r="2807" spans="1:1">
      <c r="A2807" s="11"/>
    </row>
    <row r="2808" spans="1:1">
      <c r="A2808" s="11"/>
    </row>
    <row r="2809" spans="1:1">
      <c r="A2809" s="11"/>
    </row>
    <row r="2810" spans="1:1">
      <c r="A2810" s="11"/>
    </row>
    <row r="2811" spans="1:1">
      <c r="A2811" s="11"/>
    </row>
    <row r="2812" spans="1:1">
      <c r="A2812" s="11"/>
    </row>
    <row r="2813" spans="1:1">
      <c r="A2813" s="11"/>
    </row>
    <row r="2814" spans="1:1">
      <c r="A2814" s="11"/>
    </row>
    <row r="2815" spans="1:1">
      <c r="A2815" s="11"/>
    </row>
    <row r="2816" spans="1:1">
      <c r="A2816" s="11"/>
    </row>
    <row r="2817" spans="1:1">
      <c r="A2817" s="11"/>
    </row>
    <row r="2818" spans="1:1">
      <c r="A2818" s="11"/>
    </row>
    <row r="2819" spans="1:1">
      <c r="A2819" s="11"/>
    </row>
    <row r="2820" spans="1:1">
      <c r="A2820" s="11"/>
    </row>
    <row r="2821" spans="1:1">
      <c r="A2821" s="11"/>
    </row>
    <row r="2822" spans="1:1">
      <c r="A2822" s="11"/>
    </row>
    <row r="2823" spans="1:1">
      <c r="A2823" s="11"/>
    </row>
    <row r="2824" spans="1:1">
      <c r="A2824" s="11"/>
    </row>
    <row r="2825" spans="1:1">
      <c r="A2825" s="11"/>
    </row>
    <row r="2826" spans="1:1">
      <c r="A2826" s="11"/>
    </row>
    <row r="2827" spans="1:1">
      <c r="A2827" s="11"/>
    </row>
    <row r="2828" spans="1:1">
      <c r="A2828" s="11"/>
    </row>
    <row r="2829" spans="1:1">
      <c r="A2829" s="11"/>
    </row>
    <row r="2830" spans="1:1">
      <c r="A2830" s="11"/>
    </row>
    <row r="2831" spans="1:1">
      <c r="A2831" s="11"/>
    </row>
    <row r="2832" spans="1:1">
      <c r="A2832" s="11"/>
    </row>
    <row r="2833" spans="1:1">
      <c r="A2833" s="11"/>
    </row>
    <row r="2834" spans="1:1">
      <c r="A2834" s="11"/>
    </row>
    <row r="2835" spans="1:1">
      <c r="A2835" s="11"/>
    </row>
    <row r="2836" spans="1:1">
      <c r="A2836" s="11"/>
    </row>
    <row r="2837" spans="1:1">
      <c r="A2837" s="11"/>
    </row>
    <row r="2838" spans="1:1">
      <c r="A2838" s="11"/>
    </row>
    <row r="2839" spans="1:1">
      <c r="A2839" s="11"/>
    </row>
    <row r="2840" spans="1:1">
      <c r="A2840" s="11"/>
    </row>
    <row r="2841" spans="1:1">
      <c r="A2841" s="11"/>
    </row>
    <row r="2842" spans="1:1">
      <c r="A2842" s="11"/>
    </row>
    <row r="2843" spans="1:1">
      <c r="A2843" s="11"/>
    </row>
    <row r="2844" spans="1:1">
      <c r="A2844" s="11"/>
    </row>
    <row r="2845" spans="1:1">
      <c r="A2845" s="11"/>
    </row>
    <row r="2846" spans="1:1">
      <c r="A2846" s="11"/>
    </row>
    <row r="2847" spans="1:1">
      <c r="A2847" s="11"/>
    </row>
    <row r="2848" spans="1:1">
      <c r="A2848" s="11"/>
    </row>
    <row r="2849" spans="1:1">
      <c r="A2849" s="11"/>
    </row>
    <row r="2850" spans="1:1">
      <c r="A2850" s="11"/>
    </row>
    <row r="2851" spans="1:1">
      <c r="A2851" s="11"/>
    </row>
    <row r="2852" spans="1:1">
      <c r="A2852" s="11"/>
    </row>
    <row r="2853" spans="1:1">
      <c r="A2853" s="11"/>
    </row>
    <row r="2854" spans="1:1">
      <c r="A2854" s="11"/>
    </row>
    <row r="2855" spans="1:1">
      <c r="A2855" s="11"/>
    </row>
    <row r="2856" spans="1:1">
      <c r="A2856" s="11"/>
    </row>
    <row r="2857" spans="1:1">
      <c r="A2857" s="11"/>
    </row>
    <row r="2858" spans="1:1">
      <c r="A2858" s="11"/>
    </row>
    <row r="2859" spans="1:1">
      <c r="A2859" s="11"/>
    </row>
    <row r="2860" spans="1:1">
      <c r="A2860" s="11"/>
    </row>
    <row r="2861" spans="1:1">
      <c r="A2861" s="11"/>
    </row>
    <row r="2862" spans="1:1">
      <c r="A2862" s="11"/>
    </row>
    <row r="2863" spans="1:1">
      <c r="A2863" s="11"/>
    </row>
    <row r="2864" spans="1:1">
      <c r="A2864" s="11"/>
    </row>
    <row r="2865" spans="1:1">
      <c r="A2865" s="11"/>
    </row>
    <row r="2866" spans="1:1">
      <c r="A2866" s="11"/>
    </row>
    <row r="2867" spans="1:1">
      <c r="A2867" s="11"/>
    </row>
    <row r="2868" spans="1:1">
      <c r="A2868" s="11"/>
    </row>
    <row r="2869" spans="1:1">
      <c r="A2869" s="11"/>
    </row>
    <row r="2870" spans="1:1">
      <c r="A2870" s="11"/>
    </row>
    <row r="2871" spans="1:1">
      <c r="A2871" s="11"/>
    </row>
    <row r="2872" spans="1:1">
      <c r="A2872" s="11"/>
    </row>
    <row r="2873" spans="1:1">
      <c r="A2873" s="11"/>
    </row>
    <row r="2874" spans="1:1">
      <c r="A2874" s="11"/>
    </row>
    <row r="2875" spans="1:1">
      <c r="A2875" s="11"/>
    </row>
    <row r="2876" spans="1:1">
      <c r="A2876" s="11"/>
    </row>
    <row r="2877" spans="1:1">
      <c r="A2877" s="11"/>
    </row>
    <row r="2878" spans="1:1">
      <c r="A2878" s="11"/>
    </row>
    <row r="2879" spans="1:1">
      <c r="A2879" s="11"/>
    </row>
    <row r="2880" spans="1:1">
      <c r="A2880" s="11"/>
    </row>
    <row r="2881" spans="1:1">
      <c r="A2881" s="11"/>
    </row>
    <row r="2882" spans="1:1">
      <c r="A2882" s="11"/>
    </row>
    <row r="2883" spans="1:1">
      <c r="A2883" s="11"/>
    </row>
    <row r="2884" spans="1:1">
      <c r="A2884" s="11"/>
    </row>
    <row r="2885" spans="1:1">
      <c r="A2885" s="11"/>
    </row>
    <row r="2886" spans="1:1">
      <c r="A2886" s="11"/>
    </row>
    <row r="2887" spans="1:1">
      <c r="A2887" s="11"/>
    </row>
    <row r="2888" spans="1:1">
      <c r="A2888" s="11"/>
    </row>
    <row r="2889" spans="1:1">
      <c r="A2889" s="11"/>
    </row>
    <row r="2890" spans="1:1">
      <c r="A2890" s="11"/>
    </row>
    <row r="2891" spans="1:1">
      <c r="A2891" s="11"/>
    </row>
    <row r="2892" spans="1:1">
      <c r="A2892" s="11"/>
    </row>
    <row r="2893" spans="1:1">
      <c r="A2893" s="11"/>
    </row>
    <row r="2894" spans="1:1">
      <c r="A2894" s="11"/>
    </row>
    <row r="2895" spans="1:1">
      <c r="A2895" s="11"/>
    </row>
    <row r="2896" spans="1:1">
      <c r="A2896" s="11"/>
    </row>
    <row r="2897" spans="1:1">
      <c r="A2897" s="11"/>
    </row>
    <row r="2898" spans="1:1">
      <c r="A2898" s="11"/>
    </row>
    <row r="2899" spans="1:1">
      <c r="A2899" s="11"/>
    </row>
    <row r="2900" spans="1:1">
      <c r="A2900" s="11"/>
    </row>
    <row r="2901" spans="1:1">
      <c r="A2901" s="11"/>
    </row>
    <row r="2902" spans="1:1">
      <c r="A2902" s="11"/>
    </row>
    <row r="2903" spans="1:1">
      <c r="A2903" s="11"/>
    </row>
    <row r="2904" spans="1:1">
      <c r="A2904" s="11"/>
    </row>
    <row r="2905" spans="1:1">
      <c r="A2905" s="11"/>
    </row>
    <row r="2906" spans="1:1">
      <c r="A2906" s="11"/>
    </row>
    <row r="2907" spans="1:1">
      <c r="A2907" s="11"/>
    </row>
    <row r="2908" spans="1:1">
      <c r="A2908" s="11"/>
    </row>
    <row r="2909" spans="1:1">
      <c r="A2909" s="11"/>
    </row>
    <row r="2910" spans="1:1">
      <c r="A2910" s="11"/>
    </row>
    <row r="2911" spans="1:1">
      <c r="A2911" s="11"/>
    </row>
    <row r="2912" spans="1:1">
      <c r="A2912" s="11"/>
    </row>
    <row r="2913" spans="1:1">
      <c r="A2913" s="11"/>
    </row>
    <row r="2914" spans="1:1">
      <c r="A2914" s="11"/>
    </row>
    <row r="2915" spans="1:1">
      <c r="A2915" s="11"/>
    </row>
    <row r="2916" spans="1:1">
      <c r="A2916" s="11"/>
    </row>
    <row r="2917" spans="1:1">
      <c r="A2917" s="11"/>
    </row>
    <row r="2918" spans="1:1">
      <c r="A2918" s="11"/>
    </row>
    <row r="2919" spans="1:1">
      <c r="A2919" s="11"/>
    </row>
    <row r="2920" spans="1:1">
      <c r="A2920" s="11"/>
    </row>
    <row r="2921" spans="1:1">
      <c r="A2921" s="11"/>
    </row>
    <row r="2922" spans="1:1">
      <c r="A2922" s="11"/>
    </row>
    <row r="2923" spans="1:1">
      <c r="A2923" s="11"/>
    </row>
    <row r="2924" spans="1:1">
      <c r="A2924" s="11"/>
    </row>
    <row r="2925" spans="1:1">
      <c r="A2925" s="11"/>
    </row>
    <row r="2926" spans="1:1">
      <c r="A2926" s="11"/>
    </row>
    <row r="2927" spans="1:1">
      <c r="A2927" s="11"/>
    </row>
    <row r="2928" spans="1:1">
      <c r="A2928" s="11"/>
    </row>
    <row r="2929" spans="1:1">
      <c r="A2929" s="11"/>
    </row>
    <row r="2930" spans="1:1">
      <c r="A2930" s="11"/>
    </row>
    <row r="2931" spans="1:1">
      <c r="A2931" s="11"/>
    </row>
    <row r="2932" spans="1:1">
      <c r="A2932" s="11"/>
    </row>
    <row r="2933" spans="1:1">
      <c r="A2933" s="11"/>
    </row>
    <row r="2934" spans="1:1">
      <c r="A2934" s="11"/>
    </row>
    <row r="2935" spans="1:1">
      <c r="A2935" s="11"/>
    </row>
    <row r="2936" spans="1:1">
      <c r="A2936" s="11"/>
    </row>
    <row r="2937" spans="1:1">
      <c r="A2937" s="11"/>
    </row>
    <row r="2938" spans="1:1">
      <c r="A2938" s="11"/>
    </row>
    <row r="2939" spans="1:1">
      <c r="A2939" s="11"/>
    </row>
    <row r="2940" spans="1:1">
      <c r="A2940" s="11"/>
    </row>
    <row r="2941" spans="1:1">
      <c r="A2941" s="11"/>
    </row>
    <row r="2942" spans="1:1">
      <c r="A2942" s="11"/>
    </row>
    <row r="2943" spans="1:1">
      <c r="A2943" s="11"/>
    </row>
    <row r="2944" spans="1:1">
      <c r="A2944" s="11"/>
    </row>
    <row r="2945" spans="1:1">
      <c r="A2945" s="11"/>
    </row>
    <row r="2946" spans="1:1">
      <c r="A2946" s="11"/>
    </row>
    <row r="2947" spans="1:1">
      <c r="A2947" s="11"/>
    </row>
    <row r="2948" spans="1:1">
      <c r="A2948" s="11"/>
    </row>
    <row r="2949" spans="1:1">
      <c r="A2949" s="11"/>
    </row>
    <row r="2950" spans="1:1">
      <c r="A2950" s="11"/>
    </row>
    <row r="2951" spans="1:1">
      <c r="A2951" s="11"/>
    </row>
    <row r="2952" spans="1:1">
      <c r="A2952" s="11"/>
    </row>
    <row r="2953" spans="1:1">
      <c r="A2953" s="11"/>
    </row>
    <row r="2954" spans="1:1">
      <c r="A2954" s="11"/>
    </row>
    <row r="2955" spans="1:1">
      <c r="A2955" s="11"/>
    </row>
    <row r="2956" spans="1:1">
      <c r="A2956" s="11"/>
    </row>
    <row r="2957" spans="1:1">
      <c r="A2957" s="11"/>
    </row>
    <row r="2958" spans="1:1">
      <c r="A2958" s="11"/>
    </row>
    <row r="2959" spans="1:1">
      <c r="A2959" s="11"/>
    </row>
    <row r="2960" spans="1:1">
      <c r="A2960" s="11"/>
    </row>
    <row r="2961" spans="1:1">
      <c r="A2961" s="11"/>
    </row>
    <row r="2962" spans="1:1">
      <c r="A2962" s="11"/>
    </row>
    <row r="2963" spans="1:1">
      <c r="A2963" s="11"/>
    </row>
    <row r="2964" spans="1:1">
      <c r="A2964" s="11"/>
    </row>
    <row r="2965" spans="1:1">
      <c r="A2965" s="11"/>
    </row>
    <row r="2966" spans="1:1">
      <c r="A2966" s="11"/>
    </row>
    <row r="2967" spans="1:1">
      <c r="A2967" s="11"/>
    </row>
    <row r="2968" spans="1:1">
      <c r="A2968" s="11"/>
    </row>
    <row r="2969" spans="1:1">
      <c r="A2969" s="11"/>
    </row>
    <row r="2970" spans="1:1">
      <c r="A2970" s="11"/>
    </row>
    <row r="2971" spans="1:1">
      <c r="A2971" s="11"/>
    </row>
    <row r="2972" spans="1:1">
      <c r="A2972" s="11"/>
    </row>
    <row r="2973" spans="1:1">
      <c r="A2973" s="11"/>
    </row>
    <row r="2974" spans="1:1">
      <c r="A2974" s="11"/>
    </row>
    <row r="2975" spans="1:1">
      <c r="A2975" s="11"/>
    </row>
    <row r="2976" spans="1:1">
      <c r="A2976" s="11"/>
    </row>
    <row r="2977" spans="1:1">
      <c r="A2977" s="11"/>
    </row>
    <row r="2978" spans="1:1">
      <c r="A2978" s="11"/>
    </row>
    <row r="2979" spans="1:1">
      <c r="A2979" s="11"/>
    </row>
    <row r="2980" spans="1:1">
      <c r="A2980" s="11"/>
    </row>
    <row r="2981" spans="1:1">
      <c r="A2981" s="11"/>
    </row>
    <row r="2982" spans="1:1">
      <c r="A2982" s="11"/>
    </row>
    <row r="2983" spans="1:1">
      <c r="A2983" s="11"/>
    </row>
    <row r="2984" spans="1:1">
      <c r="A2984" s="11"/>
    </row>
    <row r="2985" spans="1:1">
      <c r="A2985" s="11"/>
    </row>
    <row r="2986" spans="1:1">
      <c r="A2986" s="11"/>
    </row>
    <row r="2987" spans="1:1">
      <c r="A2987" s="11"/>
    </row>
    <row r="2988" spans="1:1">
      <c r="A2988" s="11"/>
    </row>
    <row r="2989" spans="1:1">
      <c r="A2989" s="11"/>
    </row>
    <row r="2990" spans="1:1">
      <c r="A2990" s="11"/>
    </row>
    <row r="2991" spans="1:1">
      <c r="A2991" s="11"/>
    </row>
    <row r="2992" spans="1:1">
      <c r="A2992" s="11"/>
    </row>
    <row r="2993" spans="1:1">
      <c r="A2993" s="11"/>
    </row>
    <row r="2994" spans="1:1">
      <c r="A2994" s="11"/>
    </row>
    <row r="2995" spans="1:1">
      <c r="A2995" s="11"/>
    </row>
    <row r="2996" spans="1:1">
      <c r="A2996" s="11"/>
    </row>
    <row r="2997" spans="1:1">
      <c r="A2997" s="11"/>
    </row>
    <row r="2998" spans="1:1">
      <c r="A2998" s="11"/>
    </row>
    <row r="2999" spans="1:1">
      <c r="A2999" s="11"/>
    </row>
    <row r="3000" spans="1:1">
      <c r="A3000" s="11"/>
    </row>
    <row r="3001" spans="1:1">
      <c r="A3001" s="11"/>
    </row>
    <row r="3002" spans="1:1">
      <c r="A3002" s="11"/>
    </row>
    <row r="3003" spans="1:1">
      <c r="A3003" s="11"/>
    </row>
    <row r="3004" spans="1:1">
      <c r="A3004" s="11"/>
    </row>
    <row r="3005" spans="1:1">
      <c r="A3005" s="11"/>
    </row>
    <row r="3006" spans="1:1">
      <c r="A3006" s="11"/>
    </row>
    <row r="3007" spans="1:1">
      <c r="A3007" s="11"/>
    </row>
    <row r="3008" spans="1:1">
      <c r="A3008" s="11"/>
    </row>
    <row r="3009" spans="1:1">
      <c r="A3009" s="11"/>
    </row>
    <row r="3010" spans="1:1">
      <c r="A3010" s="11"/>
    </row>
    <row r="3011" spans="1:1">
      <c r="A3011" s="11"/>
    </row>
    <row r="3012" spans="1:1">
      <c r="A3012" s="11"/>
    </row>
    <row r="3013" spans="1:1">
      <c r="A3013" s="11"/>
    </row>
    <row r="3014" spans="1:1">
      <c r="A3014" s="11"/>
    </row>
    <row r="3015" spans="1:1">
      <c r="A3015" s="11"/>
    </row>
    <row r="3016" spans="1:1">
      <c r="A3016" s="11"/>
    </row>
    <row r="3017" spans="1:1">
      <c r="A3017" s="11"/>
    </row>
    <row r="3018" spans="1:1">
      <c r="A3018" s="11"/>
    </row>
    <row r="3019" spans="1:1">
      <c r="A3019" s="11"/>
    </row>
    <row r="3020" spans="1:1">
      <c r="A3020" s="11"/>
    </row>
    <row r="3021" spans="1:1">
      <c r="A3021" s="11"/>
    </row>
    <row r="3022" spans="1:1">
      <c r="A3022" s="11"/>
    </row>
    <row r="3023" spans="1:1">
      <c r="A3023" s="11"/>
    </row>
    <row r="3024" spans="1:1">
      <c r="A3024" s="11"/>
    </row>
    <row r="3025" spans="1:1">
      <c r="A3025" s="11"/>
    </row>
    <row r="3026" spans="1:1">
      <c r="A3026" s="11"/>
    </row>
    <row r="3027" spans="1:1">
      <c r="A3027" s="11"/>
    </row>
    <row r="3028" spans="1:1">
      <c r="A3028" s="11"/>
    </row>
    <row r="3029" spans="1:1">
      <c r="A3029" s="11"/>
    </row>
    <row r="3030" spans="1:1">
      <c r="A3030" s="11"/>
    </row>
    <row r="3031" spans="1:1">
      <c r="A3031" s="11"/>
    </row>
    <row r="3032" spans="1:1">
      <c r="A3032" s="11"/>
    </row>
    <row r="3033" spans="1:1">
      <c r="A3033" s="11"/>
    </row>
    <row r="3034" spans="1:1">
      <c r="A3034" s="11"/>
    </row>
    <row r="3035" spans="1:1">
      <c r="A3035" s="11"/>
    </row>
    <row r="3036" spans="1:1">
      <c r="A3036" s="11"/>
    </row>
    <row r="3037" spans="1:1">
      <c r="A3037" s="11"/>
    </row>
    <row r="3038" spans="1:1">
      <c r="A3038" s="11"/>
    </row>
    <row r="3039" spans="1:1">
      <c r="A3039" s="11"/>
    </row>
    <row r="3040" spans="1:1">
      <c r="A3040" s="11"/>
    </row>
    <row r="3041" spans="1:1">
      <c r="A3041" s="11"/>
    </row>
    <row r="3042" spans="1:1">
      <c r="A3042" s="11"/>
    </row>
    <row r="3043" spans="1:1">
      <c r="A3043" s="11"/>
    </row>
    <row r="3044" spans="1:1">
      <c r="A3044" s="11"/>
    </row>
    <row r="3045" spans="1:1">
      <c r="A3045" s="11"/>
    </row>
    <row r="3046" spans="1:1">
      <c r="A3046" s="11"/>
    </row>
    <row r="3047" spans="1:1">
      <c r="A3047" s="11"/>
    </row>
    <row r="3048" spans="1:1">
      <c r="A3048" s="11"/>
    </row>
    <row r="3049" spans="1:1">
      <c r="A3049" s="11"/>
    </row>
    <row r="3050" spans="1:1">
      <c r="A3050" s="11"/>
    </row>
    <row r="3051" spans="1:1">
      <c r="A3051" s="11"/>
    </row>
    <row r="3052" spans="1:1">
      <c r="A3052" s="11"/>
    </row>
    <row r="3053" spans="1:1">
      <c r="A3053" s="11"/>
    </row>
    <row r="3054" spans="1:1">
      <c r="A3054" s="11"/>
    </row>
    <row r="3055" spans="1:1">
      <c r="A3055" s="11"/>
    </row>
    <row r="3056" spans="1:1">
      <c r="A3056" s="11"/>
    </row>
    <row r="3057" spans="1:1">
      <c r="A3057" s="11"/>
    </row>
    <row r="3058" spans="1:1">
      <c r="A3058" s="11"/>
    </row>
    <row r="3059" spans="1:1">
      <c r="A3059" s="11"/>
    </row>
    <row r="3060" spans="1:1">
      <c r="A3060" s="11"/>
    </row>
    <row r="3061" spans="1:1">
      <c r="A3061" s="11"/>
    </row>
    <row r="3062" spans="1:1">
      <c r="A3062" s="11"/>
    </row>
    <row r="3063" spans="1:1">
      <c r="A3063" s="11"/>
    </row>
    <row r="3064" spans="1:1">
      <c r="A3064" s="11"/>
    </row>
    <row r="3065" spans="1:1">
      <c r="A3065" s="11"/>
    </row>
    <row r="3066" spans="1:1">
      <c r="A3066" s="11"/>
    </row>
    <row r="3067" spans="1:1">
      <c r="A3067" s="11"/>
    </row>
    <row r="3068" spans="1:1">
      <c r="A3068" s="11"/>
    </row>
    <row r="3069" spans="1:1">
      <c r="A3069" s="11"/>
    </row>
    <row r="3070" spans="1:1">
      <c r="A3070" s="11"/>
    </row>
    <row r="3071" spans="1:1">
      <c r="A3071" s="11"/>
    </row>
    <row r="3072" spans="1:1">
      <c r="A3072" s="11"/>
    </row>
    <row r="3073" spans="1:1">
      <c r="A3073" s="11"/>
    </row>
    <row r="3074" spans="1:1">
      <c r="A3074" s="11"/>
    </row>
    <row r="3075" spans="1:1">
      <c r="A3075" s="11"/>
    </row>
    <row r="3076" spans="1:1">
      <c r="A3076" s="11"/>
    </row>
    <row r="3077" spans="1:1">
      <c r="A3077" s="11"/>
    </row>
    <row r="3078" spans="1:1">
      <c r="A3078" s="11"/>
    </row>
    <row r="3079" spans="1:1">
      <c r="A3079" s="11"/>
    </row>
    <row r="3080" spans="1:1">
      <c r="A3080" s="11"/>
    </row>
    <row r="3081" spans="1:1">
      <c r="A3081" s="11"/>
    </row>
    <row r="3082" spans="1:1">
      <c r="A3082" s="11"/>
    </row>
    <row r="3083" spans="1:1">
      <c r="A3083" s="11"/>
    </row>
    <row r="3084" spans="1:1">
      <c r="A3084" s="11"/>
    </row>
    <row r="3085" spans="1:1">
      <c r="A3085" s="11"/>
    </row>
    <row r="3086" spans="1:1">
      <c r="A3086" s="11"/>
    </row>
    <row r="3087" spans="1:1">
      <c r="A3087" s="11"/>
    </row>
    <row r="3088" spans="1:1">
      <c r="A3088" s="11"/>
    </row>
    <row r="3089" spans="1:1">
      <c r="A3089" s="11"/>
    </row>
    <row r="3090" spans="1:1">
      <c r="A3090" s="11"/>
    </row>
    <row r="3091" spans="1:1">
      <c r="A3091" s="11"/>
    </row>
    <row r="3092" spans="1:1">
      <c r="A3092" s="11"/>
    </row>
    <row r="3093" spans="1:1">
      <c r="A3093" s="11"/>
    </row>
    <row r="3094" spans="1:1">
      <c r="A3094" s="11"/>
    </row>
    <row r="3095" spans="1:1">
      <c r="A3095" s="11"/>
    </row>
    <row r="3096" spans="1:1">
      <c r="A3096" s="11"/>
    </row>
    <row r="3097" spans="1:1">
      <c r="A3097" s="11"/>
    </row>
    <row r="3098" spans="1:1">
      <c r="A3098" s="11"/>
    </row>
    <row r="3099" spans="1:1">
      <c r="A3099" s="11"/>
    </row>
    <row r="3100" spans="1:1">
      <c r="A3100" s="11"/>
    </row>
    <row r="3101" spans="1:1">
      <c r="A3101" s="11"/>
    </row>
    <row r="3102" spans="1:1">
      <c r="A3102" s="11"/>
    </row>
    <row r="3103" spans="1:1">
      <c r="A3103" s="11"/>
    </row>
    <row r="3104" spans="1:1">
      <c r="A3104" s="11"/>
    </row>
    <row r="3105" spans="1:1">
      <c r="A3105" s="11"/>
    </row>
    <row r="3106" spans="1:1">
      <c r="A3106" s="11"/>
    </row>
    <row r="3107" spans="1:1">
      <c r="A3107" s="11"/>
    </row>
    <row r="3108" spans="1:1">
      <c r="A3108" s="11"/>
    </row>
    <row r="3109" spans="1:1">
      <c r="A3109" s="11"/>
    </row>
    <row r="3110" spans="1:1">
      <c r="A3110" s="11"/>
    </row>
    <row r="3111" spans="1:1">
      <c r="A3111" s="11"/>
    </row>
    <row r="3112" spans="1:1">
      <c r="A3112" s="11"/>
    </row>
    <row r="3113" spans="1:1">
      <c r="A3113" s="11"/>
    </row>
    <row r="3114" spans="1:1">
      <c r="A3114" s="11"/>
    </row>
    <row r="3115" spans="1:1">
      <c r="A3115" s="11"/>
    </row>
    <row r="3116" spans="1:1">
      <c r="A3116" s="11"/>
    </row>
    <row r="3117" spans="1:1">
      <c r="A3117" s="11"/>
    </row>
    <row r="3118" spans="1:1">
      <c r="A3118" s="11"/>
    </row>
    <row r="3119" spans="1:1">
      <c r="A3119" s="11"/>
    </row>
    <row r="3120" spans="1:1">
      <c r="A3120" s="11"/>
    </row>
    <row r="3121" spans="1:1">
      <c r="A3121" s="11"/>
    </row>
    <row r="3122" spans="1:1">
      <c r="A3122" s="11"/>
    </row>
    <row r="3123" spans="1:1">
      <c r="A3123" s="11"/>
    </row>
    <row r="3124" spans="1:1">
      <c r="A3124" s="11"/>
    </row>
    <row r="3125" spans="1:1">
      <c r="A3125" s="11"/>
    </row>
    <row r="3126" spans="1:1">
      <c r="A3126" s="11"/>
    </row>
    <row r="3127" spans="1:1">
      <c r="A3127" s="11"/>
    </row>
    <row r="3128" spans="1:1">
      <c r="A3128" s="11"/>
    </row>
    <row r="3129" spans="1:1">
      <c r="A3129" s="11"/>
    </row>
    <row r="3130" spans="1:1">
      <c r="A3130" s="11"/>
    </row>
    <row r="3131" spans="1:1">
      <c r="A3131" s="11"/>
    </row>
    <row r="3132" spans="1:1">
      <c r="A3132" s="11"/>
    </row>
    <row r="3133" spans="1:1">
      <c r="A3133" s="11"/>
    </row>
    <row r="3134" spans="1:1">
      <c r="A3134" s="11"/>
    </row>
    <row r="3135" spans="1:1">
      <c r="A3135" s="11"/>
    </row>
    <row r="3136" spans="1:1">
      <c r="A3136" s="11"/>
    </row>
    <row r="3137" spans="1:1">
      <c r="A3137" s="11"/>
    </row>
    <row r="3138" spans="1:1">
      <c r="A3138" s="11"/>
    </row>
    <row r="3139" spans="1:1">
      <c r="A3139" s="11"/>
    </row>
    <row r="3140" spans="1:1">
      <c r="A3140" s="11"/>
    </row>
    <row r="3141" spans="1:1">
      <c r="A3141" s="11"/>
    </row>
    <row r="3142" spans="1:1">
      <c r="A3142" s="11"/>
    </row>
    <row r="3143" spans="1:1">
      <c r="A3143" s="11"/>
    </row>
    <row r="3144" spans="1:1">
      <c r="A3144" s="11"/>
    </row>
    <row r="3145" spans="1:1">
      <c r="A3145" s="11"/>
    </row>
    <row r="3146" spans="1:1">
      <c r="A3146" s="11"/>
    </row>
    <row r="3147" spans="1:1">
      <c r="A3147" s="11"/>
    </row>
    <row r="3148" spans="1:1">
      <c r="A3148" s="11"/>
    </row>
    <row r="3149" spans="1:1">
      <c r="A3149" s="11"/>
    </row>
    <row r="3150" spans="1:1">
      <c r="A3150" s="11"/>
    </row>
    <row r="3151" spans="1:1">
      <c r="A3151" s="11"/>
    </row>
    <row r="3152" spans="1:1">
      <c r="A3152" s="11"/>
    </row>
    <row r="3153" spans="1:1">
      <c r="A3153" s="11"/>
    </row>
    <row r="3154" spans="1:1">
      <c r="A3154" s="11"/>
    </row>
    <row r="3155" spans="1:1">
      <c r="A3155" s="11"/>
    </row>
    <row r="3156" spans="1:1">
      <c r="A3156" s="11"/>
    </row>
    <row r="3157" spans="1:1">
      <c r="A3157" s="11"/>
    </row>
    <row r="3158" spans="1:1">
      <c r="A3158" s="11"/>
    </row>
    <row r="3159" spans="1:1">
      <c r="A3159" s="11"/>
    </row>
    <row r="3160" spans="1:1">
      <c r="A3160" s="11"/>
    </row>
    <row r="3161" spans="1:1">
      <c r="A3161" s="11"/>
    </row>
    <row r="3162" spans="1:1">
      <c r="A3162" s="11"/>
    </row>
    <row r="3163" spans="1:1">
      <c r="A3163" s="11"/>
    </row>
    <row r="3164" spans="1:1">
      <c r="A3164" s="11"/>
    </row>
    <row r="3165" spans="1:1">
      <c r="A3165" s="11"/>
    </row>
    <row r="3166" spans="1:1">
      <c r="A3166" s="11"/>
    </row>
    <row r="3167" spans="1:1">
      <c r="A3167" s="11"/>
    </row>
    <row r="3168" spans="1:1">
      <c r="A3168" s="11"/>
    </row>
    <row r="3169" spans="1:1">
      <c r="A3169" s="11"/>
    </row>
    <row r="3170" spans="1:1">
      <c r="A3170" s="11"/>
    </row>
    <row r="3171" spans="1:1">
      <c r="A3171" s="11"/>
    </row>
    <row r="3172" spans="1:1">
      <c r="A3172" s="11"/>
    </row>
    <row r="3173" spans="1:1">
      <c r="A3173" s="11"/>
    </row>
    <row r="3174" spans="1:1">
      <c r="A3174" s="11"/>
    </row>
    <row r="3175" spans="1:1">
      <c r="A3175" s="11"/>
    </row>
    <row r="3176" spans="1:1">
      <c r="A3176" s="11"/>
    </row>
    <row r="3177" spans="1:1">
      <c r="A3177" s="11"/>
    </row>
    <row r="3178" spans="1:1">
      <c r="A3178" s="11"/>
    </row>
    <row r="3179" spans="1:1">
      <c r="A3179" s="11"/>
    </row>
    <row r="3180" spans="1:1">
      <c r="A3180" s="11"/>
    </row>
    <row r="3181" spans="1:1">
      <c r="A3181" s="11"/>
    </row>
    <row r="3182" spans="1:1">
      <c r="A3182" s="11"/>
    </row>
    <row r="3183" spans="1:1">
      <c r="A3183" s="11"/>
    </row>
    <row r="3184" spans="1:1">
      <c r="A3184" s="11"/>
    </row>
    <row r="3185" spans="1:1">
      <c r="A3185" s="11"/>
    </row>
    <row r="3186" spans="1:1">
      <c r="A3186" s="11"/>
    </row>
    <row r="3187" spans="1:1">
      <c r="A3187" s="11"/>
    </row>
    <row r="3188" spans="1:1">
      <c r="A3188" s="11"/>
    </row>
    <row r="3189" spans="1:1">
      <c r="A3189" s="11"/>
    </row>
    <row r="3190" spans="1:1">
      <c r="A3190" s="11"/>
    </row>
    <row r="3191" spans="1:1">
      <c r="A3191" s="11"/>
    </row>
    <row r="3192" spans="1:1">
      <c r="A3192" s="11"/>
    </row>
    <row r="3193" spans="1:1">
      <c r="A3193" s="11"/>
    </row>
    <row r="3194" spans="1:1">
      <c r="A3194" s="11"/>
    </row>
    <row r="3195" spans="1:1">
      <c r="A3195" s="11"/>
    </row>
    <row r="3196" spans="1:1">
      <c r="A3196" s="11"/>
    </row>
    <row r="3197" spans="1:1">
      <c r="A3197" s="11"/>
    </row>
    <row r="3198" spans="1:1">
      <c r="A3198" s="11"/>
    </row>
    <row r="3199" spans="1:1">
      <c r="A3199" s="11"/>
    </row>
    <row r="3200" spans="1:1">
      <c r="A3200" s="11"/>
    </row>
    <row r="3201" spans="1:1">
      <c r="A3201" s="11"/>
    </row>
    <row r="3202" spans="1:1">
      <c r="A3202" s="11"/>
    </row>
    <row r="3203" spans="1:1">
      <c r="A3203" s="11"/>
    </row>
    <row r="3204" spans="1:1">
      <c r="A3204" s="11"/>
    </row>
    <row r="3205" spans="1:1">
      <c r="A3205" s="11"/>
    </row>
    <row r="3206" spans="1:1">
      <c r="A3206" s="11"/>
    </row>
    <row r="3207" spans="1:1">
      <c r="A3207" s="11"/>
    </row>
    <row r="3208" spans="1:1">
      <c r="A3208" s="11"/>
    </row>
    <row r="3209" spans="1:1">
      <c r="A3209" s="11"/>
    </row>
    <row r="3210" spans="1:1">
      <c r="A3210" s="11"/>
    </row>
    <row r="3211" spans="1:1">
      <c r="A3211" s="11"/>
    </row>
    <row r="3212" spans="1:1">
      <c r="A3212" s="11"/>
    </row>
    <row r="3213" spans="1:1">
      <c r="A3213" s="11"/>
    </row>
    <row r="3214" spans="1:1">
      <c r="A3214" s="11"/>
    </row>
    <row r="3215" spans="1:1">
      <c r="A3215" s="11"/>
    </row>
    <row r="3216" spans="1:1">
      <c r="A3216" s="11"/>
    </row>
    <row r="3217" spans="1:1">
      <c r="A3217" s="11"/>
    </row>
    <row r="3218" spans="1:1">
      <c r="A3218" s="11"/>
    </row>
    <row r="3219" spans="1:1">
      <c r="A3219" s="11"/>
    </row>
    <row r="3220" spans="1:1">
      <c r="A3220" s="11"/>
    </row>
    <row r="3221" spans="1:1">
      <c r="A3221" s="11"/>
    </row>
    <row r="3222" spans="1:1">
      <c r="A3222" s="11"/>
    </row>
    <row r="3223" spans="1:1">
      <c r="A3223" s="11"/>
    </row>
    <row r="3224" spans="1:1">
      <c r="A3224" s="11"/>
    </row>
    <row r="3225" spans="1:1">
      <c r="A3225" s="11"/>
    </row>
    <row r="3226" spans="1:1">
      <c r="A3226" s="11"/>
    </row>
    <row r="3227" spans="1:1">
      <c r="A3227" s="11"/>
    </row>
    <row r="3228" spans="1:1">
      <c r="A3228" s="11"/>
    </row>
    <row r="3229" spans="1:1">
      <c r="A3229" s="11"/>
    </row>
    <row r="3230" spans="1:1">
      <c r="A3230" s="11"/>
    </row>
    <row r="3231" spans="1:1">
      <c r="A3231" s="11"/>
    </row>
    <row r="3232" spans="1:1">
      <c r="A3232" s="11"/>
    </row>
    <row r="3233" spans="1:1">
      <c r="A3233" s="11"/>
    </row>
    <row r="3234" spans="1:1">
      <c r="A3234" s="11"/>
    </row>
    <row r="3235" spans="1:1">
      <c r="A3235" s="11"/>
    </row>
    <row r="3236" spans="1:1">
      <c r="A3236" s="11"/>
    </row>
    <row r="3237" spans="1:1">
      <c r="A3237" s="11"/>
    </row>
    <row r="3238" spans="1:1">
      <c r="A3238" s="11"/>
    </row>
    <row r="3239" spans="1:1">
      <c r="A3239" s="11"/>
    </row>
    <row r="3240" spans="1:1">
      <c r="A3240" s="11"/>
    </row>
    <row r="3241" spans="1:1">
      <c r="A3241" s="11"/>
    </row>
    <row r="3242" spans="1:1">
      <c r="A3242" s="11"/>
    </row>
    <row r="3243" spans="1:1">
      <c r="A3243" s="11"/>
    </row>
    <row r="3244" spans="1:1">
      <c r="A3244" s="11"/>
    </row>
    <row r="3245" spans="1:1">
      <c r="A3245" s="11"/>
    </row>
    <row r="3246" spans="1:1">
      <c r="A3246" s="11"/>
    </row>
    <row r="3247" spans="1:1">
      <c r="A3247" s="11"/>
    </row>
    <row r="3248" spans="1:1">
      <c r="A3248" s="11"/>
    </row>
    <row r="3249" spans="1:1">
      <c r="A3249" s="11"/>
    </row>
    <row r="3250" spans="1:1">
      <c r="A3250" s="11"/>
    </row>
    <row r="3251" spans="1:1">
      <c r="A3251" s="11"/>
    </row>
    <row r="3252" spans="1:1">
      <c r="A3252" s="11"/>
    </row>
    <row r="3253" spans="1:1">
      <c r="A3253" s="11"/>
    </row>
    <row r="3254" spans="1:1">
      <c r="A3254" s="11"/>
    </row>
    <row r="3255" spans="1:1">
      <c r="A3255" s="11"/>
    </row>
    <row r="3256" spans="1:1">
      <c r="A3256" s="11"/>
    </row>
    <row r="3257" spans="1:1">
      <c r="A3257" s="11"/>
    </row>
    <row r="3258" spans="1:1">
      <c r="A3258" s="11"/>
    </row>
    <row r="3259" spans="1:1">
      <c r="A3259" s="11"/>
    </row>
    <row r="3260" spans="1:1">
      <c r="A3260" s="11"/>
    </row>
    <row r="3261" spans="1:1">
      <c r="A3261" s="11"/>
    </row>
    <row r="3262" spans="1:1">
      <c r="A3262" s="11"/>
    </row>
    <row r="3263" spans="1:1">
      <c r="A3263" s="11"/>
    </row>
    <row r="3264" spans="1:1">
      <c r="A3264" s="11"/>
    </row>
    <row r="3265" spans="1:1">
      <c r="A3265" s="11"/>
    </row>
    <row r="3266" spans="1:1">
      <c r="A3266" s="11"/>
    </row>
    <row r="3267" spans="1:1">
      <c r="A3267" s="11"/>
    </row>
    <row r="3268" spans="1:1">
      <c r="A3268" s="11"/>
    </row>
    <row r="3269" spans="1:1">
      <c r="A3269" s="11"/>
    </row>
    <row r="3270" spans="1:1">
      <c r="A3270" s="11"/>
    </row>
    <row r="3271" spans="1:1">
      <c r="A3271" s="11"/>
    </row>
    <row r="3272" spans="1:1">
      <c r="A3272" s="11"/>
    </row>
    <row r="3273" spans="1:1">
      <c r="A3273" s="11"/>
    </row>
    <row r="3274" spans="1:1">
      <c r="A3274" s="11"/>
    </row>
    <row r="3275" spans="1:1">
      <c r="A3275" s="11"/>
    </row>
    <row r="3276" spans="1:1">
      <c r="A3276" s="11"/>
    </row>
    <row r="3277" spans="1:1">
      <c r="A3277" s="11"/>
    </row>
    <row r="3278" spans="1:1">
      <c r="A3278" s="11"/>
    </row>
    <row r="3279" spans="1:1">
      <c r="A3279" s="11"/>
    </row>
    <row r="3280" spans="1:1">
      <c r="A3280" s="11"/>
    </row>
    <row r="3281" spans="1:1">
      <c r="A3281" s="11"/>
    </row>
    <row r="3282" spans="1:1">
      <c r="A3282" s="11"/>
    </row>
    <row r="3283" spans="1:1">
      <c r="A3283" s="11"/>
    </row>
    <row r="3284" spans="1:1">
      <c r="A3284" s="11"/>
    </row>
    <row r="3285" spans="1:1">
      <c r="A3285" s="11"/>
    </row>
    <row r="3286" spans="1:1">
      <c r="A3286" s="11"/>
    </row>
    <row r="3287" spans="1:1">
      <c r="A3287" s="11"/>
    </row>
    <row r="3288" spans="1:1">
      <c r="A3288" s="11"/>
    </row>
    <row r="3289" spans="1:1">
      <c r="A3289" s="11"/>
    </row>
    <row r="3290" spans="1:1">
      <c r="A3290" s="11"/>
    </row>
    <row r="3291" spans="1:1">
      <c r="A3291" s="11"/>
    </row>
    <row r="3292" spans="1:1">
      <c r="A3292" s="11"/>
    </row>
    <row r="3293" spans="1:1">
      <c r="A3293" s="11"/>
    </row>
    <row r="3294" spans="1:1">
      <c r="A3294" s="11"/>
    </row>
    <row r="3295" spans="1:1">
      <c r="A3295" s="11"/>
    </row>
    <row r="3296" spans="1:1">
      <c r="A3296" s="11"/>
    </row>
    <row r="3297" spans="1:1">
      <c r="A3297" s="11"/>
    </row>
    <row r="3298" spans="1:1">
      <c r="A3298" s="11"/>
    </row>
    <row r="3299" spans="1:1">
      <c r="A3299" s="11"/>
    </row>
    <row r="3300" spans="1:1">
      <c r="A3300" s="11"/>
    </row>
    <row r="3301" spans="1:1">
      <c r="A3301" s="11"/>
    </row>
    <row r="3302" spans="1:1">
      <c r="A3302" s="11"/>
    </row>
    <row r="3303" spans="1:1">
      <c r="A3303" s="11"/>
    </row>
    <row r="3304" spans="1:1">
      <c r="A3304" s="11"/>
    </row>
    <row r="3305" spans="1:1">
      <c r="A3305" s="11"/>
    </row>
    <row r="3306" spans="1:1">
      <c r="A3306" s="11"/>
    </row>
    <row r="3307" spans="1:1">
      <c r="A3307" s="11"/>
    </row>
    <row r="3308" spans="1:1">
      <c r="A3308" s="11"/>
    </row>
    <row r="3309" spans="1:1">
      <c r="A3309" s="11"/>
    </row>
    <row r="3310" spans="1:1">
      <c r="A3310" s="11"/>
    </row>
    <row r="3311" spans="1:1">
      <c r="A3311" s="11"/>
    </row>
    <row r="3312" spans="1:1">
      <c r="A3312" s="11"/>
    </row>
    <row r="3313" spans="1:1">
      <c r="A3313" s="11"/>
    </row>
    <row r="3314" spans="1:1">
      <c r="A3314" s="11"/>
    </row>
    <row r="3315" spans="1:1">
      <c r="A3315" s="11"/>
    </row>
    <row r="3316" spans="1:1">
      <c r="A3316" s="11"/>
    </row>
    <row r="3317" spans="1:1">
      <c r="A3317" s="11"/>
    </row>
    <row r="3318" spans="1:1">
      <c r="A3318" s="11"/>
    </row>
    <row r="3319" spans="1:1">
      <c r="A3319" s="11"/>
    </row>
    <row r="3320" spans="1:1">
      <c r="A3320" s="11"/>
    </row>
    <row r="3321" spans="1:1">
      <c r="A3321" s="11"/>
    </row>
    <row r="3322" spans="1:1">
      <c r="A3322" s="11"/>
    </row>
    <row r="3323" spans="1:1">
      <c r="A3323" s="11"/>
    </row>
    <row r="3324" spans="1:1">
      <c r="A3324" s="11"/>
    </row>
    <row r="3325" spans="1:1">
      <c r="A3325" s="11"/>
    </row>
    <row r="3326" spans="1:1">
      <c r="A3326" s="11"/>
    </row>
    <row r="3327" spans="1:1">
      <c r="A3327" s="11"/>
    </row>
    <row r="3328" spans="1:1">
      <c r="A3328" s="11"/>
    </row>
    <row r="3329" spans="1:1">
      <c r="A3329" s="11"/>
    </row>
    <row r="3330" spans="1:1">
      <c r="A3330" s="11"/>
    </row>
    <row r="3331" spans="1:1">
      <c r="A3331" s="11"/>
    </row>
    <row r="3332" spans="1:1">
      <c r="A3332" s="11"/>
    </row>
    <row r="3333" spans="1:1">
      <c r="A3333" s="11"/>
    </row>
    <row r="3334" spans="1:1">
      <c r="A3334" s="11"/>
    </row>
    <row r="3335" spans="1:1">
      <c r="A3335" s="11"/>
    </row>
    <row r="3336" spans="1:1">
      <c r="A3336" s="11"/>
    </row>
    <row r="3337" spans="1:1">
      <c r="A3337" s="11"/>
    </row>
    <row r="3338" spans="1:1">
      <c r="A3338" s="11"/>
    </row>
    <row r="3339" spans="1:1">
      <c r="A3339" s="11"/>
    </row>
    <row r="3340" spans="1:1">
      <c r="A3340" s="11"/>
    </row>
    <row r="3341" spans="1:1">
      <c r="A3341" s="11"/>
    </row>
    <row r="3342" spans="1:1">
      <c r="A3342" s="11"/>
    </row>
    <row r="3343" spans="1:1">
      <c r="A3343" s="11"/>
    </row>
    <row r="3344" spans="1:1">
      <c r="A3344" s="11"/>
    </row>
    <row r="3345" spans="1:1">
      <c r="A3345" s="11"/>
    </row>
    <row r="3346" spans="1:1">
      <c r="A3346" s="11"/>
    </row>
    <row r="3347" spans="1:1">
      <c r="A3347" s="11"/>
    </row>
    <row r="3348" spans="1:1">
      <c r="A3348" s="11"/>
    </row>
    <row r="3349" spans="1:1">
      <c r="A3349" s="11"/>
    </row>
    <row r="3350" spans="1:1">
      <c r="A3350" s="11"/>
    </row>
    <row r="3351" spans="1:1">
      <c r="A3351" s="11"/>
    </row>
    <row r="3352" spans="1:1">
      <c r="A3352" s="11"/>
    </row>
    <row r="3353" spans="1:1">
      <c r="A3353" s="11"/>
    </row>
    <row r="3354" spans="1:1">
      <c r="A3354" s="11"/>
    </row>
    <row r="3355" spans="1:1">
      <c r="A3355" s="11"/>
    </row>
    <row r="3356" spans="1:1">
      <c r="A3356" s="11"/>
    </row>
    <row r="3357" spans="1:1">
      <c r="A3357" s="11"/>
    </row>
    <row r="3358" spans="1:1">
      <c r="A3358" s="11"/>
    </row>
    <row r="3359" spans="1:1">
      <c r="A3359" s="11"/>
    </row>
    <row r="3360" spans="1:1">
      <c r="A3360" s="11"/>
    </row>
    <row r="3361" spans="1:1">
      <c r="A3361" s="11"/>
    </row>
    <row r="3362" spans="1:1">
      <c r="A3362" s="11"/>
    </row>
    <row r="3363" spans="1:1">
      <c r="A3363" s="11"/>
    </row>
    <row r="3364" spans="1:1">
      <c r="A3364" s="11"/>
    </row>
    <row r="3365" spans="1:1">
      <c r="A3365" s="11"/>
    </row>
    <row r="3366" spans="1:1">
      <c r="A3366" s="11"/>
    </row>
    <row r="3367" spans="1:1">
      <c r="A3367" s="11"/>
    </row>
    <row r="3368" spans="1:1">
      <c r="A3368" s="11"/>
    </row>
    <row r="3369" spans="1:1">
      <c r="A3369" s="11"/>
    </row>
    <row r="3370" spans="1:1">
      <c r="A3370" s="11"/>
    </row>
    <row r="3371" spans="1:1">
      <c r="A3371" s="11"/>
    </row>
    <row r="3372" spans="1:1">
      <c r="A3372" s="11"/>
    </row>
    <row r="3373" spans="1:1">
      <c r="A3373" s="11"/>
    </row>
    <row r="3374" spans="1:1">
      <c r="A3374" s="11"/>
    </row>
    <row r="3375" spans="1:1">
      <c r="A3375" s="11"/>
    </row>
    <row r="3376" spans="1:1">
      <c r="A3376" s="11"/>
    </row>
    <row r="3377" spans="1:1">
      <c r="A3377" s="11"/>
    </row>
    <row r="3378" spans="1:1">
      <c r="A3378" s="11"/>
    </row>
    <row r="3379" spans="1:1">
      <c r="A3379" s="11"/>
    </row>
    <row r="3380" spans="1:1">
      <c r="A3380" s="11"/>
    </row>
    <row r="3381" spans="1:1">
      <c r="A3381" s="11"/>
    </row>
    <row r="3382" spans="1:1">
      <c r="A3382" s="11"/>
    </row>
    <row r="3383" spans="1:1">
      <c r="A3383" s="11"/>
    </row>
    <row r="3384" spans="1:1">
      <c r="A3384" s="11"/>
    </row>
    <row r="3385" spans="1:1">
      <c r="A3385" s="11"/>
    </row>
    <row r="3386" spans="1:1">
      <c r="A3386" s="11"/>
    </row>
    <row r="3387" spans="1:1">
      <c r="A3387" s="11"/>
    </row>
    <row r="3388" spans="1:1">
      <c r="A3388" s="11"/>
    </row>
    <row r="3389" spans="1:1">
      <c r="A3389" s="11"/>
    </row>
    <row r="3390" spans="1:1">
      <c r="A3390" s="11"/>
    </row>
    <row r="3391" spans="1:1">
      <c r="A3391" s="11"/>
    </row>
    <row r="3392" spans="1:1">
      <c r="A3392" s="11"/>
    </row>
    <row r="3393" spans="1:1">
      <c r="A3393" s="11"/>
    </row>
    <row r="3394" spans="1:1">
      <c r="A3394" s="11"/>
    </row>
    <row r="3395" spans="1:1">
      <c r="A3395" s="11"/>
    </row>
    <row r="3396" spans="1:1">
      <c r="A3396" s="11"/>
    </row>
    <row r="3397" spans="1:1">
      <c r="A3397" s="11"/>
    </row>
    <row r="3398" spans="1:1">
      <c r="A3398" s="11"/>
    </row>
    <row r="3399" spans="1:1">
      <c r="A3399" s="11"/>
    </row>
    <row r="3400" spans="1:1">
      <c r="A3400" s="11"/>
    </row>
    <row r="3401" spans="1:1">
      <c r="A3401" s="11"/>
    </row>
    <row r="3402" spans="1:1">
      <c r="A3402" s="11"/>
    </row>
    <row r="3403" spans="1:1">
      <c r="A3403" s="11"/>
    </row>
    <row r="3404" spans="1:1">
      <c r="A3404" s="11"/>
    </row>
    <row r="3405" spans="1:1">
      <c r="A3405" s="11"/>
    </row>
    <row r="3406" spans="1:1">
      <c r="A3406" s="11"/>
    </row>
    <row r="3407" spans="1:1">
      <c r="A3407" s="11"/>
    </row>
    <row r="3408" spans="1:1">
      <c r="A3408" s="11"/>
    </row>
    <row r="3409" spans="1:1">
      <c r="A3409" s="11"/>
    </row>
    <row r="3410" spans="1:1">
      <c r="A3410" s="11"/>
    </row>
    <row r="3411" spans="1:1">
      <c r="A3411" s="11"/>
    </row>
    <row r="3412" spans="1:1">
      <c r="A3412" s="11"/>
    </row>
    <row r="3413" spans="1:1">
      <c r="A3413" s="11"/>
    </row>
    <row r="3414" spans="1:1">
      <c r="A3414" s="11"/>
    </row>
    <row r="3415" spans="1:1">
      <c r="A3415" s="11"/>
    </row>
    <row r="3416" spans="1:1">
      <c r="A3416" s="11"/>
    </row>
    <row r="3417" spans="1:1">
      <c r="A3417" s="11"/>
    </row>
    <row r="3418" spans="1:1">
      <c r="A3418" s="11"/>
    </row>
    <row r="3419" spans="1:1">
      <c r="A3419" s="11"/>
    </row>
    <row r="3420" spans="1:1">
      <c r="A3420" s="11"/>
    </row>
    <row r="3421" spans="1:1">
      <c r="A3421" s="11"/>
    </row>
    <row r="3422" spans="1:1">
      <c r="A3422" s="11"/>
    </row>
    <row r="3423" spans="1:1">
      <c r="A3423" s="11"/>
    </row>
    <row r="3424" spans="1:1">
      <c r="A3424" s="11"/>
    </row>
    <row r="3425" spans="1:1">
      <c r="A3425" s="11"/>
    </row>
    <row r="3426" spans="1:1">
      <c r="A3426" s="11"/>
    </row>
    <row r="3427" spans="1:1">
      <c r="A3427" s="11"/>
    </row>
    <row r="3428" spans="1:1">
      <c r="A3428" s="11"/>
    </row>
    <row r="3429" spans="1:1">
      <c r="A3429" s="11"/>
    </row>
    <row r="3430" spans="1:1">
      <c r="A3430" s="11"/>
    </row>
    <row r="3431" spans="1:1">
      <c r="A3431" s="11"/>
    </row>
    <row r="3432" spans="1:1">
      <c r="A3432" s="11"/>
    </row>
    <row r="3433" spans="1:1">
      <c r="A3433" s="11"/>
    </row>
    <row r="3434" spans="1:1">
      <c r="A3434" s="11"/>
    </row>
    <row r="3435" spans="1:1">
      <c r="A3435" s="11"/>
    </row>
    <row r="3436" spans="1:1">
      <c r="A3436" s="11"/>
    </row>
    <row r="3437" spans="1:1">
      <c r="A3437" s="11"/>
    </row>
    <row r="3438" spans="1:1">
      <c r="A3438" s="11"/>
    </row>
    <row r="3439" spans="1:1">
      <c r="A3439" s="11"/>
    </row>
    <row r="3440" spans="1:1">
      <c r="A3440" s="11"/>
    </row>
    <row r="3441" spans="1:1">
      <c r="A3441" s="11"/>
    </row>
    <row r="3442" spans="1:1">
      <c r="A3442" s="11"/>
    </row>
    <row r="3443" spans="1:1">
      <c r="A3443" s="11"/>
    </row>
    <row r="3444" spans="1:1">
      <c r="A3444" s="11"/>
    </row>
    <row r="3445" spans="1:1">
      <c r="A3445" s="11"/>
    </row>
    <row r="3446" spans="1:1">
      <c r="A3446" s="11"/>
    </row>
    <row r="3447" spans="1:1">
      <c r="A3447" s="11"/>
    </row>
    <row r="3448" spans="1:1">
      <c r="A3448" s="11"/>
    </row>
    <row r="3449" spans="1:1">
      <c r="A3449" s="11"/>
    </row>
    <row r="3450" spans="1:1">
      <c r="A3450" s="11"/>
    </row>
    <row r="3451" spans="1:1">
      <c r="A3451" s="11"/>
    </row>
    <row r="3452" spans="1:1">
      <c r="A3452" s="11"/>
    </row>
    <row r="3453" spans="1:1">
      <c r="A3453" s="11"/>
    </row>
    <row r="3454" spans="1:1">
      <c r="A3454" s="11"/>
    </row>
    <row r="3455" spans="1:1">
      <c r="A3455" s="11"/>
    </row>
    <row r="3456" spans="1:1">
      <c r="A3456" s="11"/>
    </row>
    <row r="3457" spans="1:1">
      <c r="A3457" s="11"/>
    </row>
    <row r="3458" spans="1:1">
      <c r="A3458" s="11"/>
    </row>
    <row r="3459" spans="1:1">
      <c r="A3459" s="11"/>
    </row>
    <row r="3460" spans="1:1">
      <c r="A3460" s="11"/>
    </row>
    <row r="3461" spans="1:1">
      <c r="A3461" s="11"/>
    </row>
    <row r="3462" spans="1:1">
      <c r="A3462" s="11"/>
    </row>
    <row r="3463" spans="1:1">
      <c r="A3463" s="11"/>
    </row>
    <row r="3464" spans="1:1">
      <c r="A3464" s="11"/>
    </row>
    <row r="3465" spans="1:1">
      <c r="A3465" s="11"/>
    </row>
    <row r="3466" spans="1:1">
      <c r="A3466" s="11"/>
    </row>
    <row r="3467" spans="1:1">
      <c r="A3467" s="11"/>
    </row>
    <row r="3468" spans="1:1">
      <c r="A3468" s="11"/>
    </row>
    <row r="3469" spans="1:1">
      <c r="A3469" s="11"/>
    </row>
    <row r="3470" spans="1:1">
      <c r="A3470" s="11"/>
    </row>
    <row r="3471" spans="1:1">
      <c r="A3471" s="11"/>
    </row>
    <row r="3472" spans="1:1">
      <c r="A3472" s="11"/>
    </row>
    <row r="3473" spans="1:1">
      <c r="A3473" s="11"/>
    </row>
    <row r="3474" spans="1:1">
      <c r="A3474" s="11"/>
    </row>
    <row r="3475" spans="1:1">
      <c r="A3475" s="11"/>
    </row>
    <row r="3476" spans="1:1">
      <c r="A3476" s="11"/>
    </row>
    <row r="3477" spans="1:1">
      <c r="A3477" s="11"/>
    </row>
    <row r="3478" spans="1:1">
      <c r="A3478" s="11"/>
    </row>
    <row r="3479" spans="1:1">
      <c r="A3479" s="11"/>
    </row>
    <row r="3480" spans="1:1">
      <c r="A3480" s="11"/>
    </row>
    <row r="3481" spans="1:1">
      <c r="A3481" s="11"/>
    </row>
    <row r="3482" spans="1:1">
      <c r="A3482" s="11"/>
    </row>
    <row r="3483" spans="1:1">
      <c r="A3483" s="11"/>
    </row>
    <row r="3484" spans="1:1">
      <c r="A3484" s="11"/>
    </row>
    <row r="3485" spans="1:1">
      <c r="A3485" s="11"/>
    </row>
    <row r="3486" spans="1:1">
      <c r="A3486" s="11"/>
    </row>
    <row r="3487" spans="1:1">
      <c r="A3487" s="11"/>
    </row>
    <row r="3488" spans="1:1">
      <c r="A3488" s="11"/>
    </row>
    <row r="3489" spans="1:1">
      <c r="A3489" s="11"/>
    </row>
    <row r="3490" spans="1:1">
      <c r="A3490" s="11"/>
    </row>
    <row r="3491" spans="1:1">
      <c r="A3491" s="11"/>
    </row>
    <row r="3492" spans="1:1">
      <c r="A3492" s="11"/>
    </row>
    <row r="3493" spans="1:1">
      <c r="A3493" s="11"/>
    </row>
    <row r="3494" spans="1:1">
      <c r="A3494" s="11"/>
    </row>
    <row r="3495" spans="1:1">
      <c r="A3495" s="11"/>
    </row>
    <row r="3496" spans="1:1">
      <c r="A3496" s="11"/>
    </row>
    <row r="3497" spans="1:1">
      <c r="A3497" s="11"/>
    </row>
    <row r="3498" spans="1:1">
      <c r="A3498" s="11"/>
    </row>
    <row r="3499" spans="1:1">
      <c r="A3499" s="11"/>
    </row>
    <row r="3500" spans="1:1">
      <c r="A3500" s="11"/>
    </row>
    <row r="3501" spans="1:1">
      <c r="A3501" s="11"/>
    </row>
    <row r="3502" spans="1:1">
      <c r="A3502" s="11"/>
    </row>
    <row r="3503" spans="1:1">
      <c r="A3503" s="11"/>
    </row>
    <row r="3504" spans="1:1">
      <c r="A3504" s="11"/>
    </row>
    <row r="3505" spans="1:1">
      <c r="A3505" s="11"/>
    </row>
    <row r="3506" spans="1:1">
      <c r="A3506" s="11"/>
    </row>
    <row r="3507" spans="1:1">
      <c r="A3507" s="11"/>
    </row>
    <row r="3508" spans="1:1">
      <c r="A3508" s="11"/>
    </row>
    <row r="3509" spans="1:1">
      <c r="A3509" s="11"/>
    </row>
    <row r="3510" spans="1:1">
      <c r="A3510" s="11"/>
    </row>
    <row r="3511" spans="1:1">
      <c r="A3511" s="11"/>
    </row>
    <row r="3512" spans="1:1">
      <c r="A3512" s="11"/>
    </row>
    <row r="3513" spans="1:1">
      <c r="A3513" s="11"/>
    </row>
    <row r="3514" spans="1:1">
      <c r="A3514" s="11"/>
    </row>
    <row r="3515" spans="1:1">
      <c r="A3515" s="11"/>
    </row>
    <row r="3516" spans="1:1">
      <c r="A3516" s="11"/>
    </row>
    <row r="3517" spans="1:1">
      <c r="A3517" s="11"/>
    </row>
    <row r="3518" spans="1:1">
      <c r="A3518" s="11"/>
    </row>
    <row r="3519" spans="1:1">
      <c r="A3519" s="11"/>
    </row>
    <row r="3520" spans="1:1">
      <c r="A3520" s="11"/>
    </row>
    <row r="3521" spans="1:1">
      <c r="A3521" s="11"/>
    </row>
    <row r="3522" spans="1:1">
      <c r="A3522" s="11"/>
    </row>
    <row r="3523" spans="1:1">
      <c r="A3523" s="11"/>
    </row>
    <row r="3524" spans="1:1">
      <c r="A3524" s="11"/>
    </row>
    <row r="3525" spans="1:1">
      <c r="A3525" s="11"/>
    </row>
    <row r="3526" spans="1:1">
      <c r="A3526" s="11"/>
    </row>
    <row r="3527" spans="1:1">
      <c r="A3527" s="11"/>
    </row>
    <row r="3528" spans="1:1">
      <c r="A3528" s="11"/>
    </row>
    <row r="3529" spans="1:1">
      <c r="A3529" s="11"/>
    </row>
    <row r="3530" spans="1:1">
      <c r="A3530" s="11"/>
    </row>
    <row r="3531" spans="1:1">
      <c r="A3531" s="11"/>
    </row>
    <row r="3532" spans="1:1">
      <c r="A3532" s="11"/>
    </row>
    <row r="3533" spans="1:1">
      <c r="A3533" s="11"/>
    </row>
    <row r="3534" spans="1:1">
      <c r="A3534" s="11"/>
    </row>
    <row r="3535" spans="1:1">
      <c r="A3535" s="11"/>
    </row>
    <row r="3536" spans="1:1">
      <c r="A3536" s="11"/>
    </row>
    <row r="3537" spans="1:1">
      <c r="A3537" s="11"/>
    </row>
    <row r="3538" spans="1:1">
      <c r="A3538" s="11"/>
    </row>
    <row r="3539" spans="1:1">
      <c r="A3539" s="11"/>
    </row>
    <row r="3540" spans="1:1">
      <c r="A3540" s="11"/>
    </row>
    <row r="3541" spans="1:1">
      <c r="A3541" s="11"/>
    </row>
    <row r="3542" spans="1:1">
      <c r="A3542" s="11"/>
    </row>
    <row r="3543" spans="1:1">
      <c r="A3543" s="11"/>
    </row>
    <row r="3544" spans="1:1">
      <c r="A3544" s="11"/>
    </row>
    <row r="3545" spans="1:1">
      <c r="A3545" s="11"/>
    </row>
    <row r="3546" spans="1:1">
      <c r="A3546" s="11"/>
    </row>
    <row r="3547" spans="1:1">
      <c r="A3547" s="11"/>
    </row>
    <row r="3548" spans="1:1">
      <c r="A3548" s="11"/>
    </row>
    <row r="3549" spans="1:1">
      <c r="A3549" s="11"/>
    </row>
    <row r="3550" spans="1:1">
      <c r="A3550" s="11"/>
    </row>
    <row r="3551" spans="1:1">
      <c r="A3551" s="11"/>
    </row>
    <row r="3552" spans="1:1">
      <c r="A3552" s="11"/>
    </row>
    <row r="3553" spans="1:1">
      <c r="A3553" s="11"/>
    </row>
    <row r="3554" spans="1:1">
      <c r="A3554" s="11"/>
    </row>
    <row r="3555" spans="1:1">
      <c r="A3555" s="11"/>
    </row>
    <row r="3556" spans="1:1">
      <c r="A3556" s="11"/>
    </row>
    <row r="3557" spans="1:1">
      <c r="A3557" s="11"/>
    </row>
    <row r="3558" spans="1:1">
      <c r="A3558" s="11"/>
    </row>
    <row r="3559" spans="1:1">
      <c r="A3559" s="11"/>
    </row>
    <row r="3560" spans="1:1">
      <c r="A3560" s="11"/>
    </row>
    <row r="3561" spans="1:1">
      <c r="A3561" s="11"/>
    </row>
    <row r="3562" spans="1:1">
      <c r="A3562" s="11"/>
    </row>
    <row r="3563" spans="1:1">
      <c r="A3563" s="11"/>
    </row>
    <row r="3564" spans="1:1">
      <c r="A3564" s="11"/>
    </row>
    <row r="3565" spans="1:1">
      <c r="A3565" s="11"/>
    </row>
    <row r="3566" spans="1:1">
      <c r="A3566" s="11"/>
    </row>
    <row r="3567" spans="1:1">
      <c r="A3567" s="11"/>
    </row>
    <row r="3568" spans="1:1">
      <c r="A3568" s="11"/>
    </row>
    <row r="3569" spans="1:1">
      <c r="A3569" s="11"/>
    </row>
    <row r="3570" spans="1:1">
      <c r="A3570" s="11"/>
    </row>
    <row r="3571" spans="1:1">
      <c r="A3571" s="11"/>
    </row>
    <row r="3572" spans="1:1">
      <c r="A3572" s="11"/>
    </row>
    <row r="3573" spans="1:1">
      <c r="A3573" s="11"/>
    </row>
    <row r="3574" spans="1:1">
      <c r="A3574" s="11"/>
    </row>
    <row r="3575" spans="1:1">
      <c r="A3575" s="11"/>
    </row>
    <row r="3576" spans="1:1">
      <c r="A3576" s="11"/>
    </row>
    <row r="3577" spans="1:1">
      <c r="A3577" s="11"/>
    </row>
    <row r="3578" spans="1:1">
      <c r="A3578" s="11"/>
    </row>
    <row r="3579" spans="1:1">
      <c r="A3579" s="11"/>
    </row>
    <row r="3580" spans="1:1">
      <c r="A3580" s="11"/>
    </row>
    <row r="3581" spans="1:1">
      <c r="A3581" s="11"/>
    </row>
    <row r="3582" spans="1:1">
      <c r="A3582" s="11"/>
    </row>
    <row r="3583" spans="1:1">
      <c r="A3583" s="11"/>
    </row>
    <row r="3584" spans="1:1">
      <c r="A3584" s="11"/>
    </row>
    <row r="3585" spans="1:1">
      <c r="A3585" s="11"/>
    </row>
    <row r="3586" spans="1:1">
      <c r="A3586" s="11"/>
    </row>
    <row r="3587" spans="1:1">
      <c r="A3587" s="11"/>
    </row>
    <row r="3588" spans="1:1">
      <c r="A3588" s="11"/>
    </row>
    <row r="3589" spans="1:1">
      <c r="A3589" s="11"/>
    </row>
    <row r="3590" spans="1:1">
      <c r="A3590" s="11"/>
    </row>
    <row r="3591" spans="1:1">
      <c r="A3591" s="11"/>
    </row>
    <row r="3592" spans="1:1">
      <c r="A3592" s="11"/>
    </row>
    <row r="3593" spans="1:1">
      <c r="A3593" s="11"/>
    </row>
    <row r="3594" spans="1:1">
      <c r="A3594" s="11"/>
    </row>
    <row r="3595" spans="1:1">
      <c r="A3595" s="11"/>
    </row>
    <row r="3596" spans="1:1">
      <c r="A3596" s="11"/>
    </row>
    <row r="3597" spans="1:1">
      <c r="A3597" s="11"/>
    </row>
    <row r="3598" spans="1:1">
      <c r="A3598" s="11"/>
    </row>
    <row r="3599" spans="1:1">
      <c r="A3599" s="11"/>
    </row>
    <row r="3600" spans="1:1">
      <c r="A3600" s="11"/>
    </row>
    <row r="3601" spans="1:1">
      <c r="A3601" s="11"/>
    </row>
    <row r="3602" spans="1:1">
      <c r="A3602" s="11"/>
    </row>
    <row r="3603" spans="1:1">
      <c r="A3603" s="11"/>
    </row>
    <row r="3604" spans="1:1">
      <c r="A3604" s="11"/>
    </row>
    <row r="3605" spans="1:1">
      <c r="A3605" s="11"/>
    </row>
    <row r="3606" spans="1:1">
      <c r="A3606" s="11"/>
    </row>
    <row r="3607" spans="1:1">
      <c r="A3607" s="11"/>
    </row>
    <row r="3608" spans="1:1">
      <c r="A3608" s="11"/>
    </row>
    <row r="3609" spans="1:1">
      <c r="A3609" s="11"/>
    </row>
    <row r="3610" spans="1:1">
      <c r="A3610" s="11"/>
    </row>
    <row r="3611" spans="1:1">
      <c r="A3611" s="11"/>
    </row>
    <row r="3612" spans="1:1">
      <c r="A3612" s="11"/>
    </row>
    <row r="3613" spans="1:1">
      <c r="A3613" s="11"/>
    </row>
    <row r="3614" spans="1:1">
      <c r="A3614" s="11"/>
    </row>
    <row r="3615" spans="1:1">
      <c r="A3615" s="11"/>
    </row>
    <row r="3616" spans="1:1">
      <c r="A3616" s="11"/>
    </row>
    <row r="3617" spans="1:1">
      <c r="A3617" s="11"/>
    </row>
    <row r="3618" spans="1:1">
      <c r="A3618" s="11"/>
    </row>
    <row r="3619" spans="1:1">
      <c r="A3619" s="11"/>
    </row>
    <row r="3620" spans="1:1">
      <c r="A3620" s="11"/>
    </row>
    <row r="3621" spans="1:1">
      <c r="A3621" s="11"/>
    </row>
    <row r="3622" spans="1:1">
      <c r="A3622" s="11"/>
    </row>
    <row r="3623" spans="1:1">
      <c r="A3623" s="11"/>
    </row>
    <row r="3624" spans="1:1">
      <c r="A3624" s="11"/>
    </row>
    <row r="3625" spans="1:1">
      <c r="A3625" s="11"/>
    </row>
    <row r="3626" spans="1:1">
      <c r="A3626" s="11"/>
    </row>
    <row r="3627" spans="1:1">
      <c r="A3627" s="11"/>
    </row>
    <row r="3628" spans="1:1">
      <c r="A3628" s="11"/>
    </row>
    <row r="3629" spans="1:1">
      <c r="A3629" s="11"/>
    </row>
    <row r="3630" spans="1:1">
      <c r="A3630" s="11"/>
    </row>
    <row r="3631" spans="1:1">
      <c r="A3631" s="11"/>
    </row>
    <row r="3632" spans="1:1">
      <c r="A3632" s="11"/>
    </row>
    <row r="3633" spans="1:1">
      <c r="A3633" s="11"/>
    </row>
    <row r="3634" spans="1:1">
      <c r="A3634" s="11"/>
    </row>
    <row r="3635" spans="1:1">
      <c r="A3635" s="11"/>
    </row>
    <row r="3636" spans="1:1">
      <c r="A3636" s="11"/>
    </row>
    <row r="3637" spans="1:1">
      <c r="A3637" s="11"/>
    </row>
    <row r="3638" spans="1:1">
      <c r="A3638" s="11"/>
    </row>
    <row r="3639" spans="1:1">
      <c r="A3639" s="11"/>
    </row>
    <row r="3640" spans="1:1">
      <c r="A3640" s="11"/>
    </row>
    <row r="3641" spans="1:1">
      <c r="A3641" s="11"/>
    </row>
    <row r="3642" spans="1:1">
      <c r="A3642" s="11"/>
    </row>
    <row r="3643" spans="1:1">
      <c r="A3643" s="11"/>
    </row>
    <row r="3644" spans="1:1">
      <c r="A3644" s="11"/>
    </row>
    <row r="3645" spans="1:1">
      <c r="A3645" s="11"/>
    </row>
    <row r="3646" spans="1:1">
      <c r="A3646" s="11"/>
    </row>
    <row r="3647" spans="1:1">
      <c r="A3647" s="11"/>
    </row>
    <row r="3648" spans="1:1">
      <c r="A3648" s="11"/>
    </row>
    <row r="3649" spans="1:1">
      <c r="A3649" s="11"/>
    </row>
    <row r="3650" spans="1:1">
      <c r="A3650" s="11"/>
    </row>
    <row r="3651" spans="1:1">
      <c r="A3651" s="11"/>
    </row>
    <row r="3652" spans="1:1">
      <c r="A3652" s="11"/>
    </row>
    <row r="3653" spans="1:1">
      <c r="A3653" s="11"/>
    </row>
    <row r="3654" spans="1:1">
      <c r="A3654" s="11"/>
    </row>
    <row r="3655" spans="1:1">
      <c r="A3655" s="11"/>
    </row>
    <row r="3656" spans="1:1">
      <c r="A3656" s="11"/>
    </row>
    <row r="3657" spans="1:1">
      <c r="A3657" s="11"/>
    </row>
    <row r="3658" spans="1:1">
      <c r="A3658" s="11"/>
    </row>
    <row r="3659" spans="1:1">
      <c r="A3659" s="11"/>
    </row>
    <row r="3660" spans="1:1">
      <c r="A3660" s="11"/>
    </row>
    <row r="3661" spans="1:1">
      <c r="A3661" s="11"/>
    </row>
    <row r="3662" spans="1:1">
      <c r="A3662" s="11"/>
    </row>
    <row r="3663" spans="1:1">
      <c r="A3663" s="11"/>
    </row>
    <row r="3664" spans="1:1">
      <c r="A3664" s="11"/>
    </row>
    <row r="3665" spans="1:1">
      <c r="A3665" s="11"/>
    </row>
    <row r="3666" spans="1:1">
      <c r="A3666" s="11"/>
    </row>
    <row r="3667" spans="1:1">
      <c r="A3667" s="11"/>
    </row>
    <row r="3668" spans="1:1">
      <c r="A3668" s="11"/>
    </row>
    <row r="3669" spans="1:1">
      <c r="A3669" s="11"/>
    </row>
    <row r="3670" spans="1:1">
      <c r="A3670" s="11"/>
    </row>
    <row r="3671" spans="1:1">
      <c r="A3671" s="11"/>
    </row>
    <row r="3672" spans="1:1">
      <c r="A3672" s="11"/>
    </row>
    <row r="3673" spans="1:1">
      <c r="A3673" s="11"/>
    </row>
    <row r="3674" spans="1:1">
      <c r="A3674" s="11"/>
    </row>
    <row r="3675" spans="1:1">
      <c r="A3675" s="11"/>
    </row>
    <row r="3676" spans="1:1">
      <c r="A3676" s="11"/>
    </row>
    <row r="3677" spans="1:1">
      <c r="A3677" s="11"/>
    </row>
    <row r="3678" spans="1:1">
      <c r="A3678" s="11"/>
    </row>
    <row r="3679" spans="1:1">
      <c r="A3679" s="11"/>
    </row>
    <row r="3680" spans="1:1">
      <c r="A3680" s="11"/>
    </row>
    <row r="3681" spans="1:1">
      <c r="A3681" s="11"/>
    </row>
    <row r="3682" spans="1:1">
      <c r="A3682" s="11"/>
    </row>
    <row r="3683" spans="1:1">
      <c r="A3683" s="11"/>
    </row>
    <row r="3684" spans="1:1">
      <c r="A3684" s="11"/>
    </row>
    <row r="3685" spans="1:1">
      <c r="A3685" s="11"/>
    </row>
    <row r="3686" spans="1:1">
      <c r="A3686" s="11"/>
    </row>
    <row r="3687" spans="1:1">
      <c r="A3687" s="11"/>
    </row>
    <row r="3688" spans="1:1">
      <c r="A3688" s="11"/>
    </row>
    <row r="3689" spans="1:1">
      <c r="A3689" s="11"/>
    </row>
    <row r="3690" spans="1:1">
      <c r="A3690" s="11"/>
    </row>
    <row r="3691" spans="1:1">
      <c r="A3691" s="11"/>
    </row>
    <row r="3692" spans="1:1">
      <c r="A3692" s="11"/>
    </row>
    <row r="3693" spans="1:1">
      <c r="A3693" s="11"/>
    </row>
    <row r="3694" spans="1:1">
      <c r="A3694" s="11"/>
    </row>
    <row r="3695" spans="1:1">
      <c r="A3695" s="11"/>
    </row>
    <row r="3696" spans="1:1">
      <c r="A3696" s="11"/>
    </row>
    <row r="3697" spans="1:1">
      <c r="A3697" s="11"/>
    </row>
    <row r="3698" spans="1:1">
      <c r="A3698" s="11"/>
    </row>
    <row r="3699" spans="1:1">
      <c r="A3699" s="11"/>
    </row>
    <row r="3700" spans="1:1">
      <c r="A3700" s="11"/>
    </row>
    <row r="3701" spans="1:1">
      <c r="A3701" s="11"/>
    </row>
    <row r="3702" spans="1:1">
      <c r="A3702" s="11"/>
    </row>
    <row r="3703" spans="1:1">
      <c r="A3703" s="11"/>
    </row>
    <row r="3704" spans="1:1">
      <c r="A3704" s="11"/>
    </row>
    <row r="3705" spans="1:1">
      <c r="A3705" s="11"/>
    </row>
    <row r="3706" spans="1:1">
      <c r="A3706" s="11"/>
    </row>
    <row r="3707" spans="1:1">
      <c r="A3707" s="11"/>
    </row>
    <row r="3708" spans="1:1">
      <c r="A3708" s="11"/>
    </row>
    <row r="3709" spans="1:1">
      <c r="A3709" s="11"/>
    </row>
    <row r="3710" spans="1:1">
      <c r="A3710" s="11"/>
    </row>
    <row r="3711" spans="1:1">
      <c r="A3711" s="11"/>
    </row>
    <row r="3712" spans="1:1">
      <c r="A3712" s="11"/>
    </row>
    <row r="3713" spans="1:1">
      <c r="A3713" s="11"/>
    </row>
    <row r="3714" spans="1:1">
      <c r="A3714" s="11"/>
    </row>
    <row r="3715" spans="1:1">
      <c r="A3715" s="11"/>
    </row>
    <row r="3716" spans="1:1">
      <c r="A3716" s="11"/>
    </row>
    <row r="3717" spans="1:1">
      <c r="A3717" s="11"/>
    </row>
    <row r="3718" spans="1:1">
      <c r="A3718" s="11"/>
    </row>
    <row r="3719" spans="1:1">
      <c r="A3719" s="11"/>
    </row>
    <row r="3720" spans="1:1">
      <c r="A3720" s="11"/>
    </row>
    <row r="3721" spans="1:1">
      <c r="A3721" s="11"/>
    </row>
    <row r="3722" spans="1:1">
      <c r="A3722" s="11"/>
    </row>
    <row r="3723" spans="1:1">
      <c r="A3723" s="11"/>
    </row>
    <row r="3724" spans="1:1">
      <c r="A3724" s="11"/>
    </row>
    <row r="3725" spans="1:1">
      <c r="A3725" s="11"/>
    </row>
    <row r="3726" spans="1:1">
      <c r="A3726" s="11"/>
    </row>
    <row r="3727" spans="1:1">
      <c r="A3727" s="11"/>
    </row>
    <row r="3728" spans="1:1">
      <c r="A3728" s="11"/>
    </row>
    <row r="3729" spans="1:1">
      <c r="A3729" s="11"/>
    </row>
    <row r="3730" spans="1:1">
      <c r="A3730" s="11"/>
    </row>
    <row r="3731" spans="1:1">
      <c r="A3731" s="11"/>
    </row>
    <row r="3732" spans="1:1">
      <c r="A3732" s="11"/>
    </row>
    <row r="3733" spans="1:1">
      <c r="A3733" s="11"/>
    </row>
    <row r="3734" spans="1:1">
      <c r="A3734" s="11"/>
    </row>
    <row r="3735" spans="1:1">
      <c r="A3735" s="11"/>
    </row>
    <row r="3736" spans="1:1">
      <c r="A3736" s="11"/>
    </row>
    <row r="3737" spans="1:1">
      <c r="A3737" s="11"/>
    </row>
    <row r="3738" spans="1:1">
      <c r="A3738" s="11"/>
    </row>
    <row r="3739" spans="1:1">
      <c r="A3739" s="11"/>
    </row>
    <row r="3740" spans="1:1">
      <c r="A3740" s="11"/>
    </row>
    <row r="3741" spans="1:1">
      <c r="A3741" s="11"/>
    </row>
    <row r="3742" spans="1:1">
      <c r="A3742" s="11"/>
    </row>
    <row r="3743" spans="1:1">
      <c r="A3743" s="11"/>
    </row>
    <row r="3744" spans="1:1">
      <c r="A3744" s="11"/>
    </row>
    <row r="3745" spans="1:1">
      <c r="A3745" s="11"/>
    </row>
    <row r="3746" spans="1:1">
      <c r="A3746" s="11"/>
    </row>
    <row r="3747" spans="1:1">
      <c r="A3747" s="11"/>
    </row>
    <row r="3748" spans="1:1">
      <c r="A3748" s="11"/>
    </row>
    <row r="3749" spans="1:1">
      <c r="A3749" s="11"/>
    </row>
    <row r="3750" spans="1:1">
      <c r="A3750" s="11"/>
    </row>
    <row r="3751" spans="1:1">
      <c r="A3751" s="11"/>
    </row>
    <row r="3752" spans="1:1">
      <c r="A3752" s="11"/>
    </row>
    <row r="3753" spans="1:1">
      <c r="A3753" s="11"/>
    </row>
    <row r="3754" spans="1:1">
      <c r="A3754" s="11"/>
    </row>
    <row r="3755" spans="1:1">
      <c r="A3755" s="11"/>
    </row>
    <row r="3756" spans="1:1">
      <c r="A3756" s="11"/>
    </row>
    <row r="3757" spans="1:1">
      <c r="A3757" s="11"/>
    </row>
    <row r="3758" spans="1:1">
      <c r="A3758" s="11"/>
    </row>
    <row r="3759" spans="1:1">
      <c r="A3759" s="11"/>
    </row>
    <row r="3760" spans="1:1">
      <c r="A3760" s="11"/>
    </row>
    <row r="3761" spans="1:1">
      <c r="A3761" s="11"/>
    </row>
    <row r="3762" spans="1:1">
      <c r="A3762" s="11"/>
    </row>
    <row r="3763" spans="1:1">
      <c r="A3763" s="11"/>
    </row>
    <row r="3764" spans="1:1">
      <c r="A3764" s="11"/>
    </row>
    <row r="3765" spans="1:1">
      <c r="A3765" s="11"/>
    </row>
    <row r="3766" spans="1:1">
      <c r="A3766" s="11"/>
    </row>
    <row r="3767" spans="1:1">
      <c r="A3767" s="11"/>
    </row>
    <row r="3768" spans="1:1">
      <c r="A3768" s="11"/>
    </row>
    <row r="3769" spans="1:1">
      <c r="A3769" s="11"/>
    </row>
    <row r="3770" spans="1:1">
      <c r="A3770" s="11"/>
    </row>
    <row r="3771" spans="1:1">
      <c r="A3771" s="11"/>
    </row>
    <row r="3772" spans="1:1">
      <c r="A3772" s="11"/>
    </row>
    <row r="3773" spans="1:1">
      <c r="A3773" s="11"/>
    </row>
    <row r="3774" spans="1:1">
      <c r="A3774" s="11"/>
    </row>
    <row r="3775" spans="1:1">
      <c r="A3775" s="11"/>
    </row>
    <row r="3776" spans="1:1">
      <c r="A3776" s="11"/>
    </row>
    <row r="3777" spans="1:1">
      <c r="A3777" s="11"/>
    </row>
    <row r="3778" spans="1:1">
      <c r="A3778" s="11"/>
    </row>
    <row r="3779" spans="1:1">
      <c r="A3779" s="11"/>
    </row>
    <row r="3780" spans="1:1">
      <c r="A3780" s="11"/>
    </row>
    <row r="3781" spans="1:1">
      <c r="A3781" s="11"/>
    </row>
    <row r="3782" spans="1:1">
      <c r="A3782" s="11"/>
    </row>
    <row r="3783" spans="1:1">
      <c r="A3783" s="11"/>
    </row>
    <row r="3784" spans="1:1">
      <c r="A3784" s="11"/>
    </row>
    <row r="3785" spans="1:1">
      <c r="A3785" s="11"/>
    </row>
    <row r="3786" spans="1:1">
      <c r="A3786" s="11"/>
    </row>
    <row r="3787" spans="1:1">
      <c r="A3787" s="11"/>
    </row>
    <row r="3788" spans="1:1">
      <c r="A3788" s="11"/>
    </row>
    <row r="3789" spans="1:1">
      <c r="A3789" s="11"/>
    </row>
    <row r="3790" spans="1:1">
      <c r="A3790" s="11"/>
    </row>
    <row r="3791" spans="1:1">
      <c r="A3791" s="11"/>
    </row>
    <row r="3792" spans="1:1">
      <c r="A3792" s="11"/>
    </row>
    <row r="3793" spans="1:1">
      <c r="A3793" s="11"/>
    </row>
    <row r="3794" spans="1:1">
      <c r="A3794" s="11"/>
    </row>
    <row r="3795" spans="1:1">
      <c r="A3795" s="11"/>
    </row>
    <row r="3796" spans="1:1">
      <c r="A3796" s="11"/>
    </row>
    <row r="3797" spans="1:1">
      <c r="A3797" s="11"/>
    </row>
    <row r="3798" spans="1:1">
      <c r="A3798" s="11"/>
    </row>
    <row r="3799" spans="1:1">
      <c r="A3799" s="11"/>
    </row>
    <row r="3800" spans="1:1">
      <c r="A3800" s="11"/>
    </row>
    <row r="3801" spans="1:1">
      <c r="A3801" s="11"/>
    </row>
    <row r="3802" spans="1:1">
      <c r="A3802" s="11"/>
    </row>
    <row r="3803" spans="1:1">
      <c r="A3803" s="11"/>
    </row>
    <row r="3804" spans="1:1">
      <c r="A3804" s="11"/>
    </row>
    <row r="3805" spans="1:1">
      <c r="A3805" s="11"/>
    </row>
    <row r="3806" spans="1:1">
      <c r="A3806" s="11"/>
    </row>
    <row r="3807" spans="1:1">
      <c r="A3807" s="11"/>
    </row>
    <row r="3808" spans="1:1">
      <c r="A3808" s="11"/>
    </row>
    <row r="3809" spans="1:1">
      <c r="A3809" s="11"/>
    </row>
    <row r="3810" spans="1:1">
      <c r="A3810" s="11"/>
    </row>
    <row r="3811" spans="1:1">
      <c r="A3811" s="11"/>
    </row>
    <row r="3812" spans="1:1">
      <c r="A3812" s="11"/>
    </row>
    <row r="3813" spans="1:1">
      <c r="A3813" s="11"/>
    </row>
    <row r="3814" spans="1:1">
      <c r="A3814" s="11"/>
    </row>
    <row r="3815" spans="1:1">
      <c r="A3815" s="11"/>
    </row>
    <row r="3816" spans="1:1">
      <c r="A3816" s="11"/>
    </row>
    <row r="3817" spans="1:1">
      <c r="A3817" s="11"/>
    </row>
    <row r="3818" spans="1:1">
      <c r="A3818" s="11"/>
    </row>
    <row r="3819" spans="1:1">
      <c r="A3819" s="11"/>
    </row>
    <row r="3820" spans="1:1">
      <c r="A3820" s="11"/>
    </row>
    <row r="3821" spans="1:1">
      <c r="A3821" s="11"/>
    </row>
    <row r="3822" spans="1:1">
      <c r="A3822" s="11"/>
    </row>
    <row r="3823" spans="1:1">
      <c r="A3823" s="11"/>
    </row>
    <row r="3824" spans="1:1">
      <c r="A3824" s="11"/>
    </row>
    <row r="3825" spans="1:1">
      <c r="A3825" s="11"/>
    </row>
    <row r="3826" spans="1:1">
      <c r="A3826" s="11"/>
    </row>
    <row r="3827" spans="1:1">
      <c r="A3827" s="11"/>
    </row>
    <row r="3828" spans="1:1">
      <c r="A3828" s="11"/>
    </row>
    <row r="3829" spans="1:1">
      <c r="A3829" s="11"/>
    </row>
    <row r="3830" spans="1:1">
      <c r="A3830" s="11"/>
    </row>
    <row r="3831" spans="1:1">
      <c r="A3831" s="11"/>
    </row>
    <row r="3832" spans="1:1">
      <c r="A3832" s="11"/>
    </row>
    <row r="3833" spans="1:1">
      <c r="A3833" s="11"/>
    </row>
    <row r="3834" spans="1:1">
      <c r="A3834" s="11"/>
    </row>
    <row r="3835" spans="1:1">
      <c r="A3835" s="11"/>
    </row>
    <row r="3836" spans="1:1">
      <c r="A3836" s="11"/>
    </row>
    <row r="3837" spans="1:1">
      <c r="A3837" s="11"/>
    </row>
    <row r="3838" spans="1:1">
      <c r="A3838" s="11"/>
    </row>
    <row r="3839" spans="1:1">
      <c r="A3839" s="11"/>
    </row>
    <row r="3840" spans="1:1">
      <c r="A3840" s="11"/>
    </row>
    <row r="3841" spans="1:1">
      <c r="A3841" s="11"/>
    </row>
    <row r="3842" spans="1:1">
      <c r="A3842" s="11"/>
    </row>
    <row r="3843" spans="1:1">
      <c r="A3843" s="11"/>
    </row>
    <row r="3844" spans="1:1">
      <c r="A3844" s="11"/>
    </row>
    <row r="3845" spans="1:1">
      <c r="A3845" s="11"/>
    </row>
    <row r="3846" spans="1:1">
      <c r="A3846" s="11"/>
    </row>
    <row r="3847" spans="1:1">
      <c r="A3847" s="11"/>
    </row>
    <row r="3848" spans="1:1">
      <c r="A3848" s="11"/>
    </row>
    <row r="3849" spans="1:1">
      <c r="A3849" s="11"/>
    </row>
    <row r="3850" spans="1:1">
      <c r="A3850" s="11"/>
    </row>
    <row r="3851" spans="1:1">
      <c r="A3851" s="11"/>
    </row>
    <row r="3852" spans="1:1">
      <c r="A3852" s="11"/>
    </row>
    <row r="3853" spans="1:1">
      <c r="A3853" s="11"/>
    </row>
    <row r="3854" spans="1:1">
      <c r="A3854" s="11"/>
    </row>
    <row r="3855" spans="1:1">
      <c r="A3855" s="11"/>
    </row>
    <row r="3856" spans="1:1">
      <c r="A3856" s="11"/>
    </row>
    <row r="3857" spans="1:1">
      <c r="A3857" s="11"/>
    </row>
    <row r="3858" spans="1:1">
      <c r="A3858" s="11"/>
    </row>
    <row r="3859" spans="1:1">
      <c r="A3859" s="11"/>
    </row>
    <row r="3860" spans="1:1">
      <c r="A3860" s="11"/>
    </row>
    <row r="3861" spans="1:1">
      <c r="A3861" s="11"/>
    </row>
    <row r="3862" spans="1:1">
      <c r="A3862" s="11"/>
    </row>
    <row r="3863" spans="1:1">
      <c r="A3863" s="11"/>
    </row>
    <row r="3864" spans="1:1">
      <c r="A3864" s="11"/>
    </row>
  </sheetData>
  <conditionalFormatting sqref="K2:K154 K156:K715 L2:L715 A2:J715">
    <cfRule type="expression" dxfId="21" priority="2" stopIfTrue="1">
      <formula>COUNTIFS($A:$A,$A2,$G:$G,$G2)&gt;1</formula>
    </cfRule>
  </conditionalFormatting>
  <conditionalFormatting sqref="A1:A1048576">
    <cfRule type="duplicateValues" dxfId="20" priority="1" stopIfTrue="1"/>
  </conditionalFormatting>
  <dataValidations count="3">
    <dataValidation type="list" allowBlank="1" showInputMessage="1" showErrorMessage="1" sqref="K277:L277 K298:K302 K2:K146 K148:K161 K164 K166:K169 K171:K175 K178 K180:K187 K190:K192 K195:K196 K199:K206 K221 K210:K211 K225 K231 K227:K229 K241:K250 K252 K254:K265 K268 K278:K279 K282:K286 K291:K292 K295:K296 K270:K276 K304:K65536">
      <formula1>regul</formula1>
    </dataValidation>
    <dataValidation type="list" allowBlank="1" showInputMessage="1" showErrorMessage="1" sqref="B2:B65536">
      <formula1>traitement</formula1>
    </dataValidation>
    <dataValidation type="list" allowBlank="1" showInputMessage="1" showErrorMessage="1" sqref="C2:C65536">
      <formula1>motifregul</formula1>
    </dataValidation>
  </dataValidations>
  <pageMargins left="0.7" right="0.7" top="0.75" bottom="0.75" header="0.3" footer="0.3"/>
  <pageSetup paperSize="9" orientation="portrait" r:id="rId1"/>
  <drawing r:id="rId2"/>
  <legacyDrawing r:id="rId3"/>
  <tableParts count="1"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E7"/>
  <sheetViews>
    <sheetView workbookViewId="0">
      <selection activeCell="C15" sqref="C15"/>
    </sheetView>
  </sheetViews>
  <sheetFormatPr baseColWidth="10" defaultRowHeight="14.4"/>
  <cols>
    <col min="2" max="3" width="54.6640625" bestFit="1" customWidth="1"/>
  </cols>
  <sheetData>
    <row r="1" spans="1:5">
      <c r="A1" t="s">
        <v>25</v>
      </c>
      <c r="B1" s="1" t="s">
        <v>27</v>
      </c>
      <c r="C1" s="1"/>
      <c r="E1" t="s">
        <v>26</v>
      </c>
    </row>
    <row r="2" spans="1:5">
      <c r="A2" s="1" t="s">
        <v>10</v>
      </c>
      <c r="B2" t="s">
        <v>11</v>
      </c>
      <c r="E2" t="s">
        <v>1</v>
      </c>
    </row>
    <row r="3" spans="1:5">
      <c r="A3" s="1" t="s">
        <v>16</v>
      </c>
      <c r="B3" t="s">
        <v>12</v>
      </c>
      <c r="E3" t="s">
        <v>2</v>
      </c>
    </row>
    <row r="4" spans="1:5">
      <c r="B4" t="s">
        <v>13</v>
      </c>
      <c r="E4" t="s">
        <v>17</v>
      </c>
    </row>
    <row r="5" spans="1:5">
      <c r="B5" t="s">
        <v>14</v>
      </c>
      <c r="E5" t="s">
        <v>18</v>
      </c>
    </row>
    <row r="6" spans="1:5">
      <c r="B6" t="s">
        <v>5</v>
      </c>
    </row>
    <row r="7" spans="1:5">
      <c r="B7" t="s">
        <v>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:Q20"/>
  <sheetViews>
    <sheetView workbookViewId="0">
      <selection activeCell="C16" sqref="C16"/>
    </sheetView>
  </sheetViews>
  <sheetFormatPr baseColWidth="10" defaultRowHeight="14.4"/>
  <cols>
    <col min="1" max="1" width="14" bestFit="1" customWidth="1"/>
    <col min="2" max="2" width="14" customWidth="1"/>
    <col min="3" max="3" width="33.109375" bestFit="1" customWidth="1"/>
    <col min="4" max="5" width="14" customWidth="1"/>
    <col min="6" max="6" width="28.88671875" bestFit="1" customWidth="1"/>
    <col min="7" max="9" width="14" customWidth="1"/>
    <col min="10" max="10" width="16.88671875" customWidth="1"/>
    <col min="11" max="11" width="14" customWidth="1"/>
    <col min="12" max="12" width="18.33203125" bestFit="1" customWidth="1"/>
    <col min="14" max="14" width="13.5546875" bestFit="1" customWidth="1"/>
    <col min="15" max="15" width="18.109375" customWidth="1"/>
    <col min="17" max="17" width="20.109375" customWidth="1"/>
  </cols>
  <sheetData>
    <row r="1" spans="1:17" ht="43.2">
      <c r="A1" s="45" t="s">
        <v>0</v>
      </c>
      <c r="B1" s="50" t="s">
        <v>24</v>
      </c>
      <c r="C1" s="51" t="s">
        <v>14</v>
      </c>
      <c r="D1" s="50" t="s">
        <v>3</v>
      </c>
      <c r="E1" s="50" t="s">
        <v>21</v>
      </c>
      <c r="F1" s="52" t="s">
        <v>23</v>
      </c>
      <c r="G1" s="50" t="s">
        <v>4</v>
      </c>
      <c r="H1" s="50" t="s">
        <v>7</v>
      </c>
      <c r="I1" s="50" t="s">
        <v>6</v>
      </c>
      <c r="J1" s="50" t="s">
        <v>22</v>
      </c>
      <c r="K1" s="53" t="s">
        <v>19</v>
      </c>
      <c r="L1" s="50" t="s">
        <v>20</v>
      </c>
      <c r="M1" s="54" t="s">
        <v>70</v>
      </c>
      <c r="N1" s="49"/>
      <c r="O1" s="2" t="s">
        <v>71</v>
      </c>
    </row>
    <row r="2" spans="1:17" ht="17.399999999999999">
      <c r="A2" s="55">
        <v>1</v>
      </c>
      <c r="B2" s="24" t="str">
        <f t="array" ref="B2">IFERROR(INDEX('BASE AT'!$A$1:$M$6100,SMALL(IF('BASE AT'!$A$1:$A$6100=$A$2,ROW($A$1:$A$6100)),ROW(A1)),COLUMN(B$1),1),"")</f>
        <v>regul AT/AS</v>
      </c>
      <c r="C2" s="24" t="str">
        <f t="array" ref="C2">IFERROR(INDEX('BASE AT'!$A$1:$M$6100,SMALL(IF('BASE AT'!$A$1:$A$6100=$A$2,ROW($A$1:$A$6100)),ROW(B1)),COLUMN(C$1),1),"")</f>
        <v>rejeté</v>
      </c>
      <c r="D2" s="56">
        <f t="array" ref="D2">IFERROR(INDEX('BASE AT'!$A$1:$M$6100,SMALL(IF('BASE AT'!$A$1:$A$6100=$A$2,ROW($A$1:$A$6100)),ROW(C1)),COLUMN(D$1),1),"")</f>
        <v>43308</v>
      </c>
      <c r="E2" s="56">
        <f t="array" ref="E2">IFERROR(INDEX('BASE AT'!$A$1:$M$6100,SMALL(IF('BASE AT'!$A$1:$A$6100=$A$2,ROW($A$1:$A$6100)),ROW(D1)),COLUMN(E$1),1),"")</f>
        <v>43516</v>
      </c>
      <c r="F2" s="24" t="str">
        <f t="array" ref="F2">IFERROR(INDEX('BASE AT'!$A$1:$M$6100,SMALL(IF('BASE AT'!$A$1:$A$6100=$A$2,ROW($A$1:$A$6100)),ROW(E1)),COLUMN(F$1),1),"")</f>
        <v>oui</v>
      </c>
      <c r="G2" s="24">
        <f t="array" ref="G2">IFERROR(INDEX('BASE AT'!$A$1:$M$6100,SMALL(IF('BASE AT'!$A$1:$A$6100=$A$2,ROW($A$1:$A$6100)),ROW(F1)),COLUMN(G$1),1),"")</f>
        <v>43812</v>
      </c>
      <c r="H2" s="24">
        <f t="array" ref="H2">IFERROR(INDEX('BASE AT'!$A$1:$M$6100,SMALL(IF('BASE AT'!$A$1:$A$6100=$A$2,ROW($A$1:$A$6100)),ROW(G1)),COLUMN(H$1),1),"")</f>
        <v>0</v>
      </c>
      <c r="I2" s="24">
        <f t="array" ref="I2">IFERROR(INDEX('BASE AT'!$A$1:$M$6100,SMALL(IF('BASE AT'!$A$1:$A$6100=$A$2,ROW($A$1:$A$6100)),ROW(H1)),COLUMN(I$1),1),"")</f>
        <v>180727331</v>
      </c>
      <c r="J2" s="24">
        <f t="array" ref="J2">IFERROR(INDEX('BASE AT'!$A$1:$M$6100,SMALL(IF('BASE AT'!$A$1:$A$6100=$A$2,ROW($A$1:$A$6100)),ROW(I1)),COLUMN(J$1),1),"")</f>
        <v>7.9</v>
      </c>
      <c r="K2" s="24" t="str">
        <f t="array" ref="K2">IFERROR(INDEX('BASE AT'!$A$1:$M$6100,SMALL(IF('BASE AT'!$A$1:$A$6100=$A$2,ROW($A$1:$A$6100)),ROW(J1)),COLUMN(K$1),1),"")</f>
        <v>oui</v>
      </c>
      <c r="L2" s="24">
        <f t="array" ref="L2">IFERROR(INDEX('BASE AT'!$A$1:$M$6100,SMALL(IF('BASE AT'!$A$1:$A$6100=$A$2,ROW($A$1:$A$6100)),ROW(K1)),COLUMN(L$1),1),"")</f>
        <v>0</v>
      </c>
      <c r="M2" s="24">
        <f t="array" ref="M2">IFERROR(INDEX('BASE AT'!$A$1:$M$6100,SMALL(IF('BASE AT'!$A$1:$A$6100=$A$2,ROW($A$1:$A$6100)),ROW(L1)),COLUMN(M$1),1),"")</f>
        <v>671</v>
      </c>
      <c r="N2" s="47">
        <f ca="1">IF(O2="","",INDIRECT(O2))</f>
        <v>43812</v>
      </c>
      <c r="O2" s="12" t="str">
        <f t="array" ref="O2">IF(COUNTIF('BASE AT'!$A$1:$A$6100,$A$2)&lt;2,"",IFERROR(ADDRESS(SMALL(IF('BASE AT'!$A$1:$A$6100=$A$2,ROW($A$1:$A$100)),ROW(A1)),7,,,"BASE AT"),""))</f>
        <v>'BASE AT'!$G$2</v>
      </c>
      <c r="Q2" s="46"/>
    </row>
    <row r="3" spans="1:17" ht="17.399999999999999">
      <c r="A3" s="24"/>
      <c r="B3" s="24" t="str">
        <f t="array" ref="B3">IFERROR(INDEX('BASE AT'!$A$1:$M$6100,SMALL(IF('BASE AT'!$A$1:$A$6100=$A$2,ROW($A$1:$A$6100)),ROW(A2)),COLUMN(B$1),1),"")</f>
        <v>regul AT/AS</v>
      </c>
      <c r="C3" s="24" t="str">
        <f t="array" ref="C3">IFERROR(INDEX('BASE AT'!$A$1:$M$6100,SMALL(IF('BASE AT'!$A$1:$A$6100=$A$2,ROW($A$1:$A$6100)),ROW(B2)),COLUMN(C$1),1),"")</f>
        <v>rejeté</v>
      </c>
      <c r="D3" s="56">
        <f t="array" ref="D3">IFERROR(INDEX('BASE AT'!$A$1:$M$6100,SMALL(IF('BASE AT'!$A$1:$A$6100=$A$2,ROW($A$1:$A$6100)),ROW(C2)),COLUMN(D$1),1),"")</f>
        <v>43574</v>
      </c>
      <c r="E3" s="56">
        <f t="array" ref="E3">IFERROR(INDEX('BASE AT'!$A$1:$M$6100,SMALL(IF('BASE AT'!$A$1:$A$6100=$A$2,ROW($A$1:$A$6100)),ROW(D2)),COLUMN(E$1),1),"")</f>
        <v>43654</v>
      </c>
      <c r="F3" s="24" t="str">
        <f t="array" ref="F3">IFERROR(INDEX('BASE AT'!$A$1:$M$6100,SMALL(IF('BASE AT'!$A$1:$A$6100=$A$2,ROW($A$1:$A$6100)),ROW(E2)),COLUMN(F$1),1),"")</f>
        <v>oui</v>
      </c>
      <c r="G3" s="24">
        <f t="array" ref="G3">IFERROR(INDEX('BASE AT'!$A$1:$M$6100,SMALL(IF('BASE AT'!$A$1:$A$6100=$A$2,ROW($A$1:$A$6100)),ROW(F2)),COLUMN(G$1),1),"")</f>
        <v>43581</v>
      </c>
      <c r="H3" s="24">
        <f t="array" ref="H3">IFERROR(INDEX('BASE AT'!$A$1:$M$6100,SMALL(IF('BASE AT'!$A$1:$A$6100=$A$2,ROW($A$1:$A$6100)),ROW(G2)),COLUMN(H$1),1),"")</f>
        <v>0</v>
      </c>
      <c r="I3" s="24">
        <f t="array" ref="I3">IFERROR(INDEX('BASE AT'!$A$1:$M$6100,SMALL(IF('BASE AT'!$A$1:$A$6100=$A$2,ROW($A$1:$A$6100)),ROW(H2)),COLUMN(I$1),1),"")</f>
        <v>900704315</v>
      </c>
      <c r="J3" s="24">
        <f t="array" ref="J3">IFERROR(INDEX('BASE AT'!$A$1:$M$6100,SMALL(IF('BASE AT'!$A$1:$A$6100=$A$2,ROW($A$1:$A$6100)),ROW(I2)),COLUMN(J$1),1),"")</f>
        <v>7.5</v>
      </c>
      <c r="K3" s="24" t="str">
        <f t="array" ref="K3">IFERROR(INDEX('BASE AT'!$A$1:$M$6100,SMALL(IF('BASE AT'!$A$1:$A$6100=$A$2,ROW($A$1:$A$6100)),ROW(J2)),COLUMN(K$1),1),"")</f>
        <v>oui</v>
      </c>
      <c r="L3" s="24" t="str">
        <f t="array" ref="L3">IFERROR(INDEX('BASE AT'!$A$1:$M$6100,SMALL(IF('BASE AT'!$A$1:$A$6100=$A$2,ROW($A$1:$A$6100)),ROW(K2)),COLUMN(L$1),1),"")</f>
        <v>notifié le 08/01/2020</v>
      </c>
      <c r="M3" s="24">
        <f t="array" ref="M3">IFERROR(INDEX('BASE AT'!$A$1:$M$6100,SMALL(IF('BASE AT'!$A$1:$A$6100=$A$2,ROW($A$1:$A$6100)),ROW(L2)),COLUMN(M$1),1),"")</f>
        <v>674</v>
      </c>
      <c r="N3" s="47">
        <f t="shared" ref="N3:N20" ca="1" si="0">IF(O3="","",INDIRECT(O3))</f>
        <v>43581</v>
      </c>
      <c r="O3" s="12" t="str">
        <f t="array" ref="O3">IF(COUNTIF('BASE AT'!$A$1:$A$6100,$A$2)&lt;2,"",IFERROR(ADDRESS(SMALL(IF('BASE AT'!$A$1:$A$6100=$A$2,ROW($A$1:$A$100)),ROW(A2)),7,,,"BASE AT"),""))</f>
        <v>'BASE AT'!$G$11</v>
      </c>
    </row>
    <row r="4" spans="1:17" ht="17.399999999999999">
      <c r="A4" s="24"/>
      <c r="B4" s="24" t="str">
        <f t="array" ref="B4">IFERROR(INDEX('BASE AT'!$A$1:$M$6100,SMALL(IF('BASE AT'!$A$1:$A$6100=$A$2,ROW($A$1:$A$6100)),ROW(A3)),COLUMN(B$1),1),"")</f>
        <v>regul AT/AS</v>
      </c>
      <c r="C4" s="24" t="str">
        <f t="array" ref="C4">IFERROR(INDEX('BASE AT'!$A$1:$M$6100,SMALL(IF('BASE AT'!$A$1:$A$6100=$A$2,ROW($A$1:$A$6100)),ROW(B3)),COLUMN(C$1),1),"")</f>
        <v>rejeté</v>
      </c>
      <c r="D4" s="56">
        <f t="array" ref="D4">IFERROR(INDEX('BASE AT'!$A$1:$M$6100,SMALL(IF('BASE AT'!$A$1:$A$6100=$A$2,ROW($A$1:$A$6100)),ROW(C3)),COLUMN(D$1),1),"")</f>
        <v>43574</v>
      </c>
      <c r="E4" s="56">
        <f t="array" ref="E4">IFERROR(INDEX('BASE AT'!$A$1:$M$6100,SMALL(IF('BASE AT'!$A$1:$A$6100=$A$2,ROW($A$1:$A$6100)),ROW(D3)),COLUMN(E$1),1),"")</f>
        <v>43654</v>
      </c>
      <c r="F4" s="24" t="str">
        <f t="array" ref="F4">IFERROR(INDEX('BASE AT'!$A$1:$M$6100,SMALL(IF('BASE AT'!$A$1:$A$6100=$A$2,ROW($A$1:$A$6100)),ROW(E3)),COLUMN(F$1),1),"")</f>
        <v>oui</v>
      </c>
      <c r="G4" s="24">
        <f t="array" ref="G4">IFERROR(INDEX('BASE AT'!$A$1:$M$6100,SMALL(IF('BASE AT'!$A$1:$A$6100=$A$2,ROW($A$1:$A$6100)),ROW(F3)),COLUMN(G$1),1),"")</f>
        <v>43606</v>
      </c>
      <c r="H4" s="24">
        <f t="array" ref="H4">IFERROR(INDEX('BASE AT'!$A$1:$M$6100,SMALL(IF('BASE AT'!$A$1:$A$6100=$A$2,ROW($A$1:$A$6100)),ROW(G3)),COLUMN(H$1),1),"")</f>
        <v>0</v>
      </c>
      <c r="I4" s="24">
        <f t="array" ref="I4">IFERROR(INDEX('BASE AT'!$A$1:$M$6100,SMALL(IF('BASE AT'!$A$1:$A$6100=$A$2,ROW($A$1:$A$6100)),ROW(H3)),COLUMN(I$1),1),"")</f>
        <v>900704321</v>
      </c>
      <c r="J4" s="24">
        <f t="array" ref="J4">IFERROR(INDEX('BASE AT'!$A$1:$M$6100,SMALL(IF('BASE AT'!$A$1:$A$6100=$A$2,ROW($A$1:$A$6100)),ROW(I3)),COLUMN(J$1),1),"")</f>
        <v>21.990000000000009</v>
      </c>
      <c r="K4" s="24" t="str">
        <f t="array" ref="K4">IFERROR(INDEX('BASE AT'!$A$1:$M$6100,SMALL(IF('BASE AT'!$A$1:$A$6100=$A$2,ROW($A$1:$A$6100)),ROW(J3)),COLUMN(K$1),1),"")</f>
        <v>oui</v>
      </c>
      <c r="L4" s="24" t="str">
        <f t="array" ref="L4">IFERROR(INDEX('BASE AT'!$A$1:$M$6100,SMALL(IF('BASE AT'!$A$1:$A$6100=$A$2,ROW($A$1:$A$6100)),ROW(K3)),COLUMN(L$1),1),"")</f>
        <v>notifié le 08/01/2020</v>
      </c>
      <c r="M4" s="24">
        <f t="array" ref="M4">IFERROR(INDEX('BASE AT'!$A$1:$M$6100,SMALL(IF('BASE AT'!$A$1:$A$6100=$A$2,ROW($A$1:$A$6100)),ROW(L3)),COLUMN(M$1),1),"")</f>
        <v>671</v>
      </c>
      <c r="N4" s="47">
        <f t="shared" ca="1" si="0"/>
        <v>43606</v>
      </c>
      <c r="O4" s="12" t="str">
        <f t="array" ref="O4">IF(COUNTIF('BASE AT'!$A$1:$A$6100,$A$2)&lt;2,"",IFERROR(ADDRESS(SMALL(IF('BASE AT'!$A$1:$A$6100=$A$2,ROW($A$1:$A$100)),ROW(A3)),7,,,"BASE AT"),""))</f>
        <v>'BASE AT'!$G$17</v>
      </c>
    </row>
    <row r="5" spans="1:17" ht="17.399999999999999">
      <c r="A5" s="24"/>
      <c r="B5" s="24" t="str">
        <f t="array" ref="B5">IFERROR(INDEX('BASE AT'!$A$1:$M$6100,SMALL(IF('BASE AT'!$A$1:$A$6100=$A$2,ROW($A$1:$A$6100)),ROW(A4)),COLUMN(B$1),1),"")</f>
        <v/>
      </c>
      <c r="C5" s="24" t="str">
        <f t="array" ref="C5">IFERROR(INDEX('BASE AT'!$A$1:$M$6100,SMALL(IF('BASE AT'!$A$1:$A$6100=$A$2,ROW($A$1:$A$6100)),ROW(B4)),COLUMN(C$1),1),"")</f>
        <v/>
      </c>
      <c r="D5" s="56" t="str">
        <f t="array" ref="D5">IFERROR(INDEX('BASE AT'!$A$1:$M$6100,SMALL(IF('BASE AT'!$A$1:$A$6100=$A$2,ROW($A$1:$A$6100)),ROW(C4)),COLUMN(D$1),1),"")</f>
        <v/>
      </c>
      <c r="E5" s="56" t="str">
        <f t="array" ref="E5">IFERROR(INDEX('BASE AT'!$A$1:$M$6100,SMALL(IF('BASE AT'!$A$1:$A$6100=$A$2,ROW($A$1:$A$6100)),ROW(D4)),COLUMN(E$1),1),"")</f>
        <v/>
      </c>
      <c r="F5" s="24" t="str">
        <f t="array" ref="F5">IFERROR(INDEX('BASE AT'!$A$1:$M$6100,SMALL(IF('BASE AT'!$A$1:$A$6100=$A$2,ROW($A$1:$A$6100)),ROW(E4)),COLUMN(F$1),1),"")</f>
        <v/>
      </c>
      <c r="G5" s="24" t="str">
        <f t="array" ref="G5">IFERROR(INDEX('BASE AT'!$A$1:$M$6100,SMALL(IF('BASE AT'!$A$1:$A$6100=$A$2,ROW($A$1:$A$6100)),ROW(F4)),COLUMN(G$1),1),"")</f>
        <v/>
      </c>
      <c r="H5" s="24" t="str">
        <f t="array" ref="H5">IFERROR(INDEX('BASE AT'!$A$1:$M$6100,SMALL(IF('BASE AT'!$A$1:$A$6100=$A$2,ROW($A$1:$A$6100)),ROW(G4)),COLUMN(H$1),1),"")</f>
        <v/>
      </c>
      <c r="I5" s="24" t="str">
        <f t="array" ref="I5">IFERROR(INDEX('BASE AT'!$A$1:$M$6100,SMALL(IF('BASE AT'!$A$1:$A$6100=$A$2,ROW($A$1:$A$6100)),ROW(H4)),COLUMN(I$1),1),"")</f>
        <v/>
      </c>
      <c r="J5" s="24" t="str">
        <f t="array" ref="J5">IFERROR(INDEX('BASE AT'!$A$1:$M$6100,SMALL(IF('BASE AT'!$A$1:$A$6100=$A$2,ROW($A$1:$A$6100)),ROW(I4)),COLUMN(J$1),1),"")</f>
        <v/>
      </c>
      <c r="K5" s="24" t="str">
        <f t="array" ref="K5">IFERROR(INDEX('BASE AT'!$A$1:$M$6100,SMALL(IF('BASE AT'!$A$1:$A$6100=$A$2,ROW($A$1:$A$6100)),ROW(J4)),COLUMN(K$1),1),"")</f>
        <v/>
      </c>
      <c r="L5" s="24" t="str">
        <f t="array" ref="L5">IFERROR(INDEX('BASE AT'!$A$1:$M$6100,SMALL(IF('BASE AT'!$A$1:$A$6100=$A$2,ROW($A$1:$A$6100)),ROW(K4)),COLUMN(L$1),1),"")</f>
        <v/>
      </c>
      <c r="M5" s="24" t="str">
        <f t="array" ref="M5">IFERROR(INDEX('BASE AT'!$A$1:$M$6100,SMALL(IF('BASE AT'!$A$1:$A$6100=$A$2,ROW($A$1:$A$6100)),ROW(L4)),COLUMN(M$1),1),"")</f>
        <v/>
      </c>
      <c r="N5" s="47" t="str">
        <f t="shared" ca="1" si="0"/>
        <v/>
      </c>
      <c r="O5" s="12" t="str">
        <f t="array" ref="O5">IF(COUNTIF('BASE AT'!$A$1:$A$6100,$A$2)&lt;2,"",IFERROR(ADDRESS(SMALL(IF('BASE AT'!$A$1:$A$6100=$A$2,ROW($A$1:$A$100)),ROW(A4)),7,,,"BASE AT"),""))</f>
        <v/>
      </c>
    </row>
    <row r="6" spans="1:17" ht="17.399999999999999">
      <c r="A6" s="24"/>
      <c r="B6" s="24" t="str">
        <f t="array" ref="B6">IFERROR(INDEX('BASE AT'!$A$1:$M$6100,SMALL(IF('BASE AT'!$A$1:$A$6100=$A$2,ROW($A$1:$A$6100)),ROW(A5)),COLUMN(B$1),1),"")</f>
        <v/>
      </c>
      <c r="C6" s="24" t="str">
        <f t="array" ref="C6">IFERROR(INDEX('BASE AT'!$A$1:$M$6100,SMALL(IF('BASE AT'!$A$1:$A$6100=$A$2,ROW($A$1:$A$6100)),ROW(B5)),COLUMN(C$1),1),"")</f>
        <v/>
      </c>
      <c r="D6" s="56" t="str">
        <f t="array" ref="D6">IFERROR(INDEX('BASE AT'!$A$1:$M$6100,SMALL(IF('BASE AT'!$A$1:$A$6100=$A$2,ROW($A$1:$A$6100)),ROW(C5)),COLUMN(D$1),1),"")</f>
        <v/>
      </c>
      <c r="E6" s="56" t="str">
        <f t="array" ref="E6">IFERROR(INDEX('BASE AT'!$A$1:$M$6100,SMALL(IF('BASE AT'!$A$1:$A$6100=$A$2,ROW($A$1:$A$6100)),ROW(D5)),COLUMN(E$1),1),"")</f>
        <v/>
      </c>
      <c r="F6" s="24" t="str">
        <f t="array" ref="F6">IFERROR(INDEX('BASE AT'!$A$1:$M$6100,SMALL(IF('BASE AT'!$A$1:$A$6100=$A$2,ROW($A$1:$A$6100)),ROW(E5)),COLUMN(F$1),1),"")</f>
        <v/>
      </c>
      <c r="G6" s="24" t="str">
        <f t="array" ref="G6">IFERROR(INDEX('BASE AT'!$A$1:$M$6100,SMALL(IF('BASE AT'!$A$1:$A$6100=$A$2,ROW($A$1:$A$6100)),ROW(F5)),COLUMN(G$1),1),"")</f>
        <v/>
      </c>
      <c r="H6" s="24" t="str">
        <f t="array" ref="H6">IFERROR(INDEX('BASE AT'!$A$1:$M$6100,SMALL(IF('BASE AT'!$A$1:$A$6100=$A$2,ROW($A$1:$A$6100)),ROW(G5)),COLUMN(H$1),1),"")</f>
        <v/>
      </c>
      <c r="I6" s="24" t="str">
        <f t="array" ref="I6">IFERROR(INDEX('BASE AT'!$A$1:$M$6100,SMALL(IF('BASE AT'!$A$1:$A$6100=$A$2,ROW($A$1:$A$6100)),ROW(H5)),COLUMN(I$1),1),"")</f>
        <v/>
      </c>
      <c r="J6" s="24" t="str">
        <f t="array" ref="J6">IFERROR(INDEX('BASE AT'!$A$1:$M$6100,SMALL(IF('BASE AT'!$A$1:$A$6100=$A$2,ROW($A$1:$A$6100)),ROW(I5)),COLUMN(J$1),1),"")</f>
        <v/>
      </c>
      <c r="K6" s="24" t="str">
        <f t="array" ref="K6">IFERROR(INDEX('BASE AT'!$A$1:$M$6100,SMALL(IF('BASE AT'!$A$1:$A$6100=$A$2,ROW($A$1:$A$6100)),ROW(J5)),COLUMN(K$1),1),"")</f>
        <v/>
      </c>
      <c r="L6" s="24" t="str">
        <f t="array" ref="L6">IFERROR(INDEX('BASE AT'!$A$1:$M$6100,SMALL(IF('BASE AT'!$A$1:$A$6100=$A$2,ROW($A$1:$A$6100)),ROW(K5)),COLUMN(L$1),1),"")</f>
        <v/>
      </c>
      <c r="M6" s="24" t="str">
        <f t="array" ref="M6">IFERROR(INDEX('BASE AT'!$A$1:$M$6100,SMALL(IF('BASE AT'!$A$1:$A$6100=$A$2,ROW($A$1:$A$6100)),ROW(L5)),COLUMN(M$1),1),"")</f>
        <v/>
      </c>
      <c r="N6" s="47" t="str">
        <f t="shared" ca="1" si="0"/>
        <v/>
      </c>
      <c r="O6" s="12" t="str">
        <f t="array" ref="O6">IF(COUNTIF('BASE AT'!$A$1:$A$6100,$A$2)&lt;2,"",IFERROR(ADDRESS(SMALL(IF('BASE AT'!$A$1:$A$6100=$A$2,ROW($A$1:$A$100)),ROW(A5)),7,,,"BASE AT"),""))</f>
        <v/>
      </c>
    </row>
    <row r="7" spans="1:17" ht="17.399999999999999">
      <c r="A7" s="24"/>
      <c r="B7" s="24" t="str">
        <f t="array" ref="B7">IFERROR(INDEX('BASE AT'!$A$1:$M$6100,SMALL(IF('BASE AT'!$A$1:$A$6100=$A$2,ROW($A$1:$A$6100)),ROW(A6)),COLUMN(B$1),1),"")</f>
        <v/>
      </c>
      <c r="C7" s="24" t="str">
        <f t="array" ref="C7">IFERROR(INDEX('BASE AT'!$A$1:$M$6100,SMALL(IF('BASE AT'!$A$1:$A$6100=$A$2,ROW($A$1:$A$6100)),ROW(B6)),COLUMN(C$1),1),"")</f>
        <v/>
      </c>
      <c r="D7" s="56" t="str">
        <f t="array" ref="D7">IFERROR(INDEX('BASE AT'!$A$1:$M$6100,SMALL(IF('BASE AT'!$A$1:$A$6100=$A$2,ROW($A$1:$A$6100)),ROW(C6)),COLUMN(D$1),1),"")</f>
        <v/>
      </c>
      <c r="E7" s="56" t="str">
        <f t="array" ref="E7">IFERROR(INDEX('BASE AT'!$A$1:$M$6100,SMALL(IF('BASE AT'!$A$1:$A$6100=$A$2,ROW($A$1:$A$6100)),ROW(D6)),COLUMN(E$1),1),"")</f>
        <v/>
      </c>
      <c r="F7" s="24" t="str">
        <f t="array" ref="F7">IFERROR(INDEX('BASE AT'!$A$1:$M$6100,SMALL(IF('BASE AT'!$A$1:$A$6100=$A$2,ROW($A$1:$A$6100)),ROW(E6)),COLUMN(F$1),1),"")</f>
        <v/>
      </c>
      <c r="G7" s="24" t="str">
        <f t="array" ref="G7">IFERROR(INDEX('BASE AT'!$A$1:$M$6100,SMALL(IF('BASE AT'!$A$1:$A$6100=$A$2,ROW($A$1:$A$6100)),ROW(F6)),COLUMN(G$1),1),"")</f>
        <v/>
      </c>
      <c r="H7" s="24" t="str">
        <f t="array" ref="H7">IFERROR(INDEX('BASE AT'!$A$1:$M$6100,SMALL(IF('BASE AT'!$A$1:$A$6100=$A$2,ROW($A$1:$A$6100)),ROW(G6)),COLUMN(H$1),1),"")</f>
        <v/>
      </c>
      <c r="I7" s="24" t="str">
        <f t="array" ref="I7">IFERROR(INDEX('BASE AT'!$A$1:$M$6100,SMALL(IF('BASE AT'!$A$1:$A$6100=$A$2,ROW($A$1:$A$6100)),ROW(H6)),COLUMN(I$1),1),"")</f>
        <v/>
      </c>
      <c r="J7" s="24" t="str">
        <f t="array" ref="J7">IFERROR(INDEX('BASE AT'!$A$1:$M$6100,SMALL(IF('BASE AT'!$A$1:$A$6100=$A$2,ROW($A$1:$A$6100)),ROW(I6)),COLUMN(J$1),1),"")</f>
        <v/>
      </c>
      <c r="K7" s="24" t="str">
        <f t="array" ref="K7">IFERROR(INDEX('BASE AT'!$A$1:$M$6100,SMALL(IF('BASE AT'!$A$1:$A$6100=$A$2,ROW($A$1:$A$6100)),ROW(J6)),COLUMN(K$1),1),"")</f>
        <v/>
      </c>
      <c r="L7" s="24" t="str">
        <f t="array" ref="L7">IFERROR(INDEX('BASE AT'!$A$1:$M$6100,SMALL(IF('BASE AT'!$A$1:$A$6100=$A$2,ROW($A$1:$A$6100)),ROW(K6)),COLUMN(L$1),1),"")</f>
        <v/>
      </c>
      <c r="M7" s="24" t="str">
        <f t="array" ref="M7">IFERROR(INDEX('BASE AT'!$A$1:$M$6100,SMALL(IF('BASE AT'!$A$1:$A$6100=$A$2,ROW($A$1:$A$6100)),ROW(L6)),COLUMN(M$1),1),"")</f>
        <v/>
      </c>
      <c r="N7" s="47" t="str">
        <f t="shared" ca="1" si="0"/>
        <v/>
      </c>
      <c r="O7" s="12" t="str">
        <f t="array" ref="O7">IF(COUNTIF('BASE AT'!$A$1:$A$6100,$A$2)&lt;2,"",IFERROR(ADDRESS(SMALL(IF('BASE AT'!$A$1:$A$6100=$A$2,ROW($A$1:$A$100)),ROW(A6)),7,,,"BASE AT"),""))</f>
        <v/>
      </c>
    </row>
    <row r="8" spans="1:17" ht="17.399999999999999">
      <c r="A8" s="24"/>
      <c r="B8" s="24" t="str">
        <f t="array" ref="B8">IFERROR(INDEX('BASE AT'!$A$1:$M$6100,SMALL(IF('BASE AT'!$A$1:$A$6100=$A$2,ROW($A$1:$A$6100)),ROW(A7)),COLUMN(B$1),1),"")</f>
        <v/>
      </c>
      <c r="C8" s="24" t="str">
        <f t="array" ref="C8">IFERROR(INDEX('BASE AT'!$A$1:$M$6100,SMALL(IF('BASE AT'!$A$1:$A$6100=$A$2,ROW($A$1:$A$6100)),ROW(B7)),COLUMN(C$1),1),"")</f>
        <v/>
      </c>
      <c r="D8" s="56" t="str">
        <f t="array" ref="D8">IFERROR(INDEX('BASE AT'!$A$1:$M$6100,SMALL(IF('BASE AT'!$A$1:$A$6100=$A$2,ROW($A$1:$A$6100)),ROW(C7)),COLUMN(D$1),1),"")</f>
        <v/>
      </c>
      <c r="E8" s="56" t="str">
        <f t="array" ref="E8">IFERROR(INDEX('BASE AT'!$A$1:$M$6100,SMALL(IF('BASE AT'!$A$1:$A$6100=$A$2,ROW($A$1:$A$6100)),ROW(D7)),COLUMN(E$1),1),"")</f>
        <v/>
      </c>
      <c r="F8" s="24" t="str">
        <f t="array" ref="F8">IFERROR(INDEX('BASE AT'!$A$1:$M$6100,SMALL(IF('BASE AT'!$A$1:$A$6100=$A$2,ROW($A$1:$A$6100)),ROW(E7)),COLUMN(F$1),1),"")</f>
        <v/>
      </c>
      <c r="G8" s="24" t="str">
        <f t="array" ref="G8">IFERROR(INDEX('BASE AT'!$A$1:$M$6100,SMALL(IF('BASE AT'!$A$1:$A$6100=$A$2,ROW($A$1:$A$6100)),ROW(F7)),COLUMN(G$1),1),"")</f>
        <v/>
      </c>
      <c r="H8" s="24" t="str">
        <f t="array" ref="H8">IFERROR(INDEX('BASE AT'!$A$1:$M$6100,SMALL(IF('BASE AT'!$A$1:$A$6100=$A$2,ROW($A$1:$A$6100)),ROW(G7)),COLUMN(H$1),1),"")</f>
        <v/>
      </c>
      <c r="I8" s="24" t="str">
        <f t="array" ref="I8">IFERROR(INDEX('BASE AT'!$A$1:$M$6100,SMALL(IF('BASE AT'!$A$1:$A$6100=$A$2,ROW($A$1:$A$6100)),ROW(H7)),COLUMN(I$1),1),"")</f>
        <v/>
      </c>
      <c r="J8" s="24" t="str">
        <f t="array" ref="J8">IFERROR(INDEX('BASE AT'!$A$1:$M$6100,SMALL(IF('BASE AT'!$A$1:$A$6100=$A$2,ROW($A$1:$A$6100)),ROW(I7)),COLUMN(J$1),1),"")</f>
        <v/>
      </c>
      <c r="K8" s="24" t="str">
        <f t="array" ref="K8">IFERROR(INDEX('BASE AT'!$A$1:$M$6100,SMALL(IF('BASE AT'!$A$1:$A$6100=$A$2,ROW($A$1:$A$6100)),ROW(J7)),COLUMN(K$1),1),"")</f>
        <v/>
      </c>
      <c r="L8" s="24" t="str">
        <f t="array" ref="L8">IFERROR(INDEX('BASE AT'!$A$1:$M$6100,SMALL(IF('BASE AT'!$A$1:$A$6100=$A$2,ROW($A$1:$A$6100)),ROW(K7)),COLUMN(L$1),1),"")</f>
        <v/>
      </c>
      <c r="M8" s="24" t="str">
        <f t="array" ref="M8">IFERROR(INDEX('BASE AT'!$A$1:$M$6100,SMALL(IF('BASE AT'!$A$1:$A$6100=$A$2,ROW($A$1:$A$6100)),ROW(L7)),COLUMN(M$1),1),"")</f>
        <v/>
      </c>
      <c r="N8" s="47" t="str">
        <f t="shared" ca="1" si="0"/>
        <v/>
      </c>
      <c r="O8" s="12" t="str">
        <f t="array" ref="O8">IF(COUNTIF('BASE AT'!$A$1:$A$6100,$A$2)&lt;2,"",IFERROR(ADDRESS(SMALL(IF('BASE AT'!$A$1:$A$6100=$A$2,ROW($A$1:$A$100)),ROW(A7)),7,,,"BASE AT"),""))</f>
        <v/>
      </c>
    </row>
    <row r="9" spans="1:17" ht="17.399999999999999">
      <c r="A9" s="24"/>
      <c r="B9" s="24" t="str">
        <f t="array" ref="B9">IFERROR(INDEX('BASE AT'!$A$1:$M$6100,SMALL(IF('BASE AT'!$A$1:$A$6100=$A$2,ROW($A$1:$A$6100)),ROW(A8)),COLUMN(B$1),1),"")</f>
        <v/>
      </c>
      <c r="C9" s="24" t="str">
        <f t="array" ref="C9">IFERROR(INDEX('BASE AT'!$A$1:$M$6100,SMALL(IF('BASE AT'!$A$1:$A$6100=$A$2,ROW($A$1:$A$6100)),ROW(B8)),COLUMN(C$1),1),"")</f>
        <v/>
      </c>
      <c r="D9" s="56" t="str">
        <f t="array" ref="D9">IFERROR(INDEX('BASE AT'!$A$1:$M$6100,SMALL(IF('BASE AT'!$A$1:$A$6100=$A$2,ROW($A$1:$A$6100)),ROW(C8)),COLUMN(D$1),1),"")</f>
        <v/>
      </c>
      <c r="E9" s="56" t="str">
        <f t="array" ref="E9">IFERROR(INDEX('BASE AT'!$A$1:$M$6100,SMALL(IF('BASE AT'!$A$1:$A$6100=$A$2,ROW($A$1:$A$6100)),ROW(D8)),COLUMN(E$1),1),"")</f>
        <v/>
      </c>
      <c r="F9" s="24" t="str">
        <f t="array" ref="F9">IFERROR(INDEX('BASE AT'!$A$1:$M$6100,SMALL(IF('BASE AT'!$A$1:$A$6100=$A$2,ROW($A$1:$A$6100)),ROW(E8)),COLUMN(F$1),1),"")</f>
        <v/>
      </c>
      <c r="G9" s="24" t="str">
        <f t="array" ref="G9">IFERROR(INDEX('BASE AT'!$A$1:$M$6100,SMALL(IF('BASE AT'!$A$1:$A$6100=$A$2,ROW($A$1:$A$6100)),ROW(F8)),COLUMN(G$1),1),"")</f>
        <v/>
      </c>
      <c r="H9" s="24" t="str">
        <f t="array" ref="H9">IFERROR(INDEX('BASE AT'!$A$1:$M$6100,SMALL(IF('BASE AT'!$A$1:$A$6100=$A$2,ROW($A$1:$A$6100)),ROW(G8)),COLUMN(H$1),1),"")</f>
        <v/>
      </c>
      <c r="I9" s="24" t="str">
        <f t="array" ref="I9">IFERROR(INDEX('BASE AT'!$A$1:$M$6100,SMALL(IF('BASE AT'!$A$1:$A$6100=$A$2,ROW($A$1:$A$6100)),ROW(H8)),COLUMN(I$1),1),"")</f>
        <v/>
      </c>
      <c r="J9" s="24" t="str">
        <f t="array" ref="J9">IFERROR(INDEX('BASE AT'!$A$1:$M$6100,SMALL(IF('BASE AT'!$A$1:$A$6100=$A$2,ROW($A$1:$A$6100)),ROW(I8)),COLUMN(J$1),1),"")</f>
        <v/>
      </c>
      <c r="K9" s="24" t="str">
        <f t="array" ref="K9">IFERROR(INDEX('BASE AT'!$A$1:$M$6100,SMALL(IF('BASE AT'!$A$1:$A$6100=$A$2,ROW($A$1:$A$6100)),ROW(J8)),COLUMN(K$1),1),"")</f>
        <v/>
      </c>
      <c r="L9" s="24" t="str">
        <f t="array" ref="L9">IFERROR(INDEX('BASE AT'!$A$1:$M$6100,SMALL(IF('BASE AT'!$A$1:$A$6100=$A$2,ROW($A$1:$A$6100)),ROW(K8)),COLUMN(L$1),1),"")</f>
        <v/>
      </c>
      <c r="M9" s="24" t="str">
        <f t="array" ref="M9">IFERROR(INDEX('BASE AT'!$A$1:$M$6100,SMALL(IF('BASE AT'!$A$1:$A$6100=$A$2,ROW($A$1:$A$6100)),ROW(L8)),COLUMN(M$1),1),"")</f>
        <v/>
      </c>
      <c r="N9" s="47" t="str">
        <f t="shared" ca="1" si="0"/>
        <v/>
      </c>
      <c r="O9" s="12" t="str">
        <f t="array" ref="O9">IF(COUNTIF('BASE AT'!$A$1:$A$6100,$A$2)&lt;2,"",IFERROR(ADDRESS(SMALL(IF('BASE AT'!$A$1:$A$6100=$A$2,ROW($A$1:$A$100)),ROW(A8)),7,,,"BASE AT"),""))</f>
        <v/>
      </c>
    </row>
    <row r="10" spans="1:17" ht="17.399999999999999">
      <c r="A10" s="24"/>
      <c r="B10" s="24" t="str">
        <f t="array" ref="B10">IFERROR(INDEX('BASE AT'!$A$1:$M$6100,SMALL(IF('BASE AT'!$A$1:$A$6100=$A$2,ROW($A$1:$A$6100)),ROW(A9)),COLUMN(B$1),1),"")</f>
        <v/>
      </c>
      <c r="C10" s="24" t="str">
        <f t="array" ref="C10">IFERROR(INDEX('BASE AT'!$A$1:$M$6100,SMALL(IF('BASE AT'!$A$1:$A$6100=$A$2,ROW($A$1:$A$6100)),ROW(B9)),COLUMN(C$1),1),"")</f>
        <v/>
      </c>
      <c r="D10" s="56" t="str">
        <f t="array" ref="D10">IFERROR(INDEX('BASE AT'!$A$1:$M$6100,SMALL(IF('BASE AT'!$A$1:$A$6100=$A$2,ROW($A$1:$A$6100)),ROW(C9)),COLUMN(D$1),1),"")</f>
        <v/>
      </c>
      <c r="E10" s="56" t="str">
        <f t="array" ref="E10">IFERROR(INDEX('BASE AT'!$A$1:$M$6100,SMALL(IF('BASE AT'!$A$1:$A$6100=$A$2,ROW($A$1:$A$6100)),ROW(D9)),COLUMN(E$1),1),"")</f>
        <v/>
      </c>
      <c r="F10" s="24" t="str">
        <f t="array" ref="F10">IFERROR(INDEX('BASE AT'!$A$1:$M$6100,SMALL(IF('BASE AT'!$A$1:$A$6100=$A$2,ROW($A$1:$A$6100)),ROW(E9)),COLUMN(F$1),1),"")</f>
        <v/>
      </c>
      <c r="G10" s="24" t="str">
        <f t="array" ref="G10">IFERROR(INDEX('BASE AT'!$A$1:$M$6100,SMALL(IF('BASE AT'!$A$1:$A$6100=$A$2,ROW($A$1:$A$6100)),ROW(F9)),COLUMN(G$1),1),"")</f>
        <v/>
      </c>
      <c r="H10" s="24" t="str">
        <f t="array" ref="H10">IFERROR(INDEX('BASE AT'!$A$1:$M$6100,SMALL(IF('BASE AT'!$A$1:$A$6100=$A$2,ROW($A$1:$A$6100)),ROW(G9)),COLUMN(H$1),1),"")</f>
        <v/>
      </c>
      <c r="I10" s="24" t="str">
        <f t="array" ref="I10">IFERROR(INDEX('BASE AT'!$A$1:$M$6100,SMALL(IF('BASE AT'!$A$1:$A$6100=$A$2,ROW($A$1:$A$6100)),ROW(H9)),COLUMN(I$1),1),"")</f>
        <v/>
      </c>
      <c r="J10" s="24" t="str">
        <f t="array" ref="J10">IFERROR(INDEX('BASE AT'!$A$1:$M$6100,SMALL(IF('BASE AT'!$A$1:$A$6100=$A$2,ROW($A$1:$A$6100)),ROW(I9)),COLUMN(J$1),1),"")</f>
        <v/>
      </c>
      <c r="K10" s="24" t="str">
        <f t="array" ref="K10">IFERROR(INDEX('BASE AT'!$A$1:$M$6100,SMALL(IF('BASE AT'!$A$1:$A$6100=$A$2,ROW($A$1:$A$6100)),ROW(J9)),COLUMN(K$1),1),"")</f>
        <v/>
      </c>
      <c r="L10" s="24" t="str">
        <f t="array" ref="L10">IFERROR(INDEX('BASE AT'!$A$1:$M$6100,SMALL(IF('BASE AT'!$A$1:$A$6100=$A$2,ROW($A$1:$A$6100)),ROW(K9)),COLUMN(L$1),1),"")</f>
        <v/>
      </c>
      <c r="M10" s="24" t="str">
        <f t="array" ref="M10">IFERROR(INDEX('BASE AT'!$A$1:$M$6100,SMALL(IF('BASE AT'!$A$1:$A$6100=$A$2,ROW($A$1:$A$6100)),ROW(L9)),COLUMN(M$1),1),"")</f>
        <v/>
      </c>
      <c r="N10" s="47" t="str">
        <f t="shared" ca="1" si="0"/>
        <v/>
      </c>
      <c r="O10" s="12" t="str">
        <f t="array" ref="O10">IF(COUNTIF('BASE AT'!$A$1:$A$6100,$A$2)&lt;2,"",IFERROR(ADDRESS(SMALL(IF('BASE AT'!$A$1:$A$6100=$A$2,ROW($A$1:$A$100)),ROW(A9)),7,,,"BASE AT"),""))</f>
        <v/>
      </c>
    </row>
    <row r="11" spans="1:17" ht="17.399999999999999">
      <c r="A11" s="24"/>
      <c r="B11" s="24" t="str">
        <f t="array" ref="B11">IFERROR(INDEX('BASE AT'!$A$1:$M$6100,SMALL(IF('BASE AT'!$A$1:$A$6100=$A$2,ROW($A$1:$A$6100)),ROW(A10)),COLUMN(B$1),1),"")</f>
        <v/>
      </c>
      <c r="C11" s="24" t="str">
        <f t="array" ref="C11">IFERROR(INDEX('BASE AT'!$A$1:$M$6100,SMALL(IF('BASE AT'!$A$1:$A$6100=$A$2,ROW($A$1:$A$6100)),ROW(B10)),COLUMN(C$1),1),"")</f>
        <v/>
      </c>
      <c r="D11" s="56" t="str">
        <f t="array" ref="D11">IFERROR(INDEX('BASE AT'!$A$1:$M$6100,SMALL(IF('BASE AT'!$A$1:$A$6100=$A$2,ROW($A$1:$A$6100)),ROW(C10)),COLUMN(D$1),1),"")</f>
        <v/>
      </c>
      <c r="E11" s="56" t="str">
        <f t="array" ref="E11">IFERROR(INDEX('BASE AT'!$A$1:$M$6100,SMALL(IF('BASE AT'!$A$1:$A$6100=$A$2,ROW($A$1:$A$6100)),ROW(D10)),COLUMN(E$1),1),"")</f>
        <v/>
      </c>
      <c r="F11" s="24" t="str">
        <f t="array" ref="F11">IFERROR(INDEX('BASE AT'!$A$1:$M$6100,SMALL(IF('BASE AT'!$A$1:$A$6100=$A$2,ROW($A$1:$A$6100)),ROW(E10)),COLUMN(F$1),1),"")</f>
        <v/>
      </c>
      <c r="G11" s="24" t="str">
        <f t="array" ref="G11">IFERROR(INDEX('BASE AT'!$A$1:$M$6100,SMALL(IF('BASE AT'!$A$1:$A$6100=$A$2,ROW($A$1:$A$6100)),ROW(F10)),COLUMN(G$1),1),"")</f>
        <v/>
      </c>
      <c r="H11" s="24" t="str">
        <f t="array" ref="H11">IFERROR(INDEX('BASE AT'!$A$1:$M$6100,SMALL(IF('BASE AT'!$A$1:$A$6100=$A$2,ROW($A$1:$A$6100)),ROW(G10)),COLUMN(H$1),1),"")</f>
        <v/>
      </c>
      <c r="I11" s="24">
        <v>1</v>
      </c>
      <c r="J11" s="24" t="str">
        <f t="array" ref="J11">IFERROR(INDEX('BASE AT'!$A$1:$M$6100,SMALL(IF('BASE AT'!$A$1:$A$6100=$A$2,ROW($A$1:$A$6100)),ROW(I10)),COLUMN(J$1),1),"")</f>
        <v/>
      </c>
      <c r="K11" s="24" t="str">
        <f t="array" ref="K11">IFERROR(INDEX('BASE AT'!$A$1:$M$6100,SMALL(IF('BASE AT'!$A$1:$A$6100=$A$2,ROW($A$1:$A$6100)),ROW(J10)),COLUMN(K$1),1),"")</f>
        <v/>
      </c>
      <c r="L11" s="24" t="str">
        <f t="array" ref="L11">IFERROR(INDEX('BASE AT'!$A$1:$M$6100,SMALL(IF('BASE AT'!$A$1:$A$6100=$A$2,ROW($A$1:$A$6100)),ROW(K10)),COLUMN(L$1),1),"")</f>
        <v/>
      </c>
      <c r="M11" s="24" t="str">
        <f t="array" ref="M11">IFERROR(INDEX('BASE AT'!$A$1:$M$6100,SMALL(IF('BASE AT'!$A$1:$A$6100=$A$2,ROW($A$1:$A$6100)),ROW(L10)),COLUMN(M$1),1),"")</f>
        <v/>
      </c>
      <c r="N11" s="47" t="str">
        <f t="shared" ca="1" si="0"/>
        <v/>
      </c>
      <c r="O11" s="12" t="str">
        <f t="array" ref="O11">IF(COUNTIF('BASE AT'!$A$1:$A$6100,$A$2)&lt;2,"",IFERROR(ADDRESS(SMALL(IF('BASE AT'!$A$1:$A$6100=$A$2,ROW($A$1:$A$100)),ROW(A10)),7,,,"BASE AT"),""))</f>
        <v/>
      </c>
    </row>
    <row r="12" spans="1:17" ht="17.399999999999999">
      <c r="A12" s="24"/>
      <c r="B12" s="24" t="str">
        <f t="array" ref="B12">IFERROR(INDEX('BASE AT'!$A$1:$M$6100,SMALL(IF('BASE AT'!$A$1:$A$6100=$A$2,ROW($A$1:$A$6100)),ROW(A11)),COLUMN(B$1),1),"")</f>
        <v/>
      </c>
      <c r="C12" s="24" t="str">
        <f t="array" ref="C12">IFERROR(INDEX('BASE AT'!$A$1:$M$6100,SMALL(IF('BASE AT'!$A$1:$A$6100=$A$2,ROW($A$1:$A$6100)),ROW(B11)),COLUMN(C$1),1),"")</f>
        <v/>
      </c>
      <c r="D12" s="56" t="str">
        <f t="array" ref="D12">IFERROR(INDEX('BASE AT'!$A$1:$M$6100,SMALL(IF('BASE AT'!$A$1:$A$6100=$A$2,ROW($A$1:$A$6100)),ROW(C11)),COLUMN(D$1),1),"")</f>
        <v/>
      </c>
      <c r="E12" s="56" t="str">
        <f t="array" ref="E12">IFERROR(INDEX('BASE AT'!$A$1:$M$6100,SMALL(IF('BASE AT'!$A$1:$A$6100=$A$2,ROW($A$1:$A$6100)),ROW(D11)),COLUMN(E$1),1),"")</f>
        <v/>
      </c>
      <c r="F12" s="24" t="str">
        <f t="array" ref="F12">IFERROR(INDEX('BASE AT'!$A$1:$M$6100,SMALL(IF('BASE AT'!$A$1:$A$6100=$A$2,ROW($A$1:$A$6100)),ROW(E11)),COLUMN(F$1),1),"")</f>
        <v/>
      </c>
      <c r="G12" s="24" t="str">
        <f t="array" ref="G12">IFERROR(INDEX('BASE AT'!$A$1:$M$6100,SMALL(IF('BASE AT'!$A$1:$A$6100=$A$2,ROW($A$1:$A$6100)),ROW(F11)),COLUMN(G$1),1),"")</f>
        <v/>
      </c>
      <c r="H12" s="24" t="str">
        <f t="array" ref="H12">IFERROR(INDEX('BASE AT'!$A$1:$M$6100,SMALL(IF('BASE AT'!$A$1:$A$6100=$A$2,ROW($A$1:$A$6100)),ROW(G11)),COLUMN(H$1),1),"")</f>
        <v/>
      </c>
      <c r="I12" s="24" t="str">
        <f t="array" ref="I12">IFERROR(INDEX('BASE AT'!$A$1:$M$6100,SMALL(IF('BASE AT'!$A$1:$A$6100=$A$2,ROW($A$1:$A$6100)),ROW(H11)),COLUMN(I$1),1),"")</f>
        <v/>
      </c>
      <c r="J12" s="24" t="str">
        <f t="array" ref="J12">IFERROR(INDEX('BASE AT'!$A$1:$M$6100,SMALL(IF('BASE AT'!$A$1:$A$6100=$A$2,ROW($A$1:$A$6100)),ROW(I11)),COLUMN(J$1),1),"")</f>
        <v/>
      </c>
      <c r="K12" s="24" t="str">
        <f t="array" ref="K12">IFERROR(INDEX('BASE AT'!$A$1:$M$6100,SMALL(IF('BASE AT'!$A$1:$A$6100=$A$2,ROW($A$1:$A$6100)),ROW(J11)),COLUMN(K$1),1),"")</f>
        <v/>
      </c>
      <c r="L12" s="24" t="str">
        <f t="array" ref="L12">IFERROR(INDEX('BASE AT'!$A$1:$M$6100,SMALL(IF('BASE AT'!$A$1:$A$6100=$A$2,ROW($A$1:$A$6100)),ROW(K11)),COLUMN(L$1),1),"")</f>
        <v/>
      </c>
      <c r="M12" s="24" t="str">
        <f t="array" ref="M12">IFERROR(INDEX('BASE AT'!$A$1:$M$6100,SMALL(IF('BASE AT'!$A$1:$A$6100=$A$2,ROW($A$1:$A$6100)),ROW(L11)),COLUMN(M$1),1),"")</f>
        <v/>
      </c>
      <c r="N12" s="47" t="str">
        <f t="shared" ca="1" si="0"/>
        <v/>
      </c>
      <c r="O12" s="12" t="str">
        <f t="array" ref="O12">IF(COUNTIF('BASE AT'!$A$1:$A$6100,$A$2)&lt;2,"",IFERROR(ADDRESS(SMALL(IF('BASE AT'!$A$1:$A$6100=$A$2,ROW($A$1:$A$100)),ROW(A11)),7,,,"BASE AT"),""))</f>
        <v/>
      </c>
    </row>
    <row r="13" spans="1:17" ht="17.399999999999999">
      <c r="A13" s="24"/>
      <c r="B13" s="24" t="str">
        <f t="array" ref="B13">IFERROR(INDEX('BASE AT'!$A$1:$M$6100,SMALL(IF('BASE AT'!$A$1:$A$6100=$A$2,ROW($A$1:$A$6100)),ROW(A12)),COLUMN(B$1),1),"")</f>
        <v/>
      </c>
      <c r="C13" s="24" t="str">
        <f t="array" ref="C13">IFERROR(INDEX('BASE AT'!$A$1:$M$6100,SMALL(IF('BASE AT'!$A$1:$A$6100=$A$2,ROW($A$1:$A$6100)),ROW(B12)),COLUMN(C$1),1),"")</f>
        <v/>
      </c>
      <c r="D13" s="56" t="str">
        <f t="array" ref="D13">IFERROR(INDEX('BASE AT'!$A$1:$M$6100,SMALL(IF('BASE AT'!$A$1:$A$6100=$A$2,ROW($A$1:$A$6100)),ROW(C12)),COLUMN(D$1),1),"")</f>
        <v/>
      </c>
      <c r="E13" s="56" t="str">
        <f t="array" ref="E13">IFERROR(INDEX('BASE AT'!$A$1:$M$6100,SMALL(IF('BASE AT'!$A$1:$A$6100=$A$2,ROW($A$1:$A$6100)),ROW(D12)),COLUMN(E$1),1),"")</f>
        <v/>
      </c>
      <c r="F13" s="24" t="str">
        <f t="array" ref="F13">IFERROR(INDEX('BASE AT'!$A$1:$M$6100,SMALL(IF('BASE AT'!$A$1:$A$6100=$A$2,ROW($A$1:$A$6100)),ROW(E12)),COLUMN(F$1),1),"")</f>
        <v/>
      </c>
      <c r="G13" s="24" t="str">
        <f t="array" ref="G13">IFERROR(INDEX('BASE AT'!$A$1:$M$6100,SMALL(IF('BASE AT'!$A$1:$A$6100=$A$2,ROW($A$1:$A$6100)),ROW(F12)),COLUMN(G$1),1),"")</f>
        <v/>
      </c>
      <c r="H13" s="24" t="str">
        <f t="array" ref="H13">IFERROR(INDEX('BASE AT'!$A$1:$M$6100,SMALL(IF('BASE AT'!$A$1:$A$6100=$A$2,ROW($A$1:$A$6100)),ROW(G12)),COLUMN(H$1),1),"")</f>
        <v/>
      </c>
      <c r="I13" s="24" t="str">
        <f t="array" ref="I13">IFERROR(INDEX('BASE AT'!$A$1:$M$6100,SMALL(IF('BASE AT'!$A$1:$A$6100=$A$2,ROW($A$1:$A$6100)),ROW(H12)),COLUMN(I$1),1),"")</f>
        <v/>
      </c>
      <c r="J13" s="24" t="str">
        <f t="array" ref="J13">IFERROR(INDEX('BASE AT'!$A$1:$M$6100,SMALL(IF('BASE AT'!$A$1:$A$6100=$A$2,ROW($A$1:$A$6100)),ROW(I12)),COLUMN(J$1),1),"")</f>
        <v/>
      </c>
      <c r="K13" s="24" t="str">
        <f t="array" ref="K13">IFERROR(INDEX('BASE AT'!$A$1:$M$6100,SMALL(IF('BASE AT'!$A$1:$A$6100=$A$2,ROW($A$1:$A$6100)),ROW(J12)),COLUMN(K$1),1),"")</f>
        <v/>
      </c>
      <c r="L13" s="24" t="str">
        <f t="array" ref="L13">IFERROR(INDEX('BASE AT'!$A$1:$M$6100,SMALL(IF('BASE AT'!$A$1:$A$6100=$A$2,ROW($A$1:$A$6100)),ROW(K12)),COLUMN(L$1),1),"")</f>
        <v/>
      </c>
      <c r="M13" s="24" t="str">
        <f t="array" ref="M13">IFERROR(INDEX('BASE AT'!$A$1:$M$6100,SMALL(IF('BASE AT'!$A$1:$A$6100=$A$2,ROW($A$1:$A$6100)),ROW(L12)),COLUMN(M$1),1),"")</f>
        <v/>
      </c>
      <c r="N13" s="47" t="str">
        <f t="shared" ca="1" si="0"/>
        <v/>
      </c>
      <c r="O13" s="12" t="str">
        <f t="array" ref="O13">IF(COUNTIF('BASE AT'!$A$1:$A$6100,$A$2)&lt;2,"",IFERROR(ADDRESS(SMALL(IF('BASE AT'!$A$1:$A$6100=$A$2,ROW($A$1:$A$100)),ROW(A12)),7,,,"BASE AT"),""))</f>
        <v/>
      </c>
    </row>
    <row r="14" spans="1:17" ht="17.399999999999999">
      <c r="A14" s="24"/>
      <c r="B14" s="24" t="str">
        <f t="array" ref="B14">IFERROR(INDEX('BASE AT'!$A$1:$M$6100,SMALL(IF('BASE AT'!$A$1:$A$6100=$A$2,ROW($A$1:$A$6100)),ROW(A13)),COLUMN(B$1),1),"")</f>
        <v/>
      </c>
      <c r="C14" s="24" t="str">
        <f t="array" ref="C14">IFERROR(INDEX('BASE AT'!$A$1:$M$6100,SMALL(IF('BASE AT'!$A$1:$A$6100=$A$2,ROW($A$1:$A$6100)),ROW(B13)),COLUMN(C$1),1),"")</f>
        <v/>
      </c>
      <c r="D14" s="56" t="str">
        <f t="array" ref="D14">IFERROR(INDEX('BASE AT'!$A$1:$M$6100,SMALL(IF('BASE AT'!$A$1:$A$6100=$A$2,ROW($A$1:$A$6100)),ROW(C13)),COLUMN(D$1),1),"")</f>
        <v/>
      </c>
      <c r="E14" s="56" t="str">
        <f t="array" ref="E14">IFERROR(INDEX('BASE AT'!$A$1:$M$6100,SMALL(IF('BASE AT'!$A$1:$A$6100=$A$2,ROW($A$1:$A$6100)),ROW(D13)),COLUMN(E$1),1),"")</f>
        <v/>
      </c>
      <c r="F14" s="24" t="str">
        <f t="array" ref="F14">IFERROR(INDEX('BASE AT'!$A$1:$M$6100,SMALL(IF('BASE AT'!$A$1:$A$6100=$A$2,ROW($A$1:$A$6100)),ROW(E13)),COLUMN(F$1),1),"")</f>
        <v/>
      </c>
      <c r="G14" s="24" t="str">
        <f t="array" ref="G14">IFERROR(INDEX('BASE AT'!$A$1:$M$6100,SMALL(IF('BASE AT'!$A$1:$A$6100=$A$2,ROW($A$1:$A$6100)),ROW(F13)),COLUMN(G$1),1),"")</f>
        <v/>
      </c>
      <c r="H14" s="24" t="str">
        <f t="array" ref="H14">IFERROR(INDEX('BASE AT'!$A$1:$M$6100,SMALL(IF('BASE AT'!$A$1:$A$6100=$A$2,ROW($A$1:$A$6100)),ROW(G13)),COLUMN(H$1),1),"")</f>
        <v/>
      </c>
      <c r="I14" s="24" t="str">
        <f t="array" ref="I14">IFERROR(INDEX('BASE AT'!$A$1:$M$6100,SMALL(IF('BASE AT'!$A$1:$A$6100=$A$2,ROW($A$1:$A$6100)),ROW(H13)),COLUMN(I$1),1),"")</f>
        <v/>
      </c>
      <c r="J14" s="24" t="str">
        <f t="array" ref="J14">IFERROR(INDEX('BASE AT'!$A$1:$M$6100,SMALL(IF('BASE AT'!$A$1:$A$6100=$A$2,ROW($A$1:$A$6100)),ROW(I13)),COLUMN(J$1),1),"")</f>
        <v/>
      </c>
      <c r="K14" s="24" t="str">
        <f t="array" ref="K14">IFERROR(INDEX('BASE AT'!$A$1:$M$6100,SMALL(IF('BASE AT'!$A$1:$A$6100=$A$2,ROW($A$1:$A$6100)),ROW(J13)),COLUMN(K$1),1),"")</f>
        <v/>
      </c>
      <c r="L14" s="24" t="str">
        <f t="array" ref="L14">IFERROR(INDEX('BASE AT'!$A$1:$M$6100,SMALL(IF('BASE AT'!$A$1:$A$6100=$A$2,ROW($A$1:$A$6100)),ROW(K13)),COLUMN(L$1),1),"")</f>
        <v/>
      </c>
      <c r="M14" s="24" t="str">
        <f t="array" ref="M14">IFERROR(INDEX('BASE AT'!$A$1:$M$6100,SMALL(IF('BASE AT'!$A$1:$A$6100=$A$2,ROW($A$1:$A$6100)),ROW(L13)),COLUMN(M$1),1),"")</f>
        <v/>
      </c>
      <c r="N14" s="47" t="str">
        <f t="shared" ca="1" si="0"/>
        <v/>
      </c>
      <c r="O14" s="12" t="str">
        <f t="array" ref="O14">IF(COUNTIF('BASE AT'!$A$1:$A$6100,$A$2)&lt;2,"",IFERROR(ADDRESS(SMALL(IF('BASE AT'!$A$1:$A$6100=$A$2,ROW($A$1:$A$100)),ROW(A13)),7,,,"BASE AT"),""))</f>
        <v/>
      </c>
    </row>
    <row r="15" spans="1:17" ht="17.399999999999999">
      <c r="B15" s="24" t="str">
        <f t="array" ref="B15">IFERROR(INDEX('BASE AT'!$A$1:$M$6100,SMALL(IF('BASE AT'!$A$1:$A$6100=$A$2,ROW($A$1:$A$6100)),ROW(A14)),COLUMN(B$1),1),"")</f>
        <v/>
      </c>
      <c r="C15" s="24" t="str">
        <f t="array" ref="C15">IFERROR(INDEX('BASE AT'!$A$1:$M$6100,SMALL(IF('BASE AT'!$A$1:$A$6100=$A$2,ROW($A$1:$A$6100)),ROW(B14)),COLUMN(C$1),1),"")</f>
        <v/>
      </c>
      <c r="D15" s="56" t="str">
        <f t="array" ref="D15">IFERROR(INDEX('BASE AT'!$A$1:$M$6100,SMALL(IF('BASE AT'!$A$1:$A$6100=$A$2,ROW($A$1:$A$6100)),ROW(C14)),COLUMN(D$1),1),"")</f>
        <v/>
      </c>
      <c r="E15" s="56" t="str">
        <f t="array" ref="E15">IFERROR(INDEX('BASE AT'!$A$1:$M$6100,SMALL(IF('BASE AT'!$A$1:$A$6100=$A$2,ROW($A$1:$A$6100)),ROW(D14)),COLUMN(E$1),1),"")</f>
        <v/>
      </c>
      <c r="F15" s="24" t="str">
        <f t="array" ref="F15">IFERROR(INDEX('BASE AT'!$A$1:$M$6100,SMALL(IF('BASE AT'!$A$1:$A$6100=$A$2,ROW($A$1:$A$6100)),ROW(E14)),COLUMN(F$1),1),"")</f>
        <v/>
      </c>
      <c r="G15" s="24" t="str">
        <f t="array" ref="G15">IFERROR(INDEX('BASE AT'!$A$1:$M$6100,SMALL(IF('BASE AT'!$A$1:$A$6100=$A$2,ROW($A$1:$A$6100)),ROW(F14)),COLUMN(G$1),1),"")</f>
        <v/>
      </c>
      <c r="H15" s="24" t="str">
        <f t="array" ref="H15">IFERROR(INDEX('BASE AT'!$A$1:$M$6100,SMALL(IF('BASE AT'!$A$1:$A$6100=$A$2,ROW($A$1:$A$6100)),ROW(G14)),COLUMN(H$1),1),"")</f>
        <v/>
      </c>
      <c r="I15" s="24" t="str">
        <f t="array" ref="I15">IFERROR(INDEX('BASE AT'!$A$1:$M$6100,SMALL(IF('BASE AT'!$A$1:$A$6100=$A$2,ROW($A$1:$A$6100)),ROW(H14)),COLUMN(I$1),1),"")</f>
        <v/>
      </c>
      <c r="J15" s="24" t="str">
        <f t="array" ref="J15">IFERROR(INDEX('BASE AT'!$A$1:$M$6100,SMALL(IF('BASE AT'!$A$1:$A$6100=$A$2,ROW($A$1:$A$6100)),ROW(I14)),COLUMN(J$1),1),"")</f>
        <v/>
      </c>
      <c r="K15" s="24" t="str">
        <f t="array" ref="K15">IFERROR(INDEX('BASE AT'!$A$1:$M$6100,SMALL(IF('BASE AT'!$A$1:$A$6100=$A$2,ROW($A$1:$A$6100)),ROW(J14)),COLUMN(K$1),1),"")</f>
        <v/>
      </c>
      <c r="N15" s="47" t="str">
        <f t="shared" ca="1" si="0"/>
        <v/>
      </c>
      <c r="O15" s="12" t="str">
        <f t="array" ref="O15">IF(COUNTIF('BASE AT'!$A$1:$A$6100,$A$2)&lt;2,"",IFERROR(ADDRESS(SMALL(IF('BASE AT'!$A$1:$A$6100=$A$2,ROW($A$1:$A$100)),ROW(A14)),7,,,"BASE AT"),""))</f>
        <v/>
      </c>
    </row>
    <row r="16" spans="1:17" ht="17.399999999999999">
      <c r="B16" s="24" t="str">
        <f t="array" ref="B16">IFERROR(INDEX('BASE AT'!$A$1:$M$6100,SMALL(IF('BASE AT'!$A$1:$A$6100=$A$2,ROW($A$1:$A$6100)),ROW(A15)),COLUMN(B$1),1),"")</f>
        <v/>
      </c>
      <c r="C16" s="24" t="str">
        <f t="array" ref="C16">IFERROR(INDEX('BASE AT'!$A$1:$M$6100,SMALL(IF('BASE AT'!$A$1:$A$6100=$A$2,ROW($A$1:$A$6100)),ROW(B15)),COLUMN(C$1),1),"")</f>
        <v/>
      </c>
      <c r="D16" s="56" t="str">
        <f t="array" ref="D16">IFERROR(INDEX('BASE AT'!$A$1:$M$6100,SMALL(IF('BASE AT'!$A$1:$A$6100=$A$2,ROW($A$1:$A$6100)),ROW(C15)),COLUMN(D$1),1),"")</f>
        <v/>
      </c>
      <c r="E16" s="56" t="str">
        <f t="array" ref="E16">IFERROR(INDEX('BASE AT'!$A$1:$M$6100,SMALL(IF('BASE AT'!$A$1:$A$6100=$A$2,ROW($A$1:$A$6100)),ROW(D15)),COLUMN(E$1),1),"")</f>
        <v/>
      </c>
      <c r="F16" s="24" t="str">
        <f t="array" ref="F16">IFERROR(INDEX('BASE AT'!$A$1:$M$6100,SMALL(IF('BASE AT'!$A$1:$A$6100=$A$2,ROW($A$1:$A$6100)),ROW(E15)),COLUMN(F$1),1),"")</f>
        <v/>
      </c>
      <c r="G16" s="24" t="str">
        <f t="array" ref="G16">IFERROR(INDEX('BASE AT'!$A$1:$M$6100,SMALL(IF('BASE AT'!$A$1:$A$6100=$A$2,ROW($A$1:$A$6100)),ROW(F15)),COLUMN(G$1),1),"")</f>
        <v/>
      </c>
      <c r="H16" s="24" t="str">
        <f t="array" ref="H16">IFERROR(INDEX('BASE AT'!$A$1:$M$6100,SMALL(IF('BASE AT'!$A$1:$A$6100=$A$2,ROW($A$1:$A$6100)),ROW(G15)),COLUMN(H$1),1),"")</f>
        <v/>
      </c>
      <c r="I16" s="24" t="str">
        <f t="array" ref="I16">IFERROR(INDEX('BASE AT'!$A$1:$M$6100,SMALL(IF('BASE AT'!$A$1:$A$6100=$A$2,ROW($A$1:$A$6100)),ROW(H15)),COLUMN(I$1),1),"")</f>
        <v/>
      </c>
      <c r="J16" s="24" t="str">
        <f t="array" ref="J16">IFERROR(INDEX('BASE AT'!$A$1:$M$6100,SMALL(IF('BASE AT'!$A$1:$A$6100=$A$2,ROW($A$1:$A$6100)),ROW(I15)),COLUMN(J$1),1),"")</f>
        <v/>
      </c>
      <c r="K16" s="24" t="str">
        <f t="array" ref="K16">IFERROR(INDEX('BASE AT'!$A$1:$M$6100,SMALL(IF('BASE AT'!$A$1:$A$6100=$A$2,ROW($A$1:$A$6100)),ROW(J15)),COLUMN(K$1),1),"")</f>
        <v/>
      </c>
      <c r="N16" s="47" t="str">
        <f t="shared" ca="1" si="0"/>
        <v/>
      </c>
      <c r="O16" s="12" t="str">
        <f t="array" ref="O16">IF(COUNTIF('BASE AT'!$A$1:$A$6100,$A$2)&lt;2,"",IFERROR(ADDRESS(SMALL(IF('BASE AT'!$A$1:$A$6100=$A$2,ROW($A$1:$A$100)),ROW(A15)),7,,,"BASE AT"),""))</f>
        <v/>
      </c>
    </row>
    <row r="17" spans="14:15" ht="17.399999999999999">
      <c r="N17" s="47" t="str">
        <f t="shared" ca="1" si="0"/>
        <v/>
      </c>
      <c r="O17" s="12" t="str">
        <f t="array" ref="O17">IF(COUNTIF('BASE AT'!$A$1:$A$6100,$A$2)&lt;2,"",IFERROR(ADDRESS(SMALL(IF('BASE AT'!$A$1:$A$6100=$A$2,ROW($A$1:$A$100)),ROW(A16)),7,,,"BASE AT"),""))</f>
        <v/>
      </c>
    </row>
    <row r="18" spans="14:15" ht="17.399999999999999">
      <c r="N18" s="47" t="str">
        <f t="shared" ca="1" si="0"/>
        <v/>
      </c>
      <c r="O18" s="12" t="str">
        <f t="array" ref="O18">IF(COUNTIF('BASE AT'!$A$1:$A$6100,$A$2)&lt;2,"",IFERROR(ADDRESS(SMALL(IF('BASE AT'!$A$1:$A$6100=$A$2,ROW($A$1:$A$100)),ROW(A17)),7,,,"BASE AT"),""))</f>
        <v/>
      </c>
    </row>
    <row r="19" spans="14:15" ht="17.399999999999999">
      <c r="N19" s="47" t="str">
        <f t="shared" ca="1" si="0"/>
        <v/>
      </c>
      <c r="O19" s="12" t="str">
        <f t="array" ref="O19">IF(COUNTIF('BASE AT'!$A$1:$A$6100,$A$2)&lt;2,"",IFERROR(ADDRESS(SMALL(IF('BASE AT'!$A$1:$A$6100=$A$2,ROW($A$1:$A$100)),ROW(A18)),7,,,"BASE AT"),""))</f>
        <v/>
      </c>
    </row>
    <row r="20" spans="14:15" ht="17.399999999999999">
      <c r="N20" s="47" t="str">
        <f t="shared" ca="1" si="0"/>
        <v/>
      </c>
      <c r="O20" s="12" t="str">
        <f t="array" ref="O20">IF(COUNTIF('BASE AT'!$A$1:$A$6100,$A$2)&lt;2,"",IFERROR(ADDRESS(SMALL(IF('BASE AT'!$A$1:$A$6100=$A$2,ROW($A$1:$A$100)),ROW(A19)),7,,,"BASE AT"),""))</f>
        <v/>
      </c>
    </row>
  </sheetData>
  <conditionalFormatting sqref="A2">
    <cfRule type="duplicateValues" dxfId="5" priority="14" stopIfTrue="1"/>
  </conditionalFormatting>
  <conditionalFormatting sqref="A2">
    <cfRule type="expression" dxfId="4" priority="24" stopIfTrue="1">
      <formula>COUNTIFS($A:$A,$A2,$O:$O,$O2)&gt;1</formula>
    </cfRule>
  </conditionalFormatting>
  <conditionalFormatting sqref="A2">
    <cfRule type="expression" dxfId="3" priority="25" stopIfTrue="1">
      <formula>COUNTIFS($A:$A,$A2,$P:$P,$P2)&gt;1</formula>
    </cfRule>
  </conditionalFormatting>
  <conditionalFormatting sqref="H23">
    <cfRule type="duplicateValues" dxfId="2" priority="1" stopIfTrue="1"/>
  </conditionalFormatting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transitionEvaluation="1" codeName="Feuil4"/>
  <dimension ref="A1:A5"/>
  <sheetViews>
    <sheetView workbookViewId="0">
      <selection activeCell="C10" sqref="C10"/>
    </sheetView>
  </sheetViews>
  <sheetFormatPr baseColWidth="10" defaultRowHeight="14.4"/>
  <sheetData>
    <row r="1" spans="1:1">
      <c r="A1" t="s">
        <v>70</v>
      </c>
    </row>
    <row r="2" spans="1:1">
      <c r="A2">
        <v>671</v>
      </c>
    </row>
    <row r="3" spans="1:1">
      <c r="A3">
        <v>672</v>
      </c>
    </row>
    <row r="4" spans="1:1">
      <c r="A4">
        <v>673</v>
      </c>
    </row>
    <row r="5" spans="1:1">
      <c r="A5">
        <v>674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Feuil5</vt:lpstr>
      <vt:lpstr>Feuil6</vt:lpstr>
      <vt:lpstr>BASE AT</vt:lpstr>
      <vt:lpstr>Feuil2</vt:lpstr>
      <vt:lpstr>EXTRACTION</vt:lpstr>
      <vt:lpstr>liste </vt:lpstr>
      <vt:lpstr>listeactivite</vt:lpstr>
    </vt:vector>
  </TitlesOfParts>
  <Company>CNAMTS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SAINTE-CLUQUE ANAIS</dc:creator>
  <cp:lastModifiedBy>Rolande</cp:lastModifiedBy>
  <dcterms:created xsi:type="dcterms:W3CDTF">2019-12-19T13:13:51Z</dcterms:created>
  <dcterms:modified xsi:type="dcterms:W3CDTF">2020-02-23T21:42:42Z</dcterms:modified>
</cp:coreProperties>
</file>