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filterPrivacy="1" codeName="ThisWorkbook" defaultThemeVersion="124226"/>
  <xr:revisionPtr revIDLastSave="0" documentId="13_ncr:1_{B307DFB4-6797-408C-9D2C-4F88F0BB2057}" xr6:coauthVersionLast="40" xr6:coauthVersionMax="40" xr10:uidLastSave="{00000000-0000-0000-0000-000000000000}"/>
  <bookViews>
    <workbookView xWindow="-120" yWindow="-120" windowWidth="20730" windowHeight="11160" tabRatio="685" activeTab="1" xr2:uid="{00000000-000D-0000-FFFF-FFFF00000000}"/>
  </bookViews>
  <sheets>
    <sheet name="Réseau COLLEGE" sheetId="16" r:id="rId1"/>
    <sheet name="Relais COLLEGE" sheetId="17" r:id="rId2"/>
    <sheet name="Résultats COLLEGE" sheetId="14" r:id="rId3"/>
    <sheet name="Barèmes" sheetId="18" r:id="rId4"/>
  </sheets>
  <externalReferences>
    <externalReference r:id="rId5"/>
  </externalReferences>
  <calcPr calcId="191029" concurrentCalc="0"/>
</workbook>
</file>

<file path=xl/calcChain.xml><?xml version="1.0" encoding="utf-8"?>
<calcChain xmlns="http://schemas.openxmlformats.org/spreadsheetml/2006/main">
  <c r="T29" i="16" l="1"/>
  <c r="U6" i="16"/>
  <c r="U7" i="16"/>
  <c r="R5" i="16"/>
  <c r="U8" i="16"/>
  <c r="Q5" i="16"/>
  <c r="R10" i="17"/>
  <c r="R14" i="17"/>
  <c r="R18" i="17"/>
  <c r="R22" i="17"/>
  <c r="R26" i="17"/>
  <c r="R30" i="17"/>
  <c r="R34" i="17"/>
  <c r="R38" i="17"/>
  <c r="R42" i="17"/>
  <c r="R46" i="17"/>
  <c r="R50" i="17"/>
  <c r="R54" i="17"/>
  <c r="R58" i="17"/>
  <c r="R62" i="17"/>
  <c r="R66" i="17"/>
  <c r="R70" i="17"/>
  <c r="R74" i="17"/>
  <c r="R78" i="17"/>
  <c r="R82" i="17"/>
  <c r="R86" i="17"/>
  <c r="R90" i="17"/>
  <c r="R94" i="17"/>
  <c r="R98" i="17"/>
  <c r="R102" i="17"/>
  <c r="M9" i="17"/>
  <c r="M13" i="17"/>
  <c r="M17" i="17"/>
  <c r="M21" i="17"/>
  <c r="M25" i="17"/>
  <c r="M29" i="17"/>
  <c r="M33" i="17"/>
  <c r="M37" i="17"/>
  <c r="M41" i="17"/>
  <c r="M45" i="17"/>
  <c r="M49" i="17"/>
  <c r="M53" i="17"/>
  <c r="M57" i="17"/>
  <c r="M61" i="17"/>
  <c r="M65" i="17"/>
  <c r="M69" i="17"/>
  <c r="M73" i="17"/>
  <c r="M77" i="17"/>
  <c r="M81" i="17"/>
  <c r="M85" i="17"/>
  <c r="M89" i="17"/>
  <c r="M93" i="17"/>
  <c r="M97" i="17"/>
  <c r="M101" i="17"/>
  <c r="R6" i="17"/>
  <c r="M5" i="17"/>
  <c r="U10" i="16"/>
  <c r="U11" i="16"/>
  <c r="R9" i="16"/>
  <c r="U12" i="16"/>
  <c r="U14" i="16"/>
  <c r="U15" i="16"/>
  <c r="R13" i="16"/>
  <c r="U16" i="16"/>
  <c r="U18" i="16"/>
  <c r="U19" i="16"/>
  <c r="R17" i="16"/>
  <c r="U20" i="16"/>
  <c r="U22" i="16"/>
  <c r="U23" i="16"/>
  <c r="R21" i="16"/>
  <c r="U24" i="16"/>
  <c r="U26" i="16"/>
  <c r="U27" i="16"/>
  <c r="R25" i="16"/>
  <c r="U28" i="16"/>
  <c r="U30" i="16"/>
  <c r="U31" i="16"/>
  <c r="R29" i="16"/>
  <c r="U32" i="16"/>
  <c r="U34" i="16"/>
  <c r="U35" i="16"/>
  <c r="R33" i="16"/>
  <c r="U36" i="16"/>
  <c r="U38" i="16"/>
  <c r="U39" i="16"/>
  <c r="R37" i="16"/>
  <c r="U40" i="16"/>
  <c r="U42" i="16"/>
  <c r="U43" i="16"/>
  <c r="R41" i="16"/>
  <c r="U44" i="16"/>
  <c r="U46" i="16"/>
  <c r="U47" i="16"/>
  <c r="R45" i="16"/>
  <c r="U48" i="16"/>
  <c r="U50" i="16"/>
  <c r="U51" i="16"/>
  <c r="R49" i="16"/>
  <c r="U52" i="16"/>
  <c r="U54" i="16"/>
  <c r="U55" i="16"/>
  <c r="R53" i="16"/>
  <c r="U56" i="16"/>
  <c r="U58" i="16"/>
  <c r="U59" i="16"/>
  <c r="R57" i="16"/>
  <c r="U60" i="16"/>
  <c r="U62" i="16"/>
  <c r="U63" i="16"/>
  <c r="R61" i="16"/>
  <c r="U64" i="16"/>
  <c r="U66" i="16"/>
  <c r="U67" i="16"/>
  <c r="R65" i="16"/>
  <c r="U68" i="16"/>
  <c r="U70" i="16"/>
  <c r="U71" i="16"/>
  <c r="R69" i="16"/>
  <c r="U72" i="16"/>
  <c r="U74" i="16"/>
  <c r="U75" i="16"/>
  <c r="R73" i="16"/>
  <c r="U76" i="16"/>
  <c r="U78" i="16"/>
  <c r="U79" i="16"/>
  <c r="R77" i="16"/>
  <c r="U80" i="16"/>
  <c r="U82" i="16"/>
  <c r="U83" i="16"/>
  <c r="R81" i="16"/>
  <c r="T81" i="16"/>
  <c r="U84" i="16"/>
  <c r="U86" i="16"/>
  <c r="U87" i="16"/>
  <c r="R85" i="16"/>
  <c r="U88" i="16"/>
  <c r="U90" i="16"/>
  <c r="U91" i="16"/>
  <c r="R89" i="16"/>
  <c r="U92" i="16"/>
  <c r="U94" i="16"/>
  <c r="U95" i="16"/>
  <c r="R93" i="16"/>
  <c r="T93" i="16"/>
  <c r="U96" i="16"/>
  <c r="U98" i="16"/>
  <c r="U99" i="16"/>
  <c r="R97" i="16"/>
  <c r="U100" i="16"/>
  <c r="U102" i="16"/>
  <c r="U103" i="16"/>
  <c r="R101" i="16"/>
  <c r="U104" i="16"/>
  <c r="Q9" i="16"/>
  <c r="Q13" i="16"/>
  <c r="Q17" i="16"/>
  <c r="Q21" i="16"/>
  <c r="Q25" i="16"/>
  <c r="Q29" i="16"/>
  <c r="Q33" i="16"/>
  <c r="Q37" i="16"/>
  <c r="Q41" i="16"/>
  <c r="Q45" i="16"/>
  <c r="Q49" i="16"/>
  <c r="Q53" i="16"/>
  <c r="Q57" i="16"/>
  <c r="Q61" i="16"/>
  <c r="Q65" i="16"/>
  <c r="Q69" i="16"/>
  <c r="Q73" i="16"/>
  <c r="Q77" i="16"/>
  <c r="Q81" i="16"/>
  <c r="Q85" i="16"/>
  <c r="Q89" i="16"/>
  <c r="Q93" i="16"/>
  <c r="Q97" i="16"/>
  <c r="Q101" i="16"/>
  <c r="N6" i="17"/>
  <c r="P6" i="17"/>
  <c r="N5" i="17"/>
  <c r="P5" i="17"/>
  <c r="N7" i="17"/>
  <c r="P7" i="17"/>
  <c r="P8" i="17"/>
  <c r="Q5" i="17"/>
  <c r="N9" i="17"/>
  <c r="P9" i="17"/>
  <c r="N10" i="17"/>
  <c r="P10" i="17"/>
  <c r="N11" i="17"/>
  <c r="P11" i="17"/>
  <c r="N12" i="17"/>
  <c r="P12" i="17"/>
  <c r="N13" i="17"/>
  <c r="P13" i="17"/>
  <c r="N14" i="17"/>
  <c r="P14" i="17"/>
  <c r="N15" i="17"/>
  <c r="P15" i="17"/>
  <c r="P16" i="17"/>
  <c r="N17" i="17"/>
  <c r="P17" i="17"/>
  <c r="N18" i="17"/>
  <c r="P18" i="17"/>
  <c r="N19" i="17"/>
  <c r="P19" i="17"/>
  <c r="N20" i="17"/>
  <c r="P20" i="17"/>
  <c r="N21" i="17"/>
  <c r="P21" i="17"/>
  <c r="N22" i="17"/>
  <c r="P22" i="17"/>
  <c r="N23" i="17"/>
  <c r="P23" i="17"/>
  <c r="N24" i="17"/>
  <c r="P24" i="17"/>
  <c r="N25" i="17"/>
  <c r="P25" i="17"/>
  <c r="N26" i="17"/>
  <c r="P26" i="17"/>
  <c r="N27" i="17"/>
  <c r="P27" i="17"/>
  <c r="P28" i="17"/>
  <c r="N29" i="17"/>
  <c r="P29" i="17"/>
  <c r="N30" i="17"/>
  <c r="P30" i="17"/>
  <c r="N31" i="17"/>
  <c r="P31" i="17"/>
  <c r="N32" i="17"/>
  <c r="P32" i="17"/>
  <c r="N33" i="17"/>
  <c r="P33" i="17"/>
  <c r="N34" i="17"/>
  <c r="P34" i="17"/>
  <c r="N35" i="17"/>
  <c r="P35" i="17"/>
  <c r="P36" i="17"/>
  <c r="N37" i="17"/>
  <c r="P37" i="17"/>
  <c r="N38" i="17"/>
  <c r="P38" i="17"/>
  <c r="N39" i="17"/>
  <c r="P39" i="17"/>
  <c r="N40" i="17"/>
  <c r="P40" i="17"/>
  <c r="N41" i="17"/>
  <c r="P41" i="17"/>
  <c r="N42" i="17"/>
  <c r="P42" i="17"/>
  <c r="N43" i="17"/>
  <c r="P43" i="17"/>
  <c r="N44" i="17"/>
  <c r="P44" i="17"/>
  <c r="N45" i="17"/>
  <c r="P45" i="17"/>
  <c r="N46" i="17"/>
  <c r="P46" i="17"/>
  <c r="N47" i="17"/>
  <c r="P47" i="17"/>
  <c r="N48" i="17"/>
  <c r="P48" i="17"/>
  <c r="N49" i="17"/>
  <c r="P49" i="17"/>
  <c r="N50" i="17"/>
  <c r="P50" i="17"/>
  <c r="N51" i="17"/>
  <c r="P51" i="17"/>
  <c r="P52" i="17"/>
  <c r="N53" i="17"/>
  <c r="P53" i="17"/>
  <c r="N54" i="17"/>
  <c r="P54" i="17"/>
  <c r="N55" i="17"/>
  <c r="P55" i="17"/>
  <c r="N56" i="17"/>
  <c r="P56" i="17"/>
  <c r="N57" i="17"/>
  <c r="P57" i="17"/>
  <c r="N58" i="17"/>
  <c r="P58" i="17"/>
  <c r="N59" i="17"/>
  <c r="P59" i="17"/>
  <c r="N60" i="17"/>
  <c r="P60" i="17"/>
  <c r="N61" i="17"/>
  <c r="P61" i="17"/>
  <c r="N62" i="17"/>
  <c r="P62" i="17"/>
  <c r="N63" i="17"/>
  <c r="P63" i="17"/>
  <c r="P64" i="17"/>
  <c r="N65" i="17"/>
  <c r="P65" i="17"/>
  <c r="N66" i="17"/>
  <c r="P66" i="17"/>
  <c r="N67" i="17"/>
  <c r="P67" i="17"/>
  <c r="N68" i="17"/>
  <c r="P68" i="17"/>
  <c r="N69" i="17"/>
  <c r="P69" i="17"/>
  <c r="N70" i="17"/>
  <c r="P70" i="17"/>
  <c r="N71" i="17"/>
  <c r="P71" i="17"/>
  <c r="N72" i="17"/>
  <c r="P72" i="17"/>
  <c r="N73" i="17"/>
  <c r="P73" i="17"/>
  <c r="N74" i="17"/>
  <c r="P74" i="17"/>
  <c r="N75" i="17"/>
  <c r="P75" i="17"/>
  <c r="P76" i="17"/>
  <c r="N77" i="17"/>
  <c r="P77" i="17"/>
  <c r="N78" i="17"/>
  <c r="P78" i="17"/>
  <c r="N79" i="17"/>
  <c r="P79" i="17"/>
  <c r="P80" i="17"/>
  <c r="N81" i="17"/>
  <c r="P81" i="17"/>
  <c r="N82" i="17"/>
  <c r="P82" i="17"/>
  <c r="N83" i="17"/>
  <c r="P83" i="17"/>
  <c r="N84" i="17"/>
  <c r="P84" i="17"/>
  <c r="N85" i="17"/>
  <c r="P85" i="17"/>
  <c r="N86" i="17"/>
  <c r="P86" i="17"/>
  <c r="N87" i="17"/>
  <c r="P87" i="17"/>
  <c r="P88" i="17"/>
  <c r="N89" i="17"/>
  <c r="P89" i="17"/>
  <c r="N90" i="17"/>
  <c r="P90" i="17"/>
  <c r="N91" i="17"/>
  <c r="P91" i="17"/>
  <c r="N92" i="17"/>
  <c r="P92" i="17"/>
  <c r="N93" i="17"/>
  <c r="P93" i="17"/>
  <c r="N94" i="17"/>
  <c r="P94" i="17"/>
  <c r="N95" i="17"/>
  <c r="P95" i="17"/>
  <c r="N96" i="17"/>
  <c r="P96" i="17"/>
  <c r="N97" i="17"/>
  <c r="P97" i="17"/>
  <c r="N98" i="17"/>
  <c r="P98" i="17"/>
  <c r="N99" i="17"/>
  <c r="P99" i="17"/>
  <c r="P100" i="17"/>
  <c r="N101" i="17"/>
  <c r="P101" i="17"/>
  <c r="N102" i="17"/>
  <c r="P102" i="17"/>
  <c r="N103" i="17"/>
  <c r="P103" i="17"/>
  <c r="P104" i="17"/>
  <c r="J94" i="14"/>
  <c r="J90" i="14"/>
  <c r="J86" i="14"/>
  <c r="J82" i="14"/>
  <c r="J78" i="14"/>
  <c r="J74" i="14"/>
  <c r="J70" i="14"/>
  <c r="J66" i="14"/>
  <c r="J62" i="14"/>
  <c r="Q101" i="17"/>
  <c r="Q73" i="17"/>
  <c r="V69" i="16"/>
  <c r="Q77" i="17"/>
  <c r="Q81" i="17"/>
  <c r="Q85" i="17"/>
  <c r="Q89" i="17"/>
  <c r="Q69" i="17"/>
  <c r="Q93" i="17"/>
  <c r="Q97" i="17"/>
  <c r="A9" i="16"/>
  <c r="A13" i="16"/>
  <c r="A17" i="16"/>
  <c r="A21" i="16"/>
  <c r="A25" i="16"/>
  <c r="A29" i="16"/>
  <c r="A33" i="16"/>
  <c r="A37" i="16"/>
  <c r="A41" i="16"/>
  <c r="A45" i="16"/>
  <c r="A49" i="16"/>
  <c r="A53" i="16"/>
  <c r="A57" i="16"/>
  <c r="A61" i="16"/>
  <c r="A65" i="16"/>
  <c r="A69" i="16"/>
  <c r="A73" i="16"/>
  <c r="A77" i="16"/>
  <c r="A81" i="16"/>
  <c r="A85" i="16"/>
  <c r="A89" i="16"/>
  <c r="A93" i="16"/>
  <c r="A97" i="16"/>
  <c r="A101" i="16"/>
  <c r="Q9" i="17"/>
  <c r="Q13" i="17"/>
  <c r="Q17" i="17"/>
  <c r="Q21" i="17"/>
  <c r="Q25" i="17"/>
  <c r="Q29" i="17"/>
  <c r="Q33" i="17"/>
  <c r="Q37" i="17"/>
  <c r="Q41" i="17"/>
  <c r="Q45" i="17"/>
  <c r="Q49" i="17"/>
  <c r="Q53" i="17"/>
  <c r="Q57" i="17"/>
  <c r="Q61" i="17"/>
  <c r="Q65" i="17"/>
  <c r="J58" i="14"/>
  <c r="J46" i="14"/>
  <c r="J42" i="14"/>
  <c r="J38" i="14"/>
  <c r="J34" i="14"/>
  <c r="J26" i="14"/>
  <c r="J18" i="14"/>
  <c r="J10" i="14"/>
  <c r="J6" i="14"/>
  <c r="J30" i="14"/>
  <c r="J14" i="14"/>
  <c r="J54" i="14"/>
  <c r="J22" i="14"/>
  <c r="J50" i="14"/>
  <c r="J102" i="14"/>
  <c r="J98" i="14"/>
</calcChain>
</file>

<file path=xl/sharedStrings.xml><?xml version="1.0" encoding="utf-8"?>
<sst xmlns="http://schemas.openxmlformats.org/spreadsheetml/2006/main" count="347" uniqueCount="84">
  <si>
    <t>Postes Obligatoires</t>
  </si>
  <si>
    <t>Postes Facultatifs</t>
  </si>
  <si>
    <t>Temps</t>
  </si>
  <si>
    <t>Départ</t>
  </si>
  <si>
    <t>Arrivée</t>
  </si>
  <si>
    <t>TEMPS</t>
  </si>
  <si>
    <t>PM / HD</t>
  </si>
  <si>
    <t>PM</t>
  </si>
  <si>
    <t>Etab</t>
  </si>
  <si>
    <t xml:space="preserve"> Numéro d'équipe</t>
  </si>
  <si>
    <t>Postes dans l'ordre</t>
  </si>
  <si>
    <t>Relayeur</t>
  </si>
  <si>
    <t>R1</t>
  </si>
  <si>
    <t>R2</t>
  </si>
  <si>
    <t>R3</t>
  </si>
  <si>
    <t>R4</t>
  </si>
  <si>
    <t>TEMPS EQUIPE</t>
  </si>
  <si>
    <t>CLASSEMENT</t>
  </si>
  <si>
    <t>Points</t>
  </si>
  <si>
    <t>ETAB.</t>
  </si>
  <si>
    <t>NUMERO d'EQUIPE</t>
  </si>
  <si>
    <t>RESULTATS RESEAU</t>
  </si>
  <si>
    <t>RESULTATS RELAIS</t>
  </si>
  <si>
    <t>Place</t>
  </si>
  <si>
    <t>Total points</t>
  </si>
  <si>
    <t>CATEGORIE</t>
  </si>
  <si>
    <t>Puces</t>
  </si>
  <si>
    <t>Résultats COLLEGE</t>
  </si>
  <si>
    <t>COLLEGE</t>
  </si>
  <si>
    <t>Relais COLLEGE</t>
  </si>
  <si>
    <t>Réseau COLLEGE</t>
  </si>
  <si>
    <t>::</t>
  </si>
  <si>
    <t>ARTIX 1</t>
  </si>
  <si>
    <t>ARZACQ 1</t>
  </si>
  <si>
    <t>ARZACQ 2</t>
  </si>
  <si>
    <t>ARZACQ 3</t>
  </si>
  <si>
    <t>GARLIN 1</t>
  </si>
  <si>
    <t>LEMBEYE 1</t>
  </si>
  <si>
    <t>LEMBEYE 2</t>
  </si>
  <si>
    <t>LEMBEYE 3</t>
  </si>
  <si>
    <t>MONEIN 1</t>
  </si>
  <si>
    <t>MONEIN 2</t>
  </si>
  <si>
    <t>MONEIN 3</t>
  </si>
  <si>
    <t>MONEIN 4</t>
  </si>
  <si>
    <t>MONEIN 5</t>
  </si>
  <si>
    <t>MONEIN 6</t>
  </si>
  <si>
    <t>MONEIN 7</t>
  </si>
  <si>
    <t>NAY 1</t>
  </si>
  <si>
    <t>NAY 2</t>
  </si>
  <si>
    <t>NAY 3</t>
  </si>
  <si>
    <t>NAY 4</t>
  </si>
  <si>
    <t>PAU 1</t>
  </si>
  <si>
    <t>PAU 2</t>
  </si>
  <si>
    <t>PAU 3</t>
  </si>
  <si>
    <t>PAU 4</t>
  </si>
  <si>
    <t>SALIES DE BEARN 1</t>
  </si>
  <si>
    <t>SALIES DE BEARN 2</t>
  </si>
  <si>
    <t>CO Départementale - PAU 2019</t>
  </si>
  <si>
    <t>Suivre les étapes pour le classement</t>
  </si>
  <si>
    <t xml:space="preserve">Double cliquez sur chaque poste
En vert ok 
En rouge PM </t>
  </si>
  <si>
    <t>REMPLIR LES CASES
 EN JAUNES</t>
  </si>
  <si>
    <t xml:space="preserve"> 13:45:41</t>
  </si>
  <si>
    <t xml:space="preserve"> 14:17:01</t>
  </si>
  <si>
    <t xml:space="preserve"> 13:56:41</t>
  </si>
  <si>
    <t xml:space="preserve"> 13:58:14</t>
  </si>
  <si>
    <t xml:space="preserve"> 13:44:29</t>
  </si>
  <si>
    <t xml:space="preserve"> 13:39:12</t>
  </si>
  <si>
    <t xml:space="preserve"> 14:09:21</t>
  </si>
  <si>
    <t xml:space="preserve"> 13:28:18</t>
  </si>
  <si>
    <t xml:space="preserve"> 13:20:06</t>
  </si>
  <si>
    <t xml:space="preserve"> 13:28:20</t>
  </si>
  <si>
    <t xml:space="preserve"> 13:38:21</t>
  </si>
  <si>
    <t xml:space="preserve"> 13:31:18</t>
  </si>
  <si>
    <t xml:space="preserve"> 13:35:44</t>
  </si>
  <si>
    <t xml:space="preserve"> 13:59:43</t>
  </si>
  <si>
    <t xml:space="preserve"> 13:08:42</t>
  </si>
  <si>
    <t xml:space="preserve"> 13:42:04</t>
  </si>
  <si>
    <t xml:space="preserve"> 13:56:25</t>
  </si>
  <si>
    <t xml:space="preserve"> 13:45:58</t>
  </si>
  <si>
    <t xml:space="preserve"> 13:21:48</t>
  </si>
  <si>
    <t xml:space="preserve"> 13:43:31</t>
  </si>
  <si>
    <t xml:space="preserve"> 13:53:30</t>
  </si>
  <si>
    <t xml:space="preserve"> 14:01:01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</si>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</sst>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rgb="FF0066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vertical="center"/>
    </xf>
    <xf numFmtId="21" fontId="5" fillId="0" borderId="8" xfId="0" applyNumberFormat="1" applyFont="1" applyBorder="1" applyAlignment="1">
      <alignment horizontal="center" vertical="center" wrapText="1"/>
    </xf>
    <xf numFmtId="21" fontId="5" fillId="0" borderId="22" xfId="0" applyNumberFormat="1" applyFont="1" applyBorder="1" applyAlignment="1">
      <alignment horizontal="center" vertical="center" wrapText="1"/>
    </xf>
    <xf numFmtId="21" fontId="5" fillId="0" borderId="10" xfId="0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21" fontId="0" fillId="0" borderId="0" xfId="0" applyNumberFormat="1" applyAlignment="1">
      <alignment vertical="center"/>
    </xf>
    <xf numFmtId="21" fontId="9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1" fillId="0" borderId="3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21" fontId="5" fillId="5" borderId="8" xfId="0" applyNumberFormat="1" applyFont="1" applyFill="1" applyBorder="1" applyAlignment="1">
      <alignment horizontal="center" vertical="center" wrapText="1"/>
    </xf>
    <xf numFmtId="21" fontId="5" fillId="5" borderId="22" xfId="0" applyNumberFormat="1" applyFont="1" applyFill="1" applyBorder="1" applyAlignment="1">
      <alignment horizontal="center" vertical="center" wrapText="1"/>
    </xf>
    <xf numFmtId="21" fontId="5" fillId="5" borderId="10" xfId="0" applyNumberFormat="1" applyFont="1" applyFill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vertical="top"/>
    </xf>
    <xf numFmtId="21" fontId="10" fillId="0" borderId="3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21" fontId="0" fillId="0" borderId="0" xfId="0" applyNumberFormat="1"/>
    <xf numFmtId="0" fontId="6" fillId="0" borderId="8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21" fontId="5" fillId="0" borderId="12" xfId="0" applyNumberFormat="1" applyFont="1" applyBorder="1" applyAlignment="1">
      <alignment horizontal="center" vertical="center" wrapText="1"/>
    </xf>
    <xf numFmtId="21" fontId="5" fillId="0" borderId="21" xfId="0" applyNumberFormat="1" applyFont="1" applyBorder="1" applyAlignment="1">
      <alignment horizontal="center" vertical="center" wrapText="1"/>
    </xf>
    <xf numFmtId="21" fontId="5" fillId="0" borderId="13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left" vertical="center" wrapText="1"/>
    </xf>
    <xf numFmtId="0" fontId="12" fillId="4" borderId="37" xfId="0" applyFont="1" applyFill="1" applyBorder="1" applyAlignment="1">
      <alignment horizontal="left" vertical="center"/>
    </xf>
    <xf numFmtId="0" fontId="11" fillId="4" borderId="37" xfId="0" applyFont="1" applyFill="1" applyBorder="1" applyAlignment="1">
      <alignment horizontal="left" vertical="center" wrapText="1"/>
    </xf>
    <xf numFmtId="0" fontId="11" fillId="4" borderId="37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21" fontId="5" fillId="5" borderId="12" xfId="0" applyNumberFormat="1" applyFont="1" applyFill="1" applyBorder="1" applyAlignment="1">
      <alignment horizontal="center" vertical="center" wrapText="1"/>
    </xf>
    <xf numFmtId="21" fontId="5" fillId="5" borderId="21" xfId="0" applyNumberFormat="1" applyFont="1" applyFill="1" applyBorder="1" applyAlignment="1">
      <alignment horizontal="center" vertical="center" wrapText="1"/>
    </xf>
    <xf numFmtId="21" fontId="5" fillId="5" borderId="13" xfId="0" applyNumberFormat="1" applyFont="1" applyFill="1" applyBorder="1" applyAlignment="1">
      <alignment horizontal="center" vertical="center" wrapText="1"/>
    </xf>
    <xf numFmtId="21" fontId="4" fillId="0" borderId="15" xfId="0" applyNumberFormat="1" applyFont="1" applyBorder="1" applyAlignment="1">
      <alignment horizontal="center" vertical="center" wrapText="1"/>
    </xf>
    <xf numFmtId="21" fontId="4" fillId="0" borderId="25" xfId="0" applyNumberFormat="1" applyFont="1" applyBorder="1" applyAlignment="1">
      <alignment horizontal="center" vertical="center" wrapText="1"/>
    </xf>
    <xf numFmtId="21" fontId="4" fillId="0" borderId="17" xfId="0" applyNumberFormat="1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21" fontId="4" fillId="0" borderId="9" xfId="0" applyNumberFormat="1" applyFont="1" applyBorder="1" applyAlignment="1">
      <alignment horizontal="center" vertical="center" wrapText="1"/>
    </xf>
    <xf numFmtId="21" fontId="4" fillId="0" borderId="23" xfId="0" applyNumberFormat="1" applyFont="1" applyBorder="1" applyAlignment="1">
      <alignment horizontal="center" vertical="center" wrapText="1"/>
    </xf>
    <xf numFmtId="21" fontId="4" fillId="0" borderId="11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textRotation="255" wrapText="1"/>
    </xf>
    <xf numFmtId="0" fontId="1" fillId="2" borderId="34" xfId="0" applyFont="1" applyFill="1" applyBorder="1" applyAlignment="1">
      <alignment horizontal="center" vertical="center" textRotation="255" wrapText="1"/>
    </xf>
    <xf numFmtId="0" fontId="1" fillId="2" borderId="36" xfId="0" applyFont="1" applyFill="1" applyBorder="1" applyAlignment="1">
      <alignment horizontal="center" vertical="center" textRotation="255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21" fontId="0" fillId="2" borderId="12" xfId="0" applyNumberFormat="1" applyFill="1" applyBorder="1" applyAlignment="1">
      <alignment horizontal="center" vertical="center" wrapText="1"/>
    </xf>
    <xf numFmtId="21" fontId="0" fillId="2" borderId="21" xfId="0" applyNumberFormat="1" applyFill="1" applyBorder="1" applyAlignment="1">
      <alignment horizontal="center" vertical="center" wrapText="1"/>
    </xf>
    <xf numFmtId="21" fontId="0" fillId="2" borderId="13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64" fontId="0" fillId="2" borderId="12" xfId="0" applyNumberFormat="1" applyFill="1" applyBorder="1" applyAlignment="1">
      <alignment horizontal="center" vertical="center" wrapText="1"/>
    </xf>
    <xf numFmtId="164" fontId="0" fillId="2" borderId="21" xfId="0" applyNumberFormat="1" applyFill="1" applyBorder="1" applyAlignment="1">
      <alignment horizontal="center" vertical="center" wrapText="1"/>
    </xf>
    <xf numFmtId="164" fontId="0" fillId="2" borderId="13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" fillId="5" borderId="38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4" fillId="6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21" fontId="4" fillId="4" borderId="15" xfId="0" applyNumberFormat="1" applyFont="1" applyFill="1" applyBorder="1" applyAlignment="1">
      <alignment horizontal="center" vertical="center" wrapText="1"/>
    </xf>
    <xf numFmtId="21" fontId="4" fillId="4" borderId="25" xfId="0" applyNumberFormat="1" applyFont="1" applyFill="1" applyBorder="1" applyAlignment="1">
      <alignment horizontal="center" vertical="center" wrapText="1"/>
    </xf>
    <xf numFmtId="21" fontId="4" fillId="4" borderId="17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21" fontId="5" fillId="4" borderId="8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66FF66"/>
      <color rgb="FF0066FF"/>
      <color rgb="FF33CC33"/>
      <color rgb="FF00FFFF"/>
      <color rgb="FFFF9999"/>
      <color rgb="FF008000"/>
      <color rgb="FFCC00FF"/>
      <color rgb="FFFF0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238125</xdr:colOff>
      <xdr:row>0</xdr:row>
      <xdr:rowOff>390525</xdr:rowOff>
    </xdr:from>
    <xdr:to>
      <xdr:col>19</xdr:col>
      <xdr:colOff>533400</xdr:colOff>
      <xdr:row>1</xdr:row>
      <xdr:rowOff>314326</xdr:rowOff>
    </xdr:to>
    <xdr:sp macro="[0]!METTRE_PENALITE_RESEAU_COLL" textlink="">
      <xdr:nvSpPr>
        <xdr:cNvPr id="2" name="ZoneTexte 1">
          <a:extLst>
            <a:ext uri="{FF2B5EF4-FFF2-40B4-BE49-F238E27FC236}">
              <a16:creationId xmlns:a16="http://schemas.microsoft.com/office/drawing/2014/main" id="{6DC8D9CE-F208-43AE-AB98-3834A7637B99}"/>
            </a:ext>
          </a:extLst>
        </xdr:cNvPr>
        <xdr:cNvSpPr txBox="1"/>
      </xdr:nvSpPr>
      <xdr:spPr>
        <a:xfrm>
          <a:off x="7743825" y="390525"/>
          <a:ext cx="866775" cy="44767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METTRE</a:t>
          </a:r>
          <a:r>
            <a:rPr lang="fr-FR" sz="1100" b="1" baseline="0"/>
            <a:t> PENALITES</a:t>
          </a:r>
          <a:endParaRPr lang="fr-FR" sz="1100" b="1"/>
        </a:p>
      </xdr:txBody>
    </xdr:sp>
    <xdr:clientData/>
  </xdr:twoCellAnchor>
  <xdr:twoCellAnchor>
    <xdr:from>
      <xdr:col>0</xdr:col>
      <xdr:colOff>57150</xdr:colOff>
      <xdr:row>0</xdr:row>
      <xdr:rowOff>38100</xdr:rowOff>
    </xdr:from>
    <xdr:to>
      <xdr:col>1</xdr:col>
      <xdr:colOff>685800</xdr:colOff>
      <xdr:row>0</xdr:row>
      <xdr:rowOff>485776</xdr:rowOff>
    </xdr:to>
    <xdr:sp macro="[0]!RESET_PENALITES_RESAU_COLL" textlink="">
      <xdr:nvSpPr>
        <xdr:cNvPr id="3" name="ZoneTexte 2">
          <a:extLst>
            <a:ext uri="{FF2B5EF4-FFF2-40B4-BE49-F238E27FC236}">
              <a16:creationId xmlns:a16="http://schemas.microsoft.com/office/drawing/2014/main" id="{E356B9C0-F77B-4F3B-813B-AB731746801E}"/>
            </a:ext>
          </a:extLst>
        </xdr:cNvPr>
        <xdr:cNvSpPr txBox="1"/>
      </xdr:nvSpPr>
      <xdr:spPr>
        <a:xfrm>
          <a:off x="57150" y="38100"/>
          <a:ext cx="866775" cy="447676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baseline="0"/>
            <a:t>RESET PENALITES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400050</xdr:colOff>
      <xdr:row>0</xdr:row>
      <xdr:rowOff>419100</xdr:rowOff>
    </xdr:from>
    <xdr:to>
      <xdr:col>16</xdr:col>
      <xdr:colOff>619125</xdr:colOff>
      <xdr:row>1</xdr:row>
      <xdr:rowOff>314326</xdr:rowOff>
    </xdr:to>
    <xdr:sp macro="[0]!METTRE_PENALITES_RELAIS_COLL" textlink="">
      <xdr:nvSpPr>
        <xdr:cNvPr id="2" name="ZoneTexte 1">
          <a:extLst>
            <a:ext uri="{FF2B5EF4-FFF2-40B4-BE49-F238E27FC236}">
              <a16:creationId xmlns:a16="http://schemas.microsoft.com/office/drawing/2014/main" id="{912EDB7A-8EFD-410A-8508-1AB52F092504}"/>
            </a:ext>
          </a:extLst>
        </xdr:cNvPr>
        <xdr:cNvSpPr txBox="1"/>
      </xdr:nvSpPr>
      <xdr:spPr>
        <a:xfrm>
          <a:off x="7781925" y="419100"/>
          <a:ext cx="866775" cy="44767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METTRE</a:t>
          </a:r>
          <a:r>
            <a:rPr lang="fr-FR" sz="1100" b="1" baseline="0"/>
            <a:t> PENALITES</a:t>
          </a:r>
          <a:endParaRPr lang="fr-FR" sz="1100" b="1"/>
        </a:p>
      </xdr:txBody>
    </xdr:sp>
    <xdr:clientData/>
  </xdr:twoCellAnchor>
  <xdr:twoCellAnchor>
    <xdr:from>
      <xdr:col>0</xdr:col>
      <xdr:colOff>47625</xdr:colOff>
      <xdr:row>0</xdr:row>
      <xdr:rowOff>57150</xdr:rowOff>
    </xdr:from>
    <xdr:to>
      <xdr:col>1</xdr:col>
      <xdr:colOff>676275</xdr:colOff>
      <xdr:row>0</xdr:row>
      <xdr:rowOff>504826</xdr:rowOff>
    </xdr:to>
    <xdr:sp macro="[0]!RESET_PENALITES_RELAIS_COLL" textlink="">
      <xdr:nvSpPr>
        <xdr:cNvPr id="3" name="ZoneTexte 2">
          <a:extLst>
            <a:ext uri="{FF2B5EF4-FFF2-40B4-BE49-F238E27FC236}">
              <a16:creationId xmlns:a16="http://schemas.microsoft.com/office/drawing/2014/main" id="{8CAB263F-1EC6-427C-846D-67A093269E6B}"/>
            </a:ext>
          </a:extLst>
        </xdr:cNvPr>
        <xdr:cNvSpPr txBox="1"/>
      </xdr:nvSpPr>
      <xdr:spPr>
        <a:xfrm>
          <a:off x="47625" y="57150"/>
          <a:ext cx="866775" cy="447676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baseline="0"/>
            <a:t>RESET PENALITES</a:t>
          </a:r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326230</xdr:colOff>
      <xdr:row>7</xdr:row>
      <xdr:rowOff>2381</xdr:rowOff>
    </xdr:from>
    <xdr:to>
      <xdr:col>13</xdr:col>
      <xdr:colOff>431005</xdr:colOff>
      <xdr:row>11</xdr:row>
      <xdr:rowOff>57149</xdr:rowOff>
    </xdr:to>
    <xdr:sp macro="[0]!RESULTATS_RESEAU_COLL" textlink="">
      <xdr:nvSpPr>
        <xdr:cNvPr id="2" name="ZoneTexte 1">
          <a:extLst>
            <a:ext uri="{FF2B5EF4-FFF2-40B4-BE49-F238E27FC236}">
              <a16:creationId xmlns:a16="http://schemas.microsoft.com/office/drawing/2014/main" id="{2FDEBCD6-72BA-498D-962E-6B7CA2A7490B}"/>
            </a:ext>
          </a:extLst>
        </xdr:cNvPr>
        <xdr:cNvSpPr txBox="1"/>
      </xdr:nvSpPr>
      <xdr:spPr>
        <a:xfrm>
          <a:off x="7165180" y="1678781"/>
          <a:ext cx="1666875" cy="511968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1.COPIER RESULTATS RESEAU</a:t>
          </a:r>
        </a:p>
      </xdr:txBody>
    </xdr:sp>
    <xdr:clientData/>
  </xdr:twoCellAnchor>
  <xdr:twoCellAnchor>
    <xdr:from>
      <xdr:col>11</xdr:col>
      <xdr:colOff>323850</xdr:colOff>
      <xdr:row>26</xdr:row>
      <xdr:rowOff>19049</xdr:rowOff>
    </xdr:from>
    <xdr:to>
      <xdr:col>13</xdr:col>
      <xdr:colOff>428625</xdr:colOff>
      <xdr:row>30</xdr:row>
      <xdr:rowOff>104775</xdr:rowOff>
    </xdr:to>
    <xdr:sp macro="[0]!RESULTAS_RELAIS_COLL" textlink="">
      <xdr:nvSpPr>
        <xdr:cNvPr id="4" name="ZoneTexte 3">
          <a:extLst>
            <a:ext uri="{FF2B5EF4-FFF2-40B4-BE49-F238E27FC236}">
              <a16:creationId xmlns:a16="http://schemas.microsoft.com/office/drawing/2014/main" id="{0CE268CF-9A9D-4564-BA15-2206C8DC009F}"/>
            </a:ext>
          </a:extLst>
        </xdr:cNvPr>
        <xdr:cNvSpPr txBox="1"/>
      </xdr:nvSpPr>
      <xdr:spPr>
        <a:xfrm>
          <a:off x="7162800" y="3724274"/>
          <a:ext cx="1666875" cy="542926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4. COPIER RESULTATS</a:t>
          </a:r>
        </a:p>
        <a:p>
          <a:pPr algn="ctr"/>
          <a:r>
            <a:rPr lang="fr-FR" sz="1200" b="1">
              <a:solidFill>
                <a:sysClr val="windowText" lastClr="000000"/>
              </a:solidFill>
            </a:rPr>
            <a:t> RELAIS</a:t>
          </a:r>
        </a:p>
      </xdr:txBody>
    </xdr:sp>
    <xdr:clientData/>
  </xdr:twoCellAnchor>
  <xdr:twoCellAnchor>
    <xdr:from>
      <xdr:col>11</xdr:col>
      <xdr:colOff>323850</xdr:colOff>
      <xdr:row>20</xdr:row>
      <xdr:rowOff>42863</xdr:rowOff>
    </xdr:from>
    <xdr:to>
      <xdr:col>13</xdr:col>
      <xdr:colOff>428625</xdr:colOff>
      <xdr:row>24</xdr:row>
      <xdr:rowOff>95250</xdr:rowOff>
    </xdr:to>
    <xdr:sp macro="[0]!ORDRE_EQ_RESEAU" textlink="">
      <xdr:nvSpPr>
        <xdr:cNvPr id="5" name="ZoneTexte 4">
          <a:extLst>
            <a:ext uri="{FF2B5EF4-FFF2-40B4-BE49-F238E27FC236}">
              <a16:creationId xmlns:a16="http://schemas.microsoft.com/office/drawing/2014/main" id="{DF2D211A-B362-48CD-B400-5F4D1C1BDB46}"/>
            </a:ext>
          </a:extLst>
        </xdr:cNvPr>
        <xdr:cNvSpPr txBox="1"/>
      </xdr:nvSpPr>
      <xdr:spPr>
        <a:xfrm>
          <a:off x="7162800" y="3062288"/>
          <a:ext cx="1666875" cy="509587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3. REMETTRE</a:t>
          </a:r>
          <a:r>
            <a:rPr lang="fr-FR" sz="1200" b="1" baseline="0">
              <a:solidFill>
                <a:sysClr val="windowText" lastClr="000000"/>
              </a:solidFill>
            </a:rPr>
            <a:t> ORDRE EQUIPES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327660</xdr:colOff>
      <xdr:row>13</xdr:row>
      <xdr:rowOff>38100</xdr:rowOff>
    </xdr:from>
    <xdr:to>
      <xdr:col>13</xdr:col>
      <xdr:colOff>432435</xdr:colOff>
      <xdr:row>19</xdr:row>
      <xdr:rowOff>57150</xdr:rowOff>
    </xdr:to>
    <xdr:sp macro="[0]!TRIER_PM_COLL" textlink="">
      <xdr:nvSpPr>
        <xdr:cNvPr id="9" name="ZoneTexte 8">
          <a:extLst>
            <a:ext uri="{FF2B5EF4-FFF2-40B4-BE49-F238E27FC236}">
              <a16:creationId xmlns:a16="http://schemas.microsoft.com/office/drawing/2014/main" id="{AB8D7423-84C6-4A36-BD35-F1FF159BB2FD}"/>
            </a:ext>
          </a:extLst>
        </xdr:cNvPr>
        <xdr:cNvSpPr txBox="1"/>
      </xdr:nvSpPr>
      <xdr:spPr>
        <a:xfrm>
          <a:off x="8602980" y="2026920"/>
          <a:ext cx="1674495" cy="521970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2.TRIER</a:t>
          </a:r>
          <a:r>
            <a:rPr lang="fr-FR" sz="1200" b="1" baseline="0">
              <a:solidFill>
                <a:sysClr val="windowText" lastClr="000000"/>
              </a:solidFill>
            </a:rPr>
            <a:t>  PM ET TEMPS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RESEAU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318135</xdr:colOff>
      <xdr:row>32</xdr:row>
      <xdr:rowOff>0</xdr:rowOff>
    </xdr:from>
    <xdr:to>
      <xdr:col>13</xdr:col>
      <xdr:colOff>422910</xdr:colOff>
      <xdr:row>38</xdr:row>
      <xdr:rowOff>64770</xdr:rowOff>
    </xdr:to>
    <xdr:sp macro="[0]!TRIER_PM_COLL_RELAIS" textlink="">
      <xdr:nvSpPr>
        <xdr:cNvPr id="10" name="ZoneTexte 9">
          <a:extLst>
            <a:ext uri="{FF2B5EF4-FFF2-40B4-BE49-F238E27FC236}">
              <a16:creationId xmlns:a16="http://schemas.microsoft.com/office/drawing/2014/main" id="{1C3502B4-D0AE-4199-8FE1-0A72EAB52256}"/>
            </a:ext>
          </a:extLst>
        </xdr:cNvPr>
        <xdr:cNvSpPr txBox="1"/>
      </xdr:nvSpPr>
      <xdr:spPr>
        <a:xfrm>
          <a:off x="7157085" y="4391025"/>
          <a:ext cx="1666875" cy="75057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5.</a:t>
          </a:r>
          <a:r>
            <a:rPr lang="fr-FR" sz="1200" b="1" baseline="0">
              <a:solidFill>
                <a:sysClr val="windowText" lastClr="000000"/>
              </a:solidFill>
            </a:rPr>
            <a:t> TRIER PM ET TEMPS</a:t>
          </a:r>
          <a:r>
            <a:rPr lang="fr-FR" sz="1200" b="1">
              <a:solidFill>
                <a:sysClr val="windowText" lastClr="000000"/>
              </a:solidFill>
            </a:rPr>
            <a:t>  RELAIS</a:t>
          </a:r>
        </a:p>
      </xdr:txBody>
    </xdr:sp>
    <xdr:clientData/>
  </xdr:twoCellAnchor>
  <xdr:twoCellAnchor>
    <xdr:from>
      <xdr:col>11</xdr:col>
      <xdr:colOff>337185</xdr:colOff>
      <xdr:row>39</xdr:row>
      <xdr:rowOff>55245</xdr:rowOff>
    </xdr:from>
    <xdr:to>
      <xdr:col>13</xdr:col>
      <xdr:colOff>441960</xdr:colOff>
      <xdr:row>46</xdr:row>
      <xdr:rowOff>36195</xdr:rowOff>
    </xdr:to>
    <xdr:sp macro="[0]!ORDRE_EQ_RELAIS_COLL" textlink="">
      <xdr:nvSpPr>
        <xdr:cNvPr id="11" name="ZoneTexte 10">
          <a:extLst>
            <a:ext uri="{FF2B5EF4-FFF2-40B4-BE49-F238E27FC236}">
              <a16:creationId xmlns:a16="http://schemas.microsoft.com/office/drawing/2014/main" id="{DFEB5707-9DBE-4A18-A966-946B334182B9}"/>
            </a:ext>
          </a:extLst>
        </xdr:cNvPr>
        <xdr:cNvSpPr txBox="1"/>
      </xdr:nvSpPr>
      <xdr:spPr>
        <a:xfrm>
          <a:off x="7176135" y="5246370"/>
          <a:ext cx="1666875" cy="781050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6.</a:t>
          </a:r>
          <a:r>
            <a:rPr lang="fr-FR" sz="1200" b="1" baseline="0">
              <a:solidFill>
                <a:sysClr val="windowText" lastClr="000000"/>
              </a:solidFill>
            </a:rPr>
            <a:t> REMETTRE ORDRE EQUIPE</a:t>
          </a:r>
          <a:r>
            <a:rPr lang="fr-FR" sz="1200" b="1">
              <a:solidFill>
                <a:sysClr val="windowText" lastClr="000000"/>
              </a:solidFill>
            </a:rPr>
            <a:t> RELAIS</a:t>
          </a:r>
        </a:p>
      </xdr:txBody>
    </xdr:sp>
    <xdr:clientData/>
  </xdr:twoCellAnchor>
  <xdr:twoCellAnchor>
    <xdr:from>
      <xdr:col>11</xdr:col>
      <xdr:colOff>337185</xdr:colOff>
      <xdr:row>47</xdr:row>
      <xdr:rowOff>17145</xdr:rowOff>
    </xdr:from>
    <xdr:to>
      <xdr:col>13</xdr:col>
      <xdr:colOff>441960</xdr:colOff>
      <xdr:row>50</xdr:row>
      <xdr:rowOff>66675</xdr:rowOff>
    </xdr:to>
    <xdr:sp macro="[0]!CLASST_FINAL_COLL" textlink="">
      <xdr:nvSpPr>
        <xdr:cNvPr id="12" name="ZoneTexte 11">
          <a:extLst>
            <a:ext uri="{FF2B5EF4-FFF2-40B4-BE49-F238E27FC236}">
              <a16:creationId xmlns:a16="http://schemas.microsoft.com/office/drawing/2014/main" id="{EADADC5D-05DC-430B-AE70-24F06CC0C43D}"/>
            </a:ext>
          </a:extLst>
        </xdr:cNvPr>
        <xdr:cNvSpPr txBox="1"/>
      </xdr:nvSpPr>
      <xdr:spPr>
        <a:xfrm>
          <a:off x="7176135" y="6122670"/>
          <a:ext cx="1666875" cy="39243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7.</a:t>
          </a:r>
          <a:r>
            <a:rPr lang="fr-FR" sz="1200" b="1" baseline="0">
              <a:solidFill>
                <a:sysClr val="windowText" lastClr="000000"/>
              </a:solidFill>
            </a:rPr>
            <a:t> CLASSEMENT FINAL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285751</xdr:colOff>
      <xdr:row>0</xdr:row>
      <xdr:rowOff>104775</xdr:rowOff>
    </xdr:from>
    <xdr:to>
      <xdr:col>10</xdr:col>
      <xdr:colOff>514351</xdr:colOff>
      <xdr:row>1</xdr:row>
      <xdr:rowOff>266700</xdr:rowOff>
    </xdr:to>
    <xdr:sp macro="[0]!RESET_COLL" textlink="">
      <xdr:nvSpPr>
        <xdr:cNvPr id="13" name="ZoneTexte 12">
          <a:extLst>
            <a:ext uri="{FF2B5EF4-FFF2-40B4-BE49-F238E27FC236}">
              <a16:creationId xmlns:a16="http://schemas.microsoft.com/office/drawing/2014/main" id="{573D57D1-57F0-4606-8026-28BCA8A8843E}"/>
            </a:ext>
          </a:extLst>
        </xdr:cNvPr>
        <xdr:cNvSpPr txBox="1"/>
      </xdr:nvSpPr>
      <xdr:spPr>
        <a:xfrm>
          <a:off x="5943601" y="104775"/>
          <a:ext cx="819150" cy="3714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RESET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04"/>
  <sheetViews>
    <sheetView topLeftCell="A85" workbookViewId="0">
      <selection activeCell="T5" sqref="T5:T104"/>
    </sheetView>
  </sheetViews>
  <sheetFormatPr baseColWidth="10" defaultColWidth="11.42578125" defaultRowHeight="15" x14ac:dyDescent="0.25"/>
  <cols>
    <col min="1" max="1" width="3.5703125" style="10" customWidth="1"/>
    <col min="2" max="3" width="11.42578125" style="10"/>
    <col min="4" max="5" width="8.5703125" style="10" customWidth="1"/>
    <col min="6" max="16" width="4.7109375" style="10" customWidth="1"/>
    <col min="17" max="19" width="8.5703125" style="10" customWidth="1"/>
    <col min="20" max="21" width="8.140625" style="10" bestFit="1" customWidth="1"/>
    <col min="22" max="16384" width="11.42578125" style="10"/>
  </cols>
  <sheetData>
    <row r="1" spans="1:22" ht="41.25" customHeight="1" x14ac:dyDescent="0.25">
      <c r="A1" s="65" t="s">
        <v>57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1" t="s">
        <v>59</v>
      </c>
      <c r="R1" s="62"/>
      <c r="S1" s="62"/>
      <c r="T1" s="62"/>
      <c r="U1" s="33"/>
    </row>
    <row r="2" spans="1:22" ht="27" customHeight="1" x14ac:dyDescent="0.25">
      <c r="A2" s="67" t="s">
        <v>30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3" t="s">
        <v>60</v>
      </c>
      <c r="R2" s="64"/>
      <c r="S2" s="64"/>
      <c r="T2" s="64"/>
      <c r="U2" s="40"/>
    </row>
    <row r="3" spans="1:22" ht="15" customHeight="1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</row>
    <row r="4" spans="1:22" ht="36" customHeight="1" x14ac:dyDescent="0.25">
      <c r="A4" s="80" t="s">
        <v>9</v>
      </c>
      <c r="B4" s="81"/>
      <c r="C4" s="1" t="s">
        <v>8</v>
      </c>
      <c r="D4" s="14" t="s">
        <v>11</v>
      </c>
      <c r="E4" s="14" t="s">
        <v>26</v>
      </c>
      <c r="F4" s="76" t="s">
        <v>0</v>
      </c>
      <c r="G4" s="77"/>
      <c r="H4" s="77"/>
      <c r="I4" s="77"/>
      <c r="J4" s="78"/>
      <c r="K4" s="75" t="s">
        <v>1</v>
      </c>
      <c r="L4" s="75"/>
      <c r="M4" s="75"/>
      <c r="N4" s="75"/>
      <c r="O4" s="75"/>
      <c r="P4" s="75"/>
      <c r="Q4" s="1" t="s">
        <v>6</v>
      </c>
      <c r="R4" s="1" t="s">
        <v>3</v>
      </c>
      <c r="S4" s="1" t="s">
        <v>4</v>
      </c>
      <c r="T4" s="2" t="s">
        <v>5</v>
      </c>
      <c r="U4" s="24">
        <v>0.52430555555555558</v>
      </c>
    </row>
    <row r="5" spans="1:22" ht="19.5" customHeight="1" x14ac:dyDescent="0.2">
      <c r="A5" s="56">
        <v>1</v>
      </c>
      <c r="B5" s="57">
        <v>201</v>
      </c>
      <c r="C5" s="58" t="s">
        <v>32</v>
      </c>
      <c r="D5" s="3" t="s">
        <v>12</v>
      </c>
      <c r="E5" s="17">
        <v>2090618</v>
      </c>
      <c r="F5" s="7">
        <v>32</v>
      </c>
      <c r="G5" s="7">
        <v>37</v>
      </c>
      <c r="H5" s="7">
        <v>52</v>
      </c>
      <c r="I5" s="7">
        <v>54</v>
      </c>
      <c r="J5" s="7">
        <v>255</v>
      </c>
      <c r="K5" s="139">
        <v>33</v>
      </c>
      <c r="L5" s="140">
        <v>35</v>
      </c>
      <c r="M5" s="141">
        <v>36</v>
      </c>
      <c r="N5" s="140">
        <v>38</v>
      </c>
      <c r="O5" s="140">
        <v>39</v>
      </c>
      <c r="P5" s="142">
        <v>41</v>
      </c>
      <c r="Q5" s="50">
        <f t="shared" ref="Q5" ca="1" si="0">U7+U8</f>
        <v>100</v>
      </c>
      <c r="R5" s="53">
        <f>U4+TIME(0,10,0)</f>
        <v>0.53125</v>
      </c>
      <c r="S5" s="69" t="s">
        <v>61</v>
      </c>
      <c r="T5" s="157">
        <v>4.2141203703703702E-2</v>
      </c>
      <c r="V5" s="23"/>
    </row>
    <row r="6" spans="1:22" ht="19.5" customHeight="1" x14ac:dyDescent="0.2">
      <c r="A6" s="56"/>
      <c r="B6" s="57"/>
      <c r="C6" s="59"/>
      <c r="D6" s="5" t="s">
        <v>13</v>
      </c>
      <c r="E6" s="18">
        <v>2090619</v>
      </c>
      <c r="F6" s="8">
        <v>32</v>
      </c>
      <c r="G6" s="8">
        <v>37</v>
      </c>
      <c r="H6" s="8">
        <v>52</v>
      </c>
      <c r="I6" s="8">
        <v>54</v>
      </c>
      <c r="J6" s="8">
        <v>255</v>
      </c>
      <c r="K6" s="143"/>
      <c r="L6" s="144"/>
      <c r="M6" s="145"/>
      <c r="N6" s="144"/>
      <c r="O6" s="144"/>
      <c r="P6" s="146"/>
      <c r="Q6" s="51"/>
      <c r="R6" s="54"/>
      <c r="S6" s="70"/>
      <c r="T6" s="158"/>
      <c r="U6" s="10">
        <f ca="1">[1]!SOMME_SI_COULEUR(F5:P8,255)</f>
        <v>33</v>
      </c>
    </row>
    <row r="7" spans="1:22" ht="19.5" customHeight="1" x14ac:dyDescent="0.2">
      <c r="A7" s="56"/>
      <c r="B7" s="57"/>
      <c r="C7" s="59"/>
      <c r="D7" s="5" t="s">
        <v>14</v>
      </c>
      <c r="E7" s="18">
        <v>2090620</v>
      </c>
      <c r="F7" s="147">
        <v>32</v>
      </c>
      <c r="G7" s="147">
        <v>37</v>
      </c>
      <c r="H7" s="147">
        <v>52</v>
      </c>
      <c r="I7" s="147">
        <v>54</v>
      </c>
      <c r="J7" s="147">
        <v>255</v>
      </c>
      <c r="K7" s="146">
        <v>42</v>
      </c>
      <c r="L7" s="145">
        <v>44</v>
      </c>
      <c r="M7" s="145">
        <v>45</v>
      </c>
      <c r="N7" s="145">
        <v>50</v>
      </c>
      <c r="O7" s="145">
        <v>51</v>
      </c>
      <c r="P7" s="145">
        <v>53</v>
      </c>
      <c r="Q7" s="51"/>
      <c r="R7" s="54"/>
      <c r="S7" s="70"/>
      <c r="T7" s="158"/>
      <c r="U7" s="10">
        <f ca="1">IF(U6="","",VLOOKUP($U6,Barèmes!$A$1:$B$3,2,TRUE))</f>
        <v>100</v>
      </c>
    </row>
    <row r="8" spans="1:22" ht="19.5" customHeight="1" x14ac:dyDescent="0.2">
      <c r="A8" s="56"/>
      <c r="B8" s="57"/>
      <c r="C8" s="60"/>
      <c r="D8" s="4" t="s">
        <v>15</v>
      </c>
      <c r="E8" s="19">
        <v>2090621</v>
      </c>
      <c r="F8" s="148">
        <v>32</v>
      </c>
      <c r="G8" s="148">
        <v>37</v>
      </c>
      <c r="H8" s="148">
        <v>52</v>
      </c>
      <c r="I8" s="148">
        <v>54</v>
      </c>
      <c r="J8" s="148">
        <v>255</v>
      </c>
      <c r="K8" s="149"/>
      <c r="L8" s="150"/>
      <c r="M8" s="150"/>
      <c r="N8" s="150"/>
      <c r="O8" s="150"/>
      <c r="P8" s="150"/>
      <c r="Q8" s="52"/>
      <c r="R8" s="55"/>
      <c r="S8" s="71"/>
      <c r="T8" s="159"/>
      <c r="U8" s="10">
        <f>IF(T5="","",VLOOKUP($T5,Barèmes!$D$1:$E$3,2,TRUE))</f>
        <v>0</v>
      </c>
    </row>
    <row r="9" spans="1:22" ht="19.5" customHeight="1" x14ac:dyDescent="0.25">
      <c r="A9" s="56">
        <f>A5+1</f>
        <v>2</v>
      </c>
      <c r="B9" s="57">
        <v>211</v>
      </c>
      <c r="C9" s="58" t="s">
        <v>33</v>
      </c>
      <c r="D9" s="3" t="s">
        <v>12</v>
      </c>
      <c r="E9" s="20">
        <v>2090622</v>
      </c>
      <c r="F9" s="151">
        <v>32</v>
      </c>
      <c r="G9" s="151">
        <v>37</v>
      </c>
      <c r="H9" s="151">
        <v>52</v>
      </c>
      <c r="I9" s="151">
        <v>54</v>
      </c>
      <c r="J9" s="151">
        <v>255</v>
      </c>
      <c r="K9" s="141">
        <v>33</v>
      </c>
      <c r="L9" s="141">
        <v>35</v>
      </c>
      <c r="M9" s="141">
        <v>36</v>
      </c>
      <c r="N9" s="141">
        <v>38</v>
      </c>
      <c r="O9" s="141">
        <v>39</v>
      </c>
      <c r="P9" s="139">
        <v>41</v>
      </c>
      <c r="Q9" s="50">
        <f t="shared" ref="Q9" ca="1" si="1">U11+U12</f>
        <v>200</v>
      </c>
      <c r="R9" s="53">
        <f>U4+TIME(0,20,0)</f>
        <v>0.53819444444444442</v>
      </c>
      <c r="S9" s="69" t="s">
        <v>62</v>
      </c>
      <c r="T9" s="72">
        <v>5.6956018518518524E-2</v>
      </c>
    </row>
    <row r="10" spans="1:22" ht="19.5" customHeight="1" x14ac:dyDescent="0.25">
      <c r="A10" s="56"/>
      <c r="B10" s="57"/>
      <c r="C10" s="59"/>
      <c r="D10" s="5" t="s">
        <v>13</v>
      </c>
      <c r="E10" s="21">
        <v>2090623</v>
      </c>
      <c r="F10" s="147">
        <v>32</v>
      </c>
      <c r="G10" s="147">
        <v>37</v>
      </c>
      <c r="H10" s="147">
        <v>52</v>
      </c>
      <c r="I10" s="147">
        <v>54</v>
      </c>
      <c r="J10" s="147">
        <v>255</v>
      </c>
      <c r="K10" s="145"/>
      <c r="L10" s="145"/>
      <c r="M10" s="145"/>
      <c r="N10" s="145"/>
      <c r="O10" s="145"/>
      <c r="P10" s="143"/>
      <c r="Q10" s="51"/>
      <c r="R10" s="54"/>
      <c r="S10" s="70"/>
      <c r="T10" s="73"/>
      <c r="U10" s="10">
        <f ca="1">[1]!SOMME_SI_COULEUR(F9:P12,255)</f>
        <v>115</v>
      </c>
    </row>
    <row r="11" spans="1:22" ht="19.5" customHeight="1" x14ac:dyDescent="0.25">
      <c r="A11" s="56"/>
      <c r="B11" s="57"/>
      <c r="C11" s="59"/>
      <c r="D11" s="5" t="s">
        <v>14</v>
      </c>
      <c r="E11" s="21">
        <v>2090624</v>
      </c>
      <c r="F11" s="147">
        <v>32</v>
      </c>
      <c r="G11" s="147">
        <v>37</v>
      </c>
      <c r="H11" s="147">
        <v>52</v>
      </c>
      <c r="I11" s="147">
        <v>54</v>
      </c>
      <c r="J11" s="147">
        <v>255</v>
      </c>
      <c r="K11" s="143">
        <v>42</v>
      </c>
      <c r="L11" s="145">
        <v>44</v>
      </c>
      <c r="M11" s="145">
        <v>45</v>
      </c>
      <c r="N11" s="145">
        <v>50</v>
      </c>
      <c r="O11" s="145">
        <v>51</v>
      </c>
      <c r="P11" s="145">
        <v>53</v>
      </c>
      <c r="Q11" s="51"/>
      <c r="R11" s="54"/>
      <c r="S11" s="70"/>
      <c r="T11" s="73"/>
      <c r="U11" s="10">
        <f ca="1">IF(U10="","",VLOOKUP($U10,Barèmes!$A$1:$B$3,2,TRUE))</f>
        <v>100</v>
      </c>
    </row>
    <row r="12" spans="1:22" ht="19.5" customHeight="1" x14ac:dyDescent="0.25">
      <c r="A12" s="56"/>
      <c r="B12" s="57"/>
      <c r="C12" s="60"/>
      <c r="D12" s="4" t="s">
        <v>15</v>
      </c>
      <c r="E12" s="22">
        <v>2090625</v>
      </c>
      <c r="F12" s="152">
        <v>32</v>
      </c>
      <c r="G12" s="148">
        <v>37</v>
      </c>
      <c r="H12" s="148">
        <v>52</v>
      </c>
      <c r="I12" s="148">
        <v>54</v>
      </c>
      <c r="J12" s="148">
        <v>255</v>
      </c>
      <c r="K12" s="153"/>
      <c r="L12" s="150"/>
      <c r="M12" s="150"/>
      <c r="N12" s="150"/>
      <c r="O12" s="150"/>
      <c r="P12" s="150"/>
      <c r="Q12" s="52"/>
      <c r="R12" s="55"/>
      <c r="S12" s="71"/>
      <c r="T12" s="74"/>
      <c r="U12" s="10">
        <f>IF(T9="","",VLOOKUP($T9,Barèmes!$D$1:$E$3,2,TRUE))</f>
        <v>100</v>
      </c>
    </row>
    <row r="13" spans="1:22" ht="19.5" customHeight="1" x14ac:dyDescent="0.25">
      <c r="A13" s="56">
        <f t="shared" ref="A13" si="2">A9+1</f>
        <v>3</v>
      </c>
      <c r="B13" s="57">
        <v>212</v>
      </c>
      <c r="C13" s="58" t="s">
        <v>34</v>
      </c>
      <c r="D13" s="3" t="s">
        <v>12</v>
      </c>
      <c r="E13" s="20">
        <v>2090626</v>
      </c>
      <c r="F13" s="151">
        <v>32</v>
      </c>
      <c r="G13" s="151">
        <v>37</v>
      </c>
      <c r="H13" s="151">
        <v>52</v>
      </c>
      <c r="I13" s="151">
        <v>54</v>
      </c>
      <c r="J13" s="151">
        <v>255</v>
      </c>
      <c r="K13" s="141">
        <v>33</v>
      </c>
      <c r="L13" s="139">
        <v>35</v>
      </c>
      <c r="M13" s="141">
        <v>36</v>
      </c>
      <c r="N13" s="141">
        <v>38</v>
      </c>
      <c r="O13" s="141">
        <v>39</v>
      </c>
      <c r="P13" s="139">
        <v>41</v>
      </c>
      <c r="Q13" s="50">
        <f t="shared" ref="Q13" ca="1" si="3">U15+U16</f>
        <v>200</v>
      </c>
      <c r="R13" s="53">
        <f>U4+TIME(0,10,0)</f>
        <v>0.53125</v>
      </c>
      <c r="S13" s="69" t="s">
        <v>63</v>
      </c>
      <c r="T13" s="72">
        <v>4.9780092592592591E-2</v>
      </c>
    </row>
    <row r="14" spans="1:22" ht="19.5" customHeight="1" x14ac:dyDescent="0.25">
      <c r="A14" s="56"/>
      <c r="B14" s="57"/>
      <c r="C14" s="59"/>
      <c r="D14" s="5" t="s">
        <v>13</v>
      </c>
      <c r="E14" s="21">
        <v>2090627</v>
      </c>
      <c r="F14" s="147">
        <v>32</v>
      </c>
      <c r="G14" s="147">
        <v>37</v>
      </c>
      <c r="H14" s="147">
        <v>52</v>
      </c>
      <c r="I14" s="147">
        <v>54</v>
      </c>
      <c r="J14" s="147">
        <v>255</v>
      </c>
      <c r="K14" s="145"/>
      <c r="L14" s="143"/>
      <c r="M14" s="145"/>
      <c r="N14" s="145"/>
      <c r="O14" s="145"/>
      <c r="P14" s="143"/>
      <c r="Q14" s="51"/>
      <c r="R14" s="54"/>
      <c r="S14" s="70"/>
      <c r="T14" s="73"/>
      <c r="U14" s="10">
        <f ca="1">[1]!SOMME_SI_COULEUR(F13:P16,255)</f>
        <v>219</v>
      </c>
    </row>
    <row r="15" spans="1:22" ht="19.5" customHeight="1" x14ac:dyDescent="0.25">
      <c r="A15" s="56"/>
      <c r="B15" s="57"/>
      <c r="C15" s="59"/>
      <c r="D15" s="5" t="s">
        <v>14</v>
      </c>
      <c r="E15" s="21">
        <v>2090628</v>
      </c>
      <c r="F15" s="147">
        <v>32</v>
      </c>
      <c r="G15" s="147">
        <v>37</v>
      </c>
      <c r="H15" s="147">
        <v>52</v>
      </c>
      <c r="I15" s="147">
        <v>54</v>
      </c>
      <c r="J15" s="147">
        <v>255</v>
      </c>
      <c r="K15" s="143">
        <v>42</v>
      </c>
      <c r="L15" s="145">
        <v>44</v>
      </c>
      <c r="M15" s="145">
        <v>45</v>
      </c>
      <c r="N15" s="143">
        <v>50</v>
      </c>
      <c r="O15" s="143">
        <v>51</v>
      </c>
      <c r="P15" s="145">
        <v>53</v>
      </c>
      <c r="Q15" s="51"/>
      <c r="R15" s="54"/>
      <c r="S15" s="70"/>
      <c r="T15" s="73"/>
      <c r="U15" s="10">
        <f ca="1">IF(U14="","",VLOOKUP($U14,Barèmes!$A$1:$B$3,2,TRUE))</f>
        <v>100</v>
      </c>
    </row>
    <row r="16" spans="1:22" ht="19.5" customHeight="1" x14ac:dyDescent="0.25">
      <c r="A16" s="56"/>
      <c r="B16" s="57"/>
      <c r="C16" s="60"/>
      <c r="D16" s="4" t="s">
        <v>15</v>
      </c>
      <c r="E16" s="22">
        <v>2090629</v>
      </c>
      <c r="F16" s="148">
        <v>32</v>
      </c>
      <c r="G16" s="148">
        <v>37</v>
      </c>
      <c r="H16" s="148">
        <v>52</v>
      </c>
      <c r="I16" s="148">
        <v>54</v>
      </c>
      <c r="J16" s="148">
        <v>255</v>
      </c>
      <c r="K16" s="153"/>
      <c r="L16" s="150"/>
      <c r="M16" s="150"/>
      <c r="N16" s="153"/>
      <c r="O16" s="153"/>
      <c r="P16" s="150"/>
      <c r="Q16" s="52"/>
      <c r="R16" s="55"/>
      <c r="S16" s="71"/>
      <c r="T16" s="74"/>
      <c r="U16" s="10">
        <f>IF(T13="","",VLOOKUP($T13,Barèmes!$D$1:$E$3,2,TRUE))</f>
        <v>100</v>
      </c>
    </row>
    <row r="17" spans="1:21" ht="19.5" customHeight="1" x14ac:dyDescent="0.25">
      <c r="A17" s="56">
        <f t="shared" ref="A17" si="4">A13+1</f>
        <v>4</v>
      </c>
      <c r="B17" s="57">
        <v>213</v>
      </c>
      <c r="C17" s="58" t="s">
        <v>35</v>
      </c>
      <c r="D17" s="3" t="s">
        <v>12</v>
      </c>
      <c r="E17" s="20">
        <v>2090630</v>
      </c>
      <c r="F17" s="151">
        <v>32</v>
      </c>
      <c r="G17" s="151">
        <v>37</v>
      </c>
      <c r="H17" s="151">
        <v>52</v>
      </c>
      <c r="I17" s="151">
        <v>54</v>
      </c>
      <c r="J17" s="151">
        <v>255</v>
      </c>
      <c r="K17" s="141">
        <v>33</v>
      </c>
      <c r="L17" s="139">
        <v>35</v>
      </c>
      <c r="M17" s="139">
        <v>36</v>
      </c>
      <c r="N17" s="141">
        <v>38</v>
      </c>
      <c r="O17" s="141">
        <v>39</v>
      </c>
      <c r="P17" s="141">
        <v>41</v>
      </c>
      <c r="Q17" s="50">
        <f t="shared" ref="Q17" ca="1" si="5">U19+U20</f>
        <v>200</v>
      </c>
      <c r="R17" s="53">
        <f>U4+TIME(0,0,0)</f>
        <v>0.52430555555555558</v>
      </c>
      <c r="S17" s="69" t="s">
        <v>64</v>
      </c>
      <c r="T17" s="72">
        <v>5.7800925925925929E-2</v>
      </c>
    </row>
    <row r="18" spans="1:21" ht="19.5" customHeight="1" x14ac:dyDescent="0.25">
      <c r="A18" s="56"/>
      <c r="B18" s="57"/>
      <c r="C18" s="59"/>
      <c r="D18" s="5" t="s">
        <v>13</v>
      </c>
      <c r="E18" s="21">
        <v>2090631</v>
      </c>
      <c r="F18" s="147">
        <v>32</v>
      </c>
      <c r="G18" s="154">
        <v>37</v>
      </c>
      <c r="H18" s="147">
        <v>52</v>
      </c>
      <c r="I18" s="154">
        <v>54</v>
      </c>
      <c r="J18" s="147">
        <v>255</v>
      </c>
      <c r="K18" s="145"/>
      <c r="L18" s="143"/>
      <c r="M18" s="143"/>
      <c r="N18" s="145"/>
      <c r="O18" s="145"/>
      <c r="P18" s="145"/>
      <c r="Q18" s="51"/>
      <c r="R18" s="54"/>
      <c r="S18" s="70"/>
      <c r="T18" s="73"/>
      <c r="U18" s="10">
        <f ca="1">[1]!SOMME_SI_COULEUR(F17:P20,255)</f>
        <v>463</v>
      </c>
    </row>
    <row r="19" spans="1:21" ht="19.5" customHeight="1" x14ac:dyDescent="0.25">
      <c r="A19" s="56"/>
      <c r="B19" s="57"/>
      <c r="C19" s="59"/>
      <c r="D19" s="5" t="s">
        <v>14</v>
      </c>
      <c r="E19" s="21">
        <v>2090632</v>
      </c>
      <c r="F19" s="147">
        <v>32</v>
      </c>
      <c r="G19" s="147">
        <v>37</v>
      </c>
      <c r="H19" s="154">
        <v>52</v>
      </c>
      <c r="I19" s="154">
        <v>54</v>
      </c>
      <c r="J19" s="147">
        <v>255</v>
      </c>
      <c r="K19" s="143">
        <v>42</v>
      </c>
      <c r="L19" s="145">
        <v>44</v>
      </c>
      <c r="M19" s="145">
        <v>45</v>
      </c>
      <c r="N19" s="143">
        <v>50</v>
      </c>
      <c r="O19" s="143">
        <v>51</v>
      </c>
      <c r="P19" s="145">
        <v>53</v>
      </c>
      <c r="Q19" s="51"/>
      <c r="R19" s="54"/>
      <c r="S19" s="70"/>
      <c r="T19" s="73"/>
      <c r="U19" s="10">
        <f ca="1">IF(U18="","",VLOOKUP($U18,Barèmes!$A$1:$B$3,2,TRUE))</f>
        <v>100</v>
      </c>
    </row>
    <row r="20" spans="1:21" ht="19.5" customHeight="1" x14ac:dyDescent="0.25">
      <c r="A20" s="56"/>
      <c r="B20" s="57"/>
      <c r="C20" s="60"/>
      <c r="D20" s="4" t="s">
        <v>15</v>
      </c>
      <c r="E20" s="22">
        <v>2090633</v>
      </c>
      <c r="F20" s="148">
        <v>32</v>
      </c>
      <c r="G20" s="148">
        <v>37</v>
      </c>
      <c r="H20" s="152">
        <v>52</v>
      </c>
      <c r="I20" s="148">
        <v>54</v>
      </c>
      <c r="J20" s="148">
        <v>255</v>
      </c>
      <c r="K20" s="153"/>
      <c r="L20" s="150"/>
      <c r="M20" s="150"/>
      <c r="N20" s="153"/>
      <c r="O20" s="153"/>
      <c r="P20" s="150"/>
      <c r="Q20" s="52"/>
      <c r="R20" s="55"/>
      <c r="S20" s="71"/>
      <c r="T20" s="74"/>
      <c r="U20" s="10">
        <f>IF(T17="","",VLOOKUP($T17,Barèmes!$D$1:$E$3,2,TRUE))</f>
        <v>100</v>
      </c>
    </row>
    <row r="21" spans="1:21" ht="19.5" customHeight="1" x14ac:dyDescent="0.25">
      <c r="A21" s="56">
        <f t="shared" ref="A21" si="6">A17+1</f>
        <v>5</v>
      </c>
      <c r="B21" s="57">
        <v>221</v>
      </c>
      <c r="C21" s="58" t="s">
        <v>36</v>
      </c>
      <c r="D21" s="3" t="s">
        <v>12</v>
      </c>
      <c r="E21" s="20">
        <v>2090634</v>
      </c>
      <c r="F21" s="151">
        <v>32</v>
      </c>
      <c r="G21" s="151">
        <v>37</v>
      </c>
      <c r="H21" s="151">
        <v>52</v>
      </c>
      <c r="I21" s="151">
        <v>54</v>
      </c>
      <c r="J21" s="151">
        <v>255</v>
      </c>
      <c r="K21" s="141">
        <v>33</v>
      </c>
      <c r="L21" s="141">
        <v>35</v>
      </c>
      <c r="M21" s="141">
        <v>36</v>
      </c>
      <c r="N21" s="141">
        <v>38</v>
      </c>
      <c r="O21" s="139">
        <v>39</v>
      </c>
      <c r="P21" s="139">
        <v>41</v>
      </c>
      <c r="Q21" s="50">
        <f t="shared" ref="Q21" ca="1" si="7">U23+U24</f>
        <v>100</v>
      </c>
      <c r="R21" s="53">
        <f>U4+TIME(0,10,0)</f>
        <v>0.53125</v>
      </c>
      <c r="S21" s="69" t="s">
        <v>65</v>
      </c>
      <c r="T21" s="72">
        <v>4.0972222222222222E-2</v>
      </c>
    </row>
    <row r="22" spans="1:21" ht="19.5" customHeight="1" x14ac:dyDescent="0.25">
      <c r="A22" s="56"/>
      <c r="B22" s="57"/>
      <c r="C22" s="59"/>
      <c r="D22" s="5" t="s">
        <v>13</v>
      </c>
      <c r="E22" s="21">
        <v>2090635</v>
      </c>
      <c r="F22" s="147">
        <v>32</v>
      </c>
      <c r="G22" s="147">
        <v>37</v>
      </c>
      <c r="H22" s="147">
        <v>52</v>
      </c>
      <c r="I22" s="147">
        <v>54</v>
      </c>
      <c r="J22" s="147">
        <v>255</v>
      </c>
      <c r="K22" s="145"/>
      <c r="L22" s="145"/>
      <c r="M22" s="145"/>
      <c r="N22" s="145"/>
      <c r="O22" s="143"/>
      <c r="P22" s="143"/>
      <c r="Q22" s="51"/>
      <c r="R22" s="54"/>
      <c r="S22" s="70"/>
      <c r="T22" s="73"/>
      <c r="U22" s="10">
        <f ca="1">[1]!SOMME_SI_COULEUR(F21:P24,255)</f>
        <v>80</v>
      </c>
    </row>
    <row r="23" spans="1:21" ht="19.5" customHeight="1" x14ac:dyDescent="0.25">
      <c r="A23" s="56"/>
      <c r="B23" s="57"/>
      <c r="C23" s="59"/>
      <c r="D23" s="5" t="s">
        <v>14</v>
      </c>
      <c r="E23" s="21">
        <v>2026771</v>
      </c>
      <c r="F23" s="147">
        <v>32</v>
      </c>
      <c r="G23" s="147">
        <v>37</v>
      </c>
      <c r="H23" s="147">
        <v>52</v>
      </c>
      <c r="I23" s="147">
        <v>54</v>
      </c>
      <c r="J23" s="147">
        <v>255</v>
      </c>
      <c r="K23" s="145">
        <v>42</v>
      </c>
      <c r="L23" s="145">
        <v>44</v>
      </c>
      <c r="M23" s="145">
        <v>45</v>
      </c>
      <c r="N23" s="145">
        <v>50</v>
      </c>
      <c r="O23" s="145">
        <v>51</v>
      </c>
      <c r="P23" s="145">
        <v>53</v>
      </c>
      <c r="Q23" s="51"/>
      <c r="R23" s="54"/>
      <c r="S23" s="70"/>
      <c r="T23" s="73"/>
      <c r="U23" s="10">
        <f ca="1">IF(U22="","",VLOOKUP($U22,Barèmes!$A$1:$B$3,2,TRUE))</f>
        <v>100</v>
      </c>
    </row>
    <row r="24" spans="1:21" ht="19.5" customHeight="1" x14ac:dyDescent="0.25">
      <c r="A24" s="56"/>
      <c r="B24" s="57"/>
      <c r="C24" s="60"/>
      <c r="D24" s="4" t="s">
        <v>15</v>
      </c>
      <c r="E24" s="22">
        <v>2026772</v>
      </c>
      <c r="F24" s="148">
        <v>32</v>
      </c>
      <c r="G24" s="148">
        <v>37</v>
      </c>
      <c r="H24" s="148">
        <v>52</v>
      </c>
      <c r="I24" s="148">
        <v>54</v>
      </c>
      <c r="J24" s="148">
        <v>255</v>
      </c>
      <c r="K24" s="150"/>
      <c r="L24" s="150"/>
      <c r="M24" s="150"/>
      <c r="N24" s="150"/>
      <c r="O24" s="150"/>
      <c r="P24" s="150"/>
      <c r="Q24" s="52"/>
      <c r="R24" s="55"/>
      <c r="S24" s="71"/>
      <c r="T24" s="74"/>
      <c r="U24" s="10">
        <f>IF(T21="","",VLOOKUP($T21,Barèmes!$D$1:$E$3,2,TRUE))</f>
        <v>0</v>
      </c>
    </row>
    <row r="25" spans="1:21" ht="19.5" customHeight="1" x14ac:dyDescent="0.25">
      <c r="A25" s="56">
        <f t="shared" ref="A25" si="8">A21+1</f>
        <v>6</v>
      </c>
      <c r="B25" s="57">
        <v>231</v>
      </c>
      <c r="C25" s="58" t="s">
        <v>37</v>
      </c>
      <c r="D25" s="3" t="s">
        <v>12</v>
      </c>
      <c r="E25" s="20">
        <v>2026773</v>
      </c>
      <c r="F25" s="151">
        <v>32</v>
      </c>
      <c r="G25" s="151">
        <v>37</v>
      </c>
      <c r="H25" s="151">
        <v>52</v>
      </c>
      <c r="I25" s="151">
        <v>54</v>
      </c>
      <c r="J25" s="151">
        <v>255</v>
      </c>
      <c r="K25" s="141">
        <v>33</v>
      </c>
      <c r="L25" s="141">
        <v>35</v>
      </c>
      <c r="M25" s="141">
        <v>36</v>
      </c>
      <c r="N25" s="141">
        <v>38</v>
      </c>
      <c r="O25" s="141">
        <v>39</v>
      </c>
      <c r="P25" s="141">
        <v>41</v>
      </c>
      <c r="Q25" s="50">
        <f t="shared" ref="Q25" ca="1" si="9">U27+U28</f>
        <v>100</v>
      </c>
      <c r="R25" s="53">
        <f>U4+TIME(0,0,0)</f>
        <v>0.52430555555555558</v>
      </c>
      <c r="S25" s="69" t="s">
        <v>66</v>
      </c>
      <c r="T25" s="72">
        <v>4.4583333333333336E-2</v>
      </c>
    </row>
    <row r="26" spans="1:21" ht="19.5" customHeight="1" x14ac:dyDescent="0.25">
      <c r="A26" s="56"/>
      <c r="B26" s="57"/>
      <c r="C26" s="59"/>
      <c r="D26" s="5" t="s">
        <v>13</v>
      </c>
      <c r="E26" s="21">
        <v>2026774</v>
      </c>
      <c r="F26" s="147">
        <v>32</v>
      </c>
      <c r="G26" s="147">
        <v>37</v>
      </c>
      <c r="H26" s="147">
        <v>52</v>
      </c>
      <c r="I26" s="147">
        <v>54</v>
      </c>
      <c r="J26" s="147">
        <v>255</v>
      </c>
      <c r="K26" s="145"/>
      <c r="L26" s="145"/>
      <c r="M26" s="145"/>
      <c r="N26" s="145"/>
      <c r="O26" s="145"/>
      <c r="P26" s="145"/>
      <c r="Q26" s="51"/>
      <c r="R26" s="54"/>
      <c r="S26" s="70"/>
      <c r="T26" s="73"/>
      <c r="U26" s="10">
        <f ca="1">[1]!SOMME_SI_COULEUR(F25:P28,255)</f>
        <v>54</v>
      </c>
    </row>
    <row r="27" spans="1:21" ht="19.5" customHeight="1" x14ac:dyDescent="0.25">
      <c r="A27" s="56"/>
      <c r="B27" s="57"/>
      <c r="C27" s="59"/>
      <c r="D27" s="5" t="s">
        <v>14</v>
      </c>
      <c r="E27" s="21">
        <v>1212000</v>
      </c>
      <c r="F27" s="147">
        <v>32</v>
      </c>
      <c r="G27" s="147">
        <v>37</v>
      </c>
      <c r="H27" s="147">
        <v>52</v>
      </c>
      <c r="I27" s="154">
        <v>54</v>
      </c>
      <c r="J27" s="147">
        <v>255</v>
      </c>
      <c r="K27" s="145">
        <v>42</v>
      </c>
      <c r="L27" s="145">
        <v>44</v>
      </c>
      <c r="M27" s="145">
        <v>45</v>
      </c>
      <c r="N27" s="145">
        <v>50</v>
      </c>
      <c r="O27" s="145">
        <v>51</v>
      </c>
      <c r="P27" s="145">
        <v>53</v>
      </c>
      <c r="Q27" s="51"/>
      <c r="R27" s="54"/>
      <c r="S27" s="70"/>
      <c r="T27" s="73"/>
      <c r="U27" s="10">
        <f ca="1">IF(U26="","",VLOOKUP($U26,Barèmes!$A$1:$B$3,2,TRUE))</f>
        <v>100</v>
      </c>
    </row>
    <row r="28" spans="1:21" ht="19.5" customHeight="1" x14ac:dyDescent="0.25">
      <c r="A28" s="56"/>
      <c r="B28" s="57"/>
      <c r="C28" s="60"/>
      <c r="D28" s="4" t="s">
        <v>15</v>
      </c>
      <c r="E28" s="22">
        <v>2026776</v>
      </c>
      <c r="F28" s="148">
        <v>32</v>
      </c>
      <c r="G28" s="148">
        <v>37</v>
      </c>
      <c r="H28" s="148">
        <v>52</v>
      </c>
      <c r="I28" s="148">
        <v>54</v>
      </c>
      <c r="J28" s="148">
        <v>255</v>
      </c>
      <c r="K28" s="150"/>
      <c r="L28" s="150"/>
      <c r="M28" s="150"/>
      <c r="N28" s="150"/>
      <c r="O28" s="150"/>
      <c r="P28" s="150"/>
      <c r="Q28" s="52"/>
      <c r="R28" s="55"/>
      <c r="S28" s="71"/>
      <c r="T28" s="74"/>
      <c r="U28" s="10">
        <f>IF(T25="","",VLOOKUP($T25,Barèmes!$D$1:$E$3,2,TRUE))</f>
        <v>0</v>
      </c>
    </row>
    <row r="29" spans="1:21" ht="19.5" customHeight="1" x14ac:dyDescent="0.25">
      <c r="A29" s="56">
        <f t="shared" ref="A29" si="10">A25+1</f>
        <v>7</v>
      </c>
      <c r="B29" s="57">
        <v>232</v>
      </c>
      <c r="C29" s="58" t="s">
        <v>38</v>
      </c>
      <c r="D29" s="3" t="s">
        <v>12</v>
      </c>
      <c r="E29" s="20">
        <v>2026777</v>
      </c>
      <c r="F29" s="155">
        <v>32</v>
      </c>
      <c r="G29" s="7">
        <v>37</v>
      </c>
      <c r="H29" s="7">
        <v>52</v>
      </c>
      <c r="I29" s="7">
        <v>54</v>
      </c>
      <c r="J29" s="7">
        <v>255</v>
      </c>
      <c r="K29" s="142">
        <v>33</v>
      </c>
      <c r="L29" s="142">
        <v>35</v>
      </c>
      <c r="M29" s="142">
        <v>36</v>
      </c>
      <c r="N29" s="142">
        <v>38</v>
      </c>
      <c r="O29" s="142">
        <v>39</v>
      </c>
      <c r="P29" s="142">
        <v>41</v>
      </c>
      <c r="Q29" s="50">
        <f t="shared" ref="Q29" ca="1" si="11">U31+U32</f>
        <v>200</v>
      </c>
      <c r="R29" s="53">
        <f>U4+TIME(0,20,0)</f>
        <v>0.53819444444444442</v>
      </c>
      <c r="S29" s="69">
        <v>0.62152777777777779</v>
      </c>
      <c r="T29" s="72">
        <f t="shared" ref="T29" si="12">IFERROR(S29-R29,0)</f>
        <v>8.333333333333337E-2</v>
      </c>
    </row>
    <row r="30" spans="1:21" ht="19.5" customHeight="1" x14ac:dyDescent="0.25">
      <c r="A30" s="56"/>
      <c r="B30" s="57"/>
      <c r="C30" s="59"/>
      <c r="D30" s="5" t="s">
        <v>13</v>
      </c>
      <c r="E30" s="21">
        <v>2026778</v>
      </c>
      <c r="F30" s="8">
        <v>32</v>
      </c>
      <c r="G30" s="8">
        <v>37</v>
      </c>
      <c r="H30" s="8">
        <v>52</v>
      </c>
      <c r="I30" s="8">
        <v>54</v>
      </c>
      <c r="J30" s="8">
        <v>255</v>
      </c>
      <c r="K30" s="146"/>
      <c r="L30" s="146"/>
      <c r="M30" s="146"/>
      <c r="N30" s="146"/>
      <c r="O30" s="146"/>
      <c r="P30" s="146"/>
      <c r="Q30" s="51"/>
      <c r="R30" s="54"/>
      <c r="S30" s="70"/>
      <c r="T30" s="73"/>
      <c r="U30" s="10">
        <f ca="1">[1]!SOMME_SI_COULEUR(F29:P32,255)</f>
        <v>32</v>
      </c>
    </row>
    <row r="31" spans="1:21" ht="19.5" customHeight="1" x14ac:dyDescent="0.25">
      <c r="A31" s="56"/>
      <c r="B31" s="57"/>
      <c r="C31" s="59"/>
      <c r="D31" s="5" t="s">
        <v>14</v>
      </c>
      <c r="E31" s="21">
        <v>2026779</v>
      </c>
      <c r="F31" s="8">
        <v>32</v>
      </c>
      <c r="G31" s="8">
        <v>37</v>
      </c>
      <c r="H31" s="8">
        <v>52</v>
      </c>
      <c r="I31" s="8">
        <v>54</v>
      </c>
      <c r="J31" s="8">
        <v>255</v>
      </c>
      <c r="K31" s="146">
        <v>42</v>
      </c>
      <c r="L31" s="146">
        <v>44</v>
      </c>
      <c r="M31" s="146">
        <v>45</v>
      </c>
      <c r="N31" s="146">
        <v>50</v>
      </c>
      <c r="O31" s="146">
        <v>51</v>
      </c>
      <c r="P31" s="146">
        <v>53</v>
      </c>
      <c r="Q31" s="51"/>
      <c r="R31" s="54"/>
      <c r="S31" s="70"/>
      <c r="T31" s="73"/>
      <c r="U31" s="10">
        <f ca="1">IF(U30="","",VLOOKUP($U30,Barèmes!$A$1:$B$3,2,TRUE))</f>
        <v>100</v>
      </c>
    </row>
    <row r="32" spans="1:21" ht="19.5" customHeight="1" x14ac:dyDescent="0.25">
      <c r="A32" s="56"/>
      <c r="B32" s="57"/>
      <c r="C32" s="60"/>
      <c r="D32" s="4" t="s">
        <v>15</v>
      </c>
      <c r="E32" s="22">
        <v>2026780</v>
      </c>
      <c r="F32" s="9">
        <v>32</v>
      </c>
      <c r="G32" s="9">
        <v>37</v>
      </c>
      <c r="H32" s="9">
        <v>52</v>
      </c>
      <c r="I32" s="9">
        <v>54</v>
      </c>
      <c r="J32" s="9">
        <v>255</v>
      </c>
      <c r="K32" s="149"/>
      <c r="L32" s="149"/>
      <c r="M32" s="149"/>
      <c r="N32" s="149"/>
      <c r="O32" s="149"/>
      <c r="P32" s="149"/>
      <c r="Q32" s="52"/>
      <c r="R32" s="55"/>
      <c r="S32" s="71"/>
      <c r="T32" s="74"/>
      <c r="U32" s="10">
        <f>IF(T29="","",VLOOKUP($T29,Barèmes!$D$1:$E$3,2,TRUE))</f>
        <v>100</v>
      </c>
    </row>
    <row r="33" spans="1:21" ht="19.5" customHeight="1" x14ac:dyDescent="0.25">
      <c r="A33" s="56">
        <f t="shared" ref="A33" si="13">A29+1</f>
        <v>8</v>
      </c>
      <c r="B33" s="57">
        <v>233</v>
      </c>
      <c r="C33" s="58" t="s">
        <v>39</v>
      </c>
      <c r="D33" s="3" t="s">
        <v>12</v>
      </c>
      <c r="E33" s="20">
        <v>2026781</v>
      </c>
      <c r="F33" s="151">
        <v>32</v>
      </c>
      <c r="G33" s="151">
        <v>37</v>
      </c>
      <c r="H33" s="151">
        <v>52</v>
      </c>
      <c r="I33" s="151">
        <v>54</v>
      </c>
      <c r="J33" s="151">
        <v>255</v>
      </c>
      <c r="K33" s="141">
        <v>33</v>
      </c>
      <c r="L33" s="141">
        <v>35</v>
      </c>
      <c r="M33" s="141">
        <v>36</v>
      </c>
      <c r="N33" s="141">
        <v>38</v>
      </c>
      <c r="O33" s="141">
        <v>39</v>
      </c>
      <c r="P33" s="141">
        <v>41</v>
      </c>
      <c r="Q33" s="50">
        <f t="shared" ref="Q33" ca="1" si="14">U35+U36</f>
        <v>100</v>
      </c>
      <c r="R33" s="53">
        <f>U4+TIME(0,10,0)</f>
        <v>0.53125</v>
      </c>
      <c r="S33" s="69" t="s">
        <v>67</v>
      </c>
      <c r="T33" s="72">
        <v>5.8576388888888886E-2</v>
      </c>
    </row>
    <row r="34" spans="1:21" ht="19.5" customHeight="1" x14ac:dyDescent="0.25">
      <c r="A34" s="56"/>
      <c r="B34" s="57"/>
      <c r="C34" s="59"/>
      <c r="D34" s="5" t="s">
        <v>13</v>
      </c>
      <c r="E34" s="21">
        <v>2026782</v>
      </c>
      <c r="F34" s="147">
        <v>32</v>
      </c>
      <c r="G34" s="147">
        <v>37</v>
      </c>
      <c r="H34" s="147">
        <v>52</v>
      </c>
      <c r="I34" s="147">
        <v>54</v>
      </c>
      <c r="J34" s="147">
        <v>255</v>
      </c>
      <c r="K34" s="145"/>
      <c r="L34" s="145"/>
      <c r="M34" s="145"/>
      <c r="N34" s="145"/>
      <c r="O34" s="145"/>
      <c r="P34" s="145"/>
      <c r="Q34" s="51"/>
      <c r="R34" s="54"/>
      <c r="S34" s="70"/>
      <c r="T34" s="73"/>
      <c r="U34" s="10">
        <f ca="1">[1]!SOMME_SI_COULEUR(F33:P36,255)</f>
        <v>0</v>
      </c>
    </row>
    <row r="35" spans="1:21" ht="19.5" customHeight="1" x14ac:dyDescent="0.25">
      <c r="A35" s="56"/>
      <c r="B35" s="57"/>
      <c r="C35" s="59"/>
      <c r="D35" s="5" t="s">
        <v>14</v>
      </c>
      <c r="E35" s="21">
        <v>2026784</v>
      </c>
      <c r="F35" s="147">
        <v>32</v>
      </c>
      <c r="G35" s="147">
        <v>37</v>
      </c>
      <c r="H35" s="147">
        <v>52</v>
      </c>
      <c r="I35" s="147">
        <v>54</v>
      </c>
      <c r="J35" s="147">
        <v>255</v>
      </c>
      <c r="K35" s="145">
        <v>42</v>
      </c>
      <c r="L35" s="145">
        <v>44</v>
      </c>
      <c r="M35" s="145">
        <v>45</v>
      </c>
      <c r="N35" s="145">
        <v>50</v>
      </c>
      <c r="O35" s="145">
        <v>51</v>
      </c>
      <c r="P35" s="145">
        <v>53</v>
      </c>
      <c r="Q35" s="51"/>
      <c r="R35" s="54"/>
      <c r="S35" s="70"/>
      <c r="T35" s="73"/>
      <c r="U35" s="10">
        <f ca="1">IF(U34="","",VLOOKUP($U34,Barèmes!$A$1:$B$3,2,TRUE))</f>
        <v>0</v>
      </c>
    </row>
    <row r="36" spans="1:21" ht="19.5" customHeight="1" x14ac:dyDescent="0.25">
      <c r="A36" s="56"/>
      <c r="B36" s="57"/>
      <c r="C36" s="60"/>
      <c r="D36" s="4" t="s">
        <v>15</v>
      </c>
      <c r="E36" s="22">
        <v>2026785</v>
      </c>
      <c r="F36" s="148">
        <v>32</v>
      </c>
      <c r="G36" s="148">
        <v>37</v>
      </c>
      <c r="H36" s="148">
        <v>52</v>
      </c>
      <c r="I36" s="148">
        <v>54</v>
      </c>
      <c r="J36" s="148">
        <v>255</v>
      </c>
      <c r="K36" s="150"/>
      <c r="L36" s="150"/>
      <c r="M36" s="150"/>
      <c r="N36" s="150"/>
      <c r="O36" s="150"/>
      <c r="P36" s="150"/>
      <c r="Q36" s="52"/>
      <c r="R36" s="55"/>
      <c r="S36" s="71"/>
      <c r="T36" s="74"/>
      <c r="U36" s="10">
        <f>IF(T33="","",VLOOKUP($T33,Barèmes!$D$1:$E$3,2,TRUE))</f>
        <v>100</v>
      </c>
    </row>
    <row r="37" spans="1:21" ht="19.5" customHeight="1" x14ac:dyDescent="0.25">
      <c r="A37" s="56">
        <f t="shared" ref="A37" si="15">A33+1</f>
        <v>9</v>
      </c>
      <c r="B37" s="57">
        <v>241</v>
      </c>
      <c r="C37" s="58" t="s">
        <v>40</v>
      </c>
      <c r="D37" s="3" t="s">
        <v>12</v>
      </c>
      <c r="E37" s="20">
        <v>2026786</v>
      </c>
      <c r="F37" s="151">
        <v>32</v>
      </c>
      <c r="G37" s="151">
        <v>37</v>
      </c>
      <c r="H37" s="151">
        <v>52</v>
      </c>
      <c r="I37" s="151">
        <v>54</v>
      </c>
      <c r="J37" s="151">
        <v>255</v>
      </c>
      <c r="K37" s="141">
        <v>33</v>
      </c>
      <c r="L37" s="141">
        <v>35</v>
      </c>
      <c r="M37" s="141">
        <v>36</v>
      </c>
      <c r="N37" s="141">
        <v>38</v>
      </c>
      <c r="O37" s="141">
        <v>39</v>
      </c>
      <c r="P37" s="141">
        <v>41</v>
      </c>
      <c r="Q37" s="50">
        <f t="shared" ref="Q37" ca="1" si="16">U39+U40</f>
        <v>0</v>
      </c>
      <c r="R37" s="53">
        <f>U4+TIME(0,10,0)</f>
        <v>0.53125</v>
      </c>
      <c r="S37" s="69" t="s">
        <v>68</v>
      </c>
      <c r="T37" s="72">
        <v>3.006944444444444E-2</v>
      </c>
    </row>
    <row r="38" spans="1:21" ht="19.5" customHeight="1" x14ac:dyDescent="0.25">
      <c r="A38" s="56"/>
      <c r="B38" s="57"/>
      <c r="C38" s="59"/>
      <c r="D38" s="5" t="s">
        <v>13</v>
      </c>
      <c r="E38" s="21">
        <v>2026787</v>
      </c>
      <c r="F38" s="147">
        <v>32</v>
      </c>
      <c r="G38" s="147">
        <v>37</v>
      </c>
      <c r="H38" s="147">
        <v>52</v>
      </c>
      <c r="I38" s="147">
        <v>54</v>
      </c>
      <c r="J38" s="147">
        <v>255</v>
      </c>
      <c r="K38" s="145"/>
      <c r="L38" s="145"/>
      <c r="M38" s="145"/>
      <c r="N38" s="145"/>
      <c r="O38" s="145"/>
      <c r="P38" s="145"/>
      <c r="Q38" s="51"/>
      <c r="R38" s="54"/>
      <c r="S38" s="70"/>
      <c r="T38" s="73"/>
      <c r="U38" s="10">
        <f ca="1">[1]!SOMME_SI_COULEUR(F37:P40,255)</f>
        <v>0</v>
      </c>
    </row>
    <row r="39" spans="1:21" ht="19.5" customHeight="1" x14ac:dyDescent="0.25">
      <c r="A39" s="56"/>
      <c r="B39" s="57"/>
      <c r="C39" s="59"/>
      <c r="D39" s="5" t="s">
        <v>14</v>
      </c>
      <c r="E39" s="21">
        <v>2026788</v>
      </c>
      <c r="F39" s="147">
        <v>32</v>
      </c>
      <c r="G39" s="147">
        <v>37</v>
      </c>
      <c r="H39" s="147">
        <v>52</v>
      </c>
      <c r="I39" s="147">
        <v>54</v>
      </c>
      <c r="J39" s="147">
        <v>255</v>
      </c>
      <c r="K39" s="145">
        <v>42</v>
      </c>
      <c r="L39" s="145">
        <v>44</v>
      </c>
      <c r="M39" s="145">
        <v>45</v>
      </c>
      <c r="N39" s="145">
        <v>50</v>
      </c>
      <c r="O39" s="145">
        <v>51</v>
      </c>
      <c r="P39" s="145">
        <v>53</v>
      </c>
      <c r="Q39" s="51"/>
      <c r="R39" s="54"/>
      <c r="S39" s="70"/>
      <c r="T39" s="73"/>
      <c r="U39" s="10">
        <f ca="1">IF(U38="","",VLOOKUP($U38,Barèmes!$A$1:$B$3,2,TRUE))</f>
        <v>0</v>
      </c>
    </row>
    <row r="40" spans="1:21" ht="19.5" customHeight="1" x14ac:dyDescent="0.25">
      <c r="A40" s="56"/>
      <c r="B40" s="57"/>
      <c r="C40" s="60"/>
      <c r="D40" s="4" t="s">
        <v>15</v>
      </c>
      <c r="E40" s="22">
        <v>2026789</v>
      </c>
      <c r="F40" s="148">
        <v>32</v>
      </c>
      <c r="G40" s="148">
        <v>37</v>
      </c>
      <c r="H40" s="148">
        <v>52</v>
      </c>
      <c r="I40" s="148">
        <v>54</v>
      </c>
      <c r="J40" s="148">
        <v>255</v>
      </c>
      <c r="K40" s="150"/>
      <c r="L40" s="150"/>
      <c r="M40" s="150"/>
      <c r="N40" s="150"/>
      <c r="O40" s="150"/>
      <c r="P40" s="150"/>
      <c r="Q40" s="52"/>
      <c r="R40" s="55"/>
      <c r="S40" s="71"/>
      <c r="T40" s="74"/>
      <c r="U40" s="10">
        <f>IF(T37="","",VLOOKUP($T37,Barèmes!$D$1:$E$3,2,TRUE))</f>
        <v>0</v>
      </c>
    </row>
    <row r="41" spans="1:21" ht="19.5" customHeight="1" x14ac:dyDescent="0.25">
      <c r="A41" s="56">
        <f t="shared" ref="A41:A45" si="17">A37+1</f>
        <v>10</v>
      </c>
      <c r="B41" s="57">
        <v>242</v>
      </c>
      <c r="C41" s="58" t="s">
        <v>41</v>
      </c>
      <c r="D41" s="3" t="s">
        <v>12</v>
      </c>
      <c r="E41" s="20">
        <v>2026790</v>
      </c>
      <c r="F41" s="151">
        <v>32</v>
      </c>
      <c r="G41" s="151">
        <v>37</v>
      </c>
      <c r="H41" s="151">
        <v>52</v>
      </c>
      <c r="I41" s="151">
        <v>54</v>
      </c>
      <c r="J41" s="151">
        <v>255</v>
      </c>
      <c r="K41" s="141">
        <v>33</v>
      </c>
      <c r="L41" s="141">
        <v>35</v>
      </c>
      <c r="M41" s="141">
        <v>36</v>
      </c>
      <c r="N41" s="141">
        <v>38</v>
      </c>
      <c r="O41" s="141">
        <v>39</v>
      </c>
      <c r="P41" s="141">
        <v>41</v>
      </c>
      <c r="Q41" s="50">
        <f t="shared" ref="Q41" ca="1" si="18">U43+U44</f>
        <v>0</v>
      </c>
      <c r="R41" s="53">
        <f>U4+TIME(0,5,0)</f>
        <v>0.52777777777777779</v>
      </c>
      <c r="S41" s="69" t="s">
        <v>69</v>
      </c>
      <c r="T41" s="72">
        <v>2.7847222222222221E-2</v>
      </c>
    </row>
    <row r="42" spans="1:21" ht="19.5" customHeight="1" x14ac:dyDescent="0.25">
      <c r="A42" s="56"/>
      <c r="B42" s="57"/>
      <c r="C42" s="59"/>
      <c r="D42" s="5" t="s">
        <v>13</v>
      </c>
      <c r="E42" s="21">
        <v>2026791</v>
      </c>
      <c r="F42" s="147">
        <v>32</v>
      </c>
      <c r="G42" s="147">
        <v>37</v>
      </c>
      <c r="H42" s="147">
        <v>52</v>
      </c>
      <c r="I42" s="147">
        <v>54</v>
      </c>
      <c r="J42" s="147">
        <v>255</v>
      </c>
      <c r="K42" s="145"/>
      <c r="L42" s="145"/>
      <c r="M42" s="145"/>
      <c r="N42" s="145"/>
      <c r="O42" s="145"/>
      <c r="P42" s="145"/>
      <c r="Q42" s="51"/>
      <c r="R42" s="54"/>
      <c r="S42" s="70"/>
      <c r="T42" s="73"/>
      <c r="U42" s="10">
        <f ca="1">[1]!SOMME_SI_COULEUR(F41:P44,255)</f>
        <v>0</v>
      </c>
    </row>
    <row r="43" spans="1:21" ht="19.5" customHeight="1" x14ac:dyDescent="0.25">
      <c r="A43" s="56"/>
      <c r="B43" s="57"/>
      <c r="C43" s="59"/>
      <c r="D43" s="5" t="s">
        <v>14</v>
      </c>
      <c r="E43" s="21">
        <v>2026792</v>
      </c>
      <c r="F43" s="147">
        <v>32</v>
      </c>
      <c r="G43" s="147">
        <v>37</v>
      </c>
      <c r="H43" s="147">
        <v>52</v>
      </c>
      <c r="I43" s="147">
        <v>54</v>
      </c>
      <c r="J43" s="147">
        <v>255</v>
      </c>
      <c r="K43" s="145">
        <v>42</v>
      </c>
      <c r="L43" s="145">
        <v>44</v>
      </c>
      <c r="M43" s="145">
        <v>45</v>
      </c>
      <c r="N43" s="145">
        <v>50</v>
      </c>
      <c r="O43" s="145">
        <v>51</v>
      </c>
      <c r="P43" s="145">
        <v>53</v>
      </c>
      <c r="Q43" s="51"/>
      <c r="R43" s="54"/>
      <c r="S43" s="70"/>
      <c r="T43" s="73"/>
      <c r="U43" s="10">
        <f ca="1">IF(U42="","",VLOOKUP($U42,Barèmes!$A$1:$B$3,2,TRUE))</f>
        <v>0</v>
      </c>
    </row>
    <row r="44" spans="1:21" ht="19.5" customHeight="1" x14ac:dyDescent="0.25">
      <c r="A44" s="56"/>
      <c r="B44" s="57"/>
      <c r="C44" s="60"/>
      <c r="D44" s="4" t="s">
        <v>15</v>
      </c>
      <c r="E44" s="22">
        <v>2026793</v>
      </c>
      <c r="F44" s="148">
        <v>32</v>
      </c>
      <c r="G44" s="148">
        <v>37</v>
      </c>
      <c r="H44" s="148">
        <v>52</v>
      </c>
      <c r="I44" s="148">
        <v>54</v>
      </c>
      <c r="J44" s="148">
        <v>255</v>
      </c>
      <c r="K44" s="150"/>
      <c r="L44" s="150"/>
      <c r="M44" s="150"/>
      <c r="N44" s="150"/>
      <c r="O44" s="150"/>
      <c r="P44" s="150"/>
      <c r="Q44" s="52"/>
      <c r="R44" s="55"/>
      <c r="S44" s="71"/>
      <c r="T44" s="74"/>
      <c r="U44" s="10">
        <f>IF(T41="","",VLOOKUP($T41,Barèmes!$D$1:$E$3,2,TRUE))</f>
        <v>0</v>
      </c>
    </row>
    <row r="45" spans="1:21" ht="19.5" customHeight="1" x14ac:dyDescent="0.25">
      <c r="A45" s="56">
        <f t="shared" si="17"/>
        <v>11</v>
      </c>
      <c r="B45" s="57">
        <v>243</v>
      </c>
      <c r="C45" s="58" t="s">
        <v>42</v>
      </c>
      <c r="D45" s="3" t="s">
        <v>12</v>
      </c>
      <c r="E45" s="20">
        <v>2026794</v>
      </c>
      <c r="F45" s="151">
        <v>32</v>
      </c>
      <c r="G45" s="151">
        <v>37</v>
      </c>
      <c r="H45" s="151">
        <v>52</v>
      </c>
      <c r="I45" s="151">
        <v>54</v>
      </c>
      <c r="J45" s="151">
        <v>255</v>
      </c>
      <c r="K45" s="141">
        <v>33</v>
      </c>
      <c r="L45" s="141">
        <v>35</v>
      </c>
      <c r="M45" s="141">
        <v>36</v>
      </c>
      <c r="N45" s="141">
        <v>38</v>
      </c>
      <c r="O45" s="141">
        <v>39</v>
      </c>
      <c r="P45" s="141">
        <v>41</v>
      </c>
      <c r="Q45" s="50">
        <f t="shared" ref="Q45" ca="1" si="19">U47+U48</f>
        <v>0</v>
      </c>
      <c r="R45" s="53">
        <f>U4+TIME(0,15,0)</f>
        <v>0.53472222222222221</v>
      </c>
      <c r="S45" s="69" t="s">
        <v>70</v>
      </c>
      <c r="T45" s="72">
        <v>2.6620370370370374E-2</v>
      </c>
    </row>
    <row r="46" spans="1:21" ht="19.5" customHeight="1" x14ac:dyDescent="0.25">
      <c r="A46" s="56"/>
      <c r="B46" s="57"/>
      <c r="C46" s="59"/>
      <c r="D46" s="5" t="s">
        <v>13</v>
      </c>
      <c r="E46" s="21">
        <v>2026795</v>
      </c>
      <c r="F46" s="147">
        <v>32</v>
      </c>
      <c r="G46" s="147">
        <v>37</v>
      </c>
      <c r="H46" s="147">
        <v>52</v>
      </c>
      <c r="I46" s="147">
        <v>54</v>
      </c>
      <c r="J46" s="147">
        <v>255</v>
      </c>
      <c r="K46" s="145"/>
      <c r="L46" s="145"/>
      <c r="M46" s="145"/>
      <c r="N46" s="145"/>
      <c r="O46" s="145"/>
      <c r="P46" s="145"/>
      <c r="Q46" s="51"/>
      <c r="R46" s="54"/>
      <c r="S46" s="70"/>
      <c r="T46" s="73"/>
      <c r="U46" s="10">
        <f ca="1">[1]!SOMME_SI_COULEUR(F45:P48,255)</f>
        <v>0</v>
      </c>
    </row>
    <row r="47" spans="1:21" ht="19.5" customHeight="1" x14ac:dyDescent="0.25">
      <c r="A47" s="56"/>
      <c r="B47" s="57"/>
      <c r="C47" s="59"/>
      <c r="D47" s="5" t="s">
        <v>14</v>
      </c>
      <c r="E47" s="21">
        <v>2026796</v>
      </c>
      <c r="F47" s="147">
        <v>32</v>
      </c>
      <c r="G47" s="147">
        <v>37</v>
      </c>
      <c r="H47" s="147">
        <v>52</v>
      </c>
      <c r="I47" s="147">
        <v>54</v>
      </c>
      <c r="J47" s="147">
        <v>255</v>
      </c>
      <c r="K47" s="145">
        <v>42</v>
      </c>
      <c r="L47" s="145">
        <v>44</v>
      </c>
      <c r="M47" s="145">
        <v>45</v>
      </c>
      <c r="N47" s="145">
        <v>50</v>
      </c>
      <c r="O47" s="145">
        <v>51</v>
      </c>
      <c r="P47" s="145">
        <v>53</v>
      </c>
      <c r="Q47" s="51"/>
      <c r="R47" s="54"/>
      <c r="S47" s="70"/>
      <c r="T47" s="73"/>
      <c r="U47" s="10">
        <f ca="1">IF(U46="","",VLOOKUP($U46,Barèmes!$A$1:$B$3,2,TRUE))</f>
        <v>0</v>
      </c>
    </row>
    <row r="48" spans="1:21" ht="19.5" customHeight="1" x14ac:dyDescent="0.25">
      <c r="A48" s="56"/>
      <c r="B48" s="57"/>
      <c r="C48" s="60"/>
      <c r="D48" s="4" t="s">
        <v>15</v>
      </c>
      <c r="E48" s="22">
        <v>2026797</v>
      </c>
      <c r="F48" s="148">
        <v>32</v>
      </c>
      <c r="G48" s="148">
        <v>37</v>
      </c>
      <c r="H48" s="148">
        <v>52</v>
      </c>
      <c r="I48" s="148">
        <v>54</v>
      </c>
      <c r="J48" s="148">
        <v>255</v>
      </c>
      <c r="K48" s="150"/>
      <c r="L48" s="150"/>
      <c r="M48" s="150"/>
      <c r="N48" s="150"/>
      <c r="O48" s="150"/>
      <c r="P48" s="150"/>
      <c r="Q48" s="52"/>
      <c r="R48" s="55"/>
      <c r="S48" s="71"/>
      <c r="T48" s="74"/>
      <c r="U48" s="10">
        <f>IF(T45="","",VLOOKUP($T45,Barèmes!$D$1:$E$3,2,TRUE))</f>
        <v>0</v>
      </c>
    </row>
    <row r="49" spans="1:21" ht="19.5" customHeight="1" x14ac:dyDescent="0.25">
      <c r="A49" s="56">
        <f t="shared" ref="A49:A101" si="20">A45+1</f>
        <v>12</v>
      </c>
      <c r="B49" s="57">
        <v>244</v>
      </c>
      <c r="C49" s="58" t="s">
        <v>43</v>
      </c>
      <c r="D49" s="3" t="s">
        <v>12</v>
      </c>
      <c r="E49" s="7">
        <v>2026798</v>
      </c>
      <c r="F49" s="155">
        <v>32</v>
      </c>
      <c r="G49" s="7">
        <v>37</v>
      </c>
      <c r="H49" s="7">
        <v>52</v>
      </c>
      <c r="I49" s="7">
        <v>54</v>
      </c>
      <c r="J49" s="7">
        <v>255</v>
      </c>
      <c r="K49" s="139">
        <v>33</v>
      </c>
      <c r="L49" s="141">
        <v>35</v>
      </c>
      <c r="M49" s="141">
        <v>36</v>
      </c>
      <c r="N49" s="141">
        <v>38</v>
      </c>
      <c r="O49" s="141">
        <v>39</v>
      </c>
      <c r="P49" s="139">
        <v>41</v>
      </c>
      <c r="Q49" s="50">
        <f t="shared" ref="Q49" ca="1" si="21">U51+U52</f>
        <v>100</v>
      </c>
      <c r="R49" s="53">
        <f>U4+TIME(0,0,0)</f>
        <v>0.52430555555555558</v>
      </c>
      <c r="S49" s="69" t="s">
        <v>71</v>
      </c>
      <c r="T49" s="72">
        <v>4.3993055555555556E-2</v>
      </c>
    </row>
    <row r="50" spans="1:21" ht="19.5" customHeight="1" x14ac:dyDescent="0.25">
      <c r="A50" s="56"/>
      <c r="B50" s="57"/>
      <c r="C50" s="59"/>
      <c r="D50" s="5" t="s">
        <v>13</v>
      </c>
      <c r="E50" s="8">
        <v>2026799</v>
      </c>
      <c r="F50" s="147">
        <v>32</v>
      </c>
      <c r="G50" s="147">
        <v>37</v>
      </c>
      <c r="H50" s="147">
        <v>52</v>
      </c>
      <c r="I50" s="147">
        <v>54</v>
      </c>
      <c r="J50" s="147">
        <v>255</v>
      </c>
      <c r="K50" s="143"/>
      <c r="L50" s="145"/>
      <c r="M50" s="145"/>
      <c r="N50" s="145"/>
      <c r="O50" s="145"/>
      <c r="P50" s="143"/>
      <c r="Q50" s="51"/>
      <c r="R50" s="54"/>
      <c r="S50" s="70"/>
      <c r="T50" s="73"/>
      <c r="U50" s="10">
        <f ca="1">[1]!SOMME_SI_COULEUR(F49:P52,255)</f>
        <v>360</v>
      </c>
    </row>
    <row r="51" spans="1:21" ht="19.5" customHeight="1" x14ac:dyDescent="0.25">
      <c r="A51" s="56"/>
      <c r="B51" s="57"/>
      <c r="C51" s="59"/>
      <c r="D51" s="5" t="s">
        <v>14</v>
      </c>
      <c r="E51" s="8">
        <v>2026800</v>
      </c>
      <c r="F51" s="154">
        <v>32</v>
      </c>
      <c r="G51" s="156">
        <v>37</v>
      </c>
      <c r="H51" s="8">
        <v>52</v>
      </c>
      <c r="I51" s="8">
        <v>54</v>
      </c>
      <c r="J51" s="8">
        <v>255</v>
      </c>
      <c r="K51" s="143">
        <v>42</v>
      </c>
      <c r="L51" s="143">
        <v>44</v>
      </c>
      <c r="M51" s="145">
        <v>45</v>
      </c>
      <c r="N51" s="145">
        <v>50</v>
      </c>
      <c r="O51" s="143">
        <v>51</v>
      </c>
      <c r="P51" s="143">
        <v>53</v>
      </c>
      <c r="Q51" s="51"/>
      <c r="R51" s="54"/>
      <c r="S51" s="70"/>
      <c r="T51" s="73"/>
      <c r="U51" s="10">
        <f ca="1">IF(U50="","",VLOOKUP($U50,Barèmes!$A$1:$B$3,2,TRUE))</f>
        <v>100</v>
      </c>
    </row>
    <row r="52" spans="1:21" ht="19.5" customHeight="1" x14ac:dyDescent="0.25">
      <c r="A52" s="56"/>
      <c r="B52" s="57"/>
      <c r="C52" s="60"/>
      <c r="D52" s="4" t="s">
        <v>15</v>
      </c>
      <c r="E52" s="9">
        <v>1314150</v>
      </c>
      <c r="F52" s="152">
        <v>32</v>
      </c>
      <c r="G52" s="148">
        <v>37</v>
      </c>
      <c r="H52" s="148">
        <v>52</v>
      </c>
      <c r="I52" s="148">
        <v>54</v>
      </c>
      <c r="J52" s="148">
        <v>255</v>
      </c>
      <c r="K52" s="153"/>
      <c r="L52" s="153"/>
      <c r="M52" s="150"/>
      <c r="N52" s="150"/>
      <c r="O52" s="153"/>
      <c r="P52" s="153"/>
      <c r="Q52" s="52"/>
      <c r="R52" s="55"/>
      <c r="S52" s="71"/>
      <c r="T52" s="74"/>
      <c r="U52" s="10">
        <f>IF(T49="","",VLOOKUP($T49,Barèmes!$D$1:$E$3,2,TRUE))</f>
        <v>0</v>
      </c>
    </row>
    <row r="53" spans="1:21" ht="19.5" customHeight="1" x14ac:dyDescent="0.25">
      <c r="A53" s="56">
        <f t="shared" si="20"/>
        <v>13</v>
      </c>
      <c r="B53" s="57">
        <v>245</v>
      </c>
      <c r="C53" s="58" t="s">
        <v>44</v>
      </c>
      <c r="D53" s="3" t="s">
        <v>12</v>
      </c>
      <c r="E53" s="7">
        <v>2026802</v>
      </c>
      <c r="F53" s="151">
        <v>32</v>
      </c>
      <c r="G53" s="151">
        <v>37</v>
      </c>
      <c r="H53" s="151">
        <v>52</v>
      </c>
      <c r="I53" s="151">
        <v>54</v>
      </c>
      <c r="J53" s="151">
        <v>255</v>
      </c>
      <c r="K53" s="141">
        <v>33</v>
      </c>
      <c r="L53" s="141">
        <v>35</v>
      </c>
      <c r="M53" s="141">
        <v>36</v>
      </c>
      <c r="N53" s="141">
        <v>38</v>
      </c>
      <c r="O53" s="141">
        <v>39</v>
      </c>
      <c r="P53" s="141">
        <v>41</v>
      </c>
      <c r="Q53" s="50">
        <f t="shared" ref="Q53" ca="1" si="22">U55+U56</f>
        <v>0</v>
      </c>
      <c r="R53" s="53">
        <f>U4+TIME(0,15,0)</f>
        <v>0.53472222222222221</v>
      </c>
      <c r="S53" s="69" t="s">
        <v>72</v>
      </c>
      <c r="T53" s="72">
        <v>2.8680555555555553E-2</v>
      </c>
    </row>
    <row r="54" spans="1:21" ht="19.5" customHeight="1" x14ac:dyDescent="0.25">
      <c r="A54" s="56"/>
      <c r="B54" s="57"/>
      <c r="C54" s="59"/>
      <c r="D54" s="5" t="s">
        <v>13</v>
      </c>
      <c r="E54" s="8">
        <v>2026803</v>
      </c>
      <c r="F54" s="147">
        <v>32</v>
      </c>
      <c r="G54" s="147">
        <v>37</v>
      </c>
      <c r="H54" s="147">
        <v>52</v>
      </c>
      <c r="I54" s="147">
        <v>54</v>
      </c>
      <c r="J54" s="147">
        <v>255</v>
      </c>
      <c r="K54" s="145"/>
      <c r="L54" s="145"/>
      <c r="M54" s="145"/>
      <c r="N54" s="145"/>
      <c r="O54" s="145"/>
      <c r="P54" s="145"/>
      <c r="Q54" s="51"/>
      <c r="R54" s="54"/>
      <c r="S54" s="70"/>
      <c r="T54" s="73"/>
      <c r="U54" s="10">
        <f ca="1">[1]!SOMME_SI_COULEUR(F53:P56,255)</f>
        <v>0</v>
      </c>
    </row>
    <row r="55" spans="1:21" ht="19.5" customHeight="1" x14ac:dyDescent="0.25">
      <c r="A55" s="56"/>
      <c r="B55" s="57"/>
      <c r="C55" s="59"/>
      <c r="D55" s="5" t="s">
        <v>14</v>
      </c>
      <c r="E55" s="8">
        <v>2026804</v>
      </c>
      <c r="F55" s="147">
        <v>32</v>
      </c>
      <c r="G55" s="147">
        <v>37</v>
      </c>
      <c r="H55" s="147">
        <v>52</v>
      </c>
      <c r="I55" s="147">
        <v>54</v>
      </c>
      <c r="J55" s="147">
        <v>255</v>
      </c>
      <c r="K55" s="145">
        <v>42</v>
      </c>
      <c r="L55" s="145">
        <v>44</v>
      </c>
      <c r="M55" s="145">
        <v>45</v>
      </c>
      <c r="N55" s="145">
        <v>50</v>
      </c>
      <c r="O55" s="145">
        <v>51</v>
      </c>
      <c r="P55" s="145">
        <v>53</v>
      </c>
      <c r="Q55" s="51"/>
      <c r="R55" s="54"/>
      <c r="S55" s="70"/>
      <c r="T55" s="73"/>
      <c r="U55" s="10">
        <f ca="1">IF(U54="","",VLOOKUP($U54,Barèmes!$A$1:$B$3,2,TRUE))</f>
        <v>0</v>
      </c>
    </row>
    <row r="56" spans="1:21" ht="19.5" customHeight="1" x14ac:dyDescent="0.25">
      <c r="A56" s="56"/>
      <c r="B56" s="57"/>
      <c r="C56" s="60"/>
      <c r="D56" s="4" t="s">
        <v>15</v>
      </c>
      <c r="E56" s="9">
        <v>2026805</v>
      </c>
      <c r="F56" s="148">
        <v>32</v>
      </c>
      <c r="G56" s="148">
        <v>37</v>
      </c>
      <c r="H56" s="148">
        <v>52</v>
      </c>
      <c r="I56" s="148">
        <v>54</v>
      </c>
      <c r="J56" s="148">
        <v>255</v>
      </c>
      <c r="K56" s="150"/>
      <c r="L56" s="150"/>
      <c r="M56" s="150"/>
      <c r="N56" s="150"/>
      <c r="O56" s="150"/>
      <c r="P56" s="150"/>
      <c r="Q56" s="52"/>
      <c r="R56" s="55"/>
      <c r="S56" s="71"/>
      <c r="T56" s="74"/>
      <c r="U56" s="10">
        <f>IF(T53="","",VLOOKUP($T53,Barèmes!$D$1:$E$3,2,TRUE))</f>
        <v>0</v>
      </c>
    </row>
    <row r="57" spans="1:21" ht="19.5" customHeight="1" x14ac:dyDescent="0.25">
      <c r="A57" s="56">
        <f t="shared" si="20"/>
        <v>14</v>
      </c>
      <c r="B57" s="57">
        <v>246</v>
      </c>
      <c r="C57" s="58" t="s">
        <v>45</v>
      </c>
      <c r="D57" s="3" t="s">
        <v>12</v>
      </c>
      <c r="E57" s="7">
        <v>2026806</v>
      </c>
      <c r="F57" s="155">
        <v>32</v>
      </c>
      <c r="G57" s="151">
        <v>37</v>
      </c>
      <c r="H57" s="151">
        <v>52</v>
      </c>
      <c r="I57" s="151">
        <v>54</v>
      </c>
      <c r="J57" s="151">
        <v>255</v>
      </c>
      <c r="K57" s="141">
        <v>33</v>
      </c>
      <c r="L57" s="141">
        <v>35</v>
      </c>
      <c r="M57" s="141">
        <v>36</v>
      </c>
      <c r="N57" s="141">
        <v>38</v>
      </c>
      <c r="O57" s="141">
        <v>39</v>
      </c>
      <c r="P57" s="141">
        <v>41</v>
      </c>
      <c r="Q57" s="50">
        <f t="shared" ref="Q57" ca="1" si="23">U59+U60</f>
        <v>100</v>
      </c>
      <c r="R57" s="53">
        <f>U4+TIME(0,5,0)</f>
        <v>0.52777777777777779</v>
      </c>
      <c r="S57" s="69" t="s">
        <v>73</v>
      </c>
      <c r="T57" s="72">
        <v>3.8703703703703705E-2</v>
      </c>
    </row>
    <row r="58" spans="1:21" ht="19.5" customHeight="1" x14ac:dyDescent="0.25">
      <c r="A58" s="56"/>
      <c r="B58" s="57"/>
      <c r="C58" s="59"/>
      <c r="D58" s="5" t="s">
        <v>13</v>
      </c>
      <c r="E58" s="8">
        <v>2026807</v>
      </c>
      <c r="F58" s="147">
        <v>32</v>
      </c>
      <c r="G58" s="147">
        <v>37</v>
      </c>
      <c r="H58" s="147">
        <v>52</v>
      </c>
      <c r="I58" s="147">
        <v>54</v>
      </c>
      <c r="J58" s="147">
        <v>255</v>
      </c>
      <c r="K58" s="145"/>
      <c r="L58" s="145"/>
      <c r="M58" s="145"/>
      <c r="N58" s="145"/>
      <c r="O58" s="145"/>
      <c r="P58" s="145"/>
      <c r="Q58" s="51"/>
      <c r="R58" s="54"/>
      <c r="S58" s="70"/>
      <c r="T58" s="73"/>
      <c r="U58" s="10">
        <f ca="1">[1]!SOMME_SI_COULEUR(F57:P60,255)</f>
        <v>32</v>
      </c>
    </row>
    <row r="59" spans="1:21" ht="19.5" customHeight="1" x14ac:dyDescent="0.25">
      <c r="A59" s="56"/>
      <c r="B59" s="57"/>
      <c r="C59" s="59"/>
      <c r="D59" s="5" t="s">
        <v>14</v>
      </c>
      <c r="E59" s="8">
        <v>2026808</v>
      </c>
      <c r="F59" s="147">
        <v>32</v>
      </c>
      <c r="G59" s="147">
        <v>37</v>
      </c>
      <c r="H59" s="147">
        <v>52</v>
      </c>
      <c r="I59" s="147">
        <v>54</v>
      </c>
      <c r="J59" s="147">
        <v>255</v>
      </c>
      <c r="K59" s="145">
        <v>42</v>
      </c>
      <c r="L59" s="145">
        <v>44</v>
      </c>
      <c r="M59" s="145">
        <v>45</v>
      </c>
      <c r="N59" s="145">
        <v>50</v>
      </c>
      <c r="O59" s="145">
        <v>51</v>
      </c>
      <c r="P59" s="145">
        <v>53</v>
      </c>
      <c r="Q59" s="51"/>
      <c r="R59" s="54"/>
      <c r="S59" s="70"/>
      <c r="T59" s="73"/>
      <c r="U59" s="10">
        <f ca="1">IF(U58="","",VLOOKUP($U58,Barèmes!$A$1:$B$3,2,TRUE))</f>
        <v>100</v>
      </c>
    </row>
    <row r="60" spans="1:21" ht="19.5" customHeight="1" x14ac:dyDescent="0.25">
      <c r="A60" s="56"/>
      <c r="B60" s="57"/>
      <c r="C60" s="60"/>
      <c r="D60" s="4" t="s">
        <v>15</v>
      </c>
      <c r="E60" s="9">
        <v>2026809</v>
      </c>
      <c r="F60" s="148">
        <v>32</v>
      </c>
      <c r="G60" s="148">
        <v>37</v>
      </c>
      <c r="H60" s="148">
        <v>52</v>
      </c>
      <c r="I60" s="148">
        <v>54</v>
      </c>
      <c r="J60" s="148">
        <v>255</v>
      </c>
      <c r="K60" s="150"/>
      <c r="L60" s="150"/>
      <c r="M60" s="150"/>
      <c r="N60" s="150"/>
      <c r="O60" s="150"/>
      <c r="P60" s="150"/>
      <c r="Q60" s="52"/>
      <c r="R60" s="55"/>
      <c r="S60" s="71"/>
      <c r="T60" s="74"/>
      <c r="U60" s="10">
        <f>IF(T57="","",VLOOKUP($T57,Barèmes!$D$1:$E$3,2,TRUE))</f>
        <v>0</v>
      </c>
    </row>
    <row r="61" spans="1:21" ht="19.5" customHeight="1" x14ac:dyDescent="0.25">
      <c r="A61" s="56">
        <f t="shared" si="20"/>
        <v>15</v>
      </c>
      <c r="B61" s="57">
        <v>247</v>
      </c>
      <c r="C61" s="58" t="s">
        <v>46</v>
      </c>
      <c r="D61" s="3" t="s">
        <v>12</v>
      </c>
      <c r="E61" s="7">
        <v>2026810</v>
      </c>
      <c r="F61" s="151">
        <v>32</v>
      </c>
      <c r="G61" s="151">
        <v>37</v>
      </c>
      <c r="H61" s="151">
        <v>52</v>
      </c>
      <c r="I61" s="151">
        <v>54</v>
      </c>
      <c r="J61" s="151">
        <v>255</v>
      </c>
      <c r="K61" s="141">
        <v>33</v>
      </c>
      <c r="L61" s="141">
        <v>35</v>
      </c>
      <c r="M61" s="141">
        <v>36</v>
      </c>
      <c r="N61" s="141">
        <v>38</v>
      </c>
      <c r="O61" s="141">
        <v>39</v>
      </c>
      <c r="P61" s="141">
        <v>41</v>
      </c>
      <c r="Q61" s="50">
        <f t="shared" ref="Q61" ca="1" si="24">U63+U64</f>
        <v>0</v>
      </c>
      <c r="R61" s="53">
        <f>U4+TIME(0,20,0)</f>
        <v>0.53819444444444442</v>
      </c>
      <c r="S61" s="69" t="s">
        <v>74</v>
      </c>
      <c r="T61" s="72">
        <v>4.494212962962963E-2</v>
      </c>
    </row>
    <row r="62" spans="1:21" ht="19.5" customHeight="1" x14ac:dyDescent="0.25">
      <c r="A62" s="56"/>
      <c r="B62" s="57"/>
      <c r="C62" s="59"/>
      <c r="D62" s="5" t="s">
        <v>13</v>
      </c>
      <c r="E62" s="8">
        <v>2026811</v>
      </c>
      <c r="F62" s="147">
        <v>32</v>
      </c>
      <c r="G62" s="147">
        <v>37</v>
      </c>
      <c r="H62" s="147">
        <v>52</v>
      </c>
      <c r="I62" s="147">
        <v>54</v>
      </c>
      <c r="J62" s="147">
        <v>255</v>
      </c>
      <c r="K62" s="145"/>
      <c r="L62" s="145"/>
      <c r="M62" s="145"/>
      <c r="N62" s="145"/>
      <c r="O62" s="145"/>
      <c r="P62" s="145"/>
      <c r="Q62" s="51"/>
      <c r="R62" s="54"/>
      <c r="S62" s="70"/>
      <c r="T62" s="73"/>
      <c r="U62" s="10">
        <f ca="1">[1]!SOMME_SI_COULEUR(F61:P64,255)</f>
        <v>0</v>
      </c>
    </row>
    <row r="63" spans="1:21" ht="19.5" customHeight="1" x14ac:dyDescent="0.25">
      <c r="A63" s="56"/>
      <c r="B63" s="57"/>
      <c r="C63" s="59"/>
      <c r="D63" s="5" t="s">
        <v>14</v>
      </c>
      <c r="E63" s="8">
        <v>2026812</v>
      </c>
      <c r="F63" s="147">
        <v>32</v>
      </c>
      <c r="G63" s="147">
        <v>37</v>
      </c>
      <c r="H63" s="147">
        <v>52</v>
      </c>
      <c r="I63" s="147">
        <v>54</v>
      </c>
      <c r="J63" s="147">
        <v>255</v>
      </c>
      <c r="K63" s="145">
        <v>42</v>
      </c>
      <c r="L63" s="145">
        <v>44</v>
      </c>
      <c r="M63" s="145">
        <v>45</v>
      </c>
      <c r="N63" s="145">
        <v>50</v>
      </c>
      <c r="O63" s="145">
        <v>51</v>
      </c>
      <c r="P63" s="145">
        <v>53</v>
      </c>
      <c r="Q63" s="51"/>
      <c r="R63" s="54"/>
      <c r="S63" s="70"/>
      <c r="T63" s="73"/>
      <c r="U63" s="10">
        <f ca="1">IF(U62="","",VLOOKUP($U62,Barèmes!$A$1:$B$3,2,TRUE))</f>
        <v>0</v>
      </c>
    </row>
    <row r="64" spans="1:21" ht="19.5" customHeight="1" x14ac:dyDescent="0.25">
      <c r="A64" s="56"/>
      <c r="B64" s="57"/>
      <c r="C64" s="60"/>
      <c r="D64" s="4" t="s">
        <v>15</v>
      </c>
      <c r="E64" s="9">
        <v>2026813</v>
      </c>
      <c r="F64" s="148">
        <v>32</v>
      </c>
      <c r="G64" s="148">
        <v>37</v>
      </c>
      <c r="H64" s="148">
        <v>52</v>
      </c>
      <c r="I64" s="148">
        <v>54</v>
      </c>
      <c r="J64" s="148">
        <v>255</v>
      </c>
      <c r="K64" s="150"/>
      <c r="L64" s="150"/>
      <c r="M64" s="150"/>
      <c r="N64" s="150"/>
      <c r="O64" s="150"/>
      <c r="P64" s="150"/>
      <c r="Q64" s="52"/>
      <c r="R64" s="55"/>
      <c r="S64" s="71"/>
      <c r="T64" s="74"/>
      <c r="U64" s="10">
        <f>IF(T61="","",VLOOKUP($T61,Barèmes!$D$1:$E$3,2,TRUE))</f>
        <v>0</v>
      </c>
    </row>
    <row r="65" spans="1:22" ht="19.5" customHeight="1" x14ac:dyDescent="0.25">
      <c r="A65" s="56">
        <f t="shared" si="20"/>
        <v>16</v>
      </c>
      <c r="B65" s="57">
        <v>261</v>
      </c>
      <c r="C65" s="58" t="s">
        <v>47</v>
      </c>
      <c r="D65" s="3" t="s">
        <v>12</v>
      </c>
      <c r="E65" s="7">
        <v>2026814</v>
      </c>
      <c r="F65" s="151">
        <v>32</v>
      </c>
      <c r="G65" s="151">
        <v>37</v>
      </c>
      <c r="H65" s="151">
        <v>52</v>
      </c>
      <c r="I65" s="151">
        <v>54</v>
      </c>
      <c r="J65" s="151">
        <v>255</v>
      </c>
      <c r="K65" s="141">
        <v>33</v>
      </c>
      <c r="L65" s="141">
        <v>35</v>
      </c>
      <c r="M65" s="141">
        <v>36</v>
      </c>
      <c r="N65" s="141">
        <v>38</v>
      </c>
      <c r="O65" s="141">
        <v>39</v>
      </c>
      <c r="P65" s="139">
        <v>41</v>
      </c>
      <c r="Q65" s="50">
        <f t="shared" ref="Q65" ca="1" si="25">U67+U68</f>
        <v>100</v>
      </c>
      <c r="R65" s="53">
        <f>U4+TIME(0,0,0)</f>
        <v>0.52430555555555558</v>
      </c>
      <c r="S65" s="69" t="s">
        <v>75</v>
      </c>
      <c r="T65" s="72">
        <v>2.3402777777777783E-2</v>
      </c>
    </row>
    <row r="66" spans="1:22" ht="19.5" customHeight="1" x14ac:dyDescent="0.25">
      <c r="A66" s="56"/>
      <c r="B66" s="57"/>
      <c r="C66" s="59"/>
      <c r="D66" s="5" t="s">
        <v>13</v>
      </c>
      <c r="E66" s="8">
        <v>2026815</v>
      </c>
      <c r="F66" s="147">
        <v>32</v>
      </c>
      <c r="G66" s="147">
        <v>37</v>
      </c>
      <c r="H66" s="147">
        <v>52</v>
      </c>
      <c r="I66" s="147">
        <v>54</v>
      </c>
      <c r="J66" s="147">
        <v>255</v>
      </c>
      <c r="K66" s="145"/>
      <c r="L66" s="145"/>
      <c r="M66" s="145"/>
      <c r="N66" s="145"/>
      <c r="O66" s="145"/>
      <c r="P66" s="143"/>
      <c r="Q66" s="51"/>
      <c r="R66" s="54"/>
      <c r="S66" s="70"/>
      <c r="T66" s="73"/>
      <c r="U66" s="10">
        <f ca="1">[1]!SOMME_SI_COULEUR(F65:P68,255)</f>
        <v>41</v>
      </c>
    </row>
    <row r="67" spans="1:22" ht="19.5" customHeight="1" x14ac:dyDescent="0.25">
      <c r="A67" s="56"/>
      <c r="B67" s="57"/>
      <c r="C67" s="59"/>
      <c r="D67" s="5" t="s">
        <v>14</v>
      </c>
      <c r="E67" s="8">
        <v>2026816</v>
      </c>
      <c r="F67" s="147">
        <v>32</v>
      </c>
      <c r="G67" s="147">
        <v>37</v>
      </c>
      <c r="H67" s="147">
        <v>52</v>
      </c>
      <c r="I67" s="147">
        <v>54</v>
      </c>
      <c r="J67" s="147">
        <v>255</v>
      </c>
      <c r="K67" s="145">
        <v>42</v>
      </c>
      <c r="L67" s="145">
        <v>44</v>
      </c>
      <c r="M67" s="145">
        <v>45</v>
      </c>
      <c r="N67" s="145">
        <v>50</v>
      </c>
      <c r="O67" s="145">
        <v>51</v>
      </c>
      <c r="P67" s="145">
        <v>53</v>
      </c>
      <c r="Q67" s="51"/>
      <c r="R67" s="54"/>
      <c r="S67" s="70"/>
      <c r="T67" s="73"/>
      <c r="U67" s="10">
        <f ca="1">IF(U66="","",VLOOKUP($U66,Barèmes!$A$1:$B$3,2,TRUE))</f>
        <v>100</v>
      </c>
    </row>
    <row r="68" spans="1:22" ht="19.5" customHeight="1" x14ac:dyDescent="0.25">
      <c r="A68" s="56"/>
      <c r="B68" s="57"/>
      <c r="C68" s="60"/>
      <c r="D68" s="4" t="s">
        <v>15</v>
      </c>
      <c r="E68" s="9">
        <v>2026817</v>
      </c>
      <c r="F68" s="148">
        <v>32</v>
      </c>
      <c r="G68" s="148">
        <v>37</v>
      </c>
      <c r="H68" s="148">
        <v>52</v>
      </c>
      <c r="I68" s="148">
        <v>54</v>
      </c>
      <c r="J68" s="148">
        <v>255</v>
      </c>
      <c r="K68" s="150"/>
      <c r="L68" s="150"/>
      <c r="M68" s="150"/>
      <c r="N68" s="150"/>
      <c r="O68" s="150"/>
      <c r="P68" s="150"/>
      <c r="Q68" s="52"/>
      <c r="R68" s="55"/>
      <c r="S68" s="71"/>
      <c r="T68" s="74"/>
      <c r="U68" s="10">
        <f>IF(T65="","",VLOOKUP($T65,Barèmes!$D$1:$E$3,2,TRUE))</f>
        <v>0</v>
      </c>
    </row>
    <row r="69" spans="1:22" ht="19.5" customHeight="1" x14ac:dyDescent="0.2">
      <c r="A69" s="56">
        <f t="shared" si="20"/>
        <v>17</v>
      </c>
      <c r="B69" s="57">
        <v>262</v>
      </c>
      <c r="C69" s="58" t="s">
        <v>48</v>
      </c>
      <c r="D69" s="3" t="s">
        <v>12</v>
      </c>
      <c r="E69" s="17">
        <v>2026818</v>
      </c>
      <c r="F69" s="151">
        <v>32</v>
      </c>
      <c r="G69" s="151">
        <v>37</v>
      </c>
      <c r="H69" s="151">
        <v>52</v>
      </c>
      <c r="I69" s="151">
        <v>54</v>
      </c>
      <c r="J69" s="151">
        <v>255</v>
      </c>
      <c r="K69" s="141">
        <v>33</v>
      </c>
      <c r="L69" s="141">
        <v>35</v>
      </c>
      <c r="M69" s="141">
        <v>36</v>
      </c>
      <c r="N69" s="141">
        <v>38</v>
      </c>
      <c r="O69" s="141">
        <v>39</v>
      </c>
      <c r="P69" s="141">
        <v>41</v>
      </c>
      <c r="Q69" s="50">
        <f t="shared" ref="Q69" ca="1" si="26">U71+U72</f>
        <v>100</v>
      </c>
      <c r="R69" s="53">
        <f>U4+TIME(0,5,0)</f>
        <v>0.52777777777777779</v>
      </c>
      <c r="S69" s="69" t="s">
        <v>76</v>
      </c>
      <c r="T69" s="72">
        <v>4.311342592592593E-2</v>
      </c>
      <c r="V69" s="23">
        <f>U68+TIME(0,5,0)</f>
        <v>3.472222222222222E-3</v>
      </c>
    </row>
    <row r="70" spans="1:22" ht="19.5" customHeight="1" x14ac:dyDescent="0.2">
      <c r="A70" s="56"/>
      <c r="B70" s="57"/>
      <c r="C70" s="59"/>
      <c r="D70" s="5" t="s">
        <v>13</v>
      </c>
      <c r="E70" s="18">
        <v>2026819</v>
      </c>
      <c r="F70" s="147">
        <v>32</v>
      </c>
      <c r="G70" s="147">
        <v>37</v>
      </c>
      <c r="H70" s="147">
        <v>52</v>
      </c>
      <c r="I70" s="147">
        <v>54</v>
      </c>
      <c r="J70" s="147">
        <v>255</v>
      </c>
      <c r="K70" s="145"/>
      <c r="L70" s="145"/>
      <c r="M70" s="145"/>
      <c r="N70" s="145"/>
      <c r="O70" s="145"/>
      <c r="P70" s="145"/>
      <c r="Q70" s="51"/>
      <c r="R70" s="54"/>
      <c r="S70" s="70"/>
      <c r="T70" s="73"/>
      <c r="U70" s="10">
        <f ca="1">[1]!SOMME_SI_COULEUR(F69:P72,255)</f>
        <v>51</v>
      </c>
    </row>
    <row r="71" spans="1:22" ht="19.5" customHeight="1" x14ac:dyDescent="0.2">
      <c r="A71" s="56"/>
      <c r="B71" s="57"/>
      <c r="C71" s="59"/>
      <c r="D71" s="5" t="s">
        <v>14</v>
      </c>
      <c r="E71" s="18">
        <v>2026820</v>
      </c>
      <c r="F71" s="147">
        <v>32</v>
      </c>
      <c r="G71" s="147">
        <v>37</v>
      </c>
      <c r="H71" s="147">
        <v>52</v>
      </c>
      <c r="I71" s="147">
        <v>54</v>
      </c>
      <c r="J71" s="147">
        <v>255</v>
      </c>
      <c r="K71" s="145">
        <v>42</v>
      </c>
      <c r="L71" s="145">
        <v>44</v>
      </c>
      <c r="M71" s="145">
        <v>45</v>
      </c>
      <c r="N71" s="145">
        <v>50</v>
      </c>
      <c r="O71" s="143">
        <v>51</v>
      </c>
      <c r="P71" s="145">
        <v>53</v>
      </c>
      <c r="Q71" s="51"/>
      <c r="R71" s="54"/>
      <c r="S71" s="70"/>
      <c r="T71" s="73"/>
      <c r="U71" s="10">
        <f ca="1">IF(U70="","",VLOOKUP($U70,Barèmes!$A$1:$B$3,2,TRUE))</f>
        <v>100</v>
      </c>
    </row>
    <row r="72" spans="1:22" ht="19.5" customHeight="1" x14ac:dyDescent="0.2">
      <c r="A72" s="56"/>
      <c r="B72" s="57"/>
      <c r="C72" s="60"/>
      <c r="D72" s="4" t="s">
        <v>15</v>
      </c>
      <c r="E72" s="19">
        <v>2045771</v>
      </c>
      <c r="F72" s="148">
        <v>32</v>
      </c>
      <c r="G72" s="148">
        <v>37</v>
      </c>
      <c r="H72" s="148">
        <v>52</v>
      </c>
      <c r="I72" s="148">
        <v>54</v>
      </c>
      <c r="J72" s="148">
        <v>255</v>
      </c>
      <c r="K72" s="150"/>
      <c r="L72" s="150"/>
      <c r="M72" s="150"/>
      <c r="N72" s="150"/>
      <c r="O72" s="153"/>
      <c r="P72" s="150"/>
      <c r="Q72" s="52"/>
      <c r="R72" s="55"/>
      <c r="S72" s="71"/>
      <c r="T72" s="74"/>
      <c r="U72" s="10">
        <f>IF(T69="","",VLOOKUP($T69,Barèmes!$D$1:$E$3,2,TRUE))</f>
        <v>0</v>
      </c>
    </row>
    <row r="73" spans="1:22" ht="19.5" customHeight="1" x14ac:dyDescent="0.25">
      <c r="A73" s="56">
        <f t="shared" si="20"/>
        <v>18</v>
      </c>
      <c r="B73" s="57">
        <v>263</v>
      </c>
      <c r="C73" s="58" t="s">
        <v>49</v>
      </c>
      <c r="D73" s="3" t="s">
        <v>12</v>
      </c>
      <c r="E73" s="20">
        <v>2045772</v>
      </c>
      <c r="F73" s="151">
        <v>32</v>
      </c>
      <c r="G73" s="151">
        <v>37</v>
      </c>
      <c r="H73" s="151">
        <v>52</v>
      </c>
      <c r="I73" s="151">
        <v>54</v>
      </c>
      <c r="J73" s="151">
        <v>255</v>
      </c>
      <c r="K73" s="141">
        <v>33</v>
      </c>
      <c r="L73" s="141">
        <v>35</v>
      </c>
      <c r="M73" s="141">
        <v>36</v>
      </c>
      <c r="N73" s="141">
        <v>38</v>
      </c>
      <c r="O73" s="141">
        <v>39</v>
      </c>
      <c r="P73" s="141">
        <v>41</v>
      </c>
      <c r="Q73" s="50">
        <f t="shared" ref="Q73" ca="1" si="27">U75+U76</f>
        <v>0</v>
      </c>
      <c r="R73" s="53">
        <f>U4+TIME(0,15,0)</f>
        <v>0.53472222222222221</v>
      </c>
      <c r="S73" s="69" t="s">
        <v>77</v>
      </c>
      <c r="T73" s="72">
        <v>4.612268518518519E-2</v>
      </c>
    </row>
    <row r="74" spans="1:22" ht="19.5" customHeight="1" x14ac:dyDescent="0.25">
      <c r="A74" s="56"/>
      <c r="B74" s="57"/>
      <c r="C74" s="59"/>
      <c r="D74" s="5" t="s">
        <v>13</v>
      </c>
      <c r="E74" s="21">
        <v>2045773</v>
      </c>
      <c r="F74" s="147">
        <v>32</v>
      </c>
      <c r="G74" s="147">
        <v>37</v>
      </c>
      <c r="H74" s="147">
        <v>52</v>
      </c>
      <c r="I74" s="147">
        <v>54</v>
      </c>
      <c r="J74" s="147">
        <v>255</v>
      </c>
      <c r="K74" s="145"/>
      <c r="L74" s="145"/>
      <c r="M74" s="145"/>
      <c r="N74" s="145"/>
      <c r="O74" s="145"/>
      <c r="P74" s="145"/>
      <c r="Q74" s="51"/>
      <c r="R74" s="54"/>
      <c r="S74" s="70"/>
      <c r="T74" s="73"/>
      <c r="U74" s="10">
        <f ca="1">[1]!SOMME_SI_COULEUR(F73:P76,255)</f>
        <v>0</v>
      </c>
    </row>
    <row r="75" spans="1:22" ht="19.5" customHeight="1" x14ac:dyDescent="0.25">
      <c r="A75" s="56"/>
      <c r="B75" s="57"/>
      <c r="C75" s="59"/>
      <c r="D75" s="5" t="s">
        <v>14</v>
      </c>
      <c r="E75" s="21">
        <v>2045774</v>
      </c>
      <c r="F75" s="147">
        <v>32</v>
      </c>
      <c r="G75" s="147">
        <v>37</v>
      </c>
      <c r="H75" s="147">
        <v>52</v>
      </c>
      <c r="I75" s="147">
        <v>54</v>
      </c>
      <c r="J75" s="147">
        <v>255</v>
      </c>
      <c r="K75" s="145">
        <v>42</v>
      </c>
      <c r="L75" s="145">
        <v>44</v>
      </c>
      <c r="M75" s="145">
        <v>45</v>
      </c>
      <c r="N75" s="145">
        <v>50</v>
      </c>
      <c r="O75" s="145">
        <v>51</v>
      </c>
      <c r="P75" s="145">
        <v>53</v>
      </c>
      <c r="Q75" s="51"/>
      <c r="R75" s="54"/>
      <c r="S75" s="70"/>
      <c r="T75" s="73"/>
      <c r="U75" s="10">
        <f ca="1">IF(U74="","",VLOOKUP($U74,Barèmes!$A$1:$B$3,2,TRUE))</f>
        <v>0</v>
      </c>
    </row>
    <row r="76" spans="1:22" ht="19.5" customHeight="1" x14ac:dyDescent="0.25">
      <c r="A76" s="56"/>
      <c r="B76" s="57"/>
      <c r="C76" s="60"/>
      <c r="D76" s="4" t="s">
        <v>15</v>
      </c>
      <c r="E76" s="22">
        <v>2045775</v>
      </c>
      <c r="F76" s="148">
        <v>32</v>
      </c>
      <c r="G76" s="148">
        <v>37</v>
      </c>
      <c r="H76" s="148">
        <v>52</v>
      </c>
      <c r="I76" s="148">
        <v>54</v>
      </c>
      <c r="J76" s="148">
        <v>255</v>
      </c>
      <c r="K76" s="150"/>
      <c r="L76" s="150"/>
      <c r="M76" s="150"/>
      <c r="N76" s="150"/>
      <c r="O76" s="150"/>
      <c r="P76" s="150"/>
      <c r="Q76" s="52"/>
      <c r="R76" s="55"/>
      <c r="S76" s="71"/>
      <c r="T76" s="74"/>
      <c r="U76" s="10">
        <f>IF(T73="","",VLOOKUP($T73,Barèmes!$D$1:$E$3,2,TRUE))</f>
        <v>0</v>
      </c>
    </row>
    <row r="77" spans="1:22" ht="19.5" customHeight="1" x14ac:dyDescent="0.25">
      <c r="A77" s="56">
        <f t="shared" si="20"/>
        <v>19</v>
      </c>
      <c r="B77" s="57">
        <v>264</v>
      </c>
      <c r="C77" s="58" t="s">
        <v>50</v>
      </c>
      <c r="D77" s="3" t="s">
        <v>12</v>
      </c>
      <c r="E77" s="20">
        <v>2045776</v>
      </c>
      <c r="F77" s="151">
        <v>32</v>
      </c>
      <c r="G77" s="151">
        <v>37</v>
      </c>
      <c r="H77" s="151">
        <v>52</v>
      </c>
      <c r="I77" s="151">
        <v>54</v>
      </c>
      <c r="J77" s="151">
        <v>255</v>
      </c>
      <c r="K77" s="141">
        <v>33</v>
      </c>
      <c r="L77" s="141">
        <v>35</v>
      </c>
      <c r="M77" s="141">
        <v>36</v>
      </c>
      <c r="N77" s="141">
        <v>38</v>
      </c>
      <c r="O77" s="141">
        <v>39</v>
      </c>
      <c r="P77" s="141">
        <v>41</v>
      </c>
      <c r="Q77" s="50">
        <f t="shared" ref="Q77" ca="1" si="28">U79+U80</f>
        <v>0</v>
      </c>
      <c r="R77" s="53">
        <f>U4+TIME(0,20,0)</f>
        <v>0.53819444444444442</v>
      </c>
      <c r="S77" s="69" t="s">
        <v>78</v>
      </c>
      <c r="T77" s="72">
        <v>3.5393518518518519E-2</v>
      </c>
    </row>
    <row r="78" spans="1:22" ht="19.5" customHeight="1" x14ac:dyDescent="0.25">
      <c r="A78" s="56"/>
      <c r="B78" s="57"/>
      <c r="C78" s="59"/>
      <c r="D78" s="5" t="s">
        <v>13</v>
      </c>
      <c r="E78" s="21">
        <v>2045777</v>
      </c>
      <c r="F78" s="147">
        <v>32</v>
      </c>
      <c r="G78" s="147">
        <v>37</v>
      </c>
      <c r="H78" s="147">
        <v>52</v>
      </c>
      <c r="I78" s="147">
        <v>54</v>
      </c>
      <c r="J78" s="147">
        <v>255</v>
      </c>
      <c r="K78" s="145"/>
      <c r="L78" s="145"/>
      <c r="M78" s="145"/>
      <c r="N78" s="145"/>
      <c r="O78" s="145"/>
      <c r="P78" s="145"/>
      <c r="Q78" s="51"/>
      <c r="R78" s="54"/>
      <c r="S78" s="70"/>
      <c r="T78" s="73"/>
      <c r="U78" s="10">
        <f ca="1">[1]!SOMME_SI_COULEUR(F77:P80,255)</f>
        <v>0</v>
      </c>
    </row>
    <row r="79" spans="1:22" ht="19.5" customHeight="1" x14ac:dyDescent="0.25">
      <c r="A79" s="56"/>
      <c r="B79" s="57"/>
      <c r="C79" s="59"/>
      <c r="D79" s="5" t="s">
        <v>14</v>
      </c>
      <c r="E79" s="21">
        <v>2045778</v>
      </c>
      <c r="F79" s="147">
        <v>32</v>
      </c>
      <c r="G79" s="147">
        <v>37</v>
      </c>
      <c r="H79" s="147">
        <v>52</v>
      </c>
      <c r="I79" s="147">
        <v>54</v>
      </c>
      <c r="J79" s="147">
        <v>255</v>
      </c>
      <c r="K79" s="145">
        <v>42</v>
      </c>
      <c r="L79" s="145">
        <v>44</v>
      </c>
      <c r="M79" s="145">
        <v>45</v>
      </c>
      <c r="N79" s="145">
        <v>50</v>
      </c>
      <c r="O79" s="145">
        <v>51</v>
      </c>
      <c r="P79" s="145">
        <v>53</v>
      </c>
      <c r="Q79" s="51"/>
      <c r="R79" s="54"/>
      <c r="S79" s="70"/>
      <c r="T79" s="73"/>
      <c r="U79" s="10">
        <f ca="1">IF(U78="","",VLOOKUP($U78,Barèmes!$A$1:$B$3,2,TRUE))</f>
        <v>0</v>
      </c>
    </row>
    <row r="80" spans="1:22" ht="19.5" customHeight="1" x14ac:dyDescent="0.25">
      <c r="A80" s="56"/>
      <c r="B80" s="57"/>
      <c r="C80" s="60"/>
      <c r="D80" s="4" t="s">
        <v>15</v>
      </c>
      <c r="E80" s="22">
        <v>2045779</v>
      </c>
      <c r="F80" s="148">
        <v>32</v>
      </c>
      <c r="G80" s="148">
        <v>37</v>
      </c>
      <c r="H80" s="148">
        <v>52</v>
      </c>
      <c r="I80" s="148">
        <v>54</v>
      </c>
      <c r="J80" s="148">
        <v>255</v>
      </c>
      <c r="K80" s="150"/>
      <c r="L80" s="150"/>
      <c r="M80" s="150"/>
      <c r="N80" s="150"/>
      <c r="O80" s="150"/>
      <c r="P80" s="150"/>
      <c r="Q80" s="52"/>
      <c r="R80" s="55"/>
      <c r="S80" s="71"/>
      <c r="T80" s="74"/>
      <c r="U80" s="10">
        <f>IF(T77="","",VLOOKUP($T77,Barèmes!$D$1:$E$3,2,TRUE))</f>
        <v>0</v>
      </c>
    </row>
    <row r="81" spans="1:21" ht="19.5" customHeight="1" x14ac:dyDescent="0.25">
      <c r="A81" s="56">
        <f t="shared" si="20"/>
        <v>20</v>
      </c>
      <c r="B81" s="57">
        <v>271</v>
      </c>
      <c r="C81" s="58" t="s">
        <v>51</v>
      </c>
      <c r="D81" s="3" t="s">
        <v>12</v>
      </c>
      <c r="E81" s="20">
        <v>2045780</v>
      </c>
      <c r="F81" s="151">
        <v>32</v>
      </c>
      <c r="G81" s="151">
        <v>37</v>
      </c>
      <c r="H81" s="151">
        <v>52</v>
      </c>
      <c r="I81" s="151">
        <v>54</v>
      </c>
      <c r="J81" s="151">
        <v>255</v>
      </c>
      <c r="K81" s="141">
        <v>33</v>
      </c>
      <c r="L81" s="141">
        <v>35</v>
      </c>
      <c r="M81" s="141">
        <v>36</v>
      </c>
      <c r="N81" s="141">
        <v>38</v>
      </c>
      <c r="O81" s="141">
        <v>39</v>
      </c>
      <c r="P81" s="141">
        <v>41</v>
      </c>
      <c r="Q81" s="50">
        <f t="shared" ref="Q81" ca="1" si="29">U83+U84</f>
        <v>0</v>
      </c>
      <c r="R81" s="53">
        <f>U4+TIME(0,15,0)</f>
        <v>0.53472222222222221</v>
      </c>
      <c r="S81" s="69">
        <v>0.55855324074074075</v>
      </c>
      <c r="T81" s="72">
        <f t="shared" ref="T81" si="30">IFERROR(S81-R81,0)</f>
        <v>2.3831018518518543E-2</v>
      </c>
    </row>
    <row r="82" spans="1:21" ht="19.5" customHeight="1" x14ac:dyDescent="0.25">
      <c r="A82" s="56"/>
      <c r="B82" s="57"/>
      <c r="C82" s="59"/>
      <c r="D82" s="5" t="s">
        <v>13</v>
      </c>
      <c r="E82" s="21">
        <v>2045781</v>
      </c>
      <c r="F82" s="147">
        <v>32</v>
      </c>
      <c r="G82" s="147">
        <v>37</v>
      </c>
      <c r="H82" s="147">
        <v>52</v>
      </c>
      <c r="I82" s="147">
        <v>54</v>
      </c>
      <c r="J82" s="147">
        <v>255</v>
      </c>
      <c r="K82" s="145"/>
      <c r="L82" s="145"/>
      <c r="M82" s="145"/>
      <c r="N82" s="145"/>
      <c r="O82" s="145"/>
      <c r="P82" s="145"/>
      <c r="Q82" s="51"/>
      <c r="R82" s="54"/>
      <c r="S82" s="70"/>
      <c r="T82" s="73"/>
      <c r="U82" s="10">
        <f ca="1">[1]!SOMME_SI_COULEUR(F81:P84,255)</f>
        <v>0</v>
      </c>
    </row>
    <row r="83" spans="1:21" ht="19.5" customHeight="1" x14ac:dyDescent="0.25">
      <c r="A83" s="56"/>
      <c r="B83" s="57"/>
      <c r="C83" s="59"/>
      <c r="D83" s="5" t="s">
        <v>14</v>
      </c>
      <c r="E83" s="21">
        <v>2045782</v>
      </c>
      <c r="F83" s="147">
        <v>32</v>
      </c>
      <c r="G83" s="147">
        <v>37</v>
      </c>
      <c r="H83" s="147">
        <v>52</v>
      </c>
      <c r="I83" s="147">
        <v>54</v>
      </c>
      <c r="J83" s="147">
        <v>255</v>
      </c>
      <c r="K83" s="145">
        <v>42</v>
      </c>
      <c r="L83" s="145">
        <v>44</v>
      </c>
      <c r="M83" s="145">
        <v>45</v>
      </c>
      <c r="N83" s="145">
        <v>50</v>
      </c>
      <c r="O83" s="145">
        <v>51</v>
      </c>
      <c r="P83" s="145">
        <v>53</v>
      </c>
      <c r="Q83" s="51"/>
      <c r="R83" s="54"/>
      <c r="S83" s="70"/>
      <c r="T83" s="73"/>
      <c r="U83" s="10">
        <f ca="1">IF(U82="","",VLOOKUP($U82,Barèmes!$A$1:$B$3,2,TRUE))</f>
        <v>0</v>
      </c>
    </row>
    <row r="84" spans="1:21" ht="19.5" customHeight="1" x14ac:dyDescent="0.25">
      <c r="A84" s="56"/>
      <c r="B84" s="57"/>
      <c r="C84" s="60"/>
      <c r="D84" s="4" t="s">
        <v>15</v>
      </c>
      <c r="E84" s="22">
        <v>2045783</v>
      </c>
      <c r="F84" s="148">
        <v>32</v>
      </c>
      <c r="G84" s="148">
        <v>37</v>
      </c>
      <c r="H84" s="148">
        <v>52</v>
      </c>
      <c r="I84" s="148">
        <v>54</v>
      </c>
      <c r="J84" s="148">
        <v>255</v>
      </c>
      <c r="K84" s="150"/>
      <c r="L84" s="150"/>
      <c r="M84" s="150"/>
      <c r="N84" s="150"/>
      <c r="O84" s="150"/>
      <c r="P84" s="150"/>
      <c r="Q84" s="52"/>
      <c r="R84" s="55"/>
      <c r="S84" s="71"/>
      <c r="T84" s="74"/>
      <c r="U84" s="10">
        <f>IF(T81="","",VLOOKUP($T81,Barèmes!$D$1:$E$3,2,TRUE))</f>
        <v>0</v>
      </c>
    </row>
    <row r="85" spans="1:21" ht="19.5" customHeight="1" x14ac:dyDescent="0.25">
      <c r="A85" s="56">
        <f t="shared" si="20"/>
        <v>21</v>
      </c>
      <c r="B85" s="57">
        <v>272</v>
      </c>
      <c r="C85" s="58" t="s">
        <v>52</v>
      </c>
      <c r="D85" s="3" t="s">
        <v>12</v>
      </c>
      <c r="E85" s="20">
        <v>2045784</v>
      </c>
      <c r="F85" s="151">
        <v>32</v>
      </c>
      <c r="G85" s="151">
        <v>37</v>
      </c>
      <c r="H85" s="151">
        <v>52</v>
      </c>
      <c r="I85" s="151">
        <v>54</v>
      </c>
      <c r="J85" s="151">
        <v>255</v>
      </c>
      <c r="K85" s="141">
        <v>33</v>
      </c>
      <c r="L85" s="141">
        <v>35</v>
      </c>
      <c r="M85" s="141">
        <v>36</v>
      </c>
      <c r="N85" s="141">
        <v>38</v>
      </c>
      <c r="O85" s="141">
        <v>39</v>
      </c>
      <c r="P85" s="141">
        <v>41</v>
      </c>
      <c r="Q85" s="50">
        <f t="shared" ref="Q85" ca="1" si="31">U87+U88</f>
        <v>0</v>
      </c>
      <c r="R85" s="53">
        <f>U4+TIME(0,0,0)</f>
        <v>0.52430555555555558</v>
      </c>
      <c r="S85" s="69" t="s">
        <v>79</v>
      </c>
      <c r="T85" s="72">
        <v>3.2499999999999994E-2</v>
      </c>
    </row>
    <row r="86" spans="1:21" ht="19.5" customHeight="1" x14ac:dyDescent="0.25">
      <c r="A86" s="56"/>
      <c r="B86" s="57"/>
      <c r="C86" s="59"/>
      <c r="D86" s="5" t="s">
        <v>13</v>
      </c>
      <c r="E86" s="21">
        <v>2045785</v>
      </c>
      <c r="F86" s="147">
        <v>32</v>
      </c>
      <c r="G86" s="147">
        <v>37</v>
      </c>
      <c r="H86" s="147">
        <v>52</v>
      </c>
      <c r="I86" s="147">
        <v>54</v>
      </c>
      <c r="J86" s="147">
        <v>255</v>
      </c>
      <c r="K86" s="145"/>
      <c r="L86" s="145"/>
      <c r="M86" s="145"/>
      <c r="N86" s="145"/>
      <c r="O86" s="145"/>
      <c r="P86" s="145"/>
      <c r="Q86" s="51"/>
      <c r="R86" s="54"/>
      <c r="S86" s="70"/>
      <c r="T86" s="73"/>
      <c r="U86" s="10">
        <f ca="1">[1]!SOMME_SI_COULEUR(F85:P88,255)</f>
        <v>0</v>
      </c>
    </row>
    <row r="87" spans="1:21" ht="19.5" customHeight="1" x14ac:dyDescent="0.25">
      <c r="A87" s="56"/>
      <c r="B87" s="57"/>
      <c r="C87" s="59"/>
      <c r="D87" s="5" t="s">
        <v>14</v>
      </c>
      <c r="E87" s="21">
        <v>2045786</v>
      </c>
      <c r="F87" s="147">
        <v>32</v>
      </c>
      <c r="G87" s="147">
        <v>37</v>
      </c>
      <c r="H87" s="147">
        <v>52</v>
      </c>
      <c r="I87" s="147">
        <v>54</v>
      </c>
      <c r="J87" s="147">
        <v>255</v>
      </c>
      <c r="K87" s="145">
        <v>42</v>
      </c>
      <c r="L87" s="145">
        <v>44</v>
      </c>
      <c r="M87" s="145">
        <v>45</v>
      </c>
      <c r="N87" s="145">
        <v>50</v>
      </c>
      <c r="O87" s="145">
        <v>51</v>
      </c>
      <c r="P87" s="145">
        <v>53</v>
      </c>
      <c r="Q87" s="51"/>
      <c r="R87" s="54"/>
      <c r="S87" s="70"/>
      <c r="T87" s="73"/>
      <c r="U87" s="10">
        <f ca="1">IF(U86="","",VLOOKUP($U86,Barèmes!$A$1:$B$3,2,TRUE))</f>
        <v>0</v>
      </c>
    </row>
    <row r="88" spans="1:21" ht="19.5" customHeight="1" x14ac:dyDescent="0.25">
      <c r="A88" s="56"/>
      <c r="B88" s="57"/>
      <c r="C88" s="60"/>
      <c r="D88" s="4" t="s">
        <v>15</v>
      </c>
      <c r="E88" s="22">
        <v>2045787</v>
      </c>
      <c r="F88" s="148">
        <v>32</v>
      </c>
      <c r="G88" s="148">
        <v>37</v>
      </c>
      <c r="H88" s="148">
        <v>52</v>
      </c>
      <c r="I88" s="148">
        <v>54</v>
      </c>
      <c r="J88" s="148">
        <v>255</v>
      </c>
      <c r="K88" s="150"/>
      <c r="L88" s="150"/>
      <c r="M88" s="150"/>
      <c r="N88" s="150"/>
      <c r="O88" s="150"/>
      <c r="P88" s="150"/>
      <c r="Q88" s="52"/>
      <c r="R88" s="55"/>
      <c r="S88" s="71"/>
      <c r="T88" s="74"/>
      <c r="U88" s="10">
        <f>IF(T85="","",VLOOKUP($T85,Barèmes!$D$1:$E$3,2,TRUE))</f>
        <v>0</v>
      </c>
    </row>
    <row r="89" spans="1:21" ht="19.5" customHeight="1" x14ac:dyDescent="0.25">
      <c r="A89" s="56">
        <f t="shared" si="20"/>
        <v>22</v>
      </c>
      <c r="B89" s="57">
        <v>273</v>
      </c>
      <c r="C89" s="58" t="s">
        <v>53</v>
      </c>
      <c r="D89" s="3" t="s">
        <v>12</v>
      </c>
      <c r="E89" s="20">
        <v>2045788</v>
      </c>
      <c r="F89" s="151">
        <v>32</v>
      </c>
      <c r="G89" s="151">
        <v>37</v>
      </c>
      <c r="H89" s="151">
        <v>52</v>
      </c>
      <c r="I89" s="151">
        <v>54</v>
      </c>
      <c r="J89" s="151">
        <v>255</v>
      </c>
      <c r="K89" s="141">
        <v>33</v>
      </c>
      <c r="L89" s="141">
        <v>35</v>
      </c>
      <c r="M89" s="141">
        <v>36</v>
      </c>
      <c r="N89" s="141">
        <v>38</v>
      </c>
      <c r="O89" s="141">
        <v>39</v>
      </c>
      <c r="P89" s="141">
        <v>41</v>
      </c>
      <c r="Q89" s="50">
        <f t="shared" ref="Q89" ca="1" si="32">U91+U92</f>
        <v>0</v>
      </c>
      <c r="R89" s="53">
        <f>U4+TIME(0,20,0)</f>
        <v>0.53819444444444442</v>
      </c>
      <c r="S89" s="69" t="s">
        <v>80</v>
      </c>
      <c r="T89" s="72">
        <v>3.3692129629629627E-2</v>
      </c>
    </row>
    <row r="90" spans="1:21" ht="19.5" customHeight="1" x14ac:dyDescent="0.25">
      <c r="A90" s="56"/>
      <c r="B90" s="57"/>
      <c r="C90" s="59"/>
      <c r="D90" s="5" t="s">
        <v>13</v>
      </c>
      <c r="E90" s="21">
        <v>2045789</v>
      </c>
      <c r="F90" s="147">
        <v>32</v>
      </c>
      <c r="G90" s="147">
        <v>37</v>
      </c>
      <c r="H90" s="147">
        <v>52</v>
      </c>
      <c r="I90" s="147">
        <v>54</v>
      </c>
      <c r="J90" s="147">
        <v>255</v>
      </c>
      <c r="K90" s="145"/>
      <c r="L90" s="145"/>
      <c r="M90" s="145"/>
      <c r="N90" s="145"/>
      <c r="O90" s="145"/>
      <c r="P90" s="145"/>
      <c r="Q90" s="51"/>
      <c r="R90" s="54"/>
      <c r="S90" s="70"/>
      <c r="T90" s="73"/>
      <c r="U90" s="10">
        <f ca="1">[1]!SOMME_SI_COULEUR(F89:P92,255)</f>
        <v>0</v>
      </c>
    </row>
    <row r="91" spans="1:21" ht="19.5" customHeight="1" x14ac:dyDescent="0.25">
      <c r="A91" s="56"/>
      <c r="B91" s="57"/>
      <c r="C91" s="59"/>
      <c r="D91" s="5" t="s">
        <v>14</v>
      </c>
      <c r="E91" s="21">
        <v>2045790</v>
      </c>
      <c r="F91" s="147">
        <v>32</v>
      </c>
      <c r="G91" s="147">
        <v>37</v>
      </c>
      <c r="H91" s="147">
        <v>52</v>
      </c>
      <c r="I91" s="147">
        <v>54</v>
      </c>
      <c r="J91" s="147">
        <v>255</v>
      </c>
      <c r="K91" s="145">
        <v>42</v>
      </c>
      <c r="L91" s="145">
        <v>44</v>
      </c>
      <c r="M91" s="145">
        <v>45</v>
      </c>
      <c r="N91" s="145">
        <v>50</v>
      </c>
      <c r="O91" s="145">
        <v>51</v>
      </c>
      <c r="P91" s="145">
        <v>53</v>
      </c>
      <c r="Q91" s="51"/>
      <c r="R91" s="54"/>
      <c r="S91" s="70"/>
      <c r="T91" s="73"/>
      <c r="U91" s="10">
        <f ca="1">IF(U90="","",VLOOKUP($U90,Barèmes!$A$1:$B$3,2,TRUE))</f>
        <v>0</v>
      </c>
    </row>
    <row r="92" spans="1:21" ht="19.5" customHeight="1" x14ac:dyDescent="0.25">
      <c r="A92" s="56"/>
      <c r="B92" s="57"/>
      <c r="C92" s="60"/>
      <c r="D92" s="4" t="s">
        <v>15</v>
      </c>
      <c r="E92" s="22">
        <v>2045791</v>
      </c>
      <c r="F92" s="148">
        <v>32</v>
      </c>
      <c r="G92" s="148">
        <v>37</v>
      </c>
      <c r="H92" s="148">
        <v>52</v>
      </c>
      <c r="I92" s="148">
        <v>54</v>
      </c>
      <c r="J92" s="148">
        <v>255</v>
      </c>
      <c r="K92" s="150"/>
      <c r="L92" s="150"/>
      <c r="M92" s="150"/>
      <c r="N92" s="150"/>
      <c r="O92" s="150"/>
      <c r="P92" s="150"/>
      <c r="Q92" s="52"/>
      <c r="R92" s="55"/>
      <c r="S92" s="71"/>
      <c r="T92" s="74"/>
      <c r="U92" s="10">
        <f>IF(T89="","",VLOOKUP($T89,Barèmes!$D$1:$E$3,2,TRUE))</f>
        <v>0</v>
      </c>
    </row>
    <row r="93" spans="1:21" ht="19.5" customHeight="1" x14ac:dyDescent="0.25">
      <c r="A93" s="56">
        <f t="shared" si="20"/>
        <v>23</v>
      </c>
      <c r="B93" s="57">
        <v>274</v>
      </c>
      <c r="C93" s="58" t="s">
        <v>54</v>
      </c>
      <c r="D93" s="3" t="s">
        <v>12</v>
      </c>
      <c r="E93" s="20">
        <v>2045792</v>
      </c>
      <c r="F93" s="155">
        <v>32</v>
      </c>
      <c r="G93" s="7">
        <v>37</v>
      </c>
      <c r="H93" s="7">
        <v>52</v>
      </c>
      <c r="I93" s="7">
        <v>54</v>
      </c>
      <c r="J93" s="7">
        <v>255</v>
      </c>
      <c r="K93" s="142">
        <v>33</v>
      </c>
      <c r="L93" s="142">
        <v>35</v>
      </c>
      <c r="M93" s="142">
        <v>36</v>
      </c>
      <c r="N93" s="142">
        <v>38</v>
      </c>
      <c r="O93" s="142">
        <v>39</v>
      </c>
      <c r="P93" s="142">
        <v>41</v>
      </c>
      <c r="Q93" s="50">
        <f t="shared" ref="Q93" ca="1" si="33">U95+U96</f>
        <v>200</v>
      </c>
      <c r="R93" s="53">
        <f>U4+TIME(0,5,0)</f>
        <v>0.52777777777777779</v>
      </c>
      <c r="S93" s="69">
        <v>0.58333333333333337</v>
      </c>
      <c r="T93" s="72">
        <f t="shared" ref="T93" si="34">IFERROR(S93-R93,0)</f>
        <v>5.555555555555558E-2</v>
      </c>
    </row>
    <row r="94" spans="1:21" ht="19.5" customHeight="1" x14ac:dyDescent="0.25">
      <c r="A94" s="56"/>
      <c r="B94" s="57"/>
      <c r="C94" s="59"/>
      <c r="D94" s="5" t="s">
        <v>13</v>
      </c>
      <c r="E94" s="21">
        <v>2045793</v>
      </c>
      <c r="F94" s="8">
        <v>32</v>
      </c>
      <c r="G94" s="8">
        <v>37</v>
      </c>
      <c r="H94" s="8">
        <v>52</v>
      </c>
      <c r="I94" s="8">
        <v>54</v>
      </c>
      <c r="J94" s="8">
        <v>255</v>
      </c>
      <c r="K94" s="146"/>
      <c r="L94" s="146"/>
      <c r="M94" s="146"/>
      <c r="N94" s="146"/>
      <c r="O94" s="146"/>
      <c r="P94" s="146"/>
      <c r="Q94" s="51"/>
      <c r="R94" s="54"/>
      <c r="S94" s="70"/>
      <c r="T94" s="73"/>
      <c r="U94" s="10">
        <f ca="1">[1]!SOMME_SI_COULEUR(F93:P96,255)</f>
        <v>32</v>
      </c>
    </row>
    <row r="95" spans="1:21" ht="19.5" customHeight="1" x14ac:dyDescent="0.25">
      <c r="A95" s="56"/>
      <c r="B95" s="57"/>
      <c r="C95" s="59"/>
      <c r="D95" s="5" t="s">
        <v>14</v>
      </c>
      <c r="E95" s="21">
        <v>2045794</v>
      </c>
      <c r="F95" s="8">
        <v>32</v>
      </c>
      <c r="G95" s="8">
        <v>37</v>
      </c>
      <c r="H95" s="8">
        <v>52</v>
      </c>
      <c r="I95" s="8">
        <v>54</v>
      </c>
      <c r="J95" s="8">
        <v>255</v>
      </c>
      <c r="K95" s="146">
        <v>42</v>
      </c>
      <c r="L95" s="146">
        <v>44</v>
      </c>
      <c r="M95" s="146">
        <v>45</v>
      </c>
      <c r="N95" s="146">
        <v>50</v>
      </c>
      <c r="O95" s="146">
        <v>51</v>
      </c>
      <c r="P95" s="146">
        <v>53</v>
      </c>
      <c r="Q95" s="51"/>
      <c r="R95" s="54"/>
      <c r="S95" s="70"/>
      <c r="T95" s="73"/>
      <c r="U95" s="10">
        <f ca="1">IF(U94="","",VLOOKUP($U94,Barèmes!$A$1:$B$3,2,TRUE))</f>
        <v>100</v>
      </c>
    </row>
    <row r="96" spans="1:21" ht="19.5" customHeight="1" x14ac:dyDescent="0.25">
      <c r="A96" s="56"/>
      <c r="B96" s="57"/>
      <c r="C96" s="60"/>
      <c r="D96" s="4" t="s">
        <v>15</v>
      </c>
      <c r="E96" s="22">
        <v>2045795</v>
      </c>
      <c r="F96" s="9">
        <v>32</v>
      </c>
      <c r="G96" s="9">
        <v>37</v>
      </c>
      <c r="H96" s="9">
        <v>52</v>
      </c>
      <c r="I96" s="9">
        <v>54</v>
      </c>
      <c r="J96" s="9">
        <v>255</v>
      </c>
      <c r="K96" s="149"/>
      <c r="L96" s="149"/>
      <c r="M96" s="149"/>
      <c r="N96" s="149"/>
      <c r="O96" s="149"/>
      <c r="P96" s="149"/>
      <c r="Q96" s="52"/>
      <c r="R96" s="55"/>
      <c r="S96" s="71"/>
      <c r="T96" s="74"/>
      <c r="U96" s="10">
        <f>IF(T93="","",VLOOKUP($T93,Barèmes!$D$1:$E$3,2,TRUE))</f>
        <v>100</v>
      </c>
    </row>
    <row r="97" spans="1:21" ht="19.5" customHeight="1" x14ac:dyDescent="0.25">
      <c r="A97" s="56">
        <f t="shared" si="20"/>
        <v>24</v>
      </c>
      <c r="B97" s="57">
        <v>281</v>
      </c>
      <c r="C97" s="58" t="s">
        <v>55</v>
      </c>
      <c r="D97" s="3" t="s">
        <v>12</v>
      </c>
      <c r="E97" s="20">
        <v>2045796</v>
      </c>
      <c r="F97" s="151">
        <v>32</v>
      </c>
      <c r="G97" s="151">
        <v>37</v>
      </c>
      <c r="H97" s="151">
        <v>52</v>
      </c>
      <c r="I97" s="151">
        <v>54</v>
      </c>
      <c r="J97" s="151">
        <v>255</v>
      </c>
      <c r="K97" s="141">
        <v>33</v>
      </c>
      <c r="L97" s="141">
        <v>35</v>
      </c>
      <c r="M97" s="141">
        <v>36</v>
      </c>
      <c r="N97" s="141">
        <v>38</v>
      </c>
      <c r="O97" s="141">
        <v>39</v>
      </c>
      <c r="P97" s="141">
        <v>41</v>
      </c>
      <c r="Q97" s="50">
        <f t="shared" ref="Q97" ca="1" si="35">U99+U100</f>
        <v>200</v>
      </c>
      <c r="R97" s="53">
        <f>U4+TIME(0,5,0)</f>
        <v>0.52777777777777779</v>
      </c>
      <c r="S97" s="69" t="s">
        <v>81</v>
      </c>
      <c r="T97" s="72">
        <v>5.1041666666666673E-2</v>
      </c>
    </row>
    <row r="98" spans="1:21" ht="19.5" customHeight="1" x14ac:dyDescent="0.25">
      <c r="A98" s="56"/>
      <c r="B98" s="57"/>
      <c r="C98" s="59"/>
      <c r="D98" s="5" t="s">
        <v>13</v>
      </c>
      <c r="E98" s="21">
        <v>2045797</v>
      </c>
      <c r="F98" s="147">
        <v>32</v>
      </c>
      <c r="G98" s="147">
        <v>37</v>
      </c>
      <c r="H98" s="147">
        <v>52</v>
      </c>
      <c r="I98" s="147">
        <v>54</v>
      </c>
      <c r="J98" s="147">
        <v>255</v>
      </c>
      <c r="K98" s="145"/>
      <c r="L98" s="145"/>
      <c r="M98" s="145"/>
      <c r="N98" s="145"/>
      <c r="O98" s="145"/>
      <c r="P98" s="145"/>
      <c r="Q98" s="51"/>
      <c r="R98" s="54"/>
      <c r="S98" s="70"/>
      <c r="T98" s="73"/>
      <c r="U98" s="10">
        <f ca="1">[1]!SOMME_SI_COULEUR(F97:P100,255)</f>
        <v>44</v>
      </c>
    </row>
    <row r="99" spans="1:21" ht="19.5" customHeight="1" x14ac:dyDescent="0.25">
      <c r="A99" s="56"/>
      <c r="B99" s="57"/>
      <c r="C99" s="59"/>
      <c r="D99" s="5" t="s">
        <v>14</v>
      </c>
      <c r="E99" s="21">
        <v>2045798</v>
      </c>
      <c r="F99" s="147">
        <v>32</v>
      </c>
      <c r="G99" s="147">
        <v>37</v>
      </c>
      <c r="H99" s="147">
        <v>52</v>
      </c>
      <c r="I99" s="147">
        <v>54</v>
      </c>
      <c r="J99" s="147">
        <v>255</v>
      </c>
      <c r="K99" s="145">
        <v>42</v>
      </c>
      <c r="L99" s="143">
        <v>44</v>
      </c>
      <c r="M99" s="145">
        <v>45</v>
      </c>
      <c r="N99" s="145">
        <v>50</v>
      </c>
      <c r="O99" s="145">
        <v>51</v>
      </c>
      <c r="P99" s="145">
        <v>53</v>
      </c>
      <c r="Q99" s="51"/>
      <c r="R99" s="54"/>
      <c r="S99" s="70"/>
      <c r="T99" s="73"/>
      <c r="U99" s="10">
        <f ca="1">IF(U98="","",VLOOKUP($U98,Barèmes!$A$1:$B$3,2,TRUE))</f>
        <v>100</v>
      </c>
    </row>
    <row r="100" spans="1:21" ht="19.5" customHeight="1" x14ac:dyDescent="0.25">
      <c r="A100" s="56"/>
      <c r="B100" s="57"/>
      <c r="C100" s="60"/>
      <c r="D100" s="4" t="s">
        <v>15</v>
      </c>
      <c r="E100" s="22">
        <v>2045799</v>
      </c>
      <c r="F100" s="148">
        <v>32</v>
      </c>
      <c r="G100" s="148">
        <v>37</v>
      </c>
      <c r="H100" s="148">
        <v>52</v>
      </c>
      <c r="I100" s="148">
        <v>54</v>
      </c>
      <c r="J100" s="148">
        <v>255</v>
      </c>
      <c r="K100" s="150"/>
      <c r="L100" s="153"/>
      <c r="M100" s="150"/>
      <c r="N100" s="150"/>
      <c r="O100" s="150"/>
      <c r="P100" s="150"/>
      <c r="Q100" s="52"/>
      <c r="R100" s="55"/>
      <c r="S100" s="71"/>
      <c r="T100" s="74"/>
      <c r="U100" s="10">
        <f>IF(T97="","",VLOOKUP($T97,Barèmes!$D$1:$E$3,2,TRUE))</f>
        <v>100</v>
      </c>
    </row>
    <row r="101" spans="1:21" ht="19.5" customHeight="1" x14ac:dyDescent="0.25">
      <c r="A101" s="56">
        <f t="shared" si="20"/>
        <v>25</v>
      </c>
      <c r="B101" s="57">
        <v>282</v>
      </c>
      <c r="C101" s="58" t="s">
        <v>56</v>
      </c>
      <c r="D101" s="3" t="s">
        <v>12</v>
      </c>
      <c r="E101" s="20">
        <v>2045800</v>
      </c>
      <c r="F101" s="151">
        <v>32</v>
      </c>
      <c r="G101" s="151">
        <v>37</v>
      </c>
      <c r="H101" s="151">
        <v>52</v>
      </c>
      <c r="I101" s="151">
        <v>54</v>
      </c>
      <c r="J101" s="151">
        <v>255</v>
      </c>
      <c r="K101" s="141">
        <v>33</v>
      </c>
      <c r="L101" s="141">
        <v>35</v>
      </c>
      <c r="M101" s="141">
        <v>36</v>
      </c>
      <c r="N101" s="141">
        <v>38</v>
      </c>
      <c r="O101" s="141">
        <v>39</v>
      </c>
      <c r="P101" s="141">
        <v>41</v>
      </c>
      <c r="Q101" s="50">
        <f t="shared" ref="Q101" ca="1" si="36">U103+U104</f>
        <v>100</v>
      </c>
      <c r="R101" s="53">
        <f>U4+TIME(0,15,0)</f>
        <v>0.53472222222222221</v>
      </c>
      <c r="S101" s="69" t="s">
        <v>82</v>
      </c>
      <c r="T101" s="72">
        <v>4.9317129629629634E-2</v>
      </c>
    </row>
    <row r="102" spans="1:21" ht="19.5" customHeight="1" x14ac:dyDescent="0.25">
      <c r="A102" s="56"/>
      <c r="B102" s="57"/>
      <c r="C102" s="59"/>
      <c r="D102" s="5" t="s">
        <v>13</v>
      </c>
      <c r="E102" s="21">
        <v>2045801</v>
      </c>
      <c r="F102" s="147">
        <v>32</v>
      </c>
      <c r="G102" s="147">
        <v>37</v>
      </c>
      <c r="H102" s="147">
        <v>52</v>
      </c>
      <c r="I102" s="147">
        <v>54</v>
      </c>
      <c r="J102" s="147">
        <v>255</v>
      </c>
      <c r="K102" s="145"/>
      <c r="L102" s="145"/>
      <c r="M102" s="145"/>
      <c r="N102" s="145"/>
      <c r="O102" s="145"/>
      <c r="P102" s="145"/>
      <c r="Q102" s="51"/>
      <c r="R102" s="54"/>
      <c r="S102" s="70"/>
      <c r="T102" s="73"/>
      <c r="U102" s="10">
        <f ca="1">[1]!SOMME_SI_COULEUR(F101:P104,255)</f>
        <v>0</v>
      </c>
    </row>
    <row r="103" spans="1:21" ht="19.5" customHeight="1" x14ac:dyDescent="0.25">
      <c r="A103" s="56"/>
      <c r="B103" s="57"/>
      <c r="C103" s="59"/>
      <c r="D103" s="5" t="s">
        <v>14</v>
      </c>
      <c r="E103" s="21">
        <v>2045802</v>
      </c>
      <c r="F103" s="147">
        <v>32</v>
      </c>
      <c r="G103" s="147">
        <v>37</v>
      </c>
      <c r="H103" s="147">
        <v>52</v>
      </c>
      <c r="I103" s="147">
        <v>54</v>
      </c>
      <c r="J103" s="147">
        <v>255</v>
      </c>
      <c r="K103" s="145">
        <v>42</v>
      </c>
      <c r="L103" s="145">
        <v>44</v>
      </c>
      <c r="M103" s="145">
        <v>45</v>
      </c>
      <c r="N103" s="145">
        <v>50</v>
      </c>
      <c r="O103" s="145">
        <v>51</v>
      </c>
      <c r="P103" s="145">
        <v>53</v>
      </c>
      <c r="Q103" s="51"/>
      <c r="R103" s="54"/>
      <c r="S103" s="70"/>
      <c r="T103" s="73"/>
      <c r="U103" s="10">
        <f ca="1">IF(U102="","",VLOOKUP($U102,Barèmes!$A$1:$B$3,2,TRUE))</f>
        <v>0</v>
      </c>
    </row>
    <row r="104" spans="1:21" ht="19.5" customHeight="1" x14ac:dyDescent="0.25">
      <c r="A104" s="56"/>
      <c r="B104" s="57"/>
      <c r="C104" s="60"/>
      <c r="D104" s="4" t="s">
        <v>15</v>
      </c>
      <c r="E104" s="22">
        <v>2045803</v>
      </c>
      <c r="F104" s="148">
        <v>32</v>
      </c>
      <c r="G104" s="148">
        <v>37</v>
      </c>
      <c r="H104" s="148">
        <v>52</v>
      </c>
      <c r="I104" s="148">
        <v>54</v>
      </c>
      <c r="J104" s="148">
        <v>255</v>
      </c>
      <c r="K104" s="150"/>
      <c r="L104" s="150"/>
      <c r="M104" s="150"/>
      <c r="N104" s="150"/>
      <c r="O104" s="150"/>
      <c r="P104" s="150"/>
      <c r="Q104" s="52"/>
      <c r="R104" s="55"/>
      <c r="S104" s="71"/>
      <c r="T104" s="74"/>
      <c r="U104" s="10">
        <f>IF(T101="","",VLOOKUP($T101,Barèmes!$D$1:$E$3,2,TRUE))</f>
        <v>100</v>
      </c>
    </row>
  </sheetData>
  <mergeCells count="483">
    <mergeCell ref="A61:A64"/>
    <mergeCell ref="A65:A68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3:U3"/>
    <mergeCell ref="A4:B4"/>
    <mergeCell ref="A5:A8"/>
    <mergeCell ref="A9:A12"/>
    <mergeCell ref="A13:A16"/>
    <mergeCell ref="A17:A20"/>
    <mergeCell ref="A21:A24"/>
    <mergeCell ref="O23:O24"/>
    <mergeCell ref="O21:O22"/>
    <mergeCell ref="Q21:Q24"/>
    <mergeCell ref="R21:R24"/>
    <mergeCell ref="S21:S24"/>
    <mergeCell ref="T21:T24"/>
    <mergeCell ref="K21:K22"/>
    <mergeCell ref="L21:L22"/>
    <mergeCell ref="M21:M22"/>
    <mergeCell ref="N21:N22"/>
    <mergeCell ref="K19:K20"/>
    <mergeCell ref="B13:B16"/>
    <mergeCell ref="C13:C16"/>
    <mergeCell ref="P13:P14"/>
    <mergeCell ref="P15:P16"/>
    <mergeCell ref="S17:S20"/>
    <mergeCell ref="T17:T20"/>
    <mergeCell ref="T65:T68"/>
    <mergeCell ref="P65:P66"/>
    <mergeCell ref="P67:P68"/>
    <mergeCell ref="B65:B68"/>
    <mergeCell ref="C65:C68"/>
    <mergeCell ref="K65:K66"/>
    <mergeCell ref="L65:L66"/>
    <mergeCell ref="M65:M66"/>
    <mergeCell ref="N65:N66"/>
    <mergeCell ref="K67:K68"/>
    <mergeCell ref="L67:L68"/>
    <mergeCell ref="M67:M68"/>
    <mergeCell ref="N67:N68"/>
    <mergeCell ref="O67:O68"/>
    <mergeCell ref="O65:O66"/>
    <mergeCell ref="Q65:Q68"/>
    <mergeCell ref="R65:R68"/>
    <mergeCell ref="S65:S68"/>
    <mergeCell ref="B61:B64"/>
    <mergeCell ref="C61:C64"/>
    <mergeCell ref="P61:P62"/>
    <mergeCell ref="P63:P64"/>
    <mergeCell ref="K63:K64"/>
    <mergeCell ref="L63:L64"/>
    <mergeCell ref="M63:M64"/>
    <mergeCell ref="N63:N64"/>
    <mergeCell ref="O63:O64"/>
    <mergeCell ref="O61:O62"/>
    <mergeCell ref="Q61:Q64"/>
    <mergeCell ref="R61:R64"/>
    <mergeCell ref="S61:S64"/>
    <mergeCell ref="T61:T64"/>
    <mergeCell ref="K61:K62"/>
    <mergeCell ref="L61:L62"/>
    <mergeCell ref="M61:M62"/>
    <mergeCell ref="N61:N62"/>
    <mergeCell ref="K59:K60"/>
    <mergeCell ref="L59:L60"/>
    <mergeCell ref="M59:M60"/>
    <mergeCell ref="N59:N60"/>
    <mergeCell ref="O59:O60"/>
    <mergeCell ref="O57:O58"/>
    <mergeCell ref="Q57:Q60"/>
    <mergeCell ref="R57:R60"/>
    <mergeCell ref="S57:S60"/>
    <mergeCell ref="T57:T60"/>
    <mergeCell ref="P57:P58"/>
    <mergeCell ref="P59:P60"/>
    <mergeCell ref="B57:B60"/>
    <mergeCell ref="C57:C60"/>
    <mergeCell ref="K57:K58"/>
    <mergeCell ref="L57:L58"/>
    <mergeCell ref="M57:M58"/>
    <mergeCell ref="N57:N58"/>
    <mergeCell ref="B53:B56"/>
    <mergeCell ref="C53:C56"/>
    <mergeCell ref="P53:P54"/>
    <mergeCell ref="P55:P56"/>
    <mergeCell ref="K55:K56"/>
    <mergeCell ref="L55:L56"/>
    <mergeCell ref="M55:M56"/>
    <mergeCell ref="N55:N56"/>
    <mergeCell ref="O55:O56"/>
    <mergeCell ref="O53:O54"/>
    <mergeCell ref="Q53:Q56"/>
    <mergeCell ref="R53:R56"/>
    <mergeCell ref="S53:S56"/>
    <mergeCell ref="T53:T56"/>
    <mergeCell ref="K53:K54"/>
    <mergeCell ref="L53:L54"/>
    <mergeCell ref="M53:M54"/>
    <mergeCell ref="N53:N54"/>
    <mergeCell ref="K51:K52"/>
    <mergeCell ref="L51:L52"/>
    <mergeCell ref="M51:M52"/>
    <mergeCell ref="N51:N52"/>
    <mergeCell ref="O51:O52"/>
    <mergeCell ref="O49:O50"/>
    <mergeCell ref="Q49:Q52"/>
    <mergeCell ref="R49:R52"/>
    <mergeCell ref="S49:S52"/>
    <mergeCell ref="T49:T52"/>
    <mergeCell ref="P49:P50"/>
    <mergeCell ref="P51:P52"/>
    <mergeCell ref="B49:B52"/>
    <mergeCell ref="C49:C52"/>
    <mergeCell ref="K49:K50"/>
    <mergeCell ref="L49:L50"/>
    <mergeCell ref="M49:M50"/>
    <mergeCell ref="N49:N50"/>
    <mergeCell ref="Q45:Q48"/>
    <mergeCell ref="R45:R48"/>
    <mergeCell ref="S45:S48"/>
    <mergeCell ref="T45:T48"/>
    <mergeCell ref="K45:K46"/>
    <mergeCell ref="L45:L46"/>
    <mergeCell ref="M45:M46"/>
    <mergeCell ref="N45:N46"/>
    <mergeCell ref="K43:K44"/>
    <mergeCell ref="L43:L44"/>
    <mergeCell ref="M43:M44"/>
    <mergeCell ref="N43:N44"/>
    <mergeCell ref="O43:O44"/>
    <mergeCell ref="P45:P46"/>
    <mergeCell ref="P47:P48"/>
    <mergeCell ref="K47:K48"/>
    <mergeCell ref="L47:L48"/>
    <mergeCell ref="M47:M48"/>
    <mergeCell ref="N47:N48"/>
    <mergeCell ref="O47:O48"/>
    <mergeCell ref="O45:O46"/>
    <mergeCell ref="Q41:Q44"/>
    <mergeCell ref="R41:R44"/>
    <mergeCell ref="S41:S44"/>
    <mergeCell ref="T41:T44"/>
    <mergeCell ref="P41:P42"/>
    <mergeCell ref="P43:P44"/>
    <mergeCell ref="B41:B44"/>
    <mergeCell ref="C41:C44"/>
    <mergeCell ref="K41:K42"/>
    <mergeCell ref="L41:L42"/>
    <mergeCell ref="M41:M42"/>
    <mergeCell ref="N41:N42"/>
    <mergeCell ref="Q37:Q40"/>
    <mergeCell ref="R37:R40"/>
    <mergeCell ref="S37:S40"/>
    <mergeCell ref="T37:T40"/>
    <mergeCell ref="K37:K38"/>
    <mergeCell ref="L37:L38"/>
    <mergeCell ref="M37:M38"/>
    <mergeCell ref="N37:N38"/>
    <mergeCell ref="K35:K36"/>
    <mergeCell ref="L35:L36"/>
    <mergeCell ref="M35:M36"/>
    <mergeCell ref="N35:N36"/>
    <mergeCell ref="O35:O36"/>
    <mergeCell ref="P37:P38"/>
    <mergeCell ref="P39:P40"/>
    <mergeCell ref="K39:K40"/>
    <mergeCell ref="L39:L40"/>
    <mergeCell ref="M39:M40"/>
    <mergeCell ref="N39:N40"/>
    <mergeCell ref="O39:O40"/>
    <mergeCell ref="O37:O38"/>
    <mergeCell ref="R33:R36"/>
    <mergeCell ref="S33:S36"/>
    <mergeCell ref="T33:T36"/>
    <mergeCell ref="B33:B36"/>
    <mergeCell ref="C33:C36"/>
    <mergeCell ref="K33:K34"/>
    <mergeCell ref="L33:L34"/>
    <mergeCell ref="M33:M34"/>
    <mergeCell ref="N33:N34"/>
    <mergeCell ref="P31:P32"/>
    <mergeCell ref="K31:K32"/>
    <mergeCell ref="L31:L32"/>
    <mergeCell ref="M31:M32"/>
    <mergeCell ref="N31:N32"/>
    <mergeCell ref="O31:O32"/>
    <mergeCell ref="O29:O30"/>
    <mergeCell ref="O33:O34"/>
    <mergeCell ref="Q33:Q36"/>
    <mergeCell ref="Q29:Q32"/>
    <mergeCell ref="R29:R32"/>
    <mergeCell ref="S29:S32"/>
    <mergeCell ref="T29:T32"/>
    <mergeCell ref="K29:K30"/>
    <mergeCell ref="L29:L30"/>
    <mergeCell ref="M29:M30"/>
    <mergeCell ref="N29:N30"/>
    <mergeCell ref="P33:P34"/>
    <mergeCell ref="P35:P36"/>
    <mergeCell ref="L23:L24"/>
    <mergeCell ref="M23:M24"/>
    <mergeCell ref="N23:N24"/>
    <mergeCell ref="K27:K28"/>
    <mergeCell ref="L27:L28"/>
    <mergeCell ref="M27:M28"/>
    <mergeCell ref="N27:N28"/>
    <mergeCell ref="O27:O28"/>
    <mergeCell ref="O25:O26"/>
    <mergeCell ref="K23:K24"/>
    <mergeCell ref="Q25:Q28"/>
    <mergeCell ref="R25:R28"/>
    <mergeCell ref="S25:S28"/>
    <mergeCell ref="T25:T28"/>
    <mergeCell ref="P25:P26"/>
    <mergeCell ref="P27:P28"/>
    <mergeCell ref="P29:P30"/>
    <mergeCell ref="P21:P22"/>
    <mergeCell ref="P23:P24"/>
    <mergeCell ref="B17:B20"/>
    <mergeCell ref="C17:C20"/>
    <mergeCell ref="K17:K18"/>
    <mergeCell ref="L17:L18"/>
    <mergeCell ref="M17:M18"/>
    <mergeCell ref="N17:N18"/>
    <mergeCell ref="L19:L20"/>
    <mergeCell ref="M19:M20"/>
    <mergeCell ref="N19:N20"/>
    <mergeCell ref="O13:O14"/>
    <mergeCell ref="Q13:Q16"/>
    <mergeCell ref="R13:R16"/>
    <mergeCell ref="P17:P18"/>
    <mergeCell ref="P19:P20"/>
    <mergeCell ref="S13:S16"/>
    <mergeCell ref="T13:T16"/>
    <mergeCell ref="K13:K14"/>
    <mergeCell ref="L13:L14"/>
    <mergeCell ref="M13:M14"/>
    <mergeCell ref="N13:N14"/>
    <mergeCell ref="O19:O20"/>
    <mergeCell ref="O17:O18"/>
    <mergeCell ref="Q17:Q20"/>
    <mergeCell ref="R17:R20"/>
    <mergeCell ref="K15:K16"/>
    <mergeCell ref="L15:L16"/>
    <mergeCell ref="M15:M16"/>
    <mergeCell ref="N15:N16"/>
    <mergeCell ref="O15:O16"/>
    <mergeCell ref="L11:L12"/>
    <mergeCell ref="M11:M12"/>
    <mergeCell ref="N11:N12"/>
    <mergeCell ref="O11:O12"/>
    <mergeCell ref="T9:T12"/>
    <mergeCell ref="P9:P10"/>
    <mergeCell ref="P11:P12"/>
    <mergeCell ref="K4:P4"/>
    <mergeCell ref="B5:B8"/>
    <mergeCell ref="C5:C8"/>
    <mergeCell ref="Q5:Q8"/>
    <mergeCell ref="R5:R8"/>
    <mergeCell ref="S5:S8"/>
    <mergeCell ref="F4:J4"/>
    <mergeCell ref="K7:K8"/>
    <mergeCell ref="L7:L8"/>
    <mergeCell ref="M7:M8"/>
    <mergeCell ref="N7:N8"/>
    <mergeCell ref="O7:O8"/>
    <mergeCell ref="K5:K6"/>
    <mergeCell ref="L5:L6"/>
    <mergeCell ref="M5:M6"/>
    <mergeCell ref="N5:N6"/>
    <mergeCell ref="O5:O6"/>
    <mergeCell ref="A69:A72"/>
    <mergeCell ref="B69:B72"/>
    <mergeCell ref="C69:C72"/>
    <mergeCell ref="K69:K70"/>
    <mergeCell ref="L69:L70"/>
    <mergeCell ref="M69:M70"/>
    <mergeCell ref="N69:N70"/>
    <mergeCell ref="O69:O70"/>
    <mergeCell ref="O9:O10"/>
    <mergeCell ref="B25:B28"/>
    <mergeCell ref="C25:C28"/>
    <mergeCell ref="K25:K26"/>
    <mergeCell ref="L25:L26"/>
    <mergeCell ref="M25:M26"/>
    <mergeCell ref="N25:N26"/>
    <mergeCell ref="B21:B24"/>
    <mergeCell ref="C21:C24"/>
    <mergeCell ref="B29:B32"/>
    <mergeCell ref="C29:C32"/>
    <mergeCell ref="B37:B40"/>
    <mergeCell ref="C37:C40"/>
    <mergeCell ref="O41:O42"/>
    <mergeCell ref="B45:B48"/>
    <mergeCell ref="C45:C48"/>
    <mergeCell ref="T5:T8"/>
    <mergeCell ref="B9:B12"/>
    <mergeCell ref="C9:C12"/>
    <mergeCell ref="K9:K10"/>
    <mergeCell ref="L9:L10"/>
    <mergeCell ref="M9:M10"/>
    <mergeCell ref="N9:N10"/>
    <mergeCell ref="K11:K12"/>
    <mergeCell ref="K71:K72"/>
    <mergeCell ref="L71:L72"/>
    <mergeCell ref="M71:M72"/>
    <mergeCell ref="N71:N72"/>
    <mergeCell ref="O71:O72"/>
    <mergeCell ref="P71:P72"/>
    <mergeCell ref="P69:P70"/>
    <mergeCell ref="Q69:Q72"/>
    <mergeCell ref="R69:R72"/>
    <mergeCell ref="S69:S72"/>
    <mergeCell ref="T69:T72"/>
    <mergeCell ref="P5:P6"/>
    <mergeCell ref="P7:P8"/>
    <mergeCell ref="Q9:Q12"/>
    <mergeCell ref="R9:R12"/>
    <mergeCell ref="S9:S12"/>
    <mergeCell ref="K75:K76"/>
    <mergeCell ref="L75:L76"/>
    <mergeCell ref="M75:M76"/>
    <mergeCell ref="N75:N76"/>
    <mergeCell ref="O75:O76"/>
    <mergeCell ref="P75:P76"/>
    <mergeCell ref="P73:P74"/>
    <mergeCell ref="Q73:Q76"/>
    <mergeCell ref="R73:R76"/>
    <mergeCell ref="S73:S76"/>
    <mergeCell ref="T73:T76"/>
    <mergeCell ref="K73:K74"/>
    <mergeCell ref="L73:L74"/>
    <mergeCell ref="M73:M74"/>
    <mergeCell ref="N73:N74"/>
    <mergeCell ref="O73:O74"/>
    <mergeCell ref="A77:A80"/>
    <mergeCell ref="B77:B80"/>
    <mergeCell ref="C77:C80"/>
    <mergeCell ref="K77:K78"/>
    <mergeCell ref="L77:L78"/>
    <mergeCell ref="M77:M78"/>
    <mergeCell ref="N77:N78"/>
    <mergeCell ref="O77:O78"/>
    <mergeCell ref="A73:A76"/>
    <mergeCell ref="B73:B76"/>
    <mergeCell ref="C73:C76"/>
    <mergeCell ref="K79:K80"/>
    <mergeCell ref="L79:L80"/>
    <mergeCell ref="M79:M80"/>
    <mergeCell ref="N79:N80"/>
    <mergeCell ref="O79:O80"/>
    <mergeCell ref="P79:P80"/>
    <mergeCell ref="P77:P78"/>
    <mergeCell ref="Q77:Q80"/>
    <mergeCell ref="R77:R80"/>
    <mergeCell ref="S77:S80"/>
    <mergeCell ref="T77:T80"/>
    <mergeCell ref="K83:K84"/>
    <mergeCell ref="L83:L84"/>
    <mergeCell ref="M83:M84"/>
    <mergeCell ref="N83:N84"/>
    <mergeCell ref="O83:O84"/>
    <mergeCell ref="P83:P84"/>
    <mergeCell ref="P81:P82"/>
    <mergeCell ref="Q81:Q84"/>
    <mergeCell ref="R81:R84"/>
    <mergeCell ref="S81:S84"/>
    <mergeCell ref="T81:T84"/>
    <mergeCell ref="K81:K82"/>
    <mergeCell ref="L81:L82"/>
    <mergeCell ref="M81:M82"/>
    <mergeCell ref="N81:N82"/>
    <mergeCell ref="O81:O82"/>
    <mergeCell ref="A85:A88"/>
    <mergeCell ref="B85:B88"/>
    <mergeCell ref="C85:C88"/>
    <mergeCell ref="K85:K86"/>
    <mergeCell ref="L85:L86"/>
    <mergeCell ref="M85:M86"/>
    <mergeCell ref="N85:N86"/>
    <mergeCell ref="O85:O86"/>
    <mergeCell ref="A81:A84"/>
    <mergeCell ref="B81:B84"/>
    <mergeCell ref="C81:C84"/>
    <mergeCell ref="K87:K88"/>
    <mergeCell ref="L87:L88"/>
    <mergeCell ref="M87:M88"/>
    <mergeCell ref="N87:N88"/>
    <mergeCell ref="O87:O88"/>
    <mergeCell ref="P87:P88"/>
    <mergeCell ref="P85:P86"/>
    <mergeCell ref="Q85:Q88"/>
    <mergeCell ref="R85:R88"/>
    <mergeCell ref="S85:S88"/>
    <mergeCell ref="T85:T88"/>
    <mergeCell ref="K91:K92"/>
    <mergeCell ref="L91:L92"/>
    <mergeCell ref="M91:M92"/>
    <mergeCell ref="N91:N92"/>
    <mergeCell ref="O91:O92"/>
    <mergeCell ref="P91:P92"/>
    <mergeCell ref="P89:P90"/>
    <mergeCell ref="Q89:Q92"/>
    <mergeCell ref="R89:R92"/>
    <mergeCell ref="S89:S92"/>
    <mergeCell ref="T89:T92"/>
    <mergeCell ref="K89:K90"/>
    <mergeCell ref="L89:L90"/>
    <mergeCell ref="M89:M90"/>
    <mergeCell ref="N89:N90"/>
    <mergeCell ref="O89:O90"/>
    <mergeCell ref="A93:A96"/>
    <mergeCell ref="B93:B96"/>
    <mergeCell ref="C93:C96"/>
    <mergeCell ref="K93:K94"/>
    <mergeCell ref="L93:L94"/>
    <mergeCell ref="M93:M94"/>
    <mergeCell ref="N93:N94"/>
    <mergeCell ref="O93:O94"/>
    <mergeCell ref="A89:A92"/>
    <mergeCell ref="B89:B92"/>
    <mergeCell ref="C89:C92"/>
    <mergeCell ref="K95:K96"/>
    <mergeCell ref="L95:L96"/>
    <mergeCell ref="M95:M96"/>
    <mergeCell ref="N95:N96"/>
    <mergeCell ref="O95:O96"/>
    <mergeCell ref="P97:P98"/>
    <mergeCell ref="Q97:Q100"/>
    <mergeCell ref="R97:R100"/>
    <mergeCell ref="S97:S100"/>
    <mergeCell ref="T97:T100"/>
    <mergeCell ref="K97:K98"/>
    <mergeCell ref="L97:L98"/>
    <mergeCell ref="M97:M98"/>
    <mergeCell ref="N97:N98"/>
    <mergeCell ref="O97:O98"/>
    <mergeCell ref="A97:A100"/>
    <mergeCell ref="B97:B100"/>
    <mergeCell ref="C97:C100"/>
    <mergeCell ref="Q1:T1"/>
    <mergeCell ref="Q2:T2"/>
    <mergeCell ref="A1:P1"/>
    <mergeCell ref="A2:P2"/>
    <mergeCell ref="S101:S104"/>
    <mergeCell ref="T101:T104"/>
    <mergeCell ref="A101:A104"/>
    <mergeCell ref="B101:B104"/>
    <mergeCell ref="C101:C104"/>
    <mergeCell ref="P95:P96"/>
    <mergeCell ref="P93:P94"/>
    <mergeCell ref="Q93:Q96"/>
    <mergeCell ref="R93:R96"/>
    <mergeCell ref="S93:S96"/>
    <mergeCell ref="T93:T96"/>
    <mergeCell ref="K99:K100"/>
    <mergeCell ref="L99:L100"/>
    <mergeCell ref="M99:M100"/>
    <mergeCell ref="N99:N100"/>
    <mergeCell ref="O99:O100"/>
    <mergeCell ref="P99:P100"/>
    <mergeCell ref="K103:K104"/>
    <mergeCell ref="L103:L104"/>
    <mergeCell ref="M103:M104"/>
    <mergeCell ref="N103:N104"/>
    <mergeCell ref="O103:O104"/>
    <mergeCell ref="P103:P104"/>
    <mergeCell ref="P101:P102"/>
    <mergeCell ref="Q101:Q104"/>
    <mergeCell ref="R101:R104"/>
    <mergeCell ref="K101:K102"/>
    <mergeCell ref="L101:L102"/>
    <mergeCell ref="M101:M102"/>
    <mergeCell ref="N101:N102"/>
    <mergeCell ref="O101:O102"/>
  </mergeCells>
  <printOptions horizontalCentered="1" verticalCentered="1"/>
  <pageMargins left="0.39370078740157483" right="0.39370078740157483" top="0.39370078740157483" bottom="0.39370078740157483" header="0" footer="0"/>
  <pageSetup paperSize="8" scale="74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S104"/>
  <sheetViews>
    <sheetView tabSelected="1" topLeftCell="A70" workbookViewId="0">
      <selection activeCell="O77" sqref="O77"/>
    </sheetView>
  </sheetViews>
  <sheetFormatPr baseColWidth="10" defaultColWidth="11.42578125" defaultRowHeight="15" x14ac:dyDescent="0.25"/>
  <cols>
    <col min="1" max="1" width="3.5703125" style="10" customWidth="1"/>
    <col min="2" max="3" width="11.42578125" style="10"/>
    <col min="4" max="5" width="8.5703125" style="10" customWidth="1"/>
    <col min="6" max="6" width="5.7109375" style="26" customWidth="1"/>
    <col min="7" max="8" width="5.7109375" style="10" customWidth="1"/>
    <col min="9" max="9" width="5.7109375" style="25" customWidth="1"/>
    <col min="10" max="11" width="5.7109375" style="10" customWidth="1"/>
    <col min="12" max="12" width="5.7109375" style="25" customWidth="1"/>
    <col min="13" max="13" width="7.7109375" style="10" customWidth="1"/>
    <col min="14" max="17" width="9.7109375" style="10" customWidth="1"/>
    <col min="18" max="18" width="7.85546875" style="10" bestFit="1" customWidth="1"/>
    <col min="19" max="16384" width="11.42578125" style="10"/>
  </cols>
  <sheetData>
    <row r="1" spans="1:19" ht="43.5" customHeight="1" x14ac:dyDescent="0.25">
      <c r="A1" s="65" t="s">
        <v>57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1" t="s">
        <v>59</v>
      </c>
      <c r="O1" s="62"/>
      <c r="P1" s="62"/>
      <c r="Q1" s="62"/>
      <c r="R1" s="33"/>
    </row>
    <row r="2" spans="1:19" ht="27" customHeight="1" x14ac:dyDescent="0.25">
      <c r="A2" s="93" t="s">
        <v>29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63" t="s">
        <v>60</v>
      </c>
      <c r="O2" s="64"/>
      <c r="P2" s="64"/>
      <c r="Q2" s="64"/>
      <c r="R2" s="40"/>
    </row>
    <row r="3" spans="1:19" ht="15" customHeight="1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</row>
    <row r="4" spans="1:19" ht="36" customHeight="1" x14ac:dyDescent="0.25">
      <c r="A4" s="80" t="s">
        <v>9</v>
      </c>
      <c r="B4" s="81"/>
      <c r="C4" s="1" t="s">
        <v>8</v>
      </c>
      <c r="D4" s="1" t="s">
        <v>11</v>
      </c>
      <c r="E4" s="1" t="s">
        <v>26</v>
      </c>
      <c r="F4" s="75" t="s">
        <v>10</v>
      </c>
      <c r="G4" s="75"/>
      <c r="H4" s="75"/>
      <c r="I4" s="75"/>
      <c r="J4" s="75"/>
      <c r="K4" s="75"/>
      <c r="L4" s="75"/>
      <c r="M4" s="1" t="s">
        <v>7</v>
      </c>
      <c r="N4" s="1" t="s">
        <v>3</v>
      </c>
      <c r="O4" s="1" t="s">
        <v>4</v>
      </c>
      <c r="P4" s="1" t="s">
        <v>2</v>
      </c>
      <c r="Q4" s="6" t="s">
        <v>16</v>
      </c>
      <c r="R4" s="41">
        <v>0.6118055555555556</v>
      </c>
      <c r="S4" s="42"/>
    </row>
    <row r="5" spans="1:19" ht="19.5" customHeight="1" x14ac:dyDescent="0.2">
      <c r="A5" s="82">
        <v>1</v>
      </c>
      <c r="B5" s="85">
        <v>201</v>
      </c>
      <c r="C5" s="88" t="s">
        <v>32</v>
      </c>
      <c r="D5" s="3" t="s">
        <v>12</v>
      </c>
      <c r="E5" s="17">
        <v>2090618</v>
      </c>
      <c r="F5" s="160">
        <v>66</v>
      </c>
      <c r="G5" s="161">
        <v>68</v>
      </c>
      <c r="H5" s="160">
        <v>61</v>
      </c>
      <c r="I5" s="161">
        <v>60</v>
      </c>
      <c r="J5" s="161">
        <v>70</v>
      </c>
      <c r="K5" s="161">
        <v>57</v>
      </c>
      <c r="L5" s="161">
        <v>71</v>
      </c>
      <c r="M5" s="50">
        <f ca="1">IF(R6="","",VLOOKUP($R6,Barèmes!$A$1:$B$3,2,TRUE))</f>
        <v>100</v>
      </c>
      <c r="N5" s="11">
        <f>R4</f>
        <v>0.6118055555555556</v>
      </c>
      <c r="O5" s="34">
        <v>0.63039351851851855</v>
      </c>
      <c r="P5" s="11">
        <f>IFERROR(O5-N5,0)</f>
        <v>1.8587962962962945E-2</v>
      </c>
      <c r="Q5" s="72">
        <f>P5+P6+P7+P8</f>
        <v>8.4803240740740748E-2</v>
      </c>
    </row>
    <row r="6" spans="1:19" ht="19.5" customHeight="1" x14ac:dyDescent="0.2">
      <c r="A6" s="83"/>
      <c r="B6" s="86"/>
      <c r="C6" s="59"/>
      <c r="D6" s="5" t="s">
        <v>13</v>
      </c>
      <c r="E6" s="18">
        <v>2090619</v>
      </c>
      <c r="F6" s="164">
        <v>66</v>
      </c>
      <c r="G6" s="165">
        <v>68</v>
      </c>
      <c r="H6" s="164">
        <v>62</v>
      </c>
      <c r="I6" s="47"/>
      <c r="J6" s="165">
        <v>70</v>
      </c>
      <c r="K6" s="47"/>
      <c r="L6" s="165">
        <v>71</v>
      </c>
      <c r="M6" s="51"/>
      <c r="N6" s="12">
        <f>IFERROR(O5,0)</f>
        <v>0.63039351851851855</v>
      </c>
      <c r="O6" s="34">
        <v>0.65302083333333327</v>
      </c>
      <c r="P6" s="11">
        <f t="shared" ref="P6:P69" si="0">IFERROR(O6-N6,0)</f>
        <v>2.2627314814814725E-2</v>
      </c>
      <c r="Q6" s="73"/>
      <c r="R6" s="10">
        <f ca="1">[1]!SOMME_SI_COULEUR(F5:L8,255)</f>
        <v>340</v>
      </c>
    </row>
    <row r="7" spans="1:19" ht="19.5" customHeight="1" x14ac:dyDescent="0.2">
      <c r="A7" s="83"/>
      <c r="B7" s="86"/>
      <c r="C7" s="59"/>
      <c r="D7" s="5" t="s">
        <v>14</v>
      </c>
      <c r="E7" s="18">
        <v>2090620</v>
      </c>
      <c r="F7" s="164">
        <v>67</v>
      </c>
      <c r="G7" s="165">
        <v>68</v>
      </c>
      <c r="H7" s="164">
        <v>63</v>
      </c>
      <c r="I7" s="165">
        <v>60</v>
      </c>
      <c r="J7" s="165">
        <v>70</v>
      </c>
      <c r="K7" s="165">
        <v>57</v>
      </c>
      <c r="L7" s="165">
        <v>71</v>
      </c>
      <c r="M7" s="51"/>
      <c r="N7" s="12">
        <f>O6</f>
        <v>0.65302083333333327</v>
      </c>
      <c r="O7" s="34">
        <v>0.67983796296296306</v>
      </c>
      <c r="P7" s="11">
        <f t="shared" si="0"/>
        <v>2.6817129629629788E-2</v>
      </c>
      <c r="Q7" s="73"/>
    </row>
    <row r="8" spans="1:19" ht="19.5" customHeight="1" x14ac:dyDescent="0.2">
      <c r="A8" s="84"/>
      <c r="B8" s="87"/>
      <c r="C8" s="89"/>
      <c r="D8" s="4" t="s">
        <v>15</v>
      </c>
      <c r="E8" s="19">
        <v>2090621</v>
      </c>
      <c r="F8" s="171">
        <v>67</v>
      </c>
      <c r="G8" s="172">
        <v>68</v>
      </c>
      <c r="H8" s="171">
        <v>64</v>
      </c>
      <c r="I8" s="48"/>
      <c r="J8" s="172">
        <v>70</v>
      </c>
      <c r="K8" s="48"/>
      <c r="L8" s="172">
        <v>71</v>
      </c>
      <c r="M8" s="52"/>
      <c r="N8" s="13">
        <v>0.66875000000000007</v>
      </c>
      <c r="O8" s="34">
        <v>0.68552083333333336</v>
      </c>
      <c r="P8" s="11">
        <f t="shared" si="0"/>
        <v>1.677083333333329E-2</v>
      </c>
      <c r="Q8" s="74"/>
    </row>
    <row r="9" spans="1:19" ht="19.5" customHeight="1" x14ac:dyDescent="0.25">
      <c r="A9" s="82">
        <v>2</v>
      </c>
      <c r="B9" s="85">
        <v>211</v>
      </c>
      <c r="C9" s="88" t="s">
        <v>33</v>
      </c>
      <c r="D9" s="3" t="s">
        <v>12</v>
      </c>
      <c r="E9" s="20">
        <v>2090622</v>
      </c>
      <c r="F9" s="163">
        <v>67</v>
      </c>
      <c r="G9" s="162">
        <v>68</v>
      </c>
      <c r="H9" s="163">
        <v>62</v>
      </c>
      <c r="I9" s="162">
        <v>60</v>
      </c>
      <c r="J9" s="162">
        <v>70</v>
      </c>
      <c r="K9" s="162">
        <v>57</v>
      </c>
      <c r="L9" s="162">
        <v>71</v>
      </c>
      <c r="M9" s="50">
        <f ca="1">IF(R10="","",VLOOKUP($R10,Barèmes!$A$1:$B$3,2,TRUE))</f>
        <v>100</v>
      </c>
      <c r="N9" s="11">
        <f>R4</f>
        <v>0.6118055555555556</v>
      </c>
      <c r="O9" s="34">
        <v>0.62890046296296298</v>
      </c>
      <c r="P9" s="11">
        <f t="shared" si="0"/>
        <v>1.7094907407407378E-2</v>
      </c>
      <c r="Q9" s="90">
        <f>P9+P10+P11+P12</f>
        <v>6.6041666666666665E-2</v>
      </c>
    </row>
    <row r="10" spans="1:19" ht="19.5" customHeight="1" x14ac:dyDescent="0.25">
      <c r="A10" s="83"/>
      <c r="B10" s="86"/>
      <c r="C10" s="59"/>
      <c r="D10" s="5" t="s">
        <v>13</v>
      </c>
      <c r="E10" s="21">
        <v>2090623</v>
      </c>
      <c r="F10" s="164">
        <v>67</v>
      </c>
      <c r="G10" s="165">
        <v>68</v>
      </c>
      <c r="H10" s="166">
        <v>63</v>
      </c>
      <c r="I10" s="47"/>
      <c r="J10" s="165">
        <v>70</v>
      </c>
      <c r="K10" s="47"/>
      <c r="L10" s="165">
        <v>71</v>
      </c>
      <c r="M10" s="51"/>
      <c r="N10" s="12">
        <f>O9</f>
        <v>0.62890046296296298</v>
      </c>
      <c r="O10" s="34">
        <v>0.65482638888888889</v>
      </c>
      <c r="P10" s="11">
        <f t="shared" si="0"/>
        <v>2.5925925925925908E-2</v>
      </c>
      <c r="Q10" s="91"/>
      <c r="R10" s="10">
        <f ca="1">[1]!SOMME_SI_COULEUR(F9:L12,255)</f>
        <v>1244</v>
      </c>
    </row>
    <row r="11" spans="1:19" ht="19.5" customHeight="1" x14ac:dyDescent="0.25">
      <c r="A11" s="83"/>
      <c r="B11" s="86"/>
      <c r="C11" s="59"/>
      <c r="D11" s="5" t="s">
        <v>14</v>
      </c>
      <c r="E11" s="21">
        <v>2090624</v>
      </c>
      <c r="F11" s="166">
        <v>66</v>
      </c>
      <c r="G11" s="167">
        <v>68</v>
      </c>
      <c r="H11" s="166">
        <v>64</v>
      </c>
      <c r="I11" s="167">
        <v>60</v>
      </c>
      <c r="J11" s="167">
        <v>70</v>
      </c>
      <c r="K11" s="167">
        <v>57</v>
      </c>
      <c r="L11" s="167">
        <v>71</v>
      </c>
      <c r="M11" s="51"/>
      <c r="N11" s="12">
        <f>O10</f>
        <v>0.65482638888888889</v>
      </c>
      <c r="O11" s="34">
        <v>0.66347222222222224</v>
      </c>
      <c r="P11" s="11">
        <f t="shared" si="0"/>
        <v>8.6458333333333526E-3</v>
      </c>
      <c r="Q11" s="91"/>
    </row>
    <row r="12" spans="1:19" ht="19.5" customHeight="1" x14ac:dyDescent="0.25">
      <c r="A12" s="84"/>
      <c r="B12" s="87"/>
      <c r="C12" s="89"/>
      <c r="D12" s="4" t="s">
        <v>15</v>
      </c>
      <c r="E12" s="22">
        <v>2090625</v>
      </c>
      <c r="F12" s="169">
        <v>66</v>
      </c>
      <c r="G12" s="172">
        <v>68</v>
      </c>
      <c r="H12" s="171">
        <v>61</v>
      </c>
      <c r="I12" s="48"/>
      <c r="J12" s="172">
        <v>70</v>
      </c>
      <c r="K12" s="48"/>
      <c r="L12" s="172">
        <v>71</v>
      </c>
      <c r="M12" s="52"/>
      <c r="N12" s="13">
        <f>O11</f>
        <v>0.66347222222222224</v>
      </c>
      <c r="O12" s="34">
        <v>0.67784722222222227</v>
      </c>
      <c r="P12" s="11">
        <f t="shared" si="0"/>
        <v>1.4375000000000027E-2</v>
      </c>
      <c r="Q12" s="92"/>
    </row>
    <row r="13" spans="1:19" ht="19.5" customHeight="1" x14ac:dyDescent="0.25">
      <c r="A13" s="82">
        <v>3</v>
      </c>
      <c r="B13" s="85">
        <v>212</v>
      </c>
      <c r="C13" s="88" t="s">
        <v>34</v>
      </c>
      <c r="D13" s="3" t="s">
        <v>12</v>
      </c>
      <c r="E13" s="20">
        <v>2090626</v>
      </c>
      <c r="F13" s="160">
        <v>66</v>
      </c>
      <c r="G13" s="162">
        <v>68</v>
      </c>
      <c r="H13" s="163">
        <v>63</v>
      </c>
      <c r="I13" s="162">
        <v>60</v>
      </c>
      <c r="J13" s="162">
        <v>70</v>
      </c>
      <c r="K13" s="162">
        <v>57</v>
      </c>
      <c r="L13" s="162">
        <v>71</v>
      </c>
      <c r="M13" s="50">
        <f ca="1">IF(R14="","",VLOOKUP($R14,Barèmes!$A$1:$B$3,2,TRUE))</f>
        <v>100</v>
      </c>
      <c r="N13" s="11">
        <f>R4</f>
        <v>0.6118055555555556</v>
      </c>
      <c r="O13" s="34">
        <v>0.62775462962962958</v>
      </c>
      <c r="P13" s="11">
        <f t="shared" si="0"/>
        <v>1.5949074074073977E-2</v>
      </c>
      <c r="Q13" s="90">
        <f>P13+P14+P15+P16</f>
        <v>7.9039351851851736E-2</v>
      </c>
    </row>
    <row r="14" spans="1:19" ht="19.5" customHeight="1" x14ac:dyDescent="0.25">
      <c r="A14" s="83"/>
      <c r="B14" s="86"/>
      <c r="C14" s="59"/>
      <c r="D14" s="5" t="s">
        <v>13</v>
      </c>
      <c r="E14" s="21">
        <v>2090627</v>
      </c>
      <c r="F14" s="164">
        <v>66</v>
      </c>
      <c r="G14" s="165">
        <v>68</v>
      </c>
      <c r="H14" s="166">
        <v>64</v>
      </c>
      <c r="I14" s="47"/>
      <c r="J14" s="167">
        <v>70</v>
      </c>
      <c r="K14" s="47"/>
      <c r="L14" s="167">
        <v>71</v>
      </c>
      <c r="M14" s="51"/>
      <c r="N14" s="12">
        <f>O13</f>
        <v>0.62775462962962958</v>
      </c>
      <c r="O14" s="35">
        <v>0.64383101851851854</v>
      </c>
      <c r="P14" s="11">
        <f t="shared" si="0"/>
        <v>1.6076388888888959E-2</v>
      </c>
      <c r="Q14" s="91"/>
      <c r="R14" s="10">
        <f ca="1">[1]!SOMME_SI_COULEUR(F13:L16,255)</f>
        <v>995</v>
      </c>
    </row>
    <row r="15" spans="1:19" ht="19.5" customHeight="1" x14ac:dyDescent="0.25">
      <c r="A15" s="83"/>
      <c r="B15" s="86"/>
      <c r="C15" s="59"/>
      <c r="D15" s="5" t="s">
        <v>14</v>
      </c>
      <c r="E15" s="21">
        <v>2090628</v>
      </c>
      <c r="F15" s="164">
        <v>67</v>
      </c>
      <c r="G15" s="165">
        <v>68</v>
      </c>
      <c r="H15" s="164">
        <v>61</v>
      </c>
      <c r="I15" s="165">
        <v>60</v>
      </c>
      <c r="J15" s="167">
        <v>70</v>
      </c>
      <c r="K15" s="167">
        <v>57</v>
      </c>
      <c r="L15" s="167">
        <v>71</v>
      </c>
      <c r="M15" s="51"/>
      <c r="N15" s="12">
        <f>O14</f>
        <v>0.64383101851851854</v>
      </c>
      <c r="O15" s="35">
        <v>0.67782407407407408</v>
      </c>
      <c r="P15" s="11">
        <f t="shared" si="0"/>
        <v>3.399305555555554E-2</v>
      </c>
      <c r="Q15" s="91"/>
    </row>
    <row r="16" spans="1:19" ht="19.5" customHeight="1" x14ac:dyDescent="0.25">
      <c r="A16" s="84"/>
      <c r="B16" s="87"/>
      <c r="C16" s="89"/>
      <c r="D16" s="4" t="s">
        <v>15</v>
      </c>
      <c r="E16" s="22">
        <v>2090629</v>
      </c>
      <c r="F16" s="169">
        <v>67</v>
      </c>
      <c r="G16" s="170">
        <v>68</v>
      </c>
      <c r="H16" s="171">
        <v>62</v>
      </c>
      <c r="I16" s="48"/>
      <c r="J16" s="172">
        <v>70</v>
      </c>
      <c r="K16" s="48"/>
      <c r="L16" s="172">
        <v>71</v>
      </c>
      <c r="M16" s="52"/>
      <c r="N16" s="13">
        <v>0.66875000000000007</v>
      </c>
      <c r="O16" s="36">
        <v>0.68177083333333333</v>
      </c>
      <c r="P16" s="11">
        <f t="shared" si="0"/>
        <v>1.3020833333333259E-2</v>
      </c>
      <c r="Q16" s="92"/>
    </row>
    <row r="17" spans="1:18" ht="19.5" customHeight="1" x14ac:dyDescent="0.25">
      <c r="A17" s="82">
        <v>4</v>
      </c>
      <c r="B17" s="85">
        <v>213</v>
      </c>
      <c r="C17" s="88" t="s">
        <v>35</v>
      </c>
      <c r="D17" s="3" t="s">
        <v>12</v>
      </c>
      <c r="E17" s="20">
        <v>2090630</v>
      </c>
      <c r="F17" s="160">
        <v>67</v>
      </c>
      <c r="G17" s="161">
        <v>68</v>
      </c>
      <c r="H17" s="163">
        <v>64</v>
      </c>
      <c r="I17" s="162">
        <v>60</v>
      </c>
      <c r="J17" s="162">
        <v>70</v>
      </c>
      <c r="K17" s="162">
        <v>57</v>
      </c>
      <c r="L17" s="162">
        <v>71</v>
      </c>
      <c r="M17" s="50">
        <f ca="1">IF(R18="","",VLOOKUP($R18,Barèmes!$A$1:$B$3,2,TRUE))</f>
        <v>100</v>
      </c>
      <c r="N17" s="11">
        <f>R4</f>
        <v>0.6118055555555556</v>
      </c>
      <c r="O17" s="34">
        <v>0.633275462962963</v>
      </c>
      <c r="P17" s="11">
        <f t="shared" si="0"/>
        <v>2.1469907407407396E-2</v>
      </c>
      <c r="Q17" s="90">
        <f>P17+P18+P19+P20</f>
        <v>6.670138888888888E-2</v>
      </c>
    </row>
    <row r="18" spans="1:18" ht="19.5" customHeight="1" x14ac:dyDescent="0.25">
      <c r="A18" s="83"/>
      <c r="B18" s="86"/>
      <c r="C18" s="59"/>
      <c r="D18" s="5" t="s">
        <v>13</v>
      </c>
      <c r="E18" s="21">
        <v>2090631</v>
      </c>
      <c r="F18" s="166">
        <v>67</v>
      </c>
      <c r="G18" s="167">
        <v>68</v>
      </c>
      <c r="H18" s="166">
        <v>61</v>
      </c>
      <c r="I18" s="47"/>
      <c r="J18" s="167">
        <v>70</v>
      </c>
      <c r="K18" s="47"/>
      <c r="L18" s="167">
        <v>71</v>
      </c>
      <c r="M18" s="51"/>
      <c r="N18" s="12">
        <f>O17</f>
        <v>0.633275462962963</v>
      </c>
      <c r="O18" s="35">
        <v>0.64871527777777771</v>
      </c>
      <c r="P18" s="11">
        <f t="shared" si="0"/>
        <v>1.5439814814814712E-2</v>
      </c>
      <c r="Q18" s="91"/>
      <c r="R18" s="10">
        <f ca="1">[1]!SOMME_SI_COULEUR(F17:L20,255)</f>
        <v>1050</v>
      </c>
    </row>
    <row r="19" spans="1:18" ht="19.5" customHeight="1" x14ac:dyDescent="0.25">
      <c r="A19" s="83"/>
      <c r="B19" s="86"/>
      <c r="C19" s="59"/>
      <c r="D19" s="5" t="s">
        <v>14</v>
      </c>
      <c r="E19" s="21">
        <v>2090632</v>
      </c>
      <c r="F19" s="164">
        <v>66</v>
      </c>
      <c r="G19" s="167">
        <v>68</v>
      </c>
      <c r="H19" s="166">
        <v>62</v>
      </c>
      <c r="I19" s="167">
        <v>60</v>
      </c>
      <c r="J19" s="165">
        <v>70</v>
      </c>
      <c r="K19" s="165">
        <v>57</v>
      </c>
      <c r="L19" s="165">
        <v>71</v>
      </c>
      <c r="M19" s="51"/>
      <c r="N19" s="12">
        <f>O18</f>
        <v>0.64871527777777771</v>
      </c>
      <c r="O19" s="35">
        <v>0.66901620370370374</v>
      </c>
      <c r="P19" s="11">
        <f t="shared" si="0"/>
        <v>2.0300925925926028E-2</v>
      </c>
      <c r="Q19" s="91"/>
    </row>
    <row r="20" spans="1:18" ht="19.5" customHeight="1" x14ac:dyDescent="0.25">
      <c r="A20" s="84"/>
      <c r="B20" s="87"/>
      <c r="C20" s="89"/>
      <c r="D20" s="4" t="s">
        <v>15</v>
      </c>
      <c r="E20" s="22">
        <v>2090633</v>
      </c>
      <c r="F20" s="169">
        <v>66</v>
      </c>
      <c r="G20" s="172">
        <v>68</v>
      </c>
      <c r="H20" s="171">
        <v>63</v>
      </c>
      <c r="I20" s="48"/>
      <c r="J20" s="172">
        <v>70</v>
      </c>
      <c r="K20" s="48"/>
      <c r="L20" s="170">
        <v>71</v>
      </c>
      <c r="M20" s="52"/>
      <c r="N20" s="13">
        <f>O19</f>
        <v>0.66901620370370374</v>
      </c>
      <c r="O20" s="36">
        <v>0.67850694444444448</v>
      </c>
      <c r="P20" s="11">
        <f t="shared" si="0"/>
        <v>9.490740740740744E-3</v>
      </c>
      <c r="Q20" s="92"/>
    </row>
    <row r="21" spans="1:18" ht="19.5" customHeight="1" x14ac:dyDescent="0.25">
      <c r="A21" s="82">
        <v>5</v>
      </c>
      <c r="B21" s="85">
        <v>221</v>
      </c>
      <c r="C21" s="88" t="s">
        <v>36</v>
      </c>
      <c r="D21" s="3" t="s">
        <v>12</v>
      </c>
      <c r="E21" s="20">
        <v>2090634</v>
      </c>
      <c r="F21" s="160">
        <v>67</v>
      </c>
      <c r="G21" s="161">
        <v>68</v>
      </c>
      <c r="H21" s="160">
        <v>61</v>
      </c>
      <c r="I21" s="161">
        <v>60</v>
      </c>
      <c r="J21" s="161">
        <v>70</v>
      </c>
      <c r="K21" s="161">
        <v>57</v>
      </c>
      <c r="L21" s="161">
        <v>71</v>
      </c>
      <c r="M21" s="50">
        <f ca="1">IF(R22="","",VLOOKUP($R22,Barèmes!$A$1:$B$3,2,TRUE))</f>
        <v>100</v>
      </c>
      <c r="N21" s="11">
        <f>R4</f>
        <v>0.6118055555555556</v>
      </c>
      <c r="O21" s="34">
        <v>0.62583333333333335</v>
      </c>
      <c r="P21" s="11">
        <f t="shared" si="0"/>
        <v>1.402777777777775E-2</v>
      </c>
      <c r="Q21" s="90">
        <f>P21+P22+P23+P24</f>
        <v>7.0474537037036988E-2</v>
      </c>
    </row>
    <row r="22" spans="1:18" ht="19.5" customHeight="1" x14ac:dyDescent="0.25">
      <c r="A22" s="83"/>
      <c r="B22" s="86"/>
      <c r="C22" s="59"/>
      <c r="D22" s="5" t="s">
        <v>13</v>
      </c>
      <c r="E22" s="21">
        <v>2090635</v>
      </c>
      <c r="F22" s="166">
        <v>67</v>
      </c>
      <c r="G22" s="167">
        <v>68</v>
      </c>
      <c r="H22" s="166">
        <v>62</v>
      </c>
      <c r="I22" s="47"/>
      <c r="J22" s="167">
        <v>70</v>
      </c>
      <c r="K22" s="47"/>
      <c r="L22" s="167">
        <v>71</v>
      </c>
      <c r="M22" s="51"/>
      <c r="N22" s="12">
        <f>O21</f>
        <v>0.62583333333333335</v>
      </c>
      <c r="O22" s="35">
        <v>0.6482175925925926</v>
      </c>
      <c r="P22" s="11">
        <f t="shared" si="0"/>
        <v>2.2384259259259243E-2</v>
      </c>
      <c r="Q22" s="91"/>
      <c r="R22" s="10">
        <f ca="1">[1]!SOMME_SI_COULEUR(F21:L24,255)</f>
        <v>338</v>
      </c>
    </row>
    <row r="23" spans="1:18" ht="19.5" customHeight="1" x14ac:dyDescent="0.25">
      <c r="A23" s="83"/>
      <c r="B23" s="86"/>
      <c r="C23" s="59"/>
      <c r="D23" s="5" t="s">
        <v>14</v>
      </c>
      <c r="E23" s="21">
        <v>2026771</v>
      </c>
      <c r="F23" s="164">
        <v>66</v>
      </c>
      <c r="G23" s="165">
        <v>68</v>
      </c>
      <c r="H23" s="164">
        <v>63</v>
      </c>
      <c r="I23" s="165">
        <v>60</v>
      </c>
      <c r="J23" s="165">
        <v>70</v>
      </c>
      <c r="K23" s="165">
        <v>57</v>
      </c>
      <c r="L23" s="165">
        <v>71</v>
      </c>
      <c r="M23" s="51"/>
      <c r="N23" s="12">
        <f>O22</f>
        <v>0.6482175925925926</v>
      </c>
      <c r="O23" s="35">
        <v>0.66950231481481481</v>
      </c>
      <c r="P23" s="11">
        <f t="shared" si="0"/>
        <v>2.1284722222222219E-2</v>
      </c>
      <c r="Q23" s="91"/>
    </row>
    <row r="24" spans="1:18" ht="19.5" customHeight="1" x14ac:dyDescent="0.25">
      <c r="A24" s="84"/>
      <c r="B24" s="87"/>
      <c r="C24" s="89"/>
      <c r="D24" s="4" t="s">
        <v>15</v>
      </c>
      <c r="E24" s="22">
        <v>2026772</v>
      </c>
      <c r="F24" s="169">
        <v>66</v>
      </c>
      <c r="G24" s="170">
        <v>68</v>
      </c>
      <c r="H24" s="169">
        <v>64</v>
      </c>
      <c r="I24" s="48"/>
      <c r="J24" s="170">
        <v>70</v>
      </c>
      <c r="K24" s="48"/>
      <c r="L24" s="170">
        <v>71</v>
      </c>
      <c r="M24" s="52"/>
      <c r="N24" s="13">
        <f>O23</f>
        <v>0.66950231481481481</v>
      </c>
      <c r="O24" s="36">
        <v>0.68228009259259259</v>
      </c>
      <c r="P24" s="11">
        <f t="shared" si="0"/>
        <v>1.2777777777777777E-2</v>
      </c>
      <c r="Q24" s="92"/>
    </row>
    <row r="25" spans="1:18" ht="19.5" customHeight="1" x14ac:dyDescent="0.25">
      <c r="A25" s="82">
        <v>6</v>
      </c>
      <c r="B25" s="85">
        <v>231</v>
      </c>
      <c r="C25" s="88" t="s">
        <v>37</v>
      </c>
      <c r="D25" s="3" t="s">
        <v>12</v>
      </c>
      <c r="E25" s="20">
        <v>2026773</v>
      </c>
      <c r="F25" s="160">
        <v>66</v>
      </c>
      <c r="G25" s="161">
        <v>68</v>
      </c>
      <c r="H25" s="163">
        <v>62</v>
      </c>
      <c r="I25" s="161">
        <v>60</v>
      </c>
      <c r="J25" s="161">
        <v>70</v>
      </c>
      <c r="K25" s="161">
        <v>57</v>
      </c>
      <c r="L25" s="161">
        <v>71</v>
      </c>
      <c r="M25" s="50">
        <f ca="1">IF(R26="","",VLOOKUP($R26,Barèmes!$A$1:$B$3,2,TRUE))</f>
        <v>100</v>
      </c>
      <c r="N25" s="11">
        <f>R4</f>
        <v>0.6118055555555556</v>
      </c>
      <c r="O25" s="34">
        <v>0.63300925925925922</v>
      </c>
      <c r="P25" s="11">
        <f t="shared" si="0"/>
        <v>2.1203703703703614E-2</v>
      </c>
      <c r="Q25" s="90">
        <f>P25+P26+P27+P28</f>
        <v>8.2025462962962759E-2</v>
      </c>
    </row>
    <row r="26" spans="1:18" ht="19.5" customHeight="1" x14ac:dyDescent="0.25">
      <c r="A26" s="83"/>
      <c r="B26" s="86"/>
      <c r="C26" s="59"/>
      <c r="D26" s="5" t="s">
        <v>13</v>
      </c>
      <c r="E26" s="21">
        <v>2026774</v>
      </c>
      <c r="F26" s="166">
        <v>66</v>
      </c>
      <c r="G26" s="167">
        <v>68</v>
      </c>
      <c r="H26" s="166">
        <v>63</v>
      </c>
      <c r="I26" s="47"/>
      <c r="J26" s="167">
        <v>70</v>
      </c>
      <c r="K26" s="47"/>
      <c r="L26" s="167">
        <v>71</v>
      </c>
      <c r="M26" s="51"/>
      <c r="N26" s="12">
        <f>O25</f>
        <v>0.63300925925925922</v>
      </c>
      <c r="O26" s="35">
        <v>0.64820601851851845</v>
      </c>
      <c r="P26" s="11">
        <f t="shared" si="0"/>
        <v>1.5196759259259229E-2</v>
      </c>
      <c r="Q26" s="91"/>
      <c r="R26" s="10">
        <f ca="1">[1]!SOMME_SI_COULEUR(F25:L28,255)</f>
        <v>521</v>
      </c>
    </row>
    <row r="27" spans="1:18" ht="19.5" customHeight="1" x14ac:dyDescent="0.25">
      <c r="A27" s="83"/>
      <c r="B27" s="86"/>
      <c r="C27" s="59"/>
      <c r="D27" s="5" t="s">
        <v>14</v>
      </c>
      <c r="E27" s="21">
        <v>1212000</v>
      </c>
      <c r="F27" s="164">
        <v>67</v>
      </c>
      <c r="G27" s="165">
        <v>68</v>
      </c>
      <c r="H27" s="164">
        <v>64</v>
      </c>
      <c r="I27" s="167">
        <v>60</v>
      </c>
      <c r="J27" s="165">
        <v>70</v>
      </c>
      <c r="K27" s="165">
        <v>57</v>
      </c>
      <c r="L27" s="165">
        <v>71</v>
      </c>
      <c r="M27" s="51"/>
      <c r="N27" s="12">
        <f>O26</f>
        <v>0.64820601851851845</v>
      </c>
      <c r="O27" s="35">
        <v>0.67880787037037038</v>
      </c>
      <c r="P27" s="11">
        <f t="shared" si="0"/>
        <v>3.0601851851851936E-2</v>
      </c>
      <c r="Q27" s="91"/>
    </row>
    <row r="28" spans="1:18" ht="19.5" customHeight="1" x14ac:dyDescent="0.25">
      <c r="A28" s="84"/>
      <c r="B28" s="87"/>
      <c r="C28" s="89"/>
      <c r="D28" s="4" t="s">
        <v>15</v>
      </c>
      <c r="E28" s="22">
        <v>2026776</v>
      </c>
      <c r="F28" s="169">
        <v>67</v>
      </c>
      <c r="G28" s="170">
        <v>68</v>
      </c>
      <c r="H28" s="171">
        <v>61</v>
      </c>
      <c r="I28" s="48"/>
      <c r="J28" s="170">
        <v>70</v>
      </c>
      <c r="K28" s="48"/>
      <c r="L28" s="170">
        <v>71</v>
      </c>
      <c r="M28" s="52"/>
      <c r="N28" s="13">
        <v>0.66875000000000007</v>
      </c>
      <c r="O28" s="36">
        <v>0.68377314814814805</v>
      </c>
      <c r="P28" s="11">
        <f t="shared" si="0"/>
        <v>1.502314814814798E-2</v>
      </c>
      <c r="Q28" s="92"/>
    </row>
    <row r="29" spans="1:18" ht="19.5" customHeight="1" x14ac:dyDescent="0.25">
      <c r="A29" s="82">
        <v>7</v>
      </c>
      <c r="B29" s="85">
        <v>232</v>
      </c>
      <c r="C29" s="88" t="s">
        <v>38</v>
      </c>
      <c r="D29" s="3" t="s">
        <v>12</v>
      </c>
      <c r="E29" s="20">
        <v>2026777</v>
      </c>
      <c r="F29" s="163">
        <v>67</v>
      </c>
      <c r="G29" s="49">
        <v>68</v>
      </c>
      <c r="H29" s="44">
        <v>63</v>
      </c>
      <c r="I29" s="49">
        <v>60</v>
      </c>
      <c r="J29" s="49">
        <v>70</v>
      </c>
      <c r="K29" s="49">
        <v>57</v>
      </c>
      <c r="L29" s="49">
        <v>71</v>
      </c>
      <c r="M29" s="50">
        <f ca="1">IF(R30="","",VLOOKUP($R30,Barèmes!$A$1:$B$3,2,TRUE))</f>
        <v>100</v>
      </c>
      <c r="N29" s="11">
        <f>R4</f>
        <v>0.6118055555555556</v>
      </c>
      <c r="O29" s="34">
        <v>0.625</v>
      </c>
      <c r="P29" s="11">
        <f t="shared" si="0"/>
        <v>1.3194444444444398E-2</v>
      </c>
      <c r="Q29" s="90">
        <f>P29+P30+P31+P32</f>
        <v>0.1381944444444444</v>
      </c>
    </row>
    <row r="30" spans="1:18" ht="19.5" customHeight="1" x14ac:dyDescent="0.25">
      <c r="A30" s="83"/>
      <c r="B30" s="86"/>
      <c r="C30" s="59"/>
      <c r="D30" s="5" t="s">
        <v>13</v>
      </c>
      <c r="E30" s="21">
        <v>2026778</v>
      </c>
      <c r="F30" s="45">
        <v>67</v>
      </c>
      <c r="G30" s="47">
        <v>68</v>
      </c>
      <c r="H30" s="45">
        <v>64</v>
      </c>
      <c r="I30" s="47"/>
      <c r="J30" s="47">
        <v>70</v>
      </c>
      <c r="K30" s="47"/>
      <c r="L30" s="47">
        <v>71</v>
      </c>
      <c r="M30" s="51"/>
      <c r="N30" s="12">
        <f>O29</f>
        <v>0.625</v>
      </c>
      <c r="O30" s="35">
        <v>0.66666666666666663</v>
      </c>
      <c r="P30" s="11">
        <f t="shared" si="0"/>
        <v>4.166666666666663E-2</v>
      </c>
      <c r="Q30" s="91"/>
      <c r="R30" s="10">
        <f ca="1">[1]!SOMME_SI_COULEUR(F29:L32,255)</f>
        <v>67</v>
      </c>
    </row>
    <row r="31" spans="1:18" ht="19.5" customHeight="1" x14ac:dyDescent="0.25">
      <c r="A31" s="83"/>
      <c r="B31" s="86"/>
      <c r="C31" s="59"/>
      <c r="D31" s="5" t="s">
        <v>14</v>
      </c>
      <c r="E31" s="21">
        <v>2026779</v>
      </c>
      <c r="F31" s="45">
        <v>66</v>
      </c>
      <c r="G31" s="47">
        <v>68</v>
      </c>
      <c r="H31" s="45">
        <v>61</v>
      </c>
      <c r="I31" s="47">
        <v>60</v>
      </c>
      <c r="J31" s="47">
        <v>70</v>
      </c>
      <c r="K31" s="47">
        <v>57</v>
      </c>
      <c r="L31" s="47">
        <v>71</v>
      </c>
      <c r="M31" s="51"/>
      <c r="N31" s="12">
        <f>O30</f>
        <v>0.66666666666666663</v>
      </c>
      <c r="O31" s="35">
        <v>0.70833333333333337</v>
      </c>
      <c r="P31" s="11">
        <f t="shared" si="0"/>
        <v>4.1666666666666741E-2</v>
      </c>
      <c r="Q31" s="91"/>
    </row>
    <row r="32" spans="1:18" ht="19.5" customHeight="1" x14ac:dyDescent="0.25">
      <c r="A32" s="84"/>
      <c r="B32" s="87"/>
      <c r="C32" s="89"/>
      <c r="D32" s="4" t="s">
        <v>15</v>
      </c>
      <c r="E32" s="22">
        <v>2026780</v>
      </c>
      <c r="F32" s="46">
        <v>66</v>
      </c>
      <c r="G32" s="48">
        <v>68</v>
      </c>
      <c r="H32" s="46">
        <v>62</v>
      </c>
      <c r="I32" s="48"/>
      <c r="J32" s="48">
        <v>70</v>
      </c>
      <c r="K32" s="48"/>
      <c r="L32" s="48">
        <v>71</v>
      </c>
      <c r="M32" s="52"/>
      <c r="N32" s="13">
        <f>O31</f>
        <v>0.70833333333333337</v>
      </c>
      <c r="O32" s="36">
        <v>0.75</v>
      </c>
      <c r="P32" s="11">
        <f t="shared" si="0"/>
        <v>4.166666666666663E-2</v>
      </c>
      <c r="Q32" s="92"/>
    </row>
    <row r="33" spans="1:18" ht="19.5" customHeight="1" x14ac:dyDescent="0.25">
      <c r="A33" s="82">
        <v>8</v>
      </c>
      <c r="B33" s="85">
        <v>233</v>
      </c>
      <c r="C33" s="88" t="s">
        <v>39</v>
      </c>
      <c r="D33" s="3" t="s">
        <v>12</v>
      </c>
      <c r="E33" s="20">
        <v>2026781</v>
      </c>
      <c r="F33" s="163">
        <v>66</v>
      </c>
      <c r="G33" s="162">
        <v>68</v>
      </c>
      <c r="H33" s="163">
        <v>64</v>
      </c>
      <c r="I33" s="162">
        <v>60</v>
      </c>
      <c r="J33" s="162">
        <v>70</v>
      </c>
      <c r="K33" s="162">
        <v>57</v>
      </c>
      <c r="L33" s="162">
        <v>71</v>
      </c>
      <c r="M33" s="50">
        <f ca="1">IF(R34="","",VLOOKUP($R34,Barèmes!$A$1:$B$3,2,TRUE))</f>
        <v>100</v>
      </c>
      <c r="N33" s="11">
        <f>R4</f>
        <v>0.6118055555555556</v>
      </c>
      <c r="O33" s="34">
        <v>0.64785879629629628</v>
      </c>
      <c r="P33" s="11">
        <f t="shared" si="0"/>
        <v>3.6053240740740677E-2</v>
      </c>
      <c r="Q33" s="90">
        <f>P33+P34+P35+P36</f>
        <v>7.2523148148148087E-2</v>
      </c>
    </row>
    <row r="34" spans="1:18" ht="19.5" customHeight="1" x14ac:dyDescent="0.25">
      <c r="A34" s="83"/>
      <c r="B34" s="86"/>
      <c r="C34" s="59"/>
      <c r="D34" s="5" t="s">
        <v>13</v>
      </c>
      <c r="E34" s="21">
        <v>2026782</v>
      </c>
      <c r="F34" s="164">
        <v>66</v>
      </c>
      <c r="G34" s="165">
        <v>68</v>
      </c>
      <c r="H34" s="164">
        <v>61</v>
      </c>
      <c r="I34" s="47"/>
      <c r="J34" s="165">
        <v>70</v>
      </c>
      <c r="K34" s="47"/>
      <c r="L34" s="167">
        <v>71</v>
      </c>
      <c r="M34" s="51"/>
      <c r="N34" s="12">
        <f>O33</f>
        <v>0.64785879629629628</v>
      </c>
      <c r="O34" s="35">
        <v>0.65997685185185184</v>
      </c>
      <c r="P34" s="11">
        <f t="shared" si="0"/>
        <v>1.2118055555555562E-2</v>
      </c>
      <c r="Q34" s="91"/>
      <c r="R34" s="10">
        <f ca="1">[1]!SOMME_SI_COULEUR(F33:L36,255)</f>
        <v>527</v>
      </c>
    </row>
    <row r="35" spans="1:18" ht="19.5" customHeight="1" x14ac:dyDescent="0.25">
      <c r="A35" s="83"/>
      <c r="B35" s="86"/>
      <c r="C35" s="59"/>
      <c r="D35" s="5" t="s">
        <v>14</v>
      </c>
      <c r="E35" s="21">
        <v>2026784</v>
      </c>
      <c r="F35" s="164">
        <v>67</v>
      </c>
      <c r="G35" s="165">
        <v>68</v>
      </c>
      <c r="H35" s="164">
        <v>62</v>
      </c>
      <c r="I35" s="165">
        <v>60</v>
      </c>
      <c r="J35" s="165">
        <v>70</v>
      </c>
      <c r="K35" s="165">
        <v>57</v>
      </c>
      <c r="L35" s="165">
        <v>71</v>
      </c>
      <c r="M35" s="51"/>
      <c r="N35" s="12">
        <f>O34</f>
        <v>0.65997685185185184</v>
      </c>
      <c r="O35" s="35">
        <v>0.68432870370370369</v>
      </c>
      <c r="P35" s="11">
        <f t="shared" si="0"/>
        <v>2.4351851851851847E-2</v>
      </c>
      <c r="Q35" s="91"/>
    </row>
    <row r="36" spans="1:18" ht="19.5" customHeight="1" x14ac:dyDescent="0.25">
      <c r="A36" s="84"/>
      <c r="B36" s="87"/>
      <c r="C36" s="89"/>
      <c r="D36" s="4" t="s">
        <v>15</v>
      </c>
      <c r="E36" s="22">
        <v>2026785</v>
      </c>
      <c r="F36" s="46">
        <v>67</v>
      </c>
      <c r="G36" s="48">
        <v>68</v>
      </c>
      <c r="H36" s="46">
        <v>63</v>
      </c>
      <c r="I36" s="48"/>
      <c r="J36" s="48">
        <v>70</v>
      </c>
      <c r="K36" s="48"/>
      <c r="L36" s="48">
        <v>71</v>
      </c>
      <c r="M36" s="52"/>
      <c r="N36" s="13">
        <v>0.66875000000000007</v>
      </c>
      <c r="O36" s="36" t="s">
        <v>31</v>
      </c>
      <c r="P36" s="11">
        <f t="shared" si="0"/>
        <v>0</v>
      </c>
      <c r="Q36" s="92"/>
    </row>
    <row r="37" spans="1:18" ht="19.5" customHeight="1" x14ac:dyDescent="0.25">
      <c r="A37" s="82">
        <v>9</v>
      </c>
      <c r="B37" s="85">
        <v>241</v>
      </c>
      <c r="C37" s="88" t="s">
        <v>40</v>
      </c>
      <c r="D37" s="3" t="s">
        <v>12</v>
      </c>
      <c r="E37" s="20">
        <v>2026786</v>
      </c>
      <c r="F37" s="160">
        <v>66</v>
      </c>
      <c r="G37" s="161">
        <v>68</v>
      </c>
      <c r="H37" s="160">
        <v>61</v>
      </c>
      <c r="I37" s="161">
        <v>60</v>
      </c>
      <c r="J37" s="161">
        <v>70</v>
      </c>
      <c r="K37" s="161">
        <v>57</v>
      </c>
      <c r="L37" s="161">
        <v>71</v>
      </c>
      <c r="M37" s="50">
        <f ca="1">IF(R38="","",VLOOKUP($R38,Barèmes!$A$1:$B$3,2,TRUE))</f>
        <v>0</v>
      </c>
      <c r="N37" s="11">
        <f>R4</f>
        <v>0.6118055555555556</v>
      </c>
      <c r="O37" s="34">
        <v>0.62476851851851845</v>
      </c>
      <c r="P37" s="11">
        <f t="shared" si="0"/>
        <v>1.2962962962962843E-2</v>
      </c>
      <c r="Q37" s="90">
        <f>P37+P38+P39+P40</f>
        <v>4.7106481481481444E-2</v>
      </c>
    </row>
    <row r="38" spans="1:18" ht="19.5" customHeight="1" x14ac:dyDescent="0.25">
      <c r="A38" s="83"/>
      <c r="B38" s="86"/>
      <c r="C38" s="59"/>
      <c r="D38" s="5" t="s">
        <v>13</v>
      </c>
      <c r="E38" s="21">
        <v>2026787</v>
      </c>
      <c r="F38" s="164">
        <v>66</v>
      </c>
      <c r="G38" s="165">
        <v>68</v>
      </c>
      <c r="H38" s="164">
        <v>62</v>
      </c>
      <c r="I38" s="47"/>
      <c r="J38" s="165">
        <v>70</v>
      </c>
      <c r="K38" s="47"/>
      <c r="L38" s="165">
        <v>71</v>
      </c>
      <c r="M38" s="51"/>
      <c r="N38" s="12">
        <f>O37</f>
        <v>0.62476851851851845</v>
      </c>
      <c r="O38" s="35">
        <v>0.63762731481481483</v>
      </c>
      <c r="P38" s="11">
        <f t="shared" si="0"/>
        <v>1.2858796296296382E-2</v>
      </c>
      <c r="Q38" s="91"/>
      <c r="R38" s="10">
        <f ca="1">[1]!SOMME_SI_COULEUR(F37:L40,255)</f>
        <v>0</v>
      </c>
    </row>
    <row r="39" spans="1:18" ht="19.5" customHeight="1" x14ac:dyDescent="0.25">
      <c r="A39" s="83"/>
      <c r="B39" s="86"/>
      <c r="C39" s="59"/>
      <c r="D39" s="5" t="s">
        <v>14</v>
      </c>
      <c r="E39" s="21">
        <v>2026788</v>
      </c>
      <c r="F39" s="164">
        <v>67</v>
      </c>
      <c r="G39" s="165">
        <v>68</v>
      </c>
      <c r="H39" s="164">
        <v>63</v>
      </c>
      <c r="I39" s="165">
        <v>60</v>
      </c>
      <c r="J39" s="165">
        <v>70</v>
      </c>
      <c r="K39" s="165">
        <v>57</v>
      </c>
      <c r="L39" s="165">
        <v>71</v>
      </c>
      <c r="M39" s="51"/>
      <c r="N39" s="12">
        <f>O38</f>
        <v>0.63762731481481483</v>
      </c>
      <c r="O39" s="35">
        <v>0.64959490740740744</v>
      </c>
      <c r="P39" s="11">
        <f t="shared" si="0"/>
        <v>1.1967592592592613E-2</v>
      </c>
      <c r="Q39" s="91"/>
    </row>
    <row r="40" spans="1:18" ht="19.5" customHeight="1" x14ac:dyDescent="0.25">
      <c r="A40" s="84"/>
      <c r="B40" s="87"/>
      <c r="C40" s="89"/>
      <c r="D40" s="4" t="s">
        <v>15</v>
      </c>
      <c r="E40" s="22">
        <v>2026789</v>
      </c>
      <c r="F40" s="169">
        <v>67</v>
      </c>
      <c r="G40" s="170">
        <v>68</v>
      </c>
      <c r="H40" s="169">
        <v>64</v>
      </c>
      <c r="I40" s="48"/>
      <c r="J40" s="170">
        <v>70</v>
      </c>
      <c r="K40" s="48"/>
      <c r="L40" s="170">
        <v>71</v>
      </c>
      <c r="M40" s="52"/>
      <c r="N40" s="13">
        <f>O39</f>
        <v>0.64959490740740744</v>
      </c>
      <c r="O40" s="36">
        <v>0.65891203703703705</v>
      </c>
      <c r="P40" s="11">
        <f t="shared" si="0"/>
        <v>9.3171296296296058E-3</v>
      </c>
      <c r="Q40" s="92"/>
    </row>
    <row r="41" spans="1:18" ht="19.5" customHeight="1" x14ac:dyDescent="0.25">
      <c r="A41" s="82">
        <v>10</v>
      </c>
      <c r="B41" s="85">
        <v>242</v>
      </c>
      <c r="C41" s="88" t="s">
        <v>41</v>
      </c>
      <c r="D41" s="3" t="s">
        <v>12</v>
      </c>
      <c r="E41" s="20">
        <v>2026790</v>
      </c>
      <c r="F41" s="160">
        <v>67</v>
      </c>
      <c r="G41" s="161">
        <v>68</v>
      </c>
      <c r="H41" s="160">
        <v>62</v>
      </c>
      <c r="I41" s="161">
        <v>60</v>
      </c>
      <c r="J41" s="161">
        <v>70</v>
      </c>
      <c r="K41" s="161">
        <v>57</v>
      </c>
      <c r="L41" s="161">
        <v>71</v>
      </c>
      <c r="M41" s="50">
        <f ca="1">IF(R42="","",VLOOKUP($R42,Barèmes!$A$1:$B$3,2,TRUE))</f>
        <v>0</v>
      </c>
      <c r="N41" s="11">
        <f>R4</f>
        <v>0.6118055555555556</v>
      </c>
      <c r="O41" s="34">
        <v>0.62593750000000004</v>
      </c>
      <c r="P41" s="11">
        <f t="shared" si="0"/>
        <v>1.4131944444444433E-2</v>
      </c>
      <c r="Q41" s="90">
        <f>P41+P42+P43+P44</f>
        <v>5.6666666666666643E-2</v>
      </c>
    </row>
    <row r="42" spans="1:18" ht="19.5" customHeight="1" x14ac:dyDescent="0.25">
      <c r="A42" s="83"/>
      <c r="B42" s="86"/>
      <c r="C42" s="59"/>
      <c r="D42" s="5" t="s">
        <v>13</v>
      </c>
      <c r="E42" s="21">
        <v>2026791</v>
      </c>
      <c r="F42" s="164">
        <v>67</v>
      </c>
      <c r="G42" s="165">
        <v>68</v>
      </c>
      <c r="H42" s="164">
        <v>63</v>
      </c>
      <c r="I42" s="47"/>
      <c r="J42" s="165">
        <v>70</v>
      </c>
      <c r="K42" s="47"/>
      <c r="L42" s="165">
        <v>71</v>
      </c>
      <c r="M42" s="51"/>
      <c r="N42" s="12">
        <f>O41</f>
        <v>0.62593750000000004</v>
      </c>
      <c r="O42" s="35">
        <v>0.64347222222222222</v>
      </c>
      <c r="P42" s="11">
        <f t="shared" si="0"/>
        <v>1.7534722222222188E-2</v>
      </c>
      <c r="Q42" s="91"/>
      <c r="R42" s="10">
        <f ca="1">[1]!SOMME_SI_COULEUR(F41:L44,255)</f>
        <v>0</v>
      </c>
    </row>
    <row r="43" spans="1:18" ht="19.5" customHeight="1" x14ac:dyDescent="0.25">
      <c r="A43" s="83"/>
      <c r="B43" s="86"/>
      <c r="C43" s="59"/>
      <c r="D43" s="5" t="s">
        <v>14</v>
      </c>
      <c r="E43" s="21">
        <v>2026792</v>
      </c>
      <c r="F43" s="164">
        <v>66</v>
      </c>
      <c r="G43" s="165">
        <v>68</v>
      </c>
      <c r="H43" s="164">
        <v>64</v>
      </c>
      <c r="I43" s="165">
        <v>60</v>
      </c>
      <c r="J43" s="165">
        <v>70</v>
      </c>
      <c r="K43" s="165">
        <v>57</v>
      </c>
      <c r="L43" s="165">
        <v>71</v>
      </c>
      <c r="M43" s="51"/>
      <c r="N43" s="12">
        <f>O42</f>
        <v>0.64347222222222222</v>
      </c>
      <c r="O43" s="35">
        <v>0.65622685185185181</v>
      </c>
      <c r="P43" s="11">
        <f t="shared" si="0"/>
        <v>1.2754629629629588E-2</v>
      </c>
      <c r="Q43" s="91"/>
    </row>
    <row r="44" spans="1:18" ht="19.5" customHeight="1" x14ac:dyDescent="0.25">
      <c r="A44" s="84"/>
      <c r="B44" s="87"/>
      <c r="C44" s="89"/>
      <c r="D44" s="4" t="s">
        <v>15</v>
      </c>
      <c r="E44" s="22">
        <v>2026793</v>
      </c>
      <c r="F44" s="169">
        <v>66</v>
      </c>
      <c r="G44" s="170">
        <v>68</v>
      </c>
      <c r="H44" s="169">
        <v>61</v>
      </c>
      <c r="I44" s="48"/>
      <c r="J44" s="170">
        <v>70</v>
      </c>
      <c r="K44" s="48"/>
      <c r="L44" s="170">
        <v>71</v>
      </c>
      <c r="M44" s="52"/>
      <c r="N44" s="13">
        <f>O43</f>
        <v>0.65622685185185181</v>
      </c>
      <c r="O44" s="36">
        <v>0.66847222222222225</v>
      </c>
      <c r="P44" s="11">
        <f t="shared" si="0"/>
        <v>1.2245370370370434E-2</v>
      </c>
      <c r="Q44" s="92"/>
    </row>
    <row r="45" spans="1:18" ht="19.5" customHeight="1" x14ac:dyDescent="0.25">
      <c r="A45" s="82">
        <v>11</v>
      </c>
      <c r="B45" s="85">
        <v>243</v>
      </c>
      <c r="C45" s="88" t="s">
        <v>42</v>
      </c>
      <c r="D45" s="3" t="s">
        <v>12</v>
      </c>
      <c r="E45" s="20">
        <v>2026794</v>
      </c>
      <c r="F45" s="160">
        <v>66</v>
      </c>
      <c r="G45" s="161">
        <v>68</v>
      </c>
      <c r="H45" s="160">
        <v>63</v>
      </c>
      <c r="I45" s="161">
        <v>60</v>
      </c>
      <c r="J45" s="161">
        <v>70</v>
      </c>
      <c r="K45" s="161">
        <v>57</v>
      </c>
      <c r="L45" s="161">
        <v>71</v>
      </c>
      <c r="M45" s="50">
        <f ca="1">IF(R46="","",VLOOKUP($R46,Barèmes!$A$1:$B$3,2,TRUE))</f>
        <v>0</v>
      </c>
      <c r="N45" s="11">
        <f>R4</f>
        <v>0.6118055555555556</v>
      </c>
      <c r="O45" s="34">
        <v>0.62675925925925924</v>
      </c>
      <c r="P45" s="11">
        <f t="shared" si="0"/>
        <v>1.4953703703703636E-2</v>
      </c>
      <c r="Q45" s="90">
        <f>P45+P46+P47+P48</f>
        <v>5.7233796296296213E-2</v>
      </c>
    </row>
    <row r="46" spans="1:18" ht="19.5" customHeight="1" x14ac:dyDescent="0.25">
      <c r="A46" s="83"/>
      <c r="B46" s="86"/>
      <c r="C46" s="59"/>
      <c r="D46" s="5" t="s">
        <v>13</v>
      </c>
      <c r="E46" s="21">
        <v>2026795</v>
      </c>
      <c r="F46" s="164">
        <v>66</v>
      </c>
      <c r="G46" s="165">
        <v>68</v>
      </c>
      <c r="H46" s="164">
        <v>64</v>
      </c>
      <c r="I46" s="47"/>
      <c r="J46" s="165">
        <v>70</v>
      </c>
      <c r="K46" s="47"/>
      <c r="L46" s="165">
        <v>71</v>
      </c>
      <c r="M46" s="51"/>
      <c r="N46" s="12">
        <f>O45</f>
        <v>0.62675925925925924</v>
      </c>
      <c r="O46" s="35">
        <v>0.63961805555555562</v>
      </c>
      <c r="P46" s="11">
        <f t="shared" si="0"/>
        <v>1.2858796296296382E-2</v>
      </c>
      <c r="Q46" s="91"/>
      <c r="R46" s="10">
        <f ca="1">[1]!SOMME_SI_COULEUR(F45:L48,255)</f>
        <v>0</v>
      </c>
    </row>
    <row r="47" spans="1:18" ht="19.5" customHeight="1" x14ac:dyDescent="0.25">
      <c r="A47" s="83"/>
      <c r="B47" s="86"/>
      <c r="C47" s="59"/>
      <c r="D47" s="5" t="s">
        <v>14</v>
      </c>
      <c r="E47" s="21">
        <v>2026796</v>
      </c>
      <c r="F47" s="164">
        <v>67</v>
      </c>
      <c r="G47" s="165">
        <v>68</v>
      </c>
      <c r="H47" s="164">
        <v>61</v>
      </c>
      <c r="I47" s="165">
        <v>60</v>
      </c>
      <c r="J47" s="165">
        <v>70</v>
      </c>
      <c r="K47" s="165">
        <v>57</v>
      </c>
      <c r="L47" s="165">
        <v>71</v>
      </c>
      <c r="M47" s="51"/>
      <c r="N47" s="12">
        <f>O46</f>
        <v>0.63961805555555562</v>
      </c>
      <c r="O47" s="35">
        <v>0.65590277777777783</v>
      </c>
      <c r="P47" s="11">
        <f t="shared" si="0"/>
        <v>1.6284722222222214E-2</v>
      </c>
      <c r="Q47" s="91"/>
    </row>
    <row r="48" spans="1:18" ht="19.5" customHeight="1" x14ac:dyDescent="0.25">
      <c r="A48" s="84"/>
      <c r="B48" s="87"/>
      <c r="C48" s="89"/>
      <c r="D48" s="4" t="s">
        <v>15</v>
      </c>
      <c r="E48" s="22">
        <v>2026797</v>
      </c>
      <c r="F48" s="169">
        <v>67</v>
      </c>
      <c r="G48" s="170">
        <v>68</v>
      </c>
      <c r="H48" s="169">
        <v>62</v>
      </c>
      <c r="I48" s="48"/>
      <c r="J48" s="170">
        <v>70</v>
      </c>
      <c r="K48" s="48"/>
      <c r="L48" s="170">
        <v>71</v>
      </c>
      <c r="M48" s="52"/>
      <c r="N48" s="13">
        <f>O47</f>
        <v>0.65590277777777783</v>
      </c>
      <c r="O48" s="36">
        <v>0.66903935185185182</v>
      </c>
      <c r="P48" s="11">
        <f t="shared" si="0"/>
        <v>1.3136574074073981E-2</v>
      </c>
      <c r="Q48" s="92"/>
    </row>
    <row r="49" spans="1:18" ht="19.5" customHeight="1" x14ac:dyDescent="0.25">
      <c r="A49" s="82">
        <v>12</v>
      </c>
      <c r="B49" s="85">
        <v>244</v>
      </c>
      <c r="C49" s="88" t="s">
        <v>43</v>
      </c>
      <c r="D49" s="3" t="s">
        <v>12</v>
      </c>
      <c r="E49" s="7">
        <v>2026798</v>
      </c>
      <c r="F49" s="163">
        <v>67</v>
      </c>
      <c r="G49" s="162">
        <v>68</v>
      </c>
      <c r="H49" s="163">
        <v>64</v>
      </c>
      <c r="I49" s="162">
        <v>60</v>
      </c>
      <c r="J49" s="162">
        <v>70</v>
      </c>
      <c r="K49" s="162">
        <v>57</v>
      </c>
      <c r="L49" s="162">
        <v>71</v>
      </c>
      <c r="M49" s="50">
        <f ca="1">IF(R50="","",VLOOKUP($R50,Barèmes!$A$1:$B$3,2,TRUE))</f>
        <v>100</v>
      </c>
      <c r="N49" s="11">
        <f>R4</f>
        <v>0.6118055555555556</v>
      </c>
      <c r="O49" s="168">
        <v>0.63876157407407408</v>
      </c>
      <c r="P49" s="11">
        <f t="shared" si="0"/>
        <v>2.6956018518518476E-2</v>
      </c>
      <c r="Q49" s="90">
        <f>P49+P50+P51+P52</f>
        <v>4.1342592592592542E-2</v>
      </c>
    </row>
    <row r="50" spans="1:18" ht="19.5" customHeight="1" x14ac:dyDescent="0.25">
      <c r="A50" s="83"/>
      <c r="B50" s="86"/>
      <c r="C50" s="59"/>
      <c r="D50" s="5" t="s">
        <v>13</v>
      </c>
      <c r="E50" s="8">
        <v>2026799</v>
      </c>
      <c r="F50" s="164">
        <v>67</v>
      </c>
      <c r="G50" s="165">
        <v>68</v>
      </c>
      <c r="H50" s="166">
        <v>61</v>
      </c>
      <c r="I50" s="47"/>
      <c r="J50" s="167">
        <v>70</v>
      </c>
      <c r="K50" s="47"/>
      <c r="L50" s="167">
        <v>71</v>
      </c>
      <c r="M50" s="51"/>
      <c r="N50" s="12">
        <f t="shared" ref="N50:N52" si="1">O49</f>
        <v>0.63876157407407408</v>
      </c>
      <c r="O50" s="35">
        <v>0.65314814814814814</v>
      </c>
      <c r="P50" s="11">
        <f t="shared" si="0"/>
        <v>1.4386574074074066E-2</v>
      </c>
      <c r="Q50" s="91"/>
      <c r="R50" s="10">
        <f ca="1">[1]!SOMME_SI_COULEUR(F49:L52,255)</f>
        <v>1113</v>
      </c>
    </row>
    <row r="51" spans="1:18" ht="19.5" customHeight="1" x14ac:dyDescent="0.25">
      <c r="A51" s="83"/>
      <c r="B51" s="86"/>
      <c r="C51" s="59"/>
      <c r="D51" s="5" t="s">
        <v>14</v>
      </c>
      <c r="E51" s="8">
        <v>2026800</v>
      </c>
      <c r="F51" s="166">
        <v>66</v>
      </c>
      <c r="G51" s="167">
        <v>68</v>
      </c>
      <c r="H51" s="166">
        <v>62</v>
      </c>
      <c r="I51" s="167">
        <v>60</v>
      </c>
      <c r="J51" s="167">
        <v>70</v>
      </c>
      <c r="K51" s="167">
        <v>57</v>
      </c>
      <c r="L51" s="167">
        <v>71</v>
      </c>
      <c r="M51" s="51"/>
      <c r="N51" s="12">
        <f t="shared" si="1"/>
        <v>0.65314814814814814</v>
      </c>
      <c r="O51" s="35" t="s">
        <v>31</v>
      </c>
      <c r="P51" s="11">
        <f t="shared" si="0"/>
        <v>0</v>
      </c>
      <c r="Q51" s="91"/>
    </row>
    <row r="52" spans="1:18" ht="19.5" customHeight="1" x14ac:dyDescent="0.25">
      <c r="A52" s="84"/>
      <c r="B52" s="87"/>
      <c r="C52" s="89"/>
      <c r="D52" s="4" t="s">
        <v>15</v>
      </c>
      <c r="E52" s="9">
        <v>1314150</v>
      </c>
      <c r="F52" s="169">
        <v>66</v>
      </c>
      <c r="G52" s="170">
        <v>68</v>
      </c>
      <c r="H52" s="169">
        <v>63</v>
      </c>
      <c r="I52" s="48"/>
      <c r="J52" s="170">
        <v>70</v>
      </c>
      <c r="K52" s="48"/>
      <c r="L52" s="170">
        <v>71</v>
      </c>
      <c r="M52" s="52"/>
      <c r="N52" s="13">
        <v>0.66875000000000007</v>
      </c>
      <c r="O52" s="36" t="s">
        <v>83</v>
      </c>
      <c r="P52" s="11">
        <f t="shared" si="0"/>
        <v>0</v>
      </c>
      <c r="Q52" s="92"/>
    </row>
    <row r="53" spans="1:18" ht="19.5" customHeight="1" x14ac:dyDescent="0.25">
      <c r="A53" s="82">
        <v>13</v>
      </c>
      <c r="B53" s="85">
        <v>245</v>
      </c>
      <c r="C53" s="88" t="s">
        <v>44</v>
      </c>
      <c r="D53" s="3" t="s">
        <v>12</v>
      </c>
      <c r="E53" s="7">
        <v>2026802</v>
      </c>
      <c r="F53" s="160">
        <v>67</v>
      </c>
      <c r="G53" s="161">
        <v>68</v>
      </c>
      <c r="H53" s="160">
        <v>61</v>
      </c>
      <c r="I53" s="161">
        <v>60</v>
      </c>
      <c r="J53" s="161">
        <v>70</v>
      </c>
      <c r="K53" s="161">
        <v>57</v>
      </c>
      <c r="L53" s="162">
        <v>71</v>
      </c>
      <c r="M53" s="50">
        <f ca="1">IF(R54="","",VLOOKUP($R54,Barèmes!$A$1:$B$3,2,TRUE))</f>
        <v>100</v>
      </c>
      <c r="N53" s="11">
        <f>R4</f>
        <v>0.6118055555555556</v>
      </c>
      <c r="O53" s="34">
        <v>0.62906249999999997</v>
      </c>
      <c r="P53" s="11">
        <f t="shared" si="0"/>
        <v>1.7256944444444366E-2</v>
      </c>
      <c r="Q53" s="90">
        <f>P53+P54+P55+P56</f>
        <v>7.3645833333333188E-2</v>
      </c>
    </row>
    <row r="54" spans="1:18" ht="19.5" customHeight="1" x14ac:dyDescent="0.25">
      <c r="A54" s="83"/>
      <c r="B54" s="86"/>
      <c r="C54" s="59"/>
      <c r="D54" s="5" t="s">
        <v>13</v>
      </c>
      <c r="E54" s="8">
        <v>2026803</v>
      </c>
      <c r="F54" s="164">
        <v>67</v>
      </c>
      <c r="G54" s="165">
        <v>68</v>
      </c>
      <c r="H54" s="164">
        <v>62</v>
      </c>
      <c r="I54" s="47"/>
      <c r="J54" s="165">
        <v>70</v>
      </c>
      <c r="K54" s="47"/>
      <c r="L54" s="165">
        <v>71</v>
      </c>
      <c r="M54" s="51"/>
      <c r="N54" s="12">
        <f t="shared" ref="N54:N56" si="2">O53</f>
        <v>0.62906249999999997</v>
      </c>
      <c r="O54" s="35">
        <v>0.65083333333333326</v>
      </c>
      <c r="P54" s="11">
        <f t="shared" si="0"/>
        <v>2.1770833333333295E-2</v>
      </c>
      <c r="Q54" s="91"/>
      <c r="R54" s="10">
        <f ca="1">[1]!SOMME_SI_COULEUR(F53:L56,255)</f>
        <v>71</v>
      </c>
    </row>
    <row r="55" spans="1:18" ht="19.5" customHeight="1" x14ac:dyDescent="0.25">
      <c r="A55" s="83"/>
      <c r="B55" s="86"/>
      <c r="C55" s="59"/>
      <c r="D55" s="5" t="s">
        <v>14</v>
      </c>
      <c r="E55" s="8">
        <v>2026804</v>
      </c>
      <c r="F55" s="164">
        <v>66</v>
      </c>
      <c r="G55" s="165">
        <v>68</v>
      </c>
      <c r="H55" s="164">
        <v>63</v>
      </c>
      <c r="I55" s="165">
        <v>60</v>
      </c>
      <c r="J55" s="165">
        <v>70</v>
      </c>
      <c r="K55" s="165">
        <v>57</v>
      </c>
      <c r="L55" s="165">
        <v>71</v>
      </c>
      <c r="M55" s="51"/>
      <c r="N55" s="12">
        <f t="shared" si="2"/>
        <v>0.65083333333333326</v>
      </c>
      <c r="O55" s="35">
        <v>0.66942129629629632</v>
      </c>
      <c r="P55" s="11">
        <f t="shared" si="0"/>
        <v>1.8587962962963056E-2</v>
      </c>
      <c r="Q55" s="91"/>
    </row>
    <row r="56" spans="1:18" ht="19.5" customHeight="1" x14ac:dyDescent="0.25">
      <c r="A56" s="84"/>
      <c r="B56" s="87"/>
      <c r="C56" s="89"/>
      <c r="D56" s="4" t="s">
        <v>15</v>
      </c>
      <c r="E56" s="9">
        <v>2026805</v>
      </c>
      <c r="F56" s="169">
        <v>66</v>
      </c>
      <c r="G56" s="170">
        <v>68</v>
      </c>
      <c r="H56" s="169">
        <v>64</v>
      </c>
      <c r="I56" s="48"/>
      <c r="J56" s="170">
        <v>70</v>
      </c>
      <c r="K56" s="48"/>
      <c r="L56" s="170">
        <v>71</v>
      </c>
      <c r="M56" s="52"/>
      <c r="N56" s="13">
        <f t="shared" si="2"/>
        <v>0.66942129629629632</v>
      </c>
      <c r="O56" s="36">
        <v>0.68545138888888879</v>
      </c>
      <c r="P56" s="11">
        <f t="shared" si="0"/>
        <v>1.6030092592592471E-2</v>
      </c>
      <c r="Q56" s="92"/>
    </row>
    <row r="57" spans="1:18" ht="19.5" customHeight="1" x14ac:dyDescent="0.25">
      <c r="A57" s="82">
        <v>14</v>
      </c>
      <c r="B57" s="85">
        <v>246</v>
      </c>
      <c r="C57" s="88" t="s">
        <v>45</v>
      </c>
      <c r="D57" s="3" t="s">
        <v>12</v>
      </c>
      <c r="E57" s="7">
        <v>2026806</v>
      </c>
      <c r="F57" s="160">
        <v>66</v>
      </c>
      <c r="G57" s="161">
        <v>68</v>
      </c>
      <c r="H57" s="160">
        <v>62</v>
      </c>
      <c r="I57" s="161">
        <v>60</v>
      </c>
      <c r="J57" s="161">
        <v>70</v>
      </c>
      <c r="K57" s="161">
        <v>57</v>
      </c>
      <c r="L57" s="161">
        <v>71</v>
      </c>
      <c r="M57" s="50">
        <f ca="1">IF(R58="","",VLOOKUP($R58,Barèmes!$A$1:$B$3,2,TRUE))</f>
        <v>100</v>
      </c>
      <c r="N57" s="11">
        <f>R4</f>
        <v>0.6118055555555556</v>
      </c>
      <c r="O57" s="34">
        <v>0.63671296296296298</v>
      </c>
      <c r="P57" s="11">
        <f t="shared" si="0"/>
        <v>2.4907407407407378E-2</v>
      </c>
      <c r="Q57" s="90">
        <f>P57+P58+P59+P60</f>
        <v>7.1284722222222152E-2</v>
      </c>
    </row>
    <row r="58" spans="1:18" ht="19.5" customHeight="1" x14ac:dyDescent="0.25">
      <c r="A58" s="83"/>
      <c r="B58" s="86"/>
      <c r="C58" s="59"/>
      <c r="D58" s="5" t="s">
        <v>13</v>
      </c>
      <c r="E58" s="8">
        <v>2026807</v>
      </c>
      <c r="F58" s="164">
        <v>66</v>
      </c>
      <c r="G58" s="165">
        <v>68</v>
      </c>
      <c r="H58" s="164">
        <v>63</v>
      </c>
      <c r="I58" s="47"/>
      <c r="J58" s="165">
        <v>70</v>
      </c>
      <c r="K58" s="47"/>
      <c r="L58" s="165">
        <v>71</v>
      </c>
      <c r="M58" s="51"/>
      <c r="N58" s="12">
        <f t="shared" ref="N58:N60" si="3">O57</f>
        <v>0.63671296296296298</v>
      </c>
      <c r="O58" s="35">
        <v>0.65059027777777778</v>
      </c>
      <c r="P58" s="11">
        <f t="shared" si="0"/>
        <v>1.3877314814814801E-2</v>
      </c>
      <c r="Q58" s="91"/>
      <c r="R58" s="10">
        <f ca="1">[1]!SOMME_SI_COULEUR(F57:L60,255)</f>
        <v>199</v>
      </c>
    </row>
    <row r="59" spans="1:18" ht="19.5" customHeight="1" x14ac:dyDescent="0.25">
      <c r="A59" s="83"/>
      <c r="B59" s="86"/>
      <c r="C59" s="59"/>
      <c r="D59" s="5" t="s">
        <v>14</v>
      </c>
      <c r="E59" s="8">
        <v>2026808</v>
      </c>
      <c r="F59" s="164">
        <v>67</v>
      </c>
      <c r="G59" s="165">
        <v>68</v>
      </c>
      <c r="H59" s="164">
        <v>64</v>
      </c>
      <c r="I59" s="165">
        <v>60</v>
      </c>
      <c r="J59" s="165">
        <v>70</v>
      </c>
      <c r="K59" s="165">
        <v>57</v>
      </c>
      <c r="L59" s="165">
        <v>71</v>
      </c>
      <c r="M59" s="51"/>
      <c r="N59" s="12">
        <f t="shared" si="3"/>
        <v>0.65059027777777778</v>
      </c>
      <c r="O59" s="35">
        <v>0.6694444444444444</v>
      </c>
      <c r="P59" s="11">
        <f t="shared" si="0"/>
        <v>1.8854166666666616E-2</v>
      </c>
      <c r="Q59" s="91"/>
    </row>
    <row r="60" spans="1:18" ht="19.5" customHeight="1" x14ac:dyDescent="0.25">
      <c r="A60" s="84"/>
      <c r="B60" s="87"/>
      <c r="C60" s="89"/>
      <c r="D60" s="4" t="s">
        <v>15</v>
      </c>
      <c r="E60" s="9">
        <v>2026809</v>
      </c>
      <c r="F60" s="169">
        <v>67</v>
      </c>
      <c r="G60" s="172">
        <v>68</v>
      </c>
      <c r="H60" s="171">
        <v>61</v>
      </c>
      <c r="I60" s="48"/>
      <c r="J60" s="172">
        <v>70</v>
      </c>
      <c r="K60" s="48"/>
      <c r="L60" s="170">
        <v>71</v>
      </c>
      <c r="M60" s="52"/>
      <c r="N60" s="13">
        <f t="shared" si="3"/>
        <v>0.6694444444444444</v>
      </c>
      <c r="O60" s="36">
        <v>0.68309027777777775</v>
      </c>
      <c r="P60" s="11">
        <f t="shared" si="0"/>
        <v>1.3645833333333357E-2</v>
      </c>
      <c r="Q60" s="92"/>
    </row>
    <row r="61" spans="1:18" ht="19.5" customHeight="1" x14ac:dyDescent="0.25">
      <c r="A61" s="82">
        <v>15</v>
      </c>
      <c r="B61" s="85">
        <v>247</v>
      </c>
      <c r="C61" s="88" t="s">
        <v>46</v>
      </c>
      <c r="D61" s="3" t="s">
        <v>12</v>
      </c>
      <c r="E61" s="7">
        <v>2026810</v>
      </c>
      <c r="F61" s="160">
        <v>67</v>
      </c>
      <c r="G61" s="161">
        <v>68</v>
      </c>
      <c r="H61" s="160">
        <v>63</v>
      </c>
      <c r="I61" s="161">
        <v>60</v>
      </c>
      <c r="J61" s="161">
        <v>70</v>
      </c>
      <c r="K61" s="161">
        <v>57</v>
      </c>
      <c r="L61" s="161">
        <v>71</v>
      </c>
      <c r="M61" s="50">
        <f ca="1">IF(R62="","",VLOOKUP($R62,Barèmes!$A$1:$B$3,2,TRUE))</f>
        <v>100</v>
      </c>
      <c r="N61" s="11">
        <f>R4</f>
        <v>0.6118055555555556</v>
      </c>
      <c r="O61" s="34">
        <v>0.63010416666666669</v>
      </c>
      <c r="P61" s="11">
        <f t="shared" si="0"/>
        <v>1.8298611111111085E-2</v>
      </c>
      <c r="Q61" s="90">
        <f>P61+P62+P63+P64</f>
        <v>8.4618055555555349E-2</v>
      </c>
    </row>
    <row r="62" spans="1:18" ht="19.5" customHeight="1" x14ac:dyDescent="0.25">
      <c r="A62" s="83"/>
      <c r="B62" s="86"/>
      <c r="C62" s="59"/>
      <c r="D62" s="5" t="s">
        <v>13</v>
      </c>
      <c r="E62" s="8">
        <v>2026811</v>
      </c>
      <c r="F62" s="166">
        <v>67</v>
      </c>
      <c r="G62" s="167">
        <v>68</v>
      </c>
      <c r="H62" s="166">
        <v>64</v>
      </c>
      <c r="I62" s="47"/>
      <c r="J62" s="167">
        <v>70</v>
      </c>
      <c r="K62" s="47"/>
      <c r="L62" s="167">
        <v>71</v>
      </c>
      <c r="M62" s="51"/>
      <c r="N62" s="12">
        <f t="shared" ref="N62:N64" si="4">O61</f>
        <v>0.63010416666666669</v>
      </c>
      <c r="O62" s="35">
        <v>0.64157407407407407</v>
      </c>
      <c r="P62" s="11">
        <f t="shared" si="0"/>
        <v>1.1469907407407387E-2</v>
      </c>
      <c r="Q62" s="91"/>
      <c r="R62" s="10">
        <f ca="1">[1]!SOMME_SI_COULEUR(F61:L64,255)</f>
        <v>727</v>
      </c>
    </row>
    <row r="63" spans="1:18" ht="19.5" customHeight="1" x14ac:dyDescent="0.25">
      <c r="A63" s="83"/>
      <c r="B63" s="86"/>
      <c r="C63" s="59"/>
      <c r="D63" s="5" t="s">
        <v>14</v>
      </c>
      <c r="E63" s="8">
        <v>2026812</v>
      </c>
      <c r="F63" s="164">
        <v>66</v>
      </c>
      <c r="G63" s="167">
        <v>68</v>
      </c>
      <c r="H63" s="166">
        <v>61</v>
      </c>
      <c r="I63" s="167">
        <v>60</v>
      </c>
      <c r="J63" s="167">
        <v>70</v>
      </c>
      <c r="K63" s="167">
        <v>57</v>
      </c>
      <c r="L63" s="167">
        <v>71</v>
      </c>
      <c r="M63" s="51"/>
      <c r="N63" s="12">
        <f t="shared" si="4"/>
        <v>0.64157407407407407</v>
      </c>
      <c r="O63" s="35">
        <v>0.68293981481481481</v>
      </c>
      <c r="P63" s="11">
        <f t="shared" si="0"/>
        <v>4.1365740740740731E-2</v>
      </c>
      <c r="Q63" s="91"/>
    </row>
    <row r="64" spans="1:18" ht="19.5" customHeight="1" x14ac:dyDescent="0.25">
      <c r="A64" s="84"/>
      <c r="B64" s="87"/>
      <c r="C64" s="89"/>
      <c r="D64" s="4" t="s">
        <v>15</v>
      </c>
      <c r="E64" s="9">
        <v>2026813</v>
      </c>
      <c r="F64" s="169">
        <v>66</v>
      </c>
      <c r="G64" s="170">
        <v>68</v>
      </c>
      <c r="H64" s="169">
        <v>62</v>
      </c>
      <c r="I64" s="48"/>
      <c r="J64" s="170">
        <v>70</v>
      </c>
      <c r="K64" s="48"/>
      <c r="L64" s="170">
        <v>71</v>
      </c>
      <c r="M64" s="52"/>
      <c r="N64" s="13">
        <v>0.66875000000000007</v>
      </c>
      <c r="O64" s="36">
        <v>0.68223379629629621</v>
      </c>
      <c r="P64" s="11">
        <f t="shared" si="0"/>
        <v>1.3483796296296147E-2</v>
      </c>
      <c r="Q64" s="92"/>
    </row>
    <row r="65" spans="1:18" ht="19.5" customHeight="1" x14ac:dyDescent="0.25">
      <c r="A65" s="82">
        <v>16</v>
      </c>
      <c r="B65" s="85">
        <v>261</v>
      </c>
      <c r="C65" s="88" t="s">
        <v>47</v>
      </c>
      <c r="D65" s="3" t="s">
        <v>12</v>
      </c>
      <c r="E65" s="7">
        <v>2026814</v>
      </c>
      <c r="F65" s="160">
        <v>66</v>
      </c>
      <c r="G65" s="161">
        <v>68</v>
      </c>
      <c r="H65" s="160">
        <v>64</v>
      </c>
      <c r="I65" s="161">
        <v>60</v>
      </c>
      <c r="J65" s="161">
        <v>70</v>
      </c>
      <c r="K65" s="161">
        <v>57</v>
      </c>
      <c r="L65" s="161">
        <v>71</v>
      </c>
      <c r="M65" s="50">
        <f ca="1">IF(R66="","",VLOOKUP($R66,Barèmes!$A$1:$B$3,2,TRUE))</f>
        <v>100</v>
      </c>
      <c r="N65" s="11">
        <f>R4</f>
        <v>0.6118055555555556</v>
      </c>
      <c r="O65" s="34">
        <v>0.62836805555555553</v>
      </c>
      <c r="P65" s="11">
        <f t="shared" si="0"/>
        <v>1.6562499999999925E-2</v>
      </c>
      <c r="Q65" s="90">
        <f>P65+P66+P67+P68</f>
        <v>5.7696759259259212E-2</v>
      </c>
    </row>
    <row r="66" spans="1:18" ht="19.5" customHeight="1" x14ac:dyDescent="0.25">
      <c r="A66" s="83"/>
      <c r="B66" s="86"/>
      <c r="C66" s="59"/>
      <c r="D66" s="5" t="s">
        <v>13</v>
      </c>
      <c r="E66" s="8">
        <v>2026815</v>
      </c>
      <c r="F66" s="164">
        <v>66</v>
      </c>
      <c r="G66" s="165">
        <v>68</v>
      </c>
      <c r="H66" s="164">
        <v>61</v>
      </c>
      <c r="I66" s="47"/>
      <c r="J66" s="165">
        <v>70</v>
      </c>
      <c r="K66" s="47"/>
      <c r="L66" s="165">
        <v>71</v>
      </c>
      <c r="M66" s="51"/>
      <c r="N66" s="12">
        <f t="shared" ref="N66:N68" si="5">O65</f>
        <v>0.62836805555555553</v>
      </c>
      <c r="O66" s="35">
        <v>0.63885416666666661</v>
      </c>
      <c r="P66" s="11">
        <f t="shared" si="0"/>
        <v>1.0486111111111085E-2</v>
      </c>
      <c r="Q66" s="91"/>
      <c r="R66" s="10">
        <f ca="1">[1]!SOMME_SI_COULEUR(F65:L68,255)</f>
        <v>63</v>
      </c>
    </row>
    <row r="67" spans="1:18" ht="19.5" customHeight="1" x14ac:dyDescent="0.25">
      <c r="A67" s="83"/>
      <c r="B67" s="86"/>
      <c r="C67" s="59"/>
      <c r="D67" s="5" t="s">
        <v>14</v>
      </c>
      <c r="E67" s="8">
        <v>2026816</v>
      </c>
      <c r="F67" s="164">
        <v>67</v>
      </c>
      <c r="G67" s="165">
        <v>68</v>
      </c>
      <c r="H67" s="164">
        <v>62</v>
      </c>
      <c r="I67" s="165">
        <v>60</v>
      </c>
      <c r="J67" s="165">
        <v>70</v>
      </c>
      <c r="K67" s="165">
        <v>57</v>
      </c>
      <c r="L67" s="165">
        <v>71</v>
      </c>
      <c r="M67" s="51"/>
      <c r="N67" s="12">
        <f t="shared" si="5"/>
        <v>0.63885416666666661</v>
      </c>
      <c r="O67" s="35">
        <v>0.65819444444444442</v>
      </c>
      <c r="P67" s="11">
        <f t="shared" si="0"/>
        <v>1.9340277777777803E-2</v>
      </c>
      <c r="Q67" s="91"/>
    </row>
    <row r="68" spans="1:18" ht="19.5" customHeight="1" x14ac:dyDescent="0.25">
      <c r="A68" s="84"/>
      <c r="B68" s="87"/>
      <c r="C68" s="89"/>
      <c r="D68" s="4" t="s">
        <v>15</v>
      </c>
      <c r="E68" s="9">
        <v>2026817</v>
      </c>
      <c r="F68" s="169">
        <v>67</v>
      </c>
      <c r="G68" s="170">
        <v>68</v>
      </c>
      <c r="H68" s="171">
        <v>63</v>
      </c>
      <c r="I68" s="48"/>
      <c r="J68" s="170">
        <v>70</v>
      </c>
      <c r="K68" s="48"/>
      <c r="L68" s="170">
        <v>71</v>
      </c>
      <c r="M68" s="52"/>
      <c r="N68" s="13">
        <f t="shared" si="5"/>
        <v>0.65819444444444442</v>
      </c>
      <c r="O68" s="36">
        <v>0.66950231481481481</v>
      </c>
      <c r="P68" s="11">
        <f t="shared" si="0"/>
        <v>1.1307870370370399E-2</v>
      </c>
      <c r="Q68" s="92"/>
    </row>
    <row r="69" spans="1:18" ht="19.5" customHeight="1" x14ac:dyDescent="0.2">
      <c r="A69" s="82">
        <v>17</v>
      </c>
      <c r="B69" s="85">
        <v>262</v>
      </c>
      <c r="C69" s="88" t="s">
        <v>48</v>
      </c>
      <c r="D69" s="3" t="s">
        <v>12</v>
      </c>
      <c r="E69" s="17">
        <v>2026818</v>
      </c>
      <c r="F69" s="160">
        <v>66</v>
      </c>
      <c r="G69" s="161">
        <v>68</v>
      </c>
      <c r="H69" s="160">
        <v>61</v>
      </c>
      <c r="I69" s="161">
        <v>60</v>
      </c>
      <c r="J69" s="161">
        <v>70</v>
      </c>
      <c r="K69" s="161">
        <v>57</v>
      </c>
      <c r="L69" s="161">
        <v>71</v>
      </c>
      <c r="M69" s="50">
        <f ca="1">IF(R70="","",VLOOKUP($R70,Barèmes!$A$1:$B$3,2,TRUE))</f>
        <v>0</v>
      </c>
      <c r="N69" s="11">
        <f>R4</f>
        <v>0.6118055555555556</v>
      </c>
      <c r="O69" s="34">
        <v>0.6247800925925926</v>
      </c>
      <c r="P69" s="11">
        <f t="shared" si="0"/>
        <v>1.2974537037036993E-2</v>
      </c>
      <c r="Q69" s="72">
        <f>P69+P70+P71+P72</f>
        <v>5.2465277777777763E-2</v>
      </c>
    </row>
    <row r="70" spans="1:18" ht="19.5" customHeight="1" x14ac:dyDescent="0.2">
      <c r="A70" s="83"/>
      <c r="B70" s="86"/>
      <c r="C70" s="59"/>
      <c r="D70" s="5" t="s">
        <v>13</v>
      </c>
      <c r="E70" s="18">
        <v>2026819</v>
      </c>
      <c r="F70" s="164">
        <v>66</v>
      </c>
      <c r="G70" s="165">
        <v>68</v>
      </c>
      <c r="H70" s="164">
        <v>62</v>
      </c>
      <c r="I70" s="47"/>
      <c r="J70" s="165">
        <v>70</v>
      </c>
      <c r="K70" s="47"/>
      <c r="L70" s="165">
        <v>71</v>
      </c>
      <c r="M70" s="51"/>
      <c r="N70" s="12">
        <f t="shared" ref="N70:N72" si="6">O69</f>
        <v>0.6247800925925926</v>
      </c>
      <c r="O70" s="35">
        <v>0.63673611111111106</v>
      </c>
      <c r="P70" s="11">
        <f t="shared" ref="P70:P104" si="7">IFERROR(O70-N70,0)</f>
        <v>1.1956018518518463E-2</v>
      </c>
      <c r="Q70" s="73"/>
      <c r="R70" s="10">
        <f ca="1">[1]!SOMME_SI_COULEUR(F69:L72,255)</f>
        <v>0</v>
      </c>
    </row>
    <row r="71" spans="1:18" ht="19.5" customHeight="1" x14ac:dyDescent="0.2">
      <c r="A71" s="83"/>
      <c r="B71" s="86"/>
      <c r="C71" s="59"/>
      <c r="D71" s="5" t="s">
        <v>14</v>
      </c>
      <c r="E71" s="18">
        <v>2026820</v>
      </c>
      <c r="F71" s="164">
        <v>67</v>
      </c>
      <c r="G71" s="165">
        <v>68</v>
      </c>
      <c r="H71" s="164">
        <v>63</v>
      </c>
      <c r="I71" s="165">
        <v>60</v>
      </c>
      <c r="J71" s="165">
        <v>70</v>
      </c>
      <c r="K71" s="165">
        <v>57</v>
      </c>
      <c r="L71" s="165">
        <v>71</v>
      </c>
      <c r="M71" s="51"/>
      <c r="N71" s="12">
        <f t="shared" si="6"/>
        <v>0.63673611111111106</v>
      </c>
      <c r="O71" s="35">
        <v>0.64929398148148143</v>
      </c>
      <c r="P71" s="11">
        <f t="shared" si="7"/>
        <v>1.2557870370370372E-2</v>
      </c>
      <c r="Q71" s="73"/>
    </row>
    <row r="72" spans="1:18" ht="19.5" customHeight="1" x14ac:dyDescent="0.2">
      <c r="A72" s="84"/>
      <c r="B72" s="87"/>
      <c r="C72" s="89"/>
      <c r="D72" s="4" t="s">
        <v>15</v>
      </c>
      <c r="E72" s="19">
        <v>2045771</v>
      </c>
      <c r="F72" s="169">
        <v>67</v>
      </c>
      <c r="G72" s="170">
        <v>68</v>
      </c>
      <c r="H72" s="169">
        <v>64</v>
      </c>
      <c r="I72" s="48"/>
      <c r="J72" s="170">
        <v>70</v>
      </c>
      <c r="K72" s="48"/>
      <c r="L72" s="170">
        <v>71</v>
      </c>
      <c r="M72" s="52"/>
      <c r="N72" s="13">
        <f t="shared" si="6"/>
        <v>0.64929398148148143</v>
      </c>
      <c r="O72" s="36">
        <v>0.66427083333333337</v>
      </c>
      <c r="P72" s="11">
        <f t="shared" si="7"/>
        <v>1.4976851851851936E-2</v>
      </c>
      <c r="Q72" s="74"/>
    </row>
    <row r="73" spans="1:18" ht="19.5" customHeight="1" x14ac:dyDescent="0.25">
      <c r="A73" s="82">
        <v>18</v>
      </c>
      <c r="B73" s="85">
        <v>263</v>
      </c>
      <c r="C73" s="88" t="s">
        <v>49</v>
      </c>
      <c r="D73" s="3" t="s">
        <v>12</v>
      </c>
      <c r="E73" s="20">
        <v>2045772</v>
      </c>
      <c r="F73" s="160">
        <v>67</v>
      </c>
      <c r="G73" s="161">
        <v>68</v>
      </c>
      <c r="H73" s="160">
        <v>62</v>
      </c>
      <c r="I73" s="161">
        <v>60</v>
      </c>
      <c r="J73" s="161">
        <v>70</v>
      </c>
      <c r="K73" s="161">
        <v>57</v>
      </c>
      <c r="L73" s="161">
        <v>71</v>
      </c>
      <c r="M73" s="50">
        <f ca="1">IF(R74="","",VLOOKUP($R74,Barèmes!$A$1:$B$3,2,TRUE))</f>
        <v>0</v>
      </c>
      <c r="N73" s="11">
        <f>R4</f>
        <v>0.6118055555555556</v>
      </c>
      <c r="O73" s="34">
        <v>0.62685185185185188</v>
      </c>
      <c r="P73" s="11">
        <f t="shared" si="7"/>
        <v>1.504629629629628E-2</v>
      </c>
      <c r="Q73" s="90">
        <f>P73+P74+P75+P76</f>
        <v>8.3738425925925952E-2</v>
      </c>
    </row>
    <row r="74" spans="1:18" ht="19.5" customHeight="1" x14ac:dyDescent="0.25">
      <c r="A74" s="83"/>
      <c r="B74" s="86"/>
      <c r="C74" s="59"/>
      <c r="D74" s="5" t="s">
        <v>13</v>
      </c>
      <c r="E74" s="21">
        <v>2045773</v>
      </c>
      <c r="F74" s="164">
        <v>67</v>
      </c>
      <c r="G74" s="165">
        <v>68</v>
      </c>
      <c r="H74" s="164">
        <v>63</v>
      </c>
      <c r="I74" s="47"/>
      <c r="J74" s="165">
        <v>70</v>
      </c>
      <c r="K74" s="47"/>
      <c r="L74" s="165">
        <v>71</v>
      </c>
      <c r="M74" s="51"/>
      <c r="N74" s="12">
        <f t="shared" ref="N74:N76" si="8">O73</f>
        <v>0.62685185185185188</v>
      </c>
      <c r="O74" s="35">
        <v>0.65162037037037035</v>
      </c>
      <c r="P74" s="11">
        <f t="shared" si="7"/>
        <v>2.4768518518518468E-2</v>
      </c>
      <c r="Q74" s="91"/>
      <c r="R74" s="10">
        <f ca="1">[1]!SOMME_SI_COULEUR(F73:L76,255)</f>
        <v>0</v>
      </c>
    </row>
    <row r="75" spans="1:18" ht="19.5" customHeight="1" x14ac:dyDescent="0.25">
      <c r="A75" s="83"/>
      <c r="B75" s="86"/>
      <c r="C75" s="59"/>
      <c r="D75" s="5" t="s">
        <v>14</v>
      </c>
      <c r="E75" s="21">
        <v>2045774</v>
      </c>
      <c r="F75" s="164">
        <v>66</v>
      </c>
      <c r="G75" s="165">
        <v>68</v>
      </c>
      <c r="H75" s="164">
        <v>64</v>
      </c>
      <c r="I75" s="165">
        <v>60</v>
      </c>
      <c r="J75" s="165">
        <v>70</v>
      </c>
      <c r="K75" s="165">
        <v>57</v>
      </c>
      <c r="L75" s="165">
        <v>71</v>
      </c>
      <c r="M75" s="51"/>
      <c r="N75" s="12">
        <f t="shared" si="8"/>
        <v>0.65162037037037035</v>
      </c>
      <c r="O75" s="35">
        <v>0.677800925925926</v>
      </c>
      <c r="P75" s="11">
        <f t="shared" si="7"/>
        <v>2.6180555555555651E-2</v>
      </c>
      <c r="Q75" s="91"/>
    </row>
    <row r="76" spans="1:18" ht="19.5" customHeight="1" x14ac:dyDescent="0.25">
      <c r="A76" s="84"/>
      <c r="B76" s="87"/>
      <c r="C76" s="89"/>
      <c r="D76" s="4" t="s">
        <v>15</v>
      </c>
      <c r="E76" s="22">
        <v>2045775</v>
      </c>
      <c r="F76" s="169">
        <v>66</v>
      </c>
      <c r="G76" s="170">
        <v>68</v>
      </c>
      <c r="H76" s="169">
        <v>61</v>
      </c>
      <c r="I76" s="48"/>
      <c r="J76" s="170">
        <v>70</v>
      </c>
      <c r="K76" s="48"/>
      <c r="L76" s="170">
        <v>71</v>
      </c>
      <c r="M76" s="52"/>
      <c r="N76" s="13">
        <v>0.66875000000000007</v>
      </c>
      <c r="O76" s="36">
        <v>0.68649305555555562</v>
      </c>
      <c r="P76" s="11">
        <f t="shared" si="7"/>
        <v>1.7743055555555554E-2</v>
      </c>
      <c r="Q76" s="92"/>
    </row>
    <row r="77" spans="1:18" ht="19.5" customHeight="1" x14ac:dyDescent="0.25">
      <c r="A77" s="82">
        <v>19</v>
      </c>
      <c r="B77" s="85">
        <v>264</v>
      </c>
      <c r="C77" s="88" t="s">
        <v>50</v>
      </c>
      <c r="D77" s="3" t="s">
        <v>12</v>
      </c>
      <c r="E77" s="20">
        <v>2045776</v>
      </c>
      <c r="F77" s="160">
        <v>66</v>
      </c>
      <c r="G77" s="161">
        <v>68</v>
      </c>
      <c r="H77" s="160">
        <v>63</v>
      </c>
      <c r="I77" s="161">
        <v>60</v>
      </c>
      <c r="J77" s="161">
        <v>70</v>
      </c>
      <c r="K77" s="161">
        <v>57</v>
      </c>
      <c r="L77" s="161">
        <v>71</v>
      </c>
      <c r="M77" s="50">
        <f ca="1">IF(R78="","",VLOOKUP($R78,Barèmes!$A$1:$B$3,2,TRUE))</f>
        <v>100</v>
      </c>
      <c r="N77" s="11">
        <f>R4</f>
        <v>0.6118055555555556</v>
      </c>
      <c r="O77" s="34">
        <v>0.6310069444444445</v>
      </c>
      <c r="P77" s="11">
        <f t="shared" si="7"/>
        <v>1.9201388888888893E-2</v>
      </c>
      <c r="Q77" s="90">
        <f>P77+P78+P79+P80</f>
        <v>8.3969907407407396E-2</v>
      </c>
    </row>
    <row r="78" spans="1:18" ht="19.5" customHeight="1" x14ac:dyDescent="0.25">
      <c r="A78" s="83"/>
      <c r="B78" s="86"/>
      <c r="C78" s="59"/>
      <c r="D78" s="5" t="s">
        <v>13</v>
      </c>
      <c r="E78" s="21">
        <v>2045777</v>
      </c>
      <c r="F78" s="164">
        <v>66</v>
      </c>
      <c r="G78" s="167">
        <v>68</v>
      </c>
      <c r="H78" s="166">
        <v>64</v>
      </c>
      <c r="I78" s="47"/>
      <c r="J78" s="167">
        <v>70</v>
      </c>
      <c r="K78" s="47"/>
      <c r="L78" s="167">
        <v>71</v>
      </c>
      <c r="M78" s="51"/>
      <c r="N78" s="12">
        <f t="shared" ref="N78:N80" si="9">O77</f>
        <v>0.6310069444444445</v>
      </c>
      <c r="O78" s="35">
        <v>0.64938657407407407</v>
      </c>
      <c r="P78" s="11">
        <f t="shared" si="7"/>
        <v>1.8379629629629579E-2</v>
      </c>
      <c r="Q78" s="91"/>
      <c r="R78" s="10">
        <f ca="1">[1]!SOMME_SI_COULEUR(F77:L80,255)</f>
        <v>273</v>
      </c>
    </row>
    <row r="79" spans="1:18" ht="19.5" customHeight="1" x14ac:dyDescent="0.25">
      <c r="A79" s="83"/>
      <c r="B79" s="86"/>
      <c r="C79" s="59"/>
      <c r="D79" s="5" t="s">
        <v>14</v>
      </c>
      <c r="E79" s="21">
        <v>2045778</v>
      </c>
      <c r="F79" s="164">
        <v>67</v>
      </c>
      <c r="G79" s="165">
        <v>68</v>
      </c>
      <c r="H79" s="164">
        <v>61</v>
      </c>
      <c r="I79" s="165">
        <v>60</v>
      </c>
      <c r="J79" s="165">
        <v>70</v>
      </c>
      <c r="K79" s="165">
        <v>57</v>
      </c>
      <c r="L79" s="165">
        <v>71</v>
      </c>
      <c r="M79" s="51"/>
      <c r="N79" s="12">
        <f t="shared" si="9"/>
        <v>0.64938657407407407</v>
      </c>
      <c r="O79" s="35">
        <v>0.68297453703703714</v>
      </c>
      <c r="P79" s="11">
        <f t="shared" si="7"/>
        <v>3.3587962962963069E-2</v>
      </c>
      <c r="Q79" s="91"/>
    </row>
    <row r="80" spans="1:18" ht="19.5" customHeight="1" x14ac:dyDescent="0.25">
      <c r="A80" s="84"/>
      <c r="B80" s="87"/>
      <c r="C80" s="89"/>
      <c r="D80" s="4" t="s">
        <v>15</v>
      </c>
      <c r="E80" s="22">
        <v>2045779</v>
      </c>
      <c r="F80" s="169">
        <v>67</v>
      </c>
      <c r="G80" s="170">
        <v>68</v>
      </c>
      <c r="H80" s="169">
        <v>62</v>
      </c>
      <c r="I80" s="48"/>
      <c r="J80" s="170">
        <v>70</v>
      </c>
      <c r="K80" s="48"/>
      <c r="L80" s="170">
        <v>71</v>
      </c>
      <c r="M80" s="52"/>
      <c r="N80" s="13">
        <v>0.66875000000000007</v>
      </c>
      <c r="O80" s="36">
        <v>0.68155092592592592</v>
      </c>
      <c r="P80" s="11">
        <f t="shared" si="7"/>
        <v>1.2800925925925855E-2</v>
      </c>
      <c r="Q80" s="92"/>
    </row>
    <row r="81" spans="1:18" ht="19.5" customHeight="1" x14ac:dyDescent="0.25">
      <c r="A81" s="82">
        <v>20</v>
      </c>
      <c r="B81" s="85">
        <v>271</v>
      </c>
      <c r="C81" s="88" t="s">
        <v>51</v>
      </c>
      <c r="D81" s="3" t="s">
        <v>12</v>
      </c>
      <c r="E81" s="20">
        <v>2045780</v>
      </c>
      <c r="F81" s="160">
        <v>67</v>
      </c>
      <c r="G81" s="161">
        <v>68</v>
      </c>
      <c r="H81" s="160">
        <v>64</v>
      </c>
      <c r="I81" s="161">
        <v>60</v>
      </c>
      <c r="J81" s="161">
        <v>70</v>
      </c>
      <c r="K81" s="161">
        <v>57</v>
      </c>
      <c r="L81" s="161">
        <v>71</v>
      </c>
      <c r="M81" s="50">
        <f ca="1">IF(R82="","",VLOOKUP($R82,Barèmes!$A$1:$B$3,2,TRUE))</f>
        <v>100</v>
      </c>
      <c r="N81" s="11">
        <f>R4</f>
        <v>0.6118055555555556</v>
      </c>
      <c r="O81" s="34">
        <v>0.62526620370370367</v>
      </c>
      <c r="P81" s="11">
        <f t="shared" si="7"/>
        <v>1.3460648148148069E-2</v>
      </c>
      <c r="Q81" s="90">
        <f>P81+P82+P83+P84</f>
        <v>5.8703703703703702E-2</v>
      </c>
    </row>
    <row r="82" spans="1:18" ht="19.5" customHeight="1" x14ac:dyDescent="0.25">
      <c r="A82" s="83"/>
      <c r="B82" s="86"/>
      <c r="C82" s="59"/>
      <c r="D82" s="5" t="s">
        <v>13</v>
      </c>
      <c r="E82" s="21">
        <v>2045781</v>
      </c>
      <c r="F82" s="164">
        <v>67</v>
      </c>
      <c r="G82" s="165">
        <v>68</v>
      </c>
      <c r="H82" s="164">
        <v>61</v>
      </c>
      <c r="I82" s="47"/>
      <c r="J82" s="165">
        <v>70</v>
      </c>
      <c r="K82" s="47"/>
      <c r="L82" s="165">
        <v>71</v>
      </c>
      <c r="M82" s="51"/>
      <c r="N82" s="12">
        <f t="shared" ref="N82:N84" si="10">O81</f>
        <v>0.62526620370370367</v>
      </c>
      <c r="O82" s="35">
        <v>0.64431712962962961</v>
      </c>
      <c r="P82" s="11">
        <f t="shared" si="7"/>
        <v>1.9050925925925943E-2</v>
      </c>
      <c r="Q82" s="91"/>
      <c r="R82" s="10">
        <f ca="1">[1]!SOMME_SI_COULEUR(F81:L84,255)</f>
        <v>62</v>
      </c>
    </row>
    <row r="83" spans="1:18" ht="19.5" customHeight="1" x14ac:dyDescent="0.25">
      <c r="A83" s="83"/>
      <c r="B83" s="86"/>
      <c r="C83" s="59"/>
      <c r="D83" s="5" t="s">
        <v>14</v>
      </c>
      <c r="E83" s="21">
        <v>2045782</v>
      </c>
      <c r="F83" s="164">
        <v>66</v>
      </c>
      <c r="G83" s="165">
        <v>68</v>
      </c>
      <c r="H83" s="166">
        <v>62</v>
      </c>
      <c r="I83" s="165">
        <v>60</v>
      </c>
      <c r="J83" s="165">
        <v>70</v>
      </c>
      <c r="K83" s="165">
        <v>57</v>
      </c>
      <c r="L83" s="165">
        <v>71</v>
      </c>
      <c r="M83" s="51"/>
      <c r="N83" s="12">
        <f t="shared" si="10"/>
        <v>0.64431712962962961</v>
      </c>
      <c r="O83" s="35">
        <v>0.65763888888888888</v>
      </c>
      <c r="P83" s="11">
        <f t="shared" si="7"/>
        <v>1.3321759259259269E-2</v>
      </c>
      <c r="Q83" s="91"/>
    </row>
    <row r="84" spans="1:18" ht="19.5" customHeight="1" x14ac:dyDescent="0.25">
      <c r="A84" s="84"/>
      <c r="B84" s="87"/>
      <c r="C84" s="89"/>
      <c r="D84" s="4" t="s">
        <v>15</v>
      </c>
      <c r="E84" s="22">
        <v>2045783</v>
      </c>
      <c r="F84" s="169">
        <v>66</v>
      </c>
      <c r="G84" s="170">
        <v>68</v>
      </c>
      <c r="H84" s="169">
        <v>63</v>
      </c>
      <c r="I84" s="48"/>
      <c r="J84" s="170">
        <v>70</v>
      </c>
      <c r="K84" s="48"/>
      <c r="L84" s="170">
        <v>71</v>
      </c>
      <c r="M84" s="52"/>
      <c r="N84" s="13">
        <f t="shared" si="10"/>
        <v>0.65763888888888888</v>
      </c>
      <c r="O84" s="36">
        <v>0.6705092592592593</v>
      </c>
      <c r="P84" s="11">
        <f t="shared" si="7"/>
        <v>1.2870370370370421E-2</v>
      </c>
      <c r="Q84" s="92"/>
    </row>
    <row r="85" spans="1:18" ht="19.5" customHeight="1" x14ac:dyDescent="0.25">
      <c r="A85" s="82">
        <v>21</v>
      </c>
      <c r="B85" s="85">
        <v>272</v>
      </c>
      <c r="C85" s="88" t="s">
        <v>52</v>
      </c>
      <c r="D85" s="3" t="s">
        <v>12</v>
      </c>
      <c r="E85" s="20">
        <v>2045784</v>
      </c>
      <c r="F85" s="160">
        <v>67</v>
      </c>
      <c r="G85" s="161">
        <v>68</v>
      </c>
      <c r="H85" s="160">
        <v>61</v>
      </c>
      <c r="I85" s="161">
        <v>60</v>
      </c>
      <c r="J85" s="161">
        <v>70</v>
      </c>
      <c r="K85" s="161">
        <v>57</v>
      </c>
      <c r="L85" s="161">
        <v>71</v>
      </c>
      <c r="M85" s="50">
        <f ca="1">IF(R86="","",VLOOKUP($R86,Barèmes!$A$1:$B$3,2,TRUE))</f>
        <v>0</v>
      </c>
      <c r="N85" s="11">
        <f>R4</f>
        <v>0.6118055555555556</v>
      </c>
      <c r="O85" s="34">
        <v>0.62579861111111112</v>
      </c>
      <c r="P85" s="11">
        <f t="shared" si="7"/>
        <v>1.3993055555555522E-2</v>
      </c>
      <c r="Q85" s="90">
        <f>P85+P86+P87+P88</f>
        <v>8.3055555555555438E-2</v>
      </c>
    </row>
    <row r="86" spans="1:18" ht="19.5" customHeight="1" x14ac:dyDescent="0.25">
      <c r="A86" s="83"/>
      <c r="B86" s="86"/>
      <c r="C86" s="59"/>
      <c r="D86" s="5" t="s">
        <v>13</v>
      </c>
      <c r="E86" s="21">
        <v>2045785</v>
      </c>
      <c r="F86" s="164">
        <v>67</v>
      </c>
      <c r="G86" s="165">
        <v>68</v>
      </c>
      <c r="H86" s="164">
        <v>62</v>
      </c>
      <c r="I86" s="47"/>
      <c r="J86" s="165">
        <v>70</v>
      </c>
      <c r="K86" s="47"/>
      <c r="L86" s="165">
        <v>71</v>
      </c>
      <c r="M86" s="51"/>
      <c r="N86" s="12">
        <f t="shared" ref="N86:N88" si="11">O85</f>
        <v>0.62579861111111112</v>
      </c>
      <c r="O86" s="35">
        <v>0.64478009259259261</v>
      </c>
      <c r="P86" s="11">
        <f t="shared" si="7"/>
        <v>1.8981481481481488E-2</v>
      </c>
      <c r="Q86" s="91"/>
      <c r="R86" s="10">
        <f ca="1">[1]!SOMME_SI_COULEUR(F85:L88,255)</f>
        <v>0</v>
      </c>
    </row>
    <row r="87" spans="1:18" ht="19.5" customHeight="1" x14ac:dyDescent="0.25">
      <c r="A87" s="83"/>
      <c r="B87" s="86"/>
      <c r="C87" s="59"/>
      <c r="D87" s="5" t="s">
        <v>14</v>
      </c>
      <c r="E87" s="21">
        <v>2045786</v>
      </c>
      <c r="F87" s="164">
        <v>66</v>
      </c>
      <c r="G87" s="165">
        <v>68</v>
      </c>
      <c r="H87" s="164">
        <v>63</v>
      </c>
      <c r="I87" s="165">
        <v>60</v>
      </c>
      <c r="J87" s="165">
        <v>70</v>
      </c>
      <c r="K87" s="165">
        <v>57</v>
      </c>
      <c r="L87" s="165">
        <v>71</v>
      </c>
      <c r="M87" s="51"/>
      <c r="N87" s="12">
        <f t="shared" si="11"/>
        <v>0.64478009259259261</v>
      </c>
      <c r="O87" s="35">
        <v>0.67815972222222232</v>
      </c>
      <c r="P87" s="11">
        <f t="shared" si="7"/>
        <v>3.3379629629629703E-2</v>
      </c>
      <c r="Q87" s="91"/>
    </row>
    <row r="88" spans="1:18" ht="19.5" customHeight="1" x14ac:dyDescent="0.25">
      <c r="A88" s="84"/>
      <c r="B88" s="87"/>
      <c r="C88" s="89"/>
      <c r="D88" s="4" t="s">
        <v>15</v>
      </c>
      <c r="E88" s="22">
        <v>2045787</v>
      </c>
      <c r="F88" s="169">
        <v>66</v>
      </c>
      <c r="G88" s="170">
        <v>68</v>
      </c>
      <c r="H88" s="169">
        <v>64</v>
      </c>
      <c r="I88" s="48"/>
      <c r="J88" s="170">
        <v>70</v>
      </c>
      <c r="K88" s="48"/>
      <c r="L88" s="170">
        <v>71</v>
      </c>
      <c r="M88" s="52"/>
      <c r="N88" s="13">
        <v>0.66875000000000007</v>
      </c>
      <c r="O88" s="36">
        <v>0.68545138888888879</v>
      </c>
      <c r="P88" s="11">
        <f t="shared" si="7"/>
        <v>1.6701388888888724E-2</v>
      </c>
      <c r="Q88" s="92"/>
    </row>
    <row r="89" spans="1:18" ht="19.5" customHeight="1" x14ac:dyDescent="0.25">
      <c r="A89" s="82">
        <v>22</v>
      </c>
      <c r="B89" s="85">
        <v>273</v>
      </c>
      <c r="C89" s="88" t="s">
        <v>53</v>
      </c>
      <c r="D89" s="3" t="s">
        <v>12</v>
      </c>
      <c r="E89" s="20">
        <v>2045788</v>
      </c>
      <c r="F89" s="160">
        <v>66</v>
      </c>
      <c r="G89" s="161">
        <v>68</v>
      </c>
      <c r="H89" s="163">
        <v>62</v>
      </c>
      <c r="I89" s="161">
        <v>60</v>
      </c>
      <c r="J89" s="161">
        <v>70</v>
      </c>
      <c r="K89" s="161">
        <v>57</v>
      </c>
      <c r="L89" s="161">
        <v>71</v>
      </c>
      <c r="M89" s="50">
        <f ca="1">IF(R90="","",VLOOKUP($R90,Barèmes!$A$1:$B$3,2,TRUE))</f>
        <v>100</v>
      </c>
      <c r="N89" s="11">
        <f>R4</f>
        <v>0.6118055555555556</v>
      </c>
      <c r="O89" s="34">
        <v>0.6306828703703703</v>
      </c>
      <c r="P89" s="11">
        <f t="shared" si="7"/>
        <v>1.8877314814814694E-2</v>
      </c>
      <c r="Q89" s="90">
        <f>P89+P90+P91+P92</f>
        <v>7.34837962962962E-2</v>
      </c>
    </row>
    <row r="90" spans="1:18" ht="19.5" customHeight="1" x14ac:dyDescent="0.25">
      <c r="A90" s="83"/>
      <c r="B90" s="86"/>
      <c r="C90" s="59"/>
      <c r="D90" s="5" t="s">
        <v>13</v>
      </c>
      <c r="E90" s="21">
        <v>2045789</v>
      </c>
      <c r="F90" s="164">
        <v>66</v>
      </c>
      <c r="G90" s="165">
        <v>68</v>
      </c>
      <c r="H90" s="164">
        <v>63</v>
      </c>
      <c r="I90" s="47"/>
      <c r="J90" s="165">
        <v>70</v>
      </c>
      <c r="K90" s="47"/>
      <c r="L90" s="165">
        <v>71</v>
      </c>
      <c r="M90" s="51"/>
      <c r="N90" s="12">
        <f t="shared" ref="N90:N92" si="12">O89</f>
        <v>0.6306828703703703</v>
      </c>
      <c r="O90" s="35">
        <v>0.65042824074074079</v>
      </c>
      <c r="P90" s="11">
        <f t="shared" si="7"/>
        <v>1.9745370370370496E-2</v>
      </c>
      <c r="Q90" s="91"/>
      <c r="R90" s="10">
        <f ca="1">[1]!SOMME_SI_COULEUR(F89:L92,255)</f>
        <v>62</v>
      </c>
    </row>
    <row r="91" spans="1:18" ht="19.5" customHeight="1" x14ac:dyDescent="0.25">
      <c r="A91" s="83"/>
      <c r="B91" s="86"/>
      <c r="C91" s="59"/>
      <c r="D91" s="5" t="s">
        <v>14</v>
      </c>
      <c r="E91" s="21">
        <v>2045790</v>
      </c>
      <c r="F91" s="164">
        <v>67</v>
      </c>
      <c r="G91" s="165">
        <v>68</v>
      </c>
      <c r="H91" s="164">
        <v>64</v>
      </c>
      <c r="I91" s="165">
        <v>60</v>
      </c>
      <c r="J91" s="165">
        <v>70</v>
      </c>
      <c r="K91" s="165">
        <v>57</v>
      </c>
      <c r="L91" s="165">
        <v>71</v>
      </c>
      <c r="M91" s="51"/>
      <c r="N91" s="12">
        <f t="shared" si="12"/>
        <v>0.65042824074074079</v>
      </c>
      <c r="O91" s="35">
        <v>0.67149305555555561</v>
      </c>
      <c r="P91" s="11">
        <f t="shared" si="7"/>
        <v>2.1064814814814814E-2</v>
      </c>
      <c r="Q91" s="91"/>
    </row>
    <row r="92" spans="1:18" ht="19.5" customHeight="1" x14ac:dyDescent="0.25">
      <c r="A92" s="84"/>
      <c r="B92" s="87"/>
      <c r="C92" s="89"/>
      <c r="D92" s="4" t="s">
        <v>15</v>
      </c>
      <c r="E92" s="22">
        <v>2045791</v>
      </c>
      <c r="F92" s="169">
        <v>67</v>
      </c>
      <c r="G92" s="170">
        <v>68</v>
      </c>
      <c r="H92" s="169">
        <v>61</v>
      </c>
      <c r="I92" s="48"/>
      <c r="J92" s="170">
        <v>70</v>
      </c>
      <c r="K92" s="48"/>
      <c r="L92" s="170">
        <v>71</v>
      </c>
      <c r="M92" s="52"/>
      <c r="N92" s="13">
        <f t="shared" si="12"/>
        <v>0.67149305555555561</v>
      </c>
      <c r="O92" s="36">
        <v>0.6852893518518518</v>
      </c>
      <c r="P92" s="11">
        <f t="shared" si="7"/>
        <v>1.3796296296296195E-2</v>
      </c>
      <c r="Q92" s="92"/>
    </row>
    <row r="93" spans="1:18" ht="19.5" customHeight="1" x14ac:dyDescent="0.25">
      <c r="A93" s="82">
        <v>23</v>
      </c>
      <c r="B93" s="85">
        <v>274</v>
      </c>
      <c r="C93" s="88" t="s">
        <v>54</v>
      </c>
      <c r="D93" s="3" t="s">
        <v>12</v>
      </c>
      <c r="E93" s="20">
        <v>2045792</v>
      </c>
      <c r="F93" s="163">
        <v>67</v>
      </c>
      <c r="G93" s="49">
        <v>68</v>
      </c>
      <c r="H93" s="44">
        <v>63</v>
      </c>
      <c r="I93" s="49">
        <v>60</v>
      </c>
      <c r="J93" s="49">
        <v>70</v>
      </c>
      <c r="K93" s="49">
        <v>57</v>
      </c>
      <c r="L93" s="49">
        <v>71</v>
      </c>
      <c r="M93" s="50">
        <f ca="1">IF(R94="","",VLOOKUP($R94,Barèmes!$A$1:$B$3,2,TRUE))</f>
        <v>100</v>
      </c>
      <c r="N93" s="11">
        <f>R4</f>
        <v>0.6118055555555556</v>
      </c>
      <c r="O93" s="168">
        <v>0.625</v>
      </c>
      <c r="P93" s="11">
        <f t="shared" si="7"/>
        <v>1.3194444444444398E-2</v>
      </c>
      <c r="Q93" s="90">
        <f>P93+P94+P95+P96</f>
        <v>0.1381944444444444</v>
      </c>
    </row>
    <row r="94" spans="1:18" ht="19.5" customHeight="1" x14ac:dyDescent="0.25">
      <c r="A94" s="83"/>
      <c r="B94" s="86"/>
      <c r="C94" s="59"/>
      <c r="D94" s="5" t="s">
        <v>13</v>
      </c>
      <c r="E94" s="21">
        <v>2045793</v>
      </c>
      <c r="F94" s="45">
        <v>67</v>
      </c>
      <c r="G94" s="47">
        <v>68</v>
      </c>
      <c r="H94" s="45">
        <v>64</v>
      </c>
      <c r="I94" s="47"/>
      <c r="J94" s="47">
        <v>70</v>
      </c>
      <c r="K94" s="47"/>
      <c r="L94" s="47">
        <v>71</v>
      </c>
      <c r="M94" s="51"/>
      <c r="N94" s="12">
        <f t="shared" ref="N94:N96" si="13">O93</f>
        <v>0.625</v>
      </c>
      <c r="O94" s="35">
        <v>0.66666666666666663</v>
      </c>
      <c r="P94" s="11">
        <f t="shared" si="7"/>
        <v>4.166666666666663E-2</v>
      </c>
      <c r="Q94" s="91"/>
      <c r="R94" s="10">
        <f ca="1">[1]!SOMME_SI_COULEUR(F93:L96,255)</f>
        <v>67</v>
      </c>
    </row>
    <row r="95" spans="1:18" ht="19.5" customHeight="1" x14ac:dyDescent="0.25">
      <c r="A95" s="83"/>
      <c r="B95" s="86"/>
      <c r="C95" s="59"/>
      <c r="D95" s="5" t="s">
        <v>14</v>
      </c>
      <c r="E95" s="21">
        <v>2045794</v>
      </c>
      <c r="F95" s="45">
        <v>66</v>
      </c>
      <c r="G95" s="47">
        <v>68</v>
      </c>
      <c r="H95" s="45">
        <v>61</v>
      </c>
      <c r="I95" s="47">
        <v>60</v>
      </c>
      <c r="J95" s="47">
        <v>70</v>
      </c>
      <c r="K95" s="47">
        <v>57</v>
      </c>
      <c r="L95" s="47">
        <v>71</v>
      </c>
      <c r="M95" s="51"/>
      <c r="N95" s="12">
        <f t="shared" si="13"/>
        <v>0.66666666666666663</v>
      </c>
      <c r="O95" s="35">
        <v>0.70833333333333337</v>
      </c>
      <c r="P95" s="11">
        <f t="shared" si="7"/>
        <v>4.1666666666666741E-2</v>
      </c>
      <c r="Q95" s="91"/>
    </row>
    <row r="96" spans="1:18" ht="19.5" customHeight="1" x14ac:dyDescent="0.25">
      <c r="A96" s="84"/>
      <c r="B96" s="87"/>
      <c r="C96" s="89"/>
      <c r="D96" s="4" t="s">
        <v>15</v>
      </c>
      <c r="E96" s="22">
        <v>2045795</v>
      </c>
      <c r="F96" s="46">
        <v>66</v>
      </c>
      <c r="G96" s="48">
        <v>68</v>
      </c>
      <c r="H96" s="46">
        <v>62</v>
      </c>
      <c r="I96" s="48"/>
      <c r="J96" s="48">
        <v>70</v>
      </c>
      <c r="K96" s="48"/>
      <c r="L96" s="48">
        <v>71</v>
      </c>
      <c r="M96" s="52"/>
      <c r="N96" s="13">
        <f t="shared" si="13"/>
        <v>0.70833333333333337</v>
      </c>
      <c r="O96" s="36">
        <v>0.75</v>
      </c>
      <c r="P96" s="11">
        <f t="shared" si="7"/>
        <v>4.166666666666663E-2</v>
      </c>
      <c r="Q96" s="92"/>
    </row>
    <row r="97" spans="1:18" ht="19.5" customHeight="1" x14ac:dyDescent="0.25">
      <c r="A97" s="82">
        <v>24</v>
      </c>
      <c r="B97" s="85">
        <v>281</v>
      </c>
      <c r="C97" s="88" t="s">
        <v>55</v>
      </c>
      <c r="D97" s="3" t="s">
        <v>12</v>
      </c>
      <c r="E97" s="20">
        <v>2045796</v>
      </c>
      <c r="F97" s="160">
        <v>66</v>
      </c>
      <c r="G97" s="161">
        <v>68</v>
      </c>
      <c r="H97" s="160">
        <v>64</v>
      </c>
      <c r="I97" s="161">
        <v>60</v>
      </c>
      <c r="J97" s="161">
        <v>70</v>
      </c>
      <c r="K97" s="161">
        <v>57</v>
      </c>
      <c r="L97" s="161">
        <v>71</v>
      </c>
      <c r="M97" s="50">
        <f ca="1">IF(R98="","",VLOOKUP($R98,Barèmes!$A$1:$B$3,2,TRUE))</f>
        <v>100</v>
      </c>
      <c r="N97" s="11">
        <f>R4</f>
        <v>0.6118055555555556</v>
      </c>
      <c r="O97" s="34">
        <v>0.63392361111111117</v>
      </c>
      <c r="P97" s="11">
        <f t="shared" si="7"/>
        <v>2.2118055555555571E-2</v>
      </c>
      <c r="Q97" s="90">
        <f>P97+P98+P99+P100</f>
        <v>8.6134259259259327E-2</v>
      </c>
    </row>
    <row r="98" spans="1:18" ht="19.5" customHeight="1" x14ac:dyDescent="0.25">
      <c r="A98" s="83"/>
      <c r="B98" s="86"/>
      <c r="C98" s="59"/>
      <c r="D98" s="5" t="s">
        <v>13</v>
      </c>
      <c r="E98" s="21">
        <v>2045797</v>
      </c>
      <c r="F98" s="164">
        <v>66</v>
      </c>
      <c r="G98" s="167">
        <v>68</v>
      </c>
      <c r="H98" s="166">
        <v>61</v>
      </c>
      <c r="I98" s="47"/>
      <c r="J98" s="167">
        <v>70</v>
      </c>
      <c r="K98" s="47"/>
      <c r="L98" s="167">
        <v>71</v>
      </c>
      <c r="M98" s="51"/>
      <c r="N98" s="12">
        <f t="shared" ref="N98:N100" si="14">O97</f>
        <v>0.63392361111111117</v>
      </c>
      <c r="O98" s="35">
        <v>0.6573148148148148</v>
      </c>
      <c r="P98" s="11">
        <f t="shared" si="7"/>
        <v>2.3391203703703622E-2</v>
      </c>
      <c r="Q98" s="91"/>
      <c r="R98" s="10">
        <f ca="1">[1]!SOMME_SI_COULEUR(F97:L100,255)</f>
        <v>270</v>
      </c>
    </row>
    <row r="99" spans="1:18" ht="19.5" customHeight="1" x14ac:dyDescent="0.25">
      <c r="A99" s="83"/>
      <c r="B99" s="86"/>
      <c r="C99" s="59"/>
      <c r="D99" s="5" t="s">
        <v>14</v>
      </c>
      <c r="E99" s="21">
        <v>2045798</v>
      </c>
      <c r="F99" s="164">
        <v>67</v>
      </c>
      <c r="G99" s="165">
        <v>68</v>
      </c>
      <c r="H99" s="164">
        <v>62</v>
      </c>
      <c r="I99" s="165">
        <v>60</v>
      </c>
      <c r="J99" s="165">
        <v>70</v>
      </c>
      <c r="K99" s="165">
        <v>57</v>
      </c>
      <c r="L99" s="165">
        <v>71</v>
      </c>
      <c r="M99" s="51"/>
      <c r="N99" s="12">
        <f t="shared" si="14"/>
        <v>0.6573148148148148</v>
      </c>
      <c r="O99" s="35">
        <v>0.68195601851851861</v>
      </c>
      <c r="P99" s="11">
        <f t="shared" si="7"/>
        <v>2.4641203703703818E-2</v>
      </c>
      <c r="Q99" s="91"/>
    </row>
    <row r="100" spans="1:18" ht="19.5" customHeight="1" x14ac:dyDescent="0.25">
      <c r="A100" s="84"/>
      <c r="B100" s="87"/>
      <c r="C100" s="89"/>
      <c r="D100" s="4" t="s">
        <v>15</v>
      </c>
      <c r="E100" s="22">
        <v>2045799</v>
      </c>
      <c r="F100" s="169">
        <v>67</v>
      </c>
      <c r="G100" s="170">
        <v>68</v>
      </c>
      <c r="H100" s="169">
        <v>63</v>
      </c>
      <c r="I100" s="48"/>
      <c r="J100" s="170">
        <v>70</v>
      </c>
      <c r="K100" s="48"/>
      <c r="L100" s="170">
        <v>71</v>
      </c>
      <c r="M100" s="52"/>
      <c r="N100" s="13">
        <v>0.66875000000000007</v>
      </c>
      <c r="O100" s="36">
        <v>0.68473379629629638</v>
      </c>
      <c r="P100" s="11">
        <f t="shared" si="7"/>
        <v>1.5983796296296315E-2</v>
      </c>
      <c r="Q100" s="92"/>
    </row>
    <row r="101" spans="1:18" ht="19.5" customHeight="1" x14ac:dyDescent="0.25">
      <c r="A101" s="82">
        <v>25</v>
      </c>
      <c r="B101" s="85">
        <v>282</v>
      </c>
      <c r="C101" s="88" t="s">
        <v>56</v>
      </c>
      <c r="D101" s="3" t="s">
        <v>12</v>
      </c>
      <c r="E101" s="20">
        <v>2045800</v>
      </c>
      <c r="F101" s="160">
        <v>66</v>
      </c>
      <c r="G101" s="161">
        <v>68</v>
      </c>
      <c r="H101" s="160">
        <v>61</v>
      </c>
      <c r="I101" s="161">
        <v>60</v>
      </c>
      <c r="J101" s="161">
        <v>70</v>
      </c>
      <c r="K101" s="161">
        <v>57</v>
      </c>
      <c r="L101" s="161">
        <v>71</v>
      </c>
      <c r="M101" s="50">
        <f ca="1">IF(R102="","",VLOOKUP($R102,Barèmes!$A$1:$B$3,2,TRUE))</f>
        <v>100</v>
      </c>
      <c r="N101" s="11">
        <f>R4</f>
        <v>0.6118055555555556</v>
      </c>
      <c r="O101" s="34">
        <v>0.63493055555555555</v>
      </c>
      <c r="P101" s="11">
        <f t="shared" si="7"/>
        <v>2.3124999999999951E-2</v>
      </c>
      <c r="Q101" s="90">
        <f>P101+P102+P103+P104</f>
        <v>7.1932870370370328E-2</v>
      </c>
    </row>
    <row r="102" spans="1:18" ht="19.5" customHeight="1" x14ac:dyDescent="0.25">
      <c r="A102" s="83"/>
      <c r="B102" s="86"/>
      <c r="C102" s="59"/>
      <c r="D102" s="5" t="s">
        <v>13</v>
      </c>
      <c r="E102" s="21">
        <v>2045801</v>
      </c>
      <c r="F102" s="166">
        <v>66</v>
      </c>
      <c r="G102" s="167">
        <v>68</v>
      </c>
      <c r="H102" s="166">
        <v>62</v>
      </c>
      <c r="I102" s="47"/>
      <c r="J102" s="167">
        <v>70</v>
      </c>
      <c r="K102" s="47"/>
      <c r="L102" s="165">
        <v>71</v>
      </c>
      <c r="M102" s="51"/>
      <c r="N102" s="12">
        <f t="shared" ref="N102:N104" si="15">O101</f>
        <v>0.63493055555555555</v>
      </c>
      <c r="O102" s="35">
        <v>0.65437500000000004</v>
      </c>
      <c r="P102" s="11">
        <f t="shared" si="7"/>
        <v>1.9444444444444486E-2</v>
      </c>
      <c r="Q102" s="91"/>
      <c r="R102" s="10">
        <f ca="1">[1]!SOMME_SI_COULEUR(F101:L104,255)</f>
        <v>722</v>
      </c>
    </row>
    <row r="103" spans="1:18" ht="19.5" customHeight="1" x14ac:dyDescent="0.25">
      <c r="A103" s="83"/>
      <c r="B103" s="86"/>
      <c r="C103" s="59"/>
      <c r="D103" s="5" t="s">
        <v>14</v>
      </c>
      <c r="E103" s="21">
        <v>2045802</v>
      </c>
      <c r="F103" s="166">
        <v>67</v>
      </c>
      <c r="G103" s="167">
        <v>68</v>
      </c>
      <c r="H103" s="166">
        <v>63</v>
      </c>
      <c r="I103" s="167">
        <v>60</v>
      </c>
      <c r="J103" s="167">
        <v>70</v>
      </c>
      <c r="K103" s="167">
        <v>57</v>
      </c>
      <c r="L103" s="167">
        <v>71</v>
      </c>
      <c r="M103" s="51"/>
      <c r="N103" s="12">
        <f t="shared" si="15"/>
        <v>0.65437500000000004</v>
      </c>
      <c r="O103" s="35">
        <v>0.68373842592592593</v>
      </c>
      <c r="P103" s="11">
        <f t="shared" si="7"/>
        <v>2.936342592592589E-2</v>
      </c>
      <c r="Q103" s="91"/>
    </row>
    <row r="104" spans="1:18" ht="19.5" customHeight="1" x14ac:dyDescent="0.25">
      <c r="A104" s="84"/>
      <c r="B104" s="87"/>
      <c r="C104" s="89"/>
      <c r="D104" s="4" t="s">
        <v>15</v>
      </c>
      <c r="E104" s="22">
        <v>2045803</v>
      </c>
      <c r="F104" s="46">
        <v>67</v>
      </c>
      <c r="G104" s="48">
        <v>68</v>
      </c>
      <c r="H104" s="46">
        <v>64</v>
      </c>
      <c r="I104" s="48"/>
      <c r="J104" s="48">
        <v>70</v>
      </c>
      <c r="K104" s="48"/>
      <c r="L104" s="48">
        <v>71</v>
      </c>
      <c r="M104" s="52"/>
      <c r="N104" s="13">
        <v>0.66875000000000007</v>
      </c>
      <c r="O104" s="36" t="s">
        <v>31</v>
      </c>
      <c r="P104" s="11">
        <f t="shared" si="7"/>
        <v>0</v>
      </c>
      <c r="Q104" s="92"/>
    </row>
  </sheetData>
  <mergeCells count="132">
    <mergeCell ref="M101:M104"/>
    <mergeCell ref="A45:A48"/>
    <mergeCell ref="A49:A52"/>
    <mergeCell ref="A53:A56"/>
    <mergeCell ref="A57:A60"/>
    <mergeCell ref="A61:A64"/>
    <mergeCell ref="A65:A6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B65:B68"/>
    <mergeCell ref="C65:C68"/>
    <mergeCell ref="B53:B56"/>
    <mergeCell ref="C53:C56"/>
    <mergeCell ref="B41:B44"/>
    <mergeCell ref="C41:C44"/>
    <mergeCell ref="B29:B32"/>
    <mergeCell ref="C29:C32"/>
    <mergeCell ref="Q65:Q68"/>
    <mergeCell ref="B61:B64"/>
    <mergeCell ref="C61:C64"/>
    <mergeCell ref="Q61:Q64"/>
    <mergeCell ref="B57:B60"/>
    <mergeCell ref="C57:C60"/>
    <mergeCell ref="Q57:Q60"/>
    <mergeCell ref="M57:M60"/>
    <mergeCell ref="M61:M64"/>
    <mergeCell ref="M65:M68"/>
    <mergeCell ref="Q53:Q56"/>
    <mergeCell ref="B49:B52"/>
    <mergeCell ref="C49:C52"/>
    <mergeCell ref="Q49:Q52"/>
    <mergeCell ref="M49:M52"/>
    <mergeCell ref="M53:M56"/>
    <mergeCell ref="B45:B48"/>
    <mergeCell ref="C45:C48"/>
    <mergeCell ref="Q45:Q48"/>
    <mergeCell ref="Q41:Q44"/>
    <mergeCell ref="M41:M44"/>
    <mergeCell ref="M45:M48"/>
    <mergeCell ref="B37:B40"/>
    <mergeCell ref="C37:C40"/>
    <mergeCell ref="Q37:Q40"/>
    <mergeCell ref="B33:B36"/>
    <mergeCell ref="C33:C36"/>
    <mergeCell ref="Q33:Q36"/>
    <mergeCell ref="M33:M36"/>
    <mergeCell ref="M37:M40"/>
    <mergeCell ref="Q29:Q32"/>
    <mergeCell ref="B25:B28"/>
    <mergeCell ref="C25:C28"/>
    <mergeCell ref="Q25:Q28"/>
    <mergeCell ref="M25:M28"/>
    <mergeCell ref="M29:M32"/>
    <mergeCell ref="B21:B24"/>
    <mergeCell ref="C21:C24"/>
    <mergeCell ref="Q21:Q24"/>
    <mergeCell ref="B17:B20"/>
    <mergeCell ref="C17:C20"/>
    <mergeCell ref="Q17:Q20"/>
    <mergeCell ref="M17:M20"/>
    <mergeCell ref="M21:M24"/>
    <mergeCell ref="N1:Q1"/>
    <mergeCell ref="A1:M1"/>
    <mergeCell ref="B13:B16"/>
    <mergeCell ref="C13:C16"/>
    <mergeCell ref="Q13:Q16"/>
    <mergeCell ref="B9:B12"/>
    <mergeCell ref="C9:C12"/>
    <mergeCell ref="Q9:Q12"/>
    <mergeCell ref="M5:M8"/>
    <mergeCell ref="M9:M12"/>
    <mergeCell ref="M13:M16"/>
    <mergeCell ref="F4:L4"/>
    <mergeCell ref="B5:B8"/>
    <mergeCell ref="C5:C8"/>
    <mergeCell ref="Q5:Q8"/>
    <mergeCell ref="A3:R3"/>
    <mergeCell ref="A4:B4"/>
    <mergeCell ref="A5:A8"/>
    <mergeCell ref="A69:A72"/>
    <mergeCell ref="B69:B72"/>
    <mergeCell ref="C69:C72"/>
    <mergeCell ref="Q69:Q72"/>
    <mergeCell ref="A73:A76"/>
    <mergeCell ref="B73:B76"/>
    <mergeCell ref="C73:C76"/>
    <mergeCell ref="Q73:Q76"/>
    <mergeCell ref="M69:M72"/>
    <mergeCell ref="M73:M76"/>
    <mergeCell ref="M85:M88"/>
    <mergeCell ref="M89:M92"/>
    <mergeCell ref="A77:A80"/>
    <mergeCell ref="B77:B80"/>
    <mergeCell ref="C77:C80"/>
    <mergeCell ref="Q77:Q80"/>
    <mergeCell ref="A81:A84"/>
    <mergeCell ref="B81:B84"/>
    <mergeCell ref="C81:C84"/>
    <mergeCell ref="Q81:Q84"/>
    <mergeCell ref="M77:M80"/>
    <mergeCell ref="M81:M84"/>
    <mergeCell ref="M93:M96"/>
    <mergeCell ref="M97:M100"/>
    <mergeCell ref="A101:A104"/>
    <mergeCell ref="B101:B104"/>
    <mergeCell ref="C101:C104"/>
    <mergeCell ref="Q101:Q104"/>
    <mergeCell ref="N2:Q2"/>
    <mergeCell ref="A2:M2"/>
    <mergeCell ref="A93:A96"/>
    <mergeCell ref="B93:B96"/>
    <mergeCell ref="C93:C96"/>
    <mergeCell ref="Q93:Q96"/>
    <mergeCell ref="A97:A100"/>
    <mergeCell ref="B97:B100"/>
    <mergeCell ref="C97:C100"/>
    <mergeCell ref="Q97:Q100"/>
    <mergeCell ref="A85:A88"/>
    <mergeCell ref="B85:B88"/>
    <mergeCell ref="C85:C88"/>
    <mergeCell ref="Q85:Q88"/>
    <mergeCell ref="A89:A92"/>
    <mergeCell ref="B89:B92"/>
    <mergeCell ref="C89:C92"/>
    <mergeCell ref="Q89:Q92"/>
  </mergeCells>
  <printOptions horizontalCentered="1" verticalCentered="1"/>
  <pageMargins left="0.39370078740157483" right="0.39370078740157483" top="0.39370078740157483" bottom="0.39370078740157483" header="0" footer="0"/>
  <pageSetup paperSize="8" scale="78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  <pageSetUpPr fitToPage="1"/>
  </sheetPr>
  <dimension ref="A1:Q105"/>
  <sheetViews>
    <sheetView zoomScale="80" zoomScaleNormal="80" workbookViewId="0">
      <selection activeCell="Q17" sqref="Q17"/>
    </sheetView>
  </sheetViews>
  <sheetFormatPr baseColWidth="10" defaultColWidth="11.42578125" defaultRowHeight="15" x14ac:dyDescent="0.25"/>
  <cols>
    <col min="1" max="1" width="7.42578125" style="28" customWidth="1"/>
    <col min="2" max="2" width="11.7109375" style="31" customWidth="1"/>
    <col min="3" max="3" width="11.7109375" style="32" customWidth="1"/>
    <col min="4" max="7" width="8.5703125" style="28" customWidth="1"/>
    <col min="8" max="8" width="8.5703125" style="38" customWidth="1"/>
    <col min="9" max="11" width="8.5703125" style="28" customWidth="1"/>
    <col min="12" max="16384" width="11.42578125" style="28"/>
  </cols>
  <sheetData>
    <row r="1" spans="1:17" ht="16.5" customHeight="1" x14ac:dyDescent="0.25">
      <c r="A1" s="133" t="s">
        <v>57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  <c r="L1" s="27"/>
      <c r="M1" s="27"/>
      <c r="N1" s="27"/>
      <c r="O1" s="27"/>
      <c r="P1" s="27"/>
      <c r="Q1" s="27"/>
    </row>
    <row r="2" spans="1:17" ht="24" customHeight="1" x14ac:dyDescent="0.25">
      <c r="A2" s="136" t="s">
        <v>27</v>
      </c>
      <c r="B2" s="137"/>
      <c r="C2" s="137"/>
      <c r="D2" s="137"/>
      <c r="E2" s="137"/>
      <c r="F2" s="137"/>
      <c r="G2" s="137"/>
      <c r="H2" s="137"/>
      <c r="I2" s="137"/>
      <c r="J2" s="137"/>
      <c r="K2" s="138"/>
      <c r="L2" s="29"/>
      <c r="M2" s="29"/>
      <c r="N2" s="29"/>
      <c r="O2" s="29"/>
      <c r="P2" s="29"/>
      <c r="Q2" s="29"/>
    </row>
    <row r="3" spans="1:17" ht="14.45" customHeight="1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</row>
    <row r="4" spans="1:17" ht="24" customHeight="1" x14ac:dyDescent="0.25">
      <c r="A4" s="123" t="s">
        <v>25</v>
      </c>
      <c r="B4" s="125" t="s">
        <v>20</v>
      </c>
      <c r="C4" s="129" t="s">
        <v>19</v>
      </c>
      <c r="D4" s="125" t="s">
        <v>21</v>
      </c>
      <c r="E4" s="58"/>
      <c r="F4" s="127"/>
      <c r="G4" s="128" t="s">
        <v>22</v>
      </c>
      <c r="H4" s="58"/>
      <c r="I4" s="127"/>
      <c r="J4" s="125" t="s">
        <v>17</v>
      </c>
      <c r="K4" s="127"/>
    </row>
    <row r="5" spans="1:17" ht="24" customHeight="1" x14ac:dyDescent="0.25">
      <c r="A5" s="124"/>
      <c r="B5" s="126"/>
      <c r="C5" s="130"/>
      <c r="D5" s="16" t="s">
        <v>6</v>
      </c>
      <c r="E5" s="4" t="s">
        <v>2</v>
      </c>
      <c r="F5" s="15" t="s">
        <v>18</v>
      </c>
      <c r="G5" s="30" t="s">
        <v>6</v>
      </c>
      <c r="H5" s="37" t="s">
        <v>2</v>
      </c>
      <c r="I5" s="15" t="s">
        <v>18</v>
      </c>
      <c r="J5" s="16" t="s">
        <v>24</v>
      </c>
      <c r="K5" s="15" t="s">
        <v>23</v>
      </c>
      <c r="L5" s="131" t="s">
        <v>58</v>
      </c>
      <c r="M5" s="132"/>
      <c r="N5" s="132"/>
    </row>
    <row r="6" spans="1:17" ht="9" customHeight="1" x14ac:dyDescent="0.25">
      <c r="A6" s="101" t="s">
        <v>28</v>
      </c>
      <c r="B6" s="104">
        <v>201</v>
      </c>
      <c r="C6" s="107" t="s">
        <v>32</v>
      </c>
      <c r="D6" s="110">
        <v>100</v>
      </c>
      <c r="E6" s="113">
        <v>4.2141203703703702E-2</v>
      </c>
      <c r="F6" s="116">
        <v>14</v>
      </c>
      <c r="G6" s="110"/>
      <c r="H6" s="119"/>
      <c r="I6" s="116">
        <v>1</v>
      </c>
      <c r="J6" s="95">
        <f>F6+I6</f>
        <v>15</v>
      </c>
      <c r="K6" s="98">
        <v>1</v>
      </c>
      <c r="L6" s="131"/>
      <c r="M6" s="132"/>
      <c r="N6" s="132"/>
    </row>
    <row r="7" spans="1:17" ht="9" customHeight="1" x14ac:dyDescent="0.25">
      <c r="A7" s="102"/>
      <c r="B7" s="105"/>
      <c r="C7" s="108"/>
      <c r="D7" s="111"/>
      <c r="E7" s="114"/>
      <c r="F7" s="117"/>
      <c r="G7" s="111"/>
      <c r="H7" s="120"/>
      <c r="I7" s="117"/>
      <c r="J7" s="96"/>
      <c r="K7" s="99"/>
      <c r="L7" s="39"/>
      <c r="M7" s="39"/>
      <c r="N7" s="39"/>
    </row>
    <row r="8" spans="1:17" ht="9" customHeight="1" x14ac:dyDescent="0.25">
      <c r="A8" s="102"/>
      <c r="B8" s="105"/>
      <c r="C8" s="108"/>
      <c r="D8" s="111"/>
      <c r="E8" s="114"/>
      <c r="F8" s="117"/>
      <c r="G8" s="111"/>
      <c r="H8" s="120"/>
      <c r="I8" s="117"/>
      <c r="J8" s="96"/>
      <c r="K8" s="99"/>
      <c r="L8" s="39"/>
      <c r="M8" s="39"/>
      <c r="N8" s="39"/>
    </row>
    <row r="9" spans="1:17" ht="9" customHeight="1" x14ac:dyDescent="0.25">
      <c r="A9" s="102"/>
      <c r="B9" s="106"/>
      <c r="C9" s="109"/>
      <c r="D9" s="112"/>
      <c r="E9" s="115"/>
      <c r="F9" s="118"/>
      <c r="G9" s="112"/>
      <c r="H9" s="121"/>
      <c r="I9" s="118"/>
      <c r="J9" s="97"/>
      <c r="K9" s="100"/>
      <c r="L9" s="39"/>
      <c r="M9" s="39"/>
      <c r="N9" s="39"/>
    </row>
    <row r="10" spans="1:17" ht="9" customHeight="1" x14ac:dyDescent="0.25">
      <c r="A10" s="102"/>
      <c r="B10" s="104">
        <v>211</v>
      </c>
      <c r="C10" s="107" t="s">
        <v>33</v>
      </c>
      <c r="D10" s="110">
        <v>200</v>
      </c>
      <c r="E10" s="113">
        <v>5.6956018518518524E-2</v>
      </c>
      <c r="F10" s="116">
        <v>23</v>
      </c>
      <c r="G10" s="110"/>
      <c r="H10" s="119"/>
      <c r="I10" s="116">
        <v>2</v>
      </c>
      <c r="J10" s="95">
        <f>F10+I10</f>
        <v>25</v>
      </c>
      <c r="K10" s="98">
        <v>2</v>
      </c>
      <c r="L10" s="39"/>
      <c r="M10" s="39"/>
      <c r="N10" s="39"/>
    </row>
    <row r="11" spans="1:17" ht="9" customHeight="1" x14ac:dyDescent="0.25">
      <c r="A11" s="102"/>
      <c r="B11" s="105"/>
      <c r="C11" s="108"/>
      <c r="D11" s="111"/>
      <c r="E11" s="114"/>
      <c r="F11" s="117"/>
      <c r="G11" s="111"/>
      <c r="H11" s="120"/>
      <c r="I11" s="117"/>
      <c r="J11" s="96"/>
      <c r="K11" s="99"/>
      <c r="L11" s="39"/>
      <c r="M11" s="39"/>
      <c r="N11" s="39"/>
    </row>
    <row r="12" spans="1:17" ht="9" customHeight="1" x14ac:dyDescent="0.25">
      <c r="A12" s="102"/>
      <c r="B12" s="105"/>
      <c r="C12" s="108"/>
      <c r="D12" s="111"/>
      <c r="E12" s="114"/>
      <c r="F12" s="117"/>
      <c r="G12" s="111"/>
      <c r="H12" s="120"/>
      <c r="I12" s="117"/>
      <c r="J12" s="96"/>
      <c r="K12" s="99"/>
      <c r="L12" s="39"/>
      <c r="M12" s="39"/>
      <c r="N12" s="39"/>
    </row>
    <row r="13" spans="1:17" ht="9" customHeight="1" x14ac:dyDescent="0.25">
      <c r="A13" s="102"/>
      <c r="B13" s="106"/>
      <c r="C13" s="109"/>
      <c r="D13" s="112"/>
      <c r="E13" s="115"/>
      <c r="F13" s="118"/>
      <c r="G13" s="112"/>
      <c r="H13" s="121"/>
      <c r="I13" s="118"/>
      <c r="J13" s="97"/>
      <c r="K13" s="100"/>
      <c r="L13" s="39"/>
      <c r="M13" s="39"/>
      <c r="N13" s="39"/>
    </row>
    <row r="14" spans="1:17" ht="9" customHeight="1" x14ac:dyDescent="0.25">
      <c r="A14" s="102"/>
      <c r="B14" s="104">
        <v>212</v>
      </c>
      <c r="C14" s="107" t="s">
        <v>34</v>
      </c>
      <c r="D14" s="110">
        <v>200</v>
      </c>
      <c r="E14" s="113">
        <v>4.9780092592592591E-2</v>
      </c>
      <c r="F14" s="116">
        <v>20</v>
      </c>
      <c r="G14" s="110"/>
      <c r="H14" s="119"/>
      <c r="I14" s="116">
        <v>3</v>
      </c>
      <c r="J14" s="95">
        <f>F14+I14</f>
        <v>23</v>
      </c>
      <c r="K14" s="98">
        <v>3</v>
      </c>
      <c r="L14" s="39"/>
      <c r="M14" s="39"/>
      <c r="N14" s="39"/>
    </row>
    <row r="15" spans="1:17" ht="9" customHeight="1" x14ac:dyDescent="0.25">
      <c r="A15" s="102"/>
      <c r="B15" s="105"/>
      <c r="C15" s="108"/>
      <c r="D15" s="111"/>
      <c r="E15" s="114"/>
      <c r="F15" s="117"/>
      <c r="G15" s="111"/>
      <c r="H15" s="120"/>
      <c r="I15" s="117"/>
      <c r="J15" s="96"/>
      <c r="K15" s="99"/>
      <c r="L15" s="39"/>
      <c r="M15" s="39"/>
      <c r="N15" s="39"/>
    </row>
    <row r="16" spans="1:17" ht="9" customHeight="1" x14ac:dyDescent="0.25">
      <c r="A16" s="102"/>
      <c r="B16" s="105"/>
      <c r="C16" s="108"/>
      <c r="D16" s="111"/>
      <c r="E16" s="114"/>
      <c r="F16" s="117"/>
      <c r="G16" s="111"/>
      <c r="H16" s="120"/>
      <c r="I16" s="117"/>
      <c r="J16" s="96"/>
      <c r="K16" s="99"/>
      <c r="L16" s="39"/>
      <c r="M16" s="39"/>
      <c r="N16" s="39"/>
    </row>
    <row r="17" spans="1:14" ht="9" customHeight="1" x14ac:dyDescent="0.25">
      <c r="A17" s="102"/>
      <c r="B17" s="106"/>
      <c r="C17" s="109"/>
      <c r="D17" s="112"/>
      <c r="E17" s="115"/>
      <c r="F17" s="118"/>
      <c r="G17" s="112"/>
      <c r="H17" s="121"/>
      <c r="I17" s="118"/>
      <c r="J17" s="97"/>
      <c r="K17" s="100"/>
      <c r="L17" s="39"/>
      <c r="M17" s="39"/>
      <c r="N17" s="39"/>
    </row>
    <row r="18" spans="1:14" ht="9" customHeight="1" x14ac:dyDescent="0.25">
      <c r="A18" s="102"/>
      <c r="B18" s="104">
        <v>213</v>
      </c>
      <c r="C18" s="107" t="s">
        <v>35</v>
      </c>
      <c r="D18" s="110">
        <v>200</v>
      </c>
      <c r="E18" s="113">
        <v>5.7800925925925929E-2</v>
      </c>
      <c r="F18" s="116">
        <v>24</v>
      </c>
      <c r="G18" s="110"/>
      <c r="H18" s="119"/>
      <c r="I18" s="116">
        <v>4</v>
      </c>
      <c r="J18" s="95">
        <f>F18+I18</f>
        <v>28</v>
      </c>
      <c r="K18" s="98">
        <v>4</v>
      </c>
      <c r="L18" s="39"/>
      <c r="M18" s="39"/>
      <c r="N18" s="39"/>
    </row>
    <row r="19" spans="1:14" ht="9" customHeight="1" x14ac:dyDescent="0.25">
      <c r="A19" s="102"/>
      <c r="B19" s="105"/>
      <c r="C19" s="108"/>
      <c r="D19" s="111"/>
      <c r="E19" s="114"/>
      <c r="F19" s="117"/>
      <c r="G19" s="111"/>
      <c r="H19" s="120"/>
      <c r="I19" s="117"/>
      <c r="J19" s="96"/>
      <c r="K19" s="99"/>
      <c r="L19" s="39"/>
      <c r="M19" s="39"/>
      <c r="N19" s="39"/>
    </row>
    <row r="20" spans="1:14" ht="9" customHeight="1" x14ac:dyDescent="0.25">
      <c r="A20" s="102"/>
      <c r="B20" s="105"/>
      <c r="C20" s="108"/>
      <c r="D20" s="111"/>
      <c r="E20" s="114"/>
      <c r="F20" s="117"/>
      <c r="G20" s="111"/>
      <c r="H20" s="120"/>
      <c r="I20" s="117"/>
      <c r="J20" s="96"/>
      <c r="K20" s="99"/>
      <c r="L20" s="39"/>
      <c r="M20" s="39"/>
      <c r="N20" s="39"/>
    </row>
    <row r="21" spans="1:14" ht="9" customHeight="1" x14ac:dyDescent="0.25">
      <c r="A21" s="102"/>
      <c r="B21" s="106"/>
      <c r="C21" s="109"/>
      <c r="D21" s="112"/>
      <c r="E21" s="115"/>
      <c r="F21" s="118"/>
      <c r="G21" s="112"/>
      <c r="H21" s="121"/>
      <c r="I21" s="118"/>
      <c r="J21" s="97"/>
      <c r="K21" s="100"/>
      <c r="L21" s="39"/>
      <c r="M21" s="39"/>
      <c r="N21" s="39"/>
    </row>
    <row r="22" spans="1:14" ht="9" customHeight="1" x14ac:dyDescent="0.25">
      <c r="A22" s="102"/>
      <c r="B22" s="104">
        <v>221</v>
      </c>
      <c r="C22" s="107" t="s">
        <v>36</v>
      </c>
      <c r="D22" s="110">
        <v>100</v>
      </c>
      <c r="E22" s="113">
        <v>4.0972222222222222E-2</v>
      </c>
      <c r="F22" s="116">
        <v>13</v>
      </c>
      <c r="G22" s="110"/>
      <c r="H22" s="119"/>
      <c r="I22" s="116">
        <v>5</v>
      </c>
      <c r="J22" s="95">
        <f>F22+I22</f>
        <v>18</v>
      </c>
      <c r="K22" s="98">
        <v>5</v>
      </c>
      <c r="L22" s="39"/>
      <c r="M22" s="39"/>
      <c r="N22" s="39"/>
    </row>
    <row r="23" spans="1:14" ht="9" customHeight="1" x14ac:dyDescent="0.25">
      <c r="A23" s="102"/>
      <c r="B23" s="105"/>
      <c r="C23" s="108"/>
      <c r="D23" s="111"/>
      <c r="E23" s="114"/>
      <c r="F23" s="117"/>
      <c r="G23" s="111"/>
      <c r="H23" s="120"/>
      <c r="I23" s="117"/>
      <c r="J23" s="96"/>
      <c r="K23" s="99"/>
      <c r="L23" s="39"/>
      <c r="M23" s="39"/>
      <c r="N23" s="39"/>
    </row>
    <row r="24" spans="1:14" ht="9" customHeight="1" x14ac:dyDescent="0.25">
      <c r="A24" s="102"/>
      <c r="B24" s="105"/>
      <c r="C24" s="108"/>
      <c r="D24" s="111"/>
      <c r="E24" s="114"/>
      <c r="F24" s="117"/>
      <c r="G24" s="111"/>
      <c r="H24" s="120"/>
      <c r="I24" s="117"/>
      <c r="J24" s="96"/>
      <c r="K24" s="99"/>
      <c r="L24" s="39"/>
      <c r="M24" s="39"/>
      <c r="N24" s="39"/>
    </row>
    <row r="25" spans="1:14" ht="9" customHeight="1" x14ac:dyDescent="0.25">
      <c r="A25" s="102"/>
      <c r="B25" s="106"/>
      <c r="C25" s="109"/>
      <c r="D25" s="112"/>
      <c r="E25" s="115"/>
      <c r="F25" s="118"/>
      <c r="G25" s="112"/>
      <c r="H25" s="121"/>
      <c r="I25" s="118"/>
      <c r="J25" s="97"/>
      <c r="K25" s="100"/>
      <c r="L25" s="39"/>
      <c r="M25" s="39"/>
      <c r="N25" s="39"/>
    </row>
    <row r="26" spans="1:14" ht="9" customHeight="1" x14ac:dyDescent="0.25">
      <c r="A26" s="102"/>
      <c r="B26" s="104">
        <v>231</v>
      </c>
      <c r="C26" s="107" t="s">
        <v>37</v>
      </c>
      <c r="D26" s="110">
        <v>100</v>
      </c>
      <c r="E26" s="113">
        <v>4.4583333333333336E-2</v>
      </c>
      <c r="F26" s="116">
        <v>17</v>
      </c>
      <c r="G26" s="110"/>
      <c r="H26" s="119"/>
      <c r="I26" s="116">
        <v>6</v>
      </c>
      <c r="J26" s="95">
        <f>F26+I26</f>
        <v>23</v>
      </c>
      <c r="K26" s="98">
        <v>6</v>
      </c>
      <c r="L26" s="39"/>
      <c r="M26" s="39"/>
      <c r="N26" s="39"/>
    </row>
    <row r="27" spans="1:14" ht="9" customHeight="1" x14ac:dyDescent="0.25">
      <c r="A27" s="102"/>
      <c r="B27" s="105"/>
      <c r="C27" s="108"/>
      <c r="D27" s="111"/>
      <c r="E27" s="114"/>
      <c r="F27" s="117"/>
      <c r="G27" s="111"/>
      <c r="H27" s="120"/>
      <c r="I27" s="117"/>
      <c r="J27" s="96"/>
      <c r="K27" s="99"/>
      <c r="L27" s="39"/>
      <c r="M27" s="39"/>
      <c r="N27" s="39"/>
    </row>
    <row r="28" spans="1:14" ht="9" customHeight="1" x14ac:dyDescent="0.25">
      <c r="A28" s="102"/>
      <c r="B28" s="105"/>
      <c r="C28" s="108"/>
      <c r="D28" s="111"/>
      <c r="E28" s="114"/>
      <c r="F28" s="117"/>
      <c r="G28" s="111"/>
      <c r="H28" s="120"/>
      <c r="I28" s="117"/>
      <c r="J28" s="96"/>
      <c r="K28" s="99"/>
      <c r="L28" s="39"/>
      <c r="M28" s="39"/>
      <c r="N28" s="39"/>
    </row>
    <row r="29" spans="1:14" ht="9" customHeight="1" x14ac:dyDescent="0.25">
      <c r="A29" s="102"/>
      <c r="B29" s="106"/>
      <c r="C29" s="109"/>
      <c r="D29" s="112"/>
      <c r="E29" s="115"/>
      <c r="F29" s="118"/>
      <c r="G29" s="112"/>
      <c r="H29" s="121"/>
      <c r="I29" s="118"/>
      <c r="J29" s="97"/>
      <c r="K29" s="100"/>
      <c r="L29" s="39"/>
      <c r="M29" s="39"/>
      <c r="N29" s="39"/>
    </row>
    <row r="30" spans="1:14" ht="9" customHeight="1" x14ac:dyDescent="0.25">
      <c r="A30" s="102"/>
      <c r="B30" s="104">
        <v>232</v>
      </c>
      <c r="C30" s="107" t="s">
        <v>38</v>
      </c>
      <c r="D30" s="110">
        <v>200</v>
      </c>
      <c r="E30" s="113">
        <v>8.333333333333337E-2</v>
      </c>
      <c r="F30" s="116">
        <v>25</v>
      </c>
      <c r="G30" s="110"/>
      <c r="H30" s="119"/>
      <c r="I30" s="116">
        <v>7</v>
      </c>
      <c r="J30" s="95">
        <f>F30+I30</f>
        <v>32</v>
      </c>
      <c r="K30" s="98">
        <v>7</v>
      </c>
      <c r="L30" s="39"/>
      <c r="M30" s="39"/>
      <c r="N30" s="39"/>
    </row>
    <row r="31" spans="1:14" ht="9" customHeight="1" x14ac:dyDescent="0.25">
      <c r="A31" s="102"/>
      <c r="B31" s="105"/>
      <c r="C31" s="108"/>
      <c r="D31" s="111"/>
      <c r="E31" s="114"/>
      <c r="F31" s="117"/>
      <c r="G31" s="111"/>
      <c r="H31" s="120"/>
      <c r="I31" s="117"/>
      <c r="J31" s="96"/>
      <c r="K31" s="99"/>
      <c r="L31" s="39"/>
      <c r="M31" s="39"/>
      <c r="N31" s="39"/>
    </row>
    <row r="32" spans="1:14" ht="9" customHeight="1" x14ac:dyDescent="0.25">
      <c r="A32" s="102"/>
      <c r="B32" s="105"/>
      <c r="C32" s="108"/>
      <c r="D32" s="111"/>
      <c r="E32" s="114"/>
      <c r="F32" s="117"/>
      <c r="G32" s="111"/>
      <c r="H32" s="120"/>
      <c r="I32" s="117"/>
      <c r="J32" s="96"/>
      <c r="K32" s="99"/>
      <c r="L32" s="39"/>
      <c r="M32" s="39"/>
      <c r="N32" s="39"/>
    </row>
    <row r="33" spans="1:14" ht="9" customHeight="1" x14ac:dyDescent="0.25">
      <c r="A33" s="102"/>
      <c r="B33" s="106"/>
      <c r="C33" s="109"/>
      <c r="D33" s="112"/>
      <c r="E33" s="115"/>
      <c r="F33" s="118"/>
      <c r="G33" s="112"/>
      <c r="H33" s="121"/>
      <c r="I33" s="118"/>
      <c r="J33" s="97"/>
      <c r="K33" s="100"/>
      <c r="L33" s="39"/>
      <c r="M33" s="39"/>
      <c r="N33" s="39"/>
    </row>
    <row r="34" spans="1:14" ht="9" customHeight="1" x14ac:dyDescent="0.25">
      <c r="A34" s="102"/>
      <c r="B34" s="104">
        <v>233</v>
      </c>
      <c r="C34" s="107" t="s">
        <v>39</v>
      </c>
      <c r="D34" s="110">
        <v>100</v>
      </c>
      <c r="E34" s="113">
        <v>5.8576388888888886E-2</v>
      </c>
      <c r="F34" s="116">
        <v>19</v>
      </c>
      <c r="G34" s="110"/>
      <c r="H34" s="119"/>
      <c r="I34" s="116">
        <v>8</v>
      </c>
      <c r="J34" s="95">
        <f>F34+I34</f>
        <v>27</v>
      </c>
      <c r="K34" s="98">
        <v>8</v>
      </c>
      <c r="L34" s="39"/>
      <c r="M34" s="39"/>
      <c r="N34" s="39"/>
    </row>
    <row r="35" spans="1:14" ht="9" customHeight="1" x14ac:dyDescent="0.25">
      <c r="A35" s="102"/>
      <c r="B35" s="105"/>
      <c r="C35" s="108"/>
      <c r="D35" s="111"/>
      <c r="E35" s="114"/>
      <c r="F35" s="117"/>
      <c r="G35" s="111"/>
      <c r="H35" s="120"/>
      <c r="I35" s="117"/>
      <c r="J35" s="96"/>
      <c r="K35" s="99"/>
      <c r="L35" s="39"/>
      <c r="M35" s="39"/>
      <c r="N35" s="39"/>
    </row>
    <row r="36" spans="1:14" ht="9" customHeight="1" x14ac:dyDescent="0.25">
      <c r="A36" s="102"/>
      <c r="B36" s="105"/>
      <c r="C36" s="108"/>
      <c r="D36" s="111"/>
      <c r="E36" s="114"/>
      <c r="F36" s="117"/>
      <c r="G36" s="111"/>
      <c r="H36" s="120"/>
      <c r="I36" s="117"/>
      <c r="J36" s="96"/>
      <c r="K36" s="99"/>
      <c r="L36" s="39"/>
      <c r="M36" s="39"/>
      <c r="N36" s="39"/>
    </row>
    <row r="37" spans="1:14" ht="9" customHeight="1" x14ac:dyDescent="0.25">
      <c r="A37" s="102"/>
      <c r="B37" s="106"/>
      <c r="C37" s="109"/>
      <c r="D37" s="112"/>
      <c r="E37" s="115"/>
      <c r="F37" s="118"/>
      <c r="G37" s="112"/>
      <c r="H37" s="121"/>
      <c r="I37" s="118"/>
      <c r="J37" s="97"/>
      <c r="K37" s="100"/>
      <c r="L37" s="39"/>
      <c r="M37" s="39"/>
      <c r="N37" s="39"/>
    </row>
    <row r="38" spans="1:14" ht="9" customHeight="1" x14ac:dyDescent="0.25">
      <c r="A38" s="102"/>
      <c r="B38" s="104">
        <v>241</v>
      </c>
      <c r="C38" s="107" t="s">
        <v>40</v>
      </c>
      <c r="D38" s="110">
        <v>0</v>
      </c>
      <c r="E38" s="113">
        <v>3.006944444444444E-2</v>
      </c>
      <c r="F38" s="116">
        <v>5</v>
      </c>
      <c r="G38" s="110"/>
      <c r="H38" s="119"/>
      <c r="I38" s="116">
        <v>9</v>
      </c>
      <c r="J38" s="95">
        <f>F38+I38</f>
        <v>14</v>
      </c>
      <c r="K38" s="98">
        <v>9</v>
      </c>
      <c r="L38" s="39"/>
      <c r="M38" s="39"/>
      <c r="N38" s="39"/>
    </row>
    <row r="39" spans="1:14" ht="9" customHeight="1" x14ac:dyDescent="0.25">
      <c r="A39" s="102"/>
      <c r="B39" s="105"/>
      <c r="C39" s="108"/>
      <c r="D39" s="111"/>
      <c r="E39" s="114"/>
      <c r="F39" s="117"/>
      <c r="G39" s="111"/>
      <c r="H39" s="120"/>
      <c r="I39" s="117"/>
      <c r="J39" s="96"/>
      <c r="K39" s="99"/>
      <c r="L39" s="39"/>
      <c r="M39" s="39"/>
      <c r="N39" s="39"/>
    </row>
    <row r="40" spans="1:14" ht="9" customHeight="1" x14ac:dyDescent="0.25">
      <c r="A40" s="102"/>
      <c r="B40" s="105"/>
      <c r="C40" s="108"/>
      <c r="D40" s="111"/>
      <c r="E40" s="114"/>
      <c r="F40" s="117"/>
      <c r="G40" s="111"/>
      <c r="H40" s="120"/>
      <c r="I40" s="117"/>
      <c r="J40" s="96"/>
      <c r="K40" s="99"/>
      <c r="L40" s="39"/>
      <c r="M40" s="39"/>
      <c r="N40" s="39"/>
    </row>
    <row r="41" spans="1:14" ht="9" customHeight="1" x14ac:dyDescent="0.25">
      <c r="A41" s="102"/>
      <c r="B41" s="106"/>
      <c r="C41" s="109"/>
      <c r="D41" s="112"/>
      <c r="E41" s="115"/>
      <c r="F41" s="118"/>
      <c r="G41" s="112"/>
      <c r="H41" s="121"/>
      <c r="I41" s="118"/>
      <c r="J41" s="97"/>
      <c r="K41" s="100"/>
      <c r="L41" s="39"/>
      <c r="M41" s="39"/>
      <c r="N41" s="39"/>
    </row>
    <row r="42" spans="1:14" ht="9" customHeight="1" x14ac:dyDescent="0.25">
      <c r="A42" s="102"/>
      <c r="B42" s="104">
        <v>242</v>
      </c>
      <c r="C42" s="107" t="s">
        <v>41</v>
      </c>
      <c r="D42" s="110">
        <v>0</v>
      </c>
      <c r="E42" s="113">
        <v>2.7847222222222221E-2</v>
      </c>
      <c r="F42" s="116">
        <v>3</v>
      </c>
      <c r="G42" s="110"/>
      <c r="H42" s="119"/>
      <c r="I42" s="116">
        <v>10</v>
      </c>
      <c r="J42" s="95">
        <f>F42+I42</f>
        <v>13</v>
      </c>
      <c r="K42" s="98">
        <v>10</v>
      </c>
      <c r="L42" s="39"/>
      <c r="M42" s="39"/>
      <c r="N42" s="39"/>
    </row>
    <row r="43" spans="1:14" ht="9" customHeight="1" x14ac:dyDescent="0.25">
      <c r="A43" s="102"/>
      <c r="B43" s="105"/>
      <c r="C43" s="108"/>
      <c r="D43" s="111"/>
      <c r="E43" s="114"/>
      <c r="F43" s="117"/>
      <c r="G43" s="111"/>
      <c r="H43" s="120"/>
      <c r="I43" s="117"/>
      <c r="J43" s="96"/>
      <c r="K43" s="99"/>
      <c r="L43" s="39"/>
      <c r="M43" s="39"/>
      <c r="N43" s="39"/>
    </row>
    <row r="44" spans="1:14" ht="9" customHeight="1" x14ac:dyDescent="0.25">
      <c r="A44" s="102"/>
      <c r="B44" s="105"/>
      <c r="C44" s="108"/>
      <c r="D44" s="111"/>
      <c r="E44" s="114"/>
      <c r="F44" s="117"/>
      <c r="G44" s="111"/>
      <c r="H44" s="120"/>
      <c r="I44" s="117"/>
      <c r="J44" s="96"/>
      <c r="K44" s="99"/>
      <c r="L44" s="39"/>
      <c r="M44" s="39"/>
      <c r="N44" s="39"/>
    </row>
    <row r="45" spans="1:14" ht="9" customHeight="1" x14ac:dyDescent="0.25">
      <c r="A45" s="102"/>
      <c r="B45" s="106"/>
      <c r="C45" s="109"/>
      <c r="D45" s="112"/>
      <c r="E45" s="115"/>
      <c r="F45" s="118"/>
      <c r="G45" s="112"/>
      <c r="H45" s="121"/>
      <c r="I45" s="118"/>
      <c r="J45" s="97"/>
      <c r="K45" s="100"/>
      <c r="L45" s="39"/>
      <c r="M45" s="39"/>
      <c r="N45" s="39"/>
    </row>
    <row r="46" spans="1:14" ht="9" customHeight="1" x14ac:dyDescent="0.25">
      <c r="A46" s="102"/>
      <c r="B46" s="104">
        <v>243</v>
      </c>
      <c r="C46" s="107" t="s">
        <v>42</v>
      </c>
      <c r="D46" s="110">
        <v>0</v>
      </c>
      <c r="E46" s="113">
        <v>2.6620370370370374E-2</v>
      </c>
      <c r="F46" s="116">
        <v>2</v>
      </c>
      <c r="G46" s="110"/>
      <c r="H46" s="119"/>
      <c r="I46" s="116">
        <v>11</v>
      </c>
      <c r="J46" s="95">
        <f>F46+I46</f>
        <v>13</v>
      </c>
      <c r="K46" s="98">
        <v>11</v>
      </c>
      <c r="L46" s="39"/>
      <c r="M46" s="39"/>
      <c r="N46" s="39"/>
    </row>
    <row r="47" spans="1:14" ht="9" customHeight="1" x14ac:dyDescent="0.25">
      <c r="A47" s="102"/>
      <c r="B47" s="105"/>
      <c r="C47" s="108"/>
      <c r="D47" s="111"/>
      <c r="E47" s="114"/>
      <c r="F47" s="117"/>
      <c r="G47" s="111"/>
      <c r="H47" s="120"/>
      <c r="I47" s="117"/>
      <c r="J47" s="96"/>
      <c r="K47" s="99"/>
      <c r="L47" s="39"/>
      <c r="M47" s="39"/>
      <c r="N47" s="39"/>
    </row>
    <row r="48" spans="1:14" ht="9" customHeight="1" x14ac:dyDescent="0.25">
      <c r="A48" s="102"/>
      <c r="B48" s="105"/>
      <c r="C48" s="108"/>
      <c r="D48" s="111"/>
      <c r="E48" s="114"/>
      <c r="F48" s="117"/>
      <c r="G48" s="111"/>
      <c r="H48" s="120"/>
      <c r="I48" s="117"/>
      <c r="J48" s="96"/>
      <c r="K48" s="99"/>
      <c r="L48" s="39"/>
      <c r="M48" s="39"/>
      <c r="N48" s="39"/>
    </row>
    <row r="49" spans="1:14" ht="9" customHeight="1" x14ac:dyDescent="0.25">
      <c r="A49" s="102"/>
      <c r="B49" s="106"/>
      <c r="C49" s="109"/>
      <c r="D49" s="112"/>
      <c r="E49" s="115"/>
      <c r="F49" s="118"/>
      <c r="G49" s="112"/>
      <c r="H49" s="121"/>
      <c r="I49" s="118"/>
      <c r="J49" s="97"/>
      <c r="K49" s="100"/>
      <c r="L49" s="39"/>
      <c r="M49" s="39"/>
      <c r="N49" s="39"/>
    </row>
    <row r="50" spans="1:14" ht="9" customHeight="1" x14ac:dyDescent="0.25">
      <c r="A50" s="102"/>
      <c r="B50" s="104">
        <v>244</v>
      </c>
      <c r="C50" s="107" t="s">
        <v>43</v>
      </c>
      <c r="D50" s="110">
        <v>100</v>
      </c>
      <c r="E50" s="113">
        <v>4.3993055555555556E-2</v>
      </c>
      <c r="F50" s="116">
        <v>16</v>
      </c>
      <c r="G50" s="110"/>
      <c r="H50" s="119"/>
      <c r="I50" s="116">
        <v>12</v>
      </c>
      <c r="J50" s="95">
        <f>F50+I50</f>
        <v>28</v>
      </c>
      <c r="K50" s="98">
        <v>12</v>
      </c>
      <c r="L50" s="39"/>
      <c r="M50" s="39"/>
      <c r="N50" s="39"/>
    </row>
    <row r="51" spans="1:14" ht="9" customHeight="1" x14ac:dyDescent="0.25">
      <c r="A51" s="102"/>
      <c r="B51" s="105"/>
      <c r="C51" s="108"/>
      <c r="D51" s="111"/>
      <c r="E51" s="114"/>
      <c r="F51" s="117"/>
      <c r="G51" s="111"/>
      <c r="H51" s="120"/>
      <c r="I51" s="117"/>
      <c r="J51" s="96"/>
      <c r="K51" s="99"/>
      <c r="L51" s="39"/>
      <c r="M51" s="39"/>
      <c r="N51" s="39"/>
    </row>
    <row r="52" spans="1:14" ht="9" customHeight="1" x14ac:dyDescent="0.25">
      <c r="A52" s="102"/>
      <c r="B52" s="105"/>
      <c r="C52" s="108"/>
      <c r="D52" s="111"/>
      <c r="E52" s="114"/>
      <c r="F52" s="117"/>
      <c r="G52" s="111"/>
      <c r="H52" s="120"/>
      <c r="I52" s="117"/>
      <c r="J52" s="96"/>
      <c r="K52" s="99"/>
      <c r="L52" s="39"/>
      <c r="M52" s="39"/>
      <c r="N52" s="39"/>
    </row>
    <row r="53" spans="1:14" ht="9" customHeight="1" x14ac:dyDescent="0.25">
      <c r="A53" s="102"/>
      <c r="B53" s="106"/>
      <c r="C53" s="109"/>
      <c r="D53" s="112"/>
      <c r="E53" s="115"/>
      <c r="F53" s="118"/>
      <c r="G53" s="112"/>
      <c r="H53" s="121"/>
      <c r="I53" s="118"/>
      <c r="J53" s="97"/>
      <c r="K53" s="100"/>
      <c r="L53" s="39"/>
      <c r="M53" s="39"/>
      <c r="N53" s="39"/>
    </row>
    <row r="54" spans="1:14" ht="9" customHeight="1" x14ac:dyDescent="0.25">
      <c r="A54" s="102"/>
      <c r="B54" s="104">
        <v>245</v>
      </c>
      <c r="C54" s="107" t="s">
        <v>44</v>
      </c>
      <c r="D54" s="110">
        <v>0</v>
      </c>
      <c r="E54" s="113">
        <v>2.8680555555555553E-2</v>
      </c>
      <c r="F54" s="116">
        <v>4</v>
      </c>
      <c r="G54" s="110"/>
      <c r="H54" s="119"/>
      <c r="I54" s="116">
        <v>13</v>
      </c>
      <c r="J54" s="95">
        <f>F54+I54</f>
        <v>17</v>
      </c>
      <c r="K54" s="98">
        <v>13</v>
      </c>
      <c r="L54" s="39"/>
      <c r="M54" s="39"/>
      <c r="N54" s="39"/>
    </row>
    <row r="55" spans="1:14" ht="9" customHeight="1" x14ac:dyDescent="0.25">
      <c r="A55" s="102"/>
      <c r="B55" s="105"/>
      <c r="C55" s="108"/>
      <c r="D55" s="111"/>
      <c r="E55" s="114"/>
      <c r="F55" s="117"/>
      <c r="G55" s="111"/>
      <c r="H55" s="120"/>
      <c r="I55" s="117"/>
      <c r="J55" s="96"/>
      <c r="K55" s="99"/>
      <c r="L55" s="39"/>
      <c r="M55" s="39"/>
      <c r="N55" s="39"/>
    </row>
    <row r="56" spans="1:14" ht="9" customHeight="1" x14ac:dyDescent="0.25">
      <c r="A56" s="102"/>
      <c r="B56" s="105"/>
      <c r="C56" s="108"/>
      <c r="D56" s="111"/>
      <c r="E56" s="114"/>
      <c r="F56" s="117"/>
      <c r="G56" s="111"/>
      <c r="H56" s="120"/>
      <c r="I56" s="117"/>
      <c r="J56" s="96"/>
      <c r="K56" s="99"/>
      <c r="L56" s="39"/>
      <c r="M56" s="39"/>
      <c r="N56" s="39"/>
    </row>
    <row r="57" spans="1:14" ht="9" customHeight="1" x14ac:dyDescent="0.25">
      <c r="A57" s="102"/>
      <c r="B57" s="106"/>
      <c r="C57" s="109"/>
      <c r="D57" s="112"/>
      <c r="E57" s="115"/>
      <c r="F57" s="118"/>
      <c r="G57" s="112"/>
      <c r="H57" s="121"/>
      <c r="I57" s="118"/>
      <c r="J57" s="97"/>
      <c r="K57" s="100"/>
      <c r="L57" s="39"/>
      <c r="M57" s="39"/>
      <c r="N57" s="39"/>
    </row>
    <row r="58" spans="1:14" ht="9" customHeight="1" x14ac:dyDescent="0.25">
      <c r="A58" s="102"/>
      <c r="B58" s="104">
        <v>246</v>
      </c>
      <c r="C58" s="107" t="s">
        <v>45</v>
      </c>
      <c r="D58" s="110">
        <v>100</v>
      </c>
      <c r="E58" s="113">
        <v>3.8703703703703705E-2</v>
      </c>
      <c r="F58" s="116">
        <v>12</v>
      </c>
      <c r="G58" s="110"/>
      <c r="H58" s="119"/>
      <c r="I58" s="116">
        <v>14</v>
      </c>
      <c r="J58" s="95">
        <f>F58+I58</f>
        <v>26</v>
      </c>
      <c r="K58" s="98">
        <v>14</v>
      </c>
      <c r="L58" s="39"/>
      <c r="M58" s="39"/>
      <c r="N58" s="39"/>
    </row>
    <row r="59" spans="1:14" ht="9" customHeight="1" x14ac:dyDescent="0.25">
      <c r="A59" s="102"/>
      <c r="B59" s="105"/>
      <c r="C59" s="108"/>
      <c r="D59" s="111"/>
      <c r="E59" s="114"/>
      <c r="F59" s="117"/>
      <c r="G59" s="111"/>
      <c r="H59" s="120"/>
      <c r="I59" s="117"/>
      <c r="J59" s="96"/>
      <c r="K59" s="99"/>
      <c r="L59" s="39"/>
      <c r="M59" s="39"/>
      <c r="N59" s="39"/>
    </row>
    <row r="60" spans="1:14" ht="9" customHeight="1" x14ac:dyDescent="0.25">
      <c r="A60" s="102"/>
      <c r="B60" s="105"/>
      <c r="C60" s="108"/>
      <c r="D60" s="111"/>
      <c r="E60" s="114"/>
      <c r="F60" s="117"/>
      <c r="G60" s="111"/>
      <c r="H60" s="120"/>
      <c r="I60" s="117"/>
      <c r="J60" s="96"/>
      <c r="K60" s="99"/>
      <c r="L60" s="39"/>
      <c r="M60" s="39"/>
      <c r="N60" s="39"/>
    </row>
    <row r="61" spans="1:14" ht="9" customHeight="1" x14ac:dyDescent="0.25">
      <c r="A61" s="102"/>
      <c r="B61" s="106"/>
      <c r="C61" s="109"/>
      <c r="D61" s="112"/>
      <c r="E61" s="115"/>
      <c r="F61" s="118"/>
      <c r="G61" s="112"/>
      <c r="H61" s="121"/>
      <c r="I61" s="118"/>
      <c r="J61" s="97"/>
      <c r="K61" s="100"/>
      <c r="L61" s="39"/>
      <c r="M61" s="39"/>
      <c r="N61" s="39"/>
    </row>
    <row r="62" spans="1:14" ht="9" customHeight="1" x14ac:dyDescent="0.25">
      <c r="A62" s="102"/>
      <c r="B62" s="104">
        <v>247</v>
      </c>
      <c r="C62" s="107" t="s">
        <v>46</v>
      </c>
      <c r="D62" s="110">
        <v>0</v>
      </c>
      <c r="E62" s="113">
        <v>4.494212962962963E-2</v>
      </c>
      <c r="F62" s="116">
        <v>9</v>
      </c>
      <c r="G62" s="110"/>
      <c r="H62" s="119"/>
      <c r="I62" s="116">
        <v>15</v>
      </c>
      <c r="J62" s="95">
        <f>F62+I62</f>
        <v>24</v>
      </c>
      <c r="K62" s="98">
        <v>15</v>
      </c>
      <c r="L62" s="39"/>
      <c r="M62" s="39"/>
      <c r="N62" s="39"/>
    </row>
    <row r="63" spans="1:14" ht="9" customHeight="1" x14ac:dyDescent="0.25">
      <c r="A63" s="102"/>
      <c r="B63" s="105"/>
      <c r="C63" s="108"/>
      <c r="D63" s="111"/>
      <c r="E63" s="114"/>
      <c r="F63" s="117"/>
      <c r="G63" s="111"/>
      <c r="H63" s="120"/>
      <c r="I63" s="117"/>
      <c r="J63" s="96"/>
      <c r="K63" s="99"/>
      <c r="L63" s="39"/>
      <c r="M63" s="39"/>
      <c r="N63" s="39"/>
    </row>
    <row r="64" spans="1:14" ht="9" customHeight="1" x14ac:dyDescent="0.25">
      <c r="A64" s="102"/>
      <c r="B64" s="105"/>
      <c r="C64" s="108"/>
      <c r="D64" s="111"/>
      <c r="E64" s="114"/>
      <c r="F64" s="117"/>
      <c r="G64" s="111"/>
      <c r="H64" s="120"/>
      <c r="I64" s="117"/>
      <c r="J64" s="96"/>
      <c r="K64" s="99"/>
      <c r="L64" s="39"/>
      <c r="M64" s="39"/>
      <c r="N64" s="39"/>
    </row>
    <row r="65" spans="1:11" ht="9" customHeight="1" x14ac:dyDescent="0.25">
      <c r="A65" s="102"/>
      <c r="B65" s="106"/>
      <c r="C65" s="109"/>
      <c r="D65" s="112"/>
      <c r="E65" s="115"/>
      <c r="F65" s="118"/>
      <c r="G65" s="112"/>
      <c r="H65" s="121"/>
      <c r="I65" s="118"/>
      <c r="J65" s="97"/>
      <c r="K65" s="100"/>
    </row>
    <row r="66" spans="1:11" ht="9" customHeight="1" x14ac:dyDescent="0.25">
      <c r="A66" s="102"/>
      <c r="B66" s="104">
        <v>261</v>
      </c>
      <c r="C66" s="107" t="s">
        <v>47</v>
      </c>
      <c r="D66" s="110">
        <v>100</v>
      </c>
      <c r="E66" s="113">
        <v>2.3402777777777783E-2</v>
      </c>
      <c r="F66" s="116">
        <v>11</v>
      </c>
      <c r="G66" s="110"/>
      <c r="H66" s="119"/>
      <c r="I66" s="116">
        <v>16</v>
      </c>
      <c r="J66" s="95">
        <f>F66+I66</f>
        <v>27</v>
      </c>
      <c r="K66" s="98">
        <v>16</v>
      </c>
    </row>
    <row r="67" spans="1:11" ht="9" customHeight="1" x14ac:dyDescent="0.25">
      <c r="A67" s="102"/>
      <c r="B67" s="105"/>
      <c r="C67" s="108"/>
      <c r="D67" s="111"/>
      <c r="E67" s="114"/>
      <c r="F67" s="117"/>
      <c r="G67" s="111"/>
      <c r="H67" s="120"/>
      <c r="I67" s="117"/>
      <c r="J67" s="96"/>
      <c r="K67" s="99"/>
    </row>
    <row r="68" spans="1:11" ht="9" customHeight="1" x14ac:dyDescent="0.25">
      <c r="A68" s="102"/>
      <c r="B68" s="105"/>
      <c r="C68" s="108"/>
      <c r="D68" s="111"/>
      <c r="E68" s="114"/>
      <c r="F68" s="117"/>
      <c r="G68" s="111"/>
      <c r="H68" s="120"/>
      <c r="I68" s="117"/>
      <c r="J68" s="96"/>
      <c r="K68" s="99"/>
    </row>
    <row r="69" spans="1:11" ht="9" customHeight="1" x14ac:dyDescent="0.25">
      <c r="A69" s="102"/>
      <c r="B69" s="106"/>
      <c r="C69" s="109"/>
      <c r="D69" s="112"/>
      <c r="E69" s="115"/>
      <c r="F69" s="118"/>
      <c r="G69" s="112"/>
      <c r="H69" s="121"/>
      <c r="I69" s="118"/>
      <c r="J69" s="97"/>
      <c r="K69" s="100"/>
    </row>
    <row r="70" spans="1:11" ht="9" customHeight="1" x14ac:dyDescent="0.25">
      <c r="A70" s="102"/>
      <c r="B70" s="104">
        <v>262</v>
      </c>
      <c r="C70" s="107" t="s">
        <v>48</v>
      </c>
      <c r="D70" s="110">
        <v>100</v>
      </c>
      <c r="E70" s="113">
        <v>4.311342592592593E-2</v>
      </c>
      <c r="F70" s="116">
        <v>15</v>
      </c>
      <c r="G70" s="110"/>
      <c r="H70" s="119"/>
      <c r="I70" s="116">
        <v>17</v>
      </c>
      <c r="J70" s="95">
        <f>F70+I70</f>
        <v>32</v>
      </c>
      <c r="K70" s="98">
        <v>17</v>
      </c>
    </row>
    <row r="71" spans="1:11" ht="9" customHeight="1" x14ac:dyDescent="0.25">
      <c r="A71" s="102"/>
      <c r="B71" s="105"/>
      <c r="C71" s="108"/>
      <c r="D71" s="111"/>
      <c r="E71" s="114"/>
      <c r="F71" s="117"/>
      <c r="G71" s="111"/>
      <c r="H71" s="120"/>
      <c r="I71" s="117"/>
      <c r="J71" s="96"/>
      <c r="K71" s="99"/>
    </row>
    <row r="72" spans="1:11" ht="9" customHeight="1" x14ac:dyDescent="0.25">
      <c r="A72" s="102"/>
      <c r="B72" s="105"/>
      <c r="C72" s="108"/>
      <c r="D72" s="111"/>
      <c r="E72" s="114"/>
      <c r="F72" s="117"/>
      <c r="G72" s="111"/>
      <c r="H72" s="120"/>
      <c r="I72" s="117"/>
      <c r="J72" s="96"/>
      <c r="K72" s="99"/>
    </row>
    <row r="73" spans="1:11" ht="9" customHeight="1" x14ac:dyDescent="0.25">
      <c r="A73" s="102"/>
      <c r="B73" s="106"/>
      <c r="C73" s="109"/>
      <c r="D73" s="112"/>
      <c r="E73" s="115"/>
      <c r="F73" s="118"/>
      <c r="G73" s="112"/>
      <c r="H73" s="121"/>
      <c r="I73" s="118"/>
      <c r="J73" s="97"/>
      <c r="K73" s="100"/>
    </row>
    <row r="74" spans="1:11" ht="9" customHeight="1" x14ac:dyDescent="0.25">
      <c r="A74" s="102"/>
      <c r="B74" s="104">
        <v>263</v>
      </c>
      <c r="C74" s="107" t="s">
        <v>49</v>
      </c>
      <c r="D74" s="110">
        <v>0</v>
      </c>
      <c r="E74" s="113">
        <v>4.612268518518519E-2</v>
      </c>
      <c r="F74" s="116">
        <v>10</v>
      </c>
      <c r="G74" s="110"/>
      <c r="H74" s="119"/>
      <c r="I74" s="116">
        <v>18</v>
      </c>
      <c r="J74" s="95">
        <f>F74+I74</f>
        <v>28</v>
      </c>
      <c r="K74" s="98">
        <v>18</v>
      </c>
    </row>
    <row r="75" spans="1:11" ht="9" customHeight="1" x14ac:dyDescent="0.25">
      <c r="A75" s="102"/>
      <c r="B75" s="105"/>
      <c r="C75" s="108"/>
      <c r="D75" s="111"/>
      <c r="E75" s="114"/>
      <c r="F75" s="117"/>
      <c r="G75" s="111"/>
      <c r="H75" s="120"/>
      <c r="I75" s="117"/>
      <c r="J75" s="96"/>
      <c r="K75" s="99"/>
    </row>
    <row r="76" spans="1:11" ht="9" customHeight="1" x14ac:dyDescent="0.25">
      <c r="A76" s="102"/>
      <c r="B76" s="105"/>
      <c r="C76" s="108"/>
      <c r="D76" s="111"/>
      <c r="E76" s="114"/>
      <c r="F76" s="117"/>
      <c r="G76" s="111"/>
      <c r="H76" s="120"/>
      <c r="I76" s="117"/>
      <c r="J76" s="96"/>
      <c r="K76" s="99"/>
    </row>
    <row r="77" spans="1:11" ht="9" customHeight="1" x14ac:dyDescent="0.25">
      <c r="A77" s="102"/>
      <c r="B77" s="106"/>
      <c r="C77" s="109"/>
      <c r="D77" s="112"/>
      <c r="E77" s="115"/>
      <c r="F77" s="118"/>
      <c r="G77" s="112"/>
      <c r="H77" s="121"/>
      <c r="I77" s="118"/>
      <c r="J77" s="97"/>
      <c r="K77" s="100"/>
    </row>
    <row r="78" spans="1:11" ht="9" customHeight="1" x14ac:dyDescent="0.25">
      <c r="A78" s="102"/>
      <c r="B78" s="104">
        <v>264</v>
      </c>
      <c r="C78" s="107" t="s">
        <v>50</v>
      </c>
      <c r="D78" s="110">
        <v>0</v>
      </c>
      <c r="E78" s="113">
        <v>3.5393518518518519E-2</v>
      </c>
      <c r="F78" s="116">
        <v>8</v>
      </c>
      <c r="G78" s="110"/>
      <c r="H78" s="119"/>
      <c r="I78" s="116">
        <v>19</v>
      </c>
      <c r="J78" s="95">
        <f>F78+I78</f>
        <v>27</v>
      </c>
      <c r="K78" s="98">
        <v>19</v>
      </c>
    </row>
    <row r="79" spans="1:11" ht="9" customHeight="1" x14ac:dyDescent="0.25">
      <c r="A79" s="102"/>
      <c r="B79" s="105"/>
      <c r="C79" s="108"/>
      <c r="D79" s="111"/>
      <c r="E79" s="114"/>
      <c r="F79" s="117"/>
      <c r="G79" s="111"/>
      <c r="H79" s="120"/>
      <c r="I79" s="117"/>
      <c r="J79" s="96"/>
      <c r="K79" s="99"/>
    </row>
    <row r="80" spans="1:11" ht="9" customHeight="1" x14ac:dyDescent="0.25">
      <c r="A80" s="102"/>
      <c r="B80" s="105"/>
      <c r="C80" s="108"/>
      <c r="D80" s="111"/>
      <c r="E80" s="114"/>
      <c r="F80" s="117"/>
      <c r="G80" s="111"/>
      <c r="H80" s="120"/>
      <c r="I80" s="117"/>
      <c r="J80" s="96"/>
      <c r="K80" s="99"/>
    </row>
    <row r="81" spans="1:11" ht="9" customHeight="1" x14ac:dyDescent="0.25">
      <c r="A81" s="102"/>
      <c r="B81" s="106"/>
      <c r="C81" s="109"/>
      <c r="D81" s="112"/>
      <c r="E81" s="115"/>
      <c r="F81" s="118"/>
      <c r="G81" s="112"/>
      <c r="H81" s="121"/>
      <c r="I81" s="118"/>
      <c r="J81" s="97"/>
      <c r="K81" s="100"/>
    </row>
    <row r="82" spans="1:11" ht="9" customHeight="1" x14ac:dyDescent="0.25">
      <c r="A82" s="102"/>
      <c r="B82" s="104">
        <v>271</v>
      </c>
      <c r="C82" s="107" t="s">
        <v>51</v>
      </c>
      <c r="D82" s="110">
        <v>0</v>
      </c>
      <c r="E82" s="113">
        <v>2.3831018518518543E-2</v>
      </c>
      <c r="F82" s="116">
        <v>1</v>
      </c>
      <c r="G82" s="110"/>
      <c r="H82" s="119"/>
      <c r="I82" s="116">
        <v>20</v>
      </c>
      <c r="J82" s="95">
        <f>F82+I82</f>
        <v>21</v>
      </c>
      <c r="K82" s="98">
        <v>20</v>
      </c>
    </row>
    <row r="83" spans="1:11" ht="9" customHeight="1" x14ac:dyDescent="0.25">
      <c r="A83" s="102"/>
      <c r="B83" s="105"/>
      <c r="C83" s="108"/>
      <c r="D83" s="111"/>
      <c r="E83" s="114"/>
      <c r="F83" s="117"/>
      <c r="G83" s="111"/>
      <c r="H83" s="120"/>
      <c r="I83" s="117"/>
      <c r="J83" s="96"/>
      <c r="K83" s="99"/>
    </row>
    <row r="84" spans="1:11" ht="9" customHeight="1" x14ac:dyDescent="0.25">
      <c r="A84" s="102"/>
      <c r="B84" s="105"/>
      <c r="C84" s="108"/>
      <c r="D84" s="111"/>
      <c r="E84" s="114"/>
      <c r="F84" s="117"/>
      <c r="G84" s="111"/>
      <c r="H84" s="120"/>
      <c r="I84" s="117"/>
      <c r="J84" s="96"/>
      <c r="K84" s="99"/>
    </row>
    <row r="85" spans="1:11" ht="9" customHeight="1" x14ac:dyDescent="0.25">
      <c r="A85" s="102"/>
      <c r="B85" s="106"/>
      <c r="C85" s="109"/>
      <c r="D85" s="112"/>
      <c r="E85" s="115"/>
      <c r="F85" s="118"/>
      <c r="G85" s="112"/>
      <c r="H85" s="121"/>
      <c r="I85" s="118"/>
      <c r="J85" s="97"/>
      <c r="K85" s="100"/>
    </row>
    <row r="86" spans="1:11" ht="9" customHeight="1" x14ac:dyDescent="0.25">
      <c r="A86" s="102"/>
      <c r="B86" s="104">
        <v>272</v>
      </c>
      <c r="C86" s="107" t="s">
        <v>52</v>
      </c>
      <c r="D86" s="110">
        <v>0</v>
      </c>
      <c r="E86" s="113">
        <v>3.2499999999999994E-2</v>
      </c>
      <c r="F86" s="116">
        <v>6</v>
      </c>
      <c r="G86" s="110"/>
      <c r="H86" s="119"/>
      <c r="I86" s="116">
        <v>21</v>
      </c>
      <c r="J86" s="95">
        <f>F86+I86</f>
        <v>27</v>
      </c>
      <c r="K86" s="98">
        <v>21</v>
      </c>
    </row>
    <row r="87" spans="1:11" ht="9" customHeight="1" x14ac:dyDescent="0.25">
      <c r="A87" s="102"/>
      <c r="B87" s="105"/>
      <c r="C87" s="108"/>
      <c r="D87" s="111"/>
      <c r="E87" s="114"/>
      <c r="F87" s="117"/>
      <c r="G87" s="111"/>
      <c r="H87" s="120"/>
      <c r="I87" s="117"/>
      <c r="J87" s="96"/>
      <c r="K87" s="99"/>
    </row>
    <row r="88" spans="1:11" ht="9" customHeight="1" x14ac:dyDescent="0.25">
      <c r="A88" s="102"/>
      <c r="B88" s="105"/>
      <c r="C88" s="108"/>
      <c r="D88" s="111"/>
      <c r="E88" s="114"/>
      <c r="F88" s="117"/>
      <c r="G88" s="111"/>
      <c r="H88" s="120"/>
      <c r="I88" s="117"/>
      <c r="J88" s="96"/>
      <c r="K88" s="99"/>
    </row>
    <row r="89" spans="1:11" ht="9" customHeight="1" x14ac:dyDescent="0.25">
      <c r="A89" s="102"/>
      <c r="B89" s="106"/>
      <c r="C89" s="109"/>
      <c r="D89" s="112"/>
      <c r="E89" s="115"/>
      <c r="F89" s="118"/>
      <c r="G89" s="112"/>
      <c r="H89" s="121"/>
      <c r="I89" s="118"/>
      <c r="J89" s="97"/>
      <c r="K89" s="100"/>
    </row>
    <row r="90" spans="1:11" ht="9" customHeight="1" x14ac:dyDescent="0.25">
      <c r="A90" s="102"/>
      <c r="B90" s="104">
        <v>273</v>
      </c>
      <c r="C90" s="107" t="s">
        <v>53</v>
      </c>
      <c r="D90" s="110">
        <v>0</v>
      </c>
      <c r="E90" s="113">
        <v>3.3692129629629627E-2</v>
      </c>
      <c r="F90" s="116">
        <v>7</v>
      </c>
      <c r="G90" s="110"/>
      <c r="H90" s="119"/>
      <c r="I90" s="116">
        <v>22</v>
      </c>
      <c r="J90" s="95">
        <f>F90+I90</f>
        <v>29</v>
      </c>
      <c r="K90" s="98">
        <v>22</v>
      </c>
    </row>
    <row r="91" spans="1:11" ht="9" customHeight="1" x14ac:dyDescent="0.25">
      <c r="A91" s="102"/>
      <c r="B91" s="105"/>
      <c r="C91" s="108"/>
      <c r="D91" s="111"/>
      <c r="E91" s="114"/>
      <c r="F91" s="117"/>
      <c r="G91" s="111"/>
      <c r="H91" s="120"/>
      <c r="I91" s="117"/>
      <c r="J91" s="96"/>
      <c r="K91" s="99"/>
    </row>
    <row r="92" spans="1:11" ht="9" customHeight="1" x14ac:dyDescent="0.25">
      <c r="A92" s="102"/>
      <c r="B92" s="105"/>
      <c r="C92" s="108"/>
      <c r="D92" s="111"/>
      <c r="E92" s="114"/>
      <c r="F92" s="117"/>
      <c r="G92" s="111"/>
      <c r="H92" s="120"/>
      <c r="I92" s="117"/>
      <c r="J92" s="96"/>
      <c r="K92" s="99"/>
    </row>
    <row r="93" spans="1:11" ht="9" customHeight="1" x14ac:dyDescent="0.25">
      <c r="A93" s="102"/>
      <c r="B93" s="106"/>
      <c r="C93" s="109"/>
      <c r="D93" s="112"/>
      <c r="E93" s="115"/>
      <c r="F93" s="118"/>
      <c r="G93" s="112"/>
      <c r="H93" s="121"/>
      <c r="I93" s="118"/>
      <c r="J93" s="97"/>
      <c r="K93" s="100"/>
    </row>
    <row r="94" spans="1:11" ht="9" customHeight="1" x14ac:dyDescent="0.25">
      <c r="A94" s="102"/>
      <c r="B94" s="104">
        <v>274</v>
      </c>
      <c r="C94" s="107" t="s">
        <v>54</v>
      </c>
      <c r="D94" s="110">
        <v>200</v>
      </c>
      <c r="E94" s="113">
        <v>5.555555555555558E-2</v>
      </c>
      <c r="F94" s="116">
        <v>22</v>
      </c>
      <c r="G94" s="110"/>
      <c r="H94" s="119"/>
      <c r="I94" s="116">
        <v>23</v>
      </c>
      <c r="J94" s="95">
        <f>F94+I94</f>
        <v>45</v>
      </c>
      <c r="K94" s="98">
        <v>23</v>
      </c>
    </row>
    <row r="95" spans="1:11" ht="9" customHeight="1" x14ac:dyDescent="0.25">
      <c r="A95" s="102"/>
      <c r="B95" s="105"/>
      <c r="C95" s="108"/>
      <c r="D95" s="111"/>
      <c r="E95" s="114"/>
      <c r="F95" s="117"/>
      <c r="G95" s="111"/>
      <c r="H95" s="120"/>
      <c r="I95" s="117"/>
      <c r="J95" s="96"/>
      <c r="K95" s="99"/>
    </row>
    <row r="96" spans="1:11" ht="9" customHeight="1" x14ac:dyDescent="0.25">
      <c r="A96" s="102"/>
      <c r="B96" s="105"/>
      <c r="C96" s="108"/>
      <c r="D96" s="111"/>
      <c r="E96" s="114"/>
      <c r="F96" s="117"/>
      <c r="G96" s="111"/>
      <c r="H96" s="120"/>
      <c r="I96" s="117"/>
      <c r="J96" s="96"/>
      <c r="K96" s="99"/>
    </row>
    <row r="97" spans="1:11" ht="9" customHeight="1" x14ac:dyDescent="0.25">
      <c r="A97" s="102"/>
      <c r="B97" s="106"/>
      <c r="C97" s="109"/>
      <c r="D97" s="112"/>
      <c r="E97" s="115"/>
      <c r="F97" s="118"/>
      <c r="G97" s="112"/>
      <c r="H97" s="121"/>
      <c r="I97" s="118"/>
      <c r="J97" s="97"/>
      <c r="K97" s="100"/>
    </row>
    <row r="98" spans="1:11" ht="9" customHeight="1" x14ac:dyDescent="0.25">
      <c r="A98" s="102"/>
      <c r="B98" s="104">
        <v>281</v>
      </c>
      <c r="C98" s="107" t="s">
        <v>55</v>
      </c>
      <c r="D98" s="110">
        <v>200</v>
      </c>
      <c r="E98" s="113">
        <v>5.1041666666666673E-2</v>
      </c>
      <c r="F98" s="116">
        <v>21</v>
      </c>
      <c r="G98" s="110"/>
      <c r="H98" s="119"/>
      <c r="I98" s="116">
        <v>24</v>
      </c>
      <c r="J98" s="95">
        <f>F98+I98</f>
        <v>45</v>
      </c>
      <c r="K98" s="98">
        <v>24</v>
      </c>
    </row>
    <row r="99" spans="1:11" ht="9" customHeight="1" x14ac:dyDescent="0.25">
      <c r="A99" s="102"/>
      <c r="B99" s="105"/>
      <c r="C99" s="108"/>
      <c r="D99" s="111"/>
      <c r="E99" s="114"/>
      <c r="F99" s="117"/>
      <c r="G99" s="111"/>
      <c r="H99" s="120"/>
      <c r="I99" s="117"/>
      <c r="J99" s="96"/>
      <c r="K99" s="99"/>
    </row>
    <row r="100" spans="1:11" ht="9" customHeight="1" x14ac:dyDescent="0.25">
      <c r="A100" s="102"/>
      <c r="B100" s="105"/>
      <c r="C100" s="108"/>
      <c r="D100" s="111"/>
      <c r="E100" s="114"/>
      <c r="F100" s="117"/>
      <c r="G100" s="111"/>
      <c r="H100" s="120"/>
      <c r="I100" s="117"/>
      <c r="J100" s="96"/>
      <c r="K100" s="99"/>
    </row>
    <row r="101" spans="1:11" ht="9" customHeight="1" x14ac:dyDescent="0.25">
      <c r="A101" s="102"/>
      <c r="B101" s="106"/>
      <c r="C101" s="109"/>
      <c r="D101" s="112"/>
      <c r="E101" s="115"/>
      <c r="F101" s="118"/>
      <c r="G101" s="112"/>
      <c r="H101" s="121"/>
      <c r="I101" s="118"/>
      <c r="J101" s="97"/>
      <c r="K101" s="100"/>
    </row>
    <row r="102" spans="1:11" ht="9" customHeight="1" x14ac:dyDescent="0.25">
      <c r="A102" s="102"/>
      <c r="B102" s="104">
        <v>282</v>
      </c>
      <c r="C102" s="107" t="s">
        <v>56</v>
      </c>
      <c r="D102" s="110">
        <v>100</v>
      </c>
      <c r="E102" s="113">
        <v>4.9317129629629634E-2</v>
      </c>
      <c r="F102" s="116">
        <v>18</v>
      </c>
      <c r="G102" s="110"/>
      <c r="H102" s="119"/>
      <c r="I102" s="116">
        <v>25</v>
      </c>
      <c r="J102" s="95">
        <f>F102+I102</f>
        <v>43</v>
      </c>
      <c r="K102" s="98">
        <v>25</v>
      </c>
    </row>
    <row r="103" spans="1:11" ht="9" customHeight="1" x14ac:dyDescent="0.25">
      <c r="A103" s="102"/>
      <c r="B103" s="105"/>
      <c r="C103" s="108"/>
      <c r="D103" s="111"/>
      <c r="E103" s="114"/>
      <c r="F103" s="117"/>
      <c r="G103" s="111"/>
      <c r="H103" s="120"/>
      <c r="I103" s="117"/>
      <c r="J103" s="96"/>
      <c r="K103" s="99"/>
    </row>
    <row r="104" spans="1:11" ht="9" customHeight="1" x14ac:dyDescent="0.25">
      <c r="A104" s="102"/>
      <c r="B104" s="105"/>
      <c r="C104" s="108"/>
      <c r="D104" s="111"/>
      <c r="E104" s="114"/>
      <c r="F104" s="117"/>
      <c r="G104" s="111"/>
      <c r="H104" s="120"/>
      <c r="I104" s="117"/>
      <c r="J104" s="96"/>
      <c r="K104" s="99"/>
    </row>
    <row r="105" spans="1:11" ht="9" customHeight="1" x14ac:dyDescent="0.25">
      <c r="A105" s="103"/>
      <c r="B105" s="106"/>
      <c r="C105" s="109"/>
      <c r="D105" s="112"/>
      <c r="E105" s="115"/>
      <c r="F105" s="118"/>
      <c r="G105" s="112"/>
      <c r="H105" s="121"/>
      <c r="I105" s="118"/>
      <c r="J105" s="97"/>
      <c r="K105" s="100"/>
    </row>
  </sheetData>
  <sortState ref="B6:F105">
    <sortCondition ref="B6:B105"/>
    <sortCondition ref="C6:C105"/>
  </sortState>
  <mergeCells count="261">
    <mergeCell ref="L5:N6"/>
    <mergeCell ref="A1:K1"/>
    <mergeCell ref="A2:K2"/>
    <mergeCell ref="G66:G69"/>
    <mergeCell ref="H66:H69"/>
    <mergeCell ref="I66:I69"/>
    <mergeCell ref="J66:J69"/>
    <mergeCell ref="K66:K69"/>
    <mergeCell ref="B66:B69"/>
    <mergeCell ref="C66:C69"/>
    <mergeCell ref="D66:D69"/>
    <mergeCell ref="E66:E69"/>
    <mergeCell ref="F66:F69"/>
    <mergeCell ref="F62:F65"/>
    <mergeCell ref="G62:G65"/>
    <mergeCell ref="H62:H65"/>
    <mergeCell ref="I62:I65"/>
    <mergeCell ref="J62:J65"/>
    <mergeCell ref="K62:K65"/>
    <mergeCell ref="G58:G61"/>
    <mergeCell ref="H58:H61"/>
    <mergeCell ref="I58:I61"/>
    <mergeCell ref="J58:J61"/>
    <mergeCell ref="K58:K61"/>
    <mergeCell ref="B62:B65"/>
    <mergeCell ref="C62:C65"/>
    <mergeCell ref="D62:D65"/>
    <mergeCell ref="E62:E65"/>
    <mergeCell ref="B58:B61"/>
    <mergeCell ref="C58:C61"/>
    <mergeCell ref="D58:D61"/>
    <mergeCell ref="E58:E61"/>
    <mergeCell ref="F58:F61"/>
    <mergeCell ref="G54:G57"/>
    <mergeCell ref="H54:H57"/>
    <mergeCell ref="I54:I57"/>
    <mergeCell ref="J54:J57"/>
    <mergeCell ref="K54:K57"/>
    <mergeCell ref="G50:G53"/>
    <mergeCell ref="H50:H53"/>
    <mergeCell ref="I50:I53"/>
    <mergeCell ref="J50:J53"/>
    <mergeCell ref="K50:K53"/>
    <mergeCell ref="B54:B57"/>
    <mergeCell ref="C54:C57"/>
    <mergeCell ref="D54:D57"/>
    <mergeCell ref="E54:E57"/>
    <mergeCell ref="B50:B53"/>
    <mergeCell ref="C50:C53"/>
    <mergeCell ref="D50:D53"/>
    <mergeCell ref="E50:E53"/>
    <mergeCell ref="F54:F57"/>
    <mergeCell ref="F50:F53"/>
    <mergeCell ref="K38:K41"/>
    <mergeCell ref="G34:G37"/>
    <mergeCell ref="H34:H37"/>
    <mergeCell ref="I34:I37"/>
    <mergeCell ref="J34:J37"/>
    <mergeCell ref="K34:K37"/>
    <mergeCell ref="G46:G49"/>
    <mergeCell ref="H46:H49"/>
    <mergeCell ref="I46:I49"/>
    <mergeCell ref="J46:J49"/>
    <mergeCell ref="K46:K49"/>
    <mergeCell ref="G42:G45"/>
    <mergeCell ref="H42:H45"/>
    <mergeCell ref="I42:I45"/>
    <mergeCell ref="J42:J45"/>
    <mergeCell ref="G38:G41"/>
    <mergeCell ref="H38:H41"/>
    <mergeCell ref="I38:I41"/>
    <mergeCell ref="J38:J41"/>
    <mergeCell ref="K42:K45"/>
    <mergeCell ref="D46:D49"/>
    <mergeCell ref="E46:E49"/>
    <mergeCell ref="B42:B45"/>
    <mergeCell ref="C42:C45"/>
    <mergeCell ref="D42:D45"/>
    <mergeCell ref="E42:E45"/>
    <mergeCell ref="F46:F49"/>
    <mergeCell ref="B38:B41"/>
    <mergeCell ref="C38:C41"/>
    <mergeCell ref="D38:D41"/>
    <mergeCell ref="E38:E41"/>
    <mergeCell ref="F38:F41"/>
    <mergeCell ref="F42:F45"/>
    <mergeCell ref="B46:B49"/>
    <mergeCell ref="C46:C49"/>
    <mergeCell ref="H30:H33"/>
    <mergeCell ref="I30:I33"/>
    <mergeCell ref="J30:J33"/>
    <mergeCell ref="K30:K33"/>
    <mergeCell ref="B34:B37"/>
    <mergeCell ref="C34:C37"/>
    <mergeCell ref="D34:D37"/>
    <mergeCell ref="E34:E37"/>
    <mergeCell ref="F34:F37"/>
    <mergeCell ref="C30:C33"/>
    <mergeCell ref="D30:D33"/>
    <mergeCell ref="E30:E33"/>
    <mergeCell ref="F30:F33"/>
    <mergeCell ref="G30:G33"/>
    <mergeCell ref="B30:B33"/>
    <mergeCell ref="J26:J29"/>
    <mergeCell ref="K26:K29"/>
    <mergeCell ref="B22:B25"/>
    <mergeCell ref="C22:C25"/>
    <mergeCell ref="D22:D25"/>
    <mergeCell ref="E22:E25"/>
    <mergeCell ref="D26:D29"/>
    <mergeCell ref="E26:E29"/>
    <mergeCell ref="F26:F29"/>
    <mergeCell ref="G26:G29"/>
    <mergeCell ref="H26:H29"/>
    <mergeCell ref="I26:I29"/>
    <mergeCell ref="F22:F25"/>
    <mergeCell ref="G22:G25"/>
    <mergeCell ref="H22:H25"/>
    <mergeCell ref="I22:I25"/>
    <mergeCell ref="J22:J25"/>
    <mergeCell ref="K22:K25"/>
    <mergeCell ref="B26:B29"/>
    <mergeCell ref="C26:C29"/>
    <mergeCell ref="C18:C21"/>
    <mergeCell ref="D18:D21"/>
    <mergeCell ref="E18:E21"/>
    <mergeCell ref="F18:F21"/>
    <mergeCell ref="I10:I13"/>
    <mergeCell ref="J10:J13"/>
    <mergeCell ref="K10:K13"/>
    <mergeCell ref="B14:B17"/>
    <mergeCell ref="C14:C17"/>
    <mergeCell ref="D14:D17"/>
    <mergeCell ref="E14:E17"/>
    <mergeCell ref="F14:F17"/>
    <mergeCell ref="G14:G17"/>
    <mergeCell ref="G18:G21"/>
    <mergeCell ref="H18:H21"/>
    <mergeCell ref="I18:I21"/>
    <mergeCell ref="J18:J21"/>
    <mergeCell ref="K18:K21"/>
    <mergeCell ref="H14:H17"/>
    <mergeCell ref="I14:I17"/>
    <mergeCell ref="J14:J17"/>
    <mergeCell ref="B10:B13"/>
    <mergeCell ref="K14:K17"/>
    <mergeCell ref="B18:B21"/>
    <mergeCell ref="C10:C13"/>
    <mergeCell ref="D10:D13"/>
    <mergeCell ref="E10:E13"/>
    <mergeCell ref="F10:F13"/>
    <mergeCell ref="G10:G13"/>
    <mergeCell ref="H10:H13"/>
    <mergeCell ref="D6:D9"/>
    <mergeCell ref="E6:E9"/>
    <mergeCell ref="F6:F9"/>
    <mergeCell ref="G6:G9"/>
    <mergeCell ref="H6:H9"/>
    <mergeCell ref="A3:K3"/>
    <mergeCell ref="B6:B9"/>
    <mergeCell ref="C6:C9"/>
    <mergeCell ref="A4:A5"/>
    <mergeCell ref="B4:B5"/>
    <mergeCell ref="D4:F4"/>
    <mergeCell ref="G4:I4"/>
    <mergeCell ref="J4:K4"/>
    <mergeCell ref="C4:C5"/>
    <mergeCell ref="J6:J9"/>
    <mergeCell ref="K6:K9"/>
    <mergeCell ref="I6:I9"/>
    <mergeCell ref="J70:J73"/>
    <mergeCell ref="K70:K73"/>
    <mergeCell ref="B74:B77"/>
    <mergeCell ref="C74:C77"/>
    <mergeCell ref="D74:D77"/>
    <mergeCell ref="E74:E77"/>
    <mergeCell ref="F74:F77"/>
    <mergeCell ref="G74:G77"/>
    <mergeCell ref="H74:H77"/>
    <mergeCell ref="I74:I77"/>
    <mergeCell ref="J74:J77"/>
    <mergeCell ref="K74:K77"/>
    <mergeCell ref="B70:B73"/>
    <mergeCell ref="C70:C73"/>
    <mergeCell ref="D70:D73"/>
    <mergeCell ref="E70:E73"/>
    <mergeCell ref="F70:F73"/>
    <mergeCell ref="G70:G73"/>
    <mergeCell ref="H70:H73"/>
    <mergeCell ref="I70:I73"/>
    <mergeCell ref="K78:K81"/>
    <mergeCell ref="B82:B85"/>
    <mergeCell ref="C82:C85"/>
    <mergeCell ref="D82:D85"/>
    <mergeCell ref="E82:E85"/>
    <mergeCell ref="F82:F85"/>
    <mergeCell ref="G82:G85"/>
    <mergeCell ref="H82:H85"/>
    <mergeCell ref="I82:I85"/>
    <mergeCell ref="J82:J85"/>
    <mergeCell ref="K82:K85"/>
    <mergeCell ref="B78:B81"/>
    <mergeCell ref="C78:C81"/>
    <mergeCell ref="D78:D81"/>
    <mergeCell ref="E78:E81"/>
    <mergeCell ref="F78:F81"/>
    <mergeCell ref="G78:G81"/>
    <mergeCell ref="H78:H81"/>
    <mergeCell ref="I78:I81"/>
    <mergeCell ref="B86:B89"/>
    <mergeCell ref="C86:C89"/>
    <mergeCell ref="D86:D89"/>
    <mergeCell ref="E86:E89"/>
    <mergeCell ref="F86:F89"/>
    <mergeCell ref="G86:G89"/>
    <mergeCell ref="H86:H89"/>
    <mergeCell ref="I86:I89"/>
    <mergeCell ref="J78:J81"/>
    <mergeCell ref="B90:B93"/>
    <mergeCell ref="C90:C93"/>
    <mergeCell ref="D90:D93"/>
    <mergeCell ref="E90:E93"/>
    <mergeCell ref="F90:F93"/>
    <mergeCell ref="G90:G93"/>
    <mergeCell ref="H90:H93"/>
    <mergeCell ref="I90:I93"/>
    <mergeCell ref="J90:J93"/>
    <mergeCell ref="C94:C97"/>
    <mergeCell ref="D94:D97"/>
    <mergeCell ref="E94:E97"/>
    <mergeCell ref="F94:F97"/>
    <mergeCell ref="G94:G97"/>
    <mergeCell ref="H94:H97"/>
    <mergeCell ref="I94:I97"/>
    <mergeCell ref="J86:J89"/>
    <mergeCell ref="K86:K89"/>
    <mergeCell ref="K90:K93"/>
    <mergeCell ref="J102:J105"/>
    <mergeCell ref="K102:K105"/>
    <mergeCell ref="A6:A105"/>
    <mergeCell ref="B102:B105"/>
    <mergeCell ref="C102:C105"/>
    <mergeCell ref="D102:D105"/>
    <mergeCell ref="E102:E105"/>
    <mergeCell ref="F102:F105"/>
    <mergeCell ref="G102:G105"/>
    <mergeCell ref="H102:H105"/>
    <mergeCell ref="I102:I105"/>
    <mergeCell ref="J94:J97"/>
    <mergeCell ref="K94:K97"/>
    <mergeCell ref="B98:B101"/>
    <mergeCell ref="C98:C101"/>
    <mergeCell ref="D98:D101"/>
    <mergeCell ref="E98:E101"/>
    <mergeCell ref="F98:F101"/>
    <mergeCell ref="G98:G101"/>
    <mergeCell ref="H98:H101"/>
    <mergeCell ref="I98:I101"/>
    <mergeCell ref="J98:J101"/>
    <mergeCell ref="K98:K101"/>
    <mergeCell ref="B94:B97"/>
  </mergeCells>
  <printOptions horizontalCentered="1" verticalCentered="1"/>
  <pageMargins left="0.39370078740157483" right="0.39370078740157483" top="0.39370078740157483" bottom="0.39370078740157483" header="0" footer="0"/>
  <pageSetup paperSize="9" scale="7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F8B6E-2A58-4E9A-95D8-7593DEFEE97F}">
  <sheetPr codeName="Feuil4"/>
  <dimension ref="A1:E3"/>
  <sheetViews>
    <sheetView workbookViewId="0">
      <selection activeCell="B3" sqref="B3"/>
    </sheetView>
  </sheetViews>
  <sheetFormatPr baseColWidth="10" defaultRowHeight="15" x14ac:dyDescent="0.25"/>
  <sheetData>
    <row r="1" spans="1:5" x14ac:dyDescent="0.25">
      <c r="A1">
        <v>0</v>
      </c>
      <c r="B1">
        <v>0</v>
      </c>
      <c r="D1" s="43">
        <v>0</v>
      </c>
      <c r="E1">
        <v>0</v>
      </c>
    </row>
    <row r="2" spans="1:5" x14ac:dyDescent="0.25">
      <c r="A2">
        <v>1</v>
      </c>
      <c r="B2">
        <v>100</v>
      </c>
      <c r="D2" s="43">
        <v>4.8622685185185179E-2</v>
      </c>
      <c r="E2">
        <v>100</v>
      </c>
    </row>
    <row r="3" spans="1:5" x14ac:dyDescent="0.25">
      <c r="A3">
        <v>10000</v>
      </c>
      <c r="B3">
        <v>100</v>
      </c>
      <c r="D3" s="43">
        <v>0.99930555555555556</v>
      </c>
      <c r="E3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Réseau COLLEGE</vt:lpstr>
      <vt:lpstr>Relais COLLEGE</vt:lpstr>
      <vt:lpstr>Résultats COLLEGE</vt:lpstr>
      <vt:lpstr>Barèmes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2019-03-06T15:33:12Z</dcterms:modified>
</cp:coreProperties>
</file>