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X_Biblio\_XGenBib\Excel\ExcelChamp\"/>
    </mc:Choice>
  </mc:AlternateContent>
  <xr:revisionPtr revIDLastSave="0" documentId="13_ncr:1_{CE114B20-B798-47EA-8045-74E6755D9F9F}" xr6:coauthVersionLast="45" xr6:coauthVersionMax="45" xr10:uidLastSave="{00000000-0000-0000-0000-000000000000}"/>
  <bookViews>
    <workbookView xWindow="-19320" yWindow="-120" windowWidth="19440" windowHeight="15150" xr2:uid="{742D2AF4-8D44-43DD-ABB0-92B796E8634B}"/>
  </bookViews>
  <sheets>
    <sheet name="Exac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4" i="1"/>
  <c r="F4" i="1" a="1"/>
  <c r="F4" i="1" s="1"/>
  <c r="D4" i="1"/>
  <c r="J2" i="1"/>
  <c r="D5" i="1"/>
  <c r="D6" i="1"/>
  <c r="D7" i="1"/>
  <c r="G7" i="1" s="1"/>
  <c r="I7" i="1" s="1"/>
  <c r="D8" i="1"/>
  <c r="G8" i="1" s="1"/>
  <c r="I8" i="1" s="1"/>
  <c r="D9" i="1"/>
  <c r="D10" i="1"/>
  <c r="D11" i="1"/>
  <c r="G11" i="1" s="1"/>
  <c r="I11" i="1" s="1"/>
  <c r="D12" i="1"/>
  <c r="G12" i="1" s="1"/>
  <c r="I12" i="1" s="1"/>
  <c r="D13" i="1"/>
  <c r="D14" i="1"/>
  <c r="D15" i="1"/>
  <c r="G15" i="1" s="1"/>
  <c r="I15" i="1" s="1"/>
  <c r="D16" i="1"/>
  <c r="G16" i="1" s="1"/>
  <c r="I16" i="1" s="1"/>
  <c r="D17" i="1"/>
  <c r="G17" i="1" s="1"/>
  <c r="I17" i="1" s="1"/>
  <c r="D18" i="1"/>
  <c r="D19" i="1"/>
  <c r="G19" i="1" s="1"/>
  <c r="I19" i="1" s="1"/>
  <c r="D20" i="1"/>
  <c r="G20" i="1" s="1"/>
  <c r="I20" i="1" s="1"/>
  <c r="D21" i="1"/>
  <c r="D22" i="1"/>
  <c r="D23" i="1"/>
  <c r="G23" i="1" s="1"/>
  <c r="I23" i="1" s="1"/>
  <c r="D24" i="1"/>
  <c r="G24" i="1" s="1"/>
  <c r="I24" i="1" s="1"/>
  <c r="D25" i="1"/>
  <c r="G25" i="1" s="1"/>
  <c r="I25" i="1" s="1"/>
  <c r="D26" i="1"/>
  <c r="G4" i="1"/>
  <c r="H4" i="1" s="1"/>
  <c r="L14" i="1"/>
  <c r="L12" i="1"/>
  <c r="L9" i="1"/>
  <c r="L5" i="1"/>
  <c r="L7" i="1"/>
  <c r="J20" i="1" l="1"/>
  <c r="J16" i="1"/>
  <c r="J12" i="1"/>
  <c r="J24" i="1"/>
  <c r="J8" i="1"/>
  <c r="J23" i="1"/>
  <c r="J19" i="1"/>
  <c r="J15" i="1"/>
  <c r="J11" i="1"/>
  <c r="J7" i="1"/>
  <c r="J25" i="1"/>
  <c r="J17" i="1"/>
  <c r="J4" i="1"/>
  <c r="I4" i="1"/>
  <c r="G5" i="1"/>
  <c r="J5" i="1" s="1"/>
  <c r="G9" i="1"/>
  <c r="J9" i="1" s="1"/>
  <c r="G13" i="1"/>
  <c r="J13" i="1" s="1"/>
  <c r="G21" i="1"/>
  <c r="J21" i="1" s="1"/>
  <c r="H25" i="1"/>
  <c r="H17" i="1"/>
  <c r="G6" i="1"/>
  <c r="J6" i="1" s="1"/>
  <c r="G10" i="1"/>
  <c r="J10" i="1" s="1"/>
  <c r="G14" i="1"/>
  <c r="J14" i="1" s="1"/>
  <c r="G18" i="1"/>
  <c r="J18" i="1" s="1"/>
  <c r="G22" i="1"/>
  <c r="J22" i="1" s="1"/>
  <c r="G26" i="1"/>
  <c r="J26" i="1" s="1"/>
  <c r="H24" i="1"/>
  <c r="H20" i="1"/>
  <c r="H16" i="1"/>
  <c r="H12" i="1"/>
  <c r="H8" i="1"/>
  <c r="H23" i="1"/>
  <c r="H19" i="1"/>
  <c r="H15" i="1"/>
  <c r="H11" i="1"/>
  <c r="H7" i="1"/>
  <c r="I18" i="1" l="1"/>
  <c r="I9" i="1"/>
  <c r="I14" i="1"/>
  <c r="I5" i="1"/>
  <c r="I22" i="1"/>
  <c r="I6" i="1"/>
  <c r="I13" i="1"/>
  <c r="I26" i="1"/>
  <c r="I10" i="1"/>
  <c r="I21" i="1"/>
  <c r="H10" i="1"/>
  <c r="H6" i="1"/>
  <c r="H13" i="1"/>
  <c r="H18" i="1"/>
  <c r="H9" i="1"/>
  <c r="H26" i="1"/>
  <c r="H21" i="1"/>
  <c r="H22" i="1"/>
  <c r="H14" i="1"/>
  <c r="H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<sst xmlns="http://schemas.openxmlformats.org/spreadsheetml/2006/main" count="44" uniqueCount="22">
  <si>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formule</t>
  </si>
  <si>
    <t>N° année</t>
  </si>
  <si>
    <t>N° semaine</t>
  </si>
  <si>
    <t>Jour</t>
  </si>
  <si>
    <t>Dimanche</t>
  </si>
  <si>
    <t>Jeudi</t>
  </si>
  <si>
    <t>Mercredi</t>
  </si>
  <si>
    <t>Lundi</t>
  </si>
  <si>
    <t>Mardi</t>
  </si>
  <si>
    <t>Date Full</t>
  </si>
  <si>
    <t>Date Value</t>
  </si>
  <si>
    <t>Jour Num</t>
  </si>
  <si>
    <t>Jour Sem</t>
  </si>
  <si>
    <t>Jour Semaine</t>
  </si>
  <si>
    <t>Jour Num1</t>
  </si>
  <si>
    <t>Jour Num2</t>
  </si>
  <si>
    <t>Jour Num3</t>
  </si>
  <si>
    <t>Trouve/String</t>
  </si>
  <si>
    <t>Equiv/Matrice</t>
  </si>
  <si>
    <t>Matriciel</t>
  </si>
  <si>
    <t>Données CSV</t>
  </si>
  <si>
    <t>Exploitation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</si>
</sst>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0"/>
      <color theme="1"/>
      <name val="Police corps"/>
      <family val="2"/>
    </font>
    <font>
      <b/>
      <sz val="10"/>
      <color theme="0"/>
      <name val="Police corps"/>
      <family val="2"/>
    </font>
    <font>
      <i/>
      <sz val="10"/>
      <color rgb="FF7F7F7F"/>
      <name val="Police corps"/>
      <family val="2"/>
    </font>
    <font>
      <sz val="10"/>
      <color rgb="FF0070C0"/>
      <name val="Police corps"/>
      <family val="2"/>
    </font>
    <font>
      <sz val="8"/>
      <name val="Police corps"/>
      <family val="2"/>
    </font>
    <font>
      <i/>
      <sz val="9"/>
      <color rgb="FF7F7F7F"/>
      <name val="Police corps"/>
      <family val="2"/>
    </font>
    <font>
      <sz val="9"/>
      <color theme="1"/>
      <name val="Police corps"/>
      <family val="2"/>
    </font>
    <font>
      <b/>
      <sz val="10"/>
      <color theme="1"/>
      <name val="Police corps"/>
    </font>
    <font>
      <sz val="10"/>
      <color theme="9" tint="0.59999389629810485"/>
      <name val="Police corps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vertical="top"/>
    </xf>
    <xf numFmtId="0" fontId="0" fillId="0" borderId="0" xfId="0" applyAlignment="1">
      <alignment vertical="top"/>
    </xf>
    <xf numFmtId="0" fontId="3" fillId="0" borderId="0" xfId="0" quotePrefix="1" applyFont="1" applyAlignment="1">
      <alignment vertical="top"/>
    </xf>
    <xf numFmtId="0" fontId="0" fillId="4" borderId="0" xfId="0" applyFill="1" applyAlignment="1">
      <alignment vertical="top"/>
    </xf>
    <xf numFmtId="0" fontId="1" fillId="4" borderId="2" xfId="0" applyFont="1" applyFill="1" applyBorder="1" applyAlignment="1">
      <alignment horizontal="left" vertical="top" indent="1"/>
    </xf>
    <xf numFmtId="0" fontId="0" fillId="0" borderId="0" xfId="0" applyFont="1" applyAlignment="1">
      <alignment vertical="top"/>
    </xf>
    <xf numFmtId="0" fontId="5" fillId="0" borderId="0" xfId="1" applyFont="1" applyAlignment="1">
      <alignment vertical="top"/>
    </xf>
    <xf numFmtId="0" fontId="6" fillId="0" borderId="0" xfId="0" applyFont="1" applyAlignment="1">
      <alignment vertical="top"/>
    </xf>
    <xf numFmtId="0" fontId="1" fillId="4" borderId="2" xfId="0" applyFont="1" applyFill="1" applyBorder="1" applyAlignment="1">
      <alignment vertical="top"/>
    </xf>
    <xf numFmtId="0" fontId="0" fillId="3" borderId="0" xfId="0" applyNumberFormat="1" applyFill="1" applyAlignment="1">
      <alignment vertical="top"/>
    </xf>
    <xf numFmtId="0" fontId="7" fillId="4" borderId="3" xfId="0" applyFont="1" applyFill="1" applyBorder="1" applyAlignment="1">
      <alignment horizontal="left" vertical="top" indent="1"/>
    </xf>
    <xf numFmtId="0" fontId="8" fillId="4" borderId="4" xfId="0" applyFont="1" applyFill="1" applyBorder="1" applyAlignment="1">
      <alignment horizontal="left" vertical="top" indent="1"/>
    </xf>
    <xf numFmtId="0" fontId="8" fillId="4" borderId="5" xfId="0" applyFont="1" applyFill="1" applyBorder="1" applyAlignment="1">
      <alignment horizontal="left" vertical="top" indent="1"/>
    </xf>
    <xf numFmtId="0" fontId="0" fillId="3" borderId="6" xfId="0" applyFill="1" applyBorder="1" applyAlignment="1">
      <alignment horizontal="right" vertical="top" indent="2"/>
    </xf>
    <xf numFmtId="0" fontId="0" fillId="3" borderId="0" xfId="0" applyFill="1" applyBorder="1" applyAlignment="1">
      <alignment horizontal="right" vertical="top" indent="2"/>
    </xf>
    <xf numFmtId="0" fontId="0" fillId="3" borderId="7" xfId="0" applyFill="1" applyBorder="1" applyAlignment="1">
      <alignment horizontal="right" vertical="top" indent="2"/>
    </xf>
    <xf numFmtId="0" fontId="0" fillId="3" borderId="8" xfId="0" applyFill="1" applyBorder="1" applyAlignment="1">
      <alignment horizontal="right" vertical="top" indent="2"/>
    </xf>
    <xf numFmtId="0" fontId="0" fillId="3" borderId="9" xfId="0" applyFill="1" applyBorder="1" applyAlignment="1">
      <alignment horizontal="right" vertical="top" indent="2"/>
    </xf>
    <xf numFmtId="0" fontId="0" fillId="3" borderId="10" xfId="0" applyFill="1" applyBorder="1" applyAlignment="1">
      <alignment horizontal="right" vertical="top" indent="2"/>
    </xf>
    <xf numFmtId="0" fontId="0" fillId="4" borderId="11" xfId="0" applyFill="1" applyBorder="1" applyAlignment="1">
      <alignment horizontal="center" vertical="top"/>
    </xf>
    <xf numFmtId="14" fontId="0" fillId="3" borderId="12" xfId="0" applyNumberFormat="1" applyFill="1" applyBorder="1" applyAlignment="1">
      <alignment horizontal="center" vertical="top"/>
    </xf>
    <xf numFmtId="14" fontId="0" fillId="3" borderId="13" xfId="0" applyNumberFormat="1" applyFill="1" applyBorder="1" applyAlignment="1">
      <alignment horizontal="center" vertical="top"/>
    </xf>
    <xf numFmtId="0" fontId="0" fillId="4" borderId="3" xfId="0" applyFill="1" applyBorder="1" applyAlignment="1">
      <alignment vertical="top"/>
    </xf>
    <xf numFmtId="0" fontId="0" fillId="4" borderId="5" xfId="0" applyFill="1" applyBorder="1" applyAlignment="1">
      <alignment vertical="top"/>
    </xf>
    <xf numFmtId="0" fontId="0" fillId="3" borderId="6" xfId="0" applyNumberFormat="1" applyFill="1" applyBorder="1" applyAlignment="1">
      <alignment vertical="top"/>
    </xf>
    <xf numFmtId="0" fontId="0" fillId="3" borderId="7" xfId="0" applyNumberFormat="1" applyFill="1" applyBorder="1" applyAlignment="1">
      <alignment vertical="top"/>
    </xf>
    <xf numFmtId="0" fontId="0" fillId="3" borderId="8" xfId="0" applyNumberFormat="1" applyFill="1" applyBorder="1" applyAlignment="1">
      <alignment vertical="top"/>
    </xf>
    <xf numFmtId="0" fontId="0" fillId="3" borderId="10" xfId="0" applyNumberFormat="1" applyFill="1" applyBorder="1" applyAlignment="1">
      <alignment vertical="top"/>
    </xf>
  </cellXfs>
  <cellStyles count="2">
    <cellStyle name="Normal" xfId="0" builtinId="0"/>
    <cellStyle name="Texte explicatif" xfId="1" builtinId="53"/>
  </cellStyles>
  <dxfs count="23"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vertical="top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right" vertical="top" textRotation="0" wrapText="0" indent="2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right" vertical="top" textRotation="0" wrapText="0" indent="2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right" vertical="top" textRotation="0" wrapText="0" indent="2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D31FA7DD-F302-4D66-AA4E-5BB2E4AF5814}">
      <tableStyleElement type="wholeTable" dxfId="22"/>
      <tableStyleElement type="headerRow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B1EEB7-560A-4BFA-8E73-CAF1201CC68A}" name="Table1" displayName="Table1" ref="A3:J26" headerRowDxfId="18" dataDxfId="17">
  <autoFilter ref="A3:J26" xr:uid="{31E8733B-25BF-4545-A9BD-41E5D9415761}"/>
  <tableColumns count="10">
    <tableColumn id="1" xr3:uid="{19389F2E-1585-4BD0-B191-02783D5494B6}" name="N° année" dataDxfId="20" totalsRowDxfId="12">
      <calculatedColumnFormula>$B$1</calculatedColumnFormula>
    </tableColumn>
    <tableColumn id="2" xr3:uid="{28DD9465-DB84-48EB-A156-9B2940836B01}" name="N° semaine" dataDxfId="19" totalsRowDxfId="13"/>
    <tableColumn id="7" xr3:uid="{FEB9DCDA-72BD-4CE1-AE74-DB6B36D1DA32}" name="Jour" totalsRowDxfId="11"/>
    <tableColumn id="3" xr3:uid="{967B18F3-200A-45D4-9930-8157D887F39D}" name="Jour Num1" dataDxfId="5" totalsRowDxfId="14"/>
    <tableColumn id="11" xr3:uid="{3B74A24D-500E-47A1-AF5F-7B36BABEB1B4}" name="Jour Num2" dataDxfId="4" totalsRowDxfId="7">
      <calculatedColumnFormula>IFERROR(MATCH(LEFT(Table1[[#This Row],[Jour]],2),{"Lu";"Ma";"Me";"Je";"Ve";"Sa";"Di"},0),0)</calculatedColumnFormula>
    </tableColumn>
    <tableColumn id="10" xr3:uid="{34A16464-D7B8-42A7-A64E-2837E6EA7E5D}" name="Jour Num3" dataDxfId="3" totalsRowDxfId="8">
      <calculatedColumnFormula array="1">SUM(IF(TEXT(DATE(2001,1,ROW($A$1:$A$7)),"jjjj")=Table1[[#This Row],[Jour]],ROW($A$1:$A$7),0))</calculatedColumnFormula>
    </tableColumn>
    <tableColumn id="4" xr3:uid="{651CAB10-E407-46BF-9D67-756C4DB22611}" name="Date Value" totalsRowFunction="custom" dataDxfId="2" totalsRowDxfId="15">
      <calculatedColumnFormula>Table1[[#This Row],[N° semaine]]*7+Table1[[#This Row],[Jour Num1]]-(WEEKDAY(DATE(Table1[[#This Row],[N° année]],1,4),2)+3)+DATE(Table1[[#This Row],[N° année]],1,0)</calculatedColumnFormula>
      <totalsRowFormula>DATE(Table1[[#This Row],[N° année]],1,1)-WEEKDAY(DATE(Table1[[#This Row],[N° année]],1,1),2)+1</totalsRowFormula>
    </tableColumn>
    <tableColumn id="5" xr3:uid="{B9CDC931-EF91-4362-B5FD-D9BC348F6F3E}" name="Jour Sem" dataDxfId="1" totalsRowDxfId="16">
      <calculatedColumnFormula>TEXT(Table1[[#This Row],[Date Value]],"jjj")</calculatedColumnFormula>
    </tableColumn>
    <tableColumn id="8" xr3:uid="{C7C999BC-80A0-4FD2-A18D-5FF78268836A}" name="Jour Semaine" dataDxfId="0" totalsRowDxfId="10">
      <calculatedColumnFormula>PROPER(TEXT(Table1[[#This Row],[Date Value]],"jjjj"))</calculatedColumnFormula>
    </tableColumn>
    <tableColumn id="9" xr3:uid="{A68A2CB9-8120-4E6F-8AD1-BD19ECF18EA7}" name="Date Full" dataDxfId="6" totalsRowDxfId="9">
      <calculatedColumnFormula>PROPER(TEXT(Table1[[#This Row],[Date Value]],J$2)) &amp; " (s"&amp; Table1[[#This Row],[N° semaine]] &amp; "-j"&amp;Table1[[#This Row],[Jour Num1]]&amp;")"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9E171-11D1-4D6A-A29F-6A9379891696}">
  <dimension ref="A1:L26"/>
  <sheetViews>
    <sheetView showGridLines="0" tabSelected="1" zoomScaleNormal="100" workbookViewId="0">
      <selection activeCell="E31" sqref="E31"/>
    </sheetView>
  </sheetViews>
  <sheetFormatPr baseColWidth="10" defaultColWidth="9.140625" defaultRowHeight="12.75"/>
  <cols>
    <col min="1" max="1" width="9.140625" style="2"/>
    <col min="2" max="3" width="10.42578125" style="2" customWidth="1"/>
    <col min="4" max="6" width="12" style="2" customWidth="1"/>
    <col min="7" max="7" width="12.85546875" style="2" customWidth="1"/>
    <col min="8" max="8" width="10.28515625" style="2" customWidth="1"/>
    <col min="9" max="9" width="14.5703125" style="2" customWidth="1"/>
    <col min="10" max="10" width="32.85546875" style="2" customWidth="1"/>
    <col min="11" max="11" width="3.42578125" style="2" customWidth="1"/>
    <col min="12" max="16384" width="9.140625" style="2"/>
  </cols>
  <sheetData>
    <row r="1" spans="1:12">
      <c r="A1" s="1" t="s">
        <v>20</v>
      </c>
      <c r="B1" s="1"/>
      <c r="C1" s="1"/>
      <c r="D1" s="9" t="s">
        <v>21</v>
      </c>
      <c r="E1" s="5"/>
      <c r="F1" s="5"/>
      <c r="G1" s="5"/>
      <c r="H1" s="5"/>
      <c r="I1" s="5"/>
      <c r="J1" s="5"/>
    </row>
    <row r="2" spans="1:12" s="6" customFormat="1">
      <c r="D2" s="7" t="s">
        <v>17</v>
      </c>
      <c r="E2" s="7" t="s">
        <v>18</v>
      </c>
      <c r="F2" s="7" t="s">
        <v>19</v>
      </c>
      <c r="G2" s="7" t="s">
        <v>0</v>
      </c>
      <c r="H2" s="7"/>
      <c r="I2" s="8"/>
      <c r="J2" s="7" t="str">
        <f>"jjjj j mmmm aaaa"</f>
        <v>jjjj j mmmm aaaa</v>
      </c>
    </row>
    <row r="3" spans="1:12" ht="35.25" customHeight="1">
      <c r="A3" s="2" t="s">
        <v>1</v>
      </c>
      <c r="B3" s="2" t="s">
        <v>2</v>
      </c>
      <c r="C3" s="2" t="s">
        <v>3</v>
      </c>
      <c r="D3" s="11" t="s">
        <v>14</v>
      </c>
      <c r="E3" s="12" t="s">
        <v>15</v>
      </c>
      <c r="F3" s="13" t="s">
        <v>16</v>
      </c>
      <c r="G3" s="20" t="s">
        <v>10</v>
      </c>
      <c r="H3" s="23" t="s">
        <v>12</v>
      </c>
      <c r="I3" s="24" t="s">
        <v>13</v>
      </c>
      <c r="J3" s="4" t="s">
        <v>9</v>
      </c>
    </row>
    <row r="4" spans="1:12">
      <c r="A4">
        <v>2019</v>
      </c>
      <c r="B4">
        <v>44</v>
      </c>
      <c r="C4" t="s">
        <v>4</v>
      </c>
      <c r="D4" s="14">
        <f>IFERROR(FIND(LEFT(C4,2),"_LuMaMeJeVeSaDi")/2,0)</f>
        <v>7</v>
      </c>
      <c r="E4" s="15">
        <f>IFERROR(MATCH(LEFT(Table1[[#This Row],[Jour]],2),{"Lu";"Ma";"Me";"Je";"Ve";"Sa";"Di"},0),0)</f>
        <v>7</v>
      </c>
      <c r="F4" s="16" cm="1">
        <f t="array" ref="F4">SUM(IF(TEXT(DATE(2001,1,ROW($A$1:$A$7)),"jjjj")=Table1[[#This Row],[Jour]],ROW($A$1:$A$7),0))</f>
        <v>7</v>
      </c>
      <c r="G4" s="21">
        <f>Table1[[#This Row],[N° semaine]]*7+Table1[[#This Row],[Jour Num1]]-(WEEKDAY(DATE(Table1[[#This Row],[N° année]],1,4),2)+3)+DATE(Table1[[#This Row],[N° année]],1,0)</f>
        <v>43772</v>
      </c>
      <c r="H4" s="25" t="str">
        <f>TEXT(Table1[[#This Row],[Date Value]],"jjj")</f>
        <v>dim</v>
      </c>
      <c r="I4" s="26" t="str">
        <f>PROPER(TEXT(Table1[[#This Row],[Date Value]],"jjjj"))</f>
        <v>Dimanche</v>
      </c>
      <c r="J4" s="10" t="str">
        <f>PROPER(TEXT(Table1[[#This Row],[Date Value]],J$2)) &amp; " (s"&amp; Table1[[#This Row],[N° semaine]] &amp; "-j"&amp;Table1[[#This Row],[Jour Num1]]&amp;")"</f>
        <v>Dimanche 3 Novembre 2019 (s44-j7)</v>
      </c>
      <c r="L4" s="2" t="s">
        <v>11</v>
      </c>
    </row>
    <row r="5" spans="1:12">
      <c r="A5">
        <v>2019</v>
      </c>
      <c r="B5">
        <v>17</v>
      </c>
      <c r="C5" t="s">
        <v>5</v>
      </c>
      <c r="D5" s="14">
        <f t="shared" ref="D5:D26" si="0">IFERROR(FIND(LEFT(C5,2),"_LuMaMeJeVeSaDi")/2,0)</f>
        <v>4</v>
      </c>
      <c r="E5" s="15">
        <f>IFERROR(MATCH(LEFT(Table1[[#This Row],[Jour]],2),{"Lu";"Ma";"Me";"Je";"Ve";"Sa";"Di"},0),0)</f>
        <v>4</v>
      </c>
      <c r="F5" s="16" cm="1">
        <f t="array" ref="F5">SUM(IF(TEXT(DATE(2001,1,ROW($A$1:$A$7)),"jjjj")=Table1[[#This Row],[Jour]],ROW($A$1:$A$7),0))</f>
        <v>4</v>
      </c>
      <c r="G5" s="21">
        <f>Table1[[#This Row],[N° semaine]]*7+Table1[[#This Row],[Jour Num1]]-(WEEKDAY(DATE(Table1[[#This Row],[N° année]],1,4),2)+3)+DATE(Table1[[#This Row],[N° année]],1,0)</f>
        <v>43580</v>
      </c>
      <c r="H5" s="25" t="str">
        <f>TEXT(Table1[[#This Row],[Date Value]],"jjj")</f>
        <v>jeu</v>
      </c>
      <c r="I5" s="26" t="str">
        <f>PROPER(TEXT(Table1[[#This Row],[Date Value]],"jjjj"))</f>
        <v>Jeudi</v>
      </c>
      <c r="J5" s="10" t="str">
        <f>PROPER(TEXT(Table1[[#This Row],[Date Value]],J$2)) &amp; " (s"&amp; Table1[[#This Row],[N° semaine]] &amp; "-j"&amp;Table1[[#This Row],[Jour Num1]]&amp;")"</f>
        <v>Jeudi 25 Avril 2019 (s17-j4)</v>
      </c>
      <c r="L5" s="3" t="str">
        <f ca="1">_xlfn.FORMULATEXT(Table1[[#This Row],[Jour Num1]])</f>
        <v>=SIERREUR(TROUVE(GAUCHE(C5;2);"_LuMaMeJeVeSaDi")/2;0)</v>
      </c>
    </row>
    <row r="6" spans="1:12">
      <c r="A6">
        <v>2019</v>
      </c>
      <c r="B6">
        <v>17</v>
      </c>
      <c r="C6" t="s">
        <v>5</v>
      </c>
      <c r="D6" s="14">
        <f t="shared" si="0"/>
        <v>4</v>
      </c>
      <c r="E6" s="15">
        <f>IFERROR(MATCH(LEFT(Table1[[#This Row],[Jour]],2),{"Lu";"Ma";"Me";"Je";"Ve";"Sa";"Di"},0),0)</f>
        <v>4</v>
      </c>
      <c r="F6" s="16" cm="1">
        <f t="array" ref="F6">SUM(IF(TEXT(DATE(2001,1,ROW($A$1:$A$7)),"jjjj")=Table1[[#This Row],[Jour]],ROW($A$1:$A$7),0))</f>
        <v>4</v>
      </c>
      <c r="G6" s="21">
        <f>Table1[[#This Row],[N° semaine]]*7+Table1[[#This Row],[Jour Num1]]-(WEEKDAY(DATE(Table1[[#This Row],[N° année]],1,4),2)+3)+DATE(Table1[[#This Row],[N° année]],1,0)</f>
        <v>43580</v>
      </c>
      <c r="H6" s="25" t="str">
        <f>TEXT(Table1[[#This Row],[Date Value]],"jjj")</f>
        <v>jeu</v>
      </c>
      <c r="I6" s="26" t="str">
        <f>PROPER(TEXT(Table1[[#This Row],[Date Value]],"jjjj"))</f>
        <v>Jeudi</v>
      </c>
      <c r="J6" s="10" t="str">
        <f>PROPER(TEXT(Table1[[#This Row],[Date Value]],J$2)) &amp; " (s"&amp; Table1[[#This Row],[N° semaine]] &amp; "-j"&amp;Table1[[#This Row],[Jour Num1]]&amp;")"</f>
        <v>Jeudi 25 Avril 2019 (s17-j4)</v>
      </c>
      <c r="L6" s="2" t="s">
        <v>10</v>
      </c>
    </row>
    <row r="7" spans="1:12">
      <c r="A7">
        <v>2019</v>
      </c>
      <c r="B7">
        <v>17</v>
      </c>
      <c r="C7" t="s">
        <v>5</v>
      </c>
      <c r="D7" s="14">
        <f t="shared" si="0"/>
        <v>4</v>
      </c>
      <c r="E7" s="15">
        <f>IFERROR(MATCH(LEFT(Table1[[#This Row],[Jour]],2),{"Lu";"Ma";"Me";"Je";"Ve";"Sa";"Di"},0),0)</f>
        <v>4</v>
      </c>
      <c r="F7" s="16" cm="1">
        <f t="array" ref="F7">SUM(IF(TEXT(DATE(2001,1,ROW($A$1:$A$7)),"jjjj")=Table1[[#This Row],[Jour]],ROW($A$1:$A$7),0))</f>
        <v>4</v>
      </c>
      <c r="G7" s="21">
        <f>Table1[[#This Row],[N° semaine]]*7+Table1[[#This Row],[Jour Num1]]-(WEEKDAY(DATE(Table1[[#This Row],[N° année]],1,4),2)+3)+DATE(Table1[[#This Row],[N° année]],1,0)</f>
        <v>43580</v>
      </c>
      <c r="H7" s="25" t="str">
        <f>TEXT(Table1[[#This Row],[Date Value]],"jjj")</f>
        <v>jeu</v>
      </c>
      <c r="I7" s="26" t="str">
        <f>PROPER(TEXT(Table1[[#This Row],[Date Value]],"jjjj"))</f>
        <v>Jeudi</v>
      </c>
      <c r="J7" s="10" t="str">
        <f>PROPER(TEXT(Table1[[#This Row],[Date Value]],J$2)) &amp; " (s"&amp; Table1[[#This Row],[N° semaine]] &amp; "-j"&amp;Table1[[#This Row],[Jour Num1]]&amp;")"</f>
        <v>Jeudi 25 Avril 2019 (s17-j4)</v>
      </c>
      <c r="L7" s="3" t="str">
        <f ca="1">_xlfn.FORMULATEXT(Table1[[#This Row],[Date Value]])</f>
        <v>=[@[N° semaine]]*7+[@[Jour Num1]]-(JOURSEM(DATE([@[N° année]];1;4);2)+3)+DATE([@[N° année]];1;0)</v>
      </c>
    </row>
    <row r="8" spans="1:12">
      <c r="A8">
        <v>2019</v>
      </c>
      <c r="B8">
        <v>1</v>
      </c>
      <c r="C8" t="s">
        <v>5</v>
      </c>
      <c r="D8" s="14">
        <f t="shared" si="0"/>
        <v>4</v>
      </c>
      <c r="E8" s="15">
        <f>IFERROR(MATCH(LEFT(Table1[[#This Row],[Jour]],2),{"Lu";"Ma";"Me";"Je";"Ve";"Sa";"Di"},0),0)</f>
        <v>4</v>
      </c>
      <c r="F8" s="16" cm="1">
        <f t="array" ref="F8">SUM(IF(TEXT(DATE(2001,1,ROW($A$1:$A$7)),"jjjj")=Table1[[#This Row],[Jour]],ROW($A$1:$A$7),0))</f>
        <v>4</v>
      </c>
      <c r="G8" s="21">
        <f>Table1[[#This Row],[N° semaine]]*7+Table1[[#This Row],[Jour Num1]]-(WEEKDAY(DATE(Table1[[#This Row],[N° année]],1,4),2)+3)+DATE(Table1[[#This Row],[N° année]],1,0)</f>
        <v>43468</v>
      </c>
      <c r="H8" s="25" t="str">
        <f>TEXT(Table1[[#This Row],[Date Value]],"jjj")</f>
        <v>jeu</v>
      </c>
      <c r="I8" s="26" t="str">
        <f>PROPER(TEXT(Table1[[#This Row],[Date Value]],"jjjj"))</f>
        <v>Jeudi</v>
      </c>
      <c r="J8" s="10" t="str">
        <f>PROPER(TEXT(Table1[[#This Row],[Date Value]],J$2)) &amp; " (s"&amp; Table1[[#This Row],[N° semaine]] &amp; "-j"&amp;Table1[[#This Row],[Jour Num1]]&amp;")"</f>
        <v>Jeudi 3 Janvier 2019 (s1-j4)</v>
      </c>
      <c r="L8" s="2" t="s">
        <v>9</v>
      </c>
    </row>
    <row r="9" spans="1:12">
      <c r="A9">
        <v>2019</v>
      </c>
      <c r="B9">
        <v>52</v>
      </c>
      <c r="C9" t="s">
        <v>5</v>
      </c>
      <c r="D9" s="14">
        <f t="shared" si="0"/>
        <v>4</v>
      </c>
      <c r="E9" s="15">
        <f>IFERROR(MATCH(LEFT(Table1[[#This Row],[Jour]],2),{"Lu";"Ma";"Me";"Je";"Ve";"Sa";"Di"},0),0)</f>
        <v>4</v>
      </c>
      <c r="F9" s="16" cm="1">
        <f t="array" ref="F9">SUM(IF(TEXT(DATE(2001,1,ROW($A$1:$A$7)),"jjjj")=Table1[[#This Row],[Jour]],ROW($A$1:$A$7),0))</f>
        <v>4</v>
      </c>
      <c r="G9" s="21">
        <f>Table1[[#This Row],[N° semaine]]*7+Table1[[#This Row],[Jour Num1]]-(WEEKDAY(DATE(Table1[[#This Row],[N° année]],1,4),2)+3)+DATE(Table1[[#This Row],[N° année]],1,0)</f>
        <v>43825</v>
      </c>
      <c r="H9" s="25" t="str">
        <f>TEXT(Table1[[#This Row],[Date Value]],"jjj")</f>
        <v>jeu</v>
      </c>
      <c r="I9" s="26" t="str">
        <f>PROPER(TEXT(Table1[[#This Row],[Date Value]],"jjjj"))</f>
        <v>Jeudi</v>
      </c>
      <c r="J9" s="10" t="str">
        <f>PROPER(TEXT(Table1[[#This Row],[Date Value]],J$2)) &amp; " (s"&amp; Table1[[#This Row],[N° semaine]] &amp; "-j"&amp;Table1[[#This Row],[Jour Num1]]&amp;")"</f>
        <v>Jeudi 26 Décembre 2019 (s52-j4)</v>
      </c>
      <c r="L9" s="3" t="str">
        <f ca="1">_xlfn.FORMULATEXT(Table1[[#This Row],[Date Full]])</f>
        <v>=NOMPROPRE(TEXTE([@[Date Value]];J$2)) &amp; " (s"&amp; [@[N° semaine]] &amp; "-j"&amp;[@[Jour Num1]]&amp;")"</v>
      </c>
    </row>
    <row r="10" spans="1:12">
      <c r="A10">
        <v>2019</v>
      </c>
      <c r="B10">
        <v>52</v>
      </c>
      <c r="C10" t="s">
        <v>5</v>
      </c>
      <c r="D10" s="14">
        <f t="shared" si="0"/>
        <v>4</v>
      </c>
      <c r="E10" s="15">
        <f>IFERROR(MATCH(LEFT(Table1[[#This Row],[Jour]],2),{"Lu";"Ma";"Me";"Je";"Ve";"Sa";"Di"},0),0)</f>
        <v>4</v>
      </c>
      <c r="F10" s="16" cm="1">
        <f t="array" ref="F10">SUM(IF(TEXT(DATE(2001,1,ROW($A$1:$A$7)),"jjjj")=Table1[[#This Row],[Jour]],ROW($A$1:$A$7),0))</f>
        <v>4</v>
      </c>
      <c r="G10" s="21">
        <f>Table1[[#This Row],[N° semaine]]*7+Table1[[#This Row],[Jour Num1]]-(WEEKDAY(DATE(Table1[[#This Row],[N° année]],1,4),2)+3)+DATE(Table1[[#This Row],[N° année]],1,0)</f>
        <v>43825</v>
      </c>
      <c r="H10" s="25" t="str">
        <f>TEXT(Table1[[#This Row],[Date Value]],"jjj")</f>
        <v>jeu</v>
      </c>
      <c r="I10" s="26" t="str">
        <f>PROPER(TEXT(Table1[[#This Row],[Date Value]],"jjjj"))</f>
        <v>Jeudi</v>
      </c>
      <c r="J10" s="10" t="str">
        <f>PROPER(TEXT(Table1[[#This Row],[Date Value]],J$2)) &amp; " (s"&amp; Table1[[#This Row],[N° semaine]] &amp; "-j"&amp;Table1[[#This Row],[Jour Num1]]&amp;")"</f>
        <v>Jeudi 26 Décembre 2019 (s52-j4)</v>
      </c>
    </row>
    <row r="11" spans="1:12">
      <c r="A11">
        <v>2019</v>
      </c>
      <c r="B11">
        <v>1</v>
      </c>
      <c r="C11" t="s">
        <v>5</v>
      </c>
      <c r="D11" s="14">
        <f t="shared" si="0"/>
        <v>4</v>
      </c>
      <c r="E11" s="15">
        <f>IFERROR(MATCH(LEFT(Table1[[#This Row],[Jour]],2),{"Lu";"Ma";"Me";"Je";"Ve";"Sa";"Di"},0),0)</f>
        <v>4</v>
      </c>
      <c r="F11" s="16" cm="1">
        <f t="array" ref="F11">SUM(IF(TEXT(DATE(2001,1,ROW($A$1:$A$7)),"jjjj")=Table1[[#This Row],[Jour]],ROW($A$1:$A$7),0))</f>
        <v>4</v>
      </c>
      <c r="G11" s="21">
        <f>Table1[[#This Row],[N° semaine]]*7+Table1[[#This Row],[Jour Num1]]-(WEEKDAY(DATE(Table1[[#This Row],[N° année]],1,4),2)+3)+DATE(Table1[[#This Row],[N° année]],1,0)</f>
        <v>43468</v>
      </c>
      <c r="H11" s="25" t="str">
        <f>TEXT(Table1[[#This Row],[Date Value]],"jjj")</f>
        <v>jeu</v>
      </c>
      <c r="I11" s="26" t="str">
        <f>PROPER(TEXT(Table1[[#This Row],[Date Value]],"jjjj"))</f>
        <v>Jeudi</v>
      </c>
      <c r="J11" s="10" t="str">
        <f>PROPER(TEXT(Table1[[#This Row],[Date Value]],J$2)) &amp; " (s"&amp; Table1[[#This Row],[N° semaine]] &amp; "-j"&amp;Table1[[#This Row],[Jour Num1]]&amp;")"</f>
        <v>Jeudi 3 Janvier 2019 (s1-j4)</v>
      </c>
      <c r="L11" s="2" t="s">
        <v>15</v>
      </c>
    </row>
    <row r="12" spans="1:12">
      <c r="A12">
        <v>2019</v>
      </c>
      <c r="B12">
        <v>17</v>
      </c>
      <c r="C12" t="s">
        <v>5</v>
      </c>
      <c r="D12" s="14">
        <f t="shared" si="0"/>
        <v>4</v>
      </c>
      <c r="E12" s="15">
        <f>IFERROR(MATCH(LEFT(Table1[[#This Row],[Jour]],2),{"Lu";"Ma";"Me";"Je";"Ve";"Sa";"Di"},0),0)</f>
        <v>4</v>
      </c>
      <c r="F12" s="16" cm="1">
        <f t="array" ref="F12">SUM(IF(TEXT(DATE(2001,1,ROW($A$1:$A$7)),"jjjj")=Table1[[#This Row],[Jour]],ROW($A$1:$A$7),0))</f>
        <v>4</v>
      </c>
      <c r="G12" s="21">
        <f>Table1[[#This Row],[N° semaine]]*7+Table1[[#This Row],[Jour Num1]]-(WEEKDAY(DATE(Table1[[#This Row],[N° année]],1,4),2)+3)+DATE(Table1[[#This Row],[N° année]],1,0)</f>
        <v>43580</v>
      </c>
      <c r="H12" s="25" t="str">
        <f>TEXT(Table1[[#This Row],[Date Value]],"jjj")</f>
        <v>jeu</v>
      </c>
      <c r="I12" s="26" t="str">
        <f>PROPER(TEXT(Table1[[#This Row],[Date Value]],"jjjj"))</f>
        <v>Jeudi</v>
      </c>
      <c r="J12" s="10" t="str">
        <f>PROPER(TEXT(Table1[[#This Row],[Date Value]],J$2)) &amp; " (s"&amp; Table1[[#This Row],[N° semaine]] &amp; "-j"&amp;Table1[[#This Row],[Jour Num1]]&amp;")"</f>
        <v>Jeudi 25 Avril 2019 (s17-j4)</v>
      </c>
      <c r="L12" s="3" t="str">
        <f ca="1">_xlfn.FORMULATEXT(Table1[[#This Row],[Jour Num2]])</f>
        <v>=SIERREUR(EQUIV(GAUCHE([@Jour];2);{"Lu";"Ma";"Me";"Je";"Ve";"Sa";"Di"};0);0)</v>
      </c>
    </row>
    <row r="13" spans="1:12">
      <c r="A13">
        <v>2019</v>
      </c>
      <c r="B13">
        <v>52</v>
      </c>
      <c r="C13" t="s">
        <v>5</v>
      </c>
      <c r="D13" s="14">
        <f t="shared" si="0"/>
        <v>4</v>
      </c>
      <c r="E13" s="15">
        <f>IFERROR(MATCH(LEFT(Table1[[#This Row],[Jour]],2),{"Lu";"Ma";"Me";"Je";"Ve";"Sa";"Di"},0),0)</f>
        <v>4</v>
      </c>
      <c r="F13" s="16" cm="1">
        <f t="array" ref="F13">SUM(IF(TEXT(DATE(2001,1,ROW($A$1:$A$7)),"jjjj")=Table1[[#This Row],[Jour]],ROW($A$1:$A$7),0))</f>
        <v>4</v>
      </c>
      <c r="G13" s="21">
        <f>Table1[[#This Row],[N° semaine]]*7+Table1[[#This Row],[Jour Num1]]-(WEEKDAY(DATE(Table1[[#This Row],[N° année]],1,4),2)+3)+DATE(Table1[[#This Row],[N° année]],1,0)</f>
        <v>43825</v>
      </c>
      <c r="H13" s="25" t="str">
        <f>TEXT(Table1[[#This Row],[Date Value]],"jjj")</f>
        <v>jeu</v>
      </c>
      <c r="I13" s="26" t="str">
        <f>PROPER(TEXT(Table1[[#This Row],[Date Value]],"jjjj"))</f>
        <v>Jeudi</v>
      </c>
      <c r="J13" s="10" t="str">
        <f>PROPER(TEXT(Table1[[#This Row],[Date Value]],J$2)) &amp; " (s"&amp; Table1[[#This Row],[N° semaine]] &amp; "-j"&amp;Table1[[#This Row],[Jour Num1]]&amp;")"</f>
        <v>Jeudi 26 Décembre 2019 (s52-j4)</v>
      </c>
      <c r="L13" s="2" t="s">
        <v>16</v>
      </c>
    </row>
    <row r="14" spans="1:12">
      <c r="A14">
        <v>2019</v>
      </c>
      <c r="B14">
        <v>52</v>
      </c>
      <c r="C14" t="s">
        <v>5</v>
      </c>
      <c r="D14" s="14">
        <f t="shared" si="0"/>
        <v>4</v>
      </c>
      <c r="E14" s="15">
        <f>IFERROR(MATCH(LEFT(Table1[[#This Row],[Jour]],2),{"Lu";"Ma";"Me";"Je";"Ve";"Sa";"Di"},0),0)</f>
        <v>4</v>
      </c>
      <c r="F14" s="16" cm="1">
        <f t="array" ref="F14">SUM(IF(TEXT(DATE(2001,1,ROW($A$1:$A$7)),"jjjj")=Table1[[#This Row],[Jour]],ROW($A$1:$A$7),0))</f>
        <v>4</v>
      </c>
      <c r="G14" s="21">
        <f>Table1[[#This Row],[N° semaine]]*7+Table1[[#This Row],[Jour Num1]]-(WEEKDAY(DATE(Table1[[#This Row],[N° année]],1,4),2)+3)+DATE(Table1[[#This Row],[N° année]],1,0)</f>
        <v>43825</v>
      </c>
      <c r="H14" s="25" t="str">
        <f>TEXT(Table1[[#This Row],[Date Value]],"jjj")</f>
        <v>jeu</v>
      </c>
      <c r="I14" s="26" t="str">
        <f>PROPER(TEXT(Table1[[#This Row],[Date Value]],"jjjj"))</f>
        <v>Jeudi</v>
      </c>
      <c r="J14" s="10" t="str">
        <f>PROPER(TEXT(Table1[[#This Row],[Date Value]],J$2)) &amp; " (s"&amp; Table1[[#This Row],[N° semaine]] &amp; "-j"&amp;Table1[[#This Row],[Jour Num1]]&amp;")"</f>
        <v>Jeudi 26 Décembre 2019 (s52-j4)</v>
      </c>
      <c r="L14" s="3" t="str">
        <f ca="1">_xlfn.FORMULATEXT(Table1[[#This Row],[Jour Num3]])</f>
        <v>=SOMME(SI(TEXTE(DATE(2001;1;LIGNE($A$1:$A$7));"jjjj")=[@Jour];LIGNE($A$1:$A$7);0))</v>
      </c>
    </row>
    <row r="15" spans="1:12">
      <c r="A15">
        <v>2019</v>
      </c>
      <c r="B15">
        <v>17</v>
      </c>
      <c r="C15" t="s">
        <v>5</v>
      </c>
      <c r="D15" s="14">
        <f t="shared" si="0"/>
        <v>4</v>
      </c>
      <c r="E15" s="15">
        <f>IFERROR(MATCH(LEFT(Table1[[#This Row],[Jour]],2),{"Lu";"Ma";"Me";"Je";"Ve";"Sa";"Di"},0),0)</f>
        <v>4</v>
      </c>
      <c r="F15" s="16" cm="1">
        <f t="array" ref="F15">SUM(IF(TEXT(DATE(2001,1,ROW($A$1:$A$7)),"jjjj")=Table1[[#This Row],[Jour]],ROW($A$1:$A$7),0))</f>
        <v>4</v>
      </c>
      <c r="G15" s="21">
        <f>Table1[[#This Row],[N° semaine]]*7+Table1[[#This Row],[Jour Num1]]-(WEEKDAY(DATE(Table1[[#This Row],[N° année]],1,4),2)+3)+DATE(Table1[[#This Row],[N° année]],1,0)</f>
        <v>43580</v>
      </c>
      <c r="H15" s="25" t="str">
        <f>TEXT(Table1[[#This Row],[Date Value]],"jjj")</f>
        <v>jeu</v>
      </c>
      <c r="I15" s="26" t="str">
        <f>PROPER(TEXT(Table1[[#This Row],[Date Value]],"jjjj"))</f>
        <v>Jeudi</v>
      </c>
      <c r="J15" s="10" t="str">
        <f>PROPER(TEXT(Table1[[#This Row],[Date Value]],J$2)) &amp; " (s"&amp; Table1[[#This Row],[N° semaine]] &amp; "-j"&amp;Table1[[#This Row],[Jour Num1]]&amp;")"</f>
        <v>Jeudi 25 Avril 2019 (s17-j4)</v>
      </c>
    </row>
    <row r="16" spans="1:12">
      <c r="A16">
        <v>2019</v>
      </c>
      <c r="B16">
        <v>1</v>
      </c>
      <c r="C16" t="s">
        <v>5</v>
      </c>
      <c r="D16" s="14">
        <f t="shared" si="0"/>
        <v>4</v>
      </c>
      <c r="E16" s="15">
        <f>IFERROR(MATCH(LEFT(Table1[[#This Row],[Jour]],2),{"Lu";"Ma";"Me";"Je";"Ve";"Sa";"Di"},0),0)</f>
        <v>4</v>
      </c>
      <c r="F16" s="16" cm="1">
        <f t="array" ref="F16">SUM(IF(TEXT(DATE(2001,1,ROW($A$1:$A$7)),"jjjj")=Table1[[#This Row],[Jour]],ROW($A$1:$A$7),0))</f>
        <v>4</v>
      </c>
      <c r="G16" s="21">
        <f>Table1[[#This Row],[N° semaine]]*7+Table1[[#This Row],[Jour Num1]]-(WEEKDAY(DATE(Table1[[#This Row],[N° année]],1,4),2)+3)+DATE(Table1[[#This Row],[N° année]],1,0)</f>
        <v>43468</v>
      </c>
      <c r="H16" s="25" t="str">
        <f>TEXT(Table1[[#This Row],[Date Value]],"jjj")</f>
        <v>jeu</v>
      </c>
      <c r="I16" s="26" t="str">
        <f>PROPER(TEXT(Table1[[#This Row],[Date Value]],"jjjj"))</f>
        <v>Jeudi</v>
      </c>
      <c r="J16" s="10" t="str">
        <f>PROPER(TEXT(Table1[[#This Row],[Date Value]],J$2)) &amp; " (s"&amp; Table1[[#This Row],[N° semaine]] &amp; "-j"&amp;Table1[[#This Row],[Jour Num1]]&amp;")"</f>
        <v>Jeudi 3 Janvier 2019 (s1-j4)</v>
      </c>
    </row>
    <row r="17" spans="1:10">
      <c r="A17">
        <v>2019</v>
      </c>
      <c r="B17">
        <v>37</v>
      </c>
      <c r="C17" t="s">
        <v>6</v>
      </c>
      <c r="D17" s="14">
        <f t="shared" si="0"/>
        <v>3</v>
      </c>
      <c r="E17" s="15">
        <f>IFERROR(MATCH(LEFT(Table1[[#This Row],[Jour]],2),{"Lu";"Ma";"Me";"Je";"Ve";"Sa";"Di"},0),0)</f>
        <v>3</v>
      </c>
      <c r="F17" s="16" cm="1">
        <f t="array" ref="F17">SUM(IF(TEXT(DATE(2001,1,ROW($A$1:$A$7)),"jjjj")=Table1[[#This Row],[Jour]],ROW($A$1:$A$7),0))</f>
        <v>3</v>
      </c>
      <c r="G17" s="21">
        <f>Table1[[#This Row],[N° semaine]]*7+Table1[[#This Row],[Jour Num1]]-(WEEKDAY(DATE(Table1[[#This Row],[N° année]],1,4),2)+3)+DATE(Table1[[#This Row],[N° année]],1,0)</f>
        <v>43719</v>
      </c>
      <c r="H17" s="25" t="str">
        <f>TEXT(Table1[[#This Row],[Date Value]],"jjj")</f>
        <v>mer</v>
      </c>
      <c r="I17" s="26" t="str">
        <f>PROPER(TEXT(Table1[[#This Row],[Date Value]],"jjjj"))</f>
        <v>Mercredi</v>
      </c>
      <c r="J17" s="10" t="str">
        <f>PROPER(TEXT(Table1[[#This Row],[Date Value]],J$2)) &amp; " (s"&amp; Table1[[#This Row],[N° semaine]] &amp; "-j"&amp;Table1[[#This Row],[Jour Num1]]&amp;")"</f>
        <v>Mercredi 11 Septembre 2019 (s37-j3)</v>
      </c>
    </row>
    <row r="18" spans="1:10">
      <c r="A18">
        <v>2019</v>
      </c>
      <c r="B18">
        <v>52</v>
      </c>
      <c r="C18" t="s">
        <v>5</v>
      </c>
      <c r="D18" s="14">
        <f t="shared" si="0"/>
        <v>4</v>
      </c>
      <c r="E18" s="15">
        <f>IFERROR(MATCH(LEFT(Table1[[#This Row],[Jour]],2),{"Lu";"Ma";"Me";"Je";"Ve";"Sa";"Di"},0),0)</f>
        <v>4</v>
      </c>
      <c r="F18" s="16" cm="1">
        <f t="array" ref="F18">SUM(IF(TEXT(DATE(2001,1,ROW($A$1:$A$7)),"jjjj")=Table1[[#This Row],[Jour]],ROW($A$1:$A$7),0))</f>
        <v>4</v>
      </c>
      <c r="G18" s="21">
        <f>Table1[[#This Row],[N° semaine]]*7+Table1[[#This Row],[Jour Num1]]-(WEEKDAY(DATE(Table1[[#This Row],[N° année]],1,4),2)+3)+DATE(Table1[[#This Row],[N° année]],1,0)</f>
        <v>43825</v>
      </c>
      <c r="H18" s="25" t="str">
        <f>TEXT(Table1[[#This Row],[Date Value]],"jjj")</f>
        <v>jeu</v>
      </c>
      <c r="I18" s="26" t="str">
        <f>PROPER(TEXT(Table1[[#This Row],[Date Value]],"jjjj"))</f>
        <v>Jeudi</v>
      </c>
      <c r="J18" s="10" t="str">
        <f>PROPER(TEXT(Table1[[#This Row],[Date Value]],J$2)) &amp; " (s"&amp; Table1[[#This Row],[N° semaine]] &amp; "-j"&amp;Table1[[#This Row],[Jour Num1]]&amp;")"</f>
        <v>Jeudi 26 Décembre 2019 (s52-j4)</v>
      </c>
    </row>
    <row r="19" spans="1:10">
      <c r="A19">
        <v>2019</v>
      </c>
      <c r="B19">
        <v>17</v>
      </c>
      <c r="C19" t="s">
        <v>5</v>
      </c>
      <c r="D19" s="14">
        <f t="shared" si="0"/>
        <v>4</v>
      </c>
      <c r="E19" s="15">
        <f>IFERROR(MATCH(LEFT(Table1[[#This Row],[Jour]],2),{"Lu";"Ma";"Me";"Je";"Ve";"Sa";"Di"},0),0)</f>
        <v>4</v>
      </c>
      <c r="F19" s="16" cm="1">
        <f t="array" ref="F19">SUM(IF(TEXT(DATE(2001,1,ROW($A$1:$A$7)),"jjjj")=Table1[[#This Row],[Jour]],ROW($A$1:$A$7),0))</f>
        <v>4</v>
      </c>
      <c r="G19" s="21">
        <f>Table1[[#This Row],[N° semaine]]*7+Table1[[#This Row],[Jour Num1]]-(WEEKDAY(DATE(Table1[[#This Row],[N° année]],1,4),2)+3)+DATE(Table1[[#This Row],[N° année]],1,0)</f>
        <v>43580</v>
      </c>
      <c r="H19" s="25" t="str">
        <f>TEXT(Table1[[#This Row],[Date Value]],"jjj")</f>
        <v>jeu</v>
      </c>
      <c r="I19" s="26" t="str">
        <f>PROPER(TEXT(Table1[[#This Row],[Date Value]],"jjjj"))</f>
        <v>Jeudi</v>
      </c>
      <c r="J19" s="10" t="str">
        <f>PROPER(TEXT(Table1[[#This Row],[Date Value]],J$2)) &amp; " (s"&amp; Table1[[#This Row],[N° semaine]] &amp; "-j"&amp;Table1[[#This Row],[Jour Num1]]&amp;")"</f>
        <v>Jeudi 25 Avril 2019 (s17-j4)</v>
      </c>
    </row>
    <row r="20" spans="1:10">
      <c r="A20">
        <v>2019</v>
      </c>
      <c r="B20">
        <v>1</v>
      </c>
      <c r="C20" t="s">
        <v>5</v>
      </c>
      <c r="D20" s="14">
        <f t="shared" si="0"/>
        <v>4</v>
      </c>
      <c r="E20" s="15">
        <f>IFERROR(MATCH(LEFT(Table1[[#This Row],[Jour]],2),{"Lu";"Ma";"Me";"Je";"Ve";"Sa";"Di"},0),0)</f>
        <v>4</v>
      </c>
      <c r="F20" s="16" cm="1">
        <f t="array" ref="F20">SUM(IF(TEXT(DATE(2001,1,ROW($A$1:$A$7)),"jjjj")=Table1[[#This Row],[Jour]],ROW($A$1:$A$7),0))</f>
        <v>4</v>
      </c>
      <c r="G20" s="21">
        <f>Table1[[#This Row],[N° semaine]]*7+Table1[[#This Row],[Jour Num1]]-(WEEKDAY(DATE(Table1[[#This Row],[N° année]],1,4),2)+3)+DATE(Table1[[#This Row],[N° année]],1,0)</f>
        <v>43468</v>
      </c>
      <c r="H20" s="25" t="str">
        <f>TEXT(Table1[[#This Row],[Date Value]],"jjj")</f>
        <v>jeu</v>
      </c>
      <c r="I20" s="26" t="str">
        <f>PROPER(TEXT(Table1[[#This Row],[Date Value]],"jjjj"))</f>
        <v>Jeudi</v>
      </c>
      <c r="J20" s="10" t="str">
        <f>PROPER(TEXT(Table1[[#This Row],[Date Value]],J$2)) &amp; " (s"&amp; Table1[[#This Row],[N° semaine]] &amp; "-j"&amp;Table1[[#This Row],[Jour Num1]]&amp;")"</f>
        <v>Jeudi 3 Janvier 2019 (s1-j4)</v>
      </c>
    </row>
    <row r="21" spans="1:10">
      <c r="A21">
        <v>2019</v>
      </c>
      <c r="B21">
        <v>52</v>
      </c>
      <c r="C21" t="s">
        <v>5</v>
      </c>
      <c r="D21" s="14">
        <f t="shared" si="0"/>
        <v>4</v>
      </c>
      <c r="E21" s="15">
        <f>IFERROR(MATCH(LEFT(Table1[[#This Row],[Jour]],2),{"Lu";"Ma";"Me";"Je";"Ve";"Sa";"Di"},0),0)</f>
        <v>4</v>
      </c>
      <c r="F21" s="16" cm="1">
        <f t="array" ref="F21">SUM(IF(TEXT(DATE(2001,1,ROW($A$1:$A$7)),"jjjj")=Table1[[#This Row],[Jour]],ROW($A$1:$A$7),0))</f>
        <v>4</v>
      </c>
      <c r="G21" s="21">
        <f>Table1[[#This Row],[N° semaine]]*7+Table1[[#This Row],[Jour Num1]]-(WEEKDAY(DATE(Table1[[#This Row],[N° année]],1,4),2)+3)+DATE(Table1[[#This Row],[N° année]],1,0)</f>
        <v>43825</v>
      </c>
      <c r="H21" s="25" t="str">
        <f>TEXT(Table1[[#This Row],[Date Value]],"jjj")</f>
        <v>jeu</v>
      </c>
      <c r="I21" s="26" t="str">
        <f>PROPER(TEXT(Table1[[#This Row],[Date Value]],"jjjj"))</f>
        <v>Jeudi</v>
      </c>
      <c r="J21" s="10" t="str">
        <f>PROPER(TEXT(Table1[[#This Row],[Date Value]],J$2)) &amp; " (s"&amp; Table1[[#This Row],[N° semaine]] &amp; "-j"&amp;Table1[[#This Row],[Jour Num1]]&amp;")"</f>
        <v>Jeudi 26 Décembre 2019 (s52-j4)</v>
      </c>
    </row>
    <row r="22" spans="1:10">
      <c r="A22">
        <v>2019</v>
      </c>
      <c r="B22">
        <v>44</v>
      </c>
      <c r="C22" t="s">
        <v>7</v>
      </c>
      <c r="D22" s="14">
        <f t="shared" si="0"/>
        <v>1</v>
      </c>
      <c r="E22" s="15">
        <f>IFERROR(MATCH(LEFT(Table1[[#This Row],[Jour]],2),{"Lu";"Ma";"Me";"Je";"Ve";"Sa";"Di"},0),0)</f>
        <v>1</v>
      </c>
      <c r="F22" s="16" cm="1">
        <f t="array" ref="F22">SUM(IF(TEXT(DATE(2001,1,ROW($A$1:$A$7)),"jjjj")=Table1[[#This Row],[Jour]],ROW($A$1:$A$7),0))</f>
        <v>1</v>
      </c>
      <c r="G22" s="21">
        <f>Table1[[#This Row],[N° semaine]]*7+Table1[[#This Row],[Jour Num1]]-(WEEKDAY(DATE(Table1[[#This Row],[N° année]],1,4),2)+3)+DATE(Table1[[#This Row],[N° année]],1,0)</f>
        <v>43766</v>
      </c>
      <c r="H22" s="25" t="str">
        <f>TEXT(Table1[[#This Row],[Date Value]],"jjj")</f>
        <v>lun</v>
      </c>
      <c r="I22" s="26" t="str">
        <f>PROPER(TEXT(Table1[[#This Row],[Date Value]],"jjjj"))</f>
        <v>Lundi</v>
      </c>
      <c r="J22" s="10" t="str">
        <f>PROPER(TEXT(Table1[[#This Row],[Date Value]],J$2)) &amp; " (s"&amp; Table1[[#This Row],[N° semaine]] &amp; "-j"&amp;Table1[[#This Row],[Jour Num1]]&amp;")"</f>
        <v>Lundi 28 Octobre 2019 (s44-j1)</v>
      </c>
    </row>
    <row r="23" spans="1:10">
      <c r="A23">
        <v>2019</v>
      </c>
      <c r="B23">
        <v>44</v>
      </c>
      <c r="C23" t="s">
        <v>8</v>
      </c>
      <c r="D23" s="14">
        <f t="shared" si="0"/>
        <v>2</v>
      </c>
      <c r="E23" s="15">
        <f>IFERROR(MATCH(LEFT(Table1[[#This Row],[Jour]],2),{"Lu";"Ma";"Me";"Je";"Ve";"Sa";"Di"},0),0)</f>
        <v>2</v>
      </c>
      <c r="F23" s="16" cm="1">
        <f t="array" ref="F23">SUM(IF(TEXT(DATE(2001,1,ROW($A$1:$A$7)),"jjjj")=Table1[[#This Row],[Jour]],ROW($A$1:$A$7),0))</f>
        <v>2</v>
      </c>
      <c r="G23" s="21">
        <f>Table1[[#This Row],[N° semaine]]*7+Table1[[#This Row],[Jour Num1]]-(WEEKDAY(DATE(Table1[[#This Row],[N° année]],1,4),2)+3)+DATE(Table1[[#This Row],[N° année]],1,0)</f>
        <v>43767</v>
      </c>
      <c r="H23" s="25" t="str">
        <f>TEXT(Table1[[#This Row],[Date Value]],"jjj")</f>
        <v>mar</v>
      </c>
      <c r="I23" s="26" t="str">
        <f>PROPER(TEXT(Table1[[#This Row],[Date Value]],"jjjj"))</f>
        <v>Mardi</v>
      </c>
      <c r="J23" s="10" t="str">
        <f>PROPER(TEXT(Table1[[#This Row],[Date Value]],J$2)) &amp; " (s"&amp; Table1[[#This Row],[N° semaine]] &amp; "-j"&amp;Table1[[#This Row],[Jour Num1]]&amp;")"</f>
        <v>Mardi 29 Octobre 2019 (s44-j2)</v>
      </c>
    </row>
    <row r="24" spans="1:10">
      <c r="A24">
        <v>2019</v>
      </c>
      <c r="B24">
        <v>34</v>
      </c>
      <c r="C24" t="s">
        <v>8</v>
      </c>
      <c r="D24" s="14">
        <f t="shared" si="0"/>
        <v>2</v>
      </c>
      <c r="E24" s="15">
        <f>IFERROR(MATCH(LEFT(Table1[[#This Row],[Jour]],2),{"Lu";"Ma";"Me";"Je";"Ve";"Sa";"Di"},0),0)</f>
        <v>2</v>
      </c>
      <c r="F24" s="16" cm="1">
        <f t="array" ref="F24">SUM(IF(TEXT(DATE(2001,1,ROW($A$1:$A$7)),"jjjj")=Table1[[#This Row],[Jour]],ROW($A$1:$A$7),0))</f>
        <v>2</v>
      </c>
      <c r="G24" s="21">
        <f>Table1[[#This Row],[N° semaine]]*7+Table1[[#This Row],[Jour Num1]]-(WEEKDAY(DATE(Table1[[#This Row],[N° année]],1,4),2)+3)+DATE(Table1[[#This Row],[N° année]],1,0)</f>
        <v>43697</v>
      </c>
      <c r="H24" s="25" t="str">
        <f>TEXT(Table1[[#This Row],[Date Value]],"jjj")</f>
        <v>mar</v>
      </c>
      <c r="I24" s="26" t="str">
        <f>PROPER(TEXT(Table1[[#This Row],[Date Value]],"jjjj"))</f>
        <v>Mardi</v>
      </c>
      <c r="J24" s="10" t="str">
        <f>PROPER(TEXT(Table1[[#This Row],[Date Value]],J$2)) &amp; " (s"&amp; Table1[[#This Row],[N° semaine]] &amp; "-j"&amp;Table1[[#This Row],[Jour Num1]]&amp;")"</f>
        <v>Mardi 20 Août 2019 (s34-j2)</v>
      </c>
    </row>
    <row r="25" spans="1:10">
      <c r="A25">
        <v>2019</v>
      </c>
      <c r="B25">
        <v>34</v>
      </c>
      <c r="C25" t="s">
        <v>8</v>
      </c>
      <c r="D25" s="14">
        <f t="shared" si="0"/>
        <v>2</v>
      </c>
      <c r="E25" s="15">
        <f>IFERROR(MATCH(LEFT(Table1[[#This Row],[Jour]],2),{"Lu";"Ma";"Me";"Je";"Ve";"Sa";"Di"},0),0)</f>
        <v>2</v>
      </c>
      <c r="F25" s="16" cm="1">
        <f t="array" ref="F25">SUM(IF(TEXT(DATE(2001,1,ROW($A$1:$A$7)),"jjjj")=Table1[[#This Row],[Jour]],ROW($A$1:$A$7),0))</f>
        <v>2</v>
      </c>
      <c r="G25" s="21">
        <f>Table1[[#This Row],[N° semaine]]*7+Table1[[#This Row],[Jour Num1]]-(WEEKDAY(DATE(Table1[[#This Row],[N° année]],1,4),2)+3)+DATE(Table1[[#This Row],[N° année]],1,0)</f>
        <v>43697</v>
      </c>
      <c r="H25" s="25" t="str">
        <f>TEXT(Table1[[#This Row],[Date Value]],"jjj")</f>
        <v>mar</v>
      </c>
      <c r="I25" s="26" t="str">
        <f>PROPER(TEXT(Table1[[#This Row],[Date Value]],"jjjj"))</f>
        <v>Mardi</v>
      </c>
      <c r="J25" s="10" t="str">
        <f>PROPER(TEXT(Table1[[#This Row],[Date Value]],J$2)) &amp; " (s"&amp; Table1[[#This Row],[N° semaine]] &amp; "-j"&amp;Table1[[#This Row],[Jour Num1]]&amp;")"</f>
        <v>Mardi 20 Août 2019 (s34-j2)</v>
      </c>
    </row>
    <row r="26" spans="1:10">
      <c r="A26">
        <v>2019</v>
      </c>
      <c r="B26">
        <v>44</v>
      </c>
      <c r="C26" t="s">
        <v>8</v>
      </c>
      <c r="D26" s="17">
        <f t="shared" si="0"/>
        <v>2</v>
      </c>
      <c r="E26" s="18">
        <f>IFERROR(MATCH(LEFT(Table1[[#This Row],[Jour]],2),{"Lu";"Ma";"Me";"Je";"Ve";"Sa";"Di"},0),0)</f>
        <v>2</v>
      </c>
      <c r="F26" s="19" cm="1">
        <f t="array" ref="F26">SUM(IF(TEXT(DATE(2001,1,ROW($A$1:$A$7)),"jjjj")=Table1[[#This Row],[Jour]],ROW($A$1:$A$7),0))</f>
        <v>2</v>
      </c>
      <c r="G26" s="22">
        <f>Table1[[#This Row],[N° semaine]]*7+Table1[[#This Row],[Jour Num1]]-(WEEKDAY(DATE(Table1[[#This Row],[N° année]],1,4),2)+3)+DATE(Table1[[#This Row],[N° année]],1,0)</f>
        <v>43767</v>
      </c>
      <c r="H26" s="27" t="str">
        <f>TEXT(Table1[[#This Row],[Date Value]],"jjj")</f>
        <v>mar</v>
      </c>
      <c r="I26" s="28" t="str">
        <f>PROPER(TEXT(Table1[[#This Row],[Date Value]],"jjjj"))</f>
        <v>Mardi</v>
      </c>
      <c r="J26" s="10" t="str">
        <f>PROPER(TEXT(Table1[[#This Row],[Date Value]],J$2)) &amp; " (s"&amp; Table1[[#This Row],[N° semaine]] &amp; "-j"&amp;Table1[[#This Row],[Jour Num1]]&amp;")"</f>
        <v>Mardi 29 Octobre 2019 (s44-j2)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Exacel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ermus</cp:lastModifiedBy>
  <dcterms:created xsi:type="dcterms:W3CDTF">2020-02-20T12:01:26Z</dcterms:created>
  <dcterms:modified xsi:type="dcterms:W3CDTF">2020-02-20T23:07:02Z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7dbb2c0a-0de3-4811-9fb3-c1352473a6a5</vt:lpwstr>
  </property>
</Properties>
</file>