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.charavay\Downloads\"/>
    </mc:Choice>
  </mc:AlternateContent>
  <xr:revisionPtr revIDLastSave="0" documentId="13_ncr:1_{67926DAA-4406-4DC5-A4B2-3B763F16FA12}" xr6:coauthVersionLast="41" xr6:coauthVersionMax="41" xr10:uidLastSave="{00000000-0000-0000-0000-000000000000}"/>
  <bookViews>
    <workbookView xWindow="-28920" yWindow="-120" windowWidth="29040" windowHeight="15840" activeTab="1" xr2:uid="{00000000-000D-0000-FFFF-FFFF00000000}"/>
  </bookViews>
  <sheets>
    <sheet name="Feuil1" sheetId="7" r:id="rId1"/>
    <sheet name="Feuil2" sheetId="8" r:id="rId2"/>
    <sheet name="Etage" sheetId="3" state="hidden" r:id="rId3"/>
  </sheets>
  <definedNames>
    <definedName name="Béton">Feuil1!$C$4:$C$40</definedName>
    <definedName name="Briques">Feuil1!$C$92:$C$107</definedName>
    <definedName name="Isolants">Feuil1!$C$51:$C$90</definedName>
    <definedName name="Matériaux">Feuil1!$B$2:$B$6</definedName>
    <definedName name="Plâtre">Feuil1!$C$42:$C$50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8" l="1"/>
  <c r="G5" i="8"/>
  <c r="H5" i="8" s="1"/>
  <c r="K133" i="7" l="1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31" i="7"/>
  <c r="C10" i="3"/>
  <c r="H19" i="3" s="1"/>
  <c r="K132" i="7"/>
  <c r="E10" i="3"/>
  <c r="G10" i="3" s="1"/>
  <c r="D7" i="3"/>
  <c r="F7" i="3" s="1"/>
  <c r="F10" i="3" s="1"/>
  <c r="D2" i="3"/>
  <c r="C2" i="3"/>
  <c r="C21" i="3"/>
  <c r="E21" i="3" s="1"/>
  <c r="C20" i="3"/>
  <c r="E20" i="3" s="1"/>
  <c r="E19" i="3"/>
  <c r="B10" i="3" l="1"/>
  <c r="D10" i="3"/>
  <c r="E2" i="3"/>
  <c r="E28" i="3"/>
  <c r="F19" i="3" l="1"/>
  <c r="G19" i="3" s="1"/>
  <c r="I19" i="3" s="1"/>
  <c r="K5" i="8"/>
  <c r="J19" i="3"/>
</calcChain>
</file>

<file path=xl/sharedStrings.xml><?xml version="1.0" encoding="utf-8"?>
<sst xmlns="http://schemas.openxmlformats.org/spreadsheetml/2006/main" count="314" uniqueCount="212">
  <si>
    <t>Matériaux isolants.</t>
  </si>
  <si>
    <t>Matériau</t>
  </si>
  <si>
    <t>Lambda</t>
  </si>
  <si>
    <t>Béton cellulaire collé masse vol. 400</t>
  </si>
  <si>
    <t>Laine de roche classe RA1</t>
  </si>
  <si>
    <t>Béton cellulaire collé masse vol. 450</t>
  </si>
  <si>
    <t>Laine de roche classe RA2</t>
  </si>
  <si>
    <t>Béton cellulaire collé masse vol. 500</t>
  </si>
  <si>
    <t>Laine de roche classe RA3</t>
  </si>
  <si>
    <t>Béton cellulaire collé masse vol. 550</t>
  </si>
  <si>
    <t>Laine de roche classe RB3</t>
  </si>
  <si>
    <t>Béton cellulaire collé masse vol. 600</t>
  </si>
  <si>
    <t>Laine de roche classe RB4</t>
  </si>
  <si>
    <t>Béton cellulaire collé masse vol. 650</t>
  </si>
  <si>
    <t>Laine de verre classe VA1</t>
  </si>
  <si>
    <t>Béton cellulaire collé masse vol. 700</t>
  </si>
  <si>
    <t>Laine de verre classe VA2</t>
  </si>
  <si>
    <t>Béton cellulaire collé masse vol. 750</t>
  </si>
  <si>
    <t>Laine de verre classe VA3</t>
  </si>
  <si>
    <t>Béton cellulaire maçonné masse vol. 400</t>
  </si>
  <si>
    <t>Laine de verre classe VA4</t>
  </si>
  <si>
    <t>Matériaux</t>
  </si>
  <si>
    <t>Béton cellulaire maçonné masse vol. 450</t>
  </si>
  <si>
    <t>Laine de verre classe VA5</t>
  </si>
  <si>
    <t>Béton cellulaire maçonné masse vol. 500</t>
  </si>
  <si>
    <t>Béton cellulaire maçonné masse vol. 550</t>
  </si>
  <si>
    <t>Laine de verre classe VB2</t>
  </si>
  <si>
    <t>Béton cellulaire maçonné masse vol. 600</t>
  </si>
  <si>
    <t>Laine de verre classe VB3</t>
  </si>
  <si>
    <t>Béton cellulaire maçonné masse vol. 650</t>
  </si>
  <si>
    <t>Laine de verre classe VB4</t>
  </si>
  <si>
    <t>Béton de copeaux de bois</t>
  </si>
  <si>
    <t>Laine de verre classe VB5</t>
  </si>
  <si>
    <t>Béton de vermiculite (préfa. Usine)</t>
  </si>
  <si>
    <t>Laine de verre classe VC1</t>
  </si>
  <si>
    <t>Béton fibragglo (plaque) 350 &lt; p &lt;= 450</t>
  </si>
  <si>
    <t>Laine de verre classe VC2</t>
  </si>
  <si>
    <t>Béton fibragglo (plaque) 450 &lt; p &lt;= 550</t>
  </si>
  <si>
    <t>Laine de verre classe VC3</t>
  </si>
  <si>
    <t>Béton fibragglo (plaque) p &lt;= 350</t>
  </si>
  <si>
    <t>Laine de verre classe VC4</t>
  </si>
  <si>
    <t>Béton plein d'argile expansée</t>
  </si>
  <si>
    <t>Laine de verre classe VC5</t>
  </si>
  <si>
    <t>Pisé</t>
  </si>
  <si>
    <t>Laine de verre classe VD1</t>
  </si>
  <si>
    <t>Laine de verre classe VD2</t>
  </si>
  <si>
    <t>Laine de verre classe VD3</t>
  </si>
  <si>
    <t>Laine de verre classe VE1</t>
  </si>
  <si>
    <t>Mousse de polyuréthane avec plaque Placo ou dérivés bois</t>
  </si>
  <si>
    <t>Mousse de polyuréthane entre plaques verre ou métal</t>
  </si>
  <si>
    <t>Mousse de polyuréthane type Knauf Thane 24</t>
  </si>
  <si>
    <t>Mousse phénolique rigide</t>
  </si>
  <si>
    <t>Mousse rigide de polychlorure de vinyle Q2</t>
  </si>
  <si>
    <t>Mousse rigide de polychlorure de vinyle Q3</t>
  </si>
  <si>
    <t>Polystyrène expansé Réf. AM</t>
  </si>
  <si>
    <t>Polystyrène expansé Réf. BM ou CM</t>
  </si>
  <si>
    <t>Polystyrène expansé Réf. CM ou CC</t>
  </si>
  <si>
    <t>Polysthyrène expansé Réf. DM ou DC</t>
  </si>
  <si>
    <t>Polystyrène expansé Réf. EM ou EC</t>
  </si>
  <si>
    <t>Polystyrène expansé Réf. FM ou FC</t>
  </si>
  <si>
    <t>Polystyrène expansé Réf. GM ou GC</t>
  </si>
  <si>
    <t>Polystyrène extrudé</t>
  </si>
  <si>
    <t>Plâtres.</t>
  </si>
  <si>
    <t>Plâtre Placo-plâtre standard</t>
  </si>
  <si>
    <t>Plâtre Placo-plâtre coupe feu</t>
  </si>
  <si>
    <t>Plâtre haute dureté masse vol. 800</t>
  </si>
  <si>
    <t>Plâtre haute dureté masse vol. 600</t>
  </si>
  <si>
    <t>Plâtre haute dureté masse vol. 1400</t>
  </si>
  <si>
    <t>Plâtre haute dureté masse vol. 1100</t>
  </si>
  <si>
    <t>Plâtre courant (enduit intérieur) masse vol. p &lt;= 1000</t>
  </si>
  <si>
    <t>Plâtre courant (enduit intérieur) masse vol. 1200</t>
  </si>
  <si>
    <t>R-1</t>
  </si>
  <si>
    <t>RDC</t>
  </si>
  <si>
    <t>R+1</t>
  </si>
  <si>
    <t>Toiture</t>
  </si>
  <si>
    <t>Plancher</t>
  </si>
  <si>
    <t>Parois</t>
  </si>
  <si>
    <t>Epaisseur</t>
  </si>
  <si>
    <t>Conduc lambda</t>
  </si>
  <si>
    <t>Resistance Murs</t>
  </si>
  <si>
    <t>Flux surfacique</t>
  </si>
  <si>
    <t>Surface murs</t>
  </si>
  <si>
    <t>Flux thermique à travers les murs</t>
  </si>
  <si>
    <t>R = e/l</t>
  </si>
  <si>
    <r>
      <t>φ</t>
    </r>
    <r>
      <rPr>
        <vertAlign val="subscript"/>
        <sz val="13.5"/>
        <color rgb="FF000000"/>
        <rFont val="Calibri"/>
        <family val="2"/>
        <scheme val="minor"/>
      </rPr>
      <t>M</t>
    </r>
    <r>
      <rPr>
        <sz val="13.5"/>
        <color rgb="FF000000"/>
        <rFont val="Calibri"/>
        <family val="2"/>
        <scheme val="minor"/>
      </rPr>
      <t> =(θ</t>
    </r>
    <r>
      <rPr>
        <vertAlign val="subscript"/>
        <sz val="13.5"/>
        <color rgb="FF000000"/>
        <rFont val="Calibri"/>
        <family val="2"/>
        <scheme val="minor"/>
      </rPr>
      <t>i</t>
    </r>
    <r>
      <rPr>
        <sz val="13.5"/>
        <color rgb="FF000000"/>
        <rFont val="Calibri"/>
        <family val="2"/>
        <scheme val="minor"/>
      </rPr>
      <t>-θ</t>
    </r>
    <r>
      <rPr>
        <vertAlign val="subscript"/>
        <sz val="13.5"/>
        <color rgb="FF000000"/>
        <rFont val="Calibri"/>
        <family val="2"/>
        <scheme val="minor"/>
      </rPr>
      <t>e</t>
    </r>
    <r>
      <rPr>
        <sz val="13.5"/>
        <color rgb="FF000000"/>
        <rFont val="Calibri"/>
        <family val="2"/>
        <scheme val="minor"/>
      </rPr>
      <t>) / R</t>
    </r>
    <r>
      <rPr>
        <vertAlign val="subscript"/>
        <sz val="13.5"/>
        <color rgb="FF000000"/>
        <rFont val="Calibri"/>
        <family val="2"/>
        <scheme val="minor"/>
      </rPr>
      <t>M</t>
    </r>
    <r>
      <rPr>
        <sz val="13.5"/>
        <color rgb="FF000000"/>
        <rFont val="Calibri"/>
        <family val="2"/>
        <scheme val="minor"/>
      </rPr>
      <t> </t>
    </r>
  </si>
  <si>
    <t>SM = 2(L+l) h -Sp-Sv</t>
  </si>
  <si>
    <r>
      <t>Φ</t>
    </r>
    <r>
      <rPr>
        <vertAlign val="subscript"/>
        <sz val="13.5"/>
        <color rgb="FF000000"/>
        <rFont val="Calibri"/>
        <family val="2"/>
        <scheme val="minor"/>
      </rPr>
      <t>M</t>
    </r>
    <r>
      <rPr>
        <sz val="13.5"/>
        <color rgb="FF000000"/>
        <rFont val="Calibri"/>
        <family val="2"/>
        <scheme val="minor"/>
      </rPr>
      <t> = φ</t>
    </r>
    <r>
      <rPr>
        <vertAlign val="subscript"/>
        <sz val="13.5"/>
        <color rgb="FF000000"/>
        <rFont val="Calibri"/>
        <family val="2"/>
        <scheme val="minor"/>
      </rPr>
      <t>M</t>
    </r>
    <r>
      <rPr>
        <sz val="13.5"/>
        <color rgb="FF000000"/>
        <rFont val="Calibri"/>
        <family val="2"/>
        <scheme val="minor"/>
      </rPr>
      <t> S</t>
    </r>
    <r>
      <rPr>
        <vertAlign val="subscript"/>
        <sz val="13.5"/>
        <color rgb="FF000000"/>
        <rFont val="Calibri"/>
        <family val="2"/>
        <scheme val="minor"/>
      </rPr>
      <t>M</t>
    </r>
    <r>
      <rPr>
        <sz val="13.5"/>
        <color rgb="FF000000"/>
        <rFont val="Calibri"/>
        <family val="2"/>
        <scheme val="minor"/>
      </rPr>
      <t> </t>
    </r>
  </si>
  <si>
    <t>Unités</t>
  </si>
  <si>
    <t>M</t>
  </si>
  <si>
    <t>W/K.m</t>
  </si>
  <si>
    <t>M².K/W</t>
  </si>
  <si>
    <r>
      <t>W m</t>
    </r>
    <r>
      <rPr>
        <vertAlign val="superscript"/>
        <sz val="13.5"/>
        <color rgb="FF000000"/>
        <rFont val="Calibri"/>
        <family val="2"/>
        <scheme val="minor"/>
      </rPr>
      <t>-2</t>
    </r>
  </si>
  <si>
    <t>m²</t>
  </si>
  <si>
    <t>W</t>
  </si>
  <si>
    <t>kW</t>
  </si>
  <si>
    <t>Murs</t>
  </si>
  <si>
    <t>Plafond</t>
  </si>
  <si>
    <t>Fenêtre</t>
  </si>
  <si>
    <t>SP</t>
  </si>
  <si>
    <t xml:space="preserve">Matériaux </t>
  </si>
  <si>
    <t>Coefficient de transmision surfacique</t>
  </si>
  <si>
    <t>U=1/Rtot</t>
  </si>
  <si>
    <t>Resistances Mur</t>
  </si>
  <si>
    <t>Mur</t>
  </si>
  <si>
    <t>Rtot</t>
  </si>
  <si>
    <t>Rtot=R1+R2+R3</t>
  </si>
  <si>
    <t>Bauge</t>
  </si>
  <si>
    <t>Béton caverneux</t>
  </si>
  <si>
    <t>Béton caverneux d'argile expensée</t>
  </si>
  <si>
    <t>Béton cellulaire collé masse vol. 800</t>
  </si>
  <si>
    <t>Béton cellulaire maçonné masse vol. 700</t>
  </si>
  <si>
    <t>Béton cellulaire maçonné masse vol. 750</t>
  </si>
  <si>
    <t>Béton cellulaire maçonné masse vol. 800</t>
  </si>
  <si>
    <t>Béton de cendres</t>
  </si>
  <si>
    <t>Béton de pierre ponce</t>
  </si>
  <si>
    <t>Béton de pouzzolane</t>
  </si>
  <si>
    <t>Béton de terre stabilisée</t>
  </si>
  <si>
    <t>Béton de vermiculite</t>
  </si>
  <si>
    <t>Béton plein</t>
  </si>
  <si>
    <t>Béton plein (laitier granulé)</t>
  </si>
  <si>
    <t>Béton plein armé</t>
  </si>
  <si>
    <t>Béton</t>
  </si>
  <si>
    <t>Laine de verre classe VB1</t>
  </si>
  <si>
    <t>Laine de verre classe VE2</t>
  </si>
  <si>
    <t>Terre cuite masse volumique nominale 1000</t>
  </si>
  <si>
    <t>Terre cuite masse volumique nominale 1100</t>
  </si>
  <si>
    <t>Terre cuite masse volumique nominale 1200</t>
  </si>
  <si>
    <t>Terre cuite masse volumique nominale 1300</t>
  </si>
  <si>
    <t>Terre cuite masse volumique nominale 1400</t>
  </si>
  <si>
    <t>Terre cuite masse volumique nominale 1500</t>
  </si>
  <si>
    <t>Terre cuite masse volumique nominale 1600</t>
  </si>
  <si>
    <t>Terre cuite masse volumique nominale 1700</t>
  </si>
  <si>
    <t>Terre cuite masse volumique nominale 1800</t>
  </si>
  <si>
    <t>Terre cuite masse volumique nominale 1900</t>
  </si>
  <si>
    <t>Terre cuite masse volumique nominale 2000</t>
  </si>
  <si>
    <t>Terre cuite masse volumique nominale 2100</t>
  </si>
  <si>
    <t>Terre cuite masse volumique nominale 2200</t>
  </si>
  <si>
    <t>Terre cuite masse volumique nominale 2300</t>
  </si>
  <si>
    <t>Terre cuite masse volumique nominale 2400</t>
  </si>
  <si>
    <t>Besançon</t>
  </si>
  <si>
    <t>Biarrits</t>
  </si>
  <si>
    <t>Bordeaux</t>
  </si>
  <si>
    <t>Brest</t>
  </si>
  <si>
    <t>Caen</t>
  </si>
  <si>
    <t>Clermont Ferrand</t>
  </si>
  <si>
    <t>La rochelles</t>
  </si>
  <si>
    <t>Le Mans</t>
  </si>
  <si>
    <t>Lyon</t>
  </si>
  <si>
    <t>Monaco</t>
  </si>
  <si>
    <t>Lille</t>
  </si>
  <si>
    <t>Marseille</t>
  </si>
  <si>
    <t>Montélimar</t>
  </si>
  <si>
    <t>Nancy</t>
  </si>
  <si>
    <t>Nantes</t>
  </si>
  <si>
    <t>Nice</t>
  </si>
  <si>
    <t>Nîmes</t>
  </si>
  <si>
    <t>Orléans</t>
  </si>
  <si>
    <t>Paris</t>
  </si>
  <si>
    <t>Pain</t>
  </si>
  <si>
    <t>Perpignan</t>
  </si>
  <si>
    <t>Poitiers</t>
  </si>
  <si>
    <t>Reims</t>
  </si>
  <si>
    <t>Rennes</t>
  </si>
  <si>
    <t>Saint-Didier</t>
  </si>
  <si>
    <t>Strasbourg</t>
  </si>
  <si>
    <t>Toulouse</t>
  </si>
  <si>
    <t>DJU</t>
  </si>
  <si>
    <t>HR</t>
  </si>
  <si>
    <t>Base HIVER</t>
  </si>
  <si>
    <t>Temp</t>
  </si>
  <si>
    <t>Base été</t>
  </si>
  <si>
    <t>Ville</t>
  </si>
  <si>
    <t>Delta de Température max</t>
  </si>
  <si>
    <t>Temp été</t>
  </si>
  <si>
    <t>Longeur</t>
  </si>
  <si>
    <t>Largeur</t>
  </si>
  <si>
    <t>Hauteur</t>
  </si>
  <si>
    <t>R+2</t>
  </si>
  <si>
    <t>en m</t>
  </si>
  <si>
    <t>R-3</t>
  </si>
  <si>
    <t>R-2</t>
  </si>
  <si>
    <t>R+3</t>
  </si>
  <si>
    <t>R+4</t>
  </si>
  <si>
    <t>R+5</t>
  </si>
  <si>
    <t>R+6</t>
  </si>
  <si>
    <t>R+7</t>
  </si>
  <si>
    <t>R+8</t>
  </si>
  <si>
    <t>R+9</t>
  </si>
  <si>
    <t>R+10</t>
  </si>
  <si>
    <t>R+11</t>
  </si>
  <si>
    <t>R+12</t>
  </si>
  <si>
    <t>R+13</t>
  </si>
  <si>
    <t>R+14</t>
  </si>
  <si>
    <t>R+15</t>
  </si>
  <si>
    <t>R+16</t>
  </si>
  <si>
    <t>R+17</t>
  </si>
  <si>
    <t>R+18</t>
  </si>
  <si>
    <t>R+19</t>
  </si>
  <si>
    <t>R+20</t>
  </si>
  <si>
    <t>en m²</t>
  </si>
  <si>
    <t>Mesure</t>
  </si>
  <si>
    <t>Surface</t>
  </si>
  <si>
    <t>Surface plancher</t>
  </si>
  <si>
    <t>Surface vitrées</t>
  </si>
  <si>
    <t>Temps base hiver</t>
  </si>
  <si>
    <t>Ecart moyenne saison froide 1/10 au 01/04</t>
  </si>
  <si>
    <t>Temp intérieur</t>
  </si>
  <si>
    <t xml:space="preserve"> </t>
  </si>
  <si>
    <t>Briques</t>
  </si>
  <si>
    <t>Plâtre</t>
  </si>
  <si>
    <t>Isolants</t>
  </si>
  <si>
    <t>Type de matériaux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</si>
</sst>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3.5"/>
      <color rgb="FF000000"/>
      <name val="Calibri"/>
      <family val="2"/>
      <scheme val="minor"/>
    </font>
    <font>
      <vertAlign val="subscript"/>
      <sz val="13.5"/>
      <color rgb="FF000000"/>
      <name val="Calibri"/>
      <family val="2"/>
      <scheme val="minor"/>
    </font>
    <font>
      <vertAlign val="superscript"/>
      <sz val="13.5"/>
      <color rgb="FF000000"/>
      <name val="Calibri"/>
      <family val="2"/>
      <scheme val="minor"/>
    </font>
    <font>
      <sz val="10.5"/>
      <color rgb="FF000000"/>
      <name val="Rockwell"/>
      <family val="1"/>
    </font>
    <font>
      <sz val="12"/>
      <color rgb="FF434343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7B6F6F"/>
      <name val="Verdana"/>
      <family val="2"/>
    </font>
    <font>
      <b/>
      <sz val="8"/>
      <color rgb="FF800000"/>
      <name val="Verdana"/>
      <family val="2"/>
    </font>
    <font>
      <sz val="8"/>
      <color rgb="FF7B6F6F"/>
      <name val="Verdana"/>
      <family val="2"/>
    </font>
    <font>
      <sz val="8"/>
      <color rgb="FF000000"/>
      <name val="Calibri"/>
      <family val="2"/>
      <scheme val="minor"/>
    </font>
    <font>
      <sz val="8"/>
      <color theme="1"/>
      <name val="Verdana"/>
      <family val="2"/>
    </font>
    <font>
      <b/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EA9DB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FFE598"/>
        <bgColor rgb="FFFFE598"/>
      </patternFill>
    </fill>
    <fill>
      <patternFill patternType="lightDown">
        <bgColor rgb="FFBFBFBF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4F2F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5757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0" fillId="0" borderId="1" xfId="0" applyBorder="1"/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" fontId="6" fillId="0" borderId="12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9" fillId="0" borderId="0" xfId="0" applyFont="1"/>
    <xf numFmtId="0" fontId="11" fillId="7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11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/>
    <xf numFmtId="0" fontId="9" fillId="8" borderId="0" xfId="0" applyFont="1" applyFill="1" applyBorder="1" applyAlignment="1">
      <alignment horizontal="center"/>
    </xf>
    <xf numFmtId="1" fontId="9" fillId="9" borderId="0" xfId="0" applyNumberFormat="1" applyFont="1" applyFill="1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/>
    <xf numFmtId="0" fontId="0" fillId="0" borderId="1" xfId="0" applyBorder="1" applyProtection="1"/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7" borderId="1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 wrapText="1"/>
    </xf>
    <xf numFmtId="0" fontId="13" fillId="0" borderId="0" xfId="0" applyFont="1" applyBorder="1"/>
    <xf numFmtId="0" fontId="15" fillId="6" borderId="1" xfId="0" applyFont="1" applyFill="1" applyBorder="1" applyAlignment="1">
      <alignment vertical="center"/>
    </xf>
    <xf numFmtId="0" fontId="15" fillId="0" borderId="1" xfId="0" applyFont="1" applyBorder="1"/>
    <xf numFmtId="0" fontId="15" fillId="7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11" fillId="7" borderId="1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left" vertical="center" wrapText="1"/>
    </xf>
    <xf numFmtId="0" fontId="11" fillId="7" borderId="16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2" fillId="7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1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9" fillId="6" borderId="2" xfId="0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9" fillId="8" borderId="1" xfId="0" applyFont="1" applyFill="1" applyBorder="1" applyAlignment="1">
      <alignment horizontal="center" vertical="center"/>
    </xf>
    <xf numFmtId="1" fontId="9" fillId="9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10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5" fillId="6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70"/>
  <sheetViews>
    <sheetView zoomScaleNormal="100" workbookViewId="0">
      <selection activeCell="C7" sqref="C7"/>
    </sheetView>
  </sheetViews>
  <sheetFormatPr baseColWidth="10" defaultColWidth="20" defaultRowHeight="14.5" x14ac:dyDescent="0.35"/>
  <cols>
    <col min="1" max="1" width="5.54296875" style="25" bestFit="1" customWidth="1"/>
    <col min="2" max="2" width="5.7265625" style="25" bestFit="1" customWidth="1"/>
    <col min="3" max="3" width="47.81640625" style="66" bestFit="1" customWidth="1"/>
    <col min="4" max="4" width="7.90625" style="37" bestFit="1" customWidth="1"/>
    <col min="5" max="5" width="2.54296875" style="37" bestFit="1" customWidth="1"/>
    <col min="6" max="6" width="7.6328125" style="37" bestFit="1" customWidth="1"/>
    <col min="7" max="7" width="5.26953125" style="37" bestFit="1" customWidth="1"/>
    <col min="8" max="8" width="6.54296875" style="37" bestFit="1" customWidth="1"/>
    <col min="9" max="9" width="4.36328125" style="37" bestFit="1" customWidth="1"/>
    <col min="10" max="10" width="4.1796875" style="37" bestFit="1" customWidth="1"/>
    <col min="11" max="12" width="10.453125" style="37" bestFit="1" customWidth="1"/>
    <col min="14" max="14" width="5.26953125" style="25" bestFit="1" customWidth="1"/>
    <col min="15" max="17" width="9.7265625" style="71" customWidth="1"/>
    <col min="18" max="18" width="3.36328125" style="25" customWidth="1"/>
    <col min="19" max="20" width="8.26953125" style="25" customWidth="1"/>
    <col min="21" max="21" width="6.26953125" style="25" bestFit="1" customWidth="1"/>
    <col min="22" max="22" width="1.90625" style="25" bestFit="1" customWidth="1"/>
    <col min="23" max="24" width="5" style="25" bestFit="1" customWidth="1"/>
    <col min="25" max="25" width="5" style="25" customWidth="1"/>
    <col min="26" max="28" width="6.26953125" style="25" bestFit="1" customWidth="1"/>
    <col min="29" max="29" width="20" style="25"/>
    <col min="30" max="30" width="5.36328125" style="25" bestFit="1" customWidth="1"/>
    <col min="31" max="31" width="7.7265625" style="25" bestFit="1" customWidth="1"/>
    <col min="32" max="32" width="20.453125" style="25" bestFit="1" customWidth="1"/>
    <col min="33" max="33" width="7.6328125" style="25" bestFit="1" customWidth="1"/>
    <col min="34" max="16384" width="20" style="25"/>
  </cols>
  <sheetData>
    <row r="1" spans="1:34" s="46" customFormat="1" ht="10.5" x14ac:dyDescent="0.35">
      <c r="A1" s="46" t="s">
        <v>207</v>
      </c>
      <c r="C1" s="60"/>
      <c r="D1" s="49"/>
      <c r="E1" s="49"/>
      <c r="F1" s="49"/>
      <c r="G1" s="49"/>
      <c r="H1" s="49"/>
      <c r="I1" s="50"/>
      <c r="K1" s="39"/>
      <c r="L1" s="39"/>
      <c r="N1" s="45"/>
      <c r="O1" s="39"/>
      <c r="P1" s="39"/>
      <c r="Q1" s="39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</row>
    <row r="2" spans="1:34" x14ac:dyDescent="0.35">
      <c r="A2" s="27" t="s">
        <v>74</v>
      </c>
      <c r="C2" s="61" t="s">
        <v>1</v>
      </c>
      <c r="D2" s="26" t="s">
        <v>2</v>
      </c>
      <c r="E2" s="26"/>
      <c r="F2" s="74" t="s">
        <v>77</v>
      </c>
      <c r="G2" s="74"/>
      <c r="H2" s="74"/>
      <c r="I2" s="74"/>
    </row>
    <row r="3" spans="1:34" x14ac:dyDescent="0.35">
      <c r="A3" s="27" t="s">
        <v>179</v>
      </c>
      <c r="B3" s="54" t="s">
        <v>121</v>
      </c>
      <c r="C3" s="61"/>
      <c r="D3" s="26"/>
      <c r="E3" s="26"/>
      <c r="F3" s="36"/>
      <c r="G3" s="36"/>
      <c r="H3" s="36"/>
      <c r="I3" s="36"/>
    </row>
    <row r="4" spans="1:34" x14ac:dyDescent="0.35">
      <c r="A4" s="27" t="s">
        <v>180</v>
      </c>
      <c r="B4" s="55" t="s">
        <v>209</v>
      </c>
      <c r="C4" s="61">
        <v>0</v>
      </c>
      <c r="D4" s="26">
        <v>0</v>
      </c>
      <c r="E4" s="26"/>
      <c r="F4" s="36">
        <v>0</v>
      </c>
      <c r="G4" s="36">
        <v>0</v>
      </c>
      <c r="H4" s="36">
        <v>0</v>
      </c>
      <c r="I4" s="36"/>
      <c r="O4" s="89" t="s">
        <v>209</v>
      </c>
      <c r="P4" s="90" t="s">
        <v>121</v>
      </c>
      <c r="Q4" s="91" t="s">
        <v>210</v>
      </c>
    </row>
    <row r="5" spans="1:34" x14ac:dyDescent="0.35">
      <c r="A5" s="27" t="s">
        <v>71</v>
      </c>
      <c r="B5" s="56" t="s">
        <v>210</v>
      </c>
      <c r="C5" s="62" t="s">
        <v>106</v>
      </c>
      <c r="D5" s="29">
        <v>1.1000000000000001</v>
      </c>
      <c r="E5" s="29">
        <v>0</v>
      </c>
      <c r="F5" s="29">
        <v>0.2</v>
      </c>
      <c r="G5" s="29">
        <v>0.25</v>
      </c>
      <c r="H5" s="29">
        <v>0.3</v>
      </c>
      <c r="I5" s="29">
        <v>0.35</v>
      </c>
      <c r="O5" s="29">
        <v>0</v>
      </c>
      <c r="P5" s="29">
        <v>0</v>
      </c>
      <c r="Q5" s="29">
        <v>0</v>
      </c>
    </row>
    <row r="6" spans="1:34" x14ac:dyDescent="0.35">
      <c r="A6" s="27" t="s">
        <v>72</v>
      </c>
      <c r="B6" s="57" t="s">
        <v>208</v>
      </c>
      <c r="C6" s="62" t="s">
        <v>107</v>
      </c>
      <c r="D6" s="29">
        <v>1.35</v>
      </c>
      <c r="E6" s="29">
        <v>0</v>
      </c>
      <c r="F6" s="29">
        <v>0.2</v>
      </c>
      <c r="G6" s="29">
        <v>0.25</v>
      </c>
      <c r="H6" s="29">
        <v>0.3</v>
      </c>
      <c r="I6" s="29">
        <v>0.35</v>
      </c>
      <c r="O6" s="29">
        <v>1.2999999999999999E-2</v>
      </c>
      <c r="P6" s="29">
        <v>0.2</v>
      </c>
      <c r="Q6" s="59">
        <v>0.12</v>
      </c>
    </row>
    <row r="7" spans="1:34" x14ac:dyDescent="0.35">
      <c r="A7" s="27" t="s">
        <v>73</v>
      </c>
      <c r="B7" s="46"/>
      <c r="C7" s="62" t="s">
        <v>108</v>
      </c>
      <c r="D7" s="29">
        <v>0.33</v>
      </c>
      <c r="E7" s="29">
        <v>0</v>
      </c>
      <c r="F7" s="29">
        <v>0.2</v>
      </c>
      <c r="G7" s="29">
        <v>0.25</v>
      </c>
      <c r="H7" s="29">
        <v>0.3</v>
      </c>
      <c r="I7" s="29">
        <v>0.35</v>
      </c>
      <c r="O7" s="29">
        <v>1.7999999999999999E-2</v>
      </c>
      <c r="P7" s="29">
        <v>0.25</v>
      </c>
      <c r="Q7" s="59">
        <v>0.16</v>
      </c>
    </row>
    <row r="8" spans="1:34" x14ac:dyDescent="0.35">
      <c r="A8" s="27" t="s">
        <v>177</v>
      </c>
      <c r="B8" s="46"/>
      <c r="C8" s="62" t="s">
        <v>3</v>
      </c>
      <c r="D8" s="29">
        <v>0.16</v>
      </c>
      <c r="E8" s="29">
        <v>0</v>
      </c>
      <c r="F8" s="29">
        <v>0.2</v>
      </c>
      <c r="G8" s="29">
        <v>0.25</v>
      </c>
      <c r="H8" s="29">
        <v>0.3</v>
      </c>
      <c r="I8" s="29">
        <v>0.35</v>
      </c>
      <c r="O8" s="29">
        <v>2.5999999999999999E-2</v>
      </c>
      <c r="P8" s="29">
        <v>0.3</v>
      </c>
      <c r="Q8" s="59">
        <v>0.19</v>
      </c>
    </row>
    <row r="9" spans="1:34" x14ac:dyDescent="0.35">
      <c r="A9" s="27" t="s">
        <v>181</v>
      </c>
      <c r="B9" s="46"/>
      <c r="C9" s="62" t="s">
        <v>5</v>
      </c>
      <c r="D9" s="29">
        <v>0.17</v>
      </c>
      <c r="E9" s="29">
        <v>0</v>
      </c>
      <c r="F9" s="29">
        <v>0.2</v>
      </c>
      <c r="G9" s="29">
        <v>0.25</v>
      </c>
      <c r="H9" s="29">
        <v>0.3</v>
      </c>
      <c r="I9" s="29">
        <v>0.35</v>
      </c>
      <c r="L9"/>
      <c r="P9" s="29">
        <v>0.35</v>
      </c>
      <c r="Q9" s="59">
        <v>0.2</v>
      </c>
    </row>
    <row r="10" spans="1:34" x14ac:dyDescent="0.35">
      <c r="A10" s="27" t="s">
        <v>182</v>
      </c>
      <c r="B10" s="46"/>
      <c r="C10" s="62" t="s">
        <v>7</v>
      </c>
      <c r="D10" s="29">
        <v>0.18</v>
      </c>
      <c r="E10" s="29">
        <v>0</v>
      </c>
      <c r="F10" s="29">
        <v>0.2</v>
      </c>
      <c r="G10" s="29">
        <v>0.25</v>
      </c>
      <c r="H10" s="29">
        <v>0.3</v>
      </c>
      <c r="I10" s="29">
        <v>0.35</v>
      </c>
      <c r="L10"/>
      <c r="Q10" s="59">
        <v>0.22</v>
      </c>
    </row>
    <row r="11" spans="1:34" x14ac:dyDescent="0.35">
      <c r="A11" s="27" t="s">
        <v>183</v>
      </c>
      <c r="B11" s="46"/>
      <c r="C11" s="62" t="s">
        <v>9</v>
      </c>
      <c r="D11" s="29">
        <v>0.2</v>
      </c>
      <c r="E11" s="29">
        <v>0</v>
      </c>
      <c r="F11" s="29">
        <v>0.2</v>
      </c>
      <c r="G11" s="29">
        <v>0.25</v>
      </c>
      <c r="H11" s="29">
        <v>0.3</v>
      </c>
      <c r="I11" s="29">
        <v>0.35</v>
      </c>
      <c r="Q11" s="59">
        <v>0.24</v>
      </c>
    </row>
    <row r="12" spans="1:34" x14ac:dyDescent="0.35">
      <c r="A12" s="27" t="s">
        <v>184</v>
      </c>
      <c r="B12" s="46"/>
      <c r="C12" s="62" t="s">
        <v>11</v>
      </c>
      <c r="D12" s="29">
        <v>0.22</v>
      </c>
      <c r="E12" s="29">
        <v>0</v>
      </c>
      <c r="F12" s="29">
        <v>0.2</v>
      </c>
      <c r="G12" s="29">
        <v>0.25</v>
      </c>
      <c r="H12" s="29">
        <v>0.3</v>
      </c>
      <c r="I12" s="29">
        <v>0.35</v>
      </c>
      <c r="Q12" s="59">
        <v>0.26</v>
      </c>
    </row>
    <row r="13" spans="1:34" x14ac:dyDescent="0.35">
      <c r="A13" s="27" t="s">
        <v>185</v>
      </c>
      <c r="B13" s="46"/>
      <c r="C13" s="62" t="s">
        <v>13</v>
      </c>
      <c r="D13" s="29">
        <v>0.24</v>
      </c>
      <c r="E13" s="29">
        <v>0</v>
      </c>
      <c r="F13" s="29">
        <v>0.2</v>
      </c>
      <c r="G13" s="29">
        <v>0.25</v>
      </c>
      <c r="H13" s="29">
        <v>0.3</v>
      </c>
      <c r="I13" s="29">
        <v>0.35</v>
      </c>
    </row>
    <row r="14" spans="1:34" x14ac:dyDescent="0.35">
      <c r="A14" s="27" t="s">
        <v>186</v>
      </c>
      <c r="B14" s="46"/>
      <c r="C14" s="62" t="s">
        <v>15</v>
      </c>
      <c r="D14" s="29">
        <v>0.26</v>
      </c>
      <c r="E14" s="29">
        <v>0</v>
      </c>
      <c r="F14" s="29">
        <v>0.2</v>
      </c>
      <c r="G14" s="29">
        <v>0.25</v>
      </c>
      <c r="H14" s="29">
        <v>0.3</v>
      </c>
      <c r="I14" s="29">
        <v>0.35</v>
      </c>
    </row>
    <row r="15" spans="1:34" x14ac:dyDescent="0.35">
      <c r="A15" s="27" t="s">
        <v>187</v>
      </c>
      <c r="B15" s="46"/>
      <c r="C15" s="62" t="s">
        <v>17</v>
      </c>
      <c r="D15" s="29">
        <v>0.28000000000000003</v>
      </c>
      <c r="E15" s="29">
        <v>0</v>
      </c>
      <c r="F15" s="29">
        <v>0.2</v>
      </c>
      <c r="G15" s="29">
        <v>0.25</v>
      </c>
      <c r="H15" s="29">
        <v>0.3</v>
      </c>
      <c r="I15" s="29">
        <v>0.35</v>
      </c>
    </row>
    <row r="16" spans="1:34" x14ac:dyDescent="0.35">
      <c r="A16" s="27" t="s">
        <v>188</v>
      </c>
      <c r="B16" s="46"/>
      <c r="C16" s="62" t="s">
        <v>109</v>
      </c>
      <c r="D16" s="29">
        <v>0.3</v>
      </c>
      <c r="E16" s="29">
        <v>0</v>
      </c>
      <c r="F16" s="29">
        <v>0.2</v>
      </c>
      <c r="G16" s="29">
        <v>0.25</v>
      </c>
      <c r="H16" s="29">
        <v>0.3</v>
      </c>
      <c r="I16" s="29">
        <v>0.35</v>
      </c>
    </row>
    <row r="17" spans="1:12" x14ac:dyDescent="0.35">
      <c r="A17" s="27" t="s">
        <v>189</v>
      </c>
      <c r="B17" s="46"/>
      <c r="C17" s="62" t="s">
        <v>19</v>
      </c>
      <c r="D17" s="29">
        <v>0.2</v>
      </c>
      <c r="E17" s="29">
        <v>0</v>
      </c>
      <c r="F17" s="29">
        <v>0.2</v>
      </c>
      <c r="G17" s="29">
        <v>0.25</v>
      </c>
      <c r="H17" s="29">
        <v>0.3</v>
      </c>
      <c r="I17" s="29">
        <v>0.35</v>
      </c>
    </row>
    <row r="18" spans="1:12" x14ac:dyDescent="0.35">
      <c r="A18" s="27" t="s">
        <v>190</v>
      </c>
      <c r="B18" s="46"/>
      <c r="C18" s="62" t="s">
        <v>22</v>
      </c>
      <c r="D18" s="29">
        <v>0.21</v>
      </c>
      <c r="E18" s="29">
        <v>0</v>
      </c>
      <c r="F18" s="29">
        <v>0.2</v>
      </c>
      <c r="G18" s="29">
        <v>0.25</v>
      </c>
      <c r="H18" s="29">
        <v>0.3</v>
      </c>
      <c r="I18" s="29">
        <v>0.35</v>
      </c>
    </row>
    <row r="19" spans="1:12" x14ac:dyDescent="0.35">
      <c r="A19" s="27" t="s">
        <v>191</v>
      </c>
      <c r="B19" s="46"/>
      <c r="C19" s="62" t="s">
        <v>24</v>
      </c>
      <c r="D19" s="29">
        <v>0.22</v>
      </c>
      <c r="E19" s="29">
        <v>0</v>
      </c>
      <c r="F19" s="29">
        <v>0.2</v>
      </c>
      <c r="G19" s="29">
        <v>0.25</v>
      </c>
      <c r="H19" s="29">
        <v>0.3</v>
      </c>
      <c r="I19" s="29">
        <v>0.35</v>
      </c>
    </row>
    <row r="20" spans="1:12" x14ac:dyDescent="0.35">
      <c r="A20" s="27" t="s">
        <v>192</v>
      </c>
      <c r="B20" s="46"/>
      <c r="C20" s="62" t="s">
        <v>25</v>
      </c>
      <c r="D20" s="29">
        <v>0.24</v>
      </c>
      <c r="E20" s="29">
        <v>0</v>
      </c>
      <c r="F20" s="29">
        <v>0.2</v>
      </c>
      <c r="G20" s="29">
        <v>0.25</v>
      </c>
      <c r="H20" s="29">
        <v>0.3</v>
      </c>
      <c r="I20" s="29">
        <v>0.35</v>
      </c>
    </row>
    <row r="21" spans="1:12" x14ac:dyDescent="0.35">
      <c r="A21" s="27" t="s">
        <v>193</v>
      </c>
      <c r="B21" s="46"/>
      <c r="C21" s="62" t="s">
        <v>27</v>
      </c>
      <c r="D21" s="29">
        <v>0.25</v>
      </c>
      <c r="E21" s="29">
        <v>0</v>
      </c>
      <c r="F21" s="29">
        <v>0.2</v>
      </c>
      <c r="G21" s="29">
        <v>0.25</v>
      </c>
      <c r="H21" s="29">
        <v>0.3</v>
      </c>
      <c r="I21" s="29">
        <v>0.35</v>
      </c>
    </row>
    <row r="22" spans="1:12" x14ac:dyDescent="0.35">
      <c r="A22" s="27" t="s">
        <v>194</v>
      </c>
      <c r="B22" s="46"/>
      <c r="C22" s="62" t="s">
        <v>29</v>
      </c>
      <c r="D22" s="29">
        <v>0.27</v>
      </c>
      <c r="E22" s="29">
        <v>0</v>
      </c>
      <c r="F22" s="29">
        <v>0.2</v>
      </c>
      <c r="G22" s="29">
        <v>0.25</v>
      </c>
      <c r="H22" s="29">
        <v>0.3</v>
      </c>
      <c r="I22" s="29">
        <v>0.35</v>
      </c>
      <c r="L22"/>
    </row>
    <row r="23" spans="1:12" x14ac:dyDescent="0.35">
      <c r="A23" s="27" t="s">
        <v>195</v>
      </c>
      <c r="B23" s="46"/>
      <c r="C23" s="62" t="s">
        <v>110</v>
      </c>
      <c r="D23" s="29">
        <v>0.3</v>
      </c>
      <c r="E23" s="29">
        <v>0</v>
      </c>
      <c r="F23" s="29">
        <v>0.2</v>
      </c>
      <c r="G23" s="29">
        <v>0.25</v>
      </c>
      <c r="H23" s="29">
        <v>0.3</v>
      </c>
      <c r="I23" s="29">
        <v>0.35</v>
      </c>
    </row>
    <row r="24" spans="1:12" x14ac:dyDescent="0.35">
      <c r="A24" s="27" t="s">
        <v>196</v>
      </c>
      <c r="B24" s="46"/>
      <c r="C24" s="62" t="s">
        <v>111</v>
      </c>
      <c r="D24" s="29">
        <v>0.31</v>
      </c>
      <c r="E24" s="29">
        <v>0</v>
      </c>
      <c r="F24" s="29">
        <v>0.2</v>
      </c>
      <c r="G24" s="29">
        <v>0.25</v>
      </c>
      <c r="H24" s="29">
        <v>0.3</v>
      </c>
      <c r="I24" s="29">
        <v>0.35</v>
      </c>
    </row>
    <row r="25" spans="1:12" x14ac:dyDescent="0.35">
      <c r="A25" s="27" t="s">
        <v>197</v>
      </c>
      <c r="B25" s="46"/>
      <c r="C25" s="62" t="s">
        <v>112</v>
      </c>
      <c r="D25" s="29">
        <v>0.33</v>
      </c>
      <c r="E25" s="29">
        <v>0</v>
      </c>
      <c r="F25" s="29">
        <v>0.2</v>
      </c>
      <c r="G25" s="29">
        <v>0.25</v>
      </c>
      <c r="H25" s="29">
        <v>0.3</v>
      </c>
      <c r="I25" s="29">
        <v>0.35</v>
      </c>
    </row>
    <row r="26" spans="1:12" x14ac:dyDescent="0.35">
      <c r="A26" s="27" t="s">
        <v>198</v>
      </c>
      <c r="B26" s="46"/>
      <c r="C26" s="62" t="s">
        <v>113</v>
      </c>
      <c r="D26" s="29">
        <v>0.35</v>
      </c>
      <c r="E26" s="29">
        <v>0</v>
      </c>
      <c r="F26" s="29">
        <v>0.2</v>
      </c>
      <c r="G26" s="29">
        <v>0.25</v>
      </c>
      <c r="H26" s="29">
        <v>0.3</v>
      </c>
      <c r="I26" s="29">
        <v>0.35</v>
      </c>
    </row>
    <row r="27" spans="1:12" x14ac:dyDescent="0.35">
      <c r="B27" s="46"/>
      <c r="C27" s="62" t="s">
        <v>31</v>
      </c>
      <c r="D27" s="29">
        <v>0.16</v>
      </c>
      <c r="E27" s="29">
        <v>0</v>
      </c>
      <c r="F27" s="29">
        <v>0.2</v>
      </c>
      <c r="G27" s="29">
        <v>0.25</v>
      </c>
      <c r="H27" s="29">
        <v>0.3</v>
      </c>
      <c r="I27" s="29">
        <v>0.35</v>
      </c>
    </row>
    <row r="28" spans="1:12" x14ac:dyDescent="0.35">
      <c r="B28" s="46"/>
      <c r="C28" s="62" t="s">
        <v>114</v>
      </c>
      <c r="D28" s="29">
        <v>0.46</v>
      </c>
      <c r="E28" s="29">
        <v>0</v>
      </c>
      <c r="F28" s="29">
        <v>0.2</v>
      </c>
      <c r="G28" s="29">
        <v>0.25</v>
      </c>
      <c r="H28" s="29">
        <v>0.3</v>
      </c>
      <c r="I28" s="29">
        <v>0.35</v>
      </c>
    </row>
    <row r="29" spans="1:12" x14ac:dyDescent="0.35">
      <c r="B29" s="46"/>
      <c r="C29" s="62" t="s">
        <v>115</v>
      </c>
      <c r="D29" s="29">
        <v>0.52</v>
      </c>
      <c r="E29" s="29">
        <v>0</v>
      </c>
      <c r="F29" s="29">
        <v>0.2</v>
      </c>
      <c r="G29" s="29">
        <v>0.25</v>
      </c>
      <c r="H29" s="29">
        <v>0.3</v>
      </c>
      <c r="I29" s="29">
        <v>0.35</v>
      </c>
    </row>
    <row r="30" spans="1:12" x14ac:dyDescent="0.35">
      <c r="B30" s="46"/>
      <c r="C30" s="62" t="s">
        <v>116</v>
      </c>
      <c r="D30" s="29">
        <v>1.1000000000000001</v>
      </c>
      <c r="E30" s="29">
        <v>0</v>
      </c>
      <c r="F30" s="29">
        <v>0.2</v>
      </c>
      <c r="G30" s="29">
        <v>0.25</v>
      </c>
      <c r="H30" s="29">
        <v>0.3</v>
      </c>
      <c r="I30" s="29">
        <v>0.35</v>
      </c>
    </row>
    <row r="31" spans="1:12" x14ac:dyDescent="0.35">
      <c r="C31" s="62" t="s">
        <v>117</v>
      </c>
      <c r="D31" s="29">
        <v>0.31</v>
      </c>
      <c r="E31" s="29">
        <v>0</v>
      </c>
      <c r="F31" s="29">
        <v>0.2</v>
      </c>
      <c r="G31" s="29">
        <v>0.25</v>
      </c>
      <c r="H31" s="29">
        <v>0.3</v>
      </c>
      <c r="I31" s="29">
        <v>0.35</v>
      </c>
    </row>
    <row r="32" spans="1:12" x14ac:dyDescent="0.35">
      <c r="C32" s="62" t="s">
        <v>33</v>
      </c>
      <c r="D32" s="29">
        <v>0.19</v>
      </c>
      <c r="E32" s="29">
        <v>0</v>
      </c>
      <c r="F32" s="29">
        <v>0.2</v>
      </c>
      <c r="G32" s="29">
        <v>0.25</v>
      </c>
      <c r="H32" s="29">
        <v>0.3</v>
      </c>
      <c r="I32" s="29">
        <v>0.35</v>
      </c>
    </row>
    <row r="33" spans="3:26" x14ac:dyDescent="0.35">
      <c r="C33" s="62" t="s">
        <v>35</v>
      </c>
      <c r="D33" s="29">
        <v>0.12</v>
      </c>
      <c r="E33" s="29">
        <v>0</v>
      </c>
      <c r="F33" s="29">
        <v>0.2</v>
      </c>
      <c r="G33" s="29">
        <v>0.25</v>
      </c>
      <c r="H33" s="29">
        <v>0.3</v>
      </c>
      <c r="I33" s="29">
        <v>0.35</v>
      </c>
    </row>
    <row r="34" spans="3:26" x14ac:dyDescent="0.35">
      <c r="C34" s="62" t="s">
        <v>37</v>
      </c>
      <c r="D34" s="29">
        <v>0.15</v>
      </c>
      <c r="E34" s="29">
        <v>0</v>
      </c>
      <c r="F34" s="29">
        <v>0.2</v>
      </c>
      <c r="G34" s="29">
        <v>0.25</v>
      </c>
      <c r="H34" s="29">
        <v>0.3</v>
      </c>
      <c r="I34" s="29">
        <v>0.35</v>
      </c>
    </row>
    <row r="35" spans="3:26" x14ac:dyDescent="0.35">
      <c r="C35" s="62" t="s">
        <v>39</v>
      </c>
      <c r="D35" s="29">
        <v>0.1</v>
      </c>
      <c r="E35" s="29">
        <v>0</v>
      </c>
      <c r="F35" s="29">
        <v>0.2</v>
      </c>
      <c r="G35" s="29">
        <v>0.25</v>
      </c>
      <c r="H35" s="29">
        <v>0.3</v>
      </c>
      <c r="I35" s="29">
        <v>0.35</v>
      </c>
    </row>
    <row r="36" spans="3:26" x14ac:dyDescent="0.35">
      <c r="C36" s="62" t="s">
        <v>118</v>
      </c>
      <c r="D36" s="29">
        <v>2</v>
      </c>
      <c r="E36" s="29">
        <v>0</v>
      </c>
      <c r="F36" s="29">
        <v>0.2</v>
      </c>
      <c r="G36" s="29">
        <v>0.25</v>
      </c>
      <c r="H36" s="29">
        <v>0.3</v>
      </c>
      <c r="I36" s="29">
        <v>0.35</v>
      </c>
    </row>
    <row r="37" spans="3:26" x14ac:dyDescent="0.35">
      <c r="C37" s="62" t="s">
        <v>119</v>
      </c>
      <c r="D37" s="29">
        <v>0.8</v>
      </c>
      <c r="E37" s="29">
        <v>0</v>
      </c>
      <c r="F37" s="29">
        <v>0.2</v>
      </c>
      <c r="G37" s="29">
        <v>0.25</v>
      </c>
      <c r="H37" s="29">
        <v>0.3</v>
      </c>
      <c r="I37" s="29">
        <v>0.35</v>
      </c>
    </row>
    <row r="38" spans="3:26" x14ac:dyDescent="0.35">
      <c r="C38" s="62" t="s">
        <v>120</v>
      </c>
      <c r="D38" s="29">
        <v>2.4</v>
      </c>
      <c r="E38" s="29">
        <v>0</v>
      </c>
      <c r="F38" s="29">
        <v>0.2</v>
      </c>
      <c r="G38" s="29">
        <v>0.25</v>
      </c>
      <c r="H38" s="29">
        <v>0.3</v>
      </c>
      <c r="I38" s="29">
        <v>0.35</v>
      </c>
    </row>
    <row r="39" spans="3:26" x14ac:dyDescent="0.35">
      <c r="C39" s="62" t="s">
        <v>41</v>
      </c>
      <c r="D39" s="29">
        <v>0.33</v>
      </c>
      <c r="E39" s="29">
        <v>0</v>
      </c>
      <c r="F39" s="29">
        <v>0.2</v>
      </c>
      <c r="G39" s="29">
        <v>0.25</v>
      </c>
      <c r="H39" s="29">
        <v>0.3</v>
      </c>
      <c r="I39" s="29">
        <v>0.35</v>
      </c>
    </row>
    <row r="40" spans="3:26" ht="10.5" x14ac:dyDescent="0.25">
      <c r="C40" s="62" t="s">
        <v>43</v>
      </c>
      <c r="D40" s="29">
        <v>1.1000000000000001</v>
      </c>
      <c r="E40" s="29">
        <v>0</v>
      </c>
      <c r="F40" s="29">
        <v>0.2</v>
      </c>
      <c r="G40" s="29">
        <v>0.25</v>
      </c>
      <c r="H40" s="29">
        <v>0.3</v>
      </c>
      <c r="I40" s="29">
        <v>0.35</v>
      </c>
      <c r="M40" s="25"/>
    </row>
    <row r="41" spans="3:26" ht="10.5" x14ac:dyDescent="0.25">
      <c r="C41" s="63"/>
      <c r="D41" s="28"/>
      <c r="E41" s="36"/>
      <c r="F41" s="36"/>
      <c r="G41" s="36"/>
      <c r="H41" s="36"/>
      <c r="I41" s="58"/>
      <c r="M41" s="25"/>
    </row>
    <row r="42" spans="3:26" ht="10.5" x14ac:dyDescent="0.25">
      <c r="C42" s="63">
        <v>0</v>
      </c>
      <c r="D42" s="28">
        <v>0</v>
      </c>
      <c r="E42" s="36"/>
      <c r="F42" s="36"/>
      <c r="G42" s="36"/>
      <c r="H42" s="36"/>
      <c r="I42" s="58"/>
      <c r="M42" s="25"/>
    </row>
    <row r="43" spans="3:26" ht="10.5" x14ac:dyDescent="0.25">
      <c r="C43" s="62" t="s">
        <v>63</v>
      </c>
      <c r="D43" s="29">
        <v>0.25</v>
      </c>
      <c r="E43" s="29">
        <v>0</v>
      </c>
      <c r="F43" s="29">
        <v>1.2999999999999999E-2</v>
      </c>
      <c r="G43" s="29">
        <v>1.7999999999999999E-2</v>
      </c>
      <c r="H43" s="29">
        <v>2.5999999999999999E-2</v>
      </c>
      <c r="I43" s="58"/>
      <c r="M43" s="25"/>
    </row>
    <row r="44" spans="3:26" ht="10.5" x14ac:dyDescent="0.25">
      <c r="C44" s="62" t="s">
        <v>64</v>
      </c>
      <c r="D44" s="29">
        <v>0.25</v>
      </c>
      <c r="E44" s="29">
        <v>0</v>
      </c>
      <c r="F44" s="29">
        <v>1.2999999999999999E-2</v>
      </c>
      <c r="G44" s="29">
        <v>1.7999999999999999E-2</v>
      </c>
      <c r="H44" s="29">
        <v>2.5999999999999999E-2</v>
      </c>
      <c r="I44" s="58"/>
      <c r="M44" s="25"/>
      <c r="O44" s="88"/>
      <c r="P44" s="88"/>
      <c r="Q44" s="88"/>
      <c r="R44" s="52"/>
      <c r="S44" s="53"/>
      <c r="T44" s="53"/>
      <c r="U44" s="53"/>
      <c r="V44" s="53"/>
      <c r="W44" s="53"/>
      <c r="X44" s="53"/>
      <c r="Y44" s="53"/>
      <c r="Z44" s="53"/>
    </row>
    <row r="45" spans="3:26" ht="10.5" x14ac:dyDescent="0.25">
      <c r="C45" s="62" t="s">
        <v>65</v>
      </c>
      <c r="D45" s="29">
        <v>0.3</v>
      </c>
      <c r="E45" s="29">
        <v>0</v>
      </c>
      <c r="F45" s="29">
        <v>1.2999999999999999E-2</v>
      </c>
      <c r="G45" s="29">
        <v>1.7999999999999999E-2</v>
      </c>
      <c r="H45" s="29">
        <v>2.5999999999999999E-2</v>
      </c>
      <c r="I45" s="58"/>
      <c r="M45" s="25"/>
      <c r="O45" s="88"/>
      <c r="P45" s="88"/>
      <c r="Q45" s="88"/>
      <c r="R45" s="52"/>
      <c r="S45" s="53"/>
      <c r="T45" s="53"/>
      <c r="U45" s="53"/>
      <c r="V45" s="53"/>
      <c r="W45" s="53"/>
      <c r="X45" s="53"/>
      <c r="Y45" s="53"/>
      <c r="Z45" s="53"/>
    </row>
    <row r="46" spans="3:26" ht="10.5" x14ac:dyDescent="0.25">
      <c r="C46" s="62" t="s">
        <v>66</v>
      </c>
      <c r="D46" s="29">
        <v>0.18</v>
      </c>
      <c r="E46" s="29">
        <v>0</v>
      </c>
      <c r="F46" s="29">
        <v>1.2999999999999999E-2</v>
      </c>
      <c r="G46" s="29">
        <v>1.7999999999999999E-2</v>
      </c>
      <c r="H46" s="29">
        <v>2.5999999999999999E-2</v>
      </c>
      <c r="I46" s="58"/>
      <c r="M46" s="25"/>
      <c r="O46" s="88"/>
      <c r="P46" s="88"/>
      <c r="Q46" s="88"/>
      <c r="R46" s="52"/>
      <c r="S46" s="53"/>
      <c r="T46" s="53"/>
      <c r="U46" s="53"/>
      <c r="V46" s="53"/>
      <c r="W46" s="53"/>
      <c r="X46" s="53"/>
      <c r="Y46" s="53"/>
      <c r="Z46" s="53"/>
    </row>
    <row r="47" spans="3:26" ht="10.5" x14ac:dyDescent="0.25">
      <c r="C47" s="62" t="s">
        <v>67</v>
      </c>
      <c r="D47" s="29">
        <v>0.56000000000000005</v>
      </c>
      <c r="E47" s="29">
        <v>0</v>
      </c>
      <c r="F47" s="29">
        <v>1.2999999999999999E-2</v>
      </c>
      <c r="G47" s="29">
        <v>1.7999999999999999E-2</v>
      </c>
      <c r="H47" s="29">
        <v>2.5999999999999999E-2</v>
      </c>
      <c r="I47" s="58"/>
      <c r="M47" s="25"/>
      <c r="O47" s="88"/>
      <c r="P47" s="88"/>
      <c r="Q47" s="88"/>
      <c r="R47" s="52"/>
      <c r="S47" s="53"/>
      <c r="T47" s="53"/>
      <c r="U47" s="53"/>
      <c r="V47" s="53"/>
      <c r="W47" s="53"/>
      <c r="X47" s="53"/>
      <c r="Y47" s="53"/>
      <c r="Z47" s="53"/>
    </row>
    <row r="48" spans="3:26" ht="10.5" x14ac:dyDescent="0.25">
      <c r="C48" s="62" t="s">
        <v>68</v>
      </c>
      <c r="D48" s="29">
        <v>0.43</v>
      </c>
      <c r="E48" s="29">
        <v>0</v>
      </c>
      <c r="F48" s="29">
        <v>1.2999999999999999E-2</v>
      </c>
      <c r="G48" s="29">
        <v>1.7999999999999999E-2</v>
      </c>
      <c r="H48" s="29">
        <v>2.5999999999999999E-2</v>
      </c>
      <c r="I48" s="58"/>
      <c r="M48" s="25"/>
      <c r="O48" s="88"/>
      <c r="P48" s="88"/>
      <c r="Q48" s="88"/>
      <c r="R48" s="52"/>
      <c r="S48" s="53"/>
      <c r="T48" s="53"/>
      <c r="U48" s="53"/>
      <c r="V48" s="53"/>
      <c r="W48" s="53"/>
      <c r="X48" s="53"/>
      <c r="Y48" s="53"/>
      <c r="Z48" s="53"/>
    </row>
    <row r="49" spans="3:26" ht="10.5" x14ac:dyDescent="0.25">
      <c r="C49" s="62" t="s">
        <v>69</v>
      </c>
      <c r="D49" s="29">
        <v>0.4</v>
      </c>
      <c r="E49" s="29">
        <v>0</v>
      </c>
      <c r="F49" s="29">
        <v>1.2999999999999999E-2</v>
      </c>
      <c r="G49" s="29">
        <v>1.7999999999999999E-2</v>
      </c>
      <c r="H49" s="29">
        <v>2.5999999999999999E-2</v>
      </c>
      <c r="I49" s="58"/>
      <c r="M49" s="25"/>
      <c r="O49" s="88"/>
      <c r="P49" s="88"/>
      <c r="Q49" s="88"/>
      <c r="R49" s="52"/>
      <c r="S49" s="53"/>
      <c r="T49" s="53"/>
      <c r="U49" s="53"/>
      <c r="V49" s="53"/>
      <c r="W49" s="53"/>
      <c r="X49" s="53"/>
      <c r="Y49" s="53"/>
      <c r="Z49" s="53"/>
    </row>
    <row r="50" spans="3:26" ht="10.5" x14ac:dyDescent="0.25">
      <c r="C50" s="62" t="s">
        <v>70</v>
      </c>
      <c r="D50" s="29">
        <v>0.56999999999999995</v>
      </c>
      <c r="E50" s="29">
        <v>0</v>
      </c>
      <c r="F50" s="29">
        <v>1.2999999999999999E-2</v>
      </c>
      <c r="G50" s="29">
        <v>1.7999999999999999E-2</v>
      </c>
      <c r="H50" s="29">
        <v>2.5999999999999999E-2</v>
      </c>
      <c r="I50" s="58"/>
      <c r="M50" s="25"/>
      <c r="O50" s="88"/>
      <c r="P50" s="88"/>
      <c r="Q50" s="88"/>
      <c r="R50" s="52"/>
      <c r="S50" s="53"/>
      <c r="T50" s="53"/>
      <c r="U50" s="53"/>
      <c r="V50" s="53"/>
      <c r="W50" s="53"/>
      <c r="X50" s="53"/>
      <c r="Y50" s="53"/>
      <c r="Z50" s="53"/>
    </row>
    <row r="51" spans="3:26" ht="10.5" x14ac:dyDescent="0.25">
      <c r="C51" s="64">
        <v>0</v>
      </c>
      <c r="D51" s="28">
        <v>0</v>
      </c>
      <c r="E51" s="28"/>
      <c r="F51" s="36"/>
      <c r="G51" s="36"/>
      <c r="H51" s="36"/>
      <c r="I51" s="36"/>
      <c r="J51" s="36"/>
      <c r="K51" s="36"/>
      <c r="L51" s="36"/>
      <c r="M51" s="25"/>
      <c r="O51" s="88"/>
      <c r="P51" s="88"/>
      <c r="Q51" s="88"/>
      <c r="R51" s="52"/>
      <c r="S51" s="53"/>
      <c r="T51" s="53"/>
      <c r="U51" s="53"/>
      <c r="V51" s="53"/>
      <c r="W51" s="53"/>
      <c r="X51" s="53"/>
      <c r="Y51" s="53"/>
      <c r="Z51" s="53"/>
    </row>
    <row r="52" spans="3:26" ht="10.5" x14ac:dyDescent="0.25">
      <c r="C52" s="62" t="s">
        <v>4</v>
      </c>
      <c r="D52" s="29">
        <v>1.7000000000000001E-2</v>
      </c>
      <c r="E52" s="29">
        <v>0</v>
      </c>
      <c r="F52" s="59">
        <v>0.12</v>
      </c>
      <c r="G52" s="59">
        <v>0.16</v>
      </c>
      <c r="H52" s="59">
        <v>0.19</v>
      </c>
      <c r="I52" s="59">
        <v>0.2</v>
      </c>
      <c r="J52" s="59">
        <v>0.22</v>
      </c>
      <c r="K52" s="59">
        <v>0.24</v>
      </c>
      <c r="L52" s="59">
        <v>0.26</v>
      </c>
      <c r="M52" s="25"/>
      <c r="O52" s="88"/>
      <c r="P52" s="88"/>
      <c r="Q52" s="88"/>
      <c r="R52" s="52"/>
      <c r="S52" s="53"/>
      <c r="T52" s="53"/>
      <c r="U52" s="53"/>
      <c r="V52" s="53"/>
      <c r="W52" s="53"/>
      <c r="X52" s="53"/>
      <c r="Y52" s="53"/>
      <c r="Z52" s="53"/>
    </row>
    <row r="53" spans="3:26" ht="10.5" x14ac:dyDescent="0.25">
      <c r="C53" s="62" t="s">
        <v>6</v>
      </c>
      <c r="D53" s="29">
        <v>4.1000000000000002E-2</v>
      </c>
      <c r="E53" s="29">
        <v>0</v>
      </c>
      <c r="F53" s="59">
        <v>0.12</v>
      </c>
      <c r="G53" s="59">
        <v>0.16</v>
      </c>
      <c r="H53" s="59">
        <v>0.19</v>
      </c>
      <c r="I53" s="59">
        <v>0.2</v>
      </c>
      <c r="J53" s="59">
        <v>0.22</v>
      </c>
      <c r="K53" s="59">
        <v>0.24</v>
      </c>
      <c r="L53" s="59">
        <v>0.26</v>
      </c>
      <c r="M53" s="25"/>
      <c r="O53" s="88"/>
      <c r="P53" s="88"/>
      <c r="Q53" s="88"/>
      <c r="R53" s="52"/>
      <c r="S53" s="53"/>
      <c r="T53" s="53"/>
      <c r="U53" s="53"/>
      <c r="V53" s="53"/>
      <c r="W53" s="53"/>
      <c r="X53" s="53"/>
      <c r="Y53" s="53"/>
      <c r="Z53" s="53"/>
    </row>
    <row r="54" spans="3:26" ht="10.5" x14ac:dyDescent="0.25">
      <c r="C54" s="62" t="s">
        <v>8</v>
      </c>
      <c r="D54" s="29">
        <v>3.7999999999999999E-2</v>
      </c>
      <c r="E54" s="29">
        <v>0</v>
      </c>
      <c r="F54" s="59">
        <v>0.12</v>
      </c>
      <c r="G54" s="59">
        <v>0.16</v>
      </c>
      <c r="H54" s="59">
        <v>0.19</v>
      </c>
      <c r="I54" s="59">
        <v>0.2</v>
      </c>
      <c r="J54" s="59">
        <v>0.22</v>
      </c>
      <c r="K54" s="59">
        <v>0.24</v>
      </c>
      <c r="L54" s="59">
        <v>0.26</v>
      </c>
      <c r="M54" s="25"/>
      <c r="O54" s="88"/>
      <c r="P54" s="88"/>
      <c r="Q54" s="88"/>
      <c r="R54" s="52"/>
      <c r="S54" s="53"/>
      <c r="T54" s="53"/>
      <c r="U54" s="53"/>
      <c r="V54" s="53"/>
      <c r="W54" s="53"/>
      <c r="X54" s="53"/>
      <c r="Y54" s="53"/>
      <c r="Z54" s="53"/>
    </row>
    <row r="55" spans="3:26" ht="10.5" x14ac:dyDescent="0.25">
      <c r="C55" s="62" t="s">
        <v>10</v>
      </c>
      <c r="D55" s="29">
        <v>3.9E-2</v>
      </c>
      <c r="E55" s="29">
        <v>0</v>
      </c>
      <c r="F55" s="59">
        <v>0.12</v>
      </c>
      <c r="G55" s="59">
        <v>0.16</v>
      </c>
      <c r="H55" s="59">
        <v>0.19</v>
      </c>
      <c r="I55" s="59">
        <v>0.2</v>
      </c>
      <c r="J55" s="59">
        <v>0.22</v>
      </c>
      <c r="K55" s="59">
        <v>0.24</v>
      </c>
      <c r="L55" s="59">
        <v>0.26</v>
      </c>
      <c r="M55" s="25"/>
      <c r="O55" s="88"/>
      <c r="P55" s="88"/>
      <c r="Q55" s="88"/>
      <c r="R55" s="52"/>
      <c r="S55" s="53"/>
      <c r="T55" s="53"/>
      <c r="U55" s="53"/>
      <c r="V55" s="53"/>
      <c r="W55" s="53"/>
      <c r="X55" s="53"/>
      <c r="Y55" s="53"/>
      <c r="Z55" s="53"/>
    </row>
    <row r="56" spans="3:26" ht="10.5" x14ac:dyDescent="0.25">
      <c r="C56" s="62" t="s">
        <v>12</v>
      </c>
      <c r="D56" s="29">
        <v>4.1000000000000002E-2</v>
      </c>
      <c r="E56" s="29">
        <v>0</v>
      </c>
      <c r="F56" s="59">
        <v>0.12</v>
      </c>
      <c r="G56" s="59">
        <v>0.16</v>
      </c>
      <c r="H56" s="59">
        <v>0.19</v>
      </c>
      <c r="I56" s="59">
        <v>0.2</v>
      </c>
      <c r="J56" s="59">
        <v>0.22</v>
      </c>
      <c r="K56" s="59">
        <v>0.24</v>
      </c>
      <c r="L56" s="59">
        <v>0.26</v>
      </c>
      <c r="M56" s="25"/>
      <c r="O56" s="88"/>
      <c r="P56" s="88"/>
      <c r="Q56" s="88"/>
      <c r="R56" s="52"/>
      <c r="S56" s="53"/>
      <c r="T56" s="53"/>
      <c r="U56" s="53"/>
      <c r="V56" s="53"/>
      <c r="W56" s="53"/>
      <c r="X56" s="53"/>
      <c r="Y56" s="53"/>
      <c r="Z56" s="53"/>
    </row>
    <row r="57" spans="3:26" ht="10.5" x14ac:dyDescent="0.25">
      <c r="C57" s="62" t="s">
        <v>14</v>
      </c>
      <c r="D57" s="29">
        <v>4.7E-2</v>
      </c>
      <c r="E57" s="29">
        <v>0</v>
      </c>
      <c r="F57" s="59">
        <v>0.12</v>
      </c>
      <c r="G57" s="59">
        <v>0.16</v>
      </c>
      <c r="H57" s="59">
        <v>0.19</v>
      </c>
      <c r="I57" s="59">
        <v>0.2</v>
      </c>
      <c r="J57" s="59">
        <v>0.22</v>
      </c>
      <c r="K57" s="59">
        <v>0.24</v>
      </c>
      <c r="L57" s="59">
        <v>0.26</v>
      </c>
      <c r="M57" s="25"/>
      <c r="O57" s="88"/>
      <c r="P57" s="88"/>
      <c r="Q57" s="88"/>
      <c r="R57" s="52"/>
      <c r="S57" s="53"/>
      <c r="T57" s="53"/>
      <c r="U57" s="53"/>
      <c r="V57" s="53"/>
      <c r="W57" s="53"/>
      <c r="X57" s="53"/>
      <c r="Y57" s="53"/>
      <c r="Z57" s="53"/>
    </row>
    <row r="58" spans="3:26" ht="10.5" x14ac:dyDescent="0.25">
      <c r="C58" s="62" t="s">
        <v>16</v>
      </c>
      <c r="D58" s="29">
        <v>4.2000000000000003E-2</v>
      </c>
      <c r="E58" s="29">
        <v>0</v>
      </c>
      <c r="F58" s="59">
        <v>0.12</v>
      </c>
      <c r="G58" s="59">
        <v>0.16</v>
      </c>
      <c r="H58" s="59">
        <v>0.19</v>
      </c>
      <c r="I58" s="59">
        <v>0.2</v>
      </c>
      <c r="J58" s="59">
        <v>0.22</v>
      </c>
      <c r="K58" s="59">
        <v>0.24</v>
      </c>
      <c r="L58" s="59">
        <v>0.26</v>
      </c>
      <c r="M58" s="25"/>
      <c r="O58" s="88"/>
      <c r="P58" s="88"/>
      <c r="Q58" s="88"/>
      <c r="R58" s="52"/>
      <c r="S58" s="53"/>
      <c r="T58" s="53"/>
      <c r="U58" s="53"/>
      <c r="V58" s="53"/>
      <c r="W58" s="53"/>
      <c r="X58" s="53"/>
      <c r="Y58" s="53"/>
      <c r="Z58" s="53"/>
    </row>
    <row r="59" spans="3:26" ht="10.5" x14ac:dyDescent="0.25">
      <c r="C59" s="62" t="s">
        <v>18</v>
      </c>
      <c r="D59" s="29">
        <v>3.9E-2</v>
      </c>
      <c r="E59" s="29">
        <v>0</v>
      </c>
      <c r="F59" s="59">
        <v>0.12</v>
      </c>
      <c r="G59" s="59">
        <v>0.16</v>
      </c>
      <c r="H59" s="59">
        <v>0.19</v>
      </c>
      <c r="I59" s="59">
        <v>0.2</v>
      </c>
      <c r="J59" s="59">
        <v>0.22</v>
      </c>
      <c r="K59" s="59">
        <v>0.24</v>
      </c>
      <c r="L59" s="59">
        <v>0.26</v>
      </c>
      <c r="M59" s="25"/>
      <c r="O59" s="88"/>
      <c r="P59" s="88"/>
      <c r="Q59" s="88"/>
      <c r="R59" s="52"/>
      <c r="S59" s="53"/>
      <c r="T59" s="53"/>
      <c r="U59" s="53"/>
      <c r="V59" s="53"/>
      <c r="W59" s="53"/>
      <c r="X59" s="53"/>
      <c r="Y59" s="53"/>
      <c r="Z59" s="53"/>
    </row>
    <row r="60" spans="3:26" ht="10.5" x14ac:dyDescent="0.25">
      <c r="C60" s="62" t="s">
        <v>20</v>
      </c>
      <c r="D60" s="29">
        <v>3.6999999999999998E-2</v>
      </c>
      <c r="E60" s="29">
        <v>0</v>
      </c>
      <c r="F60" s="59">
        <v>0.12</v>
      </c>
      <c r="G60" s="59">
        <v>0.16</v>
      </c>
      <c r="H60" s="59">
        <v>0.19</v>
      </c>
      <c r="I60" s="59">
        <v>0.2</v>
      </c>
      <c r="J60" s="59">
        <v>0.22</v>
      </c>
      <c r="K60" s="59">
        <v>0.24</v>
      </c>
      <c r="L60" s="59">
        <v>0.26</v>
      </c>
      <c r="M60" s="25"/>
      <c r="O60" s="88"/>
      <c r="P60" s="88"/>
      <c r="Q60" s="88"/>
      <c r="R60" s="52"/>
      <c r="S60" s="53"/>
      <c r="T60" s="53"/>
      <c r="U60" s="53"/>
      <c r="V60" s="53"/>
      <c r="W60" s="53"/>
      <c r="X60" s="53"/>
      <c r="Y60" s="53"/>
      <c r="Z60" s="53"/>
    </row>
    <row r="61" spans="3:26" ht="10.5" x14ac:dyDescent="0.25">
      <c r="C61" s="62" t="s">
        <v>23</v>
      </c>
      <c r="D61" s="29">
        <v>3.4000000000000002E-2</v>
      </c>
      <c r="E61" s="29">
        <v>0</v>
      </c>
      <c r="F61" s="59">
        <v>0.12</v>
      </c>
      <c r="G61" s="59">
        <v>0.16</v>
      </c>
      <c r="H61" s="59">
        <v>0.19</v>
      </c>
      <c r="I61" s="59">
        <v>0.2</v>
      </c>
      <c r="J61" s="59">
        <v>0.22</v>
      </c>
      <c r="K61" s="59">
        <v>0.24</v>
      </c>
      <c r="L61" s="59">
        <v>0.26</v>
      </c>
      <c r="M61" s="25"/>
      <c r="O61" s="88"/>
      <c r="P61" s="88"/>
      <c r="Q61" s="88"/>
      <c r="R61" s="52"/>
      <c r="S61" s="53"/>
      <c r="T61" s="53"/>
      <c r="U61" s="53"/>
      <c r="V61" s="53"/>
      <c r="W61" s="53"/>
      <c r="X61" s="53"/>
      <c r="Y61" s="53"/>
      <c r="Z61" s="53"/>
    </row>
    <row r="62" spans="3:26" ht="10.5" x14ac:dyDescent="0.25">
      <c r="C62" s="62" t="s">
        <v>122</v>
      </c>
      <c r="D62" s="29">
        <v>5.0999999999999997E-2</v>
      </c>
      <c r="E62" s="29">
        <v>0</v>
      </c>
      <c r="F62" s="59">
        <v>0.12</v>
      </c>
      <c r="G62" s="59">
        <v>0.16</v>
      </c>
      <c r="H62" s="59">
        <v>0.19</v>
      </c>
      <c r="I62" s="59">
        <v>0.2</v>
      </c>
      <c r="J62" s="59">
        <v>0.22</v>
      </c>
      <c r="K62" s="59">
        <v>0.24</v>
      </c>
      <c r="L62" s="59">
        <v>0.26</v>
      </c>
      <c r="M62" s="25"/>
      <c r="O62" s="88"/>
      <c r="P62" s="88"/>
      <c r="Q62" s="88"/>
      <c r="R62" s="52"/>
      <c r="S62" s="53"/>
      <c r="T62" s="53"/>
      <c r="U62" s="53"/>
      <c r="V62" s="53"/>
      <c r="W62" s="53"/>
      <c r="X62" s="53"/>
      <c r="Y62" s="53"/>
      <c r="Z62" s="53"/>
    </row>
    <row r="63" spans="3:26" ht="10.5" x14ac:dyDescent="0.25">
      <c r="C63" s="62" t="s">
        <v>26</v>
      </c>
      <c r="D63" s="29">
        <v>4.4999999999999998E-2</v>
      </c>
      <c r="E63" s="29">
        <v>0</v>
      </c>
      <c r="F63" s="59">
        <v>0.12</v>
      </c>
      <c r="G63" s="59">
        <v>0.16</v>
      </c>
      <c r="H63" s="59">
        <v>0.19</v>
      </c>
      <c r="I63" s="59">
        <v>0.2</v>
      </c>
      <c r="J63" s="59">
        <v>0.22</v>
      </c>
      <c r="K63" s="59">
        <v>0.24</v>
      </c>
      <c r="L63" s="59">
        <v>0.26</v>
      </c>
      <c r="M63" s="25"/>
      <c r="O63" s="88"/>
      <c r="P63" s="88"/>
      <c r="Q63" s="88"/>
      <c r="R63" s="52"/>
      <c r="S63" s="53"/>
      <c r="T63" s="53"/>
      <c r="U63" s="53"/>
      <c r="V63" s="53"/>
      <c r="W63" s="53"/>
      <c r="X63" s="53"/>
      <c r="Y63" s="53"/>
      <c r="Z63" s="53"/>
    </row>
    <row r="64" spans="3:26" ht="10.5" x14ac:dyDescent="0.25">
      <c r="C64" s="62" t="s">
        <v>28</v>
      </c>
      <c r="D64" s="29">
        <v>4.1000000000000002E-2</v>
      </c>
      <c r="E64" s="29">
        <v>0</v>
      </c>
      <c r="F64" s="59">
        <v>0.12</v>
      </c>
      <c r="G64" s="59">
        <v>0.16</v>
      </c>
      <c r="H64" s="59">
        <v>0.19</v>
      </c>
      <c r="I64" s="59">
        <v>0.2</v>
      </c>
      <c r="J64" s="59">
        <v>0.22</v>
      </c>
      <c r="K64" s="59">
        <v>0.24</v>
      </c>
      <c r="L64" s="59">
        <v>0.26</v>
      </c>
      <c r="M64" s="25"/>
      <c r="O64" s="88"/>
      <c r="P64" s="88"/>
      <c r="Q64" s="88"/>
      <c r="R64" s="52"/>
      <c r="S64" s="53"/>
      <c r="T64" s="53"/>
      <c r="U64" s="53"/>
      <c r="V64" s="53"/>
      <c r="W64" s="53"/>
      <c r="X64" s="53"/>
      <c r="Y64" s="53"/>
      <c r="Z64" s="53"/>
    </row>
    <row r="65" spans="3:26" ht="10.5" x14ac:dyDescent="0.25">
      <c r="C65" s="62" t="s">
        <v>30</v>
      </c>
      <c r="D65" s="29">
        <v>3.7999999999999999E-2</v>
      </c>
      <c r="E65" s="29">
        <v>0</v>
      </c>
      <c r="F65" s="59">
        <v>0.12</v>
      </c>
      <c r="G65" s="59">
        <v>0.16</v>
      </c>
      <c r="H65" s="59">
        <v>0.19</v>
      </c>
      <c r="I65" s="59">
        <v>0.2</v>
      </c>
      <c r="J65" s="59">
        <v>0.22</v>
      </c>
      <c r="K65" s="59">
        <v>0.24</v>
      </c>
      <c r="L65" s="59">
        <v>0.26</v>
      </c>
      <c r="M65" s="25"/>
      <c r="O65" s="88"/>
      <c r="P65" s="88"/>
      <c r="Q65" s="88"/>
      <c r="R65" s="52"/>
      <c r="S65" s="53"/>
      <c r="T65" s="53"/>
      <c r="U65" s="53"/>
      <c r="V65" s="53"/>
      <c r="W65" s="53"/>
      <c r="X65" s="53"/>
      <c r="Y65" s="53"/>
      <c r="Z65" s="53"/>
    </row>
    <row r="66" spans="3:26" ht="10.5" x14ac:dyDescent="0.25">
      <c r="C66" s="62" t="s">
        <v>32</v>
      </c>
      <c r="D66" s="29">
        <v>3.5000000000000003E-2</v>
      </c>
      <c r="E66" s="29">
        <v>0</v>
      </c>
      <c r="F66" s="59">
        <v>0.12</v>
      </c>
      <c r="G66" s="59">
        <v>0.16</v>
      </c>
      <c r="H66" s="59">
        <v>0.19</v>
      </c>
      <c r="I66" s="59">
        <v>0.2</v>
      </c>
      <c r="J66" s="59">
        <v>0.22</v>
      </c>
      <c r="K66" s="59">
        <v>0.24</v>
      </c>
      <c r="L66" s="59">
        <v>0.26</v>
      </c>
      <c r="M66" s="25"/>
      <c r="O66" s="88"/>
      <c r="P66" s="88"/>
      <c r="Q66" s="88"/>
      <c r="R66" s="52"/>
      <c r="S66" s="53"/>
      <c r="T66" s="53"/>
      <c r="U66" s="53"/>
      <c r="V66" s="53"/>
      <c r="W66" s="53"/>
      <c r="X66" s="53"/>
      <c r="Y66" s="53"/>
      <c r="Z66" s="53"/>
    </row>
    <row r="67" spans="3:26" ht="10.5" x14ac:dyDescent="0.25">
      <c r="C67" s="62" t="s">
        <v>34</v>
      </c>
      <c r="D67" s="29">
        <v>5.6000000000000001E-2</v>
      </c>
      <c r="E67" s="29">
        <v>0</v>
      </c>
      <c r="F67" s="59">
        <v>0.12</v>
      </c>
      <c r="G67" s="59">
        <v>0.16</v>
      </c>
      <c r="H67" s="59">
        <v>0.19</v>
      </c>
      <c r="I67" s="59">
        <v>0.2</v>
      </c>
      <c r="J67" s="59">
        <v>0.22</v>
      </c>
      <c r="K67" s="59">
        <v>0.24</v>
      </c>
      <c r="L67" s="59">
        <v>0.26</v>
      </c>
      <c r="M67" s="25"/>
      <c r="O67" s="88"/>
      <c r="P67" s="88"/>
      <c r="Q67" s="88"/>
      <c r="R67" s="52"/>
      <c r="S67" s="53"/>
      <c r="T67" s="53"/>
      <c r="U67" s="53"/>
      <c r="V67" s="53"/>
      <c r="W67" s="53"/>
      <c r="X67" s="53"/>
      <c r="Y67" s="53"/>
      <c r="Z67" s="53"/>
    </row>
    <row r="68" spans="3:26" ht="10.5" x14ac:dyDescent="0.25">
      <c r="C68" s="62" t="s">
        <v>36</v>
      </c>
      <c r="D68" s="29">
        <v>4.9000000000000002E-2</v>
      </c>
      <c r="E68" s="29">
        <v>0</v>
      </c>
      <c r="F68" s="59">
        <v>0.12</v>
      </c>
      <c r="G68" s="59">
        <v>0.16</v>
      </c>
      <c r="H68" s="59">
        <v>0.19</v>
      </c>
      <c r="I68" s="59">
        <v>0.2</v>
      </c>
      <c r="J68" s="59">
        <v>0.22</v>
      </c>
      <c r="K68" s="59">
        <v>0.24</v>
      </c>
      <c r="L68" s="59">
        <v>0.26</v>
      </c>
      <c r="M68" s="25"/>
      <c r="O68" s="88"/>
      <c r="P68" s="88"/>
      <c r="Q68" s="88"/>
      <c r="R68" s="52"/>
      <c r="S68" s="53"/>
      <c r="T68" s="53"/>
      <c r="U68" s="53"/>
      <c r="V68" s="53"/>
      <c r="W68" s="53"/>
      <c r="X68" s="53"/>
      <c r="Y68" s="53"/>
      <c r="Z68" s="53"/>
    </row>
    <row r="69" spans="3:26" ht="10.5" x14ac:dyDescent="0.25">
      <c r="C69" s="62" t="s">
        <v>38</v>
      </c>
      <c r="D69" s="29">
        <v>4.3999999999999997E-2</v>
      </c>
      <c r="E69" s="29">
        <v>0</v>
      </c>
      <c r="F69" s="59">
        <v>0.12</v>
      </c>
      <c r="G69" s="59">
        <v>0.16</v>
      </c>
      <c r="H69" s="59">
        <v>0.19</v>
      </c>
      <c r="I69" s="59">
        <v>0.2</v>
      </c>
      <c r="J69" s="59">
        <v>0.22</v>
      </c>
      <c r="K69" s="59">
        <v>0.24</v>
      </c>
      <c r="L69" s="59">
        <v>0.26</v>
      </c>
      <c r="M69" s="25"/>
      <c r="O69" s="88"/>
      <c r="P69" s="88"/>
      <c r="Q69" s="88"/>
      <c r="R69" s="52"/>
      <c r="S69" s="53"/>
      <c r="T69" s="53"/>
      <c r="U69" s="53"/>
      <c r="V69" s="53"/>
      <c r="W69" s="53"/>
      <c r="X69" s="53"/>
      <c r="Y69" s="53"/>
      <c r="Z69" s="53"/>
    </row>
    <row r="70" spans="3:26" ht="10.5" x14ac:dyDescent="0.25">
      <c r="C70" s="62" t="s">
        <v>40</v>
      </c>
      <c r="D70" s="29">
        <v>0.04</v>
      </c>
      <c r="E70" s="29">
        <v>0</v>
      </c>
      <c r="F70" s="59">
        <v>0.12</v>
      </c>
      <c r="G70" s="59">
        <v>0.16</v>
      </c>
      <c r="H70" s="59">
        <v>0.19</v>
      </c>
      <c r="I70" s="59">
        <v>0.2</v>
      </c>
      <c r="J70" s="59">
        <v>0.22</v>
      </c>
      <c r="K70" s="59">
        <v>0.24</v>
      </c>
      <c r="L70" s="59">
        <v>0.26</v>
      </c>
      <c r="M70" s="25"/>
      <c r="O70" s="88"/>
      <c r="P70" s="88"/>
      <c r="Q70" s="88"/>
      <c r="R70" s="52"/>
      <c r="S70" s="53"/>
      <c r="T70" s="53"/>
      <c r="U70" s="53"/>
      <c r="V70" s="53"/>
      <c r="W70" s="53"/>
      <c r="X70" s="53"/>
      <c r="Y70" s="53"/>
      <c r="Z70" s="53"/>
    </row>
    <row r="71" spans="3:26" ht="10.5" x14ac:dyDescent="0.25">
      <c r="C71" s="62" t="s">
        <v>42</v>
      </c>
      <c r="D71" s="29">
        <v>3.5999999999999997E-2</v>
      </c>
      <c r="E71" s="29">
        <v>0</v>
      </c>
      <c r="F71" s="59">
        <v>0.12</v>
      </c>
      <c r="G71" s="59">
        <v>0.16</v>
      </c>
      <c r="H71" s="59">
        <v>0.19</v>
      </c>
      <c r="I71" s="59">
        <v>0.2</v>
      </c>
      <c r="J71" s="59">
        <v>0.22</v>
      </c>
      <c r="K71" s="59">
        <v>0.24</v>
      </c>
      <c r="L71" s="59">
        <v>0.26</v>
      </c>
      <c r="M71" s="25"/>
      <c r="O71" s="88"/>
      <c r="P71" s="88"/>
      <c r="Q71" s="88"/>
      <c r="R71" s="52"/>
      <c r="S71" s="53"/>
      <c r="T71" s="53"/>
      <c r="U71" s="53"/>
      <c r="V71" s="53"/>
      <c r="W71" s="53"/>
      <c r="X71" s="53"/>
      <c r="Y71" s="53"/>
      <c r="Z71" s="53"/>
    </row>
    <row r="72" spans="3:26" ht="10.5" x14ac:dyDescent="0.25">
      <c r="C72" s="62" t="s">
        <v>44</v>
      </c>
      <c r="D72" s="29">
        <v>0.05</v>
      </c>
      <c r="E72" s="29">
        <v>0</v>
      </c>
      <c r="F72" s="59">
        <v>0.12</v>
      </c>
      <c r="G72" s="59">
        <v>0.16</v>
      </c>
      <c r="H72" s="59">
        <v>0.19</v>
      </c>
      <c r="I72" s="59">
        <v>0.2</v>
      </c>
      <c r="J72" s="59">
        <v>0.22</v>
      </c>
      <c r="K72" s="59">
        <v>0.24</v>
      </c>
      <c r="L72" s="59">
        <v>0.26</v>
      </c>
      <c r="M72" s="25"/>
      <c r="O72" s="88"/>
      <c r="P72" s="88"/>
      <c r="Q72" s="88"/>
      <c r="R72" s="52"/>
      <c r="S72" s="53"/>
      <c r="T72" s="53"/>
      <c r="U72" s="53"/>
      <c r="V72" s="53"/>
      <c r="W72" s="53"/>
      <c r="X72" s="53"/>
      <c r="Y72" s="53"/>
      <c r="Z72" s="53"/>
    </row>
    <row r="73" spans="3:26" ht="10.5" x14ac:dyDescent="0.25">
      <c r="C73" s="62" t="s">
        <v>45</v>
      </c>
      <c r="D73" s="29">
        <v>4.8000000000000001E-2</v>
      </c>
      <c r="E73" s="29">
        <v>0</v>
      </c>
      <c r="F73" s="59">
        <v>0.12</v>
      </c>
      <c r="G73" s="59">
        <v>0.16</v>
      </c>
      <c r="H73" s="59">
        <v>0.19</v>
      </c>
      <c r="I73" s="59">
        <v>0.2</v>
      </c>
      <c r="J73" s="59">
        <v>0.22</v>
      </c>
      <c r="K73" s="59">
        <v>0.24</v>
      </c>
      <c r="L73" s="59">
        <v>0.26</v>
      </c>
      <c r="M73" s="25"/>
      <c r="O73" s="88"/>
      <c r="P73" s="88"/>
      <c r="Q73" s="88"/>
      <c r="R73" s="52"/>
      <c r="S73" s="53"/>
      <c r="T73" s="53"/>
      <c r="U73" s="53"/>
      <c r="V73" s="53"/>
      <c r="W73" s="53"/>
      <c r="X73" s="53"/>
      <c r="Y73" s="53"/>
      <c r="Z73" s="53"/>
    </row>
    <row r="74" spans="3:26" ht="10.5" x14ac:dyDescent="0.25">
      <c r="C74" s="62" t="s">
        <v>46</v>
      </c>
      <c r="D74" s="29">
        <v>4.2999999999999997E-2</v>
      </c>
      <c r="E74" s="29">
        <v>0</v>
      </c>
      <c r="F74" s="59">
        <v>0.12</v>
      </c>
      <c r="G74" s="59">
        <v>0.16</v>
      </c>
      <c r="H74" s="59">
        <v>0.19</v>
      </c>
      <c r="I74" s="59">
        <v>0.2</v>
      </c>
      <c r="J74" s="59">
        <v>0.22</v>
      </c>
      <c r="K74" s="59">
        <v>0.24</v>
      </c>
      <c r="L74" s="59">
        <v>0.26</v>
      </c>
      <c r="M74" s="25"/>
      <c r="O74" s="88"/>
      <c r="P74" s="88"/>
      <c r="Q74" s="88"/>
      <c r="R74" s="52"/>
      <c r="S74" s="53"/>
      <c r="T74" s="53"/>
      <c r="U74" s="53"/>
      <c r="V74" s="53"/>
      <c r="W74" s="53"/>
      <c r="X74" s="53"/>
      <c r="Y74" s="53"/>
      <c r="Z74" s="53"/>
    </row>
    <row r="75" spans="3:26" ht="10.5" x14ac:dyDescent="0.25">
      <c r="C75" s="62" t="s">
        <v>47</v>
      </c>
      <c r="D75" s="29">
        <v>3.6999999999999998E-2</v>
      </c>
      <c r="E75" s="29">
        <v>0</v>
      </c>
      <c r="F75" s="59">
        <v>0.12</v>
      </c>
      <c r="G75" s="59">
        <v>0.16</v>
      </c>
      <c r="H75" s="59">
        <v>0.19</v>
      </c>
      <c r="I75" s="59">
        <v>0.2</v>
      </c>
      <c r="J75" s="59">
        <v>0.22</v>
      </c>
      <c r="K75" s="59">
        <v>0.24</v>
      </c>
      <c r="L75" s="59">
        <v>0.26</v>
      </c>
      <c r="M75" s="25"/>
      <c r="O75" s="88"/>
      <c r="P75" s="88"/>
      <c r="Q75" s="88"/>
      <c r="R75" s="52"/>
      <c r="S75" s="53"/>
      <c r="T75" s="53"/>
      <c r="U75" s="53"/>
      <c r="V75" s="53"/>
      <c r="W75" s="53"/>
      <c r="X75" s="53"/>
      <c r="Y75" s="53"/>
      <c r="Z75" s="53"/>
    </row>
    <row r="76" spans="3:26" ht="10.5" x14ac:dyDescent="0.25">
      <c r="C76" s="62" t="s">
        <v>123</v>
      </c>
      <c r="D76" s="29">
        <v>3.9E-2</v>
      </c>
      <c r="E76" s="29">
        <v>0</v>
      </c>
      <c r="F76" s="59">
        <v>0.12</v>
      </c>
      <c r="G76" s="59">
        <v>0.16</v>
      </c>
      <c r="H76" s="59">
        <v>0.19</v>
      </c>
      <c r="I76" s="59">
        <v>0.2</v>
      </c>
      <c r="J76" s="59">
        <v>0.22</v>
      </c>
      <c r="K76" s="59">
        <v>0.24</v>
      </c>
      <c r="L76" s="59">
        <v>0.26</v>
      </c>
      <c r="M76" s="25"/>
      <c r="O76" s="88"/>
      <c r="P76" s="88"/>
      <c r="Q76" s="88"/>
      <c r="R76" s="52"/>
      <c r="S76" s="53"/>
      <c r="T76" s="53"/>
      <c r="U76" s="53"/>
      <c r="V76" s="53"/>
      <c r="W76" s="53"/>
      <c r="X76" s="53"/>
      <c r="Y76" s="53"/>
      <c r="Z76" s="53"/>
    </row>
    <row r="77" spans="3:26" ht="10.5" x14ac:dyDescent="0.25">
      <c r="C77" s="62" t="s">
        <v>48</v>
      </c>
      <c r="D77" s="29">
        <v>3.5000000000000003E-2</v>
      </c>
      <c r="E77" s="29">
        <v>0</v>
      </c>
      <c r="F77" s="59">
        <v>0.12</v>
      </c>
      <c r="G77" s="59">
        <v>0.16</v>
      </c>
      <c r="H77" s="59">
        <v>0.19</v>
      </c>
      <c r="I77" s="59">
        <v>0.2</v>
      </c>
      <c r="J77" s="59">
        <v>0.22</v>
      </c>
      <c r="K77" s="59">
        <v>0.24</v>
      </c>
      <c r="L77" s="59">
        <v>0.26</v>
      </c>
      <c r="M77" s="25"/>
      <c r="O77" s="88"/>
      <c r="P77" s="88"/>
      <c r="Q77" s="88"/>
      <c r="R77" s="52"/>
      <c r="S77" s="53"/>
      <c r="T77" s="53"/>
      <c r="U77" s="53"/>
      <c r="V77" s="53"/>
      <c r="W77" s="53"/>
      <c r="X77" s="53"/>
      <c r="Y77" s="53"/>
      <c r="Z77" s="53"/>
    </row>
    <row r="78" spans="3:26" ht="10.5" x14ac:dyDescent="0.25">
      <c r="C78" s="62" t="s">
        <v>49</v>
      </c>
      <c r="D78" s="29">
        <v>3.5000000000000003E-2</v>
      </c>
      <c r="E78" s="29">
        <v>0</v>
      </c>
      <c r="F78" s="59">
        <v>0.12</v>
      </c>
      <c r="G78" s="59">
        <v>0.16</v>
      </c>
      <c r="H78" s="59">
        <v>0.19</v>
      </c>
      <c r="I78" s="59">
        <v>0.2</v>
      </c>
      <c r="J78" s="59">
        <v>0.22</v>
      </c>
      <c r="K78" s="59">
        <v>0.24</v>
      </c>
      <c r="L78" s="59">
        <v>0.26</v>
      </c>
      <c r="M78" s="25"/>
      <c r="O78" s="88"/>
      <c r="P78" s="88"/>
      <c r="Q78" s="88"/>
      <c r="R78" s="52"/>
      <c r="S78" s="53"/>
      <c r="T78" s="53"/>
      <c r="U78" s="53"/>
      <c r="V78" s="53"/>
      <c r="W78" s="53"/>
      <c r="X78" s="53"/>
      <c r="Y78" s="53"/>
      <c r="Z78" s="53"/>
    </row>
    <row r="79" spans="3:26" ht="10.5" x14ac:dyDescent="0.25">
      <c r="C79" s="62" t="s">
        <v>50</v>
      </c>
      <c r="D79" s="29">
        <v>2.4E-2</v>
      </c>
      <c r="E79" s="29">
        <v>0</v>
      </c>
      <c r="F79" s="59">
        <v>0.12</v>
      </c>
      <c r="G79" s="59">
        <v>0.16</v>
      </c>
      <c r="H79" s="59">
        <v>0.19</v>
      </c>
      <c r="I79" s="59">
        <v>0.2</v>
      </c>
      <c r="J79" s="59">
        <v>0.22</v>
      </c>
      <c r="K79" s="59">
        <v>0.24</v>
      </c>
      <c r="L79" s="59">
        <v>0.26</v>
      </c>
      <c r="M79" s="25"/>
      <c r="O79" s="88"/>
      <c r="P79" s="88"/>
      <c r="Q79" s="88"/>
      <c r="R79" s="52"/>
      <c r="S79" s="53"/>
      <c r="T79" s="53"/>
      <c r="U79" s="53"/>
      <c r="V79" s="53"/>
      <c r="W79" s="53"/>
      <c r="X79" s="53"/>
      <c r="Y79" s="53"/>
      <c r="Z79" s="53"/>
    </row>
    <row r="80" spans="3:26" ht="10.5" x14ac:dyDescent="0.25">
      <c r="C80" s="62" t="s">
        <v>51</v>
      </c>
      <c r="D80" s="29">
        <v>3.5000000000000003E-2</v>
      </c>
      <c r="E80" s="29">
        <v>0</v>
      </c>
      <c r="F80" s="59">
        <v>0.12</v>
      </c>
      <c r="G80" s="59">
        <v>0.16</v>
      </c>
      <c r="H80" s="59">
        <v>0.19</v>
      </c>
      <c r="I80" s="59">
        <v>0.2</v>
      </c>
      <c r="J80" s="59">
        <v>0.22</v>
      </c>
      <c r="K80" s="59">
        <v>0.24</v>
      </c>
      <c r="L80" s="59">
        <v>0.26</v>
      </c>
      <c r="M80" s="25"/>
      <c r="O80" s="88"/>
      <c r="P80" s="88"/>
      <c r="Q80" s="88"/>
      <c r="R80" s="52"/>
      <c r="S80" s="53"/>
      <c r="T80" s="53"/>
      <c r="U80" s="53"/>
      <c r="V80" s="53"/>
      <c r="W80" s="53"/>
      <c r="X80" s="53"/>
      <c r="Y80" s="53"/>
      <c r="Z80" s="53"/>
    </row>
    <row r="81" spans="3:26" ht="10.5" x14ac:dyDescent="0.25">
      <c r="C81" s="62" t="s">
        <v>52</v>
      </c>
      <c r="D81" s="29">
        <v>3.1E-2</v>
      </c>
      <c r="E81" s="29">
        <v>0</v>
      </c>
      <c r="F81" s="59">
        <v>0.12</v>
      </c>
      <c r="G81" s="59">
        <v>0.16</v>
      </c>
      <c r="H81" s="59">
        <v>0.19</v>
      </c>
      <c r="I81" s="59">
        <v>0.2</v>
      </c>
      <c r="J81" s="59">
        <v>0.22</v>
      </c>
      <c r="K81" s="59">
        <v>0.24</v>
      </c>
      <c r="L81" s="59">
        <v>0.26</v>
      </c>
      <c r="M81" s="25"/>
      <c r="O81" s="88"/>
      <c r="P81" s="88"/>
      <c r="Q81" s="88"/>
      <c r="R81" s="52"/>
      <c r="S81" s="53"/>
      <c r="T81" s="53"/>
      <c r="U81" s="53"/>
      <c r="V81" s="53"/>
      <c r="W81" s="53"/>
      <c r="X81" s="53"/>
      <c r="Y81" s="53"/>
      <c r="Z81" s="53"/>
    </row>
    <row r="82" spans="3:26" ht="10.5" x14ac:dyDescent="0.25">
      <c r="C82" s="62" t="s">
        <v>53</v>
      </c>
      <c r="D82" s="29">
        <v>3.4000000000000002E-2</v>
      </c>
      <c r="E82" s="29">
        <v>0</v>
      </c>
      <c r="F82" s="59">
        <v>0.12</v>
      </c>
      <c r="G82" s="59">
        <v>0.16</v>
      </c>
      <c r="H82" s="59">
        <v>0.19</v>
      </c>
      <c r="I82" s="59">
        <v>0.2</v>
      </c>
      <c r="J82" s="59">
        <v>0.22</v>
      </c>
      <c r="K82" s="59">
        <v>0.24</v>
      </c>
      <c r="L82" s="59">
        <v>0.26</v>
      </c>
      <c r="M82" s="25"/>
      <c r="O82" s="88"/>
      <c r="P82" s="88"/>
      <c r="Q82" s="88"/>
      <c r="R82" s="52"/>
      <c r="S82" s="53"/>
      <c r="T82" s="53"/>
      <c r="U82" s="53"/>
      <c r="V82" s="53"/>
      <c r="W82" s="53"/>
      <c r="X82" s="53"/>
      <c r="Y82" s="53"/>
      <c r="Z82" s="53"/>
    </row>
    <row r="83" spans="3:26" ht="10.5" x14ac:dyDescent="0.25">
      <c r="C83" s="62" t="s">
        <v>54</v>
      </c>
      <c r="D83" s="29">
        <v>5.8000000000000003E-2</v>
      </c>
      <c r="E83" s="29">
        <v>0</v>
      </c>
      <c r="F83" s="59">
        <v>0.12</v>
      </c>
      <c r="G83" s="59">
        <v>0.16</v>
      </c>
      <c r="H83" s="59">
        <v>0.19</v>
      </c>
      <c r="I83" s="59">
        <v>0.2</v>
      </c>
      <c r="J83" s="59">
        <v>0.22</v>
      </c>
      <c r="K83" s="59">
        <v>0.24</v>
      </c>
      <c r="L83" s="59">
        <v>0.26</v>
      </c>
      <c r="M83" s="25"/>
      <c r="O83" s="88"/>
      <c r="P83" s="88"/>
      <c r="Q83" s="88"/>
      <c r="R83" s="52"/>
      <c r="S83" s="53"/>
      <c r="T83" s="53"/>
      <c r="U83" s="53"/>
      <c r="V83" s="53"/>
      <c r="W83" s="53"/>
      <c r="X83" s="53"/>
      <c r="Y83" s="53"/>
      <c r="Z83" s="53"/>
    </row>
    <row r="84" spans="3:26" ht="10.5" x14ac:dyDescent="0.25">
      <c r="C84" s="62" t="s">
        <v>55</v>
      </c>
      <c r="D84" s="29">
        <v>4.7E-2</v>
      </c>
      <c r="E84" s="29">
        <v>0</v>
      </c>
      <c r="F84" s="59">
        <v>0.12</v>
      </c>
      <c r="G84" s="59">
        <v>0.16</v>
      </c>
      <c r="H84" s="59">
        <v>0.19</v>
      </c>
      <c r="I84" s="59">
        <v>0.2</v>
      </c>
      <c r="J84" s="59">
        <v>0.22</v>
      </c>
      <c r="K84" s="59">
        <v>0.24</v>
      </c>
      <c r="L84" s="59">
        <v>0.26</v>
      </c>
      <c r="M84" s="25"/>
      <c r="O84" s="88"/>
      <c r="P84" s="88"/>
      <c r="Q84" s="88"/>
      <c r="R84" s="52"/>
      <c r="S84" s="53"/>
      <c r="T84" s="53"/>
      <c r="U84" s="53"/>
      <c r="V84" s="53"/>
      <c r="W84" s="53"/>
      <c r="X84" s="53"/>
      <c r="Y84" s="53"/>
      <c r="Z84" s="53"/>
    </row>
    <row r="85" spans="3:26" ht="10.5" x14ac:dyDescent="0.25">
      <c r="C85" s="62" t="s">
        <v>56</v>
      </c>
      <c r="D85" s="29">
        <v>4.2999999999999997E-2</v>
      </c>
      <c r="E85" s="29">
        <v>0</v>
      </c>
      <c r="F85" s="59">
        <v>0.12</v>
      </c>
      <c r="G85" s="59">
        <v>0.16</v>
      </c>
      <c r="H85" s="59">
        <v>0.19</v>
      </c>
      <c r="I85" s="59">
        <v>0.2</v>
      </c>
      <c r="J85" s="59">
        <v>0.22</v>
      </c>
      <c r="K85" s="59">
        <v>0.24</v>
      </c>
      <c r="L85" s="59">
        <v>0.26</v>
      </c>
      <c r="M85" s="25"/>
      <c r="O85" s="88"/>
      <c r="P85" s="88"/>
      <c r="Q85" s="88"/>
      <c r="R85" s="52"/>
      <c r="S85" s="53"/>
      <c r="T85" s="53"/>
      <c r="U85" s="53"/>
      <c r="V85" s="53"/>
      <c r="W85" s="53"/>
      <c r="X85" s="53"/>
      <c r="Y85" s="53"/>
      <c r="Z85" s="53"/>
    </row>
    <row r="86" spans="3:26" ht="10.5" x14ac:dyDescent="0.25">
      <c r="C86" s="62" t="s">
        <v>57</v>
      </c>
      <c r="D86" s="29">
        <v>4.1000000000000002E-2</v>
      </c>
      <c r="E86" s="29">
        <v>0</v>
      </c>
      <c r="F86" s="59">
        <v>0.12</v>
      </c>
      <c r="G86" s="59">
        <v>0.16</v>
      </c>
      <c r="H86" s="59">
        <v>0.19</v>
      </c>
      <c r="I86" s="59">
        <v>0.2</v>
      </c>
      <c r="J86" s="59">
        <v>0.22</v>
      </c>
      <c r="K86" s="59">
        <v>0.24</v>
      </c>
      <c r="L86" s="59">
        <v>0.26</v>
      </c>
      <c r="M86" s="25"/>
      <c r="O86" s="88"/>
      <c r="P86" s="88"/>
      <c r="Q86" s="88"/>
      <c r="R86" s="52"/>
      <c r="S86" s="53"/>
      <c r="T86" s="53"/>
      <c r="U86" s="53"/>
      <c r="V86" s="53"/>
      <c r="W86" s="53"/>
      <c r="X86" s="53"/>
      <c r="Y86" s="53"/>
      <c r="Z86" s="53"/>
    </row>
    <row r="87" spans="3:26" ht="10.5" x14ac:dyDescent="0.25">
      <c r="C87" s="62" t="s">
        <v>58</v>
      </c>
      <c r="D87" s="29">
        <v>3.9E-2</v>
      </c>
      <c r="E87" s="29">
        <v>0</v>
      </c>
      <c r="F87" s="59">
        <v>0.12</v>
      </c>
      <c r="G87" s="59">
        <v>0.16</v>
      </c>
      <c r="H87" s="59">
        <v>0.19</v>
      </c>
      <c r="I87" s="59">
        <v>0.2</v>
      </c>
      <c r="J87" s="59">
        <v>0.22</v>
      </c>
      <c r="K87" s="59">
        <v>0.24</v>
      </c>
      <c r="L87" s="59">
        <v>0.26</v>
      </c>
      <c r="M87" s="25"/>
      <c r="O87" s="88"/>
      <c r="P87" s="88"/>
      <c r="Q87" s="88"/>
      <c r="R87" s="52"/>
      <c r="S87" s="53"/>
      <c r="T87" s="53"/>
      <c r="U87" s="53"/>
      <c r="V87" s="53"/>
      <c r="W87" s="53"/>
      <c r="X87" s="53"/>
      <c r="Y87" s="53"/>
      <c r="Z87" s="53"/>
    </row>
    <row r="88" spans="3:26" ht="10.5" x14ac:dyDescent="0.25">
      <c r="C88" s="62" t="s">
        <v>59</v>
      </c>
      <c r="D88" s="29">
        <v>3.6999999999999998E-2</v>
      </c>
      <c r="E88" s="29">
        <v>0</v>
      </c>
      <c r="F88" s="59">
        <v>0.12</v>
      </c>
      <c r="G88" s="59">
        <v>0.16</v>
      </c>
      <c r="H88" s="59">
        <v>0.19</v>
      </c>
      <c r="I88" s="59">
        <v>0.2</v>
      </c>
      <c r="J88" s="59">
        <v>0.22</v>
      </c>
      <c r="K88" s="59">
        <v>0.24</v>
      </c>
      <c r="L88" s="59">
        <v>0.26</v>
      </c>
      <c r="M88" s="25"/>
      <c r="O88" s="88"/>
      <c r="P88" s="88"/>
      <c r="Q88" s="88"/>
      <c r="R88" s="52"/>
      <c r="S88" s="53"/>
      <c r="T88" s="53"/>
      <c r="U88" s="53"/>
      <c r="V88" s="53"/>
      <c r="W88" s="53"/>
      <c r="X88" s="53"/>
      <c r="Y88" s="53"/>
      <c r="Z88" s="53"/>
    </row>
    <row r="89" spans="3:26" ht="10.5" x14ac:dyDescent="0.25">
      <c r="C89" s="62" t="s">
        <v>60</v>
      </c>
      <c r="D89" s="29">
        <v>3.5999999999999997E-2</v>
      </c>
      <c r="E89" s="29">
        <v>0</v>
      </c>
      <c r="F89" s="59">
        <v>0.12</v>
      </c>
      <c r="G89" s="59">
        <v>0.16</v>
      </c>
      <c r="H89" s="59">
        <v>0.19</v>
      </c>
      <c r="I89" s="59">
        <v>0.2</v>
      </c>
      <c r="J89" s="59">
        <v>0.22</v>
      </c>
      <c r="K89" s="59">
        <v>0.24</v>
      </c>
      <c r="L89" s="59">
        <v>0.26</v>
      </c>
      <c r="M89" s="25"/>
      <c r="O89" s="88"/>
      <c r="P89" s="88"/>
      <c r="Q89" s="88"/>
      <c r="R89" s="52"/>
      <c r="S89" s="53"/>
      <c r="T89" s="53"/>
      <c r="U89" s="53"/>
      <c r="V89" s="53"/>
      <c r="W89" s="53"/>
      <c r="X89" s="53"/>
      <c r="Y89" s="53"/>
      <c r="Z89" s="53"/>
    </row>
    <row r="90" spans="3:26" ht="10.5" x14ac:dyDescent="0.25">
      <c r="C90" s="62" t="s">
        <v>61</v>
      </c>
      <c r="D90" s="29">
        <v>4.2000000000000003E-2</v>
      </c>
      <c r="E90" s="29">
        <v>0</v>
      </c>
      <c r="F90" s="59">
        <v>0.12</v>
      </c>
      <c r="G90" s="59">
        <v>0.16</v>
      </c>
      <c r="H90" s="59">
        <v>0.19</v>
      </c>
      <c r="I90" s="59">
        <v>0.2</v>
      </c>
      <c r="J90" s="59">
        <v>0.22</v>
      </c>
      <c r="K90" s="59">
        <v>0.24</v>
      </c>
      <c r="L90" s="59">
        <v>0.26</v>
      </c>
      <c r="M90" s="25"/>
      <c r="O90" s="88"/>
      <c r="P90" s="88"/>
      <c r="Q90" s="88"/>
      <c r="R90" s="52"/>
      <c r="S90" s="53"/>
      <c r="T90" s="53"/>
      <c r="U90" s="53"/>
      <c r="V90" s="53"/>
      <c r="W90" s="53"/>
      <c r="X90" s="53"/>
      <c r="Y90" s="53"/>
      <c r="Z90" s="53"/>
    </row>
    <row r="91" spans="3:26" ht="10.5" x14ac:dyDescent="0.25">
      <c r="C91" s="62"/>
      <c r="D91" s="29"/>
      <c r="E91" s="29"/>
      <c r="F91" s="59"/>
      <c r="G91" s="59"/>
      <c r="H91" s="59"/>
      <c r="I91" s="59"/>
      <c r="J91" s="59"/>
      <c r="K91" s="59"/>
      <c r="L91" s="59"/>
      <c r="M91" s="25"/>
      <c r="O91" s="88"/>
      <c r="P91" s="88"/>
      <c r="Q91" s="88"/>
      <c r="R91" s="52"/>
      <c r="S91" s="53"/>
      <c r="T91" s="53"/>
      <c r="U91" s="53"/>
      <c r="V91" s="53"/>
      <c r="W91" s="53"/>
      <c r="X91" s="53"/>
      <c r="Y91" s="53"/>
      <c r="Z91" s="53"/>
    </row>
    <row r="92" spans="3:26" ht="10.5" x14ac:dyDescent="0.25">
      <c r="C92" s="64">
        <v>0</v>
      </c>
      <c r="D92" s="36">
        <v>0</v>
      </c>
      <c r="E92" s="51"/>
      <c r="F92" s="58"/>
      <c r="G92" s="58"/>
      <c r="H92" s="58"/>
      <c r="I92" s="58"/>
      <c r="M92" s="25"/>
      <c r="O92" s="88"/>
      <c r="P92" s="88"/>
      <c r="Q92" s="88"/>
      <c r="R92" s="52"/>
      <c r="S92" s="53"/>
      <c r="T92" s="53"/>
      <c r="U92" s="53"/>
      <c r="V92" s="53"/>
      <c r="W92" s="53"/>
      <c r="X92" s="53"/>
      <c r="Y92" s="53"/>
      <c r="Z92" s="53"/>
    </row>
    <row r="93" spans="3:26" ht="10.5" x14ac:dyDescent="0.25">
      <c r="C93" s="62" t="s">
        <v>124</v>
      </c>
      <c r="D93" s="29">
        <v>0.34</v>
      </c>
      <c r="E93" s="51"/>
      <c r="F93" s="58"/>
      <c r="G93" s="58"/>
      <c r="H93" s="58"/>
      <c r="I93" s="58"/>
      <c r="M93" s="25"/>
      <c r="O93" s="88"/>
      <c r="P93" s="88"/>
      <c r="Q93" s="88"/>
      <c r="R93" s="52"/>
      <c r="S93" s="53"/>
      <c r="T93" s="53"/>
      <c r="U93" s="53"/>
      <c r="V93" s="53"/>
      <c r="W93" s="53"/>
      <c r="X93" s="53"/>
      <c r="Y93" s="53"/>
      <c r="Z93" s="53"/>
    </row>
    <row r="94" spans="3:26" ht="10.5" x14ac:dyDescent="0.25">
      <c r="C94" s="62" t="s">
        <v>125</v>
      </c>
      <c r="D94" s="29">
        <v>0.38</v>
      </c>
      <c r="E94" s="51"/>
      <c r="F94" s="58"/>
      <c r="G94" s="58"/>
      <c r="H94" s="58"/>
      <c r="I94" s="58"/>
      <c r="M94" s="25"/>
      <c r="O94" s="88"/>
      <c r="P94" s="88"/>
      <c r="Q94" s="88"/>
      <c r="R94" s="52"/>
      <c r="S94" s="53"/>
      <c r="T94" s="53"/>
      <c r="U94" s="53"/>
      <c r="V94" s="53"/>
      <c r="W94" s="53"/>
      <c r="X94" s="53"/>
      <c r="Y94" s="53"/>
      <c r="Z94" s="53"/>
    </row>
    <row r="95" spans="3:26" ht="10.5" x14ac:dyDescent="0.25">
      <c r="C95" s="62" t="s">
        <v>126</v>
      </c>
      <c r="D95" s="29">
        <v>0.41</v>
      </c>
      <c r="E95" s="51"/>
      <c r="F95" s="58"/>
      <c r="G95" s="58"/>
      <c r="H95" s="58"/>
      <c r="I95" s="58"/>
      <c r="M95" s="25"/>
      <c r="O95" s="88"/>
      <c r="P95" s="88"/>
      <c r="Q95" s="88"/>
      <c r="R95" s="52"/>
      <c r="S95" s="53"/>
      <c r="T95" s="53"/>
      <c r="U95" s="53"/>
      <c r="V95" s="53"/>
      <c r="W95" s="53"/>
      <c r="X95" s="53"/>
      <c r="Y95" s="53"/>
      <c r="Z95" s="53"/>
    </row>
    <row r="96" spans="3:26" ht="10.5" x14ac:dyDescent="0.25">
      <c r="C96" s="62" t="s">
        <v>127</v>
      </c>
      <c r="D96" s="29">
        <v>0.46</v>
      </c>
      <c r="E96" s="51"/>
      <c r="F96" s="58"/>
      <c r="G96" s="58"/>
      <c r="H96" s="58"/>
      <c r="I96" s="58"/>
      <c r="M96" s="25"/>
      <c r="O96" s="88"/>
      <c r="P96" s="88"/>
      <c r="Q96" s="88"/>
      <c r="R96" s="52"/>
      <c r="S96" s="53"/>
      <c r="T96" s="53"/>
      <c r="U96" s="53"/>
      <c r="V96" s="53"/>
      <c r="W96" s="53"/>
      <c r="X96" s="53"/>
      <c r="Y96" s="53"/>
      <c r="Z96" s="53"/>
    </row>
    <row r="97" spans="3:26" ht="10.5" x14ac:dyDescent="0.25">
      <c r="C97" s="62" t="s">
        <v>128</v>
      </c>
      <c r="D97" s="29">
        <v>0.5</v>
      </c>
      <c r="E97" s="51"/>
      <c r="F97" s="58"/>
      <c r="G97" s="58"/>
      <c r="H97" s="58"/>
      <c r="I97" s="58"/>
      <c r="M97" s="25"/>
      <c r="O97" s="88"/>
      <c r="P97" s="88"/>
      <c r="Q97" s="88"/>
      <c r="R97" s="52"/>
      <c r="S97" s="53"/>
      <c r="T97" s="53"/>
      <c r="U97" s="53"/>
      <c r="V97" s="53"/>
      <c r="W97" s="53"/>
      <c r="X97" s="53"/>
      <c r="Y97" s="53"/>
      <c r="Z97" s="53"/>
    </row>
    <row r="98" spans="3:26" ht="10.5" x14ac:dyDescent="0.25">
      <c r="C98" s="62" t="s">
        <v>129</v>
      </c>
      <c r="D98" s="29">
        <v>0.55000000000000004</v>
      </c>
      <c r="E98" s="51"/>
      <c r="F98" s="58"/>
      <c r="G98" s="58"/>
      <c r="H98" s="58"/>
      <c r="I98" s="58"/>
      <c r="M98" s="25"/>
      <c r="O98" s="88"/>
      <c r="P98" s="88"/>
      <c r="Q98" s="88"/>
      <c r="R98" s="52"/>
      <c r="S98" s="53"/>
      <c r="T98" s="53"/>
      <c r="U98" s="53"/>
      <c r="V98" s="53"/>
      <c r="W98" s="53"/>
      <c r="X98" s="53"/>
      <c r="Y98" s="53"/>
      <c r="Z98" s="53"/>
    </row>
    <row r="99" spans="3:26" ht="10.5" x14ac:dyDescent="0.25">
      <c r="C99" s="62" t="s">
        <v>130</v>
      </c>
      <c r="D99" s="29">
        <v>0.6</v>
      </c>
      <c r="E99" s="51"/>
      <c r="F99" s="58"/>
      <c r="G99" s="58"/>
      <c r="H99" s="58"/>
      <c r="I99" s="58"/>
      <c r="M99" s="25"/>
      <c r="O99" s="88"/>
      <c r="P99" s="88"/>
      <c r="Q99" s="88"/>
      <c r="R99" s="52"/>
      <c r="S99" s="53"/>
      <c r="T99" s="53"/>
      <c r="U99" s="53"/>
      <c r="V99" s="53"/>
      <c r="W99" s="53"/>
      <c r="X99" s="53"/>
      <c r="Y99" s="53"/>
      <c r="Z99" s="53"/>
    </row>
    <row r="100" spans="3:26" ht="10.5" x14ac:dyDescent="0.25">
      <c r="C100" s="62" t="s">
        <v>131</v>
      </c>
      <c r="D100" s="29">
        <v>0.64</v>
      </c>
      <c r="E100" s="51"/>
      <c r="F100" s="58"/>
      <c r="G100" s="58"/>
      <c r="H100" s="58"/>
      <c r="I100" s="58"/>
      <c r="M100" s="25"/>
      <c r="O100" s="88"/>
      <c r="P100" s="88"/>
      <c r="Q100" s="88"/>
      <c r="R100" s="52"/>
      <c r="S100" s="53"/>
      <c r="T100" s="53"/>
      <c r="U100" s="53"/>
      <c r="V100" s="53"/>
      <c r="W100" s="53"/>
      <c r="X100" s="53"/>
      <c r="Y100" s="53"/>
      <c r="Z100" s="53"/>
    </row>
    <row r="101" spans="3:26" ht="10.5" x14ac:dyDescent="0.25">
      <c r="C101" s="62" t="s">
        <v>132</v>
      </c>
      <c r="D101" s="29">
        <v>0.69</v>
      </c>
      <c r="E101" s="51"/>
      <c r="F101" s="58"/>
      <c r="G101" s="58"/>
      <c r="H101" s="58"/>
      <c r="I101" s="58"/>
      <c r="M101" s="25"/>
      <c r="O101" s="88"/>
      <c r="P101" s="88"/>
      <c r="Q101" s="88"/>
      <c r="R101" s="52"/>
      <c r="S101" s="53"/>
      <c r="T101" s="53"/>
      <c r="U101" s="53"/>
      <c r="V101" s="53"/>
      <c r="W101" s="53"/>
      <c r="X101" s="53"/>
      <c r="Y101" s="53"/>
      <c r="Z101" s="53"/>
    </row>
    <row r="102" spans="3:26" ht="10.5" x14ac:dyDescent="0.25">
      <c r="C102" s="62" t="s">
        <v>133</v>
      </c>
      <c r="D102" s="29">
        <v>0.74</v>
      </c>
      <c r="E102" s="51"/>
      <c r="F102" s="58"/>
      <c r="G102" s="58"/>
      <c r="H102" s="58"/>
      <c r="I102" s="58"/>
      <c r="M102" s="25"/>
      <c r="O102" s="88"/>
      <c r="P102" s="88"/>
      <c r="Q102" s="88"/>
      <c r="R102" s="52"/>
      <c r="S102" s="53"/>
      <c r="T102" s="53"/>
      <c r="U102" s="53"/>
      <c r="V102" s="53"/>
      <c r="W102" s="53"/>
      <c r="X102" s="53"/>
      <c r="Y102" s="53"/>
      <c r="Z102" s="53"/>
    </row>
    <row r="103" spans="3:26" ht="10.5" x14ac:dyDescent="0.25">
      <c r="C103" s="62" t="s">
        <v>134</v>
      </c>
      <c r="D103" s="29">
        <v>0.79</v>
      </c>
      <c r="E103" s="51"/>
      <c r="F103" s="58"/>
      <c r="G103" s="58"/>
      <c r="H103" s="58"/>
      <c r="I103" s="58"/>
      <c r="M103" s="25"/>
      <c r="O103" s="88"/>
      <c r="P103" s="88"/>
      <c r="Q103" s="88"/>
      <c r="R103" s="52"/>
      <c r="S103" s="53"/>
      <c r="T103" s="53"/>
      <c r="U103" s="53"/>
      <c r="V103" s="53"/>
      <c r="W103" s="53"/>
      <c r="X103" s="53"/>
      <c r="Y103" s="53"/>
      <c r="Z103" s="53"/>
    </row>
    <row r="104" spans="3:26" ht="10.5" x14ac:dyDescent="0.25">
      <c r="C104" s="62" t="s">
        <v>135</v>
      </c>
      <c r="D104" s="29">
        <v>0.85</v>
      </c>
      <c r="E104" s="51"/>
      <c r="F104" s="58"/>
      <c r="G104" s="58"/>
      <c r="H104" s="58"/>
      <c r="I104" s="58"/>
      <c r="M104" s="25"/>
      <c r="O104" s="88"/>
      <c r="P104" s="88"/>
      <c r="Q104" s="88"/>
      <c r="R104" s="52"/>
      <c r="S104" s="53"/>
      <c r="T104" s="53"/>
      <c r="U104" s="53"/>
      <c r="V104" s="53"/>
      <c r="W104" s="53"/>
      <c r="X104" s="53"/>
      <c r="Y104" s="53"/>
      <c r="Z104" s="53"/>
    </row>
    <row r="105" spans="3:26" ht="10.5" x14ac:dyDescent="0.25">
      <c r="C105" s="62" t="s">
        <v>136</v>
      </c>
      <c r="D105" s="29">
        <v>0.92</v>
      </c>
      <c r="E105" s="51"/>
      <c r="F105" s="58"/>
      <c r="G105" s="58"/>
      <c r="H105" s="58"/>
      <c r="I105" s="58"/>
      <c r="M105" s="25"/>
      <c r="O105" s="88"/>
      <c r="P105" s="88"/>
      <c r="Q105" s="88"/>
      <c r="R105" s="52"/>
      <c r="S105" s="53"/>
      <c r="T105" s="53"/>
      <c r="U105" s="53"/>
      <c r="V105" s="53"/>
      <c r="W105" s="53"/>
      <c r="X105" s="53"/>
      <c r="Y105" s="53"/>
      <c r="Z105" s="53"/>
    </row>
    <row r="106" spans="3:26" ht="10.5" x14ac:dyDescent="0.25">
      <c r="C106" s="62" t="s">
        <v>137</v>
      </c>
      <c r="D106" s="29">
        <v>0.98</v>
      </c>
      <c r="E106" s="51"/>
      <c r="F106" s="58"/>
      <c r="G106" s="58"/>
      <c r="H106" s="58"/>
      <c r="I106" s="58"/>
      <c r="M106" s="25"/>
      <c r="O106" s="88"/>
      <c r="P106" s="88"/>
      <c r="Q106" s="88"/>
      <c r="R106" s="52"/>
      <c r="S106" s="53"/>
      <c r="T106" s="53"/>
      <c r="U106" s="53"/>
      <c r="V106" s="53"/>
      <c r="W106" s="53"/>
      <c r="X106" s="53"/>
      <c r="Y106" s="53"/>
      <c r="Z106" s="53"/>
    </row>
    <row r="107" spans="3:26" ht="10.5" x14ac:dyDescent="0.25">
      <c r="C107" s="62" t="s">
        <v>138</v>
      </c>
      <c r="D107" s="29">
        <v>1.04</v>
      </c>
      <c r="E107" s="51"/>
      <c r="F107" s="58"/>
      <c r="G107" s="58"/>
      <c r="H107" s="58"/>
      <c r="I107" s="58"/>
      <c r="M107" s="25"/>
      <c r="O107" s="88"/>
      <c r="P107" s="88"/>
      <c r="Q107" s="88"/>
      <c r="R107" s="52"/>
      <c r="S107" s="53"/>
      <c r="T107" s="53"/>
      <c r="U107" s="53"/>
      <c r="V107" s="53"/>
      <c r="W107" s="53"/>
      <c r="X107" s="53"/>
      <c r="Y107" s="53"/>
      <c r="Z107" s="53"/>
    </row>
    <row r="108" spans="3:26" ht="10.5" x14ac:dyDescent="0.25">
      <c r="C108" s="65"/>
      <c r="D108" s="51"/>
      <c r="E108" s="51"/>
      <c r="F108" s="58"/>
      <c r="G108" s="58"/>
      <c r="H108" s="58"/>
      <c r="I108" s="58"/>
      <c r="M108" s="25"/>
      <c r="O108" s="88"/>
      <c r="P108" s="88"/>
      <c r="Q108" s="88"/>
      <c r="R108" s="52"/>
      <c r="S108" s="53"/>
      <c r="T108" s="53"/>
      <c r="U108" s="53"/>
      <c r="V108" s="53"/>
      <c r="W108" s="53"/>
      <c r="X108" s="53"/>
      <c r="Y108" s="53"/>
      <c r="Z108" s="53"/>
    </row>
    <row r="109" spans="3:26" ht="10.5" x14ac:dyDescent="0.25">
      <c r="C109" s="65"/>
      <c r="D109" s="51"/>
      <c r="E109" s="51"/>
      <c r="F109" s="58"/>
      <c r="G109" s="58"/>
      <c r="H109" s="58"/>
      <c r="I109" s="58"/>
      <c r="M109" s="25"/>
      <c r="O109" s="88"/>
      <c r="P109" s="88"/>
      <c r="Q109" s="88"/>
      <c r="R109" s="52"/>
      <c r="S109" s="53"/>
      <c r="T109" s="53"/>
      <c r="U109" s="53"/>
      <c r="V109" s="53"/>
      <c r="W109" s="53"/>
      <c r="X109" s="53"/>
      <c r="Y109" s="53"/>
      <c r="Z109" s="53"/>
    </row>
    <row r="110" spans="3:26" ht="10.5" x14ac:dyDescent="0.25">
      <c r="C110" s="65"/>
      <c r="D110" s="51"/>
      <c r="E110" s="51"/>
      <c r="F110" s="58"/>
      <c r="G110" s="58"/>
      <c r="H110" s="58"/>
      <c r="I110" s="58"/>
      <c r="M110" s="25"/>
      <c r="O110" s="88"/>
      <c r="P110" s="88"/>
      <c r="Q110" s="88"/>
      <c r="R110" s="52"/>
      <c r="S110" s="53"/>
      <c r="T110" s="53"/>
      <c r="U110" s="53"/>
      <c r="V110" s="53"/>
      <c r="W110" s="53"/>
      <c r="X110" s="53"/>
      <c r="Y110" s="53"/>
      <c r="Z110" s="53"/>
    </row>
    <row r="111" spans="3:26" ht="10.5" x14ac:dyDescent="0.25">
      <c r="C111" s="65"/>
      <c r="D111" s="51"/>
      <c r="E111" s="51"/>
      <c r="F111" s="58"/>
      <c r="G111" s="58"/>
      <c r="H111" s="58"/>
      <c r="I111" s="58"/>
      <c r="M111" s="25"/>
      <c r="O111" s="88"/>
      <c r="P111" s="88"/>
      <c r="Q111" s="88"/>
      <c r="R111" s="52"/>
      <c r="S111" s="53"/>
      <c r="T111" s="53"/>
      <c r="U111" s="53"/>
      <c r="V111" s="53"/>
      <c r="W111" s="53"/>
      <c r="X111" s="53"/>
      <c r="Y111" s="53"/>
      <c r="Z111" s="53"/>
    </row>
    <row r="112" spans="3:26" ht="10.5" x14ac:dyDescent="0.25">
      <c r="C112" s="65"/>
      <c r="D112" s="51"/>
      <c r="E112" s="51"/>
      <c r="F112" s="58"/>
      <c r="G112" s="58"/>
      <c r="H112" s="58"/>
      <c r="I112" s="58"/>
      <c r="M112" s="25"/>
      <c r="O112" s="88"/>
      <c r="P112" s="88"/>
      <c r="Q112" s="88"/>
      <c r="R112" s="52"/>
      <c r="S112" s="53"/>
      <c r="T112" s="53"/>
      <c r="U112" s="53"/>
      <c r="V112" s="53"/>
      <c r="W112" s="53"/>
      <c r="X112" s="53"/>
      <c r="Y112" s="53"/>
      <c r="Z112" s="53"/>
    </row>
    <row r="113" spans="3:26" ht="10.5" x14ac:dyDescent="0.25">
      <c r="C113" s="65"/>
      <c r="D113" s="51"/>
      <c r="E113" s="51"/>
      <c r="F113" s="58"/>
      <c r="G113" s="58"/>
      <c r="H113" s="58"/>
      <c r="I113" s="58"/>
      <c r="M113" s="25"/>
      <c r="O113" s="88"/>
      <c r="P113" s="88"/>
      <c r="Q113" s="88"/>
      <c r="R113" s="52"/>
      <c r="S113" s="53"/>
      <c r="T113" s="53"/>
      <c r="U113" s="53"/>
      <c r="V113" s="53"/>
      <c r="W113" s="53"/>
      <c r="X113" s="53"/>
      <c r="Y113" s="53"/>
      <c r="Z113" s="53"/>
    </row>
    <row r="114" spans="3:26" ht="10.5" x14ac:dyDescent="0.25">
      <c r="C114" s="65"/>
      <c r="D114" s="51"/>
      <c r="E114" s="51"/>
      <c r="F114" s="58"/>
      <c r="G114" s="58"/>
      <c r="H114" s="58"/>
      <c r="I114" s="58"/>
      <c r="M114" s="25"/>
      <c r="O114" s="88"/>
      <c r="P114" s="88"/>
      <c r="Q114" s="88"/>
      <c r="R114" s="52"/>
      <c r="S114" s="53"/>
      <c r="T114" s="53"/>
      <c r="U114" s="53"/>
      <c r="V114" s="53"/>
      <c r="W114" s="53"/>
      <c r="X114" s="53"/>
      <c r="Y114" s="53"/>
      <c r="Z114" s="53"/>
    </row>
    <row r="115" spans="3:26" ht="10.5" x14ac:dyDescent="0.25">
      <c r="C115" s="65"/>
      <c r="D115" s="51"/>
      <c r="E115" s="51"/>
      <c r="F115" s="58"/>
      <c r="G115" s="58"/>
      <c r="H115" s="58"/>
      <c r="I115" s="58"/>
      <c r="M115" s="25"/>
      <c r="O115" s="88"/>
      <c r="P115" s="88"/>
      <c r="Q115" s="88"/>
      <c r="R115" s="52"/>
      <c r="S115" s="53"/>
      <c r="T115" s="53"/>
      <c r="U115" s="53"/>
      <c r="V115" s="53"/>
      <c r="W115" s="53"/>
      <c r="X115" s="53"/>
      <c r="Y115" s="53"/>
      <c r="Z115" s="53"/>
    </row>
    <row r="116" spans="3:26" ht="10.5" x14ac:dyDescent="0.25">
      <c r="C116" s="65"/>
      <c r="D116" s="51"/>
      <c r="E116" s="51"/>
      <c r="F116" s="58"/>
      <c r="G116" s="58"/>
      <c r="H116" s="58"/>
      <c r="I116" s="58"/>
      <c r="M116" s="25"/>
      <c r="O116" s="88"/>
      <c r="P116" s="88"/>
      <c r="Q116" s="88"/>
      <c r="R116" s="52"/>
      <c r="S116" s="53"/>
      <c r="T116" s="53"/>
      <c r="U116" s="53"/>
      <c r="V116" s="53"/>
      <c r="W116" s="53"/>
      <c r="X116" s="53"/>
      <c r="Y116" s="53"/>
      <c r="Z116" s="53"/>
    </row>
    <row r="117" spans="3:26" ht="10.5" x14ac:dyDescent="0.25">
      <c r="C117" s="65"/>
      <c r="D117" s="51"/>
      <c r="E117" s="51"/>
      <c r="F117" s="58"/>
      <c r="G117" s="58"/>
      <c r="H117" s="58"/>
      <c r="I117" s="58"/>
      <c r="M117" s="25"/>
      <c r="O117" s="88"/>
      <c r="P117" s="88"/>
      <c r="Q117" s="88"/>
      <c r="R117" s="52"/>
      <c r="S117" s="53"/>
      <c r="T117" s="53"/>
      <c r="U117" s="53"/>
      <c r="V117" s="53"/>
      <c r="W117" s="53"/>
      <c r="X117" s="53"/>
      <c r="Y117" s="53"/>
      <c r="Z117" s="53"/>
    </row>
    <row r="118" spans="3:26" ht="10.5" x14ac:dyDescent="0.25">
      <c r="C118" s="65"/>
      <c r="D118" s="51"/>
      <c r="E118" s="51"/>
      <c r="F118" s="58"/>
      <c r="G118" s="58"/>
      <c r="H118" s="58"/>
      <c r="I118" s="58"/>
      <c r="M118" s="25"/>
      <c r="O118" s="88"/>
      <c r="P118" s="88"/>
      <c r="Q118" s="88"/>
      <c r="R118" s="52"/>
      <c r="S118" s="53"/>
      <c r="T118" s="53"/>
      <c r="U118" s="53"/>
      <c r="V118" s="53"/>
      <c r="W118" s="53"/>
      <c r="X118" s="53"/>
      <c r="Y118" s="53"/>
      <c r="Z118" s="53"/>
    </row>
    <row r="119" spans="3:26" ht="10.5" x14ac:dyDescent="0.25">
      <c r="C119" s="65"/>
      <c r="D119" s="51"/>
      <c r="E119" s="51"/>
      <c r="F119" s="58"/>
      <c r="G119" s="58"/>
      <c r="H119" s="58"/>
      <c r="I119" s="58"/>
      <c r="M119" s="25"/>
      <c r="O119" s="88"/>
      <c r="P119" s="88"/>
      <c r="Q119" s="88"/>
      <c r="R119" s="52"/>
      <c r="S119" s="53"/>
      <c r="T119" s="53"/>
      <c r="U119" s="53"/>
      <c r="V119" s="53"/>
      <c r="W119" s="53"/>
      <c r="X119" s="53"/>
      <c r="Y119" s="53"/>
      <c r="Z119" s="53"/>
    </row>
    <row r="120" spans="3:26" ht="10.5" x14ac:dyDescent="0.25">
      <c r="C120" s="65"/>
      <c r="D120" s="51"/>
      <c r="E120" s="51"/>
      <c r="F120" s="58"/>
      <c r="G120" s="58"/>
      <c r="H120" s="58"/>
      <c r="I120" s="58"/>
      <c r="M120" s="25"/>
      <c r="O120" s="88"/>
      <c r="P120" s="88"/>
      <c r="Q120" s="88"/>
      <c r="R120" s="52"/>
      <c r="S120" s="53"/>
      <c r="T120" s="53"/>
      <c r="U120" s="53"/>
      <c r="V120" s="53"/>
      <c r="W120" s="53"/>
      <c r="X120" s="53"/>
      <c r="Y120" s="53"/>
      <c r="Z120" s="53"/>
    </row>
    <row r="121" spans="3:26" ht="10.5" x14ac:dyDescent="0.25">
      <c r="C121" s="65"/>
      <c r="D121" s="51"/>
      <c r="E121" s="51"/>
      <c r="F121" s="58"/>
      <c r="G121" s="58"/>
      <c r="H121" s="58"/>
      <c r="I121" s="58"/>
      <c r="M121" s="25"/>
      <c r="O121" s="88"/>
      <c r="P121" s="88"/>
      <c r="Q121" s="88"/>
      <c r="R121" s="52"/>
      <c r="S121" s="53"/>
      <c r="T121" s="53"/>
      <c r="U121" s="53"/>
      <c r="V121" s="53"/>
      <c r="W121" s="53"/>
      <c r="X121" s="53"/>
      <c r="Y121" s="53"/>
      <c r="Z121" s="53"/>
    </row>
    <row r="122" spans="3:26" ht="10.5" x14ac:dyDescent="0.25">
      <c r="C122" s="65"/>
      <c r="D122" s="51"/>
      <c r="E122" s="51"/>
      <c r="F122" s="58"/>
      <c r="G122" s="58"/>
      <c r="H122" s="58"/>
      <c r="I122" s="58"/>
      <c r="M122" s="25"/>
      <c r="O122" s="88"/>
      <c r="P122" s="88"/>
      <c r="Q122" s="88"/>
      <c r="R122" s="52"/>
      <c r="S122" s="53"/>
      <c r="T122" s="53"/>
      <c r="U122" s="53"/>
      <c r="V122" s="53"/>
      <c r="W122" s="53"/>
      <c r="X122" s="53"/>
      <c r="Y122" s="53"/>
      <c r="Z122" s="53"/>
    </row>
    <row r="123" spans="3:26" ht="10.5" x14ac:dyDescent="0.25">
      <c r="C123" s="65"/>
      <c r="D123" s="51"/>
      <c r="E123" s="51"/>
      <c r="F123" s="58"/>
      <c r="G123" s="58"/>
      <c r="H123" s="58"/>
      <c r="I123" s="58"/>
      <c r="M123" s="25"/>
      <c r="O123" s="88"/>
      <c r="P123" s="88"/>
      <c r="Q123" s="88"/>
      <c r="R123" s="52"/>
      <c r="S123" s="53"/>
      <c r="T123" s="53"/>
      <c r="U123" s="53"/>
      <c r="V123" s="53"/>
      <c r="W123" s="53"/>
      <c r="X123" s="53"/>
      <c r="Y123" s="53"/>
      <c r="Z123" s="53"/>
    </row>
    <row r="124" spans="3:26" ht="10.5" x14ac:dyDescent="0.25">
      <c r="C124" s="65"/>
      <c r="D124" s="51"/>
      <c r="E124" s="51"/>
      <c r="F124" s="58"/>
      <c r="G124" s="58"/>
      <c r="H124" s="58"/>
      <c r="I124" s="58"/>
      <c r="M124" s="25"/>
      <c r="O124" s="88"/>
      <c r="P124" s="88"/>
      <c r="Q124" s="88"/>
      <c r="R124" s="52"/>
      <c r="S124" s="53"/>
      <c r="T124" s="53"/>
      <c r="U124" s="53"/>
      <c r="V124" s="53"/>
      <c r="W124" s="53"/>
      <c r="X124" s="53"/>
      <c r="Y124" s="53"/>
      <c r="Z124" s="53"/>
    </row>
    <row r="125" spans="3:26" ht="10.5" x14ac:dyDescent="0.25">
      <c r="C125" s="65"/>
      <c r="D125" s="51"/>
      <c r="E125" s="51"/>
      <c r="F125" s="58"/>
      <c r="G125" s="58"/>
      <c r="H125" s="58"/>
      <c r="I125" s="58"/>
      <c r="M125" s="25"/>
      <c r="O125" s="88"/>
      <c r="P125" s="88"/>
      <c r="Q125" s="88"/>
      <c r="R125" s="52"/>
      <c r="S125" s="53"/>
      <c r="T125" s="53"/>
      <c r="U125" s="53"/>
      <c r="V125" s="53"/>
      <c r="W125" s="53"/>
      <c r="X125" s="53"/>
      <c r="Y125" s="53"/>
      <c r="Z125" s="53"/>
    </row>
    <row r="126" spans="3:26" ht="10.5" x14ac:dyDescent="0.25">
      <c r="C126" s="65"/>
      <c r="D126" s="51"/>
      <c r="E126" s="51"/>
      <c r="F126" s="58"/>
      <c r="G126" s="58"/>
      <c r="H126" s="58"/>
      <c r="I126" s="58"/>
      <c r="M126" s="25"/>
      <c r="O126" s="88"/>
      <c r="P126" s="88"/>
      <c r="Q126" s="88"/>
      <c r="R126" s="52"/>
      <c r="S126" s="53"/>
      <c r="T126" s="53"/>
      <c r="U126" s="53"/>
      <c r="V126" s="53"/>
      <c r="W126" s="53"/>
      <c r="X126" s="53"/>
      <c r="Y126" s="53"/>
      <c r="Z126" s="53"/>
    </row>
    <row r="127" spans="3:26" ht="10.5" x14ac:dyDescent="0.25">
      <c r="C127" s="65"/>
      <c r="D127" s="51"/>
      <c r="E127" s="51"/>
      <c r="F127" s="58"/>
      <c r="G127" s="58"/>
      <c r="H127" s="58"/>
      <c r="I127" s="58"/>
      <c r="M127" s="25"/>
      <c r="O127" s="88"/>
      <c r="P127" s="88"/>
      <c r="Q127" s="88"/>
      <c r="R127" s="52"/>
      <c r="S127" s="53"/>
      <c r="T127" s="53"/>
      <c r="U127" s="53"/>
      <c r="V127" s="53"/>
      <c r="W127" s="53"/>
      <c r="X127" s="53"/>
      <c r="Y127" s="53"/>
      <c r="Z127" s="53"/>
    </row>
    <row r="128" spans="3:26" ht="10.5" x14ac:dyDescent="0.25">
      <c r="C128" s="65"/>
      <c r="D128" s="51"/>
      <c r="E128" s="51"/>
      <c r="F128" s="58"/>
      <c r="G128" s="58"/>
      <c r="H128" s="58"/>
      <c r="I128" s="58"/>
      <c r="M128" s="25"/>
      <c r="O128" s="88"/>
      <c r="P128" s="88"/>
      <c r="Q128" s="88"/>
      <c r="R128" s="52"/>
      <c r="S128" s="53"/>
      <c r="T128" s="53"/>
      <c r="U128" s="53"/>
      <c r="V128" s="53"/>
      <c r="W128" s="53"/>
      <c r="X128" s="53"/>
      <c r="Y128" s="53"/>
      <c r="Z128" s="53"/>
    </row>
    <row r="129" spans="3:26" ht="10.5" x14ac:dyDescent="0.25">
      <c r="C129" s="65"/>
      <c r="D129" s="51"/>
      <c r="E129" s="51"/>
      <c r="F129" s="58"/>
      <c r="G129" s="58"/>
      <c r="H129" s="58"/>
      <c r="I129" s="58"/>
      <c r="M129" s="25"/>
      <c r="T129" s="53"/>
      <c r="U129" s="53"/>
      <c r="V129" s="53"/>
      <c r="W129" s="53"/>
      <c r="X129" s="53"/>
      <c r="Y129" s="53"/>
      <c r="Z129" s="53"/>
    </row>
    <row r="130" spans="3:26" ht="31.5" x14ac:dyDescent="0.25">
      <c r="C130" s="65"/>
      <c r="D130" s="51"/>
      <c r="E130" s="51"/>
      <c r="F130" s="58"/>
      <c r="G130" s="58"/>
      <c r="H130" s="58"/>
      <c r="I130" s="58"/>
      <c r="K130" s="42" t="s">
        <v>205</v>
      </c>
      <c r="L130" s="42" t="s">
        <v>206</v>
      </c>
      <c r="M130" s="25"/>
      <c r="T130" s="53"/>
      <c r="U130" s="53"/>
      <c r="V130" s="53"/>
      <c r="W130" s="53"/>
      <c r="X130" s="53"/>
      <c r="Y130" s="53"/>
      <c r="Z130" s="53"/>
    </row>
    <row r="131" spans="3:26" ht="10.5" x14ac:dyDescent="0.25">
      <c r="C131" s="65"/>
      <c r="D131" s="51"/>
      <c r="E131" s="51"/>
      <c r="F131" s="58"/>
      <c r="G131" s="58"/>
      <c r="H131" s="58"/>
      <c r="I131" s="58"/>
      <c r="J131" s="44" t="s">
        <v>167</v>
      </c>
      <c r="K131" s="42">
        <f t="shared" ref="K131:K158" si="0">D138/232</f>
        <v>0</v>
      </c>
      <c r="L131" s="42"/>
      <c r="M131" s="25"/>
      <c r="T131" s="53"/>
      <c r="U131" s="53"/>
      <c r="V131" s="53"/>
      <c r="W131" s="53"/>
      <c r="X131" s="53"/>
      <c r="Y131" s="53"/>
      <c r="Z131" s="53"/>
    </row>
    <row r="132" spans="3:26" ht="10.5" x14ac:dyDescent="0.25">
      <c r="C132" s="65"/>
      <c r="D132" s="51"/>
      <c r="E132" s="51"/>
      <c r="F132" s="58"/>
      <c r="G132" s="58"/>
      <c r="H132" s="58"/>
      <c r="I132" s="58"/>
      <c r="J132" s="44"/>
      <c r="K132" s="43">
        <f t="shared" si="0"/>
        <v>12.008620689655173</v>
      </c>
      <c r="L132" s="43">
        <v>18</v>
      </c>
      <c r="M132" s="25"/>
      <c r="T132" s="53"/>
      <c r="U132" s="53"/>
      <c r="V132" s="53"/>
      <c r="W132" s="53"/>
      <c r="X132" s="53"/>
      <c r="Y132" s="53"/>
      <c r="Z132" s="53"/>
    </row>
    <row r="133" spans="3:26" ht="10.5" x14ac:dyDescent="0.25">
      <c r="C133" s="65"/>
      <c r="D133" s="51"/>
      <c r="E133" s="51"/>
      <c r="F133" s="58"/>
      <c r="G133" s="58"/>
      <c r="H133" s="58"/>
      <c r="I133" s="58"/>
      <c r="J133" s="41">
        <v>36</v>
      </c>
      <c r="K133" s="43">
        <f t="shared" si="0"/>
        <v>7.431034482758621</v>
      </c>
      <c r="L133" s="43">
        <v>19</v>
      </c>
      <c r="M133" s="25"/>
      <c r="T133" s="53"/>
      <c r="U133" s="53"/>
      <c r="V133" s="53"/>
      <c r="W133" s="53"/>
      <c r="X133" s="53"/>
      <c r="Y133" s="53"/>
      <c r="Z133" s="53"/>
    </row>
    <row r="134" spans="3:26" ht="10.5" x14ac:dyDescent="0.25">
      <c r="C134" s="65"/>
      <c r="D134" s="51"/>
      <c r="E134" s="51"/>
      <c r="F134" s="58"/>
      <c r="G134" s="58"/>
      <c r="H134" s="58"/>
      <c r="I134" s="58"/>
      <c r="J134" s="41">
        <v>46</v>
      </c>
      <c r="K134" s="43">
        <f t="shared" si="0"/>
        <v>9.0474137931034484</v>
      </c>
      <c r="L134" s="43">
        <v>20</v>
      </c>
      <c r="M134" s="25"/>
      <c r="T134" s="53"/>
      <c r="U134" s="53"/>
      <c r="V134" s="53"/>
      <c r="W134" s="53"/>
      <c r="X134" s="53"/>
      <c r="Y134" s="53"/>
      <c r="Z134" s="53"/>
    </row>
    <row r="135" spans="3:26" ht="10.5" x14ac:dyDescent="0.25">
      <c r="J135" s="41">
        <v>35</v>
      </c>
      <c r="K135" s="43">
        <f t="shared" si="0"/>
        <v>9.5948275862068968</v>
      </c>
      <c r="L135" s="43">
        <v>21</v>
      </c>
      <c r="M135" s="25"/>
    </row>
    <row r="136" spans="3:26" ht="10.5" x14ac:dyDescent="0.25">
      <c r="E136" s="75" t="s">
        <v>168</v>
      </c>
      <c r="F136" s="75"/>
      <c r="G136" s="75"/>
      <c r="H136" s="37" t="s">
        <v>170</v>
      </c>
      <c r="J136" s="41">
        <v>58</v>
      </c>
      <c r="K136" s="43">
        <f t="shared" si="0"/>
        <v>10.711206896551724</v>
      </c>
      <c r="L136" s="43">
        <v>22</v>
      </c>
      <c r="M136" s="25"/>
    </row>
    <row r="137" spans="3:26" ht="10.5" x14ac:dyDescent="0.25">
      <c r="C137" s="67" t="s">
        <v>171</v>
      </c>
      <c r="D137" s="44" t="s">
        <v>166</v>
      </c>
      <c r="E137" s="76" t="s">
        <v>169</v>
      </c>
      <c r="F137" s="76"/>
      <c r="G137" s="44" t="s">
        <v>167</v>
      </c>
      <c r="H137" s="76" t="s">
        <v>169</v>
      </c>
      <c r="I137" s="76"/>
      <c r="J137" s="41">
        <v>50</v>
      </c>
      <c r="K137" s="43">
        <f t="shared" si="0"/>
        <v>10.991379310344827</v>
      </c>
      <c r="L137" s="43">
        <v>23</v>
      </c>
      <c r="M137" s="25"/>
    </row>
    <row r="138" spans="3:26" ht="10.5" x14ac:dyDescent="0.25">
      <c r="C138" s="67">
        <v>0</v>
      </c>
      <c r="D138" s="44"/>
      <c r="E138" s="44"/>
      <c r="F138" s="44"/>
      <c r="G138" s="44"/>
      <c r="H138" s="44"/>
      <c r="I138" s="44"/>
      <c r="J138" s="41">
        <v>38</v>
      </c>
      <c r="K138" s="43">
        <f t="shared" si="0"/>
        <v>8.7801724137931032</v>
      </c>
      <c r="L138" s="43">
        <v>24</v>
      </c>
      <c r="M138" s="25"/>
    </row>
    <row r="139" spans="3:26" ht="10.5" x14ac:dyDescent="0.25">
      <c r="C139" s="68" t="s">
        <v>139</v>
      </c>
      <c r="D139" s="41">
        <v>2786</v>
      </c>
      <c r="E139" s="72">
        <v>-14</v>
      </c>
      <c r="F139" s="72"/>
      <c r="G139" s="41">
        <v>90</v>
      </c>
      <c r="H139" s="73">
        <v>31</v>
      </c>
      <c r="I139" s="73"/>
      <c r="J139" s="41">
        <v>36</v>
      </c>
      <c r="K139" s="43">
        <f t="shared" si="0"/>
        <v>10.530172413793103</v>
      </c>
      <c r="L139" s="43">
        <v>25</v>
      </c>
      <c r="M139" s="25"/>
    </row>
    <row r="140" spans="3:26" ht="10.5" x14ac:dyDescent="0.25">
      <c r="C140" s="68" t="s">
        <v>140</v>
      </c>
      <c r="D140" s="41">
        <v>1724</v>
      </c>
      <c r="E140" s="72">
        <v>-5</v>
      </c>
      <c r="F140" s="72"/>
      <c r="G140" s="41">
        <v>95</v>
      </c>
      <c r="H140" s="73">
        <v>29</v>
      </c>
      <c r="I140" s="73"/>
      <c r="J140" s="41">
        <v>40</v>
      </c>
      <c r="K140" s="43">
        <f t="shared" si="0"/>
        <v>11.75</v>
      </c>
      <c r="L140" s="43">
        <v>26</v>
      </c>
      <c r="M140" s="25"/>
    </row>
    <row r="141" spans="3:26" ht="10.5" x14ac:dyDescent="0.25">
      <c r="C141" s="68" t="s">
        <v>141</v>
      </c>
      <c r="D141" s="41">
        <v>2099</v>
      </c>
      <c r="E141" s="72">
        <v>-5</v>
      </c>
      <c r="F141" s="72"/>
      <c r="G141" s="41">
        <v>95</v>
      </c>
      <c r="H141" s="73">
        <v>32</v>
      </c>
      <c r="I141" s="73"/>
      <c r="J141" s="41">
        <v>45</v>
      </c>
      <c r="K141" s="43">
        <f t="shared" si="0"/>
        <v>10.844827586206897</v>
      </c>
      <c r="L141" s="43">
        <v>27</v>
      </c>
      <c r="M141" s="25"/>
    </row>
    <row r="142" spans="3:26" ht="10.5" x14ac:dyDescent="0.25">
      <c r="C142" s="68" t="s">
        <v>142</v>
      </c>
      <c r="D142" s="41">
        <v>2226</v>
      </c>
      <c r="E142" s="72">
        <v>-4</v>
      </c>
      <c r="F142" s="72"/>
      <c r="G142" s="41">
        <v>95</v>
      </c>
      <c r="H142" s="73">
        <v>25</v>
      </c>
      <c r="I142" s="73"/>
      <c r="J142" s="41">
        <v>33</v>
      </c>
      <c r="K142" s="43">
        <f t="shared" si="0"/>
        <v>11.370689655172415</v>
      </c>
      <c r="L142" s="43">
        <v>28</v>
      </c>
      <c r="M142" s="25"/>
    </row>
    <row r="143" spans="3:26" ht="10.5" x14ac:dyDescent="0.25">
      <c r="C143" s="68" t="s">
        <v>143</v>
      </c>
      <c r="D143" s="41">
        <v>2485</v>
      </c>
      <c r="E143" s="72">
        <v>-7</v>
      </c>
      <c r="F143" s="72"/>
      <c r="G143" s="41">
        <v>90</v>
      </c>
      <c r="H143" s="73">
        <v>26</v>
      </c>
      <c r="I143" s="73"/>
      <c r="J143" s="41">
        <v>36</v>
      </c>
      <c r="K143" s="43">
        <f t="shared" si="0"/>
        <v>7.5948275862068968</v>
      </c>
      <c r="L143" s="43">
        <v>29</v>
      </c>
      <c r="M143" s="25"/>
    </row>
    <row r="144" spans="3:26" ht="10.5" x14ac:dyDescent="0.25">
      <c r="C144" s="68" t="s">
        <v>144</v>
      </c>
      <c r="D144" s="41">
        <v>2550</v>
      </c>
      <c r="E144" s="72">
        <v>-3</v>
      </c>
      <c r="F144" s="72"/>
      <c r="G144" s="41">
        <v>90</v>
      </c>
      <c r="H144" s="73">
        <v>31</v>
      </c>
      <c r="I144" s="73"/>
      <c r="J144" s="41">
        <v>30</v>
      </c>
      <c r="K144" s="43">
        <f t="shared" si="0"/>
        <v>9.4396551724137936</v>
      </c>
      <c r="L144" s="43">
        <v>30</v>
      </c>
      <c r="M144" s="25"/>
    </row>
    <row r="145" spans="3:13" ht="10.5" x14ac:dyDescent="0.25">
      <c r="C145" s="68" t="s">
        <v>145</v>
      </c>
      <c r="D145" s="41">
        <v>2037</v>
      </c>
      <c r="E145" s="72">
        <v>-4</v>
      </c>
      <c r="F145" s="72"/>
      <c r="G145" s="41">
        <v>95</v>
      </c>
      <c r="H145" s="73">
        <v>31</v>
      </c>
      <c r="I145" s="73"/>
      <c r="J145" s="41">
        <v>34</v>
      </c>
      <c r="K145" s="43">
        <f t="shared" si="0"/>
        <v>12.452586206896552</v>
      </c>
      <c r="L145" s="43">
        <v>31</v>
      </c>
      <c r="M145" s="25"/>
    </row>
    <row r="146" spans="3:13" ht="10.5" x14ac:dyDescent="0.25">
      <c r="C146" s="68" t="s">
        <v>146</v>
      </c>
      <c r="D146" s="41">
        <v>2443</v>
      </c>
      <c r="E146" s="72">
        <v>-7</v>
      </c>
      <c r="F146" s="72"/>
      <c r="G146" s="41">
        <v>90</v>
      </c>
      <c r="H146" s="73">
        <v>30</v>
      </c>
      <c r="I146" s="73"/>
      <c r="J146" s="41">
        <v>42</v>
      </c>
      <c r="K146" s="43">
        <f t="shared" si="0"/>
        <v>9.5818965517241388</v>
      </c>
      <c r="L146" s="43">
        <v>32</v>
      </c>
      <c r="M146" s="25"/>
    </row>
    <row r="147" spans="3:13" ht="10.5" x14ac:dyDescent="0.25">
      <c r="C147" s="68" t="s">
        <v>149</v>
      </c>
      <c r="D147" s="41">
        <v>2726</v>
      </c>
      <c r="E147" s="72">
        <v>-9</v>
      </c>
      <c r="F147" s="72"/>
      <c r="G147" s="41">
        <v>90</v>
      </c>
      <c r="H147" s="73">
        <v>28</v>
      </c>
      <c r="I147" s="73"/>
      <c r="J147" s="41">
        <v>38</v>
      </c>
      <c r="K147" s="43">
        <f t="shared" si="0"/>
        <v>6.7068965517241379</v>
      </c>
      <c r="L147" s="43">
        <v>33</v>
      </c>
      <c r="M147" s="25"/>
    </row>
    <row r="148" spans="3:13" ht="10.5" x14ac:dyDescent="0.25">
      <c r="C148" s="68" t="s">
        <v>147</v>
      </c>
      <c r="D148" s="41">
        <v>2516</v>
      </c>
      <c r="E148" s="72">
        <v>-3</v>
      </c>
      <c r="F148" s="72"/>
      <c r="G148" s="41">
        <v>90</v>
      </c>
      <c r="H148" s="73">
        <v>32</v>
      </c>
      <c r="I148" s="73"/>
      <c r="J148" s="41">
        <v>40</v>
      </c>
      <c r="K148" s="43">
        <f t="shared" si="0"/>
        <v>8</v>
      </c>
      <c r="L148" s="43">
        <v>34</v>
      </c>
      <c r="M148" s="25"/>
    </row>
    <row r="149" spans="3:13" ht="10.5" x14ac:dyDescent="0.25">
      <c r="C149" s="68" t="s">
        <v>148</v>
      </c>
      <c r="D149" s="41">
        <v>2638</v>
      </c>
      <c r="E149" s="72">
        <v>-3</v>
      </c>
      <c r="F149" s="72"/>
      <c r="G149" s="41">
        <v>90</v>
      </c>
      <c r="H149" s="73">
        <v>31</v>
      </c>
      <c r="I149" s="73"/>
      <c r="J149" s="41">
        <v>30</v>
      </c>
      <c r="K149" s="43">
        <f t="shared" si="0"/>
        <v>11.120689655172415</v>
      </c>
      <c r="L149" s="43">
        <v>35</v>
      </c>
      <c r="M149" s="25"/>
    </row>
    <row r="150" spans="3:13" ht="10.5" x14ac:dyDescent="0.25">
      <c r="C150" s="68" t="s">
        <v>150</v>
      </c>
      <c r="D150" s="41">
        <v>1762</v>
      </c>
      <c r="E150" s="72">
        <v>-5</v>
      </c>
      <c r="F150" s="72"/>
      <c r="G150" s="41">
        <v>90</v>
      </c>
      <c r="H150" s="73">
        <v>34</v>
      </c>
      <c r="I150" s="73"/>
      <c r="J150" s="41">
        <v>38</v>
      </c>
      <c r="K150" s="43">
        <f t="shared" si="0"/>
        <v>10.163793103448276</v>
      </c>
      <c r="L150" s="43">
        <v>36</v>
      </c>
      <c r="M150" s="25"/>
    </row>
    <row r="151" spans="3:13" ht="10.5" x14ac:dyDescent="0.25">
      <c r="C151" s="68" t="s">
        <v>151</v>
      </c>
      <c r="D151" s="41">
        <v>2190</v>
      </c>
      <c r="E151" s="72">
        <v>-6</v>
      </c>
      <c r="F151" s="72"/>
      <c r="G151" s="41">
        <v>90</v>
      </c>
      <c r="H151" s="73">
        <v>33</v>
      </c>
      <c r="I151" s="73"/>
      <c r="J151" s="41">
        <v>40</v>
      </c>
      <c r="K151" s="43">
        <f t="shared" si="0"/>
        <v>9.112068965517242</v>
      </c>
      <c r="L151" s="43">
        <v>37</v>
      </c>
      <c r="M151" s="25"/>
    </row>
    <row r="152" spans="3:13" ht="10.5" x14ac:dyDescent="0.25">
      <c r="C152" s="68" t="s">
        <v>152</v>
      </c>
      <c r="D152" s="41">
        <v>2889</v>
      </c>
      <c r="E152" s="72">
        <v>-11</v>
      </c>
      <c r="F152" s="72"/>
      <c r="G152" s="41">
        <v>90</v>
      </c>
      <c r="H152" s="73">
        <v>29</v>
      </c>
      <c r="I152" s="73"/>
      <c r="J152" s="41">
        <v>34</v>
      </c>
      <c r="K152" s="43">
        <f t="shared" si="0"/>
        <v>6.6551724137931032</v>
      </c>
      <c r="L152" s="43">
        <v>38</v>
      </c>
      <c r="M152" s="25"/>
    </row>
    <row r="153" spans="3:13" ht="10.5" x14ac:dyDescent="0.25">
      <c r="C153" s="68" t="s">
        <v>153</v>
      </c>
      <c r="D153" s="41">
        <v>2223</v>
      </c>
      <c r="E153" s="72">
        <v>-5</v>
      </c>
      <c r="F153" s="72"/>
      <c r="G153" s="41">
        <v>95</v>
      </c>
      <c r="H153" s="73">
        <v>31</v>
      </c>
      <c r="I153" s="73"/>
      <c r="J153" s="41">
        <v>34</v>
      </c>
      <c r="K153" s="43">
        <f t="shared" si="0"/>
        <v>10.439655172413794</v>
      </c>
      <c r="L153" s="43">
        <v>39</v>
      </c>
      <c r="M153" s="25"/>
    </row>
    <row r="154" spans="3:13" ht="10.5" x14ac:dyDescent="0.25">
      <c r="C154" s="68" t="s">
        <v>154</v>
      </c>
      <c r="D154" s="41">
        <v>1556</v>
      </c>
      <c r="E154" s="72">
        <v>-2</v>
      </c>
      <c r="F154" s="72"/>
      <c r="G154" s="41">
        <v>90</v>
      </c>
      <c r="H154" s="73">
        <v>32</v>
      </c>
      <c r="I154" s="73"/>
      <c r="J154" s="41">
        <v>38</v>
      </c>
      <c r="K154" s="43">
        <f t="shared" si="0"/>
        <v>11.745689655172415</v>
      </c>
      <c r="L154" s="43">
        <v>40</v>
      </c>
      <c r="M154" s="25"/>
    </row>
    <row r="155" spans="3:13" ht="10.5" x14ac:dyDescent="0.25">
      <c r="C155" s="68" t="s">
        <v>155</v>
      </c>
      <c r="D155" s="41">
        <v>1856</v>
      </c>
      <c r="E155" s="72">
        <v>-5</v>
      </c>
      <c r="F155" s="72"/>
      <c r="G155" s="41">
        <v>90</v>
      </c>
      <c r="H155" s="73">
        <v>35</v>
      </c>
      <c r="I155" s="73"/>
      <c r="J155" s="41">
        <v>40</v>
      </c>
      <c r="K155" s="43">
        <f t="shared" si="0"/>
        <v>10.038793103448276</v>
      </c>
      <c r="L155" s="43">
        <v>41</v>
      </c>
      <c r="M155" s="25"/>
    </row>
    <row r="156" spans="3:13" ht="10.5" x14ac:dyDescent="0.25">
      <c r="C156" s="68" t="s">
        <v>156</v>
      </c>
      <c r="D156" s="41">
        <v>2580</v>
      </c>
      <c r="E156" s="72">
        <v>-7</v>
      </c>
      <c r="F156" s="72"/>
      <c r="G156" s="41">
        <v>90</v>
      </c>
      <c r="H156" s="73">
        <v>30</v>
      </c>
      <c r="I156" s="73"/>
      <c r="J156" s="41">
        <v>47</v>
      </c>
      <c r="K156" s="43">
        <f t="shared" si="0"/>
        <v>11.5</v>
      </c>
      <c r="L156" s="43">
        <v>42</v>
      </c>
      <c r="M156" s="25"/>
    </row>
    <row r="157" spans="3:13" ht="10.5" x14ac:dyDescent="0.25">
      <c r="C157" s="68" t="s">
        <v>157</v>
      </c>
      <c r="D157" s="41">
        <v>2358</v>
      </c>
      <c r="E157" s="72">
        <v>-7</v>
      </c>
      <c r="F157" s="72"/>
      <c r="G157" s="41">
        <v>90</v>
      </c>
      <c r="H157" s="73">
        <v>30</v>
      </c>
      <c r="I157" s="73"/>
      <c r="J157" s="41">
        <v>42</v>
      </c>
      <c r="K157" s="43">
        <f t="shared" si="0"/>
        <v>11.469827586206897</v>
      </c>
      <c r="L157" s="43">
        <v>43</v>
      </c>
      <c r="M157" s="25"/>
    </row>
    <row r="158" spans="3:13" ht="10.5" x14ac:dyDescent="0.25">
      <c r="C158" s="68" t="s">
        <v>158</v>
      </c>
      <c r="D158" s="41">
        <v>2114</v>
      </c>
      <c r="E158" s="72">
        <v>-5</v>
      </c>
      <c r="F158" s="72"/>
      <c r="G158" s="41">
        <v>90</v>
      </c>
      <c r="H158" s="73">
        <v>32</v>
      </c>
      <c r="I158" s="73"/>
      <c r="J158" s="41">
        <v>40</v>
      </c>
      <c r="K158" s="43">
        <f t="shared" si="0"/>
        <v>9.3017241379310338</v>
      </c>
      <c r="L158" s="43">
        <v>44</v>
      </c>
      <c r="M158" s="25"/>
    </row>
    <row r="159" spans="3:13" ht="10.5" x14ac:dyDescent="0.25">
      <c r="C159" s="68" t="s">
        <v>159</v>
      </c>
      <c r="D159" s="41">
        <v>1544</v>
      </c>
      <c r="E159" s="72">
        <v>-4</v>
      </c>
      <c r="F159" s="72"/>
      <c r="G159" s="41">
        <v>90</v>
      </c>
      <c r="H159" s="73">
        <v>31</v>
      </c>
      <c r="I159" s="73"/>
      <c r="J159" s="41">
        <v>34</v>
      </c>
      <c r="M159" s="25"/>
    </row>
    <row r="160" spans="3:13" ht="10.5" x14ac:dyDescent="0.25">
      <c r="C160" s="68" t="s">
        <v>160</v>
      </c>
      <c r="D160" s="41">
        <v>2422</v>
      </c>
      <c r="E160" s="72">
        <v>-7</v>
      </c>
      <c r="F160" s="72"/>
      <c r="G160" s="41">
        <v>90</v>
      </c>
      <c r="H160" s="73">
        <v>30</v>
      </c>
      <c r="I160" s="73"/>
      <c r="J160" s="58"/>
      <c r="M160" s="25"/>
    </row>
    <row r="161" spans="3:13" ht="10.5" x14ac:dyDescent="0.25">
      <c r="C161" s="68" t="s">
        <v>161</v>
      </c>
      <c r="D161" s="41">
        <v>2725</v>
      </c>
      <c r="E161" s="72">
        <v>-10</v>
      </c>
      <c r="F161" s="72"/>
      <c r="G161" s="41">
        <v>90</v>
      </c>
      <c r="H161" s="73">
        <v>30</v>
      </c>
      <c r="I161" s="73"/>
      <c r="M161" s="25"/>
    </row>
    <row r="162" spans="3:13" ht="10.5" x14ac:dyDescent="0.25">
      <c r="C162" s="68" t="s">
        <v>162</v>
      </c>
      <c r="D162" s="41">
        <v>2329</v>
      </c>
      <c r="E162" s="72">
        <v>-5</v>
      </c>
      <c r="F162" s="72"/>
      <c r="G162" s="41">
        <v>90</v>
      </c>
      <c r="H162" s="73">
        <v>28</v>
      </c>
      <c r="I162" s="73"/>
      <c r="M162" s="25"/>
    </row>
    <row r="163" spans="3:13" ht="10.5" x14ac:dyDescent="0.25">
      <c r="C163" s="68" t="s">
        <v>163</v>
      </c>
      <c r="D163" s="41">
        <v>2668</v>
      </c>
      <c r="E163" s="72">
        <v>-11</v>
      </c>
      <c r="F163" s="72"/>
      <c r="G163" s="41">
        <v>90</v>
      </c>
      <c r="H163" s="73">
        <v>29</v>
      </c>
      <c r="I163" s="73"/>
      <c r="M163" s="25"/>
    </row>
    <row r="164" spans="3:13" ht="10.5" x14ac:dyDescent="0.25">
      <c r="C164" s="68" t="s">
        <v>164</v>
      </c>
      <c r="D164" s="41">
        <v>2661</v>
      </c>
      <c r="E164" s="72">
        <v>-14</v>
      </c>
      <c r="F164" s="72"/>
      <c r="G164" s="41">
        <v>90</v>
      </c>
      <c r="H164" s="73">
        <v>30</v>
      </c>
      <c r="I164" s="73"/>
      <c r="M164" s="25"/>
    </row>
    <row r="165" spans="3:13" ht="10.5" x14ac:dyDescent="0.25">
      <c r="C165" s="68" t="s">
        <v>165</v>
      </c>
      <c r="D165" s="41">
        <v>2158</v>
      </c>
      <c r="E165" s="72">
        <v>-6</v>
      </c>
      <c r="F165" s="72"/>
      <c r="G165" s="41">
        <v>90</v>
      </c>
      <c r="H165" s="73">
        <v>32</v>
      </c>
      <c r="I165" s="73"/>
      <c r="M165" s="25"/>
    </row>
    <row r="166" spans="3:13" ht="10.5" x14ac:dyDescent="0.25">
      <c r="C166" s="69">
        <v>0</v>
      </c>
      <c r="D166" s="58"/>
      <c r="E166" s="31"/>
      <c r="F166" s="31"/>
      <c r="G166" s="58"/>
      <c r="H166" s="32"/>
      <c r="I166" s="32"/>
      <c r="M166" s="25"/>
    </row>
    <row r="170" spans="3:13" ht="110" x14ac:dyDescent="0.25">
      <c r="C170" s="70" t="s">
        <v>121</v>
      </c>
      <c r="D170" s="48" t="s">
        <v>62</v>
      </c>
      <c r="E170" s="47" t="s">
        <v>0</v>
      </c>
      <c r="F170" s="38" t="s">
        <v>208</v>
      </c>
      <c r="M170" s="25"/>
    </row>
  </sheetData>
  <mergeCells count="58">
    <mergeCell ref="E151:F151"/>
    <mergeCell ref="F2:I2"/>
    <mergeCell ref="E136:G136"/>
    <mergeCell ref="E137:F137"/>
    <mergeCell ref="H137:I137"/>
    <mergeCell ref="E139:F139"/>
    <mergeCell ref="E158:F158"/>
    <mergeCell ref="E140:F140"/>
    <mergeCell ref="H139:I139"/>
    <mergeCell ref="H140:I140"/>
    <mergeCell ref="E152:F152"/>
    <mergeCell ref="E141:F141"/>
    <mergeCell ref="E142:F142"/>
    <mergeCell ref="E143:F143"/>
    <mergeCell ref="E144:F144"/>
    <mergeCell ref="E145:F145"/>
    <mergeCell ref="E146:F146"/>
    <mergeCell ref="H146:I146"/>
    <mergeCell ref="E147:F147"/>
    <mergeCell ref="E148:F148"/>
    <mergeCell ref="E149:F149"/>
    <mergeCell ref="E150:F150"/>
    <mergeCell ref="E153:F153"/>
    <mergeCell ref="E154:F154"/>
    <mergeCell ref="E155:F155"/>
    <mergeCell ref="E156:F156"/>
    <mergeCell ref="E157:F157"/>
    <mergeCell ref="H141:I141"/>
    <mergeCell ref="H142:I142"/>
    <mergeCell ref="H143:I143"/>
    <mergeCell ref="H144:I144"/>
    <mergeCell ref="H145:I145"/>
    <mergeCell ref="H158:I158"/>
    <mergeCell ref="H147:I147"/>
    <mergeCell ref="H148:I148"/>
    <mergeCell ref="H149:I149"/>
    <mergeCell ref="H150:I150"/>
    <mergeCell ref="H151:I151"/>
    <mergeCell ref="H152:I152"/>
    <mergeCell ref="H153:I153"/>
    <mergeCell ref="H154:I154"/>
    <mergeCell ref="H155:I155"/>
    <mergeCell ref="H156:I156"/>
    <mergeCell ref="H157:I157"/>
    <mergeCell ref="E165:F165"/>
    <mergeCell ref="H165:I165"/>
    <mergeCell ref="H159:I159"/>
    <mergeCell ref="H160:I160"/>
    <mergeCell ref="H161:I161"/>
    <mergeCell ref="H162:I162"/>
    <mergeCell ref="H163:I163"/>
    <mergeCell ref="H164:I164"/>
    <mergeCell ref="E163:F163"/>
    <mergeCell ref="E164:F164"/>
    <mergeCell ref="E159:F159"/>
    <mergeCell ref="E160:F160"/>
    <mergeCell ref="E161:F161"/>
    <mergeCell ref="E162:F16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9F44B-410B-4099-B030-F5F3E3408961}">
  <dimension ref="B1:K14"/>
  <sheetViews>
    <sheetView tabSelected="1" workbookViewId="0">
      <selection activeCell="E5" sqref="E5"/>
    </sheetView>
  </sheetViews>
  <sheetFormatPr baseColWidth="10" defaultRowHeight="14.5" x14ac:dyDescent="0.35"/>
  <cols>
    <col min="1" max="1" width="6.08984375" customWidth="1"/>
    <col min="2" max="2" width="9.54296875" bestFit="1" customWidth="1"/>
    <col min="3" max="3" width="38.7265625" bestFit="1" customWidth="1"/>
    <col min="4" max="11" width="20.6328125" customWidth="1"/>
  </cols>
  <sheetData>
    <row r="1" spans="2:11" x14ac:dyDescent="0.35">
      <c r="C1" s="77" t="s">
        <v>95</v>
      </c>
      <c r="D1" s="78"/>
      <c r="E1" s="78"/>
      <c r="F1" s="78"/>
      <c r="G1" s="78"/>
      <c r="H1" s="78"/>
      <c r="I1" s="78"/>
      <c r="J1" s="78"/>
      <c r="K1" s="78"/>
    </row>
    <row r="2" spans="2:11" ht="29" x14ac:dyDescent="0.35">
      <c r="C2" s="16" t="s">
        <v>103</v>
      </c>
      <c r="D2" s="2" t="s">
        <v>78</v>
      </c>
      <c r="E2" s="2" t="s">
        <v>77</v>
      </c>
      <c r="F2" s="3" t="s">
        <v>102</v>
      </c>
      <c r="G2" s="3" t="s">
        <v>104</v>
      </c>
      <c r="H2" s="3" t="s">
        <v>100</v>
      </c>
      <c r="I2" s="3" t="s">
        <v>81</v>
      </c>
      <c r="J2" s="3" t="s">
        <v>82</v>
      </c>
      <c r="K2" s="3" t="s">
        <v>82</v>
      </c>
    </row>
    <row r="3" spans="2:11" ht="20.5" x14ac:dyDescent="0.35">
      <c r="B3" s="3" t="s">
        <v>21</v>
      </c>
      <c r="C3" s="3" t="s">
        <v>211</v>
      </c>
      <c r="D3" s="2"/>
      <c r="E3" s="2"/>
      <c r="F3" s="17" t="s">
        <v>83</v>
      </c>
      <c r="G3" s="18" t="s">
        <v>105</v>
      </c>
      <c r="H3" s="3" t="s">
        <v>101</v>
      </c>
      <c r="I3" s="3" t="s">
        <v>98</v>
      </c>
      <c r="J3" s="3" t="s">
        <v>86</v>
      </c>
      <c r="K3" s="2" t="s">
        <v>86</v>
      </c>
    </row>
    <row r="4" spans="2:11" x14ac:dyDescent="0.35">
      <c r="C4" s="17" t="s">
        <v>87</v>
      </c>
      <c r="D4" s="17" t="s">
        <v>89</v>
      </c>
      <c r="E4" s="20" t="s">
        <v>88</v>
      </c>
      <c r="F4" s="22" t="s">
        <v>90</v>
      </c>
      <c r="G4" s="22" t="s">
        <v>90</v>
      </c>
      <c r="H4" s="21"/>
      <c r="I4" s="18" t="s">
        <v>92</v>
      </c>
      <c r="J4" s="18" t="s">
        <v>93</v>
      </c>
      <c r="K4" s="18" t="s">
        <v>94</v>
      </c>
    </row>
    <row r="5" spans="2:11" x14ac:dyDescent="0.35">
      <c r="B5" t="s">
        <v>208</v>
      </c>
      <c r="C5" s="40" t="s">
        <v>68</v>
      </c>
      <c r="D5" s="40">
        <f>VLOOKUP(C5,Feuil1!C4:L107,2,FALSE)</f>
        <v>0.43</v>
      </c>
      <c r="E5" s="40"/>
      <c r="F5" s="40"/>
      <c r="G5" s="79">
        <f>SUM(F5:F14)</f>
        <v>0</v>
      </c>
      <c r="H5" s="82">
        <f>IF(G5=0,0,1/G5)</f>
        <v>0</v>
      </c>
      <c r="I5" s="82"/>
      <c r="J5" s="82"/>
      <c r="K5" s="82">
        <f ca="1">SUM(K5:K14)</f>
        <v>0</v>
      </c>
    </row>
    <row r="6" spans="2:11" x14ac:dyDescent="0.35">
      <c r="C6" s="40"/>
      <c r="D6" s="40"/>
      <c r="E6" s="40"/>
      <c r="F6" s="40"/>
      <c r="G6" s="80"/>
      <c r="H6" s="82"/>
      <c r="I6" s="82"/>
      <c r="J6" s="82"/>
      <c r="K6" s="82"/>
    </row>
    <row r="7" spans="2:11" x14ac:dyDescent="0.35">
      <c r="C7" s="40"/>
      <c r="D7" s="40"/>
      <c r="E7" s="40"/>
      <c r="F7" s="40"/>
      <c r="G7" s="80"/>
      <c r="H7" s="82"/>
      <c r="I7" s="82"/>
      <c r="J7" s="82"/>
      <c r="K7" s="82"/>
    </row>
    <row r="8" spans="2:11" x14ac:dyDescent="0.35">
      <c r="C8" s="40"/>
      <c r="D8" s="40"/>
      <c r="E8" s="40"/>
      <c r="F8" s="40"/>
      <c r="G8" s="80"/>
      <c r="H8" s="82"/>
      <c r="I8" s="82"/>
      <c r="J8" s="82"/>
      <c r="K8" s="82"/>
    </row>
    <row r="9" spans="2:11" x14ac:dyDescent="0.35">
      <c r="C9" s="40"/>
      <c r="D9" s="40"/>
      <c r="E9" s="40"/>
      <c r="F9" s="40"/>
      <c r="G9" s="80"/>
      <c r="H9" s="82"/>
      <c r="I9" s="82"/>
      <c r="J9" s="82"/>
      <c r="K9" s="82"/>
    </row>
    <row r="10" spans="2:11" x14ac:dyDescent="0.35">
      <c r="C10" s="40"/>
      <c r="D10" s="40"/>
      <c r="E10" s="40"/>
      <c r="F10" s="40"/>
      <c r="G10" s="80"/>
      <c r="H10" s="82"/>
      <c r="I10" s="82"/>
      <c r="J10" s="82"/>
      <c r="K10" s="82"/>
    </row>
    <row r="11" spans="2:11" x14ac:dyDescent="0.35">
      <c r="C11" s="40"/>
      <c r="D11" s="40"/>
      <c r="E11" s="40"/>
      <c r="F11" s="40"/>
      <c r="G11" s="80"/>
      <c r="H11" s="82"/>
      <c r="I11" s="82"/>
      <c r="J11" s="82"/>
      <c r="K11" s="82"/>
    </row>
    <row r="12" spans="2:11" x14ac:dyDescent="0.35">
      <c r="C12" s="40"/>
      <c r="D12" s="40"/>
      <c r="E12" s="40"/>
      <c r="F12" s="40"/>
      <c r="G12" s="80"/>
      <c r="H12" s="82"/>
      <c r="I12" s="82"/>
      <c r="J12" s="82"/>
      <c r="K12" s="82"/>
    </row>
    <row r="13" spans="2:11" x14ac:dyDescent="0.35">
      <c r="C13" s="40"/>
      <c r="D13" s="40"/>
      <c r="E13" s="40"/>
      <c r="F13" s="40"/>
      <c r="G13" s="80"/>
      <c r="H13" s="82"/>
      <c r="I13" s="82"/>
      <c r="J13" s="82"/>
      <c r="K13" s="82"/>
    </row>
    <row r="14" spans="2:11" x14ac:dyDescent="0.35">
      <c r="C14" s="40"/>
      <c r="D14" s="40"/>
      <c r="E14" s="40"/>
      <c r="F14" s="40"/>
      <c r="G14" s="81"/>
      <c r="H14" s="82"/>
      <c r="I14" s="82"/>
      <c r="J14" s="82"/>
      <c r="K14" s="82"/>
    </row>
  </sheetData>
  <mergeCells count="6">
    <mergeCell ref="C1:K1"/>
    <mergeCell ref="G5:G14"/>
    <mergeCell ref="H5:H14"/>
    <mergeCell ref="I5:I14"/>
    <mergeCell ref="J5:J14"/>
    <mergeCell ref="K5:K14"/>
  </mergeCells>
  <conditionalFormatting sqref="H6:K14 C1 C2:K2 D3:K3 B3 C4:K5 D6:F14 C5:C14">
    <cfRule type="cellIs" dxfId="12" priority="5" operator="equal">
      <formula>0</formula>
    </cfRule>
  </conditionalFormatting>
  <conditionalFormatting sqref="H5:H14">
    <cfRule type="cellIs" dxfId="11" priority="3" operator="between">
      <formula>0.000001</formula>
      <formula>0.2</formula>
    </cfRule>
    <cfRule type="cellIs" dxfId="10" priority="4" operator="greaterThan">
      <formula>0.4</formula>
    </cfRule>
  </conditionalFormatting>
  <conditionalFormatting sqref="H5:K5 C1">
    <cfRule type="cellIs" dxfId="9" priority="2" operator="equal">
      <formula>0</formula>
    </cfRule>
  </conditionalFormatting>
  <conditionalFormatting sqref="C3">
    <cfRule type="cellIs" dxfId="8" priority="1" operator="equal">
      <formula>0</formula>
    </cfRule>
  </conditionalFormatting>
  <dataValidations count="2">
    <dataValidation type="list" allowBlank="1" showInputMessage="1" showErrorMessage="1" sqref="B5:B14" xr:uid="{3452C5B8-0273-4012-8F37-830B66A4E7E7}">
      <formula1>Matériaux</formula1>
    </dataValidation>
    <dataValidation type="list" allowBlank="1" showInputMessage="1" showErrorMessage="1" sqref="C5:C14" xr:uid="{DA8977D4-DD9D-424A-B707-B5820D358D0F}">
      <formula1>INDIRECT($B$5)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38"/>
  <sheetViews>
    <sheetView topLeftCell="A7" zoomScale="85" zoomScaleNormal="85" workbookViewId="0">
      <selection activeCell="C19" sqref="C19"/>
    </sheetView>
  </sheetViews>
  <sheetFormatPr baseColWidth="10" defaultRowHeight="14.5" x14ac:dyDescent="0.35"/>
  <cols>
    <col min="2" max="2" width="50.453125" bestFit="1" customWidth="1"/>
    <col min="3" max="4" width="15.54296875" customWidth="1"/>
    <col min="5" max="5" width="15.26953125" bestFit="1" customWidth="1"/>
    <col min="6" max="6" width="15.26953125" customWidth="1"/>
    <col min="7" max="10" width="15.54296875" customWidth="1"/>
    <col min="11" max="11" width="15.453125" bestFit="1" customWidth="1"/>
  </cols>
  <sheetData>
    <row r="1" spans="2:20" x14ac:dyDescent="0.35">
      <c r="B1" s="19" t="s">
        <v>171</v>
      </c>
      <c r="C1" s="19" t="s">
        <v>204</v>
      </c>
      <c r="D1" s="19" t="s">
        <v>173</v>
      </c>
      <c r="E1" s="24" t="s">
        <v>172</v>
      </c>
      <c r="F1" s="24"/>
    </row>
    <row r="2" spans="2:20" x14ac:dyDescent="0.35">
      <c r="B2" s="19" t="s">
        <v>147</v>
      </c>
      <c r="C2" s="19">
        <f>VLOOKUP(B2,Feuil1!C138:F165,3,FALSE)</f>
        <v>-3</v>
      </c>
      <c r="D2" s="19">
        <f>VLOOKUP(B2,Feuil1!C138:I165,6,FALSE)</f>
        <v>32</v>
      </c>
      <c r="E2" s="83">
        <f>SUM(D2-C2)</f>
        <v>35</v>
      </c>
      <c r="F2" s="83"/>
    </row>
    <row r="5" spans="2:20" x14ac:dyDescent="0.35">
      <c r="B5" s="30" t="s">
        <v>200</v>
      </c>
    </row>
    <row r="6" spans="2:20" x14ac:dyDescent="0.35">
      <c r="B6" s="30" t="s">
        <v>174</v>
      </c>
      <c r="C6" s="19" t="s">
        <v>178</v>
      </c>
      <c r="D6" s="30" t="s">
        <v>175</v>
      </c>
      <c r="E6" s="19" t="s">
        <v>178</v>
      </c>
      <c r="F6" s="30" t="s">
        <v>176</v>
      </c>
      <c r="G6" s="19" t="s">
        <v>178</v>
      </c>
    </row>
    <row r="7" spans="2:20" x14ac:dyDescent="0.35">
      <c r="B7" s="19" t="s">
        <v>180</v>
      </c>
      <c r="C7" s="19"/>
      <c r="D7" s="19" t="str">
        <f>IF(B7=0,0,B7)</f>
        <v>R-2</v>
      </c>
      <c r="E7" s="19"/>
      <c r="F7" s="19" t="str">
        <f>IF(D7=0,0,D7)</f>
        <v>R-2</v>
      </c>
      <c r="G7" s="19"/>
    </row>
    <row r="8" spans="2:20" x14ac:dyDescent="0.35">
      <c r="B8" s="30" t="s">
        <v>201</v>
      </c>
      <c r="C8" s="33"/>
      <c r="D8" s="33"/>
      <c r="E8" s="33"/>
      <c r="F8" s="33"/>
      <c r="G8" s="33"/>
    </row>
    <row r="9" spans="2:20" x14ac:dyDescent="0.35">
      <c r="B9" s="34" t="s">
        <v>81</v>
      </c>
      <c r="C9" s="19" t="s">
        <v>199</v>
      </c>
      <c r="D9" s="34" t="s">
        <v>202</v>
      </c>
      <c r="E9" s="19" t="s">
        <v>199</v>
      </c>
      <c r="F9" s="34" t="s">
        <v>203</v>
      </c>
      <c r="G9" s="19"/>
    </row>
    <row r="10" spans="2:20" x14ac:dyDescent="0.35">
      <c r="B10" s="19" t="str">
        <f>IF(F7=0,0,F7)</f>
        <v>R-2</v>
      </c>
      <c r="C10" s="35">
        <f>IF(AND(I10=0,C7=0,G7=0,E7=0),0,(C7*G7*2)+(E7*G7*2)-I10)</f>
        <v>0</v>
      </c>
      <c r="D10" s="19" t="str">
        <f>IF(F7=0,0,F7)</f>
        <v>R-2</v>
      </c>
      <c r="E10" s="19">
        <f>IF(AND(C7=0,E7=0),0,E7*C7)</f>
        <v>0</v>
      </c>
      <c r="F10" s="19" t="str">
        <f>IF(F7=0,0,F7)</f>
        <v>R-2</v>
      </c>
      <c r="G10" s="19">
        <f>IF(E10=0,0,E10/6)</f>
        <v>0</v>
      </c>
    </row>
    <row r="15" spans="2:20" x14ac:dyDescent="0.35">
      <c r="B15" s="77" t="s">
        <v>95</v>
      </c>
      <c r="C15" s="78"/>
      <c r="D15" s="78"/>
      <c r="E15" s="78"/>
      <c r="F15" s="78"/>
      <c r="G15" s="78"/>
      <c r="H15" s="78"/>
      <c r="I15" s="78"/>
      <c r="J15" s="78"/>
      <c r="M15" s="84" t="s">
        <v>96</v>
      </c>
      <c r="N15" s="85"/>
      <c r="O15" s="85"/>
      <c r="P15" s="85"/>
      <c r="Q15" s="85"/>
      <c r="R15" s="85"/>
      <c r="S15" s="85"/>
      <c r="T15" s="85"/>
    </row>
    <row r="16" spans="2:20" ht="58" x14ac:dyDescent="0.35">
      <c r="B16" s="16" t="s">
        <v>103</v>
      </c>
      <c r="C16" s="2" t="s">
        <v>78</v>
      </c>
      <c r="D16" s="2" t="s">
        <v>77</v>
      </c>
      <c r="E16" s="3" t="s">
        <v>102</v>
      </c>
      <c r="F16" s="3" t="s">
        <v>104</v>
      </c>
      <c r="G16" s="3" t="s">
        <v>100</v>
      </c>
      <c r="H16" s="3" t="s">
        <v>81</v>
      </c>
      <c r="I16" s="3" t="s">
        <v>82</v>
      </c>
      <c r="J16" s="3" t="s">
        <v>82</v>
      </c>
      <c r="M16" s="8" t="s">
        <v>76</v>
      </c>
      <c r="N16" s="8" t="s">
        <v>77</v>
      </c>
      <c r="O16" s="8" t="s">
        <v>78</v>
      </c>
      <c r="P16" s="8" t="s">
        <v>79</v>
      </c>
      <c r="Q16" s="8" t="s">
        <v>80</v>
      </c>
      <c r="R16" s="9" t="s">
        <v>81</v>
      </c>
      <c r="S16" s="9" t="s">
        <v>82</v>
      </c>
      <c r="T16" s="9" t="s">
        <v>82</v>
      </c>
    </row>
    <row r="17" spans="2:20" ht="32.5" customHeight="1" x14ac:dyDescent="0.35">
      <c r="B17" s="3" t="s">
        <v>21</v>
      </c>
      <c r="C17" s="2"/>
      <c r="D17" s="2"/>
      <c r="E17" s="17" t="s">
        <v>83</v>
      </c>
      <c r="F17" s="18" t="s">
        <v>105</v>
      </c>
      <c r="G17" s="3" t="s">
        <v>101</v>
      </c>
      <c r="H17" s="3" t="s">
        <v>98</v>
      </c>
      <c r="I17" s="3" t="s">
        <v>86</v>
      </c>
      <c r="J17" s="2" t="s">
        <v>86</v>
      </c>
      <c r="M17" s="8"/>
      <c r="N17" s="8"/>
      <c r="O17" s="8"/>
      <c r="P17" s="8" t="s">
        <v>83</v>
      </c>
      <c r="Q17" s="8" t="s">
        <v>84</v>
      </c>
      <c r="R17" s="9" t="s">
        <v>85</v>
      </c>
      <c r="S17" s="8" t="s">
        <v>86</v>
      </c>
      <c r="T17" s="8" t="s">
        <v>86</v>
      </c>
    </row>
    <row r="18" spans="2:20" ht="32.5" customHeight="1" x14ac:dyDescent="0.35">
      <c r="B18" s="17" t="s">
        <v>87</v>
      </c>
      <c r="C18" s="17" t="s">
        <v>89</v>
      </c>
      <c r="D18" s="20" t="s">
        <v>88</v>
      </c>
      <c r="E18" s="22" t="s">
        <v>90</v>
      </c>
      <c r="F18" s="22" t="s">
        <v>90</v>
      </c>
      <c r="G18" s="21"/>
      <c r="H18" s="18" t="s">
        <v>92</v>
      </c>
      <c r="I18" s="18" t="s">
        <v>93</v>
      </c>
      <c r="J18" s="18" t="s">
        <v>94</v>
      </c>
      <c r="M18" s="8" t="s">
        <v>87</v>
      </c>
      <c r="N18" s="8" t="s">
        <v>88</v>
      </c>
      <c r="O18" s="8" t="s">
        <v>89</v>
      </c>
      <c r="P18" s="8" t="s">
        <v>90</v>
      </c>
      <c r="Q18" s="8" t="s">
        <v>91</v>
      </c>
      <c r="R18" s="9" t="s">
        <v>92</v>
      </c>
      <c r="S18" s="9" t="s">
        <v>93</v>
      </c>
      <c r="T18" s="9" t="s">
        <v>94</v>
      </c>
    </row>
    <row r="19" spans="2:20" x14ac:dyDescent="0.35">
      <c r="B19" s="40" t="s">
        <v>121</v>
      </c>
      <c r="C19" s="13">
        <v>0</v>
      </c>
      <c r="D19" s="13"/>
      <c r="E19" s="13">
        <f>IF(AND(C19=0,D19=0),0,D19/C19)</f>
        <v>0</v>
      </c>
      <c r="F19" s="79">
        <f>SUM(E19:E28)</f>
        <v>0</v>
      </c>
      <c r="G19" s="82">
        <f>IF(F19=0,0,1/F19)</f>
        <v>0</v>
      </c>
      <c r="H19" s="82">
        <f>C10</f>
        <v>0</v>
      </c>
      <c r="I19" s="82">
        <f>IF(AND(E2=0,H19=0,G19=0),0,H19*G19*E2)</f>
        <v>0</v>
      </c>
      <c r="J19" s="82">
        <f ca="1">SUM(J19:J28)</f>
        <v>0</v>
      </c>
      <c r="M19" s="10" t="s">
        <v>21</v>
      </c>
      <c r="N19" s="10"/>
      <c r="O19" s="10"/>
      <c r="P19" s="10"/>
      <c r="Q19" s="10"/>
      <c r="R19" s="10"/>
      <c r="S19" s="10"/>
      <c r="T19" s="10"/>
    </row>
    <row r="20" spans="2:20" x14ac:dyDescent="0.35">
      <c r="B20" s="40"/>
      <c r="C20" s="14">
        <f>VLOOKUP(B20,Feuil1!C51:L91,2,FALSE)</f>
        <v>0</v>
      </c>
      <c r="D20" s="14">
        <v>0</v>
      </c>
      <c r="E20" s="13">
        <f>IF(AND(C20=0,D20=0),0,D20/C20)</f>
        <v>0</v>
      </c>
      <c r="F20" s="80"/>
      <c r="G20" s="82"/>
      <c r="H20" s="82"/>
      <c r="I20" s="82"/>
      <c r="J20" s="82"/>
      <c r="M20" s="11"/>
      <c r="N20" s="11"/>
      <c r="O20" s="11"/>
      <c r="P20" s="11"/>
      <c r="Q20" s="11"/>
      <c r="R20" s="11"/>
      <c r="S20" s="11"/>
      <c r="T20" s="11"/>
    </row>
    <row r="21" spans="2:20" ht="15.5" x14ac:dyDescent="0.35">
      <c r="B21" s="40"/>
      <c r="C21" s="14">
        <f>VLOOKUP(B21,Feuil1!C42:L50,2,FALSE)</f>
        <v>0</v>
      </c>
      <c r="D21" s="14">
        <v>0</v>
      </c>
      <c r="E21" s="13">
        <f>IF(AND(C21=0,D21=0),0,D21/C21)</f>
        <v>0</v>
      </c>
      <c r="F21" s="80"/>
      <c r="G21" s="82"/>
      <c r="H21" s="82"/>
      <c r="I21" s="82"/>
      <c r="J21" s="82"/>
      <c r="M21" s="11"/>
      <c r="N21" s="11"/>
      <c r="O21" s="12"/>
      <c r="P21" s="11"/>
      <c r="Q21" s="11"/>
      <c r="R21" s="11"/>
      <c r="S21" s="11"/>
      <c r="T21" s="11"/>
    </row>
    <row r="22" spans="2:20" ht="15.5" x14ac:dyDescent="0.35">
      <c r="B22" s="40"/>
      <c r="C22" s="14"/>
      <c r="D22" s="14"/>
      <c r="E22" s="14"/>
      <c r="F22" s="80"/>
      <c r="G22" s="82"/>
      <c r="H22" s="82"/>
      <c r="I22" s="82"/>
      <c r="J22" s="82"/>
      <c r="M22" s="11"/>
      <c r="N22" s="11"/>
      <c r="O22" s="12"/>
      <c r="P22" s="11"/>
      <c r="Q22" s="11"/>
      <c r="R22" s="11"/>
      <c r="S22" s="11"/>
      <c r="T22" s="11"/>
    </row>
    <row r="23" spans="2:20" ht="15.5" x14ac:dyDescent="0.35">
      <c r="B23" s="40"/>
      <c r="C23" s="14"/>
      <c r="D23" s="14"/>
      <c r="E23" s="23"/>
      <c r="F23" s="80"/>
      <c r="G23" s="82"/>
      <c r="H23" s="82"/>
      <c r="I23" s="82"/>
      <c r="J23" s="82"/>
      <c r="M23" s="11"/>
      <c r="N23" s="11"/>
      <c r="O23" s="12"/>
      <c r="P23" s="11"/>
      <c r="Q23" s="11"/>
      <c r="R23" s="11"/>
      <c r="S23" s="11"/>
      <c r="T23" s="11"/>
    </row>
    <row r="24" spans="2:20" ht="15.5" x14ac:dyDescent="0.35">
      <c r="B24" s="40"/>
      <c r="C24" s="14"/>
      <c r="D24" s="14"/>
      <c r="E24" s="23"/>
      <c r="F24" s="80"/>
      <c r="G24" s="82"/>
      <c r="H24" s="82"/>
      <c r="I24" s="82"/>
      <c r="J24" s="82"/>
      <c r="M24" s="11"/>
      <c r="N24" s="11"/>
      <c r="O24" s="12"/>
      <c r="P24" s="11"/>
      <c r="Q24" s="11"/>
      <c r="R24" s="11"/>
      <c r="S24" s="11"/>
      <c r="T24" s="11"/>
    </row>
    <row r="25" spans="2:20" ht="15.5" x14ac:dyDescent="0.35">
      <c r="B25" s="40"/>
      <c r="C25" s="14"/>
      <c r="D25" s="14"/>
      <c r="E25" s="23"/>
      <c r="F25" s="80"/>
      <c r="G25" s="82"/>
      <c r="H25" s="82"/>
      <c r="I25" s="82"/>
      <c r="J25" s="82"/>
      <c r="M25" s="11"/>
      <c r="N25" s="11"/>
      <c r="O25" s="12"/>
      <c r="P25" s="11"/>
      <c r="Q25" s="11"/>
      <c r="R25" s="11"/>
      <c r="S25" s="11"/>
      <c r="T25" s="11"/>
    </row>
    <row r="26" spans="2:20" ht="15.5" x14ac:dyDescent="0.35">
      <c r="B26" s="14"/>
      <c r="C26" s="14"/>
      <c r="D26" s="14"/>
      <c r="E26" s="23"/>
      <c r="F26" s="80"/>
      <c r="G26" s="82"/>
      <c r="H26" s="82"/>
      <c r="I26" s="82"/>
      <c r="J26" s="82"/>
      <c r="M26" s="11"/>
      <c r="N26" s="11"/>
      <c r="O26" s="12"/>
      <c r="P26" s="11"/>
      <c r="Q26" s="11"/>
      <c r="R26" s="11"/>
      <c r="S26" s="11"/>
      <c r="T26" s="11"/>
    </row>
    <row r="27" spans="2:20" ht="15.5" x14ac:dyDescent="0.35">
      <c r="B27" s="14"/>
      <c r="C27" s="14"/>
      <c r="D27" s="14"/>
      <c r="E27" s="23"/>
      <c r="F27" s="80"/>
      <c r="G27" s="82"/>
      <c r="H27" s="82"/>
      <c r="I27" s="82"/>
      <c r="J27" s="82"/>
      <c r="M27" s="11"/>
      <c r="N27" s="11"/>
      <c r="O27" s="12"/>
      <c r="P27" s="11"/>
      <c r="Q27" s="11"/>
      <c r="R27" s="11"/>
      <c r="S27" s="11"/>
      <c r="T27" s="11"/>
    </row>
    <row r="28" spans="2:20" x14ac:dyDescent="0.35">
      <c r="B28" s="14"/>
      <c r="C28" s="14"/>
      <c r="D28" s="14"/>
      <c r="E28" s="14">
        <f>SUM(E19:E27)</f>
        <v>0</v>
      </c>
      <c r="F28" s="81"/>
      <c r="G28" s="82"/>
      <c r="H28" s="82"/>
      <c r="I28" s="82"/>
      <c r="J28" s="82"/>
      <c r="M28" s="11"/>
      <c r="N28" s="11"/>
      <c r="O28" s="11"/>
      <c r="P28" s="11"/>
      <c r="Q28" s="11"/>
      <c r="R28" s="11"/>
      <c r="S28" s="11"/>
      <c r="T28" s="11"/>
    </row>
    <row r="29" spans="2:20" x14ac:dyDescent="0.35">
      <c r="M29" s="15"/>
      <c r="N29" s="15"/>
      <c r="O29" s="15"/>
      <c r="P29" s="15"/>
      <c r="Q29" s="15"/>
      <c r="R29" s="15"/>
      <c r="S29" s="15"/>
      <c r="T29" s="15"/>
    </row>
    <row r="30" spans="2:20" x14ac:dyDescent="0.35">
      <c r="B30" s="86" t="s">
        <v>75</v>
      </c>
      <c r="C30" s="87"/>
      <c r="D30" s="87"/>
      <c r="E30" s="87"/>
      <c r="F30" s="87"/>
      <c r="G30" s="87"/>
      <c r="H30" s="87"/>
      <c r="I30" s="87"/>
      <c r="J30" s="87"/>
      <c r="M30" s="1"/>
      <c r="N30" s="1"/>
      <c r="O30" s="1"/>
      <c r="P30" s="1"/>
      <c r="Q30" s="1"/>
      <c r="R30" s="1"/>
      <c r="S30" s="1"/>
      <c r="T30" s="1"/>
    </row>
    <row r="31" spans="2:20" ht="29" x14ac:dyDescent="0.35">
      <c r="B31" s="3" t="s">
        <v>99</v>
      </c>
      <c r="C31" s="2" t="s">
        <v>78</v>
      </c>
      <c r="D31" s="2" t="s">
        <v>77</v>
      </c>
      <c r="E31" s="2" t="s">
        <v>79</v>
      </c>
      <c r="F31" s="2"/>
      <c r="G31" s="2"/>
      <c r="H31" s="3" t="s">
        <v>81</v>
      </c>
      <c r="I31" s="3" t="s">
        <v>82</v>
      </c>
      <c r="J31" s="3" t="s">
        <v>82</v>
      </c>
      <c r="M31" s="84" t="s">
        <v>97</v>
      </c>
      <c r="N31" s="85"/>
      <c r="O31" s="85"/>
      <c r="P31" s="85"/>
      <c r="Q31" s="85"/>
      <c r="R31" s="85"/>
      <c r="S31" s="85"/>
      <c r="T31" s="85"/>
    </row>
    <row r="32" spans="2:20" ht="58" x14ac:dyDescent="0.35">
      <c r="B32" s="2"/>
      <c r="C32" s="2"/>
      <c r="D32" s="2"/>
      <c r="E32" s="2" t="s">
        <v>83</v>
      </c>
      <c r="F32" s="2"/>
      <c r="G32" s="2"/>
      <c r="H32" s="3" t="s">
        <v>85</v>
      </c>
      <c r="I32" s="2" t="s">
        <v>86</v>
      </c>
      <c r="J32" s="2" t="s">
        <v>86</v>
      </c>
      <c r="M32" s="8" t="s">
        <v>76</v>
      </c>
      <c r="N32" s="8" t="s">
        <v>77</v>
      </c>
      <c r="O32" s="8" t="s">
        <v>78</v>
      </c>
      <c r="P32" s="8" t="s">
        <v>79</v>
      </c>
      <c r="Q32" s="8" t="s">
        <v>80</v>
      </c>
      <c r="R32" s="9" t="s">
        <v>81</v>
      </c>
      <c r="S32" s="9" t="s">
        <v>82</v>
      </c>
      <c r="T32" s="9" t="s">
        <v>82</v>
      </c>
    </row>
    <row r="33" spans="2:20" ht="41" x14ac:dyDescent="0.35">
      <c r="B33" s="2" t="s">
        <v>87</v>
      </c>
      <c r="C33" s="2" t="s">
        <v>89</v>
      </c>
      <c r="D33" s="2" t="s">
        <v>88</v>
      </c>
      <c r="E33" s="2" t="s">
        <v>90</v>
      </c>
      <c r="F33" s="2"/>
      <c r="G33" s="2"/>
      <c r="H33" s="3" t="s">
        <v>92</v>
      </c>
      <c r="I33" s="3" t="s">
        <v>93</v>
      </c>
      <c r="J33" s="3" t="s">
        <v>94</v>
      </c>
      <c r="M33" s="8"/>
      <c r="N33" s="8"/>
      <c r="O33" s="8"/>
      <c r="P33" s="8" t="s">
        <v>83</v>
      </c>
      <c r="Q33" s="8" t="s">
        <v>84</v>
      </c>
      <c r="R33" s="9" t="s">
        <v>85</v>
      </c>
      <c r="S33" s="8" t="s">
        <v>86</v>
      </c>
      <c r="T33" s="8" t="s">
        <v>86</v>
      </c>
    </row>
    <row r="34" spans="2:20" ht="19.5" x14ac:dyDescent="0.35">
      <c r="B34" s="4" t="s">
        <v>21</v>
      </c>
      <c r="C34" s="5"/>
      <c r="D34" s="5"/>
      <c r="E34" s="5"/>
      <c r="F34" s="5"/>
      <c r="G34" s="5"/>
      <c r="H34" s="5"/>
      <c r="I34" s="5"/>
      <c r="J34" s="5"/>
      <c r="M34" s="8" t="s">
        <v>87</v>
      </c>
      <c r="N34" s="8" t="s">
        <v>88</v>
      </c>
      <c r="O34" s="8" t="s">
        <v>89</v>
      </c>
      <c r="P34" s="8" t="s">
        <v>90</v>
      </c>
      <c r="Q34" s="8" t="s">
        <v>91</v>
      </c>
      <c r="R34" s="9" t="s">
        <v>92</v>
      </c>
      <c r="S34" s="9" t="s">
        <v>93</v>
      </c>
      <c r="T34" s="9" t="s">
        <v>94</v>
      </c>
    </row>
    <row r="35" spans="2:20" x14ac:dyDescent="0.35">
      <c r="B35" s="6"/>
      <c r="C35" s="6"/>
      <c r="D35" s="6"/>
      <c r="E35" s="6"/>
      <c r="F35" s="6"/>
      <c r="G35" s="6"/>
      <c r="H35" s="6"/>
      <c r="I35" s="6"/>
      <c r="J35" s="6"/>
      <c r="M35" s="10" t="s">
        <v>21</v>
      </c>
      <c r="N35" s="10"/>
      <c r="O35" s="10"/>
      <c r="P35" s="10"/>
      <c r="Q35" s="10"/>
      <c r="R35" s="10"/>
      <c r="S35" s="10"/>
      <c r="T35" s="10"/>
    </row>
    <row r="36" spans="2:20" ht="15.5" x14ac:dyDescent="0.35">
      <c r="B36" s="6"/>
      <c r="C36" s="7"/>
      <c r="D36" s="6"/>
      <c r="E36" s="6"/>
      <c r="F36" s="6"/>
      <c r="G36" s="6"/>
      <c r="H36" s="6"/>
      <c r="I36" s="6"/>
      <c r="J36" s="6"/>
      <c r="M36" s="11"/>
      <c r="N36" s="11"/>
      <c r="O36" s="11"/>
      <c r="P36" s="11"/>
      <c r="Q36" s="11"/>
      <c r="R36" s="11"/>
      <c r="S36" s="11"/>
      <c r="T36" s="11"/>
    </row>
    <row r="37" spans="2:20" ht="15.5" x14ac:dyDescent="0.35">
      <c r="B37" s="6"/>
      <c r="C37" s="6"/>
      <c r="D37" s="6"/>
      <c r="E37" s="6"/>
      <c r="F37" s="6"/>
      <c r="G37" s="6"/>
      <c r="H37" s="6"/>
      <c r="I37" s="6"/>
      <c r="J37" s="6"/>
      <c r="M37" s="11"/>
      <c r="N37" s="11"/>
      <c r="O37" s="12"/>
      <c r="P37" s="11"/>
      <c r="Q37" s="11"/>
      <c r="R37" s="11"/>
      <c r="S37" s="11"/>
      <c r="T37" s="11"/>
    </row>
    <row r="38" spans="2:20" x14ac:dyDescent="0.35">
      <c r="B38" s="6"/>
      <c r="C38" s="6"/>
      <c r="D38" s="6"/>
      <c r="E38" s="6"/>
      <c r="F38" s="6"/>
      <c r="G38" s="6"/>
      <c r="H38" s="6"/>
      <c r="I38" s="6"/>
      <c r="J38" s="6"/>
      <c r="M38" s="11"/>
      <c r="N38" s="11"/>
      <c r="O38" s="11"/>
      <c r="P38" s="11"/>
      <c r="Q38" s="11"/>
      <c r="R38" s="11"/>
      <c r="S38" s="11"/>
      <c r="T38" s="11"/>
    </row>
  </sheetData>
  <mergeCells count="10">
    <mergeCell ref="E2:F2"/>
    <mergeCell ref="B15:J15"/>
    <mergeCell ref="M15:T15"/>
    <mergeCell ref="M31:T31"/>
    <mergeCell ref="B30:J30"/>
    <mergeCell ref="G19:G28"/>
    <mergeCell ref="H19:H28"/>
    <mergeCell ref="I19:I28"/>
    <mergeCell ref="J19:J28"/>
    <mergeCell ref="F19:F28"/>
  </mergeCells>
  <conditionalFormatting sqref="A1:XFD2 J7:J8 D10:E10 C11:G11 G10 A34:XFD1048576 B13:J14 B26:E28 G20:J28 D9 F9 B6:G6 B12:G12 J11:J12 A5:XFD5 B29:J33 M11:XFD33 M6:XFD8 K7:L7 K9:L9 K11:L11 K13:L13 K15:L15 K17:L17 K21:L21 K23:L23 K25:L25 K27:L27 K29:L29 K31:L31 K33:L33 B16:J18 B15 C19:L19 C20:E25 B19:B25">
    <cfRule type="cellIs" dxfId="7" priority="10" operator="equal">
      <formula>0</formula>
    </cfRule>
  </conditionalFormatting>
  <conditionalFormatting sqref="G19:G28">
    <cfRule type="cellIs" dxfId="6" priority="5" operator="between">
      <formula>0.000001</formula>
      <formula>0.2</formula>
    </cfRule>
    <cfRule type="cellIs" dxfId="5" priority="7" operator="greaterThan">
      <formula>0.4</formula>
    </cfRule>
  </conditionalFormatting>
  <conditionalFormatting sqref="J9:J10 B7:G8 B9:C9 E9 G9 M9:XFD10">
    <cfRule type="cellIs" dxfId="4" priority="6" operator="equal">
      <formula>0</formula>
    </cfRule>
  </conditionalFormatting>
  <conditionalFormatting sqref="F10">
    <cfRule type="cellIs" dxfId="3" priority="4" operator="equal">
      <formula>0</formula>
    </cfRule>
  </conditionalFormatting>
  <conditionalFormatting sqref="C19:E19 G19:J19 B13:J14 C10:G10 B11:G12 B7:G9 H7:H12 B6:H6 I6:J12 A1:XFD5 M6:XFD19 K6:L33 B16:J18 B15">
    <cfRule type="cellIs" dxfId="2" priority="3" operator="equal">
      <formula>0</formula>
    </cfRule>
  </conditionalFormatting>
  <conditionalFormatting sqref="B9">
    <cfRule type="cellIs" dxfId="1" priority="2" operator="equal">
      <formula>0</formula>
    </cfRule>
  </conditionalFormatting>
  <conditionalFormatting sqref="B8">
    <cfRule type="cellIs" dxfId="0" priority="1" operator="equal">
      <formula>0</formula>
    </cfRule>
  </conditionalFormatting>
  <dataValidations count="2">
    <dataValidation type="list" allowBlank="1" showInputMessage="1" showErrorMessage="1" sqref="D24:D27" xr:uid="{00000000-0002-0000-0100-000001000000}">
      <formula1>#REF!</formula1>
    </dataValidation>
    <dataValidation type="list" allowBlank="1" showInputMessage="1" showErrorMessage="1" sqref="B19" xr:uid="{D22BB48A-64CC-4F92-8DB5-2C87D3E47106}">
      <formula1>Matériaux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2000000}">
          <x14:formula1>
            <xm:f>Feuil1!$C$4:$C$40</xm:f>
          </x14:formula1>
          <xm:sqref>C19</xm:sqref>
        </x14:dataValidation>
        <x14:dataValidation type="list" allowBlank="1" showInputMessage="1" showErrorMessage="1" xr:uid="{00000000-0002-0000-0100-000004000000}">
          <x14:formula1>
            <xm:f>INDIRECT(Feuil2!$C$5)</xm:f>
          </x14:formula1>
          <xm:sqref>D19</xm:sqref>
        </x14:dataValidation>
        <x14:dataValidation type="list" allowBlank="1" showInputMessage="1" showErrorMessage="1" xr:uid="{00000000-0002-0000-0100-000008000000}">
          <x14:formula1>
            <xm:f>Feuil1!$C$138:$C$165</xm:f>
          </x14:formula1>
          <xm:sqref>B2</xm:sqref>
        </x14:dataValidation>
        <x14:dataValidation type="list" allowBlank="1" showInputMessage="1" showErrorMessage="1" xr:uid="{00000000-0002-0000-0100-000009000000}">
          <x14:formula1>
            <xm:f>Feuil1!$A$1:$A$26</xm:f>
          </x14:formula1>
          <xm:sqref>B7</xm:sqref>
        </x14:dataValidation>
        <x14:dataValidation type="list" allowBlank="1" showInputMessage="1" showErrorMessage="1" xr:uid="{00000000-0002-0000-0100-000005000000}">
          <x14:formula1>
            <xm:f>Feuil1!$E$43:$H$43</xm:f>
          </x14:formula1>
          <xm:sqref>D21</xm:sqref>
        </x14:dataValidation>
        <x14:dataValidation type="list" allowBlank="1" showInputMessage="1" showErrorMessage="1" xr:uid="{00000000-0002-0000-0100-000000000000}">
          <x14:formula1>
            <xm:f>Feuil1!$E$52:$L$52</xm:f>
          </x14:formula1>
          <xm:sqref>D20</xm:sqref>
        </x14:dataValidation>
        <x14:dataValidation type="list" allowBlank="1" showInputMessage="1" showErrorMessage="1" xr:uid="{00000000-0002-0000-0100-000003000000}">
          <x14:formula1>
            <xm:f>Feuil1!$D$51:$D$91</xm:f>
          </x14:formula1>
          <xm:sqref>C20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Etage</vt:lpstr>
      <vt:lpstr>Béton</vt:lpstr>
      <vt:lpstr>Briques</vt:lpstr>
      <vt:lpstr>Isolants</vt:lpstr>
      <vt:lpstr>Matériaux</vt:lpstr>
      <vt:lpstr>Plâtre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Charavay, Fabien</dc:creator>
  <cp:lastModifiedBy>Charavay, Fabien</cp:lastModifiedBy>
  <dcterms:created xsi:type="dcterms:W3CDTF">2020-02-12T15:33:35Z</dcterms:created>
  <dcterms:modified xsi:type="dcterms:W3CDTF">2020-02-20T15:21:39Z</dcterms:modified>
</cp:coreProperties>
</file>