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C55E5C4B-55DD-4B56-B13A-50D1CA90A852}" xr6:coauthVersionLast="45" xr6:coauthVersionMax="45" xr10:uidLastSave="{00000000-0000-0000-0000-000000000000}"/>
  <bookViews>
    <workbookView xWindow="-120" yWindow="-120" windowWidth="25440" windowHeight="15390" xr2:uid="{88C4796A-22D2-44D6-9C04-7BCA795C6C63}"/>
  </bookViews>
  <sheets>
    <sheet name="Mouvement" sheetId="7" r:id="rId1"/>
    <sheet name="ArchivMouv" sheetId="11" r:id="rId2"/>
    <sheet name="Bon" sheetId="8" r:id="rId3"/>
    <sheet name="Archives" sheetId="10" r:id="rId4"/>
    <sheet name="Stock" sheetId="2" r:id="rId5"/>
    <sheet name="Source" sheetId="3" r:id="rId6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3" i="7" l="1"/>
  <c r="H24" i="7"/>
  <c r="H25" i="7"/>
  <c r="H26" i="7"/>
  <c r="H27" i="7"/>
  <c r="H307" i="2" l="1"/>
  <c r="I307" i="2" s="1"/>
  <c r="K307" i="2" s="1"/>
  <c r="H308" i="2"/>
  <c r="I308" i="2" s="1"/>
  <c r="K308" i="2" s="1"/>
  <c r="H309" i="2"/>
  <c r="I309" i="2" s="1"/>
  <c r="K309" i="2" s="1"/>
  <c r="H310" i="2"/>
  <c r="I310" i="2" s="1"/>
  <c r="K310" i="2" s="1"/>
  <c r="H311" i="2"/>
  <c r="I311" i="2" s="1"/>
  <c r="K311" i="2" s="1"/>
  <c r="H312" i="2"/>
  <c r="I312" i="2" s="1"/>
  <c r="K312" i="2" s="1"/>
  <c r="H313" i="2"/>
  <c r="I313" i="2" s="1"/>
  <c r="K313" i="2" s="1"/>
  <c r="H314" i="2"/>
  <c r="I314" i="2" s="1"/>
  <c r="K314" i="2" s="1"/>
  <c r="H315" i="2"/>
  <c r="I315" i="2" s="1"/>
  <c r="K315" i="2" s="1"/>
  <c r="H316" i="2"/>
  <c r="I316" i="2" s="1"/>
  <c r="K316" i="2" s="1"/>
  <c r="H317" i="2"/>
  <c r="I317" i="2" s="1"/>
  <c r="K317" i="2" s="1"/>
  <c r="H318" i="2"/>
  <c r="I318" i="2" s="1"/>
  <c r="K318" i="2" s="1"/>
  <c r="H319" i="2"/>
  <c r="I319" i="2" s="1"/>
  <c r="K319" i="2" s="1"/>
  <c r="H320" i="2"/>
  <c r="I320" i="2" s="1"/>
  <c r="K320" i="2" s="1"/>
  <c r="H321" i="2"/>
  <c r="I321" i="2" s="1"/>
  <c r="K321" i="2" s="1"/>
  <c r="H322" i="2"/>
  <c r="I322" i="2" s="1"/>
  <c r="K322" i="2" s="1"/>
  <c r="H323" i="2"/>
  <c r="I323" i="2" s="1"/>
  <c r="K323" i="2" s="1"/>
  <c r="H324" i="2"/>
  <c r="I324" i="2" s="1"/>
  <c r="K324" i="2" s="1"/>
  <c r="H5" i="2" l="1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20" i="2"/>
  <c r="H21" i="2"/>
  <c r="H22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19" i="2"/>
  <c r="H23" i="2" l="1"/>
  <c r="D4" i="7"/>
  <c r="C7" i="7"/>
  <c r="E14" i="8"/>
  <c r="E12" i="8"/>
  <c r="P23" i="8" l="1"/>
  <c r="P24" i="8"/>
  <c r="P25" i="8"/>
  <c r="P26" i="8"/>
  <c r="P27" i="8"/>
  <c r="P28" i="8"/>
  <c r="P29" i="8"/>
  <c r="P30" i="8"/>
  <c r="P31" i="8"/>
  <c r="P32" i="8"/>
  <c r="P33" i="8"/>
  <c r="P34" i="8"/>
  <c r="P35" i="8"/>
  <c r="P36" i="8"/>
  <c r="P37" i="8"/>
  <c r="P38" i="8"/>
  <c r="P39" i="8"/>
  <c r="P40" i="8"/>
  <c r="P22" i="8"/>
  <c r="H33" i="8"/>
  <c r="H34" i="8"/>
  <c r="H35" i="8"/>
  <c r="H36" i="8"/>
  <c r="H37" i="8"/>
  <c r="H38" i="8"/>
  <c r="H39" i="8"/>
  <c r="H40" i="8"/>
  <c r="H6" i="8" l="1"/>
  <c r="H26" i="8" l="1"/>
  <c r="H27" i="8"/>
  <c r="H28" i="8"/>
  <c r="H29" i="8"/>
  <c r="H30" i="8"/>
  <c r="H31" i="8"/>
  <c r="H32" i="8"/>
  <c r="H25" i="8" l="1"/>
  <c r="H24" i="8"/>
  <c r="H23" i="8"/>
  <c r="H22" i="8"/>
  <c r="H41" i="8" l="1"/>
  <c r="H4" i="2"/>
  <c r="I6" i="2" l="1"/>
  <c r="K6" i="2" s="1"/>
  <c r="I4" i="2"/>
  <c r="K4" i="2" s="1"/>
  <c r="I5" i="2"/>
  <c r="K5" i="2" s="1"/>
  <c r="K306" i="2" l="1"/>
  <c r="I305" i="2"/>
  <c r="K305" i="2" s="1"/>
  <c r="I304" i="2"/>
  <c r="K304" i="2" s="1"/>
  <c r="I303" i="2"/>
  <c r="K303" i="2" s="1"/>
  <c r="I302" i="2"/>
  <c r="K302" i="2" s="1"/>
  <c r="I301" i="2"/>
  <c r="K301" i="2" s="1"/>
  <c r="I300" i="2"/>
  <c r="K300" i="2" s="1"/>
  <c r="I299" i="2"/>
  <c r="K299" i="2" s="1"/>
  <c r="I298" i="2"/>
  <c r="K298" i="2" s="1"/>
  <c r="I297" i="2"/>
  <c r="K297" i="2" s="1"/>
  <c r="I296" i="2"/>
  <c r="K296" i="2" s="1"/>
  <c r="I295" i="2"/>
  <c r="K295" i="2" s="1"/>
  <c r="I294" i="2"/>
  <c r="K294" i="2" s="1"/>
  <c r="I293" i="2"/>
  <c r="K293" i="2" s="1"/>
  <c r="I292" i="2"/>
  <c r="K292" i="2" s="1"/>
  <c r="I291" i="2"/>
  <c r="K291" i="2" s="1"/>
  <c r="I290" i="2"/>
  <c r="K290" i="2" s="1"/>
  <c r="I289" i="2"/>
  <c r="K289" i="2" s="1"/>
  <c r="I288" i="2"/>
  <c r="K288" i="2" s="1"/>
  <c r="I287" i="2"/>
  <c r="K287" i="2" s="1"/>
  <c r="I286" i="2"/>
  <c r="K286" i="2" s="1"/>
  <c r="I285" i="2"/>
  <c r="K285" i="2" s="1"/>
  <c r="I284" i="2"/>
  <c r="K284" i="2" s="1"/>
  <c r="I283" i="2"/>
  <c r="K283" i="2" s="1"/>
  <c r="I282" i="2"/>
  <c r="K282" i="2" s="1"/>
  <c r="I281" i="2"/>
  <c r="K281" i="2" s="1"/>
  <c r="I280" i="2"/>
  <c r="K280" i="2" s="1"/>
  <c r="I279" i="2"/>
  <c r="K279" i="2" s="1"/>
  <c r="I278" i="2"/>
  <c r="K278" i="2" s="1"/>
  <c r="I277" i="2"/>
  <c r="K277" i="2" s="1"/>
  <c r="I276" i="2"/>
  <c r="K276" i="2" s="1"/>
  <c r="I275" i="2"/>
  <c r="K275" i="2" s="1"/>
  <c r="I274" i="2"/>
  <c r="K274" i="2" s="1"/>
  <c r="I273" i="2"/>
  <c r="K273" i="2" s="1"/>
  <c r="I272" i="2"/>
  <c r="K272" i="2" s="1"/>
  <c r="I271" i="2"/>
  <c r="K271" i="2" s="1"/>
  <c r="I270" i="2"/>
  <c r="K270" i="2" s="1"/>
  <c r="I269" i="2"/>
  <c r="K269" i="2" s="1"/>
  <c r="I268" i="2"/>
  <c r="K268" i="2" s="1"/>
  <c r="I267" i="2"/>
  <c r="K267" i="2" s="1"/>
  <c r="I266" i="2"/>
  <c r="K266" i="2" s="1"/>
  <c r="I265" i="2"/>
  <c r="K265" i="2" s="1"/>
  <c r="I264" i="2"/>
  <c r="K264" i="2" s="1"/>
  <c r="I263" i="2"/>
  <c r="K263" i="2" s="1"/>
  <c r="I262" i="2"/>
  <c r="K262" i="2" s="1"/>
  <c r="I261" i="2"/>
  <c r="K261" i="2" s="1"/>
  <c r="I260" i="2"/>
  <c r="K260" i="2" s="1"/>
  <c r="I259" i="2"/>
  <c r="K259" i="2" s="1"/>
  <c r="I258" i="2"/>
  <c r="K258" i="2" s="1"/>
  <c r="I257" i="2"/>
  <c r="K257" i="2" s="1"/>
  <c r="I256" i="2"/>
  <c r="K256" i="2" s="1"/>
  <c r="I255" i="2"/>
  <c r="K255" i="2" s="1"/>
  <c r="I254" i="2"/>
  <c r="K254" i="2" s="1"/>
  <c r="I253" i="2"/>
  <c r="K253" i="2" s="1"/>
  <c r="I252" i="2"/>
  <c r="K252" i="2" s="1"/>
  <c r="I251" i="2"/>
  <c r="K251" i="2" s="1"/>
  <c r="I250" i="2"/>
  <c r="K250" i="2" s="1"/>
  <c r="I249" i="2"/>
  <c r="K249" i="2" s="1"/>
  <c r="I248" i="2"/>
  <c r="K248" i="2" s="1"/>
  <c r="I247" i="2"/>
  <c r="K247" i="2" s="1"/>
  <c r="I246" i="2"/>
  <c r="K246" i="2" s="1"/>
  <c r="I245" i="2"/>
  <c r="K245" i="2" s="1"/>
  <c r="I244" i="2"/>
  <c r="K244" i="2" s="1"/>
  <c r="I243" i="2"/>
  <c r="K243" i="2" s="1"/>
  <c r="I242" i="2"/>
  <c r="K242" i="2" s="1"/>
  <c r="I241" i="2"/>
  <c r="K241" i="2" s="1"/>
  <c r="I240" i="2"/>
  <c r="K240" i="2" s="1"/>
  <c r="I239" i="2"/>
  <c r="K239" i="2" s="1"/>
  <c r="I238" i="2"/>
  <c r="K238" i="2" s="1"/>
  <c r="I237" i="2"/>
  <c r="K237" i="2" s="1"/>
  <c r="I236" i="2"/>
  <c r="K236" i="2" s="1"/>
  <c r="I235" i="2"/>
  <c r="K235" i="2" s="1"/>
  <c r="I234" i="2"/>
  <c r="K234" i="2" s="1"/>
  <c r="I233" i="2"/>
  <c r="K233" i="2" s="1"/>
  <c r="I232" i="2"/>
  <c r="K232" i="2" s="1"/>
  <c r="I231" i="2"/>
  <c r="K231" i="2" s="1"/>
  <c r="I230" i="2"/>
  <c r="K230" i="2" s="1"/>
  <c r="I229" i="2"/>
  <c r="K229" i="2" s="1"/>
  <c r="I228" i="2"/>
  <c r="K228" i="2" s="1"/>
  <c r="I227" i="2"/>
  <c r="K227" i="2" s="1"/>
  <c r="I226" i="2"/>
  <c r="K226" i="2" s="1"/>
  <c r="I225" i="2"/>
  <c r="K225" i="2" s="1"/>
  <c r="I224" i="2"/>
  <c r="K224" i="2" s="1"/>
  <c r="I223" i="2"/>
  <c r="K223" i="2" s="1"/>
  <c r="I222" i="2"/>
  <c r="K222" i="2" s="1"/>
  <c r="I221" i="2"/>
  <c r="K221" i="2" s="1"/>
  <c r="I220" i="2"/>
  <c r="K220" i="2" s="1"/>
  <c r="I219" i="2"/>
  <c r="K219" i="2" s="1"/>
  <c r="I218" i="2"/>
  <c r="K218" i="2" s="1"/>
  <c r="I217" i="2"/>
  <c r="K217" i="2" s="1"/>
  <c r="I216" i="2"/>
  <c r="K216" i="2" s="1"/>
  <c r="I215" i="2"/>
  <c r="K215" i="2" s="1"/>
  <c r="I214" i="2"/>
  <c r="K214" i="2" s="1"/>
  <c r="I213" i="2"/>
  <c r="K213" i="2" s="1"/>
  <c r="I212" i="2"/>
  <c r="K212" i="2" s="1"/>
  <c r="I211" i="2"/>
  <c r="K211" i="2" s="1"/>
  <c r="I210" i="2"/>
  <c r="K210" i="2" s="1"/>
  <c r="I209" i="2"/>
  <c r="K209" i="2" s="1"/>
  <c r="I208" i="2"/>
  <c r="K208" i="2" s="1"/>
  <c r="I207" i="2"/>
  <c r="K207" i="2" s="1"/>
  <c r="I206" i="2"/>
  <c r="K206" i="2" s="1"/>
  <c r="I205" i="2"/>
  <c r="K205" i="2" s="1"/>
  <c r="I204" i="2"/>
  <c r="K204" i="2" s="1"/>
  <c r="I203" i="2"/>
  <c r="K203" i="2" s="1"/>
  <c r="I202" i="2"/>
  <c r="K202" i="2" s="1"/>
  <c r="I201" i="2"/>
  <c r="K201" i="2" s="1"/>
  <c r="I200" i="2"/>
  <c r="K200" i="2" s="1"/>
  <c r="I199" i="2"/>
  <c r="K199" i="2" s="1"/>
  <c r="I198" i="2"/>
  <c r="K198" i="2" s="1"/>
  <c r="I197" i="2"/>
  <c r="K197" i="2" s="1"/>
  <c r="I196" i="2"/>
  <c r="K196" i="2" s="1"/>
  <c r="I195" i="2"/>
  <c r="K195" i="2" s="1"/>
  <c r="I194" i="2"/>
  <c r="K194" i="2" s="1"/>
  <c r="I193" i="2"/>
  <c r="K193" i="2" s="1"/>
  <c r="I192" i="2"/>
  <c r="K192" i="2" s="1"/>
  <c r="I191" i="2"/>
  <c r="K191" i="2" s="1"/>
  <c r="I190" i="2"/>
  <c r="K190" i="2" s="1"/>
  <c r="I189" i="2"/>
  <c r="K189" i="2" s="1"/>
  <c r="I188" i="2"/>
  <c r="K188" i="2" s="1"/>
  <c r="I187" i="2"/>
  <c r="K187" i="2" s="1"/>
  <c r="I186" i="2"/>
  <c r="K186" i="2" s="1"/>
  <c r="I185" i="2"/>
  <c r="K185" i="2" s="1"/>
  <c r="I184" i="2"/>
  <c r="K184" i="2" s="1"/>
  <c r="I183" i="2"/>
  <c r="K183" i="2" s="1"/>
  <c r="I182" i="2"/>
  <c r="K182" i="2" s="1"/>
  <c r="I181" i="2"/>
  <c r="K181" i="2" s="1"/>
  <c r="I180" i="2"/>
  <c r="K180" i="2" s="1"/>
  <c r="I179" i="2"/>
  <c r="K179" i="2" s="1"/>
  <c r="I178" i="2"/>
  <c r="K178" i="2" s="1"/>
  <c r="I177" i="2"/>
  <c r="K177" i="2" s="1"/>
  <c r="I176" i="2"/>
  <c r="K176" i="2" s="1"/>
  <c r="I175" i="2"/>
  <c r="K175" i="2" s="1"/>
  <c r="I174" i="2"/>
  <c r="K174" i="2" s="1"/>
  <c r="I173" i="2"/>
  <c r="K173" i="2" s="1"/>
  <c r="I172" i="2"/>
  <c r="K172" i="2" s="1"/>
  <c r="I171" i="2"/>
  <c r="K171" i="2" s="1"/>
  <c r="I170" i="2"/>
  <c r="K170" i="2" s="1"/>
  <c r="I169" i="2"/>
  <c r="K169" i="2" s="1"/>
  <c r="I168" i="2"/>
  <c r="K168" i="2" s="1"/>
  <c r="I167" i="2"/>
  <c r="K167" i="2" s="1"/>
  <c r="I166" i="2"/>
  <c r="K166" i="2" s="1"/>
  <c r="I165" i="2"/>
  <c r="K165" i="2" s="1"/>
  <c r="I164" i="2"/>
  <c r="K164" i="2" s="1"/>
  <c r="I163" i="2"/>
  <c r="K163" i="2" s="1"/>
  <c r="I162" i="2"/>
  <c r="K162" i="2" s="1"/>
  <c r="I161" i="2"/>
  <c r="K161" i="2" s="1"/>
  <c r="I160" i="2"/>
  <c r="K160" i="2" s="1"/>
  <c r="I159" i="2"/>
  <c r="K159" i="2" s="1"/>
  <c r="I158" i="2"/>
  <c r="K158" i="2" s="1"/>
  <c r="I157" i="2"/>
  <c r="K157" i="2" s="1"/>
  <c r="I156" i="2"/>
  <c r="K156" i="2" s="1"/>
  <c r="I155" i="2"/>
  <c r="K155" i="2" s="1"/>
  <c r="I154" i="2"/>
  <c r="K154" i="2" s="1"/>
  <c r="I153" i="2"/>
  <c r="K153" i="2" s="1"/>
  <c r="I152" i="2"/>
  <c r="K152" i="2" s="1"/>
  <c r="I151" i="2"/>
  <c r="K151" i="2" s="1"/>
  <c r="I150" i="2"/>
  <c r="K150" i="2" s="1"/>
  <c r="I149" i="2"/>
  <c r="K149" i="2" s="1"/>
  <c r="I148" i="2"/>
  <c r="K148" i="2" s="1"/>
  <c r="I147" i="2"/>
  <c r="K147" i="2" s="1"/>
  <c r="I146" i="2"/>
  <c r="K146" i="2" s="1"/>
  <c r="I145" i="2"/>
  <c r="K145" i="2" s="1"/>
  <c r="I144" i="2"/>
  <c r="K144" i="2" s="1"/>
  <c r="I143" i="2"/>
  <c r="K143" i="2" s="1"/>
  <c r="I142" i="2"/>
  <c r="K142" i="2" s="1"/>
  <c r="I141" i="2"/>
  <c r="K141" i="2" s="1"/>
  <c r="I140" i="2"/>
  <c r="K140" i="2" s="1"/>
  <c r="I139" i="2"/>
  <c r="K139" i="2" s="1"/>
  <c r="I138" i="2"/>
  <c r="K138" i="2" s="1"/>
  <c r="I137" i="2"/>
  <c r="K137" i="2" s="1"/>
  <c r="I136" i="2"/>
  <c r="K136" i="2" s="1"/>
  <c r="I135" i="2"/>
  <c r="K135" i="2" s="1"/>
  <c r="I134" i="2"/>
  <c r="K134" i="2" s="1"/>
  <c r="I133" i="2"/>
  <c r="K133" i="2" s="1"/>
  <c r="I132" i="2"/>
  <c r="K132" i="2" s="1"/>
  <c r="I131" i="2"/>
  <c r="K131" i="2" s="1"/>
  <c r="I130" i="2"/>
  <c r="K130" i="2" s="1"/>
  <c r="I129" i="2"/>
  <c r="K129" i="2" s="1"/>
  <c r="I128" i="2"/>
  <c r="K128" i="2" s="1"/>
  <c r="I127" i="2"/>
  <c r="K127" i="2" s="1"/>
  <c r="I126" i="2"/>
  <c r="K126" i="2" s="1"/>
  <c r="I125" i="2"/>
  <c r="K125" i="2" s="1"/>
  <c r="I124" i="2"/>
  <c r="K124" i="2" s="1"/>
  <c r="I123" i="2"/>
  <c r="K123" i="2" s="1"/>
  <c r="I122" i="2"/>
  <c r="K122" i="2" s="1"/>
  <c r="I121" i="2"/>
  <c r="K121" i="2" s="1"/>
  <c r="I120" i="2"/>
  <c r="K120" i="2" s="1"/>
  <c r="I119" i="2"/>
  <c r="K119" i="2" s="1"/>
  <c r="I118" i="2"/>
  <c r="K118" i="2" s="1"/>
  <c r="I117" i="2"/>
  <c r="K117" i="2" s="1"/>
  <c r="I116" i="2"/>
  <c r="K116" i="2" s="1"/>
  <c r="I115" i="2"/>
  <c r="K115" i="2" s="1"/>
  <c r="I114" i="2"/>
  <c r="K114" i="2" s="1"/>
  <c r="I113" i="2"/>
  <c r="K113" i="2" s="1"/>
  <c r="I112" i="2"/>
  <c r="K112" i="2" s="1"/>
  <c r="I111" i="2"/>
  <c r="K111" i="2" s="1"/>
  <c r="I110" i="2"/>
  <c r="K110" i="2" s="1"/>
  <c r="I109" i="2"/>
  <c r="K109" i="2" s="1"/>
  <c r="I108" i="2"/>
  <c r="K108" i="2" s="1"/>
  <c r="I107" i="2"/>
  <c r="K107" i="2" s="1"/>
  <c r="I106" i="2"/>
  <c r="K106" i="2" s="1"/>
  <c r="I105" i="2"/>
  <c r="K105" i="2" s="1"/>
  <c r="I104" i="2"/>
  <c r="K104" i="2" s="1"/>
  <c r="I103" i="2"/>
  <c r="K103" i="2" s="1"/>
  <c r="I102" i="2"/>
  <c r="K102" i="2" s="1"/>
  <c r="I101" i="2"/>
  <c r="K101" i="2" s="1"/>
  <c r="I100" i="2"/>
  <c r="K100" i="2" s="1"/>
  <c r="I99" i="2"/>
  <c r="K99" i="2" s="1"/>
  <c r="I98" i="2"/>
  <c r="I97" i="2"/>
  <c r="K97" i="2" s="1"/>
  <c r="I96" i="2"/>
  <c r="K96" i="2" s="1"/>
  <c r="I95" i="2"/>
  <c r="K95" i="2" s="1"/>
  <c r="I94" i="2"/>
  <c r="K94" i="2" s="1"/>
  <c r="I93" i="2"/>
  <c r="K93" i="2" s="1"/>
  <c r="I92" i="2"/>
  <c r="K92" i="2" s="1"/>
  <c r="I91" i="2"/>
  <c r="K91" i="2" s="1"/>
  <c r="I90" i="2"/>
  <c r="K90" i="2" s="1"/>
  <c r="I89" i="2"/>
  <c r="K89" i="2" s="1"/>
  <c r="I88" i="2"/>
  <c r="K88" i="2" s="1"/>
  <c r="I87" i="2"/>
  <c r="K87" i="2" s="1"/>
  <c r="I86" i="2"/>
  <c r="K86" i="2" s="1"/>
  <c r="I85" i="2"/>
  <c r="K85" i="2" s="1"/>
  <c r="I84" i="2"/>
  <c r="K84" i="2" s="1"/>
  <c r="I83" i="2"/>
  <c r="K83" i="2" s="1"/>
  <c r="I82" i="2"/>
  <c r="K82" i="2" s="1"/>
  <c r="I81" i="2"/>
  <c r="K81" i="2" s="1"/>
  <c r="I80" i="2"/>
  <c r="K80" i="2" s="1"/>
  <c r="I79" i="2"/>
  <c r="K79" i="2" s="1"/>
  <c r="I78" i="2"/>
  <c r="K78" i="2" s="1"/>
  <c r="I77" i="2"/>
  <c r="K77" i="2" s="1"/>
  <c r="I76" i="2"/>
  <c r="K76" i="2" s="1"/>
  <c r="I75" i="2"/>
  <c r="K75" i="2" s="1"/>
  <c r="I74" i="2"/>
  <c r="K74" i="2" s="1"/>
  <c r="I73" i="2"/>
  <c r="K73" i="2" s="1"/>
  <c r="I72" i="2"/>
  <c r="K72" i="2" s="1"/>
  <c r="I71" i="2"/>
  <c r="K71" i="2" s="1"/>
  <c r="I70" i="2"/>
  <c r="K70" i="2" s="1"/>
  <c r="I69" i="2"/>
  <c r="K69" i="2" s="1"/>
  <c r="I68" i="2"/>
  <c r="K68" i="2" s="1"/>
  <c r="I67" i="2"/>
  <c r="K67" i="2" s="1"/>
  <c r="I66" i="2"/>
  <c r="K66" i="2" s="1"/>
  <c r="I65" i="2"/>
  <c r="K65" i="2" s="1"/>
  <c r="I64" i="2"/>
  <c r="K64" i="2" s="1"/>
  <c r="I63" i="2"/>
  <c r="K63" i="2" s="1"/>
  <c r="I62" i="2"/>
  <c r="K62" i="2" s="1"/>
  <c r="I61" i="2"/>
  <c r="K61" i="2" s="1"/>
  <c r="I60" i="2"/>
  <c r="K60" i="2" s="1"/>
  <c r="I59" i="2"/>
  <c r="K59" i="2" s="1"/>
  <c r="I58" i="2"/>
  <c r="K58" i="2" s="1"/>
  <c r="I57" i="2"/>
  <c r="K57" i="2" s="1"/>
  <c r="I56" i="2"/>
  <c r="K56" i="2" s="1"/>
  <c r="I55" i="2"/>
  <c r="K55" i="2" s="1"/>
  <c r="I54" i="2"/>
  <c r="K54" i="2" s="1"/>
  <c r="I53" i="2"/>
  <c r="K53" i="2" s="1"/>
  <c r="I52" i="2"/>
  <c r="K52" i="2" s="1"/>
  <c r="I51" i="2"/>
  <c r="K51" i="2" s="1"/>
  <c r="I50" i="2"/>
  <c r="K50" i="2" s="1"/>
  <c r="I49" i="2"/>
  <c r="K49" i="2" s="1"/>
  <c r="I48" i="2"/>
  <c r="K48" i="2" s="1"/>
  <c r="I47" i="2"/>
  <c r="K47" i="2" s="1"/>
  <c r="I46" i="2"/>
  <c r="K46" i="2" s="1"/>
  <c r="I45" i="2"/>
  <c r="K45" i="2" s="1"/>
  <c r="I44" i="2"/>
  <c r="K44" i="2" s="1"/>
  <c r="I43" i="2"/>
  <c r="K43" i="2" s="1"/>
  <c r="I42" i="2"/>
  <c r="K42" i="2" s="1"/>
  <c r="I41" i="2"/>
  <c r="K41" i="2" s="1"/>
  <c r="I40" i="2"/>
  <c r="K40" i="2" s="1"/>
  <c r="I39" i="2"/>
  <c r="K39" i="2" s="1"/>
  <c r="I38" i="2"/>
  <c r="K38" i="2" s="1"/>
  <c r="I37" i="2"/>
  <c r="K37" i="2" s="1"/>
  <c r="I36" i="2"/>
  <c r="K36" i="2" s="1"/>
  <c r="I35" i="2"/>
  <c r="K35" i="2" s="1"/>
  <c r="I34" i="2"/>
  <c r="K34" i="2" s="1"/>
  <c r="I33" i="2"/>
  <c r="K33" i="2" s="1"/>
  <c r="I32" i="2"/>
  <c r="K32" i="2" s="1"/>
  <c r="I31" i="2"/>
  <c r="K31" i="2" s="1"/>
  <c r="I30" i="2"/>
  <c r="K30" i="2" s="1"/>
  <c r="I29" i="2"/>
  <c r="K29" i="2" s="1"/>
  <c r="I28" i="2"/>
  <c r="K28" i="2" s="1"/>
  <c r="I27" i="2"/>
  <c r="K27" i="2" s="1"/>
  <c r="I26" i="2"/>
  <c r="K26" i="2" s="1"/>
  <c r="I25" i="2"/>
  <c r="K25" i="2" s="1"/>
  <c r="I24" i="2"/>
  <c r="K24" i="2" s="1"/>
  <c r="I23" i="2"/>
  <c r="K23" i="2" s="1"/>
  <c r="I22" i="2"/>
  <c r="K22" i="2" s="1"/>
  <c r="I21" i="2"/>
  <c r="K21" i="2" s="1"/>
  <c r="I20" i="2"/>
  <c r="K20" i="2" s="1"/>
  <c r="I19" i="2"/>
  <c r="K19" i="2" s="1"/>
  <c r="I18" i="2"/>
  <c r="K18" i="2" s="1"/>
  <c r="I17" i="2"/>
  <c r="K17" i="2" s="1"/>
  <c r="I16" i="2"/>
  <c r="K16" i="2" s="1"/>
  <c r="I15" i="2"/>
  <c r="K15" i="2" s="1"/>
  <c r="I14" i="2"/>
  <c r="K14" i="2" s="1"/>
  <c r="I13" i="2"/>
  <c r="K13" i="2" s="1"/>
  <c r="I12" i="2"/>
  <c r="K12" i="2" s="1"/>
  <c r="I11" i="2"/>
  <c r="K11" i="2" s="1"/>
  <c r="I10" i="2"/>
  <c r="K10" i="2" s="1"/>
  <c r="I9" i="2"/>
  <c r="K9" i="2" s="1"/>
  <c r="I8" i="2"/>
  <c r="K8" i="2" s="1"/>
  <c r="I7" i="2"/>
  <c r="K7" i="2" s="1"/>
  <c r="M11" i="7" a="1"/>
  <c r="K98" i="2" l="1"/>
  <c r="M11" i="7"/>
  <c r="M9" i="7" a="1"/>
  <c r="M9" i="7" l="1"/>
  <c r="M7" i="7" a="1"/>
  <c r="M7" i="7" l="1"/>
  <c r="M5" i="7" a="1"/>
  <c r="M5" i="7" l="1"/>
  <c r="M3" i="7" a="1"/>
  <c r="M3" i="7" l="1"/>
  <c r="M10" i="7" a="1"/>
  <c r="M10" i="7" l="1"/>
  <c r="M8" i="7" a="1"/>
  <c r="M8" i="7" l="1"/>
  <c r="M6" i="7" a="1"/>
  <c r="M6" i="7" l="1"/>
  <c r="M4" i="7" a="1"/>
  <c r="M4" i="7" l="1"/>
  <c r="H43" i="8"/>
</calcChain>
</file>

<file path=xl/sharedStrings.xml><?xml version="1.0" encoding="utf-8"?>
<sst xmlns="http://schemas.openxmlformats.org/spreadsheetml/2006/main" count="1438" uniqueCount="715">
  <si>
    <t>Référence</t>
  </si>
  <si>
    <t>Description</t>
  </si>
  <si>
    <t>Quantité</t>
  </si>
  <si>
    <t>Prix</t>
  </si>
  <si>
    <t>Montant</t>
  </si>
  <si>
    <t>Références</t>
  </si>
  <si>
    <t>Marques</t>
  </si>
  <si>
    <t>Fournisseur</t>
  </si>
  <si>
    <t>Désignations</t>
  </si>
  <si>
    <t xml:space="preserve">Prix </t>
  </si>
  <si>
    <t>Stock Initial</t>
  </si>
  <si>
    <t>Mouvements</t>
  </si>
  <si>
    <t>Stock Actuel</t>
  </si>
  <si>
    <t>Stock Mini</t>
  </si>
  <si>
    <t>Alerte</t>
  </si>
  <si>
    <t>A3LM10-UF</t>
  </si>
  <si>
    <t>A3M</t>
  </si>
  <si>
    <t>LECTEUR DE BADGES</t>
  </si>
  <si>
    <t>A3LMGM5620A-T-OC</t>
  </si>
  <si>
    <t>PROX125KM24102</t>
  </si>
  <si>
    <t>BADGE DE PROXIMITE</t>
  </si>
  <si>
    <t>PFA136</t>
  </si>
  <si>
    <t>ACCESSORY</t>
  </si>
  <si>
    <t>SOCLE CAMERA</t>
  </si>
  <si>
    <t>PFA137</t>
  </si>
  <si>
    <t>PFB300C</t>
  </si>
  <si>
    <t>SUPPORT DE FIXATION</t>
  </si>
  <si>
    <t>PFM700-E</t>
  </si>
  <si>
    <t>EXTENSEUR HDMI</t>
  </si>
  <si>
    <t>PGTLTN</t>
  </si>
  <si>
    <t>AIPHONE</t>
  </si>
  <si>
    <t>FACADE LAITON</t>
  </si>
  <si>
    <t>GT-103MB</t>
  </si>
  <si>
    <t>FACADE PLATINE</t>
  </si>
  <si>
    <t>RY-3DL</t>
  </si>
  <si>
    <t xml:space="preserve">INTERFACE 2 COMMANDES </t>
  </si>
  <si>
    <t>YAZ-90-3W</t>
  </si>
  <si>
    <t xml:space="preserve">POSTE INTERPHONE </t>
  </si>
  <si>
    <t>JP-4MED</t>
  </si>
  <si>
    <t>MONITEUR MAITRE</t>
  </si>
  <si>
    <t>JP-4MD</t>
  </si>
  <si>
    <t xml:space="preserve">AIPHONE </t>
  </si>
  <si>
    <t>MONITEUR SECONDAIRE</t>
  </si>
  <si>
    <t>V470-0008-XX</t>
  </si>
  <si>
    <t>ALFIRA</t>
  </si>
  <si>
    <t xml:space="preserve">MULTIPOSTE </t>
  </si>
  <si>
    <t>EC-DC2AN</t>
  </si>
  <si>
    <t>ANDRIEU</t>
  </si>
  <si>
    <t>EXTINCTEUR CO² 2KG</t>
  </si>
  <si>
    <t>XVX-A6BZ-C</t>
  </si>
  <si>
    <t>EXTINCTEUR EP6 6KG</t>
  </si>
  <si>
    <t>XVX-P6BZ</t>
  </si>
  <si>
    <t>EXTINCTEUR PP6 6KG</t>
  </si>
  <si>
    <t>XXXX</t>
  </si>
  <si>
    <t>EXTINCTEUR PP9 9KG</t>
  </si>
  <si>
    <t>EC.DC2AN</t>
  </si>
  <si>
    <t>XVX.A6BZ.C</t>
  </si>
  <si>
    <t>XVX.P6BZ</t>
  </si>
  <si>
    <t>ATS2102</t>
  </si>
  <si>
    <t>ARITECH</t>
  </si>
  <si>
    <t>CENTRALE D'ALARME</t>
  </si>
  <si>
    <t>ATS4602</t>
  </si>
  <si>
    <t xml:space="preserve">CENTRALE INTRUSION </t>
  </si>
  <si>
    <t>ATS2699MBC</t>
  </si>
  <si>
    <t>CARTE PANNEAU DE CENTRALE</t>
  </si>
  <si>
    <t>RF-7220-07-1</t>
  </si>
  <si>
    <t>SIRENE</t>
  </si>
  <si>
    <t>ATS1201E</t>
  </si>
  <si>
    <t>TX-3011-03-1</t>
  </si>
  <si>
    <t>BOUTON COLLIER</t>
  </si>
  <si>
    <t>RX48ICCA-PCB</t>
  </si>
  <si>
    <t>MODULE RECEPTEUR</t>
  </si>
  <si>
    <t>ATS1801</t>
  </si>
  <si>
    <t xml:space="preserve">INTERFACE D ORDINATEUR ET D IMPRIMANTE </t>
  </si>
  <si>
    <t>ATS1210LE</t>
  </si>
  <si>
    <t xml:space="preserve">CARTE EXTENSION </t>
  </si>
  <si>
    <t>ATS7320</t>
  </si>
  <si>
    <t xml:space="preserve">MODULE GSM </t>
  </si>
  <si>
    <t>ATS8500</t>
  </si>
  <si>
    <t xml:space="preserve">CD DE CONFIGURATION </t>
  </si>
  <si>
    <t>ATS7310</t>
  </si>
  <si>
    <t>RF620I4-N</t>
  </si>
  <si>
    <t xml:space="preserve">DETECTEUR DE CHOC </t>
  </si>
  <si>
    <t>DD1012</t>
  </si>
  <si>
    <t xml:space="preserve">DETECTEUR DE MOUVEMENT </t>
  </si>
  <si>
    <t>RXIEH00</t>
  </si>
  <si>
    <t xml:space="preserve">COFFRET POUR RECEPTEUR </t>
  </si>
  <si>
    <t>TX-2344-03-1-N</t>
  </si>
  <si>
    <t>DETECTEUR PIR CAM</t>
  </si>
  <si>
    <t>ATS1110</t>
  </si>
  <si>
    <t xml:space="preserve">CLAVIER </t>
  </si>
  <si>
    <t>MM201</t>
  </si>
  <si>
    <t xml:space="preserve">CONTACT MAGNETIQUE </t>
  </si>
  <si>
    <t>IM1640PSG</t>
  </si>
  <si>
    <t>SC2202SAAAB01</t>
  </si>
  <si>
    <t xml:space="preserve">MINI SABOT DE SOL </t>
  </si>
  <si>
    <t>RF425I4PI</t>
  </si>
  <si>
    <t xml:space="preserve">DETECTEUR INFRA ROUGE </t>
  </si>
  <si>
    <t>ES010</t>
  </si>
  <si>
    <t xml:space="preserve">BOITE DE RACCORDEMENT </t>
  </si>
  <si>
    <t>EP9031</t>
  </si>
  <si>
    <t xml:space="preserve">CARTE D' EXTENSION </t>
  </si>
  <si>
    <t>SB01</t>
  </si>
  <si>
    <t xml:space="preserve">SUPPORT DE MONTAGE </t>
  </si>
  <si>
    <t>320-014A</t>
  </si>
  <si>
    <t>AVIGILON</t>
  </si>
  <si>
    <t>DOME CAMERA</t>
  </si>
  <si>
    <t>BT7512</t>
  </si>
  <si>
    <t>B TECH</t>
  </si>
  <si>
    <t>SUPPORT ECRAN</t>
  </si>
  <si>
    <t>M3 5X35</t>
  </si>
  <si>
    <t>BERNE</t>
  </si>
  <si>
    <t xml:space="preserve">VIS NOIR </t>
  </si>
  <si>
    <t>398098-200</t>
  </si>
  <si>
    <t>CHEVILLE A FRAPPER</t>
  </si>
  <si>
    <t>DIN7504-M</t>
  </si>
  <si>
    <t>VIS AUTOFOREUSE</t>
  </si>
  <si>
    <t>BIZ720110</t>
  </si>
  <si>
    <t>BIZLINE</t>
  </si>
  <si>
    <t>CHEVILLE VERTE</t>
  </si>
  <si>
    <t>BIZ720111</t>
  </si>
  <si>
    <t xml:space="preserve">CHEVILLE JAUNE </t>
  </si>
  <si>
    <t>BIZ720061</t>
  </si>
  <si>
    <t>CHEVILLE</t>
  </si>
  <si>
    <t>BIZ720115</t>
  </si>
  <si>
    <t>BIZ720092</t>
  </si>
  <si>
    <t>CHEVILLE CLOISONS</t>
  </si>
  <si>
    <t>BIZ720093</t>
  </si>
  <si>
    <t xml:space="preserve">CHEVILLE CLOISONS </t>
  </si>
  <si>
    <t>BIZ720095</t>
  </si>
  <si>
    <t>BIZ720096</t>
  </si>
  <si>
    <t>BIZ770117</t>
  </si>
  <si>
    <t>BIZ770116</t>
  </si>
  <si>
    <t xml:space="preserve">VIS AUTO FOREUSE </t>
  </si>
  <si>
    <t>BIZ770020</t>
  </si>
  <si>
    <t>VIS</t>
  </si>
  <si>
    <t>BIZ770021</t>
  </si>
  <si>
    <t xml:space="preserve">VIS BOIS AGGLOMERE TETE FRAISEE POZIDRIV D=6x40 mm </t>
  </si>
  <si>
    <t>BIZ770110</t>
  </si>
  <si>
    <t>Vis tôle auto-perceuse tête fraisée Phillips D= 3.5 x 16 mm</t>
  </si>
  <si>
    <t>BIZ770070</t>
  </si>
  <si>
    <t>Vis plaque de plâtre tête trompette Phillips D= 3.5 x 25 mm</t>
  </si>
  <si>
    <t>BIZ770071</t>
  </si>
  <si>
    <t>Vis plaque de plâtre tête trompette Phillips D= 3.5 x 35 mm</t>
  </si>
  <si>
    <t>BIZ770010</t>
  </si>
  <si>
    <t>Vis bois aggloméré tête fraisée Pozidriv D= 4 x 50 mm</t>
  </si>
  <si>
    <t>BIZ770008</t>
  </si>
  <si>
    <t>Vis bois aggloméré tête fraisée Pozidriv D= 4 x 35 mm</t>
  </si>
  <si>
    <t>BIZ770018</t>
  </si>
  <si>
    <t>Vis bois agglomere tete fraisée pozidriv D=5x50mm</t>
  </si>
  <si>
    <t>BIZ770024</t>
  </si>
  <si>
    <t>Vis bois agglomere tete fraisée pozidriv D=6x80 mm</t>
  </si>
  <si>
    <t>BIZ770023</t>
  </si>
  <si>
    <t>Vis bois agglomere tete fraisee pozidriv D=6x60 mm</t>
  </si>
  <si>
    <t>BIZ710098</t>
  </si>
  <si>
    <t xml:space="preserve">CHEVILLE A CLOISON </t>
  </si>
  <si>
    <t>BIZ710061</t>
  </si>
  <si>
    <t>VIS+ECROU</t>
  </si>
  <si>
    <t>BIZ710050</t>
  </si>
  <si>
    <t>ECROUS</t>
  </si>
  <si>
    <t>BIZ710854</t>
  </si>
  <si>
    <t>BASCULES</t>
  </si>
  <si>
    <t>BIZ235010</t>
  </si>
  <si>
    <t>COSSES</t>
  </si>
  <si>
    <t>BIZ235002</t>
  </si>
  <si>
    <t>RO2V3G.1,5</t>
  </si>
  <si>
    <t>CAE</t>
  </si>
  <si>
    <t xml:space="preserve">CABLE </t>
  </si>
  <si>
    <t>RO2V3G2.5</t>
  </si>
  <si>
    <t>CR1C12X1,5</t>
  </si>
  <si>
    <t>CR1C1 1P9/10</t>
  </si>
  <si>
    <t>CR1C1 2P9/10</t>
  </si>
  <si>
    <t>SYT2P GRIS</t>
  </si>
  <si>
    <t>SYT3P GRIS</t>
  </si>
  <si>
    <t>STY1P GRIS</t>
  </si>
  <si>
    <t>SYT5P GRIS</t>
  </si>
  <si>
    <t xml:space="preserve">SYT1P ROUGE </t>
  </si>
  <si>
    <t>2040B1</t>
  </si>
  <si>
    <t xml:space="preserve">CABLE ALARME </t>
  </si>
  <si>
    <t>CATEGORIE 6</t>
  </si>
  <si>
    <t>VG64SHB</t>
  </si>
  <si>
    <t xml:space="preserve">CABLE RESEAU CATEGORIE 6 BOITE DE 305M </t>
  </si>
  <si>
    <t>VGB4B</t>
  </si>
  <si>
    <t>CABLE RESEAU CATEGORIE 5 BOITE DE 305M</t>
  </si>
  <si>
    <t>KX61</t>
  </si>
  <si>
    <t>CABLE COAX VIDEO KX6 C100</t>
  </si>
  <si>
    <t>RXM2CM</t>
  </si>
  <si>
    <t>CARDIN</t>
  </si>
  <si>
    <t xml:space="preserve">RECEPTEUR </t>
  </si>
  <si>
    <t>TRG4862PO</t>
  </si>
  <si>
    <t>TELECOMMANDE</t>
  </si>
  <si>
    <t>TRG4864PO</t>
  </si>
  <si>
    <t>TXG4864PO</t>
  </si>
  <si>
    <t>TX04492PO</t>
  </si>
  <si>
    <t>SELECT01</t>
  </si>
  <si>
    <t>BASE EN TOLE POTELET</t>
  </si>
  <si>
    <t>MB6PM</t>
  </si>
  <si>
    <t>CASTEL</t>
  </si>
  <si>
    <t>POSTE MAYLIS</t>
  </si>
  <si>
    <t>440.0600</t>
  </si>
  <si>
    <t>INTERCOM SECURITE PORTIER</t>
  </si>
  <si>
    <t>VIRP20245048</t>
  </si>
  <si>
    <t>CDVI</t>
  </si>
  <si>
    <t>VENTOUSE</t>
  </si>
  <si>
    <t>VIRA20245048</t>
  </si>
  <si>
    <t>V3E35R</t>
  </si>
  <si>
    <t>VENTOUSE 300KG</t>
  </si>
  <si>
    <t>F0104000002</t>
  </si>
  <si>
    <t xml:space="preserve">CARTE DE PROXIMITE </t>
  </si>
  <si>
    <t>ECS5000</t>
  </si>
  <si>
    <t>VENTOUSE DE 300KG</t>
  </si>
  <si>
    <t>CDR842A</t>
  </si>
  <si>
    <t xml:space="preserve">PHOTO CELLULE + BOITIER ANTI VANDALE </t>
  </si>
  <si>
    <t>BFU6BP</t>
  </si>
  <si>
    <t>CEMBRE</t>
  </si>
  <si>
    <t>COSSE FOURCHE</t>
  </si>
  <si>
    <t>CHUBB</t>
  </si>
  <si>
    <t>DVAF SOLISTA ROUGE MUR SOCLE HAUT</t>
  </si>
  <si>
    <t>DIFFUSEUR SONORE ALARME FEU</t>
  </si>
  <si>
    <t>COR-112</t>
  </si>
  <si>
    <t>CORDIA</t>
  </si>
  <si>
    <t>BOITE A CLEF</t>
  </si>
  <si>
    <t>SICP0109</t>
  </si>
  <si>
    <t>PANNEAU SANS ISSUE 200X100MM</t>
  </si>
  <si>
    <t>SICP0112</t>
  </si>
  <si>
    <t>PANNEAU ALARME INCENDIE 200X100MM</t>
  </si>
  <si>
    <t>PANNEAU LOCAL SSI 200X100MM</t>
  </si>
  <si>
    <t>SCIP01107</t>
  </si>
  <si>
    <t>PANNEAU PORTE COUPE FEU A MAINTENIR FERMEE 150X150MM</t>
  </si>
  <si>
    <t>SCIP01108</t>
  </si>
  <si>
    <t>PANNEAU NE METTEZ PAS D'OBSTACLE A LA FERMETURE 150X150MM</t>
  </si>
  <si>
    <t>SCIP0107</t>
  </si>
  <si>
    <t>PANNEAU PORTE COUPE FEU A MAINTENIR FERMEE 200X100MM</t>
  </si>
  <si>
    <t>SCIP0108</t>
  </si>
  <si>
    <t>PANNEAU NE METTEZ PAS D'OBSTACLE A LA FERMETURE 200X100MM</t>
  </si>
  <si>
    <t>DOF 49</t>
  </si>
  <si>
    <t>DAAF</t>
  </si>
  <si>
    <t>DETECTEUR AVERTISSEUR DE FUMEE</t>
  </si>
  <si>
    <t>VT02000A-C</t>
  </si>
  <si>
    <t>DAHUA</t>
  </si>
  <si>
    <t>CAMERA</t>
  </si>
  <si>
    <t>LUM16025</t>
  </si>
  <si>
    <t>EATON</t>
  </si>
  <si>
    <t>BLOC DE SECOURS BAES</t>
  </si>
  <si>
    <t>LUM10418</t>
  </si>
  <si>
    <t xml:space="preserve">GRILLE BLOC DE SECOURS </t>
  </si>
  <si>
    <t>LUM160005</t>
  </si>
  <si>
    <t>LUM16125</t>
  </si>
  <si>
    <t xml:space="preserve">EATON </t>
  </si>
  <si>
    <t>BLOCS DE SECOURS BAES</t>
  </si>
  <si>
    <t>FX1238</t>
  </si>
  <si>
    <t>ENERGY 7</t>
  </si>
  <si>
    <t>BATTERIE</t>
  </si>
  <si>
    <t>EPW12V3.3</t>
  </si>
  <si>
    <t>ENERGY POWER</t>
  </si>
  <si>
    <t>EPW12V7.2FR</t>
  </si>
  <si>
    <t>EPW12V1.3SFR</t>
  </si>
  <si>
    <t>EPW12V5FR</t>
  </si>
  <si>
    <t>EPW12V44FR</t>
  </si>
  <si>
    <t>EPW12V26AH</t>
  </si>
  <si>
    <t>ESSER</t>
  </si>
  <si>
    <t xml:space="preserve">PROTECTION POUR DETECTEUR IQ8 QUAD </t>
  </si>
  <si>
    <t>MD 4L CMSI/8000</t>
  </si>
  <si>
    <t>SOCLE POUR DECLANCHEUR MANUEL IQ8MCP</t>
  </si>
  <si>
    <t>DECLENCHEUR MANUELBADRESSABLE</t>
  </si>
  <si>
    <t>MEMBRANE DEFORMABLE POUR DECLENCHEUR MANUEL IQ8MCP</t>
  </si>
  <si>
    <t>DECLENCHEUR MANUEL IQ8MCP BOITIER ROUGE</t>
  </si>
  <si>
    <t>DIFFUSEUR VISUEL ALARME FEU FLASH ROUGE BASE COURTE</t>
  </si>
  <si>
    <t>DETECTEUR CHALEUR THERMOVELOCIMETRIQUE IQ8QUAD</t>
  </si>
  <si>
    <t>MODULE 4 FONCTIONS POUR CMSI 8000</t>
  </si>
  <si>
    <t>CARTE BUS CMSI 8000</t>
  </si>
  <si>
    <t>ADAPTATEUR DE MONTAGE POUR DECLENCHEUR MANUEL</t>
  </si>
  <si>
    <t>MICROMODULE ESSERBUS</t>
  </si>
  <si>
    <t>TRANNSPONDEUR ESSERBUS 4 ENTREES/2 SORTIES</t>
  </si>
  <si>
    <t>FACERT CC</t>
  </si>
  <si>
    <t>AVERTISSEUR SONORE CLASSE C 105dB</t>
  </si>
  <si>
    <t>COUVERCLE PLASTIQUE TRANSPARENT POUR DECLENCHEURS MANUELS</t>
  </si>
  <si>
    <t>SEXTANT-DOC-DAAF</t>
  </si>
  <si>
    <t>FINSECUR</t>
  </si>
  <si>
    <t>SEXTANT-DASF</t>
  </si>
  <si>
    <t>DISPOSITIF SONORE ALARME FEU</t>
  </si>
  <si>
    <t>BBGCO216</t>
  </si>
  <si>
    <t>DECLENCHEUR MANUEL ALARME CONV.TYPE A/EXTERIEUR</t>
  </si>
  <si>
    <t>YV2.6X3C-SA2 2L</t>
  </si>
  <si>
    <t>FUJIFILM</t>
  </si>
  <si>
    <t>OBJECTIF DE CAMERA</t>
  </si>
  <si>
    <t>GGVER10095</t>
  </si>
  <si>
    <t>GIGAMEDIA</t>
  </si>
  <si>
    <t>VIS ECROUS RONDELLE</t>
  </si>
  <si>
    <t>IDC5MIRP</t>
  </si>
  <si>
    <t>HONEYWELL</t>
  </si>
  <si>
    <t>LEG062560</t>
  </si>
  <si>
    <t>LEGRAND</t>
  </si>
  <si>
    <t>BAES+BAEH</t>
  </si>
  <si>
    <t>LEG062825</t>
  </si>
  <si>
    <t xml:space="preserve">LSC D EVACUATION </t>
  </si>
  <si>
    <t>LEG062525</t>
  </si>
  <si>
    <t xml:space="preserve">BAES D EVACUATION </t>
  </si>
  <si>
    <t>LEG401221</t>
  </si>
  <si>
    <t>LEG038006</t>
  </si>
  <si>
    <t xml:space="preserve">DISPOSITIF DE COMMANDE </t>
  </si>
  <si>
    <t>LEG038012</t>
  </si>
  <si>
    <t>LEG038017</t>
  </si>
  <si>
    <t>LEG038048</t>
  </si>
  <si>
    <t>DCMIS</t>
  </si>
  <si>
    <t>LEG038097</t>
  </si>
  <si>
    <t>LEG86006</t>
  </si>
  <si>
    <t>BOUTON POUSSOIR</t>
  </si>
  <si>
    <t>LEG38009</t>
  </si>
  <si>
    <t>WAP-6110</t>
  </si>
  <si>
    <t>LEVELONE</t>
  </si>
  <si>
    <t>POINT D ACCES</t>
  </si>
  <si>
    <t>SBMa</t>
  </si>
  <si>
    <t>NEUTRONIC</t>
  </si>
  <si>
    <t>TYPE 3 BAAS MA</t>
  </si>
  <si>
    <t>TT4PL-RF</t>
  </si>
  <si>
    <t>TYPE 4 A PILE LUMINEUX RADIO</t>
  </si>
  <si>
    <t>DETECTEUR PONCTUEL DE FUMEE OX-8</t>
  </si>
  <si>
    <t>SOCLE POUR DETECTEUR OX-8</t>
  </si>
  <si>
    <t xml:space="preserve">DIFFUSEUR SONORE </t>
  </si>
  <si>
    <t>471OJ1</t>
  </si>
  <si>
    <t>DECLENCHEUR MANUEL 1 CONTACT JAUNE</t>
  </si>
  <si>
    <t>471OR1</t>
  </si>
  <si>
    <t>DECLENCHEUR MANUEL 1 CONTACT ROUGE</t>
  </si>
  <si>
    <t>471OV3</t>
  </si>
  <si>
    <t>DECLENCHEUR MANUEL 1 CONTACT VERT</t>
  </si>
  <si>
    <t>DVAF</t>
  </si>
  <si>
    <t>PTA287</t>
  </si>
  <si>
    <t>NORALSY</t>
  </si>
  <si>
    <t xml:space="preserve">CLAVIER A CODES </t>
  </si>
  <si>
    <t>KCP6000</t>
  </si>
  <si>
    <t>BADGES ELECTROMA</t>
  </si>
  <si>
    <t>NPIB02-EMS</t>
  </si>
  <si>
    <t>PGP2412-E</t>
  </si>
  <si>
    <t>NUG 31641</t>
  </si>
  <si>
    <t>NUGELEC</t>
  </si>
  <si>
    <t>SENSEA.CM.MODULE MD1 1 LIGNE</t>
  </si>
  <si>
    <t>NUG 38435</t>
  </si>
  <si>
    <t>MAINT.BAT.CN. 600mAh ECOSAFE</t>
  </si>
  <si>
    <t>NUG 32063</t>
  </si>
  <si>
    <t>5 DEFAUTS SAT</t>
  </si>
  <si>
    <t>NUG 34040</t>
  </si>
  <si>
    <t>12V 4PB21</t>
  </si>
  <si>
    <t>NUG 31330</t>
  </si>
  <si>
    <t>DISPOSITIF ADAPTATEUR DE COMMANDE</t>
  </si>
  <si>
    <t>NUG 30194</t>
  </si>
  <si>
    <t>VENT. ISSUE SECOURS</t>
  </si>
  <si>
    <t>NUG 30155</t>
  </si>
  <si>
    <t>SIRENE CLASSIC C 105 Db</t>
  </si>
  <si>
    <t>NUG 30081</t>
  </si>
  <si>
    <t>CLAPET DE PROTECTION POUR DM3000</t>
  </si>
  <si>
    <t>NUG 31650</t>
  </si>
  <si>
    <t xml:space="preserve">MODULE DE LIGNE CMS </t>
  </si>
  <si>
    <t>NUG 30349</t>
  </si>
  <si>
    <t>MD VA3000</t>
  </si>
  <si>
    <t>NUG 30267</t>
  </si>
  <si>
    <t>DETECTEUR LINEAIRE DE FUMEE CONVENTIONNEL</t>
  </si>
  <si>
    <t>NUG 30450</t>
  </si>
  <si>
    <t>SIRENE DSB3000 CLASS B 90 Db</t>
  </si>
  <si>
    <t>NUG 30451</t>
  </si>
  <si>
    <t>SIRENE DSME 3000 MESSAGE ENREGISTRE</t>
  </si>
  <si>
    <t xml:space="preserve"> NUG 30454</t>
  </si>
  <si>
    <t>DAGS 3000RL SONNE ET LUMINEUX</t>
  </si>
  <si>
    <t>NUG 30492</t>
  </si>
  <si>
    <t>SOLISTA LX WALL DIF LUM LED ROUGE MURAL</t>
  </si>
  <si>
    <t>NUG 30496</t>
  </si>
  <si>
    <t>SOLISTA DSB3000 LXS DIF SON LUM SOLISTA LX LED ROUGE</t>
  </si>
  <si>
    <t>NUG 31182</t>
  </si>
  <si>
    <t>BAAS Sa PLANETE</t>
  </si>
  <si>
    <t>NUG 31183</t>
  </si>
  <si>
    <t>BAAS Sa PLANETE AVEC FLASH</t>
  </si>
  <si>
    <t>NUG 31186</t>
  </si>
  <si>
    <t>AVERTISSEUR LUMINEUX AUTONOME PLANETE</t>
  </si>
  <si>
    <t>NUG 31305</t>
  </si>
  <si>
    <t>TABLEAU DE SYNTHESE INCENDIE</t>
  </si>
  <si>
    <t>NUG 31309</t>
  </si>
  <si>
    <t>TABLEAU REPORT 8 BOUCLES INCENDIE</t>
  </si>
  <si>
    <t>NUG 31312</t>
  </si>
  <si>
    <t>BOITIER DE SYNTHESE CHSI</t>
  </si>
  <si>
    <t>NUG 31272</t>
  </si>
  <si>
    <t>CMSI ET/MT CARTE CMSIB 8 BOUCLES</t>
  </si>
  <si>
    <t>NUG 31306</t>
  </si>
  <si>
    <t>TABLEAU REPORT DE POINT AFFICHEUR</t>
  </si>
  <si>
    <t>NUG 31263</t>
  </si>
  <si>
    <t>CMSI ET/MT CARTE US 8 LIGNES</t>
  </si>
  <si>
    <t>NUG 31261</t>
  </si>
  <si>
    <t>CMSI ET/MT CARTE 4 VOIES</t>
  </si>
  <si>
    <t>NUG 30286</t>
  </si>
  <si>
    <t>MC.SENSEA EC</t>
  </si>
  <si>
    <t>NUG 31530</t>
  </si>
  <si>
    <t>SENSEA. EC CARTE DE BOUCLES (V1,5.30)</t>
  </si>
  <si>
    <t>NUG 38224</t>
  </si>
  <si>
    <t>MAINT CARTE GESTION POUR TSM EVO</t>
  </si>
  <si>
    <t>NUG 38271</t>
  </si>
  <si>
    <t>CARTE ALIM. CMSI TSM ET CONSIGNAT</t>
  </si>
  <si>
    <t>NUG 30252</t>
  </si>
  <si>
    <t>DETECTEUR DE FUMEE ADRESSABLE</t>
  </si>
  <si>
    <t>NUG 30254 C</t>
  </si>
  <si>
    <t>DETECTEUR COMBINEE ADRESSABLE</t>
  </si>
  <si>
    <t>NUG 30253</t>
  </si>
  <si>
    <t>DETECTEUR THERMOVELOCIMETRIQUE</t>
  </si>
  <si>
    <t>NUG 30246</t>
  </si>
  <si>
    <t>DETECTEUR OPTIQUE DE FUMEE CONVENTIONNEL</t>
  </si>
  <si>
    <t>NUG 30254 A</t>
  </si>
  <si>
    <t>DETECTEUR COMBINE OPTIQUE THERMIQUE</t>
  </si>
  <si>
    <t>NUG 30255</t>
  </si>
  <si>
    <t>SOCLE DET. STD. S3000</t>
  </si>
  <si>
    <t>NUG 30256</t>
  </si>
  <si>
    <t>SOCLE DET. ADR. S3000</t>
  </si>
  <si>
    <t>NUG 30491</t>
  </si>
  <si>
    <t>EMBASE ETANCHE IP65 SOLISTA LX</t>
  </si>
  <si>
    <t>NUG 30312</t>
  </si>
  <si>
    <t>DM ETANCHE SANS VOYANT</t>
  </si>
  <si>
    <t>NUG 30316</t>
  </si>
  <si>
    <t>DM MEMBRANE SANS VOYANT</t>
  </si>
  <si>
    <t>NUG 30325</t>
  </si>
  <si>
    <t>DM MEMBRANE AVEC VOYANT</t>
  </si>
  <si>
    <t>NUG 30344</t>
  </si>
  <si>
    <t>COFFRET MEMBRANE DEFORMABLE</t>
  </si>
  <si>
    <t>NUG 30360</t>
  </si>
  <si>
    <t>IND. ACTION LUMINEUX SAILLIE</t>
  </si>
  <si>
    <t>MODEL EI603TYC</t>
  </si>
  <si>
    <t>DETECTEUR CHALEUR</t>
  </si>
  <si>
    <t>PAJ 30216</t>
  </si>
  <si>
    <t>DETECTEUR OPTIQUE ADRESSABLE</t>
  </si>
  <si>
    <t>PAJ 30213</t>
  </si>
  <si>
    <t>DETECTEUR OPTIQUE CONVENTIONNEL</t>
  </si>
  <si>
    <t>PAJ 31038</t>
  </si>
  <si>
    <t>TYPE1 TSM CARTE ADRESS</t>
  </si>
  <si>
    <t>PAJ 30316</t>
  </si>
  <si>
    <t xml:space="preserve">DM MEMBRANE DEFORMABLE SAILLIE </t>
  </si>
  <si>
    <t>PAJ 30025</t>
  </si>
  <si>
    <t>MEMBRANE DEFORMABLE SAILLIE AVEC VOYANT</t>
  </si>
  <si>
    <t>NUG 31270</t>
  </si>
  <si>
    <t>CMSI ET/MT CARTE 10 REL</t>
  </si>
  <si>
    <t>NUG 31273</t>
  </si>
  <si>
    <t>CMSI ET/MT O.D. AVEC CP</t>
  </si>
  <si>
    <t>PAJ 30247</t>
  </si>
  <si>
    <t>TH VELO STANDARD DTVS 3000</t>
  </si>
  <si>
    <t>PAJ 30225</t>
  </si>
  <si>
    <t>SOCLE ADRESSABLE PROFIL BAS</t>
  </si>
  <si>
    <t>PAJ 30227</t>
  </si>
  <si>
    <t>SOCLE ADRESSABLE ISOLATEUR COURT CIRCUIT</t>
  </si>
  <si>
    <t>PAJ 30200</t>
  </si>
  <si>
    <t>SOCLE CONVENTIONNEL PROFIL BAS</t>
  </si>
  <si>
    <t>NUG 38119</t>
  </si>
  <si>
    <t>MAINT.DET.S2000 OPTIQUE ADRESSABLE</t>
  </si>
  <si>
    <t>MATERIEL NUGELEC</t>
  </si>
  <si>
    <t>SOCLE ETANCHE POUR MATERIEL 2000</t>
  </si>
  <si>
    <t>NUG 30065</t>
  </si>
  <si>
    <t>GRILLE PROTECTION POUR DETECTEUR INCENDIE</t>
  </si>
  <si>
    <t>PS-12 170B</t>
  </si>
  <si>
    <t>POWER SONIC</t>
  </si>
  <si>
    <t>GNV-6070R</t>
  </si>
  <si>
    <t>SAMSUNG</t>
  </si>
  <si>
    <t>SBO-100B1</t>
  </si>
  <si>
    <t>SNO-L6083RP</t>
  </si>
  <si>
    <t>STB-225VW</t>
  </si>
  <si>
    <t>CCT57371</t>
  </si>
  <si>
    <t>SCHNEIDER</t>
  </si>
  <si>
    <t>TABLEAU ALARME TYPE 4 A PILE SONORE ET VISUEL</t>
  </si>
  <si>
    <t>OVA58000</t>
  </si>
  <si>
    <t>OVA58910</t>
  </si>
  <si>
    <t>DOF49</t>
  </si>
  <si>
    <t>SHD</t>
  </si>
  <si>
    <t>DETECTEUR DE FUMEE</t>
  </si>
  <si>
    <t>VD406NSNH-2LL</t>
  </si>
  <si>
    <t>SONY</t>
  </si>
  <si>
    <t>SONYCCBCOLOR21PCS</t>
  </si>
  <si>
    <t>AMD40VECT</t>
  </si>
  <si>
    <t>SOUS CAISSONIR</t>
  </si>
  <si>
    <t>SPIT</t>
  </si>
  <si>
    <t>SV</t>
  </si>
  <si>
    <t>DRIVA</t>
  </si>
  <si>
    <t>TP12</t>
  </si>
  <si>
    <t>UL13-12</t>
  </si>
  <si>
    <t>ULTRACELL</t>
  </si>
  <si>
    <t>URA</t>
  </si>
  <si>
    <t>1750/4</t>
  </si>
  <si>
    <t>URMET</t>
  </si>
  <si>
    <t>MONITEUR</t>
  </si>
  <si>
    <t>FV2050</t>
  </si>
  <si>
    <t>PLATINE</t>
  </si>
  <si>
    <t>1740/40</t>
  </si>
  <si>
    <t>FV5094</t>
  </si>
  <si>
    <t>CENTRALE 4P</t>
  </si>
  <si>
    <t>FV1074</t>
  </si>
  <si>
    <t>FV1060</t>
  </si>
  <si>
    <t>1172/42</t>
  </si>
  <si>
    <t>POSTE</t>
  </si>
  <si>
    <t>1150/35</t>
  </si>
  <si>
    <t>1083/55</t>
  </si>
  <si>
    <t>DERIVATEUR</t>
  </si>
  <si>
    <t>T25VK3</t>
  </si>
  <si>
    <t>VIGIK</t>
  </si>
  <si>
    <t>T25VK2</t>
  </si>
  <si>
    <t>VIT25M</t>
  </si>
  <si>
    <t>KIT MICRO CENTRALE</t>
  </si>
  <si>
    <t>MEMOPROX</t>
  </si>
  <si>
    <t>BADGE VIGIK</t>
  </si>
  <si>
    <t>MEMOPROX/J</t>
  </si>
  <si>
    <t>MEMOPROX/V</t>
  </si>
  <si>
    <t>KCV 152</t>
  </si>
  <si>
    <t>KIT CENTRALE</t>
  </si>
  <si>
    <t>ANT/868</t>
  </si>
  <si>
    <t>ANTENNE</t>
  </si>
  <si>
    <t xml:space="preserve">KCV 1083 </t>
  </si>
  <si>
    <t>BS 290</t>
  </si>
  <si>
    <t>CADRE SAILLIE</t>
  </si>
  <si>
    <t>ENCODEUR USB</t>
  </si>
  <si>
    <t>INI / IP</t>
  </si>
  <si>
    <t>INTERFACE MODULE</t>
  </si>
  <si>
    <t>VE300/S</t>
  </si>
  <si>
    <t>1083/20A</t>
  </si>
  <si>
    <t>ALIMENTATION</t>
  </si>
  <si>
    <t>BA/GF/90LM/OLD</t>
  </si>
  <si>
    <t>BA/GF/90LM</t>
  </si>
  <si>
    <t>AL12/2DIN</t>
  </si>
  <si>
    <t>789/3</t>
  </si>
  <si>
    <t>1072/24</t>
  </si>
  <si>
    <t>ALIMENTATION-COUPLEUR</t>
  </si>
  <si>
    <t>1074/20</t>
  </si>
  <si>
    <t>9000/230</t>
  </si>
  <si>
    <t>955/40</t>
  </si>
  <si>
    <t>BOITIER REPARTITEUR</t>
  </si>
  <si>
    <t>10050/I</t>
  </si>
  <si>
    <t>BOITIER CONTACT PTT OU VIGIK</t>
  </si>
  <si>
    <t>E/VOKP/2F</t>
  </si>
  <si>
    <t>LECTEUR VIGIK</t>
  </si>
  <si>
    <t>REC/868/2F</t>
  </si>
  <si>
    <t>RECEPTEUR RADIO</t>
  </si>
  <si>
    <t>PB19BBL3E-B12</t>
  </si>
  <si>
    <t>PBHI2</t>
  </si>
  <si>
    <t>BOITIER POUR BOUTON POUSSOIR</t>
  </si>
  <si>
    <t>PBHI1</t>
  </si>
  <si>
    <t>URMET CV2 ET CV4</t>
  </si>
  <si>
    <t>CENTRALE VIGIK PORTES</t>
  </si>
  <si>
    <t>URMET 1072/8</t>
  </si>
  <si>
    <t>MODULE MICRO HP</t>
  </si>
  <si>
    <t>1750/92</t>
  </si>
  <si>
    <t>SUPPORT MONITEUR</t>
  </si>
  <si>
    <t>1774/55A</t>
  </si>
  <si>
    <t>DISTRIBUTEUR</t>
  </si>
  <si>
    <t>VHW-HWPS-C</t>
  </si>
  <si>
    <t>VERACITY</t>
  </si>
  <si>
    <t>VITA4548-230</t>
  </si>
  <si>
    <t>VERTIV</t>
  </si>
  <si>
    <t xml:space="preserve">LUMINAIRE EVACUATION ETANCHE </t>
  </si>
  <si>
    <t>TPVISIG-2A</t>
  </si>
  <si>
    <t>INTERPHONE</t>
  </si>
  <si>
    <t>NPM300-BR</t>
  </si>
  <si>
    <t>XND-6080RP</t>
  </si>
  <si>
    <t>WISSENET</t>
  </si>
  <si>
    <t>WURTH</t>
  </si>
  <si>
    <t>Y21-12FR</t>
  </si>
  <si>
    <t>YUCEL</t>
  </si>
  <si>
    <t>2060B1</t>
  </si>
  <si>
    <t>CABLE TRANXALARM 6X0,22 AE BLANC BOITE DE 100M</t>
  </si>
  <si>
    <t>NOMS</t>
  </si>
  <si>
    <t>Adresse</t>
  </si>
  <si>
    <t>Localite</t>
  </si>
  <si>
    <t>Tél</t>
  </si>
  <si>
    <t>FAX</t>
  </si>
  <si>
    <t>Mail</t>
  </si>
  <si>
    <t>ACCF</t>
  </si>
  <si>
    <t>165 Boulevard de Valmy</t>
  </si>
  <si>
    <t> 92700 Colombes</t>
  </si>
  <si>
    <t>01 47 81 20 57</t>
  </si>
  <si>
    <t>anaelle.lalleve@accffrance.fr</t>
  </si>
  <si>
    <t>AXEO SYSTEMS</t>
  </si>
  <si>
    <t>97 Rue des Bleuets</t>
  </si>
  <si>
    <t>94000 Créteil</t>
  </si>
  <si>
    <t>01 43 96 31 12</t>
  </si>
  <si>
    <t>01 43 96 41 94</t>
  </si>
  <si>
    <t>srouvet@axceo.fr</t>
  </si>
  <si>
    <t>BATTERIES 4PRO</t>
  </si>
  <si>
    <t>ZAP Papillon. 400 rue Emile Dewoitine</t>
  </si>
  <si>
    <t>37210 Parçay-Meslay</t>
  </si>
  <si>
    <t>02 47 54 51 57</t>
  </si>
  <si>
    <t>02 47 39 96 88</t>
  </si>
  <si>
    <t>CA VA PRINT IMPRIMERIE</t>
  </si>
  <si>
    <t>5 Rue Guy Moquet</t>
  </si>
  <si>
    <t>95100 Argenteuil</t>
  </si>
  <si>
    <t>01 39 33 20 53</t>
  </si>
  <si>
    <t>CAE GROUPE</t>
  </si>
  <si>
    <t>3 Av Jeanne Gamerin. Bt Le Cormoran</t>
  </si>
  <si>
    <t>91320 Wissous</t>
  </si>
  <si>
    <t>01 69 79 14 18</t>
  </si>
  <si>
    <t>01 69 79 14 13</t>
  </si>
  <si>
    <t>webcontact@cordia.fr</t>
  </si>
  <si>
    <t>FRANCOFA EURIDIS</t>
  </si>
  <si>
    <t>9 Avenue Louis de Broglie.ZA Vert Galant</t>
  </si>
  <si>
    <t>95310 St Ouen l'Aumone</t>
  </si>
  <si>
    <t>01 34 64 83</t>
  </si>
  <si>
    <t>06 16 80 36 30</t>
  </si>
  <si>
    <t xml:space="preserve">GDV </t>
  </si>
  <si>
    <t>19 Rue Joseph&amp;Etienne Mongolfier</t>
  </si>
  <si>
    <t>93110 Rosny sous Bois</t>
  </si>
  <si>
    <t>01 49 88 18 79</t>
  </si>
  <si>
    <t>01 49 88 87 60</t>
  </si>
  <si>
    <t>m.demenais@gdv.fr</t>
  </si>
  <si>
    <t>ITESA</t>
  </si>
  <si>
    <t>2 Place Marcel Rebuffat</t>
  </si>
  <si>
    <t>91140 Villejust</t>
  </si>
  <si>
    <t>01 80 00 21 75</t>
  </si>
  <si>
    <t>01 80 00 21 70</t>
  </si>
  <si>
    <t>agence.paris.sud@itesa.eu</t>
  </si>
  <si>
    <t>REXEL</t>
  </si>
  <si>
    <t>10 Rue Waldecq Rochet</t>
  </si>
  <si>
    <t>93300 Aubervilliers</t>
  </si>
  <si>
    <t>01 43 52 51 51</t>
  </si>
  <si>
    <t>01 43 52 62 00</t>
  </si>
  <si>
    <t>celine.castaner@rexel.fr</t>
  </si>
  <si>
    <t>S.C.F SA</t>
  </si>
  <si>
    <t>17 Rue Georges Méliès</t>
  </si>
  <si>
    <t>95240 Cormeilles en Parisis</t>
  </si>
  <si>
    <t>01 34 13 17 17</t>
  </si>
  <si>
    <t>01 34 13 17 77</t>
  </si>
  <si>
    <t>adv94@scf-France.fr</t>
  </si>
  <si>
    <t>SOCIETE ANDRIEU</t>
  </si>
  <si>
    <t>1 Rue du 11Mai 1967-BP50505</t>
  </si>
  <si>
    <t>60115 Meru CEDEX</t>
  </si>
  <si>
    <t>03 44 22 44 22</t>
  </si>
  <si>
    <t>03 44 45 18 13</t>
  </si>
  <si>
    <t>SONEPAR</t>
  </si>
  <si>
    <t>9 Chaussée Jules César. Bt 1 N° 118</t>
  </si>
  <si>
    <t>95520 Osny</t>
  </si>
  <si>
    <t>01 30 32 08 71</t>
  </si>
  <si>
    <t>06 32 60 12 55</t>
  </si>
  <si>
    <t>stephane.trapletti@sonepar.fr</t>
  </si>
  <si>
    <t>TEC FA</t>
  </si>
  <si>
    <t>4 Chemin de Champigny</t>
  </si>
  <si>
    <t>77160 Cucharmoy</t>
  </si>
  <si>
    <t>09 53 35 91 09</t>
  </si>
  <si>
    <t>09 58 35 91 09</t>
  </si>
  <si>
    <t>TRENOIS SETIN</t>
  </si>
  <si>
    <t>1 Route de la Révolte,</t>
  </si>
  <si>
    <t>93200 Saint-Denis</t>
  </si>
  <si>
    <t>01 48 09 99 99</t>
  </si>
  <si>
    <t>06 84 92 27 32</t>
  </si>
  <si>
    <t>cfoucault@trenois.com</t>
  </si>
  <si>
    <t>YESS ELECTRIQUE</t>
  </si>
  <si>
    <t>112 Rue Ambroise Croizat,</t>
  </si>
  <si>
    <t xml:space="preserve"> 93200 Saint-Denis</t>
  </si>
  <si>
    <t>Tél:</t>
  </si>
  <si>
    <t>mail:</t>
  </si>
  <si>
    <t>l.cefber@fsesecurite.fr</t>
  </si>
  <si>
    <t xml:space="preserve">         01 77 35 13 81</t>
  </si>
  <si>
    <t>Mouvements Matériel</t>
  </si>
  <si>
    <t>Marque</t>
  </si>
  <si>
    <t>Fournisseurs</t>
  </si>
  <si>
    <t>Date</t>
  </si>
  <si>
    <t>Entrée</t>
  </si>
  <si>
    <t>Sortie</t>
  </si>
  <si>
    <t>Technicien</t>
  </si>
  <si>
    <t>Client</t>
  </si>
  <si>
    <t>Mouvement</t>
  </si>
  <si>
    <t>HENRI</t>
  </si>
  <si>
    <t>D</t>
  </si>
  <si>
    <t>Techniciens</t>
  </si>
  <si>
    <t>Clients</t>
  </si>
  <si>
    <t xml:space="preserve">ALBAN </t>
  </si>
  <si>
    <t>STEPHANE</t>
  </si>
  <si>
    <t>B</t>
  </si>
  <si>
    <t xml:space="preserve">LOUIS </t>
  </si>
  <si>
    <t>C</t>
  </si>
  <si>
    <t xml:space="preserve">MARVIN </t>
  </si>
  <si>
    <t>PHILIPPE</t>
  </si>
  <si>
    <t>E</t>
  </si>
  <si>
    <t>F</t>
  </si>
  <si>
    <t>MIRANO</t>
  </si>
  <si>
    <t>G</t>
  </si>
  <si>
    <t>ARLINDO</t>
  </si>
  <si>
    <t/>
  </si>
  <si>
    <t xml:space="preserve">  </t>
  </si>
  <si>
    <t>XXXXXXX</t>
  </si>
  <si>
    <t>XXXXX</t>
  </si>
  <si>
    <t>XXXXXXXXX</t>
  </si>
  <si>
    <t>STOCK MINI Atteind</t>
  </si>
  <si>
    <t>N°Cde</t>
  </si>
  <si>
    <t>Prix HT</t>
  </si>
  <si>
    <t>Montant TTC</t>
  </si>
  <si>
    <t>Magasin</t>
  </si>
  <si>
    <t>LUDO</t>
  </si>
  <si>
    <t>Date:</t>
  </si>
  <si>
    <r>
      <t xml:space="preserve">Après "Editer" les chiffres dans la colonne </t>
    </r>
    <r>
      <rPr>
        <b/>
        <sz val="11"/>
        <color rgb="FFFF0000"/>
        <rFont val="Calibri"/>
        <family val="2"/>
        <scheme val="minor"/>
      </rPr>
      <t>Quantité</t>
    </r>
    <r>
      <rPr>
        <sz val="11"/>
        <color theme="1"/>
        <rFont val="Calibri"/>
        <family val="2"/>
        <scheme val="minor"/>
      </rPr>
      <t xml:space="preserve"> correspondent aux stock restant.</t>
    </r>
  </si>
  <si>
    <t xml:space="preserve">EMBASE DE RACCORDEMENT </t>
  </si>
  <si>
    <t>CHEVILLE A FRAPPER 5X40mm</t>
  </si>
  <si>
    <t>SECURITE CR1 C1 2X1,5 C100</t>
  </si>
  <si>
    <t xml:space="preserve">SECURITE CR1 C1 TEL 1P9/10 C100 </t>
  </si>
  <si>
    <t>SECURITE CR1 C1 TEL 2P9/10 C100</t>
  </si>
  <si>
    <t>SYT 2 PAIRES GRIS AWG C100</t>
  </si>
  <si>
    <t>COFFRET DRIVIA 18 MODULES 1 RANGEE IP30 IK05</t>
  </si>
  <si>
    <t>DECLENCHEUR MANUEL 90X90</t>
  </si>
  <si>
    <t>DECLENCHEUR MANUEL ROUGE</t>
  </si>
  <si>
    <t xml:space="preserve">VOLETS TRANSPARENT PLOMBLABE POUR DM </t>
  </si>
  <si>
    <t xml:space="preserve">BOUTON POUSSOIR 6A BLANC </t>
  </si>
  <si>
    <t xml:space="preserve">COFFRET BRISE GLACE COUP DE POING IP44 ROUGE AVEC 2 VOYANTS </t>
  </si>
  <si>
    <t>BOITIER DE CAMERA IR</t>
  </si>
  <si>
    <t>CHEVILLE ARPON BOITE DE 100 PIECES</t>
  </si>
  <si>
    <t xml:space="preserve">DRIVA+VIS BOITE DE 100 PIECES </t>
  </si>
  <si>
    <t>ALIMENTATION SUPPL VIDEO 18VCC/1,35A</t>
  </si>
  <si>
    <t>ALIMENTATION VIDEO BIBUS</t>
  </si>
  <si>
    <t>ALIMENTATION 12Vca 18Va 3 modules</t>
  </si>
  <si>
    <t xml:space="preserve">IP SUR COAX COTE CAMERA </t>
  </si>
  <si>
    <t>XVX-P9BZ</t>
  </si>
  <si>
    <t>KCV 1S2</t>
  </si>
  <si>
    <t>BS Z90</t>
  </si>
  <si>
    <t>E/VGKP/2F</t>
  </si>
  <si>
    <t>Alfi</t>
  </si>
  <si>
    <t>FRANCE SECURITE ELECTRONIQUE</t>
  </si>
  <si>
    <t>Total HT</t>
  </si>
  <si>
    <t>TVA</t>
  </si>
  <si>
    <t>Total TTC</t>
  </si>
  <si>
    <t>Avant d'archiver et d'enregistrer en PDF la commande modifier ces chiffres "selon besoins"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</si>
</sst>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164" formatCode="&quot;BON DE COMMANDE N° 0&quot;0"/>
    <numFmt numFmtId="165" formatCode="#,##0.00\ &quot;€&quot;"/>
    <numFmt numFmtId="166" formatCode="d/m/yy;@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1"/>
      <name val="Courier New"/>
      <family val="3"/>
    </font>
    <font>
      <b/>
      <sz val="11"/>
      <color rgb="FFFF0000"/>
      <name val="Calibri"/>
      <family val="2"/>
    </font>
    <font>
      <sz val="16"/>
      <color rgb="FFFF0000"/>
      <name val="Calibri"/>
      <family val="2"/>
    </font>
    <font>
      <b/>
      <sz val="14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</font>
    <font>
      <b/>
      <sz val="11"/>
      <color rgb="FF000000"/>
      <name val="Calibri"/>
      <family val="2"/>
    </font>
    <font>
      <sz val="8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9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double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theme="4" tint="0.39997558519241921"/>
      </bottom>
      <diagonal/>
    </border>
    <border>
      <left/>
      <right style="double">
        <color auto="1"/>
      </right>
      <top style="double">
        <color auto="1"/>
      </top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2" fillId="2" borderId="22" xfId="0" applyFont="1" applyFill="1" applyBorder="1" applyAlignment="1">
      <alignment horizontal="center"/>
    </xf>
    <xf numFmtId="0" fontId="2" fillId="2" borderId="23" xfId="0" applyFont="1" applyFill="1" applyBorder="1" applyAlignment="1">
      <alignment horizontal="center"/>
    </xf>
    <xf numFmtId="0" fontId="3" fillId="3" borderId="23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9" fontId="0" fillId="0" borderId="8" xfId="0" applyNumberFormat="1" applyBorder="1" applyAlignment="1">
      <alignment horizontal="center"/>
    </xf>
    <xf numFmtId="0" fontId="0" fillId="0" borderId="25" xfId="0" applyBorder="1"/>
    <xf numFmtId="0" fontId="7" fillId="0" borderId="0" xfId="0" applyFont="1"/>
    <xf numFmtId="165" fontId="0" fillId="0" borderId="8" xfId="0" applyNumberFormat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0" borderId="26" xfId="0" applyBorder="1" applyAlignment="1">
      <alignment horizontal="left"/>
    </xf>
    <xf numFmtId="0" fontId="1" fillId="5" borderId="0" xfId="0" applyFont="1" applyFill="1" applyAlignment="1">
      <alignment horizontal="center"/>
    </xf>
    <xf numFmtId="166" fontId="0" fillId="0" borderId="0" xfId="0" applyNumberFormat="1" applyAlignment="1">
      <alignment horizontal="center"/>
    </xf>
    <xf numFmtId="0" fontId="1" fillId="6" borderId="0" xfId="0" applyFont="1" applyFill="1" applyAlignment="1">
      <alignment horizontal="center"/>
    </xf>
    <xf numFmtId="0" fontId="0" fillId="0" borderId="0" xfId="0" applyAlignment="1">
      <alignment horizontal="left"/>
    </xf>
    <xf numFmtId="166" fontId="11" fillId="0" borderId="0" xfId="0" applyNumberFormat="1" applyFont="1" applyAlignment="1">
      <alignment horizontal="center"/>
    </xf>
    <xf numFmtId="0" fontId="1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2" borderId="27" xfId="0" applyFont="1" applyFill="1" applyBorder="1" applyAlignment="1">
      <alignment horizontal="center"/>
    </xf>
    <xf numFmtId="0" fontId="0" fillId="7" borderId="9" xfId="0" applyFill="1" applyBorder="1"/>
    <xf numFmtId="0" fontId="0" fillId="7" borderId="11" xfId="0" applyFill="1" applyBorder="1"/>
    <xf numFmtId="0" fontId="0" fillId="7" borderId="12" xfId="0" applyFill="1" applyBorder="1"/>
    <xf numFmtId="0" fontId="0" fillId="7" borderId="13" xfId="0" applyFill="1" applyBorder="1"/>
    <xf numFmtId="0" fontId="0" fillId="7" borderId="12" xfId="0" applyFill="1" applyBorder="1" applyAlignment="1">
      <alignment horizontal="right"/>
    </xf>
    <xf numFmtId="0" fontId="0" fillId="7" borderId="14" xfId="0" applyFill="1" applyBorder="1"/>
    <xf numFmtId="0" fontId="0" fillId="7" borderId="16" xfId="0" applyFill="1" applyBorder="1"/>
    <xf numFmtId="0" fontId="0" fillId="8" borderId="10" xfId="0" applyFill="1" applyBorder="1"/>
    <xf numFmtId="0" fontId="0" fillId="8" borderId="11" xfId="0" applyFill="1" applyBorder="1"/>
    <xf numFmtId="0" fontId="0" fillId="8" borderId="0" xfId="0" applyFill="1"/>
    <xf numFmtId="0" fontId="0" fillId="8" borderId="15" xfId="0" applyFill="1" applyBorder="1"/>
    <xf numFmtId="0" fontId="0" fillId="8" borderId="16" xfId="0" applyFill="1" applyBorder="1"/>
    <xf numFmtId="0" fontId="0" fillId="0" borderId="28" xfId="0" applyBorder="1"/>
    <xf numFmtId="164" fontId="5" fillId="0" borderId="0" xfId="0" applyNumberFormat="1" applyFont="1" applyAlignment="1">
      <alignment vertical="center"/>
    </xf>
    <xf numFmtId="0" fontId="0" fillId="0" borderId="9" xfId="0" applyBorder="1"/>
    <xf numFmtId="0" fontId="0" fillId="0" borderId="11" xfId="0" applyBorder="1"/>
    <xf numFmtId="0" fontId="0" fillId="0" borderId="13" xfId="0" applyBorder="1"/>
    <xf numFmtId="0" fontId="0" fillId="0" borderId="12" xfId="0" applyBorder="1"/>
    <xf numFmtId="0" fontId="0" fillId="0" borderId="14" xfId="0" applyBorder="1"/>
    <xf numFmtId="0" fontId="0" fillId="0" borderId="16" xfId="0" applyBorder="1"/>
    <xf numFmtId="0" fontId="16" fillId="0" borderId="20" xfId="0" applyFont="1" applyBorder="1"/>
    <xf numFmtId="0" fontId="16" fillId="0" borderId="12" xfId="0" applyFont="1" applyBorder="1"/>
    <xf numFmtId="0" fontId="16" fillId="0" borderId="13" xfId="0" applyFont="1" applyBorder="1"/>
    <xf numFmtId="0" fontId="16" fillId="0" borderId="20" xfId="0" applyFont="1" applyBorder="1" applyAlignment="1">
      <alignment horizontal="center"/>
    </xf>
    <xf numFmtId="0" fontId="15" fillId="5" borderId="0" xfId="0" applyFont="1" applyFill="1" applyAlignment="1">
      <alignment horizontal="left"/>
    </xf>
    <xf numFmtId="0" fontId="0" fillId="0" borderId="0" xfId="0" applyFill="1" applyBorder="1"/>
    <xf numFmtId="14" fontId="0" fillId="0" borderId="15" xfId="0" applyNumberFormat="1" applyBorder="1" applyAlignment="1"/>
    <xf numFmtId="0" fontId="16" fillId="0" borderId="10" xfId="0" applyFont="1" applyBorder="1"/>
    <xf numFmtId="14" fontId="16" fillId="0" borderId="10" xfId="0" applyNumberFormat="1" applyFont="1" applyBorder="1" applyAlignment="1">
      <alignment horizontal="center"/>
    </xf>
    <xf numFmtId="14" fontId="0" fillId="0" borderId="0" xfId="0" applyNumberFormat="1" applyAlignment="1">
      <alignment horizontal="center"/>
    </xf>
    <xf numFmtId="8" fontId="0" fillId="0" borderId="0" xfId="0" applyNumberFormat="1"/>
    <xf numFmtId="0" fontId="0" fillId="3" borderId="0" xfId="0" applyFill="1" applyAlignment="1">
      <alignment horizontal="center"/>
    </xf>
    <xf numFmtId="0" fontId="0" fillId="0" borderId="0" xfId="0" applyFill="1"/>
    <xf numFmtId="14" fontId="0" fillId="0" borderId="0" xfId="0" applyNumberFormat="1"/>
    <xf numFmtId="0" fontId="0" fillId="0" borderId="0" xfId="0" applyAlignment="1">
      <alignment horizontal="right"/>
    </xf>
    <xf numFmtId="0" fontId="0" fillId="0" borderId="12" xfId="0" applyFill="1" applyBorder="1" applyAlignment="1">
      <alignment horizontal="center"/>
    </xf>
    <xf numFmtId="0" fontId="0" fillId="10" borderId="0" xfId="0" applyFill="1" applyAlignment="1">
      <alignment horizontal="center"/>
    </xf>
    <xf numFmtId="166" fontId="1" fillId="0" borderId="0" xfId="0" applyNumberFormat="1" applyFont="1" applyAlignment="1">
      <alignment horizontal="center"/>
    </xf>
    <xf numFmtId="166" fontId="0" fillId="0" borderId="0" xfId="0" applyNumberFormat="1"/>
    <xf numFmtId="166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0" fillId="11" borderId="0" xfId="0" applyFill="1" applyAlignment="1">
      <alignment horizontal="center"/>
    </xf>
    <xf numFmtId="0" fontId="0" fillId="0" borderId="0" xfId="0" applyNumberFormat="1" applyAlignment="1">
      <alignment horizontal="center"/>
    </xf>
    <xf numFmtId="0" fontId="23" fillId="0" borderId="0" xfId="0" applyFont="1" applyAlignment="1">
      <alignment vertical="center"/>
    </xf>
    <xf numFmtId="0" fontId="9" fillId="3" borderId="0" xfId="0" applyFont="1" applyFill="1" applyAlignment="1">
      <alignment horizontal="center"/>
    </xf>
    <xf numFmtId="0" fontId="10" fillId="3" borderId="0" xfId="0" applyFont="1" applyFill="1" applyAlignment="1">
      <alignment horizontal="center"/>
    </xf>
    <xf numFmtId="0" fontId="21" fillId="0" borderId="0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0" fontId="0" fillId="8" borderId="0" xfId="0" applyFill="1" applyAlignment="1">
      <alignment horizontal="center"/>
    </xf>
    <xf numFmtId="0" fontId="1" fillId="8" borderId="0" xfId="0" applyFont="1" applyFill="1" applyAlignment="1">
      <alignment horizontal="center"/>
    </xf>
    <xf numFmtId="0" fontId="1" fillId="8" borderId="13" xfId="0" applyFont="1" applyFill="1" applyBorder="1" applyAlignment="1">
      <alignment horizontal="center"/>
    </xf>
    <xf numFmtId="0" fontId="17" fillId="8" borderId="0" xfId="0" applyFont="1" applyFill="1" applyAlignment="1">
      <alignment horizontal="center"/>
    </xf>
    <xf numFmtId="0" fontId="17" fillId="8" borderId="13" xfId="0" applyFont="1" applyFill="1" applyBorder="1" applyAlignment="1">
      <alignment horizontal="center"/>
    </xf>
    <xf numFmtId="0" fontId="2" fillId="7" borderId="12" xfId="0" applyFont="1" applyFill="1" applyBorder="1" applyAlignment="1">
      <alignment horizontal="center"/>
    </xf>
    <xf numFmtId="0" fontId="2" fillId="7" borderId="13" xfId="0" applyFont="1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2" fillId="9" borderId="12" xfId="0" applyFont="1" applyFill="1" applyBorder="1" applyAlignment="1">
      <alignment horizontal="center"/>
    </xf>
    <xf numFmtId="0" fontId="2" fillId="9" borderId="0" xfId="0" applyFont="1" applyFill="1" applyAlignment="1">
      <alignment horizontal="center"/>
    </xf>
    <xf numFmtId="0" fontId="2" fillId="9" borderId="13" xfId="0" applyFont="1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3" xfId="0" applyFill="1" applyBorder="1" applyAlignment="1">
      <alignment horizontal="center"/>
    </xf>
  </cellXfs>
  <cellStyles count="1">
    <cellStyle name="Normal" xfId="0" builtinId="0"/>
  </cellStyles>
  <dxfs count="5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left style="thin">
          <color auto="1"/>
        </left>
        <top style="thin">
          <color auto="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6" formatCode="d/m/yy;@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d/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571500</xdr:colOff>
          <xdr:row>9</xdr:row>
          <xdr:rowOff>104775</xdr:rowOff>
        </xdr:from>
        <xdr:to>
          <xdr:col>4</xdr:col>
          <xdr:colOff>609600</xdr:colOff>
          <xdr:row>12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542925</xdr:colOff>
          <xdr:row>5</xdr:row>
          <xdr:rowOff>57150</xdr:rowOff>
        </xdr:from>
        <xdr:to>
          <xdr:col>4</xdr:col>
          <xdr:colOff>581025</xdr:colOff>
          <xdr:row>7</xdr:row>
          <xdr:rowOff>85725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981075</xdr:colOff>
      <xdr:row>5</xdr:row>
      <xdr:rowOff>85725</xdr:rowOff>
    </xdr:from>
    <xdr:to>
      <xdr:col>11</xdr:col>
      <xdr:colOff>95250</xdr:colOff>
      <xdr:row>13</xdr:row>
      <xdr:rowOff>38100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8BAF1A23-C502-4A51-A590-F5F059CFC23A}"/>
            </a:ext>
          </a:extLst>
        </xdr:cNvPr>
        <xdr:cNvSpPr/>
      </xdr:nvSpPr>
      <xdr:spPr>
        <a:xfrm>
          <a:off x="7772400" y="1038225"/>
          <a:ext cx="5905500" cy="1476375"/>
        </a:xfrm>
        <a:prstGeom prst="wedgeRoundRectCallout">
          <a:avLst>
            <a:gd name="adj1" fmla="val -91317"/>
            <a:gd name="adj2" fmla="val 3153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MACRO</a:t>
          </a:r>
          <a:r>
            <a:rPr lang="fr-FR" sz="1400" baseline="0"/>
            <a:t> "mouv" bogue après validation.</a:t>
          </a:r>
        </a:p>
        <a:p>
          <a:pPr algn="l"/>
          <a:r>
            <a:rPr lang="fr-FR" sz="1400" baseline="0"/>
            <a:t>Fontionnait bien jusqu'à présent.</a:t>
          </a:r>
        </a:p>
        <a:p>
          <a:pPr algn="l"/>
          <a:r>
            <a:rPr lang="fr-FR" sz="1400" baseline="0"/>
            <a:t> Erreur 9  n'appartient pas à la selection  ; à priori rien n'a été modifié! </a:t>
          </a:r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1</xdr:row>
          <xdr:rowOff>47625</xdr:rowOff>
        </xdr:from>
        <xdr:to>
          <xdr:col>10</xdr:col>
          <xdr:colOff>9525</xdr:colOff>
          <xdr:row>3</xdr:row>
          <xdr:rowOff>28575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11</xdr:row>
          <xdr:rowOff>171450</xdr:rowOff>
        </xdr:from>
        <xdr:to>
          <xdr:col>10</xdr:col>
          <xdr:colOff>9525</xdr:colOff>
          <xdr:row>13</xdr:row>
          <xdr:rowOff>28575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Editer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4</xdr:row>
          <xdr:rowOff>114300</xdr:rowOff>
        </xdr:from>
        <xdr:to>
          <xdr:col>10</xdr:col>
          <xdr:colOff>19050</xdr:colOff>
          <xdr:row>7</xdr:row>
          <xdr:rowOff>38100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PDF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47625</xdr:colOff>
          <xdr:row>9</xdr:row>
          <xdr:rowOff>9525</xdr:rowOff>
        </xdr:from>
        <xdr:to>
          <xdr:col>10</xdr:col>
          <xdr:colOff>9525</xdr:colOff>
          <xdr:row>9</xdr:row>
          <xdr:rowOff>228600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xdr:twoCellAnchor>
    <xdr:from>
      <xdr:col>16</xdr:col>
      <xdr:colOff>485775</xdr:colOff>
      <xdr:row>19</xdr:row>
      <xdr:rowOff>76200</xdr:rowOff>
    </xdr:from>
    <xdr:to>
      <xdr:col>17</xdr:col>
      <xdr:colOff>466725</xdr:colOff>
      <xdr:row>21</xdr:row>
      <xdr:rowOff>19050</xdr:rowOff>
    </xdr:to>
    <xdr:sp macro="[0]!Recu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2192000" y="3105150"/>
          <a:ext cx="742950" cy="190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>
              <a:solidFill>
                <a:schemeClr val="bg1"/>
              </a:solidFill>
            </a:rPr>
            <a:t>RECUP</a:t>
          </a:r>
        </a:p>
      </xdr:txBody>
    </xdr:sp>
    <xdr:clientData/>
  </xdr:twoCellAnchor>
  <xdr:twoCellAnchor>
    <xdr:from>
      <xdr:col>16</xdr:col>
      <xdr:colOff>457200</xdr:colOff>
      <xdr:row>23</xdr:row>
      <xdr:rowOff>180976</xdr:rowOff>
    </xdr:from>
    <xdr:to>
      <xdr:col>17</xdr:col>
      <xdr:colOff>533400</xdr:colOff>
      <xdr:row>24</xdr:row>
      <xdr:rowOff>180976</xdr:rowOff>
    </xdr:to>
    <xdr:sp macro="[0]!RazRecup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2163425" y="3838576"/>
          <a:ext cx="838200" cy="19050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100"/>
            <a:t>RazRecup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8761BEB-4A74-4FD4-AAAF-CDAF2AC38495}" name="Tableau6" displayName="Tableau6" ref="A22:H27" totalsRowShown="0" headerRowDxfId="56" dataDxfId="55">
  <autoFilter ref="A22:H27" xr:uid="{3747C4F6-B571-4CA9-89F1-C1CD2184FD4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00A741A-8D3E-477A-A548-125E61788810}" name="Date" dataDxfId="54" totalsRowDxfId="53"/>
    <tableColumn id="2" xr3:uid="{EF59F9F0-96C2-45C2-8D1A-AF867AAF6593}" name="Référence" dataDxfId="52" totalsRowDxfId="51"/>
    <tableColumn id="8" xr3:uid="{0F237B1E-8C5E-46F0-8CA1-93E16D421B8E}" name="Marque" dataDxfId="50" totalsRowDxfId="49"/>
    <tableColumn id="3" xr3:uid="{50890611-272D-429F-83EF-D102B0F210FF}" name="Technicien" dataDxfId="48" totalsRowDxfId="47"/>
    <tableColumn id="4" xr3:uid="{80807AA2-7874-4E2E-835E-B4198C065D8C}" name="Client" dataDxfId="46" totalsRowDxfId="45"/>
    <tableColumn id="5" xr3:uid="{1DC02B9D-E407-408A-9BA6-FC3F7C23E796}" name="Entrée" dataDxfId="44" totalsRowDxfId="43"/>
    <tableColumn id="6" xr3:uid="{51A6A561-41BA-4A88-BA45-97048826C7E9}" name="Sortie" dataDxfId="42" totalsRowDxfId="41"/>
    <tableColumn id="7" xr3:uid="{9FAB2CEB-E0AB-4652-A2C0-C390D1C0F5B8}" name="Mouvement" dataDxfId="40">
      <calculatedColumnFormula>+Tableau6[[#This Row],[Entrée]]-Tableau6[[#This Row],[Sortie]]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30DA6A9-C095-4172-A4E6-61EFFB447637}" name="Tableau8" displayName="Tableau8" ref="A1:H2" insertRow="1" totalsRowShown="0" headerRowDxfId="39">
  <autoFilter ref="A1:H2" xr:uid="{FCC8B707-6E83-4688-AF98-583687836ED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85078A81-3518-40B0-8500-E2E2954F3A5F}" name="Date" dataDxfId="38"/>
    <tableColumn id="2" xr3:uid="{784AF582-D1C5-4911-982B-7B7ACEBF0509}" name="Référence"/>
    <tableColumn id="3" xr3:uid="{999994EA-7B60-4126-86E7-5D0457D621FF}" name="Marque"/>
    <tableColumn id="4" xr3:uid="{B33C894F-DE6F-4539-AEFF-1E7C750ED0A3}" name="Technicien"/>
    <tableColumn id="5" xr3:uid="{A376B65C-5F45-4FC0-B186-808034B34478}" name="Client"/>
    <tableColumn id="6" xr3:uid="{9317B486-200E-44E1-9ED7-7D9EFDF274E6}" name="Entrée"/>
    <tableColumn id="7" xr3:uid="{2ACDB584-7FD4-4393-B32A-76E7B86F154C}" name="Sortie"/>
    <tableColumn id="8" xr3:uid="{538667D2-6554-4B3E-A89A-1724D1622187}" name="Mouvement" dataDxfId="37"/>
  </tableColumns>
  <tableStyleInfo name="TableStyleMedium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A361A43-F071-4442-B79F-929E7C678932}" name="Tableau7" displayName="Tableau7" ref="A1:H2" insertRow="1" totalsRowShown="0" headerRowDxfId="36" dataDxfId="35">
  <autoFilter ref="A1:H2" xr:uid="{8A459E6E-83A9-46BF-B524-AF659679520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ED5BE4BF-15DC-4F43-860B-EF7821BCF700}" name="N°Cde" dataDxfId="34"/>
    <tableColumn id="2" xr3:uid="{EF5A9E61-E8B8-4D74-965E-DE73CCB4C3FF}" name="Date" dataDxfId="33"/>
    <tableColumn id="3" xr3:uid="{4D03A3C8-C992-4C3B-B12D-B4F8149561E9}" name="Références" dataDxfId="32"/>
    <tableColumn id="4" xr3:uid="{3F87F30E-E3A5-4E8B-9BF9-0BDAFF5547CB}" name="Désignations" dataDxfId="31"/>
    <tableColumn id="5" xr3:uid="{4A614B27-794C-45AF-8D47-918C508A942E}" name="Fournisseurs" dataDxfId="30"/>
    <tableColumn id="6" xr3:uid="{ECBAA4CC-E952-4745-8178-26801F170745}" name="Quantité" dataDxfId="29"/>
    <tableColumn id="7" xr3:uid="{77304D1D-DEF0-4D1D-B307-8C270AB9538F}" name="Prix HT" dataDxfId="28"/>
    <tableColumn id="8" xr3:uid="{A26BAE4B-A21C-4A2B-A319-319E249BA693}" name="Montant TTC" dataDxfId="27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4BB95D-950A-432B-99A6-CAFABE6031D7}" name="Tableau1" displayName="Tableau1" ref="B3:K324" totalsRowShown="0" headerRowDxfId="26" dataDxfId="25" tableBorderDxfId="24">
  <autoFilter ref="B3:K324" xr:uid="{10ABE727-175C-40A6-A542-3CD532DC9D8E}"/>
  <sortState xmlns:xlrd2="http://schemas.microsoft.com/office/spreadsheetml/2017/richdata2" ref="B4:K328">
    <sortCondition ref="C4:C328"/>
  </sortState>
  <tableColumns count="10">
    <tableColumn id="1" xr3:uid="{4DC08B50-618A-4653-ABC6-092095E67CD5}" name="Références" dataDxfId="23"/>
    <tableColumn id="2" xr3:uid="{A1BC91D6-F549-4450-A2B6-91D27938FFED}" name="Marques" dataDxfId="22"/>
    <tableColumn id="9" xr3:uid="{3848910E-AB37-4E8F-84B3-032026783BAF}" name="Fournisseurs" dataDxfId="21"/>
    <tableColumn id="3" xr3:uid="{AB069831-942C-4F5A-BC1E-F8D8BFDA1BB4}" name="Désignations" dataDxfId="20"/>
    <tableColumn id="11" xr3:uid="{16134CB6-26B9-467B-824C-47C562B410D0}" name="Prix " dataDxfId="19"/>
    <tableColumn id="4" xr3:uid="{7BB8D4B7-2874-4D5D-AC8D-094884FC844C}" name="Stock Initial" dataDxfId="18"/>
    <tableColumn id="5" xr3:uid="{98558CAC-BE81-43D9-80DF-643F323848C4}" name="Mouvements" dataDxfId="17">
      <calculatedColumnFormula>SUMIF(Mouvement!B:B,Tableau1[[#This Row],[Références]],Mouvement!H:H)</calculatedColumnFormula>
    </tableColumn>
    <tableColumn id="6" xr3:uid="{AEC8FAF4-D924-4DA0-AB4C-1FB7871CEDD0}" name="Stock Actuel" dataDxfId="16">
      <calculatedColumnFormula>SUM(G4:H4)</calculatedColumnFormula>
    </tableColumn>
    <tableColumn id="7" xr3:uid="{2FF31ECE-4FA8-4A68-9C2A-8E78352EA923}" name="Stock Mini" dataDxfId="15"/>
    <tableColumn id="8" xr3:uid="{BF31441C-2DCF-4F4E-99D0-C719490E9BE4}" name="Alerte" dataDxfId="14">
      <calculatedColumnFormula>IF(I4&lt;J4,"Commander","stock OK")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37AE824-ACE5-4D99-A9BB-6C5006B5DE7B}" name="Tableau2" displayName="Tableau2" ref="B1:B18" totalsRowShown="0" headerRowDxfId="13">
  <autoFilter ref="B1:B18" xr:uid="{60DAAE4D-1061-48A5-8262-AA1E29F93D84}">
    <filterColumn colId="0" hiddenButton="1"/>
  </autoFilter>
  <tableColumns count="1">
    <tableColumn id="1" xr3:uid="{09FEB4AB-E538-483E-9E16-9E2B83E26BB1}" name="Fournisseur"/>
  </tableColumns>
  <tableStyleInfo name="TableStyleMedium5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BBBBC17-44E9-4317-8103-B92D21A78809}" name="Tableau3" displayName="Tableau3" ref="E1:J18" totalsRowShown="0" headerRowDxfId="12">
  <autoFilter ref="E1:J18" xr:uid="{3CEAE357-CF0B-42F3-8277-C0BC171BBAC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BADE428C-CD36-46EB-A5A6-5A55E9957D1C}" name="NOMS" dataDxfId="11"/>
    <tableColumn id="2" xr3:uid="{B0593E98-EEEE-4B4D-8225-56A0D88CCEC0}" name="Adresse"/>
    <tableColumn id="3" xr3:uid="{859AD018-D96F-4CDA-88C9-F7DA0B6BF2CF}" name="Localite"/>
    <tableColumn id="4" xr3:uid="{D1439E6C-A490-494E-8610-BAAA02CDBBEA}" name="Tél"/>
    <tableColumn id="5" xr3:uid="{A6B389A4-0CD0-4D17-A95B-871963531402}" name="FAX"/>
    <tableColumn id="6" xr3:uid="{61B8DC79-640D-47BB-B214-F27BAB3B2DE2}" name="Mail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433C32D-8840-484D-AEAA-F781C140DC53}" name="Tableau5" displayName="Tableau5" ref="A1:A307" totalsRowShown="0" headerRowDxfId="10" dataDxfId="8" headerRowBorderDxfId="9" tableBorderDxfId="7" totalsRowBorderDxfId="6">
  <autoFilter ref="A1:A307" xr:uid="{2694A326-5DF8-4562-8ACC-E992F5F6508F}">
    <filterColumn colId="0" hiddenButton="1"/>
  </autoFilter>
  <sortState xmlns:xlrd2="http://schemas.microsoft.com/office/spreadsheetml/2017/richdata2" ref="A2:A307">
    <sortCondition ref="A1:A307"/>
  </sortState>
  <tableColumns count="1">
    <tableColumn id="1" xr3:uid="{6D807755-9B65-4478-B18D-58F19CBFFF59}" name="Références" dataDxfId="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45E4B1C-BF61-4A91-B751-15192EBF7989}" name="Tableau29" displayName="Tableau29" ref="D1:D13" totalsRowShown="0" headerRowDxfId="4">
  <autoFilter ref="D1:D13" xr:uid="{ADD7AAE4-6A29-4076-A913-624438D62B10}">
    <filterColumn colId="0" hiddenButton="1"/>
  </autoFilter>
  <tableColumns count="1">
    <tableColumn id="1" xr3:uid="{EF299A52-45E4-45B2-9E8E-781CA096304A}" name="Clients"/>
  </tableColumns>
  <tableStyleInfo name="TableStyleMedium5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FA8D01E-DEDE-4886-9AAA-1B7DAADDD5D6}" name="Tableau4" displayName="Tableau4" ref="C1:C10" totalsRowShown="0" headerRowDxfId="3">
  <autoFilter ref="C1:C10" xr:uid="{2E4B10E7-0807-4AF4-B980-A29BC7D43AEA}">
    <filterColumn colId="0" hiddenButton="1"/>
  </autoFilter>
  <tableColumns count="1">
    <tableColumn id="1" xr3:uid="{0EDE1F75-ED6B-47A1-B0E3-5C2528971760}" name="Technicien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Relationship Id="rId5" Type="http://schemas.openxmlformats.org/officeDocument/2006/relationships/table" Target="../tables/table9.xml"/><Relationship Id="rId4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10CF6-112F-483C-8212-B566285D7898}">
  <sheetPr codeName="Feuil4">
    <tabColor rgb="FFFFC000"/>
  </sheetPr>
  <dimension ref="A1:N264"/>
  <sheetViews>
    <sheetView showGridLines="0" tabSelected="1" workbookViewId="0">
      <selection activeCell="J16" sqref="J16"/>
    </sheetView>
  </sheetViews>
  <sheetFormatPr baseColWidth="10" defaultRowHeight="15" x14ac:dyDescent="0.25"/>
  <cols>
    <col min="2" max="2" width="22.140625" bestFit="1" customWidth="1"/>
    <col min="3" max="3" width="18.28515625" customWidth="1"/>
    <col min="7" max="7" width="15.7109375" bestFit="1" customWidth="1"/>
    <col min="8" max="8" width="16.5703125" bestFit="1" customWidth="1"/>
    <col min="9" max="9" width="16.5703125" customWidth="1"/>
    <col min="10" max="10" width="52.7109375" bestFit="1" customWidth="1"/>
    <col min="11" max="11" width="16" bestFit="1" customWidth="1"/>
    <col min="12" max="13" width="18.28515625" bestFit="1" customWidth="1"/>
    <col min="14" max="14" width="9.42578125" bestFit="1" customWidth="1"/>
    <col min="16" max="16" width="12" bestFit="1" customWidth="1"/>
  </cols>
  <sheetData>
    <row r="1" spans="2:14" x14ac:dyDescent="0.25">
      <c r="B1" s="80" t="s">
        <v>648</v>
      </c>
      <c r="C1" s="81"/>
      <c r="D1" s="81"/>
      <c r="E1" s="81"/>
    </row>
    <row r="2" spans="2:14" x14ac:dyDescent="0.25">
      <c r="B2" s="81"/>
      <c r="C2" s="81"/>
      <c r="D2" s="81"/>
      <c r="E2" s="81"/>
    </row>
    <row r="3" spans="2:14" x14ac:dyDescent="0.25">
      <c r="B3" s="23" t="s">
        <v>0</v>
      </c>
      <c r="C3" s="24"/>
      <c r="D3" s="23" t="s">
        <v>649</v>
      </c>
      <c r="E3" s="25"/>
      <c r="J3" s="67"/>
      <c r="M3" s="4" t="str">
        <f t="array" aca="1" ref="M3" ca="1">IFERROR(INDEX($B$4:$B$1810,SMALL(IF($K$4:$K$1739="Commander",ROW(INDIRECT("1:"&amp;ROWS($B$4:$B$1810)))),ROWS($3:17))),"")</f>
        <v/>
      </c>
      <c r="N3" s="44"/>
    </row>
    <row r="4" spans="2:14" x14ac:dyDescent="0.25">
      <c r="B4" s="26" t="s">
        <v>182</v>
      </c>
      <c r="C4" s="24"/>
      <c r="D4" t="str">
        <f>IFERROR(VLOOKUP(B4,Stock!B4:J328,2,0),"")</f>
        <v>CAE</v>
      </c>
      <c r="E4" s="25"/>
      <c r="J4" s="67"/>
      <c r="M4" s="4" t="str">
        <f t="array" aca="1" ref="M4" ca="1">IFERROR(INDEX($B$4:$B$1810,SMALL(IF($K$4:$K$1739="Commander",ROW(INDIRECT("1:"&amp;ROWS($B$4:$B$1810)))),ROWS($3:18))),"")</f>
        <v/>
      </c>
    </row>
    <row r="5" spans="2:14" x14ac:dyDescent="0.25">
      <c r="B5" s="25"/>
      <c r="C5" s="24"/>
      <c r="D5" s="25"/>
      <c r="E5" s="24"/>
      <c r="J5" s="67"/>
      <c r="M5" s="4" t="str">
        <f t="array" aca="1" ref="M5" ca="1">IFERROR(INDEX($B$4:$B$1810,SMALL(IF($K$4:$K$1739="Commander",ROW(INDIRECT("1:"&amp;ROWS($B$4:$B$1810)))),ROWS($3:19))),"")</f>
        <v/>
      </c>
    </row>
    <row r="6" spans="2:14" x14ac:dyDescent="0.25">
      <c r="B6" s="27"/>
      <c r="C6" s="23" t="s">
        <v>651</v>
      </c>
      <c r="D6" s="24"/>
      <c r="E6" s="24"/>
      <c r="M6" s="4" t="str">
        <f t="array" aca="1" ref="M6" ca="1">IFERROR(INDEX($B$4:$B$1810,SMALL(IF($K$4:$K$1739="Commander",ROW(INDIRECT("1:"&amp;ROWS($B$4:$B$1810)))),ROWS($3:20))),"")</f>
        <v/>
      </c>
    </row>
    <row r="7" spans="2:14" x14ac:dyDescent="0.25">
      <c r="B7" s="27"/>
      <c r="C7" s="28">
        <f ca="1">TODAY()</f>
        <v>43951</v>
      </c>
      <c r="D7" s="24"/>
      <c r="E7" s="24"/>
      <c r="M7" s="4" t="str">
        <f t="array" aca="1" ref="M7" ca="1">IFERROR(INDEX($B$4:$B$1810,SMALL(IF($K$4:$K$1739="Commander",ROW(INDIRECT("1:"&amp;ROWS($B$4:$B$1810)))),ROWS($3:21))),"")</f>
        <v/>
      </c>
    </row>
    <row r="8" spans="2:14" ht="15" customHeight="1" x14ac:dyDescent="0.25">
      <c r="B8" s="27"/>
      <c r="C8" s="25"/>
      <c r="D8" s="24"/>
      <c r="E8" s="24"/>
      <c r="G8" s="82" t="s">
        <v>678</v>
      </c>
      <c r="H8" s="82"/>
      <c r="M8" s="4" t="str">
        <f t="array" aca="1" ref="M8" ca="1">IFERROR(INDEX($B$4:$B$1810,SMALL(IF($K$4:$K$1739="Commander",ROW(INDIRECT("1:"&amp;ROWS($B$4:$B$1810)))),ROWS($3:22))),"")</f>
        <v/>
      </c>
    </row>
    <row r="9" spans="2:14" ht="15" customHeight="1" x14ac:dyDescent="0.25">
      <c r="B9" s="23" t="s">
        <v>652</v>
      </c>
      <c r="C9" s="9">
        <v>0</v>
      </c>
      <c r="D9" s="24"/>
      <c r="E9" s="24"/>
      <c r="G9" s="82"/>
      <c r="H9" s="82"/>
      <c r="M9" s="4" t="str">
        <f t="array" aca="1" ref="M9" ca="1">IFERROR(INDEX($B$4:$B$1810,SMALL(IF($K$4:$K$1739="Commander",ROW(INDIRECT("1:"&amp;ROWS($B$4:$B$1810)))),ROWS($3:23))),"")</f>
        <v/>
      </c>
    </row>
    <row r="10" spans="2:14" ht="15" customHeight="1" x14ac:dyDescent="0.25">
      <c r="B10" s="29" t="s">
        <v>653</v>
      </c>
      <c r="C10" s="9">
        <v>0</v>
      </c>
      <c r="D10" s="24"/>
      <c r="E10" s="24"/>
      <c r="M10" s="4" t="str">
        <f t="array" aca="1" ref="M10" ca="1">IFERROR(INDEX($B$4:$B$1810,SMALL(IF($K$4:$K$1739="Commander",ROW(INDIRECT("1:"&amp;ROWS($B$4:$B$1810)))),ROWS($3:24))),"")</f>
        <v/>
      </c>
    </row>
    <row r="11" spans="2:14" x14ac:dyDescent="0.25">
      <c r="B11" s="27"/>
      <c r="C11" s="25"/>
      <c r="D11" s="24"/>
      <c r="E11" s="24"/>
      <c r="M11" s="4" t="str">
        <f t="array" aca="1" ref="M11" ca="1">IFERROR(INDEX($B$4:$B$1810,SMALL(IF($K$4:$K$1739="Commander",ROW(INDIRECT("1:"&amp;ROWS($B$4:$B$1810)))),ROWS($3:25))),"")</f>
        <v/>
      </c>
      <c r="N11" s="44"/>
    </row>
    <row r="12" spans="2:14" ht="15" customHeight="1" x14ac:dyDescent="0.25">
      <c r="B12" s="27"/>
      <c r="C12" s="25"/>
      <c r="D12" s="24"/>
      <c r="E12" s="24"/>
    </row>
    <row r="13" spans="2:14" ht="15" customHeight="1" x14ac:dyDescent="0.25">
      <c r="B13" s="23" t="s">
        <v>654</v>
      </c>
      <c r="C13" s="9" t="s">
        <v>662</v>
      </c>
      <c r="D13" s="24"/>
      <c r="E13" s="24"/>
    </row>
    <row r="14" spans="2:14" ht="15" customHeight="1" x14ac:dyDescent="0.25">
      <c r="B14" s="27"/>
      <c r="C14" s="25"/>
      <c r="D14" s="24"/>
      <c r="E14" s="24"/>
    </row>
    <row r="15" spans="2:14" ht="15" customHeight="1" x14ac:dyDescent="0.25">
      <c r="B15" s="23" t="s">
        <v>655</v>
      </c>
      <c r="C15" s="9" t="s">
        <v>668</v>
      </c>
      <c r="D15" s="24"/>
      <c r="E15" s="24"/>
      <c r="H15" s="79"/>
    </row>
    <row r="16" spans="2:14" x14ac:dyDescent="0.25">
      <c r="B16" s="25"/>
      <c r="C16" s="24"/>
      <c r="D16" s="24"/>
      <c r="E16" s="24"/>
    </row>
    <row r="22" spans="1:10" x14ac:dyDescent="0.25">
      <c r="A22" s="72" t="s">
        <v>651</v>
      </c>
      <c r="B22" s="9" t="s">
        <v>0</v>
      </c>
      <c r="C22" s="33" t="s">
        <v>649</v>
      </c>
      <c r="D22" s="33" t="s">
        <v>654</v>
      </c>
      <c r="E22" s="33" t="s">
        <v>655</v>
      </c>
      <c r="F22" s="33" t="s">
        <v>652</v>
      </c>
      <c r="G22" s="33" t="s">
        <v>653</v>
      </c>
      <c r="H22" s="33" t="s">
        <v>656</v>
      </c>
      <c r="J22" t="s">
        <v>673</v>
      </c>
    </row>
    <row r="23" spans="1:10" x14ac:dyDescent="0.25">
      <c r="A23" s="31"/>
      <c r="B23" s="32"/>
      <c r="C23" s="32"/>
      <c r="D23" s="32"/>
      <c r="E23" s="32"/>
      <c r="F23" s="32"/>
      <c r="G23" s="32"/>
      <c r="H23" s="32">
        <f>+Tableau6[[#This Row],[Entrée]]-Tableau6[[#This Row],[Sortie]]</f>
        <v>0</v>
      </c>
    </row>
    <row r="24" spans="1:10" x14ac:dyDescent="0.25">
      <c r="A24" s="31"/>
      <c r="B24" s="32"/>
      <c r="C24" s="32"/>
      <c r="D24" s="32"/>
      <c r="E24" s="32"/>
      <c r="F24" s="32"/>
      <c r="G24" s="32"/>
      <c r="H24" s="32">
        <f>+Tableau6[[#This Row],[Entrée]]-Tableau6[[#This Row],[Sortie]]</f>
        <v>0</v>
      </c>
    </row>
    <row r="25" spans="1:10" x14ac:dyDescent="0.25">
      <c r="A25" s="31"/>
      <c r="B25" s="32"/>
      <c r="C25" s="32"/>
      <c r="D25" s="32"/>
      <c r="E25" s="32"/>
      <c r="F25" s="32"/>
      <c r="G25" s="32"/>
      <c r="H25" s="32">
        <f>+Tableau6[[#This Row],[Entrée]]-Tableau6[[#This Row],[Sortie]]</f>
        <v>0</v>
      </c>
    </row>
    <row r="26" spans="1:10" x14ac:dyDescent="0.25">
      <c r="A26" s="31"/>
      <c r="B26" s="32"/>
      <c r="C26" s="32"/>
      <c r="D26" s="32"/>
      <c r="E26" s="32"/>
      <c r="F26" s="32"/>
      <c r="G26" s="32"/>
      <c r="H26" s="32">
        <f>+Tableau6[[#This Row],[Entrée]]-Tableau6[[#This Row],[Sortie]]</f>
        <v>0</v>
      </c>
    </row>
    <row r="27" spans="1:10" x14ac:dyDescent="0.25">
      <c r="A27" s="31"/>
      <c r="B27" s="32"/>
      <c r="C27" s="32"/>
      <c r="D27" s="32"/>
      <c r="E27" s="32"/>
      <c r="F27" s="32"/>
      <c r="G27" s="32"/>
      <c r="H27" s="32">
        <f>+Tableau6[[#This Row],[Entrée]]-Tableau6[[#This Row],[Sortie]]</f>
        <v>0</v>
      </c>
    </row>
    <row r="28" spans="1:10" x14ac:dyDescent="0.25">
      <c r="A28" s="31"/>
      <c r="B28" s="32"/>
      <c r="C28" s="32"/>
      <c r="D28" s="32"/>
      <c r="E28" s="32"/>
      <c r="F28" s="32"/>
      <c r="G28" s="32"/>
      <c r="H28" s="32"/>
    </row>
    <row r="29" spans="1:10" x14ac:dyDescent="0.25">
      <c r="A29" s="31"/>
      <c r="B29" s="32"/>
      <c r="C29" s="32"/>
      <c r="D29" s="32"/>
      <c r="E29" s="32"/>
      <c r="F29" s="32"/>
      <c r="G29" s="32"/>
      <c r="H29" s="32"/>
    </row>
    <row r="30" spans="1:10" x14ac:dyDescent="0.25">
      <c r="A30" s="31"/>
      <c r="B30" s="32"/>
      <c r="C30" s="32"/>
      <c r="D30" s="32"/>
      <c r="E30" s="32"/>
      <c r="F30" s="32"/>
      <c r="G30" s="32"/>
      <c r="H30" s="32"/>
    </row>
    <row r="31" spans="1:10" x14ac:dyDescent="0.25">
      <c r="A31" s="31"/>
      <c r="B31" s="32"/>
      <c r="C31" s="32"/>
      <c r="D31" s="32"/>
      <c r="E31" s="32"/>
      <c r="F31" s="32"/>
      <c r="G31" s="32"/>
      <c r="H31" s="32"/>
    </row>
    <row r="32" spans="1:10" x14ac:dyDescent="0.25">
      <c r="A32" s="31"/>
      <c r="B32" s="32"/>
      <c r="C32" s="32"/>
      <c r="D32" s="32"/>
      <c r="E32" s="32"/>
      <c r="F32" s="32"/>
      <c r="G32" s="32"/>
      <c r="H32" s="32"/>
    </row>
    <row r="33" spans="1:10" x14ac:dyDescent="0.25">
      <c r="A33" s="31"/>
      <c r="B33" s="32"/>
      <c r="C33" s="32"/>
      <c r="D33" s="32"/>
      <c r="E33" s="32"/>
      <c r="F33" s="32"/>
      <c r="G33" s="32"/>
      <c r="H33" s="32"/>
    </row>
    <row r="34" spans="1:10" x14ac:dyDescent="0.25">
      <c r="A34" s="31"/>
      <c r="B34" s="32"/>
      <c r="C34" s="32"/>
      <c r="D34" s="32"/>
      <c r="E34" s="32"/>
      <c r="F34" s="32"/>
      <c r="G34" s="32"/>
      <c r="H34" s="32"/>
    </row>
    <row r="35" spans="1:10" x14ac:dyDescent="0.25">
      <c r="A35" s="31"/>
      <c r="B35" s="32"/>
      <c r="C35" s="32"/>
      <c r="D35" s="32"/>
      <c r="E35" s="32"/>
      <c r="F35" s="32"/>
      <c r="G35" s="32"/>
      <c r="H35" s="32"/>
    </row>
    <row r="36" spans="1:10" x14ac:dyDescent="0.25">
      <c r="A36" s="31"/>
      <c r="B36" s="32"/>
      <c r="C36" s="32"/>
      <c r="D36" s="32"/>
      <c r="E36" s="32"/>
      <c r="F36" s="32"/>
      <c r="G36" s="32"/>
      <c r="H36" s="32"/>
    </row>
    <row r="37" spans="1:10" x14ac:dyDescent="0.25">
      <c r="A37" s="31"/>
      <c r="B37" s="32"/>
      <c r="C37" s="32"/>
      <c r="D37" s="32"/>
      <c r="E37" s="32"/>
      <c r="F37" s="32"/>
      <c r="G37" s="32"/>
      <c r="H37" s="32"/>
    </row>
    <row r="38" spans="1:10" x14ac:dyDescent="0.25">
      <c r="A38" s="31"/>
      <c r="B38" s="32"/>
      <c r="C38" s="32"/>
      <c r="D38" s="32"/>
      <c r="E38" s="32"/>
      <c r="F38" s="32"/>
      <c r="G38" s="32"/>
      <c r="H38" s="32"/>
    </row>
    <row r="39" spans="1:10" x14ac:dyDescent="0.25">
      <c r="A39" s="31"/>
      <c r="B39" s="32"/>
      <c r="C39" s="32"/>
      <c r="D39" s="32"/>
      <c r="E39" s="32"/>
      <c r="F39" s="32"/>
      <c r="G39" s="32"/>
      <c r="H39" s="32"/>
    </row>
    <row r="40" spans="1:10" x14ac:dyDescent="0.25">
      <c r="A40" s="31"/>
      <c r="B40" s="32"/>
      <c r="C40" s="32"/>
      <c r="D40" s="32"/>
      <c r="E40" s="32"/>
      <c r="F40" s="32"/>
      <c r="G40" s="32"/>
      <c r="H40" s="32"/>
      <c r="I40" s="33"/>
      <c r="J40" s="33"/>
    </row>
    <row r="41" spans="1:10" x14ac:dyDescent="0.25">
      <c r="A41" s="31"/>
      <c r="B41" s="32"/>
      <c r="C41" s="32"/>
      <c r="D41" s="32"/>
      <c r="E41" s="32"/>
      <c r="F41" s="32"/>
      <c r="G41" s="32"/>
      <c r="H41" s="32"/>
      <c r="I41" s="33"/>
      <c r="J41" s="33"/>
    </row>
    <row r="42" spans="1:10" x14ac:dyDescent="0.25">
      <c r="A42" s="31"/>
      <c r="B42" s="32"/>
      <c r="C42" s="32"/>
      <c r="D42" s="32"/>
      <c r="E42" s="32"/>
      <c r="F42" s="32"/>
      <c r="G42" s="32"/>
      <c r="H42" s="32"/>
    </row>
    <row r="43" spans="1:10" x14ac:dyDescent="0.25">
      <c r="A43" s="31"/>
      <c r="B43" s="32"/>
      <c r="C43" s="32"/>
      <c r="D43" s="32"/>
      <c r="E43" s="32"/>
      <c r="F43" s="32"/>
      <c r="G43" s="32"/>
      <c r="H43" s="32"/>
    </row>
    <row r="44" spans="1:10" x14ac:dyDescent="0.25">
      <c r="A44" s="31"/>
      <c r="B44" s="32"/>
      <c r="C44" s="32"/>
      <c r="D44" s="32"/>
      <c r="E44" s="32"/>
      <c r="F44" s="32"/>
      <c r="G44" s="32"/>
      <c r="H44" s="32"/>
    </row>
    <row r="45" spans="1:10" x14ac:dyDescent="0.25">
      <c r="A45" s="31"/>
      <c r="B45" s="32"/>
      <c r="C45" s="32"/>
      <c r="D45" s="32"/>
      <c r="E45" s="32"/>
      <c r="F45" s="32"/>
      <c r="G45" s="32"/>
      <c r="H45" s="32"/>
    </row>
    <row r="46" spans="1:10" x14ac:dyDescent="0.25">
      <c r="A46" s="31"/>
      <c r="B46" s="32"/>
      <c r="C46" s="32"/>
      <c r="D46" s="32"/>
      <c r="E46" s="32"/>
      <c r="F46" s="32"/>
      <c r="G46" s="32"/>
      <c r="H46" s="32"/>
    </row>
    <row r="47" spans="1:10" x14ac:dyDescent="0.25">
      <c r="A47" s="31"/>
      <c r="B47" s="32"/>
      <c r="C47" s="32"/>
      <c r="D47" s="32"/>
      <c r="E47" s="32"/>
      <c r="F47" s="32"/>
      <c r="G47" s="32"/>
      <c r="H47" s="32"/>
    </row>
    <row r="48" spans="1:10" x14ac:dyDescent="0.25">
      <c r="A48" s="31"/>
      <c r="B48" s="32"/>
      <c r="C48" s="32"/>
      <c r="D48" s="32"/>
      <c r="E48" s="32"/>
      <c r="F48" s="32"/>
      <c r="G48" s="32"/>
      <c r="H48" s="32"/>
    </row>
    <row r="49" spans="1:8" x14ac:dyDescent="0.25">
      <c r="A49" s="31"/>
      <c r="B49" s="32"/>
      <c r="C49" s="32"/>
      <c r="D49" s="32"/>
      <c r="E49" s="32"/>
      <c r="F49" s="32"/>
      <c r="G49" s="32"/>
      <c r="H49" s="32"/>
    </row>
    <row r="50" spans="1:8" x14ac:dyDescent="0.25">
      <c r="A50" s="31"/>
      <c r="B50" s="32"/>
      <c r="C50" s="32"/>
      <c r="D50" s="32"/>
      <c r="E50" s="32"/>
      <c r="F50" s="32"/>
      <c r="G50" s="32"/>
      <c r="H50" s="32"/>
    </row>
    <row r="51" spans="1:8" x14ac:dyDescent="0.25">
      <c r="A51" s="31"/>
      <c r="B51" s="32"/>
      <c r="C51" s="32"/>
      <c r="D51" s="32"/>
      <c r="E51" s="32"/>
      <c r="F51" s="32"/>
      <c r="G51" s="32"/>
      <c r="H51" s="32"/>
    </row>
    <row r="52" spans="1:8" x14ac:dyDescent="0.25">
      <c r="A52" s="31"/>
      <c r="B52" s="32"/>
      <c r="C52" s="32"/>
      <c r="D52" s="32"/>
      <c r="E52" s="32"/>
      <c r="F52" s="32"/>
      <c r="G52" s="32"/>
      <c r="H52" s="32"/>
    </row>
    <row r="53" spans="1:8" x14ac:dyDescent="0.25">
      <c r="A53" s="31"/>
      <c r="B53" s="32"/>
      <c r="C53" s="32"/>
      <c r="D53" s="32"/>
      <c r="E53" s="32"/>
      <c r="F53" s="32"/>
      <c r="G53" s="32"/>
      <c r="H53" s="32"/>
    </row>
    <row r="54" spans="1:8" x14ac:dyDescent="0.25">
      <c r="A54" s="31"/>
      <c r="B54" s="32"/>
      <c r="C54" s="32"/>
      <c r="D54" s="32"/>
      <c r="E54" s="32"/>
      <c r="F54" s="32"/>
      <c r="G54" s="32"/>
      <c r="H54" s="32"/>
    </row>
    <row r="55" spans="1:8" x14ac:dyDescent="0.25">
      <c r="A55" s="31"/>
      <c r="B55" s="32"/>
      <c r="C55" s="32"/>
      <c r="D55" s="32"/>
      <c r="E55" s="32"/>
      <c r="F55" s="32"/>
      <c r="G55" s="32"/>
      <c r="H55" s="32"/>
    </row>
    <row r="56" spans="1:8" x14ac:dyDescent="0.25">
      <c r="A56" s="31"/>
      <c r="B56" s="32"/>
      <c r="C56" s="32"/>
      <c r="D56" s="32"/>
      <c r="E56" s="32"/>
      <c r="F56" s="32"/>
      <c r="G56" s="32"/>
      <c r="H56" s="32"/>
    </row>
    <row r="57" spans="1:8" x14ac:dyDescent="0.25">
      <c r="A57" s="31"/>
      <c r="B57" s="32"/>
      <c r="C57" s="32"/>
      <c r="D57" s="32"/>
      <c r="E57" s="32"/>
      <c r="F57" s="32"/>
      <c r="G57" s="32"/>
      <c r="H57" s="32"/>
    </row>
    <row r="58" spans="1:8" x14ac:dyDescent="0.25">
      <c r="A58" s="31"/>
      <c r="B58" s="32"/>
      <c r="C58" s="32"/>
      <c r="D58" s="32"/>
      <c r="E58" s="32"/>
      <c r="F58" s="32"/>
      <c r="G58" s="32"/>
      <c r="H58" s="32"/>
    </row>
    <row r="59" spans="1:8" x14ac:dyDescent="0.25">
      <c r="A59" s="31"/>
      <c r="B59" s="32"/>
      <c r="C59" s="32"/>
      <c r="D59" s="32"/>
      <c r="E59" s="32"/>
      <c r="F59" s="32"/>
      <c r="G59" s="32"/>
      <c r="H59" s="32"/>
    </row>
    <row r="60" spans="1:8" x14ac:dyDescent="0.25">
      <c r="A60" s="31"/>
      <c r="B60" s="32"/>
      <c r="C60" s="32"/>
      <c r="D60" s="32"/>
      <c r="E60" s="32"/>
      <c r="F60" s="32"/>
      <c r="G60" s="32"/>
      <c r="H60" s="32"/>
    </row>
    <row r="61" spans="1:8" x14ac:dyDescent="0.25">
      <c r="A61" s="31"/>
      <c r="B61" s="32"/>
      <c r="C61" s="32"/>
      <c r="D61" s="32"/>
      <c r="E61" s="32"/>
      <c r="F61" s="32"/>
      <c r="G61" s="32"/>
      <c r="H61" s="32"/>
    </row>
    <row r="62" spans="1:8" x14ac:dyDescent="0.25">
      <c r="A62" s="31"/>
      <c r="B62" s="32"/>
      <c r="C62" s="32"/>
      <c r="D62" s="32"/>
      <c r="E62" s="32"/>
      <c r="F62" s="32"/>
      <c r="G62" s="32"/>
      <c r="H62" s="32"/>
    </row>
    <row r="63" spans="1:8" x14ac:dyDescent="0.25">
      <c r="A63" s="31"/>
      <c r="B63" s="32"/>
      <c r="C63" s="32"/>
      <c r="D63" s="32"/>
      <c r="E63" s="32"/>
      <c r="F63" s="32"/>
      <c r="G63" s="32"/>
      <c r="H63" s="32"/>
    </row>
    <row r="64" spans="1:8" x14ac:dyDescent="0.25">
      <c r="A64" s="31"/>
      <c r="B64" s="32"/>
      <c r="C64" s="32"/>
      <c r="D64" s="32"/>
      <c r="E64" s="32"/>
      <c r="F64" s="32"/>
      <c r="G64" s="32"/>
      <c r="H64" s="32"/>
    </row>
    <row r="65" spans="1:8" x14ac:dyDescent="0.25">
      <c r="A65" s="31"/>
      <c r="B65" s="32"/>
      <c r="C65" s="32"/>
      <c r="D65" s="32"/>
      <c r="E65" s="32"/>
      <c r="F65" s="32"/>
      <c r="G65" s="32"/>
      <c r="H65" s="32"/>
    </row>
    <row r="66" spans="1:8" x14ac:dyDescent="0.25">
      <c r="A66" s="31"/>
      <c r="B66" s="32"/>
      <c r="C66" s="32"/>
      <c r="D66" s="32"/>
      <c r="E66" s="32"/>
      <c r="F66" s="32"/>
      <c r="G66" s="32"/>
      <c r="H66" s="32"/>
    </row>
    <row r="67" spans="1:8" x14ac:dyDescent="0.25">
      <c r="A67" s="31"/>
      <c r="B67" s="32"/>
      <c r="C67" s="32"/>
      <c r="D67" s="32"/>
      <c r="E67" s="32"/>
      <c r="F67" s="32"/>
      <c r="G67" s="32"/>
      <c r="H67" s="32"/>
    </row>
    <row r="68" spans="1:8" x14ac:dyDescent="0.25">
      <c r="A68" s="31"/>
      <c r="B68" s="32"/>
      <c r="C68" s="32"/>
      <c r="D68" s="32"/>
      <c r="E68" s="32"/>
      <c r="F68" s="32"/>
      <c r="G68" s="32"/>
      <c r="H68" s="32"/>
    </row>
    <row r="69" spans="1:8" x14ac:dyDescent="0.25">
      <c r="A69" s="31"/>
      <c r="B69" s="32"/>
      <c r="C69" s="32"/>
      <c r="D69" s="32"/>
      <c r="E69" s="32"/>
      <c r="F69" s="32"/>
      <c r="G69" s="32"/>
      <c r="H69" s="32"/>
    </row>
    <row r="70" spans="1:8" x14ac:dyDescent="0.25">
      <c r="A70" s="31"/>
      <c r="B70" s="32"/>
      <c r="C70" s="32"/>
      <c r="D70" s="32"/>
      <c r="E70" s="32"/>
      <c r="F70" s="32"/>
      <c r="G70" s="32"/>
      <c r="H70" s="32"/>
    </row>
    <row r="71" spans="1:8" x14ac:dyDescent="0.25">
      <c r="A71" s="31"/>
      <c r="B71" s="32"/>
      <c r="C71" s="32"/>
      <c r="D71" s="32"/>
      <c r="E71" s="32"/>
      <c r="F71" s="32"/>
      <c r="G71" s="32"/>
      <c r="H71" s="32"/>
    </row>
    <row r="72" spans="1:8" x14ac:dyDescent="0.25">
      <c r="A72" s="31"/>
      <c r="B72" s="32"/>
      <c r="C72" s="32"/>
      <c r="D72" s="32"/>
      <c r="E72" s="32"/>
      <c r="F72" s="32"/>
      <c r="G72" s="32"/>
      <c r="H72" s="32"/>
    </row>
    <row r="73" spans="1:8" x14ac:dyDescent="0.25">
      <c r="A73" s="31"/>
      <c r="B73" s="32"/>
      <c r="C73" s="32"/>
      <c r="D73" s="32"/>
      <c r="E73" s="32"/>
      <c r="F73" s="32"/>
      <c r="G73" s="32"/>
      <c r="H73" s="32"/>
    </row>
    <row r="74" spans="1:8" x14ac:dyDescent="0.25">
      <c r="A74" s="31"/>
      <c r="B74" s="32"/>
      <c r="C74" s="32"/>
      <c r="D74" s="32"/>
      <c r="E74" s="32"/>
      <c r="F74" s="32"/>
      <c r="G74" s="32"/>
      <c r="H74" s="32"/>
    </row>
    <row r="75" spans="1:8" x14ac:dyDescent="0.25">
      <c r="A75" s="31"/>
      <c r="B75" s="32"/>
      <c r="C75" s="32"/>
      <c r="D75" s="32"/>
      <c r="E75" s="32"/>
      <c r="F75" s="32"/>
      <c r="G75" s="32"/>
      <c r="H75" s="32"/>
    </row>
    <row r="76" spans="1:8" x14ac:dyDescent="0.25">
      <c r="A76" s="31"/>
      <c r="B76" s="32"/>
      <c r="C76" s="32"/>
      <c r="D76" s="32"/>
      <c r="E76" s="32"/>
      <c r="F76" s="32"/>
      <c r="G76" s="32"/>
      <c r="H76" s="32"/>
    </row>
    <row r="77" spans="1:8" x14ac:dyDescent="0.25">
      <c r="A77" s="31"/>
      <c r="B77" s="32"/>
      <c r="C77" s="32"/>
      <c r="D77" s="32"/>
      <c r="E77" s="32"/>
      <c r="F77" s="32"/>
      <c r="G77" s="32"/>
      <c r="H77" s="32"/>
    </row>
    <row r="78" spans="1:8" x14ac:dyDescent="0.25">
      <c r="A78" s="31"/>
      <c r="B78" s="32"/>
      <c r="C78" s="32"/>
      <c r="D78" s="32"/>
      <c r="E78" s="32"/>
      <c r="F78" s="32"/>
      <c r="G78" s="32"/>
      <c r="H78" s="32"/>
    </row>
    <row r="79" spans="1:8" x14ac:dyDescent="0.25">
      <c r="A79" s="31"/>
      <c r="B79" s="32"/>
      <c r="C79" s="32"/>
      <c r="D79" s="32"/>
      <c r="E79" s="32"/>
      <c r="F79" s="32"/>
      <c r="G79" s="32"/>
      <c r="H79" s="32"/>
    </row>
    <row r="80" spans="1:8" x14ac:dyDescent="0.25">
      <c r="A80" s="31"/>
      <c r="B80" s="32"/>
      <c r="C80" s="32"/>
      <c r="D80" s="32"/>
      <c r="E80" s="32"/>
      <c r="F80" s="32"/>
      <c r="G80" s="32"/>
      <c r="H80" s="32"/>
    </row>
    <row r="81" spans="1:10" x14ac:dyDescent="0.25">
      <c r="A81" s="31"/>
      <c r="B81" s="32"/>
      <c r="C81" s="32"/>
      <c r="D81" s="32"/>
      <c r="E81" s="32"/>
      <c r="F81" s="32"/>
      <c r="G81" s="32"/>
      <c r="H81" s="32"/>
      <c r="I81" s="33"/>
      <c r="J81" s="33"/>
    </row>
    <row r="82" spans="1:10" x14ac:dyDescent="0.25">
      <c r="A82" s="31"/>
      <c r="B82" s="32"/>
      <c r="C82" s="32"/>
      <c r="D82" s="32"/>
      <c r="E82" s="32"/>
      <c r="F82" s="32"/>
      <c r="G82" s="32"/>
      <c r="H82" s="32"/>
      <c r="I82" s="33"/>
      <c r="J82" s="33"/>
    </row>
    <row r="83" spans="1:10" x14ac:dyDescent="0.25">
      <c r="A83" s="31"/>
      <c r="B83" s="32"/>
      <c r="C83" s="32"/>
      <c r="D83" s="32"/>
      <c r="E83" s="32"/>
      <c r="F83" s="32"/>
      <c r="G83" s="32"/>
      <c r="H83" s="32"/>
    </row>
    <row r="84" spans="1:10" x14ac:dyDescent="0.25">
      <c r="A84" s="31"/>
      <c r="B84" s="32"/>
      <c r="C84" s="32"/>
      <c r="D84" s="32"/>
      <c r="E84" s="32"/>
      <c r="F84" s="32"/>
      <c r="G84" s="32"/>
      <c r="H84" s="32"/>
    </row>
    <row r="85" spans="1:10" x14ac:dyDescent="0.25">
      <c r="A85" s="31"/>
      <c r="B85" s="32"/>
      <c r="C85" s="32"/>
      <c r="D85" s="32"/>
      <c r="E85" s="32"/>
      <c r="F85" s="32"/>
      <c r="G85" s="32"/>
      <c r="H85" s="32"/>
      <c r="I85" s="33"/>
      <c r="J85" s="33"/>
    </row>
    <row r="86" spans="1:10" x14ac:dyDescent="0.25">
      <c r="A86" s="31"/>
      <c r="B86" s="32"/>
      <c r="C86" s="32"/>
      <c r="D86" s="32"/>
      <c r="E86" s="32"/>
      <c r="F86" s="32"/>
      <c r="G86" s="32"/>
      <c r="H86" s="32"/>
    </row>
    <row r="87" spans="1:10" x14ac:dyDescent="0.25">
      <c r="A87" s="31"/>
      <c r="B87" s="32"/>
      <c r="C87" s="32"/>
      <c r="D87" s="32"/>
      <c r="E87" s="32"/>
      <c r="F87" s="32"/>
      <c r="G87" s="32"/>
      <c r="H87" s="32"/>
    </row>
    <row r="88" spans="1:10" x14ac:dyDescent="0.25">
      <c r="A88" s="31"/>
      <c r="B88" s="32"/>
      <c r="C88" s="32"/>
      <c r="D88" s="32"/>
      <c r="E88" s="32"/>
      <c r="F88" s="32"/>
      <c r="G88" s="32"/>
      <c r="H88" s="32"/>
    </row>
    <row r="89" spans="1:10" x14ac:dyDescent="0.25">
      <c r="A89" s="31"/>
      <c r="B89" s="32"/>
      <c r="C89" s="32"/>
      <c r="D89" s="32"/>
      <c r="E89" s="32"/>
      <c r="F89" s="32"/>
      <c r="G89" s="32"/>
      <c r="H89" s="32"/>
    </row>
    <row r="90" spans="1:10" x14ac:dyDescent="0.25">
      <c r="A90" s="31"/>
      <c r="B90" s="32"/>
      <c r="C90" s="32"/>
      <c r="D90" s="32"/>
      <c r="E90" s="32"/>
      <c r="F90" s="32"/>
      <c r="G90" s="32"/>
      <c r="H90" s="32"/>
    </row>
    <row r="91" spans="1:10" x14ac:dyDescent="0.25">
      <c r="A91" s="31"/>
      <c r="B91" s="32"/>
      <c r="C91" s="32"/>
      <c r="D91" s="32"/>
      <c r="E91" s="32"/>
      <c r="F91" s="32"/>
      <c r="G91" s="32"/>
      <c r="H91" s="32"/>
    </row>
    <row r="92" spans="1:10" x14ac:dyDescent="0.25">
      <c r="A92" s="31"/>
      <c r="B92" s="32"/>
      <c r="C92" s="32"/>
      <c r="D92" s="32"/>
      <c r="E92" s="32"/>
      <c r="F92" s="32"/>
      <c r="G92" s="32"/>
      <c r="H92" s="32"/>
    </row>
    <row r="93" spans="1:10" x14ac:dyDescent="0.25">
      <c r="A93" s="31"/>
      <c r="B93" s="32"/>
      <c r="C93" s="32"/>
      <c r="D93" s="32"/>
      <c r="E93" s="32"/>
      <c r="F93" s="32"/>
      <c r="G93" s="32"/>
      <c r="H93" s="32"/>
    </row>
    <row r="94" spans="1:10" x14ac:dyDescent="0.25">
      <c r="A94" s="31"/>
      <c r="B94" s="32"/>
      <c r="C94" s="32"/>
      <c r="D94" s="32"/>
      <c r="E94" s="32"/>
      <c r="F94" s="32"/>
      <c r="G94" s="32"/>
      <c r="H94" s="32"/>
    </row>
    <row r="95" spans="1:10" x14ac:dyDescent="0.25">
      <c r="A95" s="31"/>
      <c r="B95" s="32"/>
      <c r="C95" s="32"/>
      <c r="D95" s="32"/>
      <c r="E95" s="32"/>
      <c r="F95" s="32"/>
      <c r="G95" s="32"/>
      <c r="H95" s="32"/>
    </row>
    <row r="96" spans="1:10" x14ac:dyDescent="0.25">
      <c r="A96" s="31"/>
      <c r="B96" s="32"/>
      <c r="C96" s="32"/>
      <c r="D96" s="32"/>
      <c r="E96" s="32"/>
      <c r="F96" s="32"/>
      <c r="G96" s="32"/>
      <c r="H96" s="32"/>
    </row>
    <row r="97" spans="1:10" x14ac:dyDescent="0.25">
      <c r="A97" s="31"/>
      <c r="B97" s="32"/>
      <c r="C97" s="32"/>
      <c r="D97" s="32"/>
      <c r="E97" s="32"/>
      <c r="F97" s="32"/>
      <c r="G97" s="32"/>
      <c r="H97" s="32"/>
      <c r="I97" s="33"/>
      <c r="J97" s="33"/>
    </row>
    <row r="98" spans="1:10" x14ac:dyDescent="0.25">
      <c r="A98" s="31"/>
      <c r="B98" s="32"/>
      <c r="C98" s="32"/>
      <c r="D98" s="32"/>
      <c r="E98" s="32"/>
      <c r="F98" s="32"/>
      <c r="G98" s="32"/>
      <c r="H98" s="32"/>
      <c r="I98" s="33"/>
      <c r="J98" s="33"/>
    </row>
    <row r="99" spans="1:10" x14ac:dyDescent="0.25">
      <c r="A99" s="31"/>
      <c r="B99" s="32"/>
      <c r="C99" s="32"/>
      <c r="D99" s="32"/>
      <c r="E99" s="32"/>
      <c r="F99" s="32"/>
      <c r="G99" s="32"/>
      <c r="H99" s="32"/>
      <c r="I99" s="33"/>
      <c r="J99" s="33"/>
    </row>
    <row r="100" spans="1:10" x14ac:dyDescent="0.25">
      <c r="A100" s="31"/>
      <c r="B100" s="32"/>
      <c r="C100" s="32"/>
      <c r="D100" s="32"/>
      <c r="E100" s="32"/>
      <c r="F100" s="32"/>
      <c r="G100" s="32"/>
      <c r="H100" s="32"/>
      <c r="I100" s="33"/>
      <c r="J100" s="33"/>
    </row>
    <row r="101" spans="1:10" x14ac:dyDescent="0.25">
      <c r="A101" s="31"/>
      <c r="B101" s="32"/>
      <c r="C101" s="32"/>
      <c r="D101" s="32"/>
      <c r="E101" s="32"/>
      <c r="F101" s="32"/>
      <c r="G101" s="32"/>
      <c r="H101" s="32"/>
      <c r="I101" s="33"/>
      <c r="J101" s="33"/>
    </row>
    <row r="102" spans="1:10" x14ac:dyDescent="0.25">
      <c r="A102" s="31"/>
      <c r="B102" s="32"/>
      <c r="C102" s="32"/>
      <c r="D102" s="32"/>
      <c r="E102" s="32"/>
      <c r="F102" s="32"/>
      <c r="G102" s="32"/>
      <c r="H102" s="32"/>
      <c r="I102" s="33"/>
      <c r="J102" s="33"/>
    </row>
    <row r="103" spans="1:10" x14ac:dyDescent="0.25">
      <c r="A103" s="31"/>
      <c r="B103" s="32"/>
      <c r="C103" s="32"/>
      <c r="D103" s="32"/>
      <c r="E103" s="32"/>
      <c r="F103" s="32"/>
      <c r="G103" s="32"/>
      <c r="H103" s="32"/>
      <c r="I103" s="33"/>
      <c r="J103" s="33"/>
    </row>
    <row r="104" spans="1:10" x14ac:dyDescent="0.25">
      <c r="A104" s="31"/>
      <c r="B104" s="32"/>
      <c r="C104" s="32"/>
      <c r="D104" s="32"/>
      <c r="E104" s="32"/>
      <c r="F104" s="32"/>
      <c r="G104" s="32"/>
      <c r="H104" s="32"/>
      <c r="I104" s="33"/>
      <c r="J104" s="33"/>
    </row>
    <row r="105" spans="1:10" x14ac:dyDescent="0.25">
      <c r="A105" s="31"/>
      <c r="B105" s="32"/>
      <c r="C105" s="32"/>
      <c r="D105" s="32"/>
      <c r="E105" s="32"/>
      <c r="F105" s="32"/>
      <c r="G105" s="32"/>
      <c r="H105" s="32"/>
      <c r="I105" s="33"/>
      <c r="J105" s="33"/>
    </row>
    <row r="106" spans="1:10" x14ac:dyDescent="0.25">
      <c r="A106" s="31"/>
      <c r="B106" s="32"/>
      <c r="C106" s="32"/>
      <c r="D106" s="32"/>
      <c r="E106" s="32"/>
      <c r="F106" s="32"/>
      <c r="G106" s="32"/>
      <c r="H106" s="32"/>
      <c r="I106" s="33"/>
      <c r="J106" s="33"/>
    </row>
    <row r="107" spans="1:10" x14ac:dyDescent="0.25">
      <c r="A107" s="31"/>
      <c r="B107" s="32"/>
      <c r="C107" s="32"/>
      <c r="D107" s="32"/>
      <c r="E107" s="32"/>
      <c r="F107" s="32"/>
      <c r="G107" s="32"/>
      <c r="H107" s="32"/>
      <c r="I107" s="33"/>
      <c r="J107" s="33"/>
    </row>
    <row r="108" spans="1:10" x14ac:dyDescent="0.25">
      <c r="A108" s="31"/>
      <c r="B108" s="32"/>
      <c r="C108" s="32"/>
      <c r="D108" s="32"/>
      <c r="E108" s="32"/>
      <c r="F108" s="32"/>
      <c r="G108" s="32"/>
      <c r="H108" s="32"/>
      <c r="I108" s="33"/>
      <c r="J108" s="33"/>
    </row>
    <row r="109" spans="1:10" x14ac:dyDescent="0.25">
      <c r="A109" s="31"/>
      <c r="B109" s="32"/>
      <c r="C109" s="32"/>
      <c r="D109" s="32"/>
      <c r="E109" s="32"/>
      <c r="F109" s="32"/>
      <c r="G109" s="32"/>
      <c r="H109" s="32"/>
    </row>
    <row r="110" spans="1:10" x14ac:dyDescent="0.25">
      <c r="A110" s="31"/>
      <c r="B110" s="32"/>
      <c r="C110" s="32"/>
      <c r="D110" s="32"/>
      <c r="E110" s="32"/>
      <c r="F110" s="32"/>
      <c r="G110" s="32"/>
      <c r="H110" s="32"/>
    </row>
    <row r="111" spans="1:10" x14ac:dyDescent="0.25">
      <c r="A111" s="31"/>
      <c r="B111" s="32"/>
      <c r="C111" s="32"/>
      <c r="D111" s="32"/>
      <c r="E111" s="32"/>
      <c r="F111" s="32"/>
      <c r="G111" s="32"/>
      <c r="H111" s="32"/>
    </row>
    <row r="112" spans="1:10" x14ac:dyDescent="0.25">
      <c r="A112" s="31"/>
      <c r="B112" s="32"/>
      <c r="C112" s="32"/>
      <c r="D112" s="32"/>
      <c r="E112" s="32"/>
      <c r="F112" s="32"/>
      <c r="G112" s="32"/>
      <c r="H112" s="32"/>
    </row>
    <row r="113" spans="1:10" x14ac:dyDescent="0.25">
      <c r="A113" s="31"/>
      <c r="B113" s="32"/>
      <c r="C113" s="32"/>
      <c r="D113" s="32"/>
      <c r="E113" s="32"/>
      <c r="F113" s="32"/>
      <c r="G113" s="32"/>
      <c r="H113" s="32"/>
    </row>
    <row r="114" spans="1:10" x14ac:dyDescent="0.25">
      <c r="A114" s="31"/>
      <c r="B114" s="32"/>
      <c r="C114" s="32"/>
      <c r="D114" s="32"/>
      <c r="E114" s="32"/>
      <c r="F114" s="32"/>
      <c r="G114" s="32"/>
      <c r="H114" s="32"/>
    </row>
    <row r="115" spans="1:10" x14ac:dyDescent="0.25">
      <c r="A115" s="31"/>
      <c r="B115" s="32"/>
      <c r="C115" s="32"/>
      <c r="D115" s="32"/>
      <c r="E115" s="32"/>
      <c r="F115" s="32"/>
      <c r="G115" s="32"/>
      <c r="H115" s="32"/>
    </row>
    <row r="116" spans="1:10" x14ac:dyDescent="0.25">
      <c r="A116" s="31"/>
      <c r="B116" s="32"/>
      <c r="C116" s="32"/>
      <c r="D116" s="32"/>
      <c r="E116" s="32"/>
      <c r="F116" s="32"/>
      <c r="G116" s="32"/>
      <c r="H116" s="32"/>
    </row>
    <row r="117" spans="1:10" x14ac:dyDescent="0.25">
      <c r="A117" s="31"/>
      <c r="B117" s="32"/>
      <c r="C117" s="32"/>
      <c r="D117" s="32"/>
      <c r="E117" s="32"/>
      <c r="F117" s="32"/>
      <c r="G117" s="32"/>
      <c r="H117" s="32"/>
    </row>
    <row r="118" spans="1:10" x14ac:dyDescent="0.25">
      <c r="A118" s="31"/>
      <c r="B118" s="32"/>
      <c r="C118" s="32"/>
      <c r="D118" s="32"/>
      <c r="E118" s="32"/>
      <c r="F118" s="32"/>
      <c r="G118" s="32"/>
      <c r="H118" s="32"/>
    </row>
    <row r="119" spans="1:10" x14ac:dyDescent="0.25">
      <c r="A119" s="31"/>
      <c r="B119" s="32"/>
      <c r="C119" s="32"/>
      <c r="D119" s="32"/>
      <c r="E119" s="32"/>
      <c r="F119" s="32"/>
      <c r="G119" s="32"/>
      <c r="H119" s="32"/>
    </row>
    <row r="120" spans="1:10" x14ac:dyDescent="0.25">
      <c r="A120" s="31"/>
      <c r="B120" s="32"/>
      <c r="C120" s="32"/>
      <c r="D120" s="32"/>
      <c r="E120" s="32"/>
      <c r="F120" s="32"/>
      <c r="G120" s="32"/>
      <c r="H120" s="32"/>
    </row>
    <row r="121" spans="1:10" x14ac:dyDescent="0.25">
      <c r="A121" s="31"/>
      <c r="B121" s="32"/>
      <c r="C121" s="32"/>
      <c r="D121" s="32"/>
      <c r="E121" s="32"/>
      <c r="F121" s="32"/>
      <c r="G121" s="32"/>
      <c r="H121" s="32"/>
    </row>
    <row r="122" spans="1:10" x14ac:dyDescent="0.25">
      <c r="A122" s="31"/>
      <c r="B122" s="32"/>
      <c r="C122" s="32"/>
      <c r="D122" s="32"/>
      <c r="E122" s="32"/>
      <c r="F122" s="32"/>
      <c r="G122" s="32"/>
      <c r="H122" s="32"/>
      <c r="I122" s="9"/>
      <c r="J122" s="9"/>
    </row>
    <row r="123" spans="1:10" x14ac:dyDescent="0.25">
      <c r="A123" s="31"/>
      <c r="B123" s="32"/>
      <c r="C123" s="32"/>
      <c r="D123" s="32"/>
      <c r="E123" s="32"/>
      <c r="F123" s="32"/>
      <c r="G123" s="32"/>
      <c r="H123" s="32"/>
      <c r="I123" s="9"/>
      <c r="J123" s="9"/>
    </row>
    <row r="124" spans="1:10" x14ac:dyDescent="0.25">
      <c r="A124" s="31"/>
      <c r="B124" s="32"/>
      <c r="C124" s="32"/>
      <c r="D124" s="32"/>
      <c r="E124" s="32"/>
      <c r="F124" s="32"/>
      <c r="G124" s="32"/>
      <c r="H124" s="32"/>
      <c r="I124" s="9"/>
      <c r="J124" s="9"/>
    </row>
    <row r="125" spans="1:10" x14ac:dyDescent="0.25">
      <c r="A125" s="31"/>
      <c r="B125" s="32"/>
      <c r="C125" s="32"/>
      <c r="D125" s="32"/>
      <c r="E125" s="32"/>
      <c r="F125" s="32"/>
      <c r="G125" s="32"/>
      <c r="H125" s="32"/>
      <c r="I125" s="9"/>
      <c r="J125" s="9"/>
    </row>
    <row r="126" spans="1:10" x14ac:dyDescent="0.25">
      <c r="A126" s="31"/>
      <c r="B126" s="32"/>
      <c r="C126" s="32"/>
      <c r="D126" s="32"/>
      <c r="E126" s="32"/>
      <c r="F126" s="32"/>
      <c r="G126" s="32"/>
      <c r="H126" s="32"/>
      <c r="I126" s="9"/>
      <c r="J126" s="9"/>
    </row>
    <row r="127" spans="1:10" x14ac:dyDescent="0.25">
      <c r="A127" s="31"/>
      <c r="B127" s="32"/>
      <c r="C127" s="32"/>
      <c r="D127" s="32"/>
      <c r="E127" s="32"/>
      <c r="F127" s="32"/>
      <c r="G127" s="32"/>
      <c r="H127" s="32"/>
      <c r="I127" s="9"/>
      <c r="J127" s="9"/>
    </row>
    <row r="128" spans="1:10" x14ac:dyDescent="0.25">
      <c r="A128" s="31"/>
      <c r="B128" s="32"/>
      <c r="C128" s="32"/>
      <c r="D128" s="32"/>
      <c r="E128" s="32"/>
      <c r="F128" s="32"/>
      <c r="G128" s="32"/>
      <c r="H128" s="32"/>
      <c r="I128" s="9"/>
      <c r="J128" s="9"/>
    </row>
    <row r="129" spans="1:10" x14ac:dyDescent="0.25">
      <c r="A129" s="31"/>
      <c r="B129" s="32"/>
      <c r="C129" s="32"/>
      <c r="D129" s="32"/>
      <c r="E129" s="32"/>
      <c r="F129" s="32"/>
      <c r="G129" s="32"/>
      <c r="H129" s="32"/>
      <c r="I129" s="9"/>
      <c r="J129" s="9"/>
    </row>
    <row r="130" spans="1:10" x14ac:dyDescent="0.25">
      <c r="A130" s="31"/>
      <c r="B130" s="32"/>
      <c r="C130" s="32"/>
      <c r="D130" s="32"/>
      <c r="E130" s="32"/>
      <c r="F130" s="32"/>
      <c r="G130" s="32"/>
      <c r="H130" s="32"/>
      <c r="I130" s="9"/>
      <c r="J130" s="9"/>
    </row>
    <row r="131" spans="1:10" x14ac:dyDescent="0.25">
      <c r="A131" s="31"/>
      <c r="B131" s="32"/>
      <c r="C131" s="32"/>
      <c r="D131" s="32"/>
      <c r="E131" s="32"/>
      <c r="F131" s="32"/>
      <c r="G131" s="32"/>
      <c r="H131" s="32"/>
      <c r="I131" s="9"/>
      <c r="J131" s="9"/>
    </row>
    <row r="132" spans="1:10" x14ac:dyDescent="0.25">
      <c r="A132" s="31"/>
      <c r="B132" s="32"/>
      <c r="C132" s="32"/>
      <c r="D132" s="32"/>
      <c r="E132" s="32"/>
      <c r="F132" s="32"/>
      <c r="G132" s="32"/>
      <c r="H132" s="32"/>
      <c r="I132" s="9"/>
      <c r="J132" s="9"/>
    </row>
    <row r="133" spans="1:10" x14ac:dyDescent="0.25">
      <c r="I133" s="9"/>
      <c r="J133" s="9"/>
    </row>
    <row r="134" spans="1:10" x14ac:dyDescent="0.25">
      <c r="I134" s="9"/>
      <c r="J134" s="9"/>
    </row>
    <row r="135" spans="1:10" x14ac:dyDescent="0.25">
      <c r="I135" s="9"/>
      <c r="J135" s="9"/>
    </row>
    <row r="136" spans="1:10" x14ac:dyDescent="0.25">
      <c r="I136" s="9"/>
      <c r="J136" s="9"/>
    </row>
    <row r="137" spans="1:10" x14ac:dyDescent="0.25">
      <c r="I137" s="9"/>
      <c r="J137" s="9"/>
    </row>
    <row r="138" spans="1:10" x14ac:dyDescent="0.25">
      <c r="I138" s="9"/>
      <c r="J138" s="9"/>
    </row>
    <row r="139" spans="1:10" x14ac:dyDescent="0.25">
      <c r="I139" s="9"/>
      <c r="J139" s="9"/>
    </row>
    <row r="140" spans="1:10" x14ac:dyDescent="0.25">
      <c r="I140" s="9"/>
      <c r="J140" s="9"/>
    </row>
    <row r="164" spans="1:8" x14ac:dyDescent="0.25">
      <c r="A164" s="28"/>
      <c r="B164" s="30"/>
      <c r="C164" s="33"/>
      <c r="D164" s="9"/>
      <c r="E164" s="9"/>
      <c r="F164" s="9"/>
      <c r="G164" s="9"/>
      <c r="H164" s="33"/>
    </row>
    <row r="165" spans="1:8" x14ac:dyDescent="0.25">
      <c r="A165" s="28"/>
      <c r="B165" s="30"/>
      <c r="C165" s="33"/>
      <c r="D165" s="9"/>
      <c r="E165" s="9"/>
      <c r="F165" s="9"/>
      <c r="G165" s="9"/>
      <c r="H165" s="33"/>
    </row>
    <row r="205" spans="1:8" x14ac:dyDescent="0.25">
      <c r="A205" s="28"/>
      <c r="B205" s="30"/>
      <c r="C205" s="9"/>
      <c r="D205" s="9"/>
      <c r="E205" s="9"/>
      <c r="F205" s="9"/>
      <c r="G205" s="9"/>
      <c r="H205" s="33"/>
    </row>
    <row r="206" spans="1:8" x14ac:dyDescent="0.25">
      <c r="A206" s="28"/>
      <c r="B206" s="30"/>
      <c r="C206" s="9"/>
      <c r="D206" s="9"/>
      <c r="E206" s="9"/>
      <c r="F206" s="9"/>
      <c r="G206" s="9"/>
      <c r="H206" s="33"/>
    </row>
    <row r="209" spans="1:8" x14ac:dyDescent="0.25">
      <c r="A209" s="28"/>
      <c r="B209" s="30"/>
      <c r="C209" s="9"/>
      <c r="D209" s="9"/>
      <c r="E209" s="9"/>
      <c r="F209" s="9"/>
      <c r="G209" s="9"/>
      <c r="H209" s="33"/>
    </row>
    <row r="221" spans="1:8" x14ac:dyDescent="0.25">
      <c r="A221" s="28"/>
      <c r="B221" s="30"/>
      <c r="C221" s="9"/>
      <c r="D221" s="9"/>
      <c r="E221" s="9"/>
      <c r="F221" s="9"/>
      <c r="G221" s="9"/>
      <c r="H221" s="33"/>
    </row>
    <row r="222" spans="1:8" x14ac:dyDescent="0.25">
      <c r="A222" s="28"/>
      <c r="B222" s="30"/>
      <c r="C222" s="9"/>
      <c r="D222" s="9"/>
      <c r="E222" s="9"/>
      <c r="F222" s="9"/>
      <c r="G222" s="9"/>
      <c r="H222" s="33"/>
    </row>
    <row r="223" spans="1:8" x14ac:dyDescent="0.25">
      <c r="A223" s="28"/>
      <c r="B223" s="30"/>
      <c r="C223" s="9"/>
      <c r="D223" s="9"/>
      <c r="E223" s="9"/>
      <c r="F223" s="9"/>
      <c r="G223" s="9"/>
      <c r="H223" s="33"/>
    </row>
    <row r="224" spans="1:8" x14ac:dyDescent="0.25">
      <c r="A224" s="28"/>
      <c r="B224" s="30"/>
      <c r="C224" s="9"/>
      <c r="D224" s="9"/>
      <c r="E224" s="9"/>
      <c r="F224" s="9"/>
      <c r="G224" s="9"/>
      <c r="H224" s="33"/>
    </row>
    <row r="225" spans="1:8" x14ac:dyDescent="0.25">
      <c r="A225" s="28"/>
      <c r="B225" s="30"/>
      <c r="C225" s="9"/>
      <c r="D225" s="9"/>
      <c r="E225" s="9"/>
      <c r="F225" s="9"/>
      <c r="G225" s="9"/>
      <c r="H225" s="33"/>
    </row>
    <row r="226" spans="1:8" x14ac:dyDescent="0.25">
      <c r="A226" s="28"/>
      <c r="B226" s="30"/>
      <c r="C226" s="9"/>
      <c r="D226" s="9"/>
      <c r="E226" s="9"/>
      <c r="F226" s="9"/>
      <c r="G226" s="9"/>
      <c r="H226" s="33"/>
    </row>
    <row r="227" spans="1:8" x14ac:dyDescent="0.25">
      <c r="A227" s="28"/>
      <c r="B227" s="30"/>
      <c r="C227" s="9"/>
      <c r="D227" s="9"/>
      <c r="E227" s="9"/>
      <c r="F227" s="9"/>
      <c r="G227" s="9"/>
      <c r="H227" s="33"/>
    </row>
    <row r="228" spans="1:8" x14ac:dyDescent="0.25">
      <c r="A228" s="28"/>
      <c r="C228" s="9"/>
      <c r="D228" s="9"/>
      <c r="E228" s="9"/>
      <c r="F228" s="9"/>
      <c r="G228" s="9"/>
      <c r="H228" s="33"/>
    </row>
    <row r="229" spans="1:8" x14ac:dyDescent="0.25">
      <c r="A229" s="28"/>
      <c r="C229" s="9"/>
      <c r="D229" s="9"/>
      <c r="E229" s="9"/>
      <c r="F229" s="9"/>
      <c r="G229" s="9"/>
      <c r="H229" s="33"/>
    </row>
    <row r="230" spans="1:8" x14ac:dyDescent="0.25">
      <c r="A230" s="28"/>
      <c r="C230" s="9"/>
      <c r="D230" s="9"/>
      <c r="E230" s="9"/>
      <c r="F230" s="9"/>
      <c r="G230" s="9"/>
      <c r="H230" s="33"/>
    </row>
    <row r="231" spans="1:8" x14ac:dyDescent="0.25">
      <c r="A231" s="28"/>
      <c r="C231" s="9"/>
      <c r="D231" s="9"/>
      <c r="E231" s="9"/>
      <c r="F231" s="9"/>
      <c r="G231" s="9"/>
      <c r="H231" s="33"/>
    </row>
    <row r="232" spans="1:8" x14ac:dyDescent="0.25">
      <c r="A232" s="28"/>
      <c r="C232" s="9"/>
      <c r="D232" s="9"/>
      <c r="E232" s="9"/>
      <c r="F232" s="9"/>
      <c r="G232" s="9"/>
      <c r="H232" s="33"/>
    </row>
    <row r="246" spans="1:8" x14ac:dyDescent="0.25">
      <c r="A246" s="28"/>
      <c r="B246" s="9"/>
      <c r="C246" s="9"/>
      <c r="D246" s="9"/>
      <c r="E246" s="9"/>
      <c r="F246" s="9"/>
      <c r="G246" s="9"/>
      <c r="H246" s="9"/>
    </row>
    <row r="247" spans="1:8" x14ac:dyDescent="0.25">
      <c r="A247" s="28"/>
      <c r="B247" s="9"/>
      <c r="C247" s="9"/>
      <c r="D247" s="9"/>
      <c r="E247" s="9"/>
      <c r="F247" s="9"/>
      <c r="G247" s="9"/>
      <c r="H247" s="9"/>
    </row>
    <row r="248" spans="1:8" x14ac:dyDescent="0.25">
      <c r="A248" s="28"/>
      <c r="B248" s="9"/>
      <c r="C248" s="9"/>
      <c r="D248" s="9"/>
      <c r="E248" s="9"/>
      <c r="F248" s="9"/>
      <c r="G248" s="9"/>
      <c r="H248" s="9"/>
    </row>
    <row r="249" spans="1:8" x14ac:dyDescent="0.25">
      <c r="A249" s="28"/>
      <c r="B249" s="9"/>
      <c r="C249" s="9"/>
      <c r="D249" s="9"/>
      <c r="E249" s="9"/>
      <c r="F249" s="9"/>
      <c r="G249" s="9"/>
      <c r="H249" s="9"/>
    </row>
    <row r="250" spans="1:8" x14ac:dyDescent="0.25">
      <c r="A250" s="28"/>
      <c r="B250" s="9"/>
      <c r="C250" s="9"/>
      <c r="D250" s="9"/>
      <c r="E250" s="9"/>
      <c r="F250" s="9"/>
      <c r="G250" s="9"/>
      <c r="H250" s="9"/>
    </row>
    <row r="251" spans="1:8" x14ac:dyDescent="0.25">
      <c r="A251" s="28"/>
      <c r="B251" s="9"/>
      <c r="C251" s="9"/>
      <c r="D251" s="9"/>
      <c r="E251" s="9"/>
      <c r="F251" s="9"/>
      <c r="G251" s="9"/>
      <c r="H251" s="9"/>
    </row>
    <row r="252" spans="1:8" x14ac:dyDescent="0.25">
      <c r="A252" s="28"/>
      <c r="B252" s="9"/>
      <c r="C252" s="9"/>
      <c r="D252" s="9"/>
      <c r="E252" s="9"/>
      <c r="F252" s="9"/>
      <c r="G252" s="9"/>
      <c r="H252" s="9"/>
    </row>
    <row r="253" spans="1:8" x14ac:dyDescent="0.25">
      <c r="A253" s="28"/>
      <c r="B253" s="9"/>
      <c r="C253" s="9"/>
      <c r="D253" s="9"/>
      <c r="E253" s="9"/>
      <c r="F253" s="9"/>
      <c r="G253" s="9"/>
      <c r="H253" s="9"/>
    </row>
    <row r="254" spans="1:8" x14ac:dyDescent="0.25">
      <c r="A254" s="28"/>
      <c r="B254" s="9"/>
      <c r="C254" s="9"/>
      <c r="D254" s="9"/>
      <c r="E254" s="9"/>
      <c r="F254" s="9"/>
      <c r="G254" s="9"/>
      <c r="H254" s="9"/>
    </row>
    <row r="255" spans="1:8" x14ac:dyDescent="0.25">
      <c r="A255" s="28"/>
      <c r="B255" s="9"/>
      <c r="C255" s="9"/>
      <c r="D255" s="9"/>
      <c r="E255" s="9"/>
      <c r="F255" s="9"/>
      <c r="G255" s="9"/>
      <c r="H255" s="9"/>
    </row>
    <row r="256" spans="1:8" x14ac:dyDescent="0.25">
      <c r="A256" s="28"/>
      <c r="B256" s="9"/>
      <c r="C256" s="9"/>
      <c r="D256" s="9"/>
      <c r="E256" s="9"/>
      <c r="F256" s="9"/>
      <c r="G256" s="9"/>
      <c r="H256" s="9"/>
    </row>
    <row r="257" spans="1:8" x14ac:dyDescent="0.25">
      <c r="A257" s="28"/>
      <c r="B257" s="9"/>
      <c r="C257" s="9"/>
      <c r="D257" s="9"/>
      <c r="E257" s="9"/>
      <c r="F257" s="9"/>
      <c r="G257" s="9"/>
      <c r="H257" s="9"/>
    </row>
    <row r="258" spans="1:8" x14ac:dyDescent="0.25">
      <c r="A258" s="28"/>
      <c r="B258" s="9"/>
      <c r="C258" s="9"/>
      <c r="D258" s="9"/>
      <c r="E258" s="9"/>
      <c r="F258" s="9"/>
      <c r="G258" s="9"/>
      <c r="H258" s="9"/>
    </row>
    <row r="259" spans="1:8" x14ac:dyDescent="0.25">
      <c r="A259" s="28"/>
      <c r="B259" s="9"/>
      <c r="C259" s="9"/>
      <c r="D259" s="9"/>
      <c r="E259" s="9"/>
      <c r="F259" s="9"/>
      <c r="G259" s="9"/>
      <c r="H259" s="9"/>
    </row>
    <row r="260" spans="1:8" x14ac:dyDescent="0.25">
      <c r="A260" s="28"/>
      <c r="B260" s="9"/>
      <c r="C260" s="9"/>
      <c r="D260" s="9"/>
      <c r="E260" s="9"/>
      <c r="F260" s="9"/>
      <c r="G260" s="9"/>
      <c r="H260" s="9"/>
    </row>
    <row r="261" spans="1:8" x14ac:dyDescent="0.25">
      <c r="A261" s="28"/>
      <c r="B261" s="9"/>
      <c r="C261" s="9"/>
      <c r="D261" s="9"/>
      <c r="E261" s="9"/>
      <c r="F261" s="9"/>
      <c r="G261" s="9"/>
      <c r="H261" s="9"/>
    </row>
    <row r="262" spans="1:8" x14ac:dyDescent="0.25">
      <c r="A262" s="28"/>
      <c r="B262" s="9"/>
      <c r="C262" s="9"/>
      <c r="D262" s="9"/>
      <c r="E262" s="9"/>
      <c r="F262" s="9"/>
      <c r="G262" s="9"/>
      <c r="H262" s="9"/>
    </row>
    <row r="263" spans="1:8" x14ac:dyDescent="0.25">
      <c r="A263" s="28"/>
      <c r="B263" s="9"/>
      <c r="C263" s="9"/>
      <c r="D263" s="9"/>
      <c r="E263" s="9"/>
      <c r="F263" s="9"/>
      <c r="G263" s="9"/>
      <c r="H263" s="9"/>
    </row>
    <row r="264" spans="1:8" x14ac:dyDescent="0.25">
      <c r="A264" s="28"/>
      <c r="B264" s="9"/>
      <c r="C264" s="9"/>
      <c r="D264" s="9"/>
      <c r="E264" s="9"/>
      <c r="F264" s="9"/>
      <c r="G264" s="9"/>
      <c r="H264" s="9"/>
    </row>
  </sheetData>
  <mergeCells count="2">
    <mergeCell ref="B1:E2"/>
    <mergeCell ref="G8:H9"/>
  </mergeCells>
  <dataValidations count="3">
    <dataValidation type="list" allowBlank="1" showInputMessage="1" showErrorMessage="1" sqref="G246:G248" xr:uid="{EE3AFBE1-0BA5-4575-BDD1-3E4C10B3BF03}">
      <formula1>$H$4:$H$9</formula1>
    </dataValidation>
    <dataValidation type="list" allowBlank="1" showInputMessage="1" showErrorMessage="1" sqref="F246:F248" xr:uid="{38FD5822-017A-4F75-A824-718B1B8E6842}">
      <formula1>$K$4:$K$8</formula1>
    </dataValidation>
    <dataValidation type="list" allowBlank="1" showInputMessage="1" showErrorMessage="1" sqref="B246:C248" xr:uid="{79F38338-F4C0-413D-AADF-141138F92768}">
      <formula1>$M$1:$M$2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odule4.mouv">
                <anchor moveWithCells="1" sizeWithCells="1">
                  <from>
                    <xdr:col>3</xdr:col>
                    <xdr:colOff>571500</xdr:colOff>
                    <xdr:row>9</xdr:row>
                    <xdr:rowOff>104775</xdr:rowOff>
                  </from>
                  <to>
                    <xdr:col>4</xdr:col>
                    <xdr:colOff>609600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RAZ">
                <anchor moveWithCells="1" sizeWithCells="1">
                  <from>
                    <xdr:col>3</xdr:col>
                    <xdr:colOff>542925</xdr:colOff>
                    <xdr:row>5</xdr:row>
                    <xdr:rowOff>57150</xdr:rowOff>
                  </from>
                  <to>
                    <xdr:col>4</xdr:col>
                    <xdr:colOff>581025</xdr:colOff>
                    <xdr:row>7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5" id="{FDDFA194-ABB4-46A1-B6A1-6F62E3975746}">
            <xm:f>(COUNTIF(Stock!K4:K415,"Commander")&gt;=1)</xm:f>
            <x14:dxf>
              <fill>
                <patternFill>
                  <bgColor rgb="FFFF0000"/>
                </patternFill>
              </fill>
            </x14:dxf>
          </x14:cfRule>
          <x14:cfRule type="expression" priority="76" id="{E3EC5B0E-4316-4795-9941-20CD17A1279C}">
            <xm:f>(COUNTIF(Stock!H5:H416,"Commander")&gt;=1)</xm:f>
            <x14:dxf>
              <fill>
                <patternFill>
                  <bgColor rgb="FFFF0000"/>
                </patternFill>
              </fill>
            </x14:dxf>
          </x14:cfRule>
          <xm:sqref>G8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D6B3C7E-953F-434F-BFFA-2A54208D6F97}">
          <x14:formula1>
            <xm:f>Source!$A$2:$A$314</xm:f>
          </x14:formula1>
          <xm:sqref>B4</xm:sqref>
        </x14:dataValidation>
        <x14:dataValidation type="list" allowBlank="1" showInputMessage="1" showErrorMessage="1" xr:uid="{ECFD6253-0072-4BED-BBE3-C38E9530B08E}">
          <x14:formula1>
            <xm:f>Source!$C$2:$C$10</xm:f>
          </x14:formula1>
          <xm:sqref>C13</xm:sqref>
        </x14:dataValidation>
        <x14:dataValidation type="list" allowBlank="1" showInputMessage="1" showErrorMessage="1" xr:uid="{0DEA6925-5B12-4C9A-9523-46D6168B6EAF}">
          <x14:formula1>
            <xm:f>Source!$D$2:$D$10</xm:f>
          </x14:formula1>
          <xm:sqref>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03670-A69C-45F7-9DA5-3E5085C7F6EA}">
  <sheetPr codeName="Feuil6"/>
  <dimension ref="A1:H11"/>
  <sheetViews>
    <sheetView workbookViewId="0">
      <selection activeCell="A2" sqref="A2:H2"/>
    </sheetView>
  </sheetViews>
  <sheetFormatPr baseColWidth="10" defaultRowHeight="15" x14ac:dyDescent="0.25"/>
  <cols>
    <col min="1" max="1" width="11.42578125" style="73"/>
    <col min="2" max="2" width="12.28515625" customWidth="1"/>
    <col min="4" max="4" width="12.7109375" customWidth="1"/>
    <col min="8" max="8" width="14.140625" customWidth="1"/>
  </cols>
  <sheetData>
    <row r="1" spans="1:8" x14ac:dyDescent="0.25">
      <c r="A1" s="74" t="s">
        <v>651</v>
      </c>
      <c r="B1" s="75" t="s">
        <v>0</v>
      </c>
      <c r="C1" s="75" t="s">
        <v>649</v>
      </c>
      <c r="D1" s="75" t="s">
        <v>654</v>
      </c>
      <c r="E1" s="75" t="s">
        <v>655</v>
      </c>
      <c r="F1" s="75" t="s">
        <v>652</v>
      </c>
      <c r="G1" s="75" t="s">
        <v>653</v>
      </c>
      <c r="H1" s="75" t="s">
        <v>656</v>
      </c>
    </row>
    <row r="2" spans="1:8" x14ac:dyDescent="0.25">
      <c r="A2" s="28"/>
      <c r="B2" s="9"/>
      <c r="C2" s="9"/>
      <c r="D2" s="9"/>
      <c r="E2" s="9"/>
      <c r="F2" s="9"/>
      <c r="G2" s="9"/>
      <c r="H2" s="9"/>
    </row>
    <row r="3" spans="1:8" x14ac:dyDescent="0.25">
      <c r="A3" s="28"/>
      <c r="B3" s="9"/>
      <c r="C3" s="9"/>
      <c r="D3" s="9"/>
      <c r="E3" s="9"/>
      <c r="F3" s="9"/>
      <c r="G3" s="9"/>
      <c r="H3" s="9"/>
    </row>
    <row r="4" spans="1:8" x14ac:dyDescent="0.25">
      <c r="A4" s="28"/>
      <c r="B4" s="9"/>
      <c r="C4" s="9"/>
      <c r="D4" s="9"/>
      <c r="E4" s="9"/>
      <c r="F4" s="9"/>
      <c r="G4" s="9"/>
      <c r="H4" s="9"/>
    </row>
    <row r="5" spans="1:8" x14ac:dyDescent="0.25">
      <c r="A5" s="28"/>
      <c r="B5" s="9"/>
      <c r="C5" s="9"/>
      <c r="D5" s="9"/>
      <c r="E5" s="9"/>
      <c r="F5" s="9"/>
      <c r="G5" s="9"/>
      <c r="H5" s="9"/>
    </row>
    <row r="6" spans="1:8" x14ac:dyDescent="0.25">
      <c r="A6" s="28"/>
      <c r="B6" s="9"/>
      <c r="C6" s="9"/>
      <c r="D6" s="9"/>
      <c r="E6" s="9"/>
      <c r="F6" s="9"/>
      <c r="G6" s="9"/>
      <c r="H6" s="9"/>
    </row>
    <row r="7" spans="1:8" x14ac:dyDescent="0.25">
      <c r="A7" s="28"/>
      <c r="B7" s="9"/>
      <c r="C7" s="9"/>
      <c r="D7" s="9"/>
      <c r="E7" s="9"/>
      <c r="F7" s="9"/>
      <c r="G7" s="9"/>
      <c r="H7" s="9"/>
    </row>
    <row r="8" spans="1:8" x14ac:dyDescent="0.25">
      <c r="A8" s="28"/>
      <c r="B8" s="9"/>
      <c r="C8" s="9"/>
      <c r="D8" s="9"/>
      <c r="E8" s="9"/>
      <c r="F8" s="9"/>
      <c r="G8" s="9"/>
      <c r="H8" s="9"/>
    </row>
    <row r="9" spans="1:8" x14ac:dyDescent="0.25">
      <c r="A9" s="28"/>
      <c r="B9" s="9"/>
      <c r="C9" s="9"/>
      <c r="D9" s="9"/>
      <c r="E9" s="9"/>
      <c r="F9" s="9"/>
      <c r="G9" s="9"/>
      <c r="H9" s="9"/>
    </row>
    <row r="10" spans="1:8" x14ac:dyDescent="0.25">
      <c r="A10" s="28"/>
      <c r="B10" s="9"/>
      <c r="C10" s="9"/>
      <c r="D10" s="9"/>
      <c r="E10" s="9"/>
      <c r="F10" s="9"/>
      <c r="G10" s="9"/>
      <c r="H10" s="9"/>
    </row>
    <row r="11" spans="1:8" x14ac:dyDescent="0.25">
      <c r="H11" s="9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2EA8B-37AC-44E5-AE17-25CA9CFE4017}">
  <sheetPr codeName="Feuil5">
    <tabColor theme="8" tint="-0.249977111117893"/>
  </sheetPr>
  <dimension ref="A1:P45"/>
  <sheetViews>
    <sheetView showGridLines="0" workbookViewId="0">
      <selection activeCell="S34" sqref="S34"/>
    </sheetView>
  </sheetViews>
  <sheetFormatPr baseColWidth="10" defaultRowHeight="15" x14ac:dyDescent="0.25"/>
  <cols>
    <col min="1" max="1" width="1.5703125" customWidth="1"/>
    <col min="2" max="2" width="2.7109375" customWidth="1"/>
    <col min="3" max="3" width="12.5703125" bestFit="1" customWidth="1"/>
    <col min="4" max="4" width="32.85546875" customWidth="1"/>
    <col min="9" max="9" width="2.7109375" customWidth="1"/>
    <col min="10" max="10" width="11.42578125" customWidth="1"/>
    <col min="14" max="14" width="8.85546875" bestFit="1" customWidth="1"/>
  </cols>
  <sheetData>
    <row r="1" spans="1:15" ht="6" customHeight="1" x14ac:dyDescent="0.25">
      <c r="A1" s="67"/>
      <c r="B1" s="67"/>
      <c r="C1" s="67"/>
      <c r="D1" s="67"/>
      <c r="E1" s="67"/>
      <c r="F1" s="67"/>
      <c r="G1" s="67"/>
      <c r="H1" s="67"/>
      <c r="I1" s="67"/>
      <c r="J1" s="24"/>
    </row>
    <row r="2" spans="1:15" ht="4.5" customHeight="1" thickBot="1" x14ac:dyDescent="0.3">
      <c r="A2" s="67"/>
      <c r="B2" s="67"/>
      <c r="C2" s="67"/>
      <c r="D2" s="67"/>
      <c r="E2" s="67"/>
      <c r="F2" s="67"/>
      <c r="G2" s="67"/>
      <c r="H2" s="67"/>
      <c r="I2" s="67"/>
      <c r="J2" s="24"/>
    </row>
    <row r="3" spans="1:15" ht="15.75" customHeight="1" thickTop="1" x14ac:dyDescent="0.25">
      <c r="A3" s="67"/>
      <c r="B3" s="1"/>
      <c r="C3" s="2"/>
      <c r="D3" s="2"/>
      <c r="E3" s="2"/>
      <c r="F3" s="2"/>
      <c r="G3" s="2"/>
      <c r="H3" s="2"/>
      <c r="I3" s="47"/>
      <c r="J3" s="24"/>
      <c r="K3" s="66">
        <v>4</v>
      </c>
    </row>
    <row r="4" spans="1:15" ht="3" customHeight="1" x14ac:dyDescent="0.25">
      <c r="A4" s="67"/>
      <c r="B4" s="3"/>
      <c r="I4" s="5"/>
      <c r="J4" s="24"/>
      <c r="K4" s="9"/>
    </row>
    <row r="5" spans="1:15" x14ac:dyDescent="0.25">
      <c r="A5" s="67"/>
      <c r="B5" s="3"/>
      <c r="I5" s="5"/>
      <c r="J5" s="24"/>
      <c r="K5" s="9"/>
    </row>
    <row r="6" spans="1:15" ht="20.100000000000001" customHeight="1" x14ac:dyDescent="0.25">
      <c r="A6" s="67"/>
      <c r="B6" s="3"/>
      <c r="C6" s="85">
        <v>0</v>
      </c>
      <c r="D6" s="85"/>
      <c r="G6" s="69" t="s">
        <v>684</v>
      </c>
      <c r="H6" s="68">
        <f ca="1">TODAY()</f>
        <v>43951</v>
      </c>
      <c r="I6" s="5"/>
      <c r="J6" s="24"/>
      <c r="K6" s="66">
        <v>3</v>
      </c>
      <c r="N6" t="s">
        <v>674</v>
      </c>
    </row>
    <row r="7" spans="1:15" ht="6.75" customHeight="1" x14ac:dyDescent="0.25">
      <c r="A7" s="67"/>
      <c r="B7" s="3"/>
      <c r="C7" s="48"/>
      <c r="D7" s="48"/>
      <c r="I7" s="5"/>
      <c r="J7" s="24"/>
      <c r="K7" s="9"/>
    </row>
    <row r="8" spans="1:15" ht="15.75" thickBot="1" x14ac:dyDescent="0.3">
      <c r="A8" s="67"/>
      <c r="B8" s="3"/>
      <c r="H8" s="61"/>
      <c r="I8" s="5"/>
      <c r="J8" s="24"/>
      <c r="K8" s="9"/>
    </row>
    <row r="9" spans="1:15" x14ac:dyDescent="0.25">
      <c r="A9" s="67"/>
      <c r="B9" s="3"/>
      <c r="C9" s="35"/>
      <c r="D9" s="36"/>
      <c r="E9" s="42"/>
      <c r="F9" s="42"/>
      <c r="G9" s="42"/>
      <c r="H9" s="43"/>
      <c r="I9" s="5"/>
      <c r="J9" s="24"/>
      <c r="K9" s="9"/>
    </row>
    <row r="10" spans="1:15" ht="18.75" x14ac:dyDescent="0.3">
      <c r="A10" s="67"/>
      <c r="B10" s="3"/>
      <c r="C10" s="91" t="s">
        <v>710</v>
      </c>
      <c r="D10" s="92"/>
      <c r="E10" s="95"/>
      <c r="F10" s="96"/>
      <c r="G10" s="96"/>
      <c r="H10" s="97"/>
      <c r="I10" s="5"/>
      <c r="J10" s="24"/>
      <c r="K10" s="66">
        <v>2</v>
      </c>
    </row>
    <row r="11" spans="1:15" x14ac:dyDescent="0.25">
      <c r="A11" s="67"/>
      <c r="B11" s="3"/>
      <c r="C11" s="93" t="s">
        <v>642</v>
      </c>
      <c r="D11" s="94"/>
      <c r="E11" s="98"/>
      <c r="F11" s="86"/>
      <c r="G11" s="86"/>
      <c r="H11" s="99"/>
      <c r="I11" s="5"/>
      <c r="J11" s="24"/>
      <c r="K11" s="9"/>
    </row>
    <row r="12" spans="1:15" x14ac:dyDescent="0.25">
      <c r="A12" s="67"/>
      <c r="B12" s="3"/>
      <c r="C12" s="93" t="s">
        <v>643</v>
      </c>
      <c r="D12" s="94"/>
      <c r="E12" s="86" t="str">
        <f>IFERROR(VLOOKUP(E10,Source!E2:J18,2,0),"")</f>
        <v/>
      </c>
      <c r="F12" s="87"/>
      <c r="G12" s="87"/>
      <c r="H12" s="88"/>
      <c r="I12" s="5"/>
      <c r="J12" s="24"/>
      <c r="K12" s="9"/>
    </row>
    <row r="13" spans="1:15" x14ac:dyDescent="0.25">
      <c r="A13" s="67"/>
      <c r="B13" s="3"/>
      <c r="C13" s="37"/>
      <c r="D13" s="38"/>
      <c r="E13" s="98"/>
      <c r="F13" s="86"/>
      <c r="G13" s="86"/>
      <c r="H13" s="99"/>
      <c r="I13" s="20"/>
      <c r="J13" s="24"/>
      <c r="K13" s="66">
        <v>1</v>
      </c>
      <c r="L13" s="60" t="s">
        <v>685</v>
      </c>
    </row>
    <row r="14" spans="1:15" ht="15.75" x14ac:dyDescent="0.25">
      <c r="A14" s="67"/>
      <c r="B14" s="3"/>
      <c r="C14" s="39" t="s">
        <v>644</v>
      </c>
      <c r="D14" s="38" t="s">
        <v>647</v>
      </c>
      <c r="E14" s="89" t="str">
        <f>IFERROR(VLOOKUP(E10,Source!E2:J18,3,0),"")</f>
        <v/>
      </c>
      <c r="F14" s="89"/>
      <c r="G14" s="89"/>
      <c r="H14" s="90"/>
      <c r="I14" s="5"/>
      <c r="J14" s="24"/>
      <c r="L14" t="s">
        <v>714</v>
      </c>
    </row>
    <row r="15" spans="1:15" ht="15.75" customHeight="1" x14ac:dyDescent="0.25">
      <c r="A15" s="67"/>
      <c r="B15" s="3"/>
      <c r="C15" s="39" t="s">
        <v>645</v>
      </c>
      <c r="D15" s="38" t="s">
        <v>646</v>
      </c>
      <c r="E15" s="98"/>
      <c r="F15" s="86"/>
      <c r="G15" s="86"/>
      <c r="H15" s="99"/>
      <c r="I15" s="5"/>
      <c r="J15" s="24"/>
      <c r="O15" s="67"/>
    </row>
    <row r="16" spans="1:15" ht="15.75" thickBot="1" x14ac:dyDescent="0.3">
      <c r="A16" s="67"/>
      <c r="B16" s="3"/>
      <c r="C16" s="40"/>
      <c r="D16" s="41"/>
      <c r="E16" s="45"/>
      <c r="F16" s="45"/>
      <c r="G16" s="45"/>
      <c r="H16" s="46"/>
      <c r="I16" s="5"/>
      <c r="J16" s="24"/>
    </row>
    <row r="17" spans="1:16" x14ac:dyDescent="0.25">
      <c r="A17" s="67"/>
      <c r="B17" s="3"/>
      <c r="C17" s="63"/>
      <c r="D17" s="62"/>
      <c r="E17" s="62"/>
      <c r="F17" s="62"/>
      <c r="G17" s="62"/>
      <c r="H17" s="62"/>
      <c r="I17" s="5"/>
      <c r="J17" s="59"/>
    </row>
    <row r="18" spans="1:16" ht="4.5" customHeight="1" x14ac:dyDescent="0.25">
      <c r="A18" s="67"/>
      <c r="B18" s="3"/>
      <c r="I18" s="5"/>
      <c r="J18" s="24"/>
    </row>
    <row r="19" spans="1:16" ht="6.75" customHeight="1" thickBot="1" x14ac:dyDescent="0.3">
      <c r="A19" s="67"/>
      <c r="B19" s="3"/>
      <c r="I19" s="5"/>
      <c r="J19" s="24"/>
    </row>
    <row r="20" spans="1:16" ht="15.75" thickBot="1" x14ac:dyDescent="0.3">
      <c r="A20" s="67"/>
      <c r="B20" s="3"/>
      <c r="C20" s="17" t="s">
        <v>0</v>
      </c>
      <c r="D20" s="83" t="s">
        <v>1</v>
      </c>
      <c r="E20" s="84"/>
      <c r="F20" s="17" t="s">
        <v>2</v>
      </c>
      <c r="G20" s="17" t="s">
        <v>680</v>
      </c>
      <c r="H20" s="17" t="s">
        <v>4</v>
      </c>
      <c r="I20" s="5"/>
      <c r="J20" s="24"/>
      <c r="K20" s="17" t="s">
        <v>0</v>
      </c>
      <c r="L20" s="83" t="s">
        <v>1</v>
      </c>
      <c r="M20" s="84"/>
      <c r="N20" s="17" t="s">
        <v>2</v>
      </c>
      <c r="O20" s="17" t="s">
        <v>3</v>
      </c>
      <c r="P20" s="70" t="s">
        <v>7</v>
      </c>
    </row>
    <row r="21" spans="1:16" ht="3.75" customHeight="1" x14ac:dyDescent="0.25">
      <c r="A21" s="67"/>
      <c r="B21" s="3"/>
      <c r="C21" s="10"/>
      <c r="D21" s="49"/>
      <c r="E21" s="50"/>
      <c r="F21" s="10"/>
      <c r="G21" s="10"/>
      <c r="H21" s="10"/>
      <c r="I21" s="5"/>
      <c r="J21" s="24"/>
      <c r="K21" s="55"/>
      <c r="L21" s="56"/>
      <c r="M21" s="57"/>
      <c r="N21" s="58"/>
      <c r="O21" s="58"/>
    </row>
    <row r="22" spans="1:16" x14ac:dyDescent="0.25">
      <c r="A22" s="67"/>
      <c r="B22" s="3"/>
      <c r="C22" s="55"/>
      <c r="D22" s="56"/>
      <c r="E22" s="57"/>
      <c r="F22" s="58"/>
      <c r="G22" s="58"/>
      <c r="H22" s="58">
        <f>F22*G22</f>
        <v>0</v>
      </c>
      <c r="I22" s="5"/>
      <c r="J22" s="24"/>
      <c r="K22" s="55"/>
      <c r="L22" s="56"/>
      <c r="M22" s="57"/>
      <c r="N22" s="58"/>
      <c r="O22" s="58"/>
      <c r="P22" t="str">
        <f>IFERROR(VLOOKUP(K22,Tableau1[],3,0),"")</f>
        <v/>
      </c>
    </row>
    <row r="23" spans="1:16" x14ac:dyDescent="0.25">
      <c r="A23" s="67"/>
      <c r="B23" s="3"/>
      <c r="C23" s="55"/>
      <c r="D23" s="56"/>
      <c r="E23" s="57"/>
      <c r="F23" s="58"/>
      <c r="G23" s="58"/>
      <c r="H23" s="58">
        <f t="shared" ref="H23:H40" si="0">F23*G23</f>
        <v>0</v>
      </c>
      <c r="I23" s="5"/>
      <c r="J23" s="24"/>
      <c r="K23" s="55"/>
      <c r="L23" s="56"/>
      <c r="M23" s="57"/>
      <c r="N23" s="58"/>
      <c r="O23" s="58"/>
      <c r="P23" t="str">
        <f>IFERROR(VLOOKUP(K23,Tableau1[],3,0),"")</f>
        <v/>
      </c>
    </row>
    <row r="24" spans="1:16" x14ac:dyDescent="0.25">
      <c r="A24" s="67"/>
      <c r="B24" s="3"/>
      <c r="C24" s="55"/>
      <c r="D24" s="56"/>
      <c r="E24" s="57"/>
      <c r="F24" s="58"/>
      <c r="G24" s="58"/>
      <c r="H24" s="58">
        <f t="shared" si="0"/>
        <v>0</v>
      </c>
      <c r="I24" s="5"/>
      <c r="J24" s="24"/>
      <c r="K24" s="55"/>
      <c r="L24" s="56"/>
      <c r="M24" s="57"/>
      <c r="N24" s="58"/>
      <c r="O24" s="58"/>
      <c r="P24" t="str">
        <f>IFERROR(VLOOKUP(K24,Tableau1[],3,0),"")</f>
        <v/>
      </c>
    </row>
    <row r="25" spans="1:16" x14ac:dyDescent="0.25">
      <c r="A25" s="67"/>
      <c r="B25" s="3"/>
      <c r="C25" s="55"/>
      <c r="D25" s="56"/>
      <c r="E25" s="57"/>
      <c r="F25" s="58"/>
      <c r="G25" s="58"/>
      <c r="H25" s="58">
        <f>F25*G25</f>
        <v>0</v>
      </c>
      <c r="I25" s="5"/>
      <c r="J25" s="24"/>
      <c r="K25" s="55"/>
      <c r="L25" s="56"/>
      <c r="M25" s="57"/>
      <c r="N25" s="58"/>
      <c r="O25" s="58"/>
      <c r="P25" t="str">
        <f>IFERROR(VLOOKUP(K25,Tableau1[],3,0),"")</f>
        <v/>
      </c>
    </row>
    <row r="26" spans="1:16" x14ac:dyDescent="0.25">
      <c r="A26" s="67"/>
      <c r="B26" s="3"/>
      <c r="C26" s="55"/>
      <c r="D26" s="56"/>
      <c r="E26" s="57"/>
      <c r="F26" s="58"/>
      <c r="G26" s="58"/>
      <c r="H26" s="58">
        <f>F26*G26</f>
        <v>0</v>
      </c>
      <c r="I26" s="5"/>
      <c r="J26" s="24"/>
      <c r="K26" s="55"/>
      <c r="L26" s="56"/>
      <c r="M26" s="57"/>
      <c r="N26" s="58"/>
      <c r="O26" s="58"/>
      <c r="P26" t="str">
        <f>IFERROR(VLOOKUP(K26,Tableau1[],3,0),"")</f>
        <v/>
      </c>
    </row>
    <row r="27" spans="1:16" x14ac:dyDescent="0.25">
      <c r="A27" s="67"/>
      <c r="B27" s="3"/>
      <c r="C27" s="55"/>
      <c r="D27" s="56"/>
      <c r="E27" s="57"/>
      <c r="F27" s="58"/>
      <c r="G27" s="58"/>
      <c r="H27" s="58">
        <f>F27*G27</f>
        <v>0</v>
      </c>
      <c r="I27" s="5"/>
      <c r="J27" s="24"/>
      <c r="K27" s="55"/>
      <c r="L27" s="56"/>
      <c r="M27" s="57"/>
      <c r="N27" s="58"/>
      <c r="O27" s="58"/>
      <c r="P27" t="str">
        <f>IFERROR(VLOOKUP(K27,Tableau1[],3,0),"")</f>
        <v/>
      </c>
    </row>
    <row r="28" spans="1:16" x14ac:dyDescent="0.25">
      <c r="A28" s="67"/>
      <c r="B28" s="3"/>
      <c r="C28" s="55"/>
      <c r="D28" s="56"/>
      <c r="E28" s="57"/>
      <c r="F28" s="58"/>
      <c r="G28" s="58"/>
      <c r="H28" s="58">
        <f>F28*G28</f>
        <v>0</v>
      </c>
      <c r="I28" s="5"/>
      <c r="J28" s="24"/>
      <c r="K28" s="55"/>
      <c r="L28" s="56"/>
      <c r="M28" s="57"/>
      <c r="N28" s="58"/>
      <c r="O28" s="58"/>
      <c r="P28" t="str">
        <f>IFERROR(VLOOKUP(K28,Tableau1[],3,0),"")</f>
        <v/>
      </c>
    </row>
    <row r="29" spans="1:16" x14ac:dyDescent="0.25">
      <c r="A29" s="67"/>
      <c r="B29" s="3"/>
      <c r="C29" s="55"/>
      <c r="D29" s="56"/>
      <c r="E29" s="57"/>
      <c r="F29" s="58"/>
      <c r="G29" s="58"/>
      <c r="H29" s="58">
        <f t="shared" si="0"/>
        <v>0</v>
      </c>
      <c r="I29" s="5"/>
      <c r="J29" s="24"/>
      <c r="K29" s="55"/>
      <c r="L29" s="56"/>
      <c r="M29" s="57"/>
      <c r="N29" s="58"/>
      <c r="O29" s="58"/>
      <c r="P29" t="str">
        <f>IFERROR(VLOOKUP(K29,Tableau1[],3,0),"")</f>
        <v/>
      </c>
    </row>
    <row r="30" spans="1:16" x14ac:dyDescent="0.25">
      <c r="A30" s="67"/>
      <c r="B30" s="3"/>
      <c r="C30" s="55"/>
      <c r="D30" s="56"/>
      <c r="E30" s="57"/>
      <c r="F30" s="58"/>
      <c r="G30" s="58"/>
      <c r="H30" s="58">
        <f t="shared" si="0"/>
        <v>0</v>
      </c>
      <c r="I30" s="5"/>
      <c r="J30" s="24"/>
      <c r="K30" s="55"/>
      <c r="L30" s="56"/>
      <c r="M30" s="57"/>
      <c r="N30" s="58"/>
      <c r="O30" s="58"/>
      <c r="P30" t="str">
        <f>IFERROR(VLOOKUP(K30,Tableau1[],3,0),"")</f>
        <v/>
      </c>
    </row>
    <row r="31" spans="1:16" x14ac:dyDescent="0.25">
      <c r="A31" s="67"/>
      <c r="B31" s="3"/>
      <c r="C31" s="55"/>
      <c r="D31" s="56"/>
      <c r="E31" s="57"/>
      <c r="F31" s="55"/>
      <c r="G31" s="55"/>
      <c r="H31" s="58">
        <f t="shared" si="0"/>
        <v>0</v>
      </c>
      <c r="I31" s="5"/>
      <c r="J31" s="24"/>
      <c r="K31" s="55"/>
      <c r="L31" s="56"/>
      <c r="M31" s="57"/>
      <c r="N31" s="55"/>
      <c r="O31" s="55"/>
      <c r="P31" t="str">
        <f>IFERROR(VLOOKUP(K31,Tableau1[],3,0),"")</f>
        <v/>
      </c>
    </row>
    <row r="32" spans="1:16" x14ac:dyDescent="0.25">
      <c r="A32" s="67"/>
      <c r="B32" s="3"/>
      <c r="C32" s="55"/>
      <c r="D32" s="56"/>
      <c r="E32" s="57"/>
      <c r="F32" s="55"/>
      <c r="G32" s="55"/>
      <c r="H32" s="58">
        <f t="shared" si="0"/>
        <v>0</v>
      </c>
      <c r="I32" s="5"/>
      <c r="J32" s="24"/>
      <c r="K32" s="55"/>
      <c r="L32" s="56"/>
      <c r="M32" s="57"/>
      <c r="N32" s="55"/>
      <c r="O32" s="55"/>
      <c r="P32" t="str">
        <f>IFERROR(VLOOKUP(K32,Tableau1[],3,0),"")</f>
        <v/>
      </c>
    </row>
    <row r="33" spans="1:16" x14ac:dyDescent="0.25">
      <c r="A33" s="67"/>
      <c r="B33" s="3"/>
      <c r="C33" s="55"/>
      <c r="D33" s="56"/>
      <c r="E33" s="57"/>
      <c r="F33" s="55"/>
      <c r="G33" s="55"/>
      <c r="H33" s="58">
        <f>F33*G33</f>
        <v>0</v>
      </c>
      <c r="I33" s="5"/>
      <c r="J33" s="24"/>
      <c r="K33" s="55"/>
      <c r="L33" s="56"/>
      <c r="M33" s="57"/>
      <c r="N33" s="55"/>
      <c r="O33" s="55"/>
      <c r="P33" t="str">
        <f>IFERROR(VLOOKUP(K33,Tableau1[],3,0),"")</f>
        <v/>
      </c>
    </row>
    <row r="34" spans="1:16" x14ac:dyDescent="0.25">
      <c r="A34" s="67"/>
      <c r="B34" s="3"/>
      <c r="C34" s="55"/>
      <c r="D34" s="56"/>
      <c r="E34" s="57"/>
      <c r="F34" s="55"/>
      <c r="G34" s="55"/>
      <c r="H34" s="58">
        <f t="shared" si="0"/>
        <v>0</v>
      </c>
      <c r="I34" s="5"/>
      <c r="J34" s="24"/>
      <c r="K34" s="55"/>
      <c r="L34" s="56"/>
      <c r="M34" s="57"/>
      <c r="N34" s="55"/>
      <c r="O34" s="55"/>
      <c r="P34" t="str">
        <f>IFERROR(VLOOKUP(K34,Tableau1[],3,0),"")</f>
        <v/>
      </c>
    </row>
    <row r="35" spans="1:16" x14ac:dyDescent="0.25">
      <c r="A35" s="67"/>
      <c r="B35" s="3"/>
      <c r="C35" s="55"/>
      <c r="D35" s="56"/>
      <c r="E35" s="57"/>
      <c r="F35" s="55"/>
      <c r="G35" s="55"/>
      <c r="H35" s="58">
        <f t="shared" si="0"/>
        <v>0</v>
      </c>
      <c r="I35" s="5"/>
      <c r="J35" s="24"/>
      <c r="K35" s="55"/>
      <c r="L35" s="56"/>
      <c r="M35" s="57"/>
      <c r="N35" s="55"/>
      <c r="O35" s="55"/>
      <c r="P35" t="str">
        <f>IFERROR(VLOOKUP(K35,Tableau1[],3,0),"")</f>
        <v/>
      </c>
    </row>
    <row r="36" spans="1:16" x14ac:dyDescent="0.25">
      <c r="A36" s="67"/>
      <c r="B36" s="3"/>
      <c r="C36" s="55"/>
      <c r="D36" s="56"/>
      <c r="E36" s="57"/>
      <c r="F36" s="55"/>
      <c r="G36" s="55"/>
      <c r="H36" s="58">
        <f>F36*G36</f>
        <v>0</v>
      </c>
      <c r="I36" s="5"/>
      <c r="J36" s="24"/>
      <c r="K36" s="55"/>
      <c r="L36" s="56"/>
      <c r="M36" s="57"/>
      <c r="N36" s="55"/>
      <c r="O36" s="55"/>
      <c r="P36" t="str">
        <f>IFERROR(VLOOKUP(K36,Tableau1[],3,0),"")</f>
        <v/>
      </c>
    </row>
    <row r="37" spans="1:16" x14ac:dyDescent="0.25">
      <c r="A37" s="67"/>
      <c r="B37" s="3"/>
      <c r="C37" s="55"/>
      <c r="D37" s="56"/>
      <c r="E37" s="57"/>
      <c r="F37" s="55"/>
      <c r="G37" s="55"/>
      <c r="H37" s="58">
        <f>F37*G37</f>
        <v>0</v>
      </c>
      <c r="I37" s="5"/>
      <c r="J37" s="24"/>
      <c r="K37" s="55"/>
      <c r="L37" s="56"/>
      <c r="M37" s="57"/>
      <c r="N37" s="55"/>
      <c r="O37" s="55"/>
      <c r="P37" t="str">
        <f>IFERROR(VLOOKUP(K37,Tableau1[],3,0),"")</f>
        <v/>
      </c>
    </row>
    <row r="38" spans="1:16" x14ac:dyDescent="0.25">
      <c r="A38" s="67"/>
      <c r="B38" s="3"/>
      <c r="C38" s="11"/>
      <c r="D38" s="52"/>
      <c r="E38" s="51"/>
      <c r="F38" s="11"/>
      <c r="G38" s="11"/>
      <c r="H38" s="58">
        <f>F38*G38</f>
        <v>0</v>
      </c>
      <c r="I38" s="5"/>
      <c r="J38" s="24"/>
      <c r="K38" s="11"/>
      <c r="L38" s="52"/>
      <c r="M38" s="51"/>
      <c r="N38" s="11"/>
      <c r="O38" s="11"/>
      <c r="P38" t="str">
        <f>IFERROR(VLOOKUP(K38,Tableau1[],3,0),"")</f>
        <v/>
      </c>
    </row>
    <row r="39" spans="1:16" x14ac:dyDescent="0.25">
      <c r="A39" s="67"/>
      <c r="B39" s="3"/>
      <c r="C39" s="11"/>
      <c r="D39" s="52"/>
      <c r="E39" s="51"/>
      <c r="F39" s="11"/>
      <c r="G39" s="11"/>
      <c r="H39" s="58">
        <f>F39*G39</f>
        <v>0</v>
      </c>
      <c r="I39" s="5"/>
      <c r="J39" s="24"/>
      <c r="K39" s="11"/>
      <c r="L39" s="52"/>
      <c r="M39" s="51"/>
      <c r="N39" s="11"/>
      <c r="O39" s="11"/>
      <c r="P39" t="str">
        <f>IFERROR(VLOOKUP(K39,Tableau1[],3,0),"")</f>
        <v/>
      </c>
    </row>
    <row r="40" spans="1:16" ht="15.75" thickBot="1" x14ac:dyDescent="0.3">
      <c r="A40" s="67"/>
      <c r="B40" s="3"/>
      <c r="C40" s="12"/>
      <c r="D40" s="53"/>
      <c r="E40" s="54"/>
      <c r="F40" s="12"/>
      <c r="G40" s="12"/>
      <c r="H40" s="58">
        <f t="shared" si="0"/>
        <v>0</v>
      </c>
      <c r="I40" s="5"/>
      <c r="J40" s="24"/>
      <c r="K40" s="12"/>
      <c r="L40" s="53"/>
      <c r="M40" s="54"/>
      <c r="N40" s="12"/>
      <c r="O40" s="12"/>
      <c r="P40" t="str">
        <f>IFERROR(VLOOKUP(K40,Tableau1[],3,0),"")</f>
        <v/>
      </c>
    </row>
    <row r="41" spans="1:16" ht="15.75" thickBot="1" x14ac:dyDescent="0.3">
      <c r="A41" s="67"/>
      <c r="B41" s="3"/>
      <c r="G41" s="17" t="s">
        <v>711</v>
      </c>
      <c r="H41" s="22">
        <f>SUM(H22:H40)</f>
        <v>0</v>
      </c>
      <c r="I41" s="5"/>
      <c r="J41" s="24"/>
    </row>
    <row r="42" spans="1:16" ht="15.75" thickBot="1" x14ac:dyDescent="0.3">
      <c r="A42" s="67"/>
      <c r="B42" s="3"/>
      <c r="G42" s="17" t="s">
        <v>712</v>
      </c>
      <c r="H42" s="19">
        <v>0.2</v>
      </c>
      <c r="I42" s="5"/>
      <c r="J42" s="24"/>
    </row>
    <row r="43" spans="1:16" ht="15.75" thickBot="1" x14ac:dyDescent="0.3">
      <c r="A43" s="67"/>
      <c r="B43" s="3"/>
      <c r="G43" s="17" t="s">
        <v>713</v>
      </c>
      <c r="H43" s="22">
        <f>H41+(H41*H42)</f>
        <v>0</v>
      </c>
      <c r="I43" s="5"/>
      <c r="J43" s="24"/>
    </row>
    <row r="44" spans="1:16" ht="15.75" thickBot="1" x14ac:dyDescent="0.3">
      <c r="A44" s="67"/>
      <c r="B44" s="6"/>
      <c r="C44" s="7"/>
      <c r="D44" s="7"/>
      <c r="E44" s="7"/>
      <c r="F44" s="7"/>
      <c r="G44" s="7"/>
      <c r="H44" s="18"/>
      <c r="I44" s="8"/>
      <c r="J44" s="24"/>
    </row>
    <row r="45" spans="1:16" ht="15.75" thickTop="1" x14ac:dyDescent="0.25">
      <c r="A45" s="67"/>
      <c r="B45" s="67"/>
      <c r="C45" s="67"/>
      <c r="D45" s="67"/>
      <c r="E45" s="67"/>
      <c r="F45" s="67"/>
      <c r="G45" s="67"/>
      <c r="H45" s="67"/>
      <c r="I45" s="67"/>
      <c r="J45" s="67"/>
    </row>
  </sheetData>
  <mergeCells count="12">
    <mergeCell ref="L20:M20"/>
    <mergeCell ref="C6:D6"/>
    <mergeCell ref="E12:H12"/>
    <mergeCell ref="E14:H14"/>
    <mergeCell ref="D20:E20"/>
    <mergeCell ref="C10:D10"/>
    <mergeCell ref="C11:D11"/>
    <mergeCell ref="C12:D12"/>
    <mergeCell ref="E10:H10"/>
    <mergeCell ref="E11:H11"/>
    <mergeCell ref="E13:H13"/>
    <mergeCell ref="E15:H15"/>
  </mergeCells>
  <phoneticPr fontId="20" type="noConversion"/>
  <pageMargins left="0.23622047244094491" right="0.23622047244094491" top="0" bottom="0" header="0.31496062992125984" footer="0.31496062992125984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Button 4">
              <controlPr defaultSize="0" print="0" autoFill="0" autoPict="0" macro="[0]!Effacer">
                <anchor moveWithCells="1" sizeWithCells="1">
                  <from>
                    <xdr:col>9</xdr:col>
                    <xdr:colOff>38100</xdr:colOff>
                    <xdr:row>1</xdr:row>
                    <xdr:rowOff>47625</xdr:rowOff>
                  </from>
                  <to>
                    <xdr:col>10</xdr:col>
                    <xdr:colOff>9525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5" name="Button 5">
              <controlPr defaultSize="0" print="0" autoFill="0" autoPict="0" macro="[0]!Editer">
                <anchor moveWithCells="1" sizeWithCells="1">
                  <from>
                    <xdr:col>9</xdr:col>
                    <xdr:colOff>19050</xdr:colOff>
                    <xdr:row>11</xdr:row>
                    <xdr:rowOff>171450</xdr:rowOff>
                  </from>
                  <to>
                    <xdr:col>10</xdr:col>
                    <xdr:colOff>9525</xdr:colOff>
                    <xdr:row>13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6" name="Button 6">
              <controlPr defaultSize="0" print="0" autoFill="0" autoPict="0" macro="[0]!Enregistrer">
                <anchor moveWithCells="1" sizeWithCells="1">
                  <from>
                    <xdr:col>9</xdr:col>
                    <xdr:colOff>28575</xdr:colOff>
                    <xdr:row>4</xdr:row>
                    <xdr:rowOff>114300</xdr:rowOff>
                  </from>
                  <to>
                    <xdr:col>10</xdr:col>
                    <xdr:colOff>19050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7" name="Button 8">
              <controlPr defaultSize="0" print="0" autoFill="0" autoPict="0" macro="[0]!archiver">
                <anchor moveWithCells="1" sizeWithCells="1">
                  <from>
                    <xdr:col>9</xdr:col>
                    <xdr:colOff>47625</xdr:colOff>
                    <xdr:row>9</xdr:row>
                    <xdr:rowOff>9525</xdr:rowOff>
                  </from>
                  <to>
                    <xdr:col>10</xdr:col>
                    <xdr:colOff>9525</xdr:colOff>
                    <xdr:row>9</xdr:row>
                    <xdr:rowOff>228600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4B15088-3A7B-48E3-91C7-B2857EAF88BA}">
          <x14:formula1>
            <xm:f>Source!$B$2:$B$19</xm:f>
          </x14:formula1>
          <xm:sqref>E10:H10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897B2-4F33-443D-A46C-06D4104C1C10}">
  <sheetPr codeName="Feuil7"/>
  <dimension ref="A1:H19"/>
  <sheetViews>
    <sheetView workbookViewId="0">
      <selection activeCell="L9" sqref="L9"/>
    </sheetView>
  </sheetViews>
  <sheetFormatPr baseColWidth="10" defaultRowHeight="15" x14ac:dyDescent="0.25"/>
  <cols>
    <col min="2" max="2" width="10.7109375" bestFit="1" customWidth="1"/>
    <col min="3" max="3" width="15.5703125" bestFit="1" customWidth="1"/>
    <col min="4" max="4" width="30.28515625" bestFit="1" customWidth="1"/>
    <col min="5" max="5" width="16.7109375" bestFit="1" customWidth="1"/>
    <col min="8" max="8" width="14.42578125" customWidth="1"/>
  </cols>
  <sheetData>
    <row r="1" spans="1:8" x14ac:dyDescent="0.25">
      <c r="A1" s="9" t="s">
        <v>679</v>
      </c>
      <c r="B1" s="9" t="s">
        <v>651</v>
      </c>
      <c r="C1" s="9" t="s">
        <v>5</v>
      </c>
      <c r="D1" s="9" t="s">
        <v>8</v>
      </c>
      <c r="E1" s="9" t="s">
        <v>650</v>
      </c>
      <c r="F1" s="9" t="s">
        <v>2</v>
      </c>
      <c r="G1" s="9" t="s">
        <v>680</v>
      </c>
      <c r="H1" s="9" t="s">
        <v>681</v>
      </c>
    </row>
    <row r="2" spans="1:8" x14ac:dyDescent="0.25">
      <c r="A2" s="9"/>
      <c r="B2" s="64"/>
      <c r="C2" s="9"/>
      <c r="D2" s="9"/>
      <c r="E2" s="9"/>
      <c r="F2" s="9"/>
      <c r="G2" s="9"/>
      <c r="H2" s="9"/>
    </row>
    <row r="6" spans="1:8" x14ac:dyDescent="0.25">
      <c r="A6" s="9"/>
      <c r="B6" s="64"/>
      <c r="C6" s="9"/>
      <c r="D6" s="9"/>
      <c r="E6" s="9"/>
      <c r="F6" s="9"/>
      <c r="G6" s="9"/>
      <c r="H6" s="9"/>
    </row>
    <row r="7" spans="1:8" x14ac:dyDescent="0.25">
      <c r="A7" s="9"/>
      <c r="B7" s="64"/>
      <c r="C7" s="9"/>
      <c r="D7" s="9"/>
      <c r="E7" s="9"/>
      <c r="F7" s="9"/>
      <c r="G7" s="9"/>
      <c r="H7" s="9"/>
    </row>
    <row r="8" spans="1:8" x14ac:dyDescent="0.25">
      <c r="A8" s="9"/>
      <c r="B8" s="64"/>
      <c r="C8" s="9"/>
      <c r="D8" s="9"/>
      <c r="E8" s="9"/>
      <c r="F8" s="9"/>
      <c r="G8" s="9"/>
      <c r="H8" s="9"/>
    </row>
    <row r="9" spans="1:8" x14ac:dyDescent="0.25">
      <c r="A9" s="9"/>
      <c r="B9" s="64"/>
      <c r="C9" s="9"/>
      <c r="D9" s="9"/>
      <c r="E9" s="9"/>
      <c r="F9" s="9"/>
      <c r="G9" s="9"/>
      <c r="H9" s="9"/>
    </row>
    <row r="10" spans="1:8" x14ac:dyDescent="0.25">
      <c r="A10" s="9"/>
      <c r="B10" s="64"/>
      <c r="C10" s="9"/>
      <c r="D10" s="9"/>
      <c r="E10" s="9"/>
      <c r="F10" s="9"/>
      <c r="G10" s="9"/>
      <c r="H10" s="9"/>
    </row>
    <row r="11" spans="1:8" x14ac:dyDescent="0.25">
      <c r="A11" s="9"/>
      <c r="B11" s="64"/>
      <c r="C11" s="9"/>
      <c r="D11" s="9"/>
      <c r="E11" s="9"/>
      <c r="F11" s="9"/>
      <c r="G11" s="9"/>
      <c r="H11" s="9"/>
    </row>
    <row r="12" spans="1:8" x14ac:dyDescent="0.25">
      <c r="A12" s="9"/>
      <c r="B12" s="64"/>
      <c r="C12" s="9"/>
      <c r="D12" s="9"/>
      <c r="E12" s="9"/>
      <c r="F12" s="9"/>
      <c r="G12" s="9"/>
      <c r="H12" s="9"/>
    </row>
    <row r="13" spans="1:8" x14ac:dyDescent="0.25">
      <c r="A13" s="9"/>
      <c r="B13" s="64"/>
      <c r="C13" s="9"/>
      <c r="D13" s="9"/>
      <c r="E13" s="9"/>
      <c r="F13" s="9"/>
      <c r="G13" s="9"/>
      <c r="H13" s="9"/>
    </row>
    <row r="14" spans="1:8" x14ac:dyDescent="0.25">
      <c r="A14" s="9"/>
      <c r="B14" s="64"/>
      <c r="C14" s="9"/>
      <c r="D14" s="9"/>
      <c r="E14" s="9"/>
      <c r="F14" s="9"/>
      <c r="G14" s="9"/>
      <c r="H14" s="9"/>
    </row>
    <row r="15" spans="1:8" x14ac:dyDescent="0.25">
      <c r="A15" s="9"/>
      <c r="B15" s="64"/>
      <c r="C15" s="9"/>
      <c r="D15" s="9"/>
      <c r="E15" s="9"/>
      <c r="F15" s="9"/>
      <c r="G15" s="9"/>
      <c r="H15" s="9"/>
    </row>
    <row r="16" spans="1:8" x14ac:dyDescent="0.25">
      <c r="A16" s="9"/>
      <c r="B16" s="64"/>
      <c r="C16" s="9"/>
      <c r="D16" s="9"/>
      <c r="E16" s="9"/>
      <c r="F16" s="9"/>
      <c r="G16" s="9"/>
      <c r="H16" s="9"/>
    </row>
    <row r="17" spans="1:8" x14ac:dyDescent="0.25">
      <c r="A17" s="9"/>
      <c r="B17" s="64"/>
      <c r="C17" s="9"/>
      <c r="D17" s="9"/>
      <c r="E17" s="9"/>
      <c r="F17" s="9"/>
      <c r="G17" s="9"/>
      <c r="H17" s="9"/>
    </row>
    <row r="18" spans="1:8" x14ac:dyDescent="0.25">
      <c r="A18" s="9"/>
      <c r="B18" s="64"/>
      <c r="C18" s="9"/>
      <c r="D18" s="9"/>
      <c r="E18" s="9"/>
      <c r="F18" s="9"/>
      <c r="G18" s="9"/>
      <c r="H18" s="9"/>
    </row>
    <row r="19" spans="1:8" x14ac:dyDescent="0.25">
      <c r="A19" s="9"/>
      <c r="B19" s="64"/>
      <c r="C19" s="9"/>
      <c r="D19" s="9"/>
      <c r="E19" s="9"/>
      <c r="F19" s="9"/>
      <c r="G19" s="9"/>
      <c r="H19" s="9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E62F6-5281-4881-97FA-B0B5688AF85E}">
  <sheetPr codeName="Feuil1"/>
  <dimension ref="B1:K324"/>
  <sheetViews>
    <sheetView topLeftCell="A274" workbookViewId="0">
      <selection activeCell="M12" sqref="M12"/>
    </sheetView>
  </sheetViews>
  <sheetFormatPr baseColWidth="10" defaultRowHeight="15" x14ac:dyDescent="0.25"/>
  <cols>
    <col min="1" max="1" width="1.85546875" customWidth="1"/>
    <col min="2" max="2" width="19.140625" style="9" bestFit="1" customWidth="1"/>
    <col min="3" max="3" width="15.7109375" style="9" bestFit="1" customWidth="1"/>
    <col min="4" max="4" width="20.42578125" style="9" bestFit="1" customWidth="1"/>
    <col min="5" max="5" width="64.42578125" style="9" bestFit="1" customWidth="1"/>
    <col min="6" max="6" width="14.85546875" style="9" bestFit="1" customWidth="1"/>
    <col min="7" max="7" width="16.42578125" style="9" customWidth="1"/>
    <col min="8" max="8" width="18.28515625" style="9" customWidth="1"/>
    <col min="9" max="9" width="17.28515625" style="9" customWidth="1"/>
    <col min="10" max="10" width="15.140625" style="9" customWidth="1"/>
    <col min="11" max="11" width="13.140625" style="9" bestFit="1" customWidth="1"/>
  </cols>
  <sheetData>
    <row r="1" spans="2:11" ht="6.75" customHeight="1" x14ac:dyDescent="0.25"/>
    <row r="2" spans="2:11" ht="7.5" customHeight="1" x14ac:dyDescent="0.25"/>
    <row r="3" spans="2:11" ht="18.75" x14ac:dyDescent="0.3">
      <c r="B3" s="13" t="s">
        <v>5</v>
      </c>
      <c r="C3" s="14" t="s">
        <v>6</v>
      </c>
      <c r="D3" s="15" t="s">
        <v>650</v>
      </c>
      <c r="E3" s="14" t="s">
        <v>8</v>
      </c>
      <c r="F3" s="15" t="s">
        <v>9</v>
      </c>
      <c r="G3" s="14" t="s">
        <v>10</v>
      </c>
      <c r="H3" s="14" t="s">
        <v>11</v>
      </c>
      <c r="I3" s="14" t="s">
        <v>12</v>
      </c>
      <c r="J3" s="15" t="s">
        <v>13</v>
      </c>
      <c r="K3" s="16" t="s">
        <v>14</v>
      </c>
    </row>
    <row r="4" spans="2:11" x14ac:dyDescent="0.25">
      <c r="B4" s="9" t="s">
        <v>15</v>
      </c>
      <c r="C4" s="9" t="s">
        <v>16</v>
      </c>
      <c r="D4"/>
      <c r="E4" s="9" t="s">
        <v>17</v>
      </c>
      <c r="F4" s="9">
        <v>90</v>
      </c>
      <c r="G4" s="9">
        <v>1</v>
      </c>
      <c r="H4" s="9">
        <f>SUMIF(Mouvement!B:B,Tableau1[[#This Row],[Références]],Mouvement!H:H)</f>
        <v>0</v>
      </c>
      <c r="I4" s="9">
        <f t="shared" ref="I4:I35" si="0">SUM(G4:H4)</f>
        <v>1</v>
      </c>
      <c r="J4" s="9">
        <v>1</v>
      </c>
      <c r="K4" s="9" t="str">
        <f t="shared" ref="K4:K67" si="1">IF(I4&lt;J4,"Commander","stock OK")</f>
        <v>stock OK</v>
      </c>
    </row>
    <row r="5" spans="2:11" x14ac:dyDescent="0.25">
      <c r="B5" s="9" t="s">
        <v>18</v>
      </c>
      <c r="C5" s="9" t="s">
        <v>16</v>
      </c>
      <c r="D5"/>
      <c r="E5" s="9" t="s">
        <v>17</v>
      </c>
      <c r="G5" s="9">
        <v>2</v>
      </c>
      <c r="H5" s="9">
        <f>SUMIF(Mouvement!B:B,Tableau1[[#This Row],[Références]],Mouvement!H:H)</f>
        <v>0</v>
      </c>
      <c r="I5" s="9">
        <f t="shared" si="0"/>
        <v>2</v>
      </c>
      <c r="J5" s="9">
        <v>1</v>
      </c>
      <c r="K5" s="9" t="str">
        <f t="shared" si="1"/>
        <v>stock OK</v>
      </c>
    </row>
    <row r="6" spans="2:11" x14ac:dyDescent="0.25">
      <c r="B6" s="9" t="s">
        <v>19</v>
      </c>
      <c r="C6" s="9" t="s">
        <v>16</v>
      </c>
      <c r="D6"/>
      <c r="E6" s="9" t="s">
        <v>20</v>
      </c>
      <c r="G6" s="9">
        <v>2</v>
      </c>
      <c r="H6" s="9">
        <f>SUMIF(Mouvement!B:B,Tableau1[[#This Row],[Références]],Mouvement!H:H)</f>
        <v>0</v>
      </c>
      <c r="I6" s="9">
        <f t="shared" si="0"/>
        <v>2</v>
      </c>
      <c r="J6" s="9">
        <v>1</v>
      </c>
      <c r="K6" s="9" t="str">
        <f t="shared" si="1"/>
        <v>stock OK</v>
      </c>
    </row>
    <row r="7" spans="2:11" x14ac:dyDescent="0.25">
      <c r="B7" s="9" t="s">
        <v>21</v>
      </c>
      <c r="C7" s="9" t="s">
        <v>22</v>
      </c>
      <c r="D7"/>
      <c r="E7" s="9" t="s">
        <v>23</v>
      </c>
      <c r="F7" s="76">
        <v>18</v>
      </c>
      <c r="G7" s="9">
        <v>1</v>
      </c>
      <c r="H7" s="9">
        <f>SUMIF(Mouvement!B:B,Tableau1[[#This Row],[Références]],Mouvement!H:H)</f>
        <v>0</v>
      </c>
      <c r="I7" s="9">
        <f t="shared" si="0"/>
        <v>1</v>
      </c>
      <c r="J7" s="9">
        <v>1</v>
      </c>
      <c r="K7" s="9" t="str">
        <f t="shared" si="1"/>
        <v>stock OK</v>
      </c>
    </row>
    <row r="8" spans="2:11" x14ac:dyDescent="0.25">
      <c r="B8" s="9" t="s">
        <v>25</v>
      </c>
      <c r="C8" s="9" t="s">
        <v>22</v>
      </c>
      <c r="D8"/>
      <c r="E8" s="9" t="s">
        <v>26</v>
      </c>
      <c r="F8" s="76">
        <v>80</v>
      </c>
      <c r="G8" s="9">
        <v>2</v>
      </c>
      <c r="H8" s="9">
        <f>SUMIF(Mouvement!B:B,Tableau1[[#This Row],[Références]],Mouvement!H:H)</f>
        <v>0</v>
      </c>
      <c r="I8" s="9">
        <f t="shared" si="0"/>
        <v>2</v>
      </c>
      <c r="J8" s="9">
        <v>1</v>
      </c>
      <c r="K8" s="9" t="str">
        <f t="shared" si="1"/>
        <v>stock OK</v>
      </c>
    </row>
    <row r="9" spans="2:11" x14ac:dyDescent="0.25">
      <c r="B9" s="9" t="s">
        <v>27</v>
      </c>
      <c r="C9" s="9" t="s">
        <v>22</v>
      </c>
      <c r="D9"/>
      <c r="E9" s="9" t="s">
        <v>28</v>
      </c>
      <c r="F9" s="76">
        <v>202</v>
      </c>
      <c r="G9" s="9">
        <v>1</v>
      </c>
      <c r="H9" s="9">
        <f>SUMIF(Mouvement!B:B,Tableau1[[#This Row],[Références]],Mouvement!H:H)</f>
        <v>0</v>
      </c>
      <c r="I9" s="9">
        <f t="shared" si="0"/>
        <v>1</v>
      </c>
      <c r="J9" s="9">
        <v>1</v>
      </c>
      <c r="K9" s="9" t="str">
        <f t="shared" si="1"/>
        <v>stock OK</v>
      </c>
    </row>
    <row r="10" spans="2:11" x14ac:dyDescent="0.25">
      <c r="B10" s="9" t="s">
        <v>24</v>
      </c>
      <c r="C10" s="9" t="s">
        <v>22</v>
      </c>
      <c r="D10"/>
      <c r="E10" s="9" t="s">
        <v>686</v>
      </c>
      <c r="F10" s="76">
        <v>54</v>
      </c>
      <c r="G10" s="9">
        <v>3</v>
      </c>
      <c r="H10" s="9">
        <f>SUMIF(Mouvement!B:B,Tableau1[[#This Row],[Références]],Mouvement!H:H)</f>
        <v>0</v>
      </c>
      <c r="I10" s="9">
        <f t="shared" si="0"/>
        <v>3</v>
      </c>
      <c r="J10" s="9">
        <v>1</v>
      </c>
      <c r="K10" s="9" t="str">
        <f t="shared" si="1"/>
        <v>stock OK</v>
      </c>
    </row>
    <row r="11" spans="2:11" x14ac:dyDescent="0.25">
      <c r="B11" s="9" t="s">
        <v>29</v>
      </c>
      <c r="C11" s="9" t="s">
        <v>30</v>
      </c>
      <c r="D11"/>
      <c r="E11" s="9" t="s">
        <v>31</v>
      </c>
      <c r="G11" s="9">
        <v>2</v>
      </c>
      <c r="H11" s="9">
        <f>SUMIF(Mouvement!B:B,Tableau1[[#This Row],[Références]],Mouvement!H:H)</f>
        <v>0</v>
      </c>
      <c r="I11" s="9">
        <f t="shared" si="0"/>
        <v>2</v>
      </c>
      <c r="J11" s="9">
        <v>1</v>
      </c>
      <c r="K11" s="9" t="str">
        <f t="shared" si="1"/>
        <v>stock OK</v>
      </c>
    </row>
    <row r="12" spans="2:11" x14ac:dyDescent="0.25">
      <c r="B12" s="9" t="s">
        <v>32</v>
      </c>
      <c r="C12" s="9" t="s">
        <v>30</v>
      </c>
      <c r="D12"/>
      <c r="E12" s="9" t="s">
        <v>33</v>
      </c>
      <c r="G12" s="9">
        <v>1</v>
      </c>
      <c r="H12" s="9">
        <f>SUMIF(Mouvement!B:B,Tableau1[[#This Row],[Références]],Mouvement!H:H)</f>
        <v>0</v>
      </c>
      <c r="I12" s="9">
        <f t="shared" si="0"/>
        <v>1</v>
      </c>
      <c r="J12" s="9">
        <v>1</v>
      </c>
      <c r="K12" s="9" t="str">
        <f t="shared" si="1"/>
        <v>stock OK</v>
      </c>
    </row>
    <row r="13" spans="2:11" x14ac:dyDescent="0.25">
      <c r="B13" s="9" t="s">
        <v>34</v>
      </c>
      <c r="C13" s="9" t="s">
        <v>30</v>
      </c>
      <c r="D13"/>
      <c r="E13" s="9" t="s">
        <v>35</v>
      </c>
      <c r="G13" s="9">
        <v>1</v>
      </c>
      <c r="H13" s="9">
        <f>SUMIF(Mouvement!B:B,Tableau1[[#This Row],[Références]],Mouvement!H:H)</f>
        <v>0</v>
      </c>
      <c r="I13" s="9">
        <f t="shared" si="0"/>
        <v>1</v>
      </c>
      <c r="J13" s="9">
        <v>1</v>
      </c>
      <c r="K13" s="9" t="str">
        <f t="shared" si="1"/>
        <v>stock OK</v>
      </c>
    </row>
    <row r="14" spans="2:11" x14ac:dyDescent="0.25">
      <c r="B14" s="9" t="s">
        <v>36</v>
      </c>
      <c r="C14" s="9" t="s">
        <v>30</v>
      </c>
      <c r="D14"/>
      <c r="E14" s="9" t="s">
        <v>37</v>
      </c>
      <c r="G14" s="9">
        <v>1</v>
      </c>
      <c r="H14" s="9">
        <f>SUMIF(Mouvement!B:B,Tableau1[[#This Row],[Références]],Mouvement!H:H)</f>
        <v>0</v>
      </c>
      <c r="I14" s="9">
        <f t="shared" si="0"/>
        <v>1</v>
      </c>
      <c r="J14" s="9">
        <v>1</v>
      </c>
      <c r="K14" s="9" t="str">
        <f t="shared" si="1"/>
        <v>stock OK</v>
      </c>
    </row>
    <row r="15" spans="2:11" x14ac:dyDescent="0.25">
      <c r="B15" s="9" t="s">
        <v>38</v>
      </c>
      <c r="C15" s="9" t="s">
        <v>30</v>
      </c>
      <c r="D15"/>
      <c r="E15" s="9" t="s">
        <v>39</v>
      </c>
      <c r="F15" s="9">
        <v>480.9</v>
      </c>
      <c r="G15" s="9">
        <v>1</v>
      </c>
      <c r="H15" s="9">
        <f>SUMIF(Mouvement!B:B,Tableau1[[#This Row],[Références]],Mouvement!H:H)</f>
        <v>0</v>
      </c>
      <c r="I15" s="9">
        <f t="shared" si="0"/>
        <v>1</v>
      </c>
      <c r="J15" s="9">
        <v>1</v>
      </c>
      <c r="K15" s="9" t="str">
        <f t="shared" si="1"/>
        <v>stock OK</v>
      </c>
    </row>
    <row r="16" spans="2:11" x14ac:dyDescent="0.25">
      <c r="B16" s="9" t="s">
        <v>40</v>
      </c>
      <c r="C16" s="9" t="s">
        <v>41</v>
      </c>
      <c r="D16"/>
      <c r="E16" s="9" t="s">
        <v>42</v>
      </c>
      <c r="G16" s="9">
        <v>1</v>
      </c>
      <c r="H16" s="9">
        <f>SUMIF(Mouvement!B:B,Tableau1[[#This Row],[Références]],Mouvement!H:H)</f>
        <v>0</v>
      </c>
      <c r="I16" s="9">
        <f t="shared" si="0"/>
        <v>1</v>
      </c>
      <c r="J16" s="9">
        <v>1</v>
      </c>
      <c r="K16" s="9" t="str">
        <f t="shared" si="1"/>
        <v>stock OK</v>
      </c>
    </row>
    <row r="17" spans="2:11" x14ac:dyDescent="0.25">
      <c r="B17" s="9" t="s">
        <v>43</v>
      </c>
      <c r="C17" s="9" t="s">
        <v>44</v>
      </c>
      <c r="D17"/>
      <c r="E17" s="9" t="s">
        <v>45</v>
      </c>
      <c r="F17" s="76"/>
      <c r="G17" s="9">
        <v>1</v>
      </c>
      <c r="H17" s="9">
        <f>SUMIF(Mouvement!B:B,Tableau1[[#This Row],[Références]],Mouvement!H:H)</f>
        <v>0</v>
      </c>
      <c r="I17" s="9">
        <f t="shared" si="0"/>
        <v>1</v>
      </c>
      <c r="J17" s="9">
        <v>1</v>
      </c>
      <c r="K17" s="9" t="str">
        <f t="shared" si="1"/>
        <v>stock OK</v>
      </c>
    </row>
    <row r="18" spans="2:11" x14ac:dyDescent="0.25">
      <c r="B18" s="9" t="s">
        <v>46</v>
      </c>
      <c r="C18" s="9" t="s">
        <v>47</v>
      </c>
      <c r="D18" t="s">
        <v>47</v>
      </c>
      <c r="E18" s="9" t="s">
        <v>48</v>
      </c>
      <c r="F18" s="9">
        <v>390</v>
      </c>
      <c r="G18" s="9">
        <v>13</v>
      </c>
      <c r="H18" s="9">
        <f>SUMIF(Mouvement!B:B,Tableau1[[#This Row],[Références]],Mouvement!H:H)</f>
        <v>0</v>
      </c>
      <c r="I18" s="9">
        <f t="shared" si="0"/>
        <v>13</v>
      </c>
      <c r="J18" s="9">
        <v>1</v>
      </c>
      <c r="K18" s="9" t="str">
        <f t="shared" si="1"/>
        <v>stock OK</v>
      </c>
    </row>
    <row r="19" spans="2:11" x14ac:dyDescent="0.25">
      <c r="B19" s="9" t="s">
        <v>49</v>
      </c>
      <c r="C19" s="9" t="s">
        <v>47</v>
      </c>
      <c r="D19" t="s">
        <v>47</v>
      </c>
      <c r="E19" s="9" t="s">
        <v>50</v>
      </c>
      <c r="F19" s="9">
        <v>603.5</v>
      </c>
      <c r="G19" s="9">
        <v>17</v>
      </c>
      <c r="H19" s="9">
        <f>SUMIF(Mouvement!B:B,Tableau1[[#This Row],[Références]],Mouvement!H:H)</f>
        <v>0</v>
      </c>
      <c r="I19" s="9">
        <f t="shared" si="0"/>
        <v>17</v>
      </c>
      <c r="J19" s="9">
        <v>1</v>
      </c>
      <c r="K19" s="9" t="str">
        <f t="shared" si="1"/>
        <v>stock OK</v>
      </c>
    </row>
    <row r="20" spans="2:11" x14ac:dyDescent="0.25">
      <c r="B20" s="9" t="s">
        <v>51</v>
      </c>
      <c r="C20" s="9" t="s">
        <v>47</v>
      </c>
      <c r="D20" t="s">
        <v>47</v>
      </c>
      <c r="E20" s="9" t="s">
        <v>52</v>
      </c>
      <c r="F20" s="9">
        <v>525</v>
      </c>
      <c r="G20" s="9">
        <v>14</v>
      </c>
      <c r="H20" s="9">
        <f>SUMIF(Mouvement!B:B,Tableau1[[#This Row],[Références]],Mouvement!H:H)</f>
        <v>0</v>
      </c>
      <c r="I20" s="9">
        <f t="shared" si="0"/>
        <v>14</v>
      </c>
      <c r="J20" s="9">
        <v>1</v>
      </c>
      <c r="K20" s="9" t="str">
        <f t="shared" si="1"/>
        <v>stock OK</v>
      </c>
    </row>
    <row r="21" spans="2:11" x14ac:dyDescent="0.25">
      <c r="B21" s="9" t="s">
        <v>705</v>
      </c>
      <c r="C21" s="9" t="s">
        <v>47</v>
      </c>
      <c r="D21" t="s">
        <v>47</v>
      </c>
      <c r="E21" s="9" t="s">
        <v>54</v>
      </c>
      <c r="F21" s="9">
        <v>83</v>
      </c>
      <c r="G21" s="9">
        <v>2</v>
      </c>
      <c r="H21" s="9">
        <f>SUMIF(Mouvement!B:B,Tableau1[[#This Row],[Références]],Mouvement!H:H)</f>
        <v>0</v>
      </c>
      <c r="I21" s="9">
        <f t="shared" si="0"/>
        <v>2</v>
      </c>
      <c r="J21" s="9">
        <v>1</v>
      </c>
      <c r="K21" s="9" t="str">
        <f t="shared" si="1"/>
        <v>stock OK</v>
      </c>
    </row>
    <row r="22" spans="2:11" x14ac:dyDescent="0.25">
      <c r="B22" s="9" t="s">
        <v>46</v>
      </c>
      <c r="C22" s="9" t="s">
        <v>47</v>
      </c>
      <c r="D22" t="s">
        <v>47</v>
      </c>
      <c r="E22" s="9" t="s">
        <v>48</v>
      </c>
      <c r="G22" s="9">
        <v>15</v>
      </c>
      <c r="H22" s="9">
        <f>SUMIF(Mouvement!B:B,Tableau1[[#This Row],[Références]],Mouvement!H:H)</f>
        <v>0</v>
      </c>
      <c r="I22" s="9">
        <f t="shared" si="0"/>
        <v>15</v>
      </c>
      <c r="J22" s="9">
        <v>1</v>
      </c>
      <c r="K22" s="9" t="str">
        <f t="shared" si="1"/>
        <v>stock OK</v>
      </c>
    </row>
    <row r="23" spans="2:11" x14ac:dyDescent="0.25">
      <c r="B23" s="9" t="s">
        <v>49</v>
      </c>
      <c r="C23" s="9" t="s">
        <v>47</v>
      </c>
      <c r="D23" t="s">
        <v>47</v>
      </c>
      <c r="E23" s="9" t="s">
        <v>50</v>
      </c>
      <c r="G23" s="9">
        <v>7</v>
      </c>
      <c r="H23" s="9">
        <f>SUMIF(Mouvement!B:B,Tableau1[[#This Row],[Références]],Mouvement!H:H)</f>
        <v>0</v>
      </c>
      <c r="I23" s="9">
        <f t="shared" si="0"/>
        <v>7</v>
      </c>
      <c r="J23" s="9">
        <v>1</v>
      </c>
      <c r="K23" s="9" t="str">
        <f t="shared" si="1"/>
        <v>stock OK</v>
      </c>
    </row>
    <row r="24" spans="2:11" x14ac:dyDescent="0.25">
      <c r="B24" s="9" t="s">
        <v>51</v>
      </c>
      <c r="C24" s="9" t="s">
        <v>47</v>
      </c>
      <c r="D24" t="s">
        <v>47</v>
      </c>
      <c r="E24" s="9" t="s">
        <v>52</v>
      </c>
      <c r="G24" s="9">
        <v>2</v>
      </c>
      <c r="H24" s="9">
        <f>SUMIF(Mouvement!B:B,Tableau1[[#This Row],[Références]],Mouvement!H:H)</f>
        <v>0</v>
      </c>
      <c r="I24" s="9">
        <f t="shared" si="0"/>
        <v>2</v>
      </c>
      <c r="J24" s="9">
        <v>1</v>
      </c>
      <c r="K24" s="9" t="str">
        <f t="shared" si="1"/>
        <v>stock OK</v>
      </c>
    </row>
    <row r="25" spans="2:11" x14ac:dyDescent="0.25">
      <c r="B25" s="9" t="s">
        <v>58</v>
      </c>
      <c r="C25" s="9" t="s">
        <v>59</v>
      </c>
      <c r="D25"/>
      <c r="E25" s="9" t="s">
        <v>60</v>
      </c>
      <c r="G25" s="9">
        <v>1</v>
      </c>
      <c r="H25" s="9">
        <f>SUMIF(Mouvement!B:B,Tableau1[[#This Row],[Références]],Mouvement!H:H)</f>
        <v>0</v>
      </c>
      <c r="I25" s="9">
        <f t="shared" si="0"/>
        <v>1</v>
      </c>
      <c r="J25" s="9">
        <v>1</v>
      </c>
      <c r="K25" s="9" t="str">
        <f t="shared" si="1"/>
        <v>stock OK</v>
      </c>
    </row>
    <row r="26" spans="2:11" x14ac:dyDescent="0.25">
      <c r="B26" s="9" t="s">
        <v>61</v>
      </c>
      <c r="C26" s="9" t="s">
        <v>59</v>
      </c>
      <c r="D26"/>
      <c r="E26" s="9" t="s">
        <v>62</v>
      </c>
      <c r="G26" s="9">
        <v>1</v>
      </c>
      <c r="H26" s="9">
        <f>SUMIF(Mouvement!B:B,Tableau1[[#This Row],[Références]],Mouvement!H:H)</f>
        <v>0</v>
      </c>
      <c r="I26" s="9">
        <f t="shared" si="0"/>
        <v>1</v>
      </c>
      <c r="J26" s="9">
        <v>1</v>
      </c>
      <c r="K26" s="9" t="str">
        <f t="shared" si="1"/>
        <v>stock OK</v>
      </c>
    </row>
    <row r="27" spans="2:11" x14ac:dyDescent="0.25">
      <c r="B27" s="9" t="s">
        <v>63</v>
      </c>
      <c r="C27" s="9" t="s">
        <v>59</v>
      </c>
      <c r="D27"/>
      <c r="E27" s="9" t="s">
        <v>64</v>
      </c>
      <c r="F27" s="9">
        <v>443.15</v>
      </c>
      <c r="G27" s="9">
        <v>1</v>
      </c>
      <c r="H27" s="9">
        <f>SUMIF(Mouvement!B:B,Tableau1[[#This Row],[Références]],Mouvement!H:H)</f>
        <v>0</v>
      </c>
      <c r="I27" s="9">
        <f t="shared" si="0"/>
        <v>1</v>
      </c>
      <c r="J27" s="9">
        <v>1</v>
      </c>
      <c r="K27" s="9" t="str">
        <f t="shared" si="1"/>
        <v>stock OK</v>
      </c>
    </row>
    <row r="28" spans="2:11" x14ac:dyDescent="0.25">
      <c r="B28" s="9" t="s">
        <v>65</v>
      </c>
      <c r="C28" s="9" t="s">
        <v>59</v>
      </c>
      <c r="D28"/>
      <c r="E28" s="9" t="s">
        <v>66</v>
      </c>
      <c r="F28" s="9">
        <v>158.66999999999999</v>
      </c>
      <c r="G28" s="9">
        <v>1</v>
      </c>
      <c r="H28" s="9">
        <f>SUMIF(Mouvement!B:B,Tableau1[[#This Row],[Références]],Mouvement!H:H)</f>
        <v>0</v>
      </c>
      <c r="I28" s="9">
        <f t="shared" si="0"/>
        <v>1</v>
      </c>
      <c r="J28" s="9">
        <v>1</v>
      </c>
      <c r="K28" s="9" t="str">
        <f t="shared" si="1"/>
        <v>stock OK</v>
      </c>
    </row>
    <row r="29" spans="2:11" x14ac:dyDescent="0.25">
      <c r="B29" s="9" t="s">
        <v>67</v>
      </c>
      <c r="C29" s="9" t="s">
        <v>59</v>
      </c>
      <c r="D29"/>
      <c r="E29" s="9" t="s">
        <v>62</v>
      </c>
      <c r="F29" s="9">
        <v>364.51</v>
      </c>
      <c r="G29" s="9">
        <v>1</v>
      </c>
      <c r="H29" s="9">
        <f>SUMIF(Mouvement!B:B,Tableau1[[#This Row],[Références]],Mouvement!H:H)</f>
        <v>0</v>
      </c>
      <c r="I29" s="9">
        <f t="shared" si="0"/>
        <v>1</v>
      </c>
      <c r="J29" s="9">
        <v>1</v>
      </c>
      <c r="K29" s="9" t="str">
        <f t="shared" si="1"/>
        <v>stock OK</v>
      </c>
    </row>
    <row r="30" spans="2:11" x14ac:dyDescent="0.25">
      <c r="B30" s="9" t="s">
        <v>68</v>
      </c>
      <c r="C30" s="9" t="s">
        <v>59</v>
      </c>
      <c r="D30"/>
      <c r="E30" s="75" t="s">
        <v>69</v>
      </c>
      <c r="F30" s="9">
        <v>318.7</v>
      </c>
      <c r="G30" s="9">
        <v>5</v>
      </c>
      <c r="H30" s="9">
        <f>SUMIF(Mouvement!B:B,Tableau1[[#This Row],[Références]],Mouvement!H:H)</f>
        <v>0</v>
      </c>
      <c r="I30" s="9">
        <f t="shared" si="0"/>
        <v>5</v>
      </c>
      <c r="J30" s="9">
        <v>1</v>
      </c>
      <c r="K30" s="9" t="str">
        <f t="shared" si="1"/>
        <v>stock OK</v>
      </c>
    </row>
    <row r="31" spans="2:11" x14ac:dyDescent="0.25">
      <c r="B31" s="9" t="s">
        <v>70</v>
      </c>
      <c r="C31" s="9" t="s">
        <v>59</v>
      </c>
      <c r="D31"/>
      <c r="E31" s="9" t="s">
        <v>71</v>
      </c>
      <c r="G31" s="9">
        <v>2</v>
      </c>
      <c r="H31" s="9">
        <f>SUMIF(Mouvement!B:B,Tableau1[[#This Row],[Références]],Mouvement!H:H)</f>
        <v>0</v>
      </c>
      <c r="I31" s="9">
        <f t="shared" si="0"/>
        <v>2</v>
      </c>
      <c r="J31" s="9">
        <v>1</v>
      </c>
      <c r="K31" s="9" t="str">
        <f t="shared" si="1"/>
        <v>stock OK</v>
      </c>
    </row>
    <row r="32" spans="2:11" x14ac:dyDescent="0.25">
      <c r="B32" s="9" t="s">
        <v>72</v>
      </c>
      <c r="C32" s="9" t="s">
        <v>59</v>
      </c>
      <c r="D32"/>
      <c r="E32" s="9" t="s">
        <v>73</v>
      </c>
      <c r="F32" s="9">
        <v>756.04</v>
      </c>
      <c r="G32" s="9">
        <v>2</v>
      </c>
      <c r="H32" s="9">
        <f>SUMIF(Mouvement!B:B,Tableau1[[#This Row],[Références]],Mouvement!H:H)</f>
        <v>0</v>
      </c>
      <c r="I32" s="9">
        <f t="shared" si="0"/>
        <v>2</v>
      </c>
      <c r="J32" s="9">
        <v>1</v>
      </c>
      <c r="K32" s="9" t="str">
        <f t="shared" si="1"/>
        <v>stock OK</v>
      </c>
    </row>
    <row r="33" spans="2:11" x14ac:dyDescent="0.25">
      <c r="B33" s="9" t="s">
        <v>74</v>
      </c>
      <c r="C33" s="9" t="s">
        <v>59</v>
      </c>
      <c r="D33"/>
      <c r="E33" s="9" t="s">
        <v>75</v>
      </c>
      <c r="F33" s="9">
        <v>192.02</v>
      </c>
      <c r="G33" s="9">
        <v>1</v>
      </c>
      <c r="H33" s="9">
        <f>SUMIF(Mouvement!B:B,Tableau1[[#This Row],[Références]],Mouvement!H:H)</f>
        <v>0</v>
      </c>
      <c r="I33" s="9">
        <f t="shared" si="0"/>
        <v>1</v>
      </c>
      <c r="J33" s="9">
        <v>1</v>
      </c>
      <c r="K33" s="9" t="str">
        <f t="shared" si="1"/>
        <v>stock OK</v>
      </c>
    </row>
    <row r="34" spans="2:11" x14ac:dyDescent="0.25">
      <c r="B34" s="9" t="s">
        <v>76</v>
      </c>
      <c r="C34" s="9" t="s">
        <v>59</v>
      </c>
      <c r="D34"/>
      <c r="E34" s="9" t="s">
        <v>77</v>
      </c>
      <c r="F34" s="9">
        <v>337.82</v>
      </c>
      <c r="G34" s="77">
        <v>1</v>
      </c>
      <c r="H34" s="9">
        <f>SUMIF(Mouvement!B:B,Tableau1[[#This Row],[Références]],Mouvement!H:H)</f>
        <v>0</v>
      </c>
      <c r="I34" s="9">
        <f t="shared" si="0"/>
        <v>1</v>
      </c>
      <c r="J34" s="9">
        <v>1</v>
      </c>
      <c r="K34" s="9" t="str">
        <f t="shared" si="1"/>
        <v>stock OK</v>
      </c>
    </row>
    <row r="35" spans="2:11" x14ac:dyDescent="0.25">
      <c r="B35" s="9" t="s">
        <v>78</v>
      </c>
      <c r="C35" s="9" t="s">
        <v>59</v>
      </c>
      <c r="D35"/>
      <c r="E35" s="9" t="s">
        <v>79</v>
      </c>
      <c r="F35" s="9">
        <v>329.94</v>
      </c>
      <c r="G35" s="9">
        <v>1</v>
      </c>
      <c r="H35" s="9">
        <f>SUMIF(Mouvement!B:B,Tableau1[[#This Row],[Références]],Mouvement!H:H)</f>
        <v>0</v>
      </c>
      <c r="I35" s="9">
        <f t="shared" si="0"/>
        <v>1</v>
      </c>
      <c r="J35" s="9">
        <v>1</v>
      </c>
      <c r="K35" s="9" t="str">
        <f t="shared" si="1"/>
        <v>stock OK</v>
      </c>
    </row>
    <row r="36" spans="2:11" x14ac:dyDescent="0.25">
      <c r="B36" s="9" t="s">
        <v>80</v>
      </c>
      <c r="C36" s="9" t="s">
        <v>59</v>
      </c>
      <c r="D36"/>
      <c r="E36" s="9" t="s">
        <v>77</v>
      </c>
      <c r="G36" s="9">
        <v>1</v>
      </c>
      <c r="H36" s="9">
        <f>SUMIF(Mouvement!B:B,Tableau1[[#This Row],[Références]],Mouvement!H:H)</f>
        <v>0</v>
      </c>
      <c r="I36" s="9">
        <f t="shared" ref="I36:I67" si="2">SUM(G36:H36)</f>
        <v>1</v>
      </c>
      <c r="J36" s="9">
        <v>1</v>
      </c>
      <c r="K36" s="9" t="str">
        <f t="shared" si="1"/>
        <v>stock OK</v>
      </c>
    </row>
    <row r="37" spans="2:11" x14ac:dyDescent="0.25">
      <c r="B37" s="9" t="s">
        <v>81</v>
      </c>
      <c r="C37" s="9" t="s">
        <v>59</v>
      </c>
      <c r="D37"/>
      <c r="E37" s="9" t="s">
        <v>82</v>
      </c>
      <c r="F37" s="9">
        <v>378.81</v>
      </c>
      <c r="G37" s="9">
        <v>3</v>
      </c>
      <c r="H37" s="9">
        <f>SUMIF(Mouvement!B:B,Tableau1[[#This Row],[Références]],Mouvement!H:H)</f>
        <v>0</v>
      </c>
      <c r="I37" s="9">
        <f t="shared" si="2"/>
        <v>3</v>
      </c>
      <c r="J37" s="9">
        <v>1</v>
      </c>
      <c r="K37" s="9" t="str">
        <f t="shared" si="1"/>
        <v>stock OK</v>
      </c>
    </row>
    <row r="38" spans="2:11" x14ac:dyDescent="0.25">
      <c r="B38" s="9" t="s">
        <v>83</v>
      </c>
      <c r="C38" s="9" t="s">
        <v>59</v>
      </c>
      <c r="D38"/>
      <c r="E38" s="9" t="s">
        <v>84</v>
      </c>
      <c r="F38" s="9">
        <v>122.52</v>
      </c>
      <c r="G38" s="9">
        <v>2</v>
      </c>
      <c r="H38" s="9">
        <f>SUMIF(Mouvement!B:B,Tableau1[[#This Row],[Références]],Mouvement!H:H)</f>
        <v>0</v>
      </c>
      <c r="I38" s="9">
        <f t="shared" si="2"/>
        <v>2</v>
      </c>
      <c r="J38" s="9">
        <v>1</v>
      </c>
      <c r="K38" s="9" t="str">
        <f t="shared" si="1"/>
        <v>stock OK</v>
      </c>
    </row>
    <row r="39" spans="2:11" x14ac:dyDescent="0.25">
      <c r="B39" s="9" t="s">
        <v>85</v>
      </c>
      <c r="C39" s="9" t="s">
        <v>59</v>
      </c>
      <c r="D39"/>
      <c r="E39" s="9" t="s">
        <v>86</v>
      </c>
      <c r="F39" s="9">
        <v>134.25</v>
      </c>
      <c r="G39" s="9">
        <v>1</v>
      </c>
      <c r="H39" s="9">
        <f>SUMIF(Mouvement!B:B,Tableau1[[#This Row],[Références]],Mouvement!H:H)</f>
        <v>0</v>
      </c>
      <c r="I39" s="9">
        <f t="shared" si="2"/>
        <v>1</v>
      </c>
      <c r="J39" s="9">
        <v>1</v>
      </c>
      <c r="K39" s="9" t="str">
        <f t="shared" si="1"/>
        <v>stock OK</v>
      </c>
    </row>
    <row r="40" spans="2:11" x14ac:dyDescent="0.25">
      <c r="B40" s="9" t="s">
        <v>87</v>
      </c>
      <c r="C40" s="9" t="s">
        <v>59</v>
      </c>
      <c r="D40"/>
      <c r="E40" s="9" t="s">
        <v>88</v>
      </c>
      <c r="F40" s="9">
        <v>267</v>
      </c>
      <c r="G40" s="9">
        <v>1</v>
      </c>
      <c r="H40" s="9">
        <f>SUMIF(Mouvement!B:B,Tableau1[[#This Row],[Références]],Mouvement!H:H)</f>
        <v>0</v>
      </c>
      <c r="I40" s="9">
        <f t="shared" si="2"/>
        <v>1</v>
      </c>
      <c r="J40" s="9">
        <v>1</v>
      </c>
      <c r="K40" s="9" t="str">
        <f t="shared" si="1"/>
        <v>stock OK</v>
      </c>
    </row>
    <row r="41" spans="2:11" x14ac:dyDescent="0.25">
      <c r="B41" s="9" t="s">
        <v>89</v>
      </c>
      <c r="C41" s="9" t="s">
        <v>59</v>
      </c>
      <c r="D41"/>
      <c r="E41" s="9" t="s">
        <v>90</v>
      </c>
      <c r="F41" s="9">
        <v>185.24</v>
      </c>
      <c r="G41" s="9">
        <v>1</v>
      </c>
      <c r="H41" s="9">
        <f>SUMIF(Mouvement!B:B,Tableau1[[#This Row],[Références]],Mouvement!H:H)</f>
        <v>0</v>
      </c>
      <c r="I41" s="9">
        <f t="shared" si="2"/>
        <v>1</v>
      </c>
      <c r="J41" s="9">
        <v>1</v>
      </c>
      <c r="K41" s="9" t="str">
        <f t="shared" si="1"/>
        <v>stock OK</v>
      </c>
    </row>
    <row r="42" spans="2:11" x14ac:dyDescent="0.25">
      <c r="B42" s="9" t="s">
        <v>91</v>
      </c>
      <c r="C42" s="9" t="s">
        <v>59</v>
      </c>
      <c r="D42"/>
      <c r="E42" s="9" t="s">
        <v>92</v>
      </c>
      <c r="F42" s="9">
        <v>19.14</v>
      </c>
      <c r="G42" s="9">
        <v>2</v>
      </c>
      <c r="H42" s="9">
        <f>SUMIF(Mouvement!B:B,Tableau1[[#This Row],[Références]],Mouvement!H:H)</f>
        <v>0</v>
      </c>
      <c r="I42" s="9">
        <f t="shared" si="2"/>
        <v>2</v>
      </c>
      <c r="J42" s="9">
        <v>1</v>
      </c>
      <c r="K42" s="9" t="str">
        <f t="shared" si="1"/>
        <v>stock OK</v>
      </c>
    </row>
    <row r="43" spans="2:11" x14ac:dyDescent="0.25">
      <c r="B43" s="9" t="s">
        <v>93</v>
      </c>
      <c r="C43" s="9" t="s">
        <v>59</v>
      </c>
      <c r="D43"/>
      <c r="E43" s="9" t="s">
        <v>92</v>
      </c>
      <c r="F43" s="9">
        <v>54.63</v>
      </c>
      <c r="G43" s="9">
        <v>3</v>
      </c>
      <c r="H43" s="9">
        <f>SUMIF(Mouvement!B:B,Tableau1[[#This Row],[Références]],Mouvement!H:H)</f>
        <v>0</v>
      </c>
      <c r="I43" s="9">
        <f t="shared" si="2"/>
        <v>3</v>
      </c>
      <c r="J43" s="9">
        <v>1</v>
      </c>
      <c r="K43" s="9" t="str">
        <f t="shared" si="1"/>
        <v>stock OK</v>
      </c>
    </row>
    <row r="44" spans="2:11" x14ac:dyDescent="0.25">
      <c r="B44" s="9" t="s">
        <v>94</v>
      </c>
      <c r="C44" s="9" t="s">
        <v>59</v>
      </c>
      <c r="D44"/>
      <c r="E44" s="9" t="s">
        <v>95</v>
      </c>
      <c r="F44" s="9">
        <v>29.02</v>
      </c>
      <c r="G44" s="9">
        <v>1</v>
      </c>
      <c r="H44" s="9">
        <f>SUMIF(Mouvement!B:B,Tableau1[[#This Row],[Références]],Mouvement!H:H)</f>
        <v>0</v>
      </c>
      <c r="I44" s="9">
        <f t="shared" si="2"/>
        <v>1</v>
      </c>
      <c r="J44" s="9">
        <v>1</v>
      </c>
      <c r="K44" s="9" t="str">
        <f t="shared" si="1"/>
        <v>stock OK</v>
      </c>
    </row>
    <row r="45" spans="2:11" x14ac:dyDescent="0.25">
      <c r="B45" s="9" t="s">
        <v>96</v>
      </c>
      <c r="C45" s="9" t="s">
        <v>59</v>
      </c>
      <c r="D45"/>
      <c r="E45" s="9" t="s">
        <v>97</v>
      </c>
      <c r="G45" s="9">
        <v>1</v>
      </c>
      <c r="H45" s="9">
        <f>SUMIF(Mouvement!B:B,Tableau1[[#This Row],[Références]],Mouvement!H:H)</f>
        <v>0</v>
      </c>
      <c r="I45" s="9">
        <f t="shared" si="2"/>
        <v>1</v>
      </c>
      <c r="J45" s="9">
        <v>1</v>
      </c>
      <c r="K45" s="9" t="str">
        <f t="shared" si="1"/>
        <v>stock OK</v>
      </c>
    </row>
    <row r="46" spans="2:11" x14ac:dyDescent="0.25">
      <c r="B46" s="9" t="s">
        <v>98</v>
      </c>
      <c r="C46" s="9" t="s">
        <v>59</v>
      </c>
      <c r="D46"/>
      <c r="E46" s="9" t="s">
        <v>99</v>
      </c>
      <c r="F46" s="9">
        <v>5.16</v>
      </c>
      <c r="G46" s="9">
        <v>1</v>
      </c>
      <c r="H46" s="9">
        <f>SUMIF(Mouvement!B:B,Tableau1[[#This Row],[Références]],Mouvement!H:H)</f>
        <v>0</v>
      </c>
      <c r="I46" s="9">
        <f t="shared" si="2"/>
        <v>1</v>
      </c>
      <c r="J46" s="9">
        <v>1</v>
      </c>
      <c r="K46" s="9" t="str">
        <f t="shared" si="1"/>
        <v>stock OK</v>
      </c>
    </row>
    <row r="47" spans="2:11" x14ac:dyDescent="0.25">
      <c r="B47" s="9" t="s">
        <v>100</v>
      </c>
      <c r="C47" s="9" t="s">
        <v>59</v>
      </c>
      <c r="D47"/>
      <c r="E47" s="9" t="s">
        <v>101</v>
      </c>
      <c r="G47" s="9">
        <v>1</v>
      </c>
      <c r="H47" s="9">
        <f>SUMIF(Mouvement!B:B,Tableau1[[#This Row],[Références]],Mouvement!H:H)</f>
        <v>0</v>
      </c>
      <c r="I47" s="9">
        <f t="shared" si="2"/>
        <v>1</v>
      </c>
      <c r="J47" s="9">
        <v>1</v>
      </c>
      <c r="K47" s="9" t="str">
        <f t="shared" si="1"/>
        <v>stock OK</v>
      </c>
    </row>
    <row r="48" spans="2:11" x14ac:dyDescent="0.25">
      <c r="B48" s="9" t="s">
        <v>102</v>
      </c>
      <c r="C48" s="9" t="s">
        <v>59</v>
      </c>
      <c r="D48"/>
      <c r="E48" s="9" t="s">
        <v>103</v>
      </c>
      <c r="F48" s="9">
        <v>124.92</v>
      </c>
      <c r="G48" s="9">
        <v>12</v>
      </c>
      <c r="H48" s="9">
        <f>SUMIF(Mouvement!B:B,Tableau1[[#This Row],[Références]],Mouvement!H:H)</f>
        <v>0</v>
      </c>
      <c r="I48" s="9">
        <f t="shared" si="2"/>
        <v>12</v>
      </c>
      <c r="J48" s="9">
        <v>1</v>
      </c>
      <c r="K48" s="9" t="str">
        <f t="shared" si="1"/>
        <v>stock OK</v>
      </c>
    </row>
    <row r="49" spans="2:11" x14ac:dyDescent="0.25">
      <c r="B49" s="9" t="s">
        <v>104</v>
      </c>
      <c r="C49" s="9" t="s">
        <v>105</v>
      </c>
      <c r="D49"/>
      <c r="E49" s="9" t="s">
        <v>106</v>
      </c>
      <c r="F49" s="76"/>
      <c r="G49" s="9">
        <v>1</v>
      </c>
      <c r="H49" s="9">
        <f>SUMIF(Mouvement!B:B,Tableau1[[#This Row],[Références]],Mouvement!H:H)</f>
        <v>0</v>
      </c>
      <c r="I49" s="9">
        <f t="shared" si="2"/>
        <v>1</v>
      </c>
      <c r="J49" s="9">
        <v>1</v>
      </c>
      <c r="K49" s="9" t="str">
        <f t="shared" si="1"/>
        <v>stock OK</v>
      </c>
    </row>
    <row r="50" spans="2:11" x14ac:dyDescent="0.25">
      <c r="B50" s="9" t="s">
        <v>107</v>
      </c>
      <c r="C50" s="9" t="s">
        <v>108</v>
      </c>
      <c r="D50"/>
      <c r="E50" s="9" t="s">
        <v>109</v>
      </c>
      <c r="F50" s="76"/>
      <c r="G50" s="9">
        <v>1</v>
      </c>
      <c r="H50" s="9">
        <f>SUMIF(Mouvement!B:B,Tableau1[[#This Row],[Références]],Mouvement!H:H)</f>
        <v>0</v>
      </c>
      <c r="I50" s="9">
        <f t="shared" si="2"/>
        <v>1</v>
      </c>
      <c r="J50" s="9">
        <v>1</v>
      </c>
      <c r="K50" s="9" t="str">
        <f t="shared" si="1"/>
        <v>stock OK</v>
      </c>
    </row>
    <row r="51" spans="2:11" x14ac:dyDescent="0.25">
      <c r="B51" s="9" t="s">
        <v>110</v>
      </c>
      <c r="C51" s="9" t="s">
        <v>111</v>
      </c>
      <c r="D51"/>
      <c r="E51" s="9" t="s">
        <v>112</v>
      </c>
      <c r="G51" s="9">
        <v>2</v>
      </c>
      <c r="H51" s="9">
        <f>SUMIF(Mouvement!B:B,Tableau1[[#This Row],[Références]],Mouvement!H:H)</f>
        <v>0</v>
      </c>
      <c r="I51" s="9">
        <f t="shared" si="2"/>
        <v>2</v>
      </c>
      <c r="J51" s="9">
        <v>1</v>
      </c>
      <c r="K51" s="9" t="str">
        <f t="shared" si="1"/>
        <v>stock OK</v>
      </c>
    </row>
    <row r="52" spans="2:11" x14ac:dyDescent="0.25">
      <c r="B52" s="9" t="s">
        <v>113</v>
      </c>
      <c r="C52" s="9" t="s">
        <v>111</v>
      </c>
      <c r="D52"/>
      <c r="E52" s="9" t="s">
        <v>114</v>
      </c>
      <c r="G52" s="9">
        <v>2</v>
      </c>
      <c r="H52" s="9">
        <f>SUMIF(Mouvement!B:B,Tableau1[[#This Row],[Références]],Mouvement!H:H)</f>
        <v>0</v>
      </c>
      <c r="I52" s="9">
        <f t="shared" si="2"/>
        <v>2</v>
      </c>
      <c r="J52" s="9">
        <v>1</v>
      </c>
      <c r="K52" s="9" t="str">
        <f t="shared" si="1"/>
        <v>stock OK</v>
      </c>
    </row>
    <row r="53" spans="2:11" x14ac:dyDescent="0.25">
      <c r="B53" s="9" t="s">
        <v>115</v>
      </c>
      <c r="C53" s="9" t="s">
        <v>111</v>
      </c>
      <c r="D53"/>
      <c r="E53" s="9" t="s">
        <v>116</v>
      </c>
      <c r="G53" s="9">
        <v>1</v>
      </c>
      <c r="H53" s="9">
        <f>SUMIF(Mouvement!B:B,Tableau1[[#This Row],[Références]],Mouvement!H:H)</f>
        <v>0</v>
      </c>
      <c r="I53" s="9">
        <f t="shared" si="2"/>
        <v>1</v>
      </c>
      <c r="J53" s="9">
        <v>1</v>
      </c>
      <c r="K53" s="9" t="str">
        <f t="shared" si="1"/>
        <v>stock OK</v>
      </c>
    </row>
    <row r="54" spans="2:11" x14ac:dyDescent="0.25">
      <c r="B54" s="9" t="s">
        <v>117</v>
      </c>
      <c r="C54" s="9" t="s">
        <v>118</v>
      </c>
      <c r="D54"/>
      <c r="E54" s="9" t="s">
        <v>119</v>
      </c>
      <c r="F54" s="9">
        <v>7.02</v>
      </c>
      <c r="G54" s="9">
        <v>1</v>
      </c>
      <c r="H54" s="9">
        <f>SUMIF(Mouvement!B:B,Tableau1[[#This Row],[Références]],Mouvement!H:H)</f>
        <v>0</v>
      </c>
      <c r="I54" s="9">
        <f t="shared" si="2"/>
        <v>1</v>
      </c>
      <c r="J54" s="9">
        <v>1</v>
      </c>
      <c r="K54" s="9" t="str">
        <f t="shared" si="1"/>
        <v>stock OK</v>
      </c>
    </row>
    <row r="55" spans="2:11" x14ac:dyDescent="0.25">
      <c r="B55" s="9" t="s">
        <v>120</v>
      </c>
      <c r="C55" s="9" t="s">
        <v>118</v>
      </c>
      <c r="D55"/>
      <c r="E55" s="9" t="s">
        <v>121</v>
      </c>
      <c r="F55" s="9">
        <v>14.86</v>
      </c>
      <c r="G55" s="9">
        <v>2</v>
      </c>
      <c r="H55" s="9">
        <f>SUMIF(Mouvement!B:B,Tableau1[[#This Row],[Références]],Mouvement!H:H)</f>
        <v>0</v>
      </c>
      <c r="I55" s="9">
        <f t="shared" si="2"/>
        <v>2</v>
      </c>
      <c r="J55" s="9">
        <v>1</v>
      </c>
      <c r="K55" s="9" t="str">
        <f t="shared" si="1"/>
        <v>stock OK</v>
      </c>
    </row>
    <row r="56" spans="2:11" x14ac:dyDescent="0.25">
      <c r="B56" s="9" t="s">
        <v>122</v>
      </c>
      <c r="C56" s="9" t="s">
        <v>118</v>
      </c>
      <c r="D56"/>
      <c r="E56" s="9" t="s">
        <v>123</v>
      </c>
      <c r="F56" s="9">
        <v>189</v>
      </c>
      <c r="G56" s="9">
        <v>12</v>
      </c>
      <c r="H56" s="9">
        <f>SUMIF(Mouvement!B:B,Tableau1[[#This Row],[Références]],Mouvement!H:H)</f>
        <v>0</v>
      </c>
      <c r="I56" s="9">
        <f t="shared" si="2"/>
        <v>12</v>
      </c>
      <c r="J56" s="9">
        <v>1</v>
      </c>
      <c r="K56" s="9" t="str">
        <f t="shared" si="1"/>
        <v>stock OK</v>
      </c>
    </row>
    <row r="57" spans="2:11" x14ac:dyDescent="0.25">
      <c r="B57" s="9" t="s">
        <v>124</v>
      </c>
      <c r="C57" s="9" t="s">
        <v>118</v>
      </c>
      <c r="D57"/>
      <c r="E57" s="9" t="s">
        <v>687</v>
      </c>
      <c r="F57" s="9">
        <v>208.16</v>
      </c>
      <c r="G57" s="9">
        <v>16</v>
      </c>
      <c r="H57" s="9">
        <f>SUMIF(Mouvement!B:B,Tableau1[[#This Row],[Références]],Mouvement!H:H)</f>
        <v>0</v>
      </c>
      <c r="I57" s="9">
        <f t="shared" si="2"/>
        <v>16</v>
      </c>
      <c r="J57" s="9">
        <v>1</v>
      </c>
      <c r="K57" s="9" t="str">
        <f t="shared" si="1"/>
        <v>stock OK</v>
      </c>
    </row>
    <row r="58" spans="2:11" x14ac:dyDescent="0.25">
      <c r="B58" s="9" t="s">
        <v>125</v>
      </c>
      <c r="C58" s="9" t="s">
        <v>118</v>
      </c>
      <c r="D58"/>
      <c r="E58" s="75" t="s">
        <v>126</v>
      </c>
      <c r="F58" s="9">
        <v>72.12</v>
      </c>
      <c r="G58" s="9">
        <v>4</v>
      </c>
      <c r="H58" s="9">
        <f>SUMIF(Mouvement!B:B,Tableau1[[#This Row],[Références]],Mouvement!H:H)</f>
        <v>0</v>
      </c>
      <c r="I58" s="9">
        <f t="shared" si="2"/>
        <v>4</v>
      </c>
      <c r="J58" s="9">
        <v>1</v>
      </c>
      <c r="K58" s="9" t="str">
        <f t="shared" si="1"/>
        <v>stock OK</v>
      </c>
    </row>
    <row r="59" spans="2:11" x14ac:dyDescent="0.25">
      <c r="B59" s="9" t="s">
        <v>127</v>
      </c>
      <c r="C59" s="9" t="s">
        <v>118</v>
      </c>
      <c r="D59"/>
      <c r="E59" s="9" t="s">
        <v>128</v>
      </c>
      <c r="F59" s="9">
        <v>54.1</v>
      </c>
      <c r="G59" s="9">
        <v>2</v>
      </c>
      <c r="H59" s="9">
        <f>SUMIF(Mouvement!B:B,Tableau1[[#This Row],[Références]],Mouvement!H:H)</f>
        <v>0</v>
      </c>
      <c r="I59" s="9">
        <f t="shared" si="2"/>
        <v>2</v>
      </c>
      <c r="J59" s="9">
        <v>1</v>
      </c>
      <c r="K59" s="9" t="str">
        <f t="shared" si="1"/>
        <v>stock OK</v>
      </c>
    </row>
    <row r="60" spans="2:11" x14ac:dyDescent="0.25">
      <c r="B60" s="9" t="s">
        <v>129</v>
      </c>
      <c r="C60" s="9" t="s">
        <v>118</v>
      </c>
      <c r="D60"/>
      <c r="E60" s="9" t="s">
        <v>126</v>
      </c>
      <c r="F60" s="9">
        <v>120.8</v>
      </c>
      <c r="G60" s="9">
        <v>4</v>
      </c>
      <c r="H60" s="9">
        <f>SUMIF(Mouvement!B:B,Tableau1[[#This Row],[Références]],Mouvement!H:H)</f>
        <v>0</v>
      </c>
      <c r="I60" s="9">
        <f t="shared" si="2"/>
        <v>4</v>
      </c>
      <c r="J60" s="9">
        <v>1</v>
      </c>
      <c r="K60" s="9" t="str">
        <f t="shared" si="1"/>
        <v>stock OK</v>
      </c>
    </row>
    <row r="61" spans="2:11" x14ac:dyDescent="0.25">
      <c r="B61" s="9" t="s">
        <v>130</v>
      </c>
      <c r="C61" s="9" t="s">
        <v>118</v>
      </c>
      <c r="D61"/>
      <c r="E61" s="9" t="s">
        <v>126</v>
      </c>
      <c r="F61" s="9">
        <v>93.27</v>
      </c>
      <c r="G61" s="9">
        <v>3</v>
      </c>
      <c r="H61" s="9">
        <f>SUMIF(Mouvement!B:B,Tableau1[[#This Row],[Références]],Mouvement!H:H)</f>
        <v>0</v>
      </c>
      <c r="I61" s="9">
        <f t="shared" si="2"/>
        <v>3</v>
      </c>
      <c r="J61" s="9">
        <v>1</v>
      </c>
      <c r="K61" s="9" t="str">
        <f t="shared" si="1"/>
        <v>stock OK</v>
      </c>
    </row>
    <row r="62" spans="2:11" x14ac:dyDescent="0.25">
      <c r="B62" s="9" t="s">
        <v>131</v>
      </c>
      <c r="C62" s="9" t="s">
        <v>118</v>
      </c>
      <c r="D62"/>
      <c r="E62" s="9" t="s">
        <v>116</v>
      </c>
      <c r="F62" s="9">
        <v>163.53</v>
      </c>
      <c r="G62" s="9">
        <v>9</v>
      </c>
      <c r="H62" s="9">
        <f>SUMIF(Mouvement!B:B,Tableau1[[#This Row],[Références]],Mouvement!H:H)</f>
        <v>0</v>
      </c>
      <c r="I62" s="9">
        <f t="shared" si="2"/>
        <v>9</v>
      </c>
      <c r="J62" s="9">
        <v>1</v>
      </c>
      <c r="K62" s="9" t="str">
        <f t="shared" si="1"/>
        <v>stock OK</v>
      </c>
    </row>
    <row r="63" spans="2:11" x14ac:dyDescent="0.25">
      <c r="B63" s="9" t="s">
        <v>132</v>
      </c>
      <c r="C63" s="9" t="s">
        <v>118</v>
      </c>
      <c r="D63"/>
      <c r="E63" s="9" t="s">
        <v>133</v>
      </c>
      <c r="F63" s="9">
        <v>60.88</v>
      </c>
      <c r="G63" s="9">
        <v>4</v>
      </c>
      <c r="H63" s="9">
        <f>SUMIF(Mouvement!B:B,Tableau1[[#This Row],[Références]],Mouvement!H:H)</f>
        <v>0</v>
      </c>
      <c r="I63" s="9">
        <f t="shared" si="2"/>
        <v>4</v>
      </c>
      <c r="J63" s="9">
        <v>1</v>
      </c>
      <c r="K63" s="9" t="str">
        <f t="shared" si="1"/>
        <v>stock OK</v>
      </c>
    </row>
    <row r="64" spans="2:11" x14ac:dyDescent="0.25">
      <c r="B64" s="9" t="s">
        <v>134</v>
      </c>
      <c r="C64" s="9" t="s">
        <v>118</v>
      </c>
      <c r="D64"/>
      <c r="E64" s="9" t="s">
        <v>135</v>
      </c>
      <c r="F64" s="9">
        <v>148.47999999999999</v>
      </c>
      <c r="G64" s="9">
        <v>8</v>
      </c>
      <c r="H64" s="9">
        <f>SUMIF(Mouvement!B:B,Tableau1[[#This Row],[Références]],Mouvement!H:H)</f>
        <v>0</v>
      </c>
      <c r="I64" s="9">
        <f t="shared" si="2"/>
        <v>8</v>
      </c>
      <c r="J64" s="9">
        <v>1</v>
      </c>
      <c r="K64" s="9" t="str">
        <f t="shared" si="1"/>
        <v>stock OK</v>
      </c>
    </row>
    <row r="65" spans="2:11" x14ac:dyDescent="0.25">
      <c r="B65" s="9" t="s">
        <v>136</v>
      </c>
      <c r="C65" s="9" t="s">
        <v>118</v>
      </c>
      <c r="D65"/>
      <c r="E65" s="9" t="s">
        <v>137</v>
      </c>
      <c r="F65" s="9">
        <v>36.159999999999997</v>
      </c>
      <c r="G65" s="9">
        <v>2</v>
      </c>
      <c r="H65" s="9">
        <f>SUMIF(Mouvement!B:B,Tableau1[[#This Row],[Références]],Mouvement!H:H)</f>
        <v>0</v>
      </c>
      <c r="I65" s="9">
        <f t="shared" si="2"/>
        <v>2</v>
      </c>
      <c r="J65" s="9">
        <v>1</v>
      </c>
      <c r="K65" s="9" t="str">
        <f t="shared" si="1"/>
        <v>stock OK</v>
      </c>
    </row>
    <row r="66" spans="2:11" x14ac:dyDescent="0.25">
      <c r="B66" s="9" t="s">
        <v>138</v>
      </c>
      <c r="C66" s="9" t="s">
        <v>118</v>
      </c>
      <c r="D66"/>
      <c r="E66" s="9" t="s">
        <v>139</v>
      </c>
      <c r="F66" s="9">
        <v>86.96</v>
      </c>
      <c r="G66" s="9">
        <v>8</v>
      </c>
      <c r="H66" s="9">
        <f>SUMIF(Mouvement!B:B,Tableau1[[#This Row],[Références]],Mouvement!H:H)</f>
        <v>0</v>
      </c>
      <c r="I66" s="9">
        <f t="shared" si="2"/>
        <v>8</v>
      </c>
      <c r="J66" s="9">
        <v>1</v>
      </c>
      <c r="K66" s="9" t="str">
        <f t="shared" si="1"/>
        <v>stock OK</v>
      </c>
    </row>
    <row r="67" spans="2:11" x14ac:dyDescent="0.25">
      <c r="B67" s="9" t="s">
        <v>140</v>
      </c>
      <c r="C67" s="9" t="s">
        <v>118</v>
      </c>
      <c r="D67"/>
      <c r="E67" s="9" t="s">
        <v>141</v>
      </c>
      <c r="F67" s="9">
        <v>38</v>
      </c>
      <c r="G67" s="9">
        <v>4</v>
      </c>
      <c r="H67" s="9">
        <f>SUMIF(Mouvement!B:B,Tableau1[[#This Row],[Références]],Mouvement!H:H)</f>
        <v>0</v>
      </c>
      <c r="I67" s="9">
        <f t="shared" si="2"/>
        <v>4</v>
      </c>
      <c r="J67" s="9">
        <v>1</v>
      </c>
      <c r="K67" s="9" t="str">
        <f t="shared" si="1"/>
        <v>stock OK</v>
      </c>
    </row>
    <row r="68" spans="2:11" x14ac:dyDescent="0.25">
      <c r="B68" s="9" t="s">
        <v>142</v>
      </c>
      <c r="C68" s="9" t="s">
        <v>118</v>
      </c>
      <c r="D68"/>
      <c r="E68" s="9" t="s">
        <v>143</v>
      </c>
      <c r="F68" s="9">
        <v>55.2</v>
      </c>
      <c r="G68" s="9">
        <v>5</v>
      </c>
      <c r="H68" s="9">
        <f>SUMIF(Mouvement!B:B,Tableau1[[#This Row],[Références]],Mouvement!H:H)</f>
        <v>0</v>
      </c>
      <c r="I68" s="9">
        <f t="shared" ref="I68:I99" si="3">SUM(G68:H68)</f>
        <v>5</v>
      </c>
      <c r="J68" s="9">
        <v>1</v>
      </c>
      <c r="K68" s="9" t="str">
        <f t="shared" ref="K68:K131" si="4">IF(I68&lt;J68,"Commander","stock OK")</f>
        <v>stock OK</v>
      </c>
    </row>
    <row r="69" spans="2:11" x14ac:dyDescent="0.25">
      <c r="B69" s="9" t="s">
        <v>144</v>
      </c>
      <c r="C69" s="9" t="s">
        <v>118</v>
      </c>
      <c r="D69"/>
      <c r="E69" s="9" t="s">
        <v>145</v>
      </c>
      <c r="F69" s="9">
        <v>126.2</v>
      </c>
      <c r="G69" s="9">
        <v>10</v>
      </c>
      <c r="H69" s="9">
        <f>SUMIF(Mouvement!B:B,Tableau1[[#This Row],[Références]],Mouvement!H:H)</f>
        <v>0</v>
      </c>
      <c r="I69" s="9">
        <f t="shared" si="3"/>
        <v>10</v>
      </c>
      <c r="J69" s="9">
        <v>1</v>
      </c>
      <c r="K69" s="9" t="str">
        <f t="shared" si="4"/>
        <v>stock OK</v>
      </c>
    </row>
    <row r="70" spans="2:11" x14ac:dyDescent="0.25">
      <c r="B70" s="9" t="s">
        <v>146</v>
      </c>
      <c r="C70" s="9" t="s">
        <v>118</v>
      </c>
      <c r="D70"/>
      <c r="E70" s="9" t="s">
        <v>147</v>
      </c>
      <c r="F70" s="9">
        <v>78.540000000000006</v>
      </c>
      <c r="G70" s="9">
        <v>7</v>
      </c>
      <c r="H70" s="9">
        <f>SUMIF(Mouvement!B:B,Tableau1[[#This Row],[Références]],Mouvement!H:H)</f>
        <v>0</v>
      </c>
      <c r="I70" s="9">
        <f t="shared" si="3"/>
        <v>7</v>
      </c>
      <c r="J70" s="9">
        <v>1</v>
      </c>
      <c r="K70" s="9" t="str">
        <f t="shared" si="4"/>
        <v>stock OK</v>
      </c>
    </row>
    <row r="71" spans="2:11" x14ac:dyDescent="0.25">
      <c r="B71" s="9" t="s">
        <v>148</v>
      </c>
      <c r="C71" s="9" t="s">
        <v>118</v>
      </c>
      <c r="D71"/>
      <c r="E71" s="9" t="s">
        <v>149</v>
      </c>
      <c r="F71" s="9">
        <v>203.98</v>
      </c>
      <c r="G71" s="9">
        <v>14</v>
      </c>
      <c r="H71" s="9">
        <f>SUMIF(Mouvement!B:B,Tableau1[[#This Row],[Références]],Mouvement!H:H)</f>
        <v>0</v>
      </c>
      <c r="I71" s="9">
        <f t="shared" si="3"/>
        <v>14</v>
      </c>
      <c r="J71" s="9">
        <v>1</v>
      </c>
      <c r="K71" s="9" t="str">
        <f t="shared" si="4"/>
        <v>stock OK</v>
      </c>
    </row>
    <row r="72" spans="2:11" x14ac:dyDescent="0.25">
      <c r="B72" s="9" t="s">
        <v>150</v>
      </c>
      <c r="C72" s="9" t="s">
        <v>118</v>
      </c>
      <c r="D72"/>
      <c r="E72" s="9" t="s">
        <v>151</v>
      </c>
      <c r="F72" s="9">
        <v>168.39</v>
      </c>
      <c r="G72" s="9">
        <v>9</v>
      </c>
      <c r="H72" s="9">
        <f>SUMIF(Mouvement!B:B,Tableau1[[#This Row],[Références]],Mouvement!H:H)</f>
        <v>0</v>
      </c>
      <c r="I72" s="9">
        <f t="shared" si="3"/>
        <v>9</v>
      </c>
      <c r="J72" s="9">
        <v>1</v>
      </c>
      <c r="K72" s="9" t="str">
        <f t="shared" si="4"/>
        <v>stock OK</v>
      </c>
    </row>
    <row r="73" spans="2:11" x14ac:dyDescent="0.25">
      <c r="B73" s="9" t="s">
        <v>152</v>
      </c>
      <c r="C73" s="9" t="s">
        <v>118</v>
      </c>
      <c r="D73"/>
      <c r="E73" s="9" t="s">
        <v>153</v>
      </c>
      <c r="F73" s="9">
        <v>18.71</v>
      </c>
      <c r="G73" s="9">
        <v>1</v>
      </c>
      <c r="H73" s="9">
        <f>SUMIF(Mouvement!B:B,Tableau1[[#This Row],[Références]],Mouvement!H:H)</f>
        <v>0</v>
      </c>
      <c r="I73" s="9">
        <f t="shared" si="3"/>
        <v>1</v>
      </c>
      <c r="J73" s="9">
        <v>1</v>
      </c>
      <c r="K73" s="9" t="str">
        <f t="shared" si="4"/>
        <v>stock OK</v>
      </c>
    </row>
    <row r="74" spans="2:11" x14ac:dyDescent="0.25">
      <c r="B74" s="9" t="s">
        <v>154</v>
      </c>
      <c r="C74" s="9" t="s">
        <v>118</v>
      </c>
      <c r="D74"/>
      <c r="E74" s="9" t="s">
        <v>155</v>
      </c>
      <c r="F74" s="9">
        <v>31.09</v>
      </c>
      <c r="G74" s="9">
        <v>1</v>
      </c>
      <c r="H74" s="9">
        <f>SUMIF(Mouvement!B:B,Tableau1[[#This Row],[Références]],Mouvement!H:H)</f>
        <v>0</v>
      </c>
      <c r="I74" s="9">
        <f t="shared" si="3"/>
        <v>1</v>
      </c>
      <c r="J74" s="9">
        <v>1</v>
      </c>
      <c r="K74" s="9" t="str">
        <f t="shared" si="4"/>
        <v>stock OK</v>
      </c>
    </row>
    <row r="75" spans="2:11" x14ac:dyDescent="0.25">
      <c r="B75" s="9" t="s">
        <v>156</v>
      </c>
      <c r="C75" s="9" t="s">
        <v>118</v>
      </c>
      <c r="D75"/>
      <c r="E75" s="9" t="s">
        <v>157</v>
      </c>
      <c r="F75" s="9">
        <v>15.45</v>
      </c>
      <c r="G75" s="9">
        <v>1</v>
      </c>
      <c r="H75" s="9">
        <f>SUMIF(Mouvement!B:B,Tableau1[[#This Row],[Références]],Mouvement!H:H)</f>
        <v>0</v>
      </c>
      <c r="I75" s="9">
        <f t="shared" si="3"/>
        <v>1</v>
      </c>
      <c r="J75" s="9">
        <v>1</v>
      </c>
      <c r="K75" s="9" t="str">
        <f t="shared" si="4"/>
        <v>stock OK</v>
      </c>
    </row>
    <row r="76" spans="2:11" x14ac:dyDescent="0.25">
      <c r="B76" s="9" t="s">
        <v>158</v>
      </c>
      <c r="C76" s="9" t="s">
        <v>118</v>
      </c>
      <c r="D76"/>
      <c r="E76" s="9" t="s">
        <v>159</v>
      </c>
      <c r="F76" s="9">
        <v>4.55</v>
      </c>
      <c r="G76" s="9">
        <v>1</v>
      </c>
      <c r="H76" s="9">
        <f>SUMIF(Mouvement!B:B,Tableau1[[#This Row],[Références]],Mouvement!H:H)</f>
        <v>0</v>
      </c>
      <c r="I76" s="9">
        <f t="shared" si="3"/>
        <v>1</v>
      </c>
      <c r="J76" s="9">
        <v>1</v>
      </c>
      <c r="K76" s="9" t="str">
        <f t="shared" si="4"/>
        <v>stock OK</v>
      </c>
    </row>
    <row r="77" spans="2:11" x14ac:dyDescent="0.25">
      <c r="B77" s="9" t="s">
        <v>160</v>
      </c>
      <c r="C77" s="9" t="s">
        <v>118</v>
      </c>
      <c r="D77"/>
      <c r="E77" s="9" t="s">
        <v>161</v>
      </c>
      <c r="F77" s="9">
        <v>13.54</v>
      </c>
      <c r="G77" s="9">
        <v>1</v>
      </c>
      <c r="H77" s="9">
        <f>SUMIF(Mouvement!B:B,Tableau1[[#This Row],[Références]],Mouvement!H:H)</f>
        <v>0</v>
      </c>
      <c r="I77" s="9">
        <f t="shared" si="3"/>
        <v>1</v>
      </c>
      <c r="J77" s="9">
        <v>1</v>
      </c>
      <c r="K77" s="9" t="str">
        <f t="shared" si="4"/>
        <v>stock OK</v>
      </c>
    </row>
    <row r="78" spans="2:11" x14ac:dyDescent="0.25">
      <c r="B78" s="9" t="s">
        <v>162</v>
      </c>
      <c r="C78" s="9" t="s">
        <v>118</v>
      </c>
      <c r="D78"/>
      <c r="E78" s="9" t="s">
        <v>163</v>
      </c>
      <c r="F78" s="9">
        <v>217.95</v>
      </c>
      <c r="G78" s="9">
        <v>15</v>
      </c>
      <c r="H78" s="9">
        <f>SUMIF(Mouvement!B:B,Tableau1[[#This Row],[Références]],Mouvement!H:H)</f>
        <v>0</v>
      </c>
      <c r="I78" s="9">
        <f t="shared" si="3"/>
        <v>15</v>
      </c>
      <c r="J78" s="9">
        <v>1</v>
      </c>
      <c r="K78" s="9" t="str">
        <f t="shared" si="4"/>
        <v>stock OK</v>
      </c>
    </row>
    <row r="79" spans="2:11" x14ac:dyDescent="0.25">
      <c r="B79" s="9" t="s">
        <v>164</v>
      </c>
      <c r="C79" s="9" t="s">
        <v>118</v>
      </c>
      <c r="D79"/>
      <c r="E79" s="9" t="s">
        <v>163</v>
      </c>
      <c r="F79" s="9">
        <v>83.04</v>
      </c>
      <c r="G79" s="9">
        <v>6</v>
      </c>
      <c r="H79" s="9">
        <f>SUMIF(Mouvement!B:B,Tableau1[[#This Row],[Références]],Mouvement!H:H)</f>
        <v>0</v>
      </c>
      <c r="I79" s="9">
        <f t="shared" si="3"/>
        <v>6</v>
      </c>
      <c r="J79" s="9">
        <v>1</v>
      </c>
      <c r="K79" s="9" t="str">
        <f t="shared" si="4"/>
        <v>stock OK</v>
      </c>
    </row>
    <row r="80" spans="2:11" x14ac:dyDescent="0.25">
      <c r="B80" s="9" t="s">
        <v>165</v>
      </c>
      <c r="C80" s="9" t="s">
        <v>166</v>
      </c>
      <c r="D80"/>
      <c r="E80" s="9" t="s">
        <v>167</v>
      </c>
      <c r="F80" s="9">
        <v>87.4</v>
      </c>
      <c r="G80" s="9">
        <v>2</v>
      </c>
      <c r="H80" s="9">
        <f>SUMIF(Mouvement!B:B,Tableau1[[#This Row],[Références]],Mouvement!H:H)</f>
        <v>0</v>
      </c>
      <c r="I80" s="9">
        <f t="shared" si="3"/>
        <v>2</v>
      </c>
      <c r="J80" s="9">
        <v>1</v>
      </c>
      <c r="K80" s="9" t="str">
        <f t="shared" si="4"/>
        <v>stock OK</v>
      </c>
    </row>
    <row r="81" spans="2:11" x14ac:dyDescent="0.25">
      <c r="B81" s="9" t="s">
        <v>168</v>
      </c>
      <c r="C81" s="9" t="s">
        <v>166</v>
      </c>
      <c r="D81" t="s">
        <v>166</v>
      </c>
      <c r="E81" s="9" t="s">
        <v>167</v>
      </c>
      <c r="F81" s="9">
        <v>258</v>
      </c>
      <c r="G81" s="9">
        <v>4</v>
      </c>
      <c r="H81" s="9">
        <f>SUMIF(Mouvement!B:B,Tableau1[[#This Row],[Références]],Mouvement!H:H)</f>
        <v>0</v>
      </c>
      <c r="I81" s="9">
        <f t="shared" si="3"/>
        <v>4</v>
      </c>
      <c r="J81" s="9">
        <v>1</v>
      </c>
      <c r="K81" s="9" t="str">
        <f t="shared" si="4"/>
        <v>stock OK</v>
      </c>
    </row>
    <row r="82" spans="2:11" x14ac:dyDescent="0.25">
      <c r="B82" s="9" t="s">
        <v>169</v>
      </c>
      <c r="C82" s="9" t="s">
        <v>166</v>
      </c>
      <c r="D82" t="s">
        <v>166</v>
      </c>
      <c r="E82" s="9" t="s">
        <v>688</v>
      </c>
      <c r="F82" s="9">
        <v>165</v>
      </c>
      <c r="G82" s="9">
        <v>3</v>
      </c>
      <c r="H82" s="9">
        <f>SUMIF(Mouvement!B:B,Tableau1[[#This Row],[Références]],Mouvement!H:H)</f>
        <v>0</v>
      </c>
      <c r="I82" s="9">
        <f t="shared" si="3"/>
        <v>3</v>
      </c>
      <c r="J82" s="9">
        <v>1</v>
      </c>
      <c r="K82" s="9" t="str">
        <f t="shared" si="4"/>
        <v>stock OK</v>
      </c>
    </row>
    <row r="83" spans="2:11" x14ac:dyDescent="0.25">
      <c r="B83" s="9" t="s">
        <v>170</v>
      </c>
      <c r="C83" s="9" t="s">
        <v>166</v>
      </c>
      <c r="D83" t="s">
        <v>166</v>
      </c>
      <c r="E83" s="9" t="s">
        <v>689</v>
      </c>
      <c r="F83" s="9">
        <v>826</v>
      </c>
      <c r="G83" s="9">
        <v>14</v>
      </c>
      <c r="H83" s="9">
        <f>SUMIF(Mouvement!B:B,Tableau1[[#This Row],[Références]],Mouvement!H:H)</f>
        <v>0</v>
      </c>
      <c r="I83" s="9">
        <f t="shared" si="3"/>
        <v>14</v>
      </c>
      <c r="J83" s="9">
        <v>1</v>
      </c>
      <c r="K83" s="9" t="str">
        <f t="shared" si="4"/>
        <v>stock OK</v>
      </c>
    </row>
    <row r="84" spans="2:11" x14ac:dyDescent="0.25">
      <c r="B84" s="9" t="s">
        <v>171</v>
      </c>
      <c r="C84" s="9" t="s">
        <v>166</v>
      </c>
      <c r="D84" t="s">
        <v>166</v>
      </c>
      <c r="E84" s="9" t="s">
        <v>690</v>
      </c>
      <c r="F84" s="9">
        <v>940</v>
      </c>
      <c r="G84" s="9">
        <v>10</v>
      </c>
      <c r="H84" s="9">
        <f>SUMIF(Mouvement!B:B,Tableau1[[#This Row],[Références]],Mouvement!H:H)</f>
        <v>0</v>
      </c>
      <c r="I84" s="9">
        <f t="shared" si="3"/>
        <v>10</v>
      </c>
      <c r="J84" s="9">
        <v>1</v>
      </c>
      <c r="K84" s="9" t="str">
        <f t="shared" si="4"/>
        <v>stock OK</v>
      </c>
    </row>
    <row r="85" spans="2:11" x14ac:dyDescent="0.25">
      <c r="B85" s="9" t="s">
        <v>172</v>
      </c>
      <c r="C85" s="9" t="s">
        <v>166</v>
      </c>
      <c r="D85" t="s">
        <v>166</v>
      </c>
      <c r="E85" s="75" t="s">
        <v>691</v>
      </c>
      <c r="F85" s="9">
        <v>106.56</v>
      </c>
      <c r="G85" s="9">
        <v>4</v>
      </c>
      <c r="H85" s="9">
        <f>SUMIF(Mouvement!B:B,Tableau1[[#This Row],[Références]],Mouvement!H:H)</f>
        <v>0</v>
      </c>
      <c r="I85" s="9">
        <f t="shared" si="3"/>
        <v>4</v>
      </c>
      <c r="J85" s="9">
        <v>1</v>
      </c>
      <c r="K85" s="9" t="str">
        <f t="shared" si="4"/>
        <v>stock OK</v>
      </c>
    </row>
    <row r="86" spans="2:11" x14ac:dyDescent="0.25">
      <c r="B86" s="9" t="s">
        <v>173</v>
      </c>
      <c r="C86" s="9" t="s">
        <v>166</v>
      </c>
      <c r="D86" t="s">
        <v>166</v>
      </c>
      <c r="E86" s="9" t="s">
        <v>167</v>
      </c>
      <c r="F86" s="9">
        <v>549</v>
      </c>
      <c r="G86" s="9">
        <v>15</v>
      </c>
      <c r="H86" s="9">
        <f>SUMIF(Mouvement!B:B,Tableau1[[#This Row],[Références]],Mouvement!H:H)</f>
        <v>0</v>
      </c>
      <c r="I86" s="9">
        <f t="shared" si="3"/>
        <v>15</v>
      </c>
      <c r="J86" s="9">
        <v>1</v>
      </c>
      <c r="K86" s="9" t="str">
        <f t="shared" si="4"/>
        <v>stock OK</v>
      </c>
    </row>
    <row r="87" spans="2:11" x14ac:dyDescent="0.25">
      <c r="B87" s="9" t="s">
        <v>174</v>
      </c>
      <c r="C87" s="9" t="s">
        <v>166</v>
      </c>
      <c r="D87" t="s">
        <v>166</v>
      </c>
      <c r="E87" s="9" t="s">
        <v>167</v>
      </c>
      <c r="F87" s="9">
        <v>145.5</v>
      </c>
      <c r="G87" s="9">
        <v>10</v>
      </c>
      <c r="H87" s="9">
        <f>SUMIF(Mouvement!B:B,Tableau1[[#This Row],[Références]],Mouvement!H:H)</f>
        <v>0</v>
      </c>
      <c r="I87" s="9">
        <f t="shared" si="3"/>
        <v>10</v>
      </c>
      <c r="J87" s="9">
        <v>1</v>
      </c>
      <c r="K87" s="9" t="str">
        <f t="shared" si="4"/>
        <v>stock OK</v>
      </c>
    </row>
    <row r="88" spans="2:11" x14ac:dyDescent="0.25">
      <c r="B88" s="9" t="s">
        <v>175</v>
      </c>
      <c r="C88" s="9" t="s">
        <v>166</v>
      </c>
      <c r="D88" t="s">
        <v>166</v>
      </c>
      <c r="E88" s="9" t="s">
        <v>167</v>
      </c>
      <c r="F88" s="9">
        <v>529.20000000000005</v>
      </c>
      <c r="G88" s="9">
        <v>9</v>
      </c>
      <c r="H88" s="9">
        <f>SUMIF(Mouvement!B:B,Tableau1[[#This Row],[Références]],Mouvement!H:H)</f>
        <v>0</v>
      </c>
      <c r="I88" s="9">
        <f t="shared" si="3"/>
        <v>9</v>
      </c>
      <c r="J88" s="9">
        <v>1</v>
      </c>
      <c r="K88" s="9" t="str">
        <f t="shared" si="4"/>
        <v>stock OK</v>
      </c>
    </row>
    <row r="89" spans="2:11" x14ac:dyDescent="0.25">
      <c r="B89" s="9" t="s">
        <v>176</v>
      </c>
      <c r="C89" s="9" t="s">
        <v>166</v>
      </c>
      <c r="D89" t="s">
        <v>166</v>
      </c>
      <c r="E89" s="9" t="s">
        <v>167</v>
      </c>
      <c r="F89" s="9">
        <v>203</v>
      </c>
      <c r="G89" s="9">
        <v>14</v>
      </c>
      <c r="H89" s="9">
        <f>SUMIF(Mouvement!B:B,Tableau1[[#This Row],[Références]],Mouvement!H:H)</f>
        <v>0</v>
      </c>
      <c r="I89" s="9">
        <f t="shared" si="3"/>
        <v>14</v>
      </c>
      <c r="J89" s="9">
        <v>1</v>
      </c>
      <c r="K89" s="9" t="str">
        <f t="shared" si="4"/>
        <v>stock OK</v>
      </c>
    </row>
    <row r="90" spans="2:11" x14ac:dyDescent="0.25">
      <c r="B90" s="9" t="s">
        <v>177</v>
      </c>
      <c r="C90" s="9" t="s">
        <v>166</v>
      </c>
      <c r="D90" t="s">
        <v>166</v>
      </c>
      <c r="E90" s="9" t="s">
        <v>178</v>
      </c>
      <c r="F90" s="9">
        <v>137</v>
      </c>
      <c r="G90" s="9">
        <v>10</v>
      </c>
      <c r="H90" s="9">
        <f>SUMIF(Mouvement!B:B,Tableau1[[#This Row],[Références]],Mouvement!H:H)</f>
        <v>0</v>
      </c>
      <c r="I90" s="9">
        <f t="shared" si="3"/>
        <v>10</v>
      </c>
      <c r="J90" s="9">
        <v>1</v>
      </c>
      <c r="K90" s="9" t="str">
        <f t="shared" si="4"/>
        <v>stock OK</v>
      </c>
    </row>
    <row r="91" spans="2:11" x14ac:dyDescent="0.25">
      <c r="B91" s="9" t="s">
        <v>180</v>
      </c>
      <c r="C91" s="9" t="s">
        <v>166</v>
      </c>
      <c r="D91" t="s">
        <v>166</v>
      </c>
      <c r="E91" s="9" t="s">
        <v>181</v>
      </c>
      <c r="F91" s="9">
        <v>129.5</v>
      </c>
      <c r="G91" s="9">
        <v>1</v>
      </c>
      <c r="H91" s="9">
        <f>SUMIF(Mouvement!B:B,Tableau1[[#This Row],[Références]],Mouvement!H:H)</f>
        <v>0</v>
      </c>
      <c r="I91" s="9">
        <f t="shared" si="3"/>
        <v>1</v>
      </c>
      <c r="J91" s="9">
        <v>1</v>
      </c>
      <c r="K91" s="9" t="str">
        <f t="shared" si="4"/>
        <v>stock OK</v>
      </c>
    </row>
    <row r="92" spans="2:11" x14ac:dyDescent="0.25">
      <c r="B92" s="9" t="s">
        <v>182</v>
      </c>
      <c r="C92" s="9" t="s">
        <v>166</v>
      </c>
      <c r="D92" t="s">
        <v>166</v>
      </c>
      <c r="E92" s="9" t="s">
        <v>183</v>
      </c>
      <c r="F92" s="9">
        <v>82.72</v>
      </c>
      <c r="G92" s="77">
        <v>1</v>
      </c>
      <c r="H92" s="9">
        <f>SUMIF(Mouvement!B:B,Tableau1[[#This Row],[Références]],Mouvement!H:H)</f>
        <v>0</v>
      </c>
      <c r="I92" s="9">
        <f t="shared" si="3"/>
        <v>1</v>
      </c>
      <c r="J92" s="9">
        <v>1</v>
      </c>
      <c r="K92" s="9" t="str">
        <f t="shared" si="4"/>
        <v>stock OK</v>
      </c>
    </row>
    <row r="93" spans="2:11" x14ac:dyDescent="0.25">
      <c r="B93" s="9" t="s">
        <v>184</v>
      </c>
      <c r="C93" s="9" t="s">
        <v>166</v>
      </c>
      <c r="D93" t="s">
        <v>166</v>
      </c>
      <c r="E93" s="9" t="s">
        <v>185</v>
      </c>
      <c r="F93" s="9">
        <v>18</v>
      </c>
      <c r="G93" s="77">
        <v>1</v>
      </c>
      <c r="H93" s="9">
        <f>SUMIF(Mouvement!B:B,Tableau1[[#This Row],[Références]],Mouvement!H:H)</f>
        <v>0</v>
      </c>
      <c r="I93" s="9">
        <f t="shared" si="3"/>
        <v>1</v>
      </c>
      <c r="J93" s="9">
        <v>1</v>
      </c>
      <c r="K93" s="9" t="str">
        <f t="shared" si="4"/>
        <v>stock OK</v>
      </c>
    </row>
    <row r="94" spans="2:11" x14ac:dyDescent="0.25">
      <c r="B94" s="9" t="s">
        <v>186</v>
      </c>
      <c r="C94" s="9" t="s">
        <v>187</v>
      </c>
      <c r="D94" t="s">
        <v>166</v>
      </c>
      <c r="E94" s="9" t="s">
        <v>188</v>
      </c>
      <c r="G94" s="9">
        <v>2</v>
      </c>
      <c r="H94" s="9">
        <f>SUMIF(Mouvement!B:B,Tableau1[[#This Row],[Références]],Mouvement!H:H)</f>
        <v>0</v>
      </c>
      <c r="I94" s="9">
        <f t="shared" si="3"/>
        <v>2</v>
      </c>
      <c r="J94" s="9">
        <v>1</v>
      </c>
      <c r="K94" s="9" t="str">
        <f t="shared" si="4"/>
        <v>stock OK</v>
      </c>
    </row>
    <row r="95" spans="2:11" x14ac:dyDescent="0.25">
      <c r="B95" s="9" t="s">
        <v>189</v>
      </c>
      <c r="C95" s="9" t="s">
        <v>187</v>
      </c>
      <c r="D95" t="s">
        <v>166</v>
      </c>
      <c r="E95" s="9" t="s">
        <v>190</v>
      </c>
      <c r="G95" s="9">
        <v>5</v>
      </c>
      <c r="H95" s="9">
        <f>SUMIF(Mouvement!B:B,Tableau1[[#This Row],[Références]],Mouvement!H:H)</f>
        <v>0</v>
      </c>
      <c r="I95" s="9">
        <f t="shared" si="3"/>
        <v>5</v>
      </c>
      <c r="J95" s="9">
        <v>1</v>
      </c>
      <c r="K95" s="9" t="str">
        <f t="shared" si="4"/>
        <v>stock OK</v>
      </c>
    </row>
    <row r="96" spans="2:11" x14ac:dyDescent="0.25">
      <c r="B96" s="9" t="s">
        <v>191</v>
      </c>
      <c r="C96" s="9" t="s">
        <v>187</v>
      </c>
      <c r="D96" t="s">
        <v>166</v>
      </c>
      <c r="E96" s="9" t="s">
        <v>190</v>
      </c>
      <c r="G96" s="9">
        <v>3</v>
      </c>
      <c r="H96" s="9">
        <f>SUMIF(Mouvement!B:B,Tableau1[[#This Row],[Références]],Mouvement!H:H)</f>
        <v>0</v>
      </c>
      <c r="I96" s="9">
        <f t="shared" si="3"/>
        <v>3</v>
      </c>
      <c r="J96" s="9">
        <v>1</v>
      </c>
      <c r="K96" s="9" t="str">
        <f t="shared" si="4"/>
        <v>stock OK</v>
      </c>
    </row>
    <row r="97" spans="2:11" x14ac:dyDescent="0.25">
      <c r="B97" s="9" t="s">
        <v>192</v>
      </c>
      <c r="C97" s="9" t="s">
        <v>187</v>
      </c>
      <c r="D97"/>
      <c r="E97" s="9" t="s">
        <v>190</v>
      </c>
      <c r="G97" s="9">
        <v>1</v>
      </c>
      <c r="H97" s="9">
        <f>SUMIF(Mouvement!B:B,Tableau1[[#This Row],[Références]],Mouvement!H:H)</f>
        <v>0</v>
      </c>
      <c r="I97" s="9">
        <f t="shared" si="3"/>
        <v>1</v>
      </c>
      <c r="J97" s="9">
        <v>1</v>
      </c>
      <c r="K97" s="9" t="str">
        <f t="shared" si="4"/>
        <v>stock OK</v>
      </c>
    </row>
    <row r="98" spans="2:11" x14ac:dyDescent="0.25">
      <c r="B98" s="9" t="s">
        <v>193</v>
      </c>
      <c r="C98" s="9" t="s">
        <v>187</v>
      </c>
      <c r="D98"/>
      <c r="E98" s="9" t="s">
        <v>190</v>
      </c>
      <c r="G98" s="9">
        <v>1</v>
      </c>
      <c r="H98" s="9">
        <f>SUMIF(Mouvement!B:B,Tableau1[[#This Row],[Références]],Mouvement!H:H)</f>
        <v>0</v>
      </c>
      <c r="I98" s="9">
        <f t="shared" si="3"/>
        <v>1</v>
      </c>
      <c r="J98" s="9">
        <v>1</v>
      </c>
      <c r="K98" s="9" t="str">
        <f t="shared" si="4"/>
        <v>stock OK</v>
      </c>
    </row>
    <row r="99" spans="2:11" x14ac:dyDescent="0.25">
      <c r="B99" s="9" t="s">
        <v>194</v>
      </c>
      <c r="C99" s="9" t="s">
        <v>187</v>
      </c>
      <c r="D99"/>
      <c r="E99" s="9" t="s">
        <v>195</v>
      </c>
      <c r="G99" s="9">
        <v>4</v>
      </c>
      <c r="H99" s="9">
        <f>SUMIF(Mouvement!B:B,Tableau1[[#This Row],[Références]],Mouvement!H:H)</f>
        <v>0</v>
      </c>
      <c r="I99" s="9">
        <f t="shared" si="3"/>
        <v>4</v>
      </c>
      <c r="J99" s="9">
        <v>1</v>
      </c>
      <c r="K99" s="9" t="str">
        <f t="shared" si="4"/>
        <v>stock OK</v>
      </c>
    </row>
    <row r="100" spans="2:11" x14ac:dyDescent="0.25">
      <c r="B100" s="9" t="s">
        <v>196</v>
      </c>
      <c r="C100" s="9" t="s">
        <v>197</v>
      </c>
      <c r="D100"/>
      <c r="E100" s="9" t="s">
        <v>198</v>
      </c>
      <c r="G100" s="9">
        <v>2</v>
      </c>
      <c r="H100" s="9">
        <f>SUMIF(Mouvement!B:B,Tableau1[[#This Row],[Références]],Mouvement!H:H)</f>
        <v>0</v>
      </c>
      <c r="I100" s="9">
        <f t="shared" ref="I100:I131" si="5">SUM(G100:H100)</f>
        <v>2</v>
      </c>
      <c r="J100" s="9">
        <v>1</v>
      </c>
      <c r="K100" s="9" t="str">
        <f t="shared" si="4"/>
        <v>stock OK</v>
      </c>
    </row>
    <row r="101" spans="2:11" x14ac:dyDescent="0.25">
      <c r="B101" s="9" t="s">
        <v>199</v>
      </c>
      <c r="C101" s="9" t="s">
        <v>197</v>
      </c>
      <c r="D101"/>
      <c r="E101" s="9" t="s">
        <v>200</v>
      </c>
      <c r="F101" s="9">
        <v>2346</v>
      </c>
      <c r="G101" s="9">
        <v>5</v>
      </c>
      <c r="H101" s="9">
        <f>SUMIF(Mouvement!B:B,Tableau1[[#This Row],[Références]],Mouvement!H:H)</f>
        <v>0</v>
      </c>
      <c r="I101" s="9">
        <f t="shared" si="5"/>
        <v>5</v>
      </c>
      <c r="J101" s="9">
        <v>1</v>
      </c>
      <c r="K101" s="9" t="str">
        <f t="shared" si="4"/>
        <v>stock OK</v>
      </c>
    </row>
    <row r="102" spans="2:11" x14ac:dyDescent="0.25">
      <c r="B102" s="9" t="s">
        <v>201</v>
      </c>
      <c r="C102" s="9" t="s">
        <v>202</v>
      </c>
      <c r="D102"/>
      <c r="E102" s="9" t="s">
        <v>203</v>
      </c>
      <c r="F102" s="9">
        <v>875.33</v>
      </c>
      <c r="G102" s="9">
        <v>17</v>
      </c>
      <c r="H102" s="9">
        <f>SUMIF(Mouvement!B:B,Tableau1[[#This Row],[Références]],Mouvement!H:H)</f>
        <v>0</v>
      </c>
      <c r="I102" s="9">
        <f t="shared" si="5"/>
        <v>17</v>
      </c>
      <c r="J102" s="9">
        <v>1</v>
      </c>
      <c r="K102" s="9" t="str">
        <f t="shared" si="4"/>
        <v>stock OK</v>
      </c>
    </row>
    <row r="103" spans="2:11" x14ac:dyDescent="0.25">
      <c r="B103" s="9" t="s">
        <v>204</v>
      </c>
      <c r="C103" s="9" t="s">
        <v>202</v>
      </c>
      <c r="D103"/>
      <c r="E103" s="9" t="s">
        <v>203</v>
      </c>
      <c r="F103" s="9">
        <v>167.9</v>
      </c>
      <c r="G103" s="9">
        <v>5</v>
      </c>
      <c r="H103" s="9">
        <f>SUMIF(Mouvement!B:B,Tableau1[[#This Row],[Références]],Mouvement!H:H)</f>
        <v>0</v>
      </c>
      <c r="I103" s="9">
        <f t="shared" si="5"/>
        <v>5</v>
      </c>
      <c r="J103" s="9">
        <v>1</v>
      </c>
      <c r="K103" s="9" t="str">
        <f t="shared" si="4"/>
        <v>stock OK</v>
      </c>
    </row>
    <row r="104" spans="2:11" x14ac:dyDescent="0.25">
      <c r="B104" s="9" t="s">
        <v>205</v>
      </c>
      <c r="C104" s="9" t="s">
        <v>202</v>
      </c>
      <c r="D104"/>
      <c r="E104" s="9" t="s">
        <v>206</v>
      </c>
      <c r="F104" s="9">
        <v>204.86</v>
      </c>
      <c r="G104" s="9">
        <v>2</v>
      </c>
      <c r="H104" s="9">
        <f>SUMIF(Mouvement!B:B,Tableau1[[#This Row],[Références]],Mouvement!H:H)</f>
        <v>0</v>
      </c>
      <c r="I104" s="9">
        <f t="shared" si="5"/>
        <v>2</v>
      </c>
      <c r="J104" s="9">
        <v>1</v>
      </c>
      <c r="K104" s="9" t="str">
        <f t="shared" si="4"/>
        <v>stock OK</v>
      </c>
    </row>
    <row r="105" spans="2:11" x14ac:dyDescent="0.25">
      <c r="B105" s="9" t="s">
        <v>207</v>
      </c>
      <c r="C105" s="9" t="s">
        <v>202</v>
      </c>
      <c r="D105"/>
      <c r="E105" s="9" t="s">
        <v>208</v>
      </c>
      <c r="F105" s="9">
        <v>10.06</v>
      </c>
      <c r="G105" s="9">
        <v>2</v>
      </c>
      <c r="H105" s="9">
        <f>SUMIF(Mouvement!B:B,Tableau1[[#This Row],[Références]],Mouvement!H:H)</f>
        <v>0</v>
      </c>
      <c r="I105" s="9">
        <f t="shared" si="5"/>
        <v>2</v>
      </c>
      <c r="J105" s="9">
        <v>1</v>
      </c>
      <c r="K105" s="9" t="str">
        <f t="shared" si="4"/>
        <v>stock OK</v>
      </c>
    </row>
    <row r="106" spans="2:11" x14ac:dyDescent="0.25">
      <c r="B106" s="9" t="s">
        <v>209</v>
      </c>
      <c r="C106" s="9" t="s">
        <v>202</v>
      </c>
      <c r="D106"/>
      <c r="E106" s="9" t="s">
        <v>210</v>
      </c>
      <c r="F106" s="9">
        <v>683.88</v>
      </c>
      <c r="G106" s="9">
        <v>12</v>
      </c>
      <c r="H106" s="9">
        <f>SUMIF(Mouvement!B:B,Tableau1[[#This Row],[Références]],Mouvement!H:H)</f>
        <v>0</v>
      </c>
      <c r="I106" s="9">
        <f t="shared" si="5"/>
        <v>12</v>
      </c>
      <c r="J106" s="9">
        <v>1</v>
      </c>
      <c r="K106" s="9" t="str">
        <f t="shared" si="4"/>
        <v>stock OK</v>
      </c>
    </row>
    <row r="107" spans="2:11" x14ac:dyDescent="0.25">
      <c r="B107" s="9" t="s">
        <v>211</v>
      </c>
      <c r="C107" s="9" t="s">
        <v>202</v>
      </c>
      <c r="D107"/>
      <c r="E107" s="9" t="s">
        <v>212</v>
      </c>
      <c r="G107" s="9">
        <v>2</v>
      </c>
      <c r="H107" s="9">
        <f>SUMIF(Mouvement!B:B,Tableau1[[#This Row],[Références]],Mouvement!H:H)</f>
        <v>0</v>
      </c>
      <c r="I107" s="9">
        <f t="shared" si="5"/>
        <v>2</v>
      </c>
      <c r="J107" s="9">
        <v>1</v>
      </c>
      <c r="K107" s="9" t="str">
        <f t="shared" si="4"/>
        <v>stock OK</v>
      </c>
    </row>
    <row r="108" spans="2:11" x14ac:dyDescent="0.25">
      <c r="B108" s="9" t="s">
        <v>213</v>
      </c>
      <c r="C108" s="9" t="s">
        <v>214</v>
      </c>
      <c r="D108"/>
      <c r="E108" s="9" t="s">
        <v>215</v>
      </c>
      <c r="F108" s="9">
        <v>17.55</v>
      </c>
      <c r="G108" s="9">
        <v>1</v>
      </c>
      <c r="H108" s="9">
        <f>SUMIF(Mouvement!B:B,Tableau1[[#This Row],[Références]],Mouvement!H:H)</f>
        <v>0</v>
      </c>
      <c r="I108" s="9">
        <f t="shared" si="5"/>
        <v>1</v>
      </c>
      <c r="J108" s="9">
        <v>1</v>
      </c>
      <c r="K108" s="9" t="str">
        <f t="shared" si="4"/>
        <v>stock OK</v>
      </c>
    </row>
    <row r="109" spans="2:11" x14ac:dyDescent="0.25">
      <c r="B109" s="9">
        <v>640000123</v>
      </c>
      <c r="C109" s="9" t="s">
        <v>216</v>
      </c>
      <c r="D109"/>
      <c r="E109" s="9" t="s">
        <v>217</v>
      </c>
      <c r="G109" s="9">
        <v>1</v>
      </c>
      <c r="H109" s="9">
        <f>SUMIF(Mouvement!B:B,Tableau1[[#This Row],[Références]],Mouvement!H:H)</f>
        <v>0</v>
      </c>
      <c r="I109" s="9">
        <f t="shared" si="5"/>
        <v>1</v>
      </c>
      <c r="J109" s="9">
        <v>1</v>
      </c>
      <c r="K109" s="9" t="str">
        <f t="shared" si="4"/>
        <v>stock OK</v>
      </c>
    </row>
    <row r="110" spans="2:11" x14ac:dyDescent="0.25">
      <c r="B110" s="9">
        <v>640000127</v>
      </c>
      <c r="C110" s="9" t="s">
        <v>216</v>
      </c>
      <c r="D110"/>
      <c r="E110" s="9" t="s">
        <v>218</v>
      </c>
      <c r="G110" s="9">
        <v>1</v>
      </c>
      <c r="H110" s="9">
        <f>SUMIF(Mouvement!B:B,Tableau1[[#This Row],[Références]],Mouvement!H:H)</f>
        <v>0</v>
      </c>
      <c r="I110" s="9">
        <f t="shared" si="5"/>
        <v>1</v>
      </c>
      <c r="J110" s="9">
        <v>1</v>
      </c>
      <c r="K110" s="9" t="str">
        <f t="shared" si="4"/>
        <v>stock OK</v>
      </c>
    </row>
    <row r="111" spans="2:11" x14ac:dyDescent="0.25">
      <c r="B111" s="9" t="s">
        <v>219</v>
      </c>
      <c r="C111" s="9" t="s">
        <v>220</v>
      </c>
      <c r="D111"/>
      <c r="E111" s="9" t="s">
        <v>221</v>
      </c>
      <c r="G111" s="9">
        <v>3</v>
      </c>
      <c r="H111" s="9">
        <f>SUMIF(Mouvement!B:B,Tableau1[[#This Row],[Références]],Mouvement!H:H)</f>
        <v>0</v>
      </c>
      <c r="I111" s="9">
        <f t="shared" si="5"/>
        <v>3</v>
      </c>
      <c r="J111" s="9">
        <v>1</v>
      </c>
      <c r="K111" s="9" t="str">
        <f t="shared" si="4"/>
        <v>stock OK</v>
      </c>
    </row>
    <row r="112" spans="2:11" x14ac:dyDescent="0.25">
      <c r="B112" s="9" t="s">
        <v>222</v>
      </c>
      <c r="C112" s="9" t="s">
        <v>220</v>
      </c>
      <c r="D112"/>
      <c r="E112" s="9" t="s">
        <v>223</v>
      </c>
      <c r="G112" s="9">
        <v>2</v>
      </c>
      <c r="H112" s="9">
        <f>SUMIF(Mouvement!B:B,Tableau1[[#This Row],[Références]],Mouvement!H:H)</f>
        <v>0</v>
      </c>
      <c r="I112" s="9">
        <f t="shared" si="5"/>
        <v>2</v>
      </c>
      <c r="J112" s="9">
        <v>1</v>
      </c>
      <c r="K112" s="9" t="str">
        <f t="shared" si="4"/>
        <v>stock OK</v>
      </c>
    </row>
    <row r="113" spans="2:11" x14ac:dyDescent="0.25">
      <c r="B113" s="9" t="s">
        <v>224</v>
      </c>
      <c r="C113" s="9" t="s">
        <v>220</v>
      </c>
      <c r="D113"/>
      <c r="E113" s="9" t="s">
        <v>225</v>
      </c>
      <c r="G113" s="9">
        <v>2</v>
      </c>
      <c r="H113" s="9">
        <f>SUMIF(Mouvement!B:B,Tableau1[[#This Row],[Références]],Mouvement!H:H)</f>
        <v>0</v>
      </c>
      <c r="I113" s="9">
        <f t="shared" si="5"/>
        <v>2</v>
      </c>
      <c r="J113" s="9">
        <v>1</v>
      </c>
      <c r="K113" s="9" t="str">
        <f t="shared" si="4"/>
        <v>stock OK</v>
      </c>
    </row>
    <row r="114" spans="2:11" x14ac:dyDescent="0.25">
      <c r="C114" s="9" t="s">
        <v>220</v>
      </c>
      <c r="D114" t="s">
        <v>220</v>
      </c>
      <c r="E114" s="9" t="s">
        <v>226</v>
      </c>
      <c r="G114" s="9">
        <v>5</v>
      </c>
      <c r="H114" s="9">
        <f>SUMIF(Mouvement!B:B,Tableau1[[#This Row],[Références]],Mouvement!H:H)</f>
        <v>0</v>
      </c>
      <c r="I114" s="9">
        <f t="shared" si="5"/>
        <v>5</v>
      </c>
      <c r="J114" s="9">
        <v>1</v>
      </c>
      <c r="K114" s="9" t="str">
        <f t="shared" si="4"/>
        <v>stock OK</v>
      </c>
    </row>
    <row r="115" spans="2:11" x14ac:dyDescent="0.25">
      <c r="B115" s="9" t="s">
        <v>227</v>
      </c>
      <c r="C115" s="9" t="s">
        <v>220</v>
      </c>
      <c r="D115" t="s">
        <v>220</v>
      </c>
      <c r="E115" s="9" t="s">
        <v>228</v>
      </c>
      <c r="G115" s="9">
        <v>7</v>
      </c>
      <c r="H115" s="9">
        <f>SUMIF(Mouvement!B:B,Tableau1[[#This Row],[Références]],Mouvement!H:H)</f>
        <v>0</v>
      </c>
      <c r="I115" s="9">
        <f t="shared" si="5"/>
        <v>7</v>
      </c>
      <c r="J115" s="9">
        <v>1</v>
      </c>
      <c r="K115" s="9" t="str">
        <f t="shared" si="4"/>
        <v>stock OK</v>
      </c>
    </row>
    <row r="116" spans="2:11" x14ac:dyDescent="0.25">
      <c r="B116" s="9" t="s">
        <v>229</v>
      </c>
      <c r="C116" s="9" t="s">
        <v>220</v>
      </c>
      <c r="D116" t="s">
        <v>220</v>
      </c>
      <c r="E116" s="9" t="s">
        <v>230</v>
      </c>
      <c r="G116" s="9">
        <v>5</v>
      </c>
      <c r="H116" s="9">
        <f>SUMIF(Mouvement!B:B,Tableau1[[#This Row],[Références]],Mouvement!H:H)</f>
        <v>0</v>
      </c>
      <c r="I116" s="9">
        <f t="shared" si="5"/>
        <v>5</v>
      </c>
      <c r="J116" s="9">
        <v>1</v>
      </c>
      <c r="K116" s="9" t="str">
        <f t="shared" si="4"/>
        <v>stock OK</v>
      </c>
    </row>
    <row r="117" spans="2:11" x14ac:dyDescent="0.25">
      <c r="B117" s="9" t="s">
        <v>231</v>
      </c>
      <c r="C117" s="9" t="s">
        <v>220</v>
      </c>
      <c r="D117" t="s">
        <v>220</v>
      </c>
      <c r="E117" s="75" t="s">
        <v>232</v>
      </c>
      <c r="G117" s="9">
        <v>9</v>
      </c>
      <c r="H117" s="9">
        <f>SUMIF(Mouvement!B:B,Tableau1[[#This Row],[Références]],Mouvement!H:H)</f>
        <v>0</v>
      </c>
      <c r="I117" s="9">
        <f t="shared" si="5"/>
        <v>9</v>
      </c>
      <c r="J117" s="9">
        <v>1</v>
      </c>
      <c r="K117" s="9" t="str">
        <f t="shared" si="4"/>
        <v>stock OK</v>
      </c>
    </row>
    <row r="118" spans="2:11" x14ac:dyDescent="0.25">
      <c r="B118" s="9" t="s">
        <v>233</v>
      </c>
      <c r="C118" s="9" t="s">
        <v>220</v>
      </c>
      <c r="D118" t="s">
        <v>220</v>
      </c>
      <c r="E118" s="9" t="s">
        <v>234</v>
      </c>
      <c r="G118" s="9">
        <v>5</v>
      </c>
      <c r="H118" s="9">
        <f>SUMIF(Mouvement!B:B,Tableau1[[#This Row],[Références]],Mouvement!H:H)</f>
        <v>0</v>
      </c>
      <c r="I118" s="9">
        <f t="shared" si="5"/>
        <v>5</v>
      </c>
      <c r="J118" s="9">
        <v>1</v>
      </c>
      <c r="K118" s="9" t="str">
        <f t="shared" si="4"/>
        <v>stock OK</v>
      </c>
    </row>
    <row r="119" spans="2:11" x14ac:dyDescent="0.25">
      <c r="B119" s="9" t="s">
        <v>235</v>
      </c>
      <c r="C119" s="9" t="s">
        <v>236</v>
      </c>
      <c r="D119" t="s">
        <v>220</v>
      </c>
      <c r="E119" s="9" t="s">
        <v>237</v>
      </c>
      <c r="F119" s="9">
        <v>623.04</v>
      </c>
      <c r="G119" s="9">
        <v>44</v>
      </c>
      <c r="H119" s="9">
        <f>SUMIF(Mouvement!B:B,Tableau1[[#This Row],[Références]],Mouvement!H:H)</f>
        <v>0</v>
      </c>
      <c r="I119" s="9">
        <f t="shared" si="5"/>
        <v>44</v>
      </c>
      <c r="J119" s="9">
        <v>1</v>
      </c>
      <c r="K119" s="9" t="str">
        <f t="shared" si="4"/>
        <v>stock OK</v>
      </c>
    </row>
    <row r="120" spans="2:11" x14ac:dyDescent="0.25">
      <c r="B120" s="9" t="s">
        <v>238</v>
      </c>
      <c r="C120" s="9" t="s">
        <v>239</v>
      </c>
      <c r="D120" t="s">
        <v>220</v>
      </c>
      <c r="E120" s="9" t="s">
        <v>240</v>
      </c>
      <c r="F120" s="76"/>
      <c r="G120" s="9">
        <v>1</v>
      </c>
      <c r="H120" s="9">
        <f>SUMIF(Mouvement!B:B,Tableau1[[#This Row],[Références]],Mouvement!H:H)</f>
        <v>0</v>
      </c>
      <c r="I120" s="9">
        <f t="shared" si="5"/>
        <v>1</v>
      </c>
      <c r="J120" s="9">
        <v>1</v>
      </c>
      <c r="K120" s="9" t="str">
        <f t="shared" si="4"/>
        <v>stock OK</v>
      </c>
    </row>
    <row r="121" spans="2:11" x14ac:dyDescent="0.25">
      <c r="B121" s="9" t="s">
        <v>241</v>
      </c>
      <c r="C121" s="9" t="s">
        <v>242</v>
      </c>
      <c r="D121" t="s">
        <v>220</v>
      </c>
      <c r="E121" s="9" t="s">
        <v>243</v>
      </c>
      <c r="F121" s="9">
        <v>361.4</v>
      </c>
      <c r="G121" s="9">
        <v>5</v>
      </c>
      <c r="H121" s="9">
        <f>SUMIF(Mouvement!B:B,Tableau1[[#This Row],[Références]],Mouvement!H:H)</f>
        <v>0</v>
      </c>
      <c r="I121" s="9">
        <f t="shared" si="5"/>
        <v>5</v>
      </c>
      <c r="J121" s="9">
        <v>1</v>
      </c>
      <c r="K121" s="9" t="str">
        <f t="shared" si="4"/>
        <v>stock OK</v>
      </c>
    </row>
    <row r="122" spans="2:11" x14ac:dyDescent="0.25">
      <c r="B122" s="9" t="s">
        <v>244</v>
      </c>
      <c r="C122" s="9" t="s">
        <v>242</v>
      </c>
      <c r="D122"/>
      <c r="E122" s="9" t="s">
        <v>245</v>
      </c>
      <c r="F122" s="9">
        <v>132.1</v>
      </c>
      <c r="G122" s="9">
        <v>5</v>
      </c>
      <c r="H122" s="9">
        <f>SUMIF(Mouvement!B:B,Tableau1[[#This Row],[Références]],Mouvement!H:H)</f>
        <v>0</v>
      </c>
      <c r="I122" s="9">
        <f t="shared" si="5"/>
        <v>5</v>
      </c>
      <c r="J122" s="9">
        <v>1</v>
      </c>
      <c r="K122" s="9" t="str">
        <f t="shared" si="4"/>
        <v>stock OK</v>
      </c>
    </row>
    <row r="123" spans="2:11" x14ac:dyDescent="0.25">
      <c r="C123" s="9" t="s">
        <v>242</v>
      </c>
      <c r="D123"/>
      <c r="E123" s="9" t="s">
        <v>243</v>
      </c>
      <c r="G123" s="9">
        <v>1</v>
      </c>
      <c r="H123" s="9">
        <f>SUMIF(Mouvement!B:B,Tableau1[[#This Row],[Références]],Mouvement!H:H)</f>
        <v>0</v>
      </c>
      <c r="I123" s="9">
        <f t="shared" si="5"/>
        <v>1</v>
      </c>
      <c r="J123" s="9">
        <v>1</v>
      </c>
      <c r="K123" s="9" t="str">
        <f t="shared" si="4"/>
        <v>stock OK</v>
      </c>
    </row>
    <row r="124" spans="2:11" x14ac:dyDescent="0.25">
      <c r="B124" s="9" t="s">
        <v>246</v>
      </c>
      <c r="C124" s="9" t="s">
        <v>242</v>
      </c>
      <c r="D124" t="s">
        <v>242</v>
      </c>
      <c r="E124" s="9" t="s">
        <v>243</v>
      </c>
      <c r="F124" s="9">
        <v>638.52</v>
      </c>
      <c r="G124" s="9">
        <v>6</v>
      </c>
      <c r="H124" s="9">
        <f>SUMIF(Mouvement!B:B,Tableau1[[#This Row],[Références]],Mouvement!H:H)</f>
        <v>0</v>
      </c>
      <c r="I124" s="9">
        <f t="shared" si="5"/>
        <v>6</v>
      </c>
      <c r="J124" s="9">
        <v>1</v>
      </c>
      <c r="K124" s="9" t="str">
        <f t="shared" si="4"/>
        <v>stock OK</v>
      </c>
    </row>
    <row r="125" spans="2:11" x14ac:dyDescent="0.25">
      <c r="B125" s="9" t="s">
        <v>247</v>
      </c>
      <c r="C125" s="9" t="s">
        <v>248</v>
      </c>
      <c r="D125" t="s">
        <v>242</v>
      </c>
      <c r="E125" s="9" t="s">
        <v>249</v>
      </c>
      <c r="F125" s="9">
        <v>1320</v>
      </c>
      <c r="G125" s="9">
        <v>30</v>
      </c>
      <c r="H125" s="9">
        <f>SUMIF(Mouvement!B:B,Tableau1[[#This Row],[Références]],Mouvement!H:H)</f>
        <v>0</v>
      </c>
      <c r="I125" s="9">
        <f t="shared" si="5"/>
        <v>30</v>
      </c>
      <c r="J125" s="9">
        <v>1</v>
      </c>
      <c r="K125" s="9" t="str">
        <f t="shared" si="4"/>
        <v>stock OK</v>
      </c>
    </row>
    <row r="126" spans="2:11" x14ac:dyDescent="0.25">
      <c r="B126" s="9" t="s">
        <v>250</v>
      </c>
      <c r="C126" s="9" t="s">
        <v>251</v>
      </c>
      <c r="D126" t="s">
        <v>242</v>
      </c>
      <c r="E126" s="9" t="s">
        <v>252</v>
      </c>
      <c r="G126" s="9">
        <v>1</v>
      </c>
      <c r="H126" s="9">
        <f>SUMIF(Mouvement!B:B,Tableau1[[#This Row],[Références]],Mouvement!H:H)</f>
        <v>0</v>
      </c>
      <c r="I126" s="9">
        <f t="shared" si="5"/>
        <v>1</v>
      </c>
      <c r="J126" s="9">
        <v>1</v>
      </c>
      <c r="K126" s="9" t="str">
        <f t="shared" si="4"/>
        <v>stock OK</v>
      </c>
    </row>
    <row r="127" spans="2:11" x14ac:dyDescent="0.25">
      <c r="B127" s="9" t="s">
        <v>253</v>
      </c>
      <c r="C127" s="9" t="s">
        <v>254</v>
      </c>
      <c r="D127" t="s">
        <v>242</v>
      </c>
      <c r="E127" s="9" t="s">
        <v>252</v>
      </c>
      <c r="F127" s="9">
        <v>192</v>
      </c>
      <c r="G127" s="9">
        <v>16</v>
      </c>
      <c r="H127" s="9">
        <f>SUMIF(Mouvement!B:B,Tableau1[[#This Row],[Références]],Mouvement!H:H)</f>
        <v>0</v>
      </c>
      <c r="I127" s="9">
        <f t="shared" si="5"/>
        <v>16</v>
      </c>
      <c r="J127" s="9">
        <v>1</v>
      </c>
      <c r="K127" s="9" t="str">
        <f t="shared" si="4"/>
        <v>stock OK</v>
      </c>
    </row>
    <row r="128" spans="2:11" x14ac:dyDescent="0.25">
      <c r="B128" s="9" t="s">
        <v>255</v>
      </c>
      <c r="C128" s="9" t="s">
        <v>254</v>
      </c>
      <c r="D128" t="s">
        <v>248</v>
      </c>
      <c r="E128" s="9" t="s">
        <v>252</v>
      </c>
      <c r="F128" s="9">
        <v>69.3</v>
      </c>
      <c r="G128" s="9">
        <v>7</v>
      </c>
      <c r="H128" s="9">
        <f>SUMIF(Mouvement!B:B,Tableau1[[#This Row],[Références]],Mouvement!H:H)</f>
        <v>0</v>
      </c>
      <c r="I128" s="9">
        <f t="shared" si="5"/>
        <v>7</v>
      </c>
      <c r="J128" s="9">
        <v>1</v>
      </c>
      <c r="K128" s="9" t="str">
        <f t="shared" si="4"/>
        <v>stock OK</v>
      </c>
    </row>
    <row r="129" spans="2:11" x14ac:dyDescent="0.25">
      <c r="B129" s="9" t="s">
        <v>256</v>
      </c>
      <c r="C129" s="9" t="s">
        <v>254</v>
      </c>
      <c r="D129"/>
      <c r="E129" s="9" t="s">
        <v>252</v>
      </c>
      <c r="F129" s="9">
        <v>7.5</v>
      </c>
      <c r="G129" s="9">
        <v>1</v>
      </c>
      <c r="H129" s="9">
        <f>SUMIF(Mouvement!B:B,Tableau1[[#This Row],[Références]],Mouvement!H:H)</f>
        <v>0</v>
      </c>
      <c r="I129" s="9">
        <f t="shared" si="5"/>
        <v>1</v>
      </c>
      <c r="J129" s="9">
        <v>1</v>
      </c>
      <c r="K129" s="9" t="str">
        <f t="shared" si="4"/>
        <v>stock OK</v>
      </c>
    </row>
    <row r="130" spans="2:11" x14ac:dyDescent="0.25">
      <c r="B130" s="9" t="s">
        <v>257</v>
      </c>
      <c r="C130" s="9" t="s">
        <v>254</v>
      </c>
      <c r="D130"/>
      <c r="E130" s="75" t="s">
        <v>252</v>
      </c>
      <c r="F130" s="9">
        <v>204</v>
      </c>
      <c r="G130" s="9">
        <v>24</v>
      </c>
      <c r="H130" s="9">
        <f>SUMIF(Mouvement!B:B,Tableau1[[#This Row],[Références]],Mouvement!H:H)</f>
        <v>0</v>
      </c>
      <c r="I130" s="9">
        <f t="shared" si="5"/>
        <v>24</v>
      </c>
      <c r="J130" s="9">
        <v>1</v>
      </c>
      <c r="K130" s="9" t="str">
        <f t="shared" si="4"/>
        <v>stock OK</v>
      </c>
    </row>
    <row r="131" spans="2:11" x14ac:dyDescent="0.25">
      <c r="B131" s="9" t="s">
        <v>258</v>
      </c>
      <c r="C131" s="9" t="s">
        <v>254</v>
      </c>
      <c r="D131"/>
      <c r="E131" s="9" t="s">
        <v>252</v>
      </c>
      <c r="F131" s="9">
        <v>207</v>
      </c>
      <c r="G131" s="9">
        <v>3</v>
      </c>
      <c r="H131" s="9">
        <f>SUMIF(Mouvement!B:B,Tableau1[[#This Row],[Références]],Mouvement!H:H)</f>
        <v>0</v>
      </c>
      <c r="I131" s="9">
        <f t="shared" si="5"/>
        <v>3</v>
      </c>
      <c r="J131" s="9">
        <v>1</v>
      </c>
      <c r="K131" s="9" t="str">
        <f t="shared" si="4"/>
        <v>stock OK</v>
      </c>
    </row>
    <row r="132" spans="2:11" x14ac:dyDescent="0.25">
      <c r="B132" s="9" t="s">
        <v>259</v>
      </c>
      <c r="C132" s="9" t="s">
        <v>254</v>
      </c>
      <c r="D132"/>
      <c r="E132" s="9" t="s">
        <v>252</v>
      </c>
      <c r="G132" s="77">
        <v>1</v>
      </c>
      <c r="H132" s="9">
        <f>SUMIF(Mouvement!B:B,Tableau1[[#This Row],[Références]],Mouvement!H:H)</f>
        <v>0</v>
      </c>
      <c r="I132" s="9">
        <f t="shared" ref="I132:I145" si="6">SUM(G132:H132)</f>
        <v>1</v>
      </c>
      <c r="J132" s="9">
        <v>1</v>
      </c>
      <c r="K132" s="9" t="str">
        <f t="shared" ref="K132:K195" si="7">IF(I132&lt;J132,"Commander","stock OK")</f>
        <v>stock OK</v>
      </c>
    </row>
    <row r="133" spans="2:11" x14ac:dyDescent="0.25">
      <c r="B133" s="71">
        <v>805573</v>
      </c>
      <c r="C133" s="71" t="s">
        <v>260</v>
      </c>
      <c r="D133"/>
      <c r="E133" s="71" t="s">
        <v>261</v>
      </c>
      <c r="F133" s="9">
        <v>6048</v>
      </c>
      <c r="G133" s="71">
        <v>28</v>
      </c>
      <c r="H133" s="9">
        <f>SUMIF(Mouvement!B:B,Tableau1[[#This Row],[Références]],Mouvement!H:H)</f>
        <v>0</v>
      </c>
      <c r="I133" s="9">
        <f t="shared" si="6"/>
        <v>28</v>
      </c>
      <c r="J133" s="9">
        <v>1</v>
      </c>
      <c r="K133" s="9" t="str">
        <f t="shared" si="7"/>
        <v>stock OK</v>
      </c>
    </row>
    <row r="134" spans="2:11" x14ac:dyDescent="0.25">
      <c r="B134" s="9">
        <v>783257</v>
      </c>
      <c r="C134" s="9" t="s">
        <v>260</v>
      </c>
      <c r="D134"/>
      <c r="E134" s="9" t="s">
        <v>262</v>
      </c>
      <c r="F134" s="9">
        <v>634.48</v>
      </c>
      <c r="G134" s="9">
        <v>2</v>
      </c>
      <c r="H134" s="9">
        <f>SUMIF(Mouvement!B:B,Tableau1[[#This Row],[Références]],Mouvement!H:H)</f>
        <v>0</v>
      </c>
      <c r="I134" s="9">
        <f t="shared" si="6"/>
        <v>2</v>
      </c>
      <c r="J134" s="9">
        <v>1</v>
      </c>
      <c r="K134" s="9" t="str">
        <f t="shared" si="7"/>
        <v>stock OK</v>
      </c>
    </row>
    <row r="135" spans="2:11" x14ac:dyDescent="0.25">
      <c r="B135" s="9">
        <v>704980</v>
      </c>
      <c r="C135" s="9" t="s">
        <v>260</v>
      </c>
      <c r="D135"/>
      <c r="E135" s="9" t="s">
        <v>263</v>
      </c>
      <c r="F135" s="9">
        <v>14</v>
      </c>
      <c r="G135" s="9">
        <v>2</v>
      </c>
      <c r="H135" s="9">
        <f>SUMIF(Mouvement!B:B,Tableau1[[#This Row],[Références]],Mouvement!H:H)</f>
        <v>0</v>
      </c>
      <c r="I135" s="9">
        <f t="shared" si="6"/>
        <v>2</v>
      </c>
      <c r="J135" s="9">
        <v>1</v>
      </c>
      <c r="K135" s="9" t="str">
        <f t="shared" si="7"/>
        <v>stock OK</v>
      </c>
    </row>
    <row r="136" spans="2:11" x14ac:dyDescent="0.25">
      <c r="B136" s="9">
        <v>706104</v>
      </c>
      <c r="C136" s="9" t="s">
        <v>260</v>
      </c>
      <c r="D136"/>
      <c r="E136" s="9" t="s">
        <v>264</v>
      </c>
      <c r="F136" s="9">
        <v>45</v>
      </c>
      <c r="G136" s="9">
        <v>3</v>
      </c>
      <c r="H136" s="9">
        <f>SUMIF(Mouvement!B:B,Tableau1[[#This Row],[Références]],Mouvement!H:H)</f>
        <v>0</v>
      </c>
      <c r="I136" s="9">
        <f t="shared" si="6"/>
        <v>3</v>
      </c>
      <c r="J136" s="9">
        <v>1</v>
      </c>
      <c r="K136" s="9" t="str">
        <f t="shared" si="7"/>
        <v>stock OK</v>
      </c>
    </row>
    <row r="137" spans="2:11" x14ac:dyDescent="0.25">
      <c r="B137" s="9">
        <v>704964</v>
      </c>
      <c r="C137" s="9" t="s">
        <v>260</v>
      </c>
      <c r="D137"/>
      <c r="E137" s="9" t="s">
        <v>265</v>
      </c>
      <c r="G137" s="9">
        <v>1</v>
      </c>
      <c r="H137" s="9">
        <f>SUMIF(Mouvement!B:B,Tableau1[[#This Row],[Références]],Mouvement!H:H)</f>
        <v>0</v>
      </c>
      <c r="I137" s="9">
        <f t="shared" si="6"/>
        <v>1</v>
      </c>
      <c r="J137" s="9">
        <v>1</v>
      </c>
      <c r="K137" s="9" t="str">
        <f t="shared" si="7"/>
        <v>stock OK</v>
      </c>
    </row>
    <row r="138" spans="2:11" x14ac:dyDescent="0.25">
      <c r="B138" s="9">
        <v>804973</v>
      </c>
      <c r="C138" s="9" t="s">
        <v>260</v>
      </c>
      <c r="D138"/>
      <c r="E138" s="9" t="s">
        <v>266</v>
      </c>
      <c r="F138" s="9">
        <v>158.22</v>
      </c>
      <c r="G138" s="9">
        <v>3</v>
      </c>
      <c r="H138" s="9">
        <f>SUMIF(Mouvement!B:B,Tableau1[[#This Row],[Références]],Mouvement!H:H)</f>
        <v>0</v>
      </c>
      <c r="I138" s="9">
        <f t="shared" si="6"/>
        <v>3</v>
      </c>
      <c r="J138" s="9">
        <v>1</v>
      </c>
      <c r="K138" s="9" t="str">
        <f t="shared" si="7"/>
        <v>stock OK</v>
      </c>
    </row>
    <row r="139" spans="2:11" x14ac:dyDescent="0.25">
      <c r="B139" s="9">
        <v>80410</v>
      </c>
      <c r="C139" s="9" t="s">
        <v>260</v>
      </c>
      <c r="D139"/>
      <c r="E139" s="9" t="s">
        <v>267</v>
      </c>
      <c r="G139" s="9">
        <v>4</v>
      </c>
      <c r="H139" s="9">
        <f>SUMIF(Mouvement!B:B,Tableau1[[#This Row],[Références]],Mouvement!H:H)</f>
        <v>0</v>
      </c>
      <c r="I139" s="9">
        <f t="shared" si="6"/>
        <v>4</v>
      </c>
      <c r="J139" s="9">
        <v>1</v>
      </c>
      <c r="K139" s="9" t="str">
        <f t="shared" si="7"/>
        <v>stock OK</v>
      </c>
    </row>
    <row r="140" spans="2:11" x14ac:dyDescent="0.25">
      <c r="B140" s="9">
        <v>80271</v>
      </c>
      <c r="C140" s="9" t="s">
        <v>260</v>
      </c>
      <c r="D140"/>
      <c r="E140" s="9" t="s">
        <v>268</v>
      </c>
      <c r="G140" s="9">
        <v>1</v>
      </c>
      <c r="H140" s="9">
        <f>SUMIF(Mouvement!B:B,Tableau1[[#This Row],[Références]],Mouvement!H:H)</f>
        <v>0</v>
      </c>
      <c r="I140" s="9">
        <f t="shared" si="6"/>
        <v>1</v>
      </c>
      <c r="J140" s="9">
        <v>1</v>
      </c>
      <c r="K140" s="9" t="str">
        <f t="shared" si="7"/>
        <v>stock OK</v>
      </c>
    </row>
    <row r="141" spans="2:11" x14ac:dyDescent="0.25">
      <c r="B141" s="9">
        <v>783250</v>
      </c>
      <c r="C141" s="9" t="s">
        <v>260</v>
      </c>
      <c r="D141"/>
      <c r="E141" s="9" t="s">
        <v>269</v>
      </c>
      <c r="G141" s="9">
        <v>1</v>
      </c>
      <c r="H141" s="9">
        <f>SUMIF(Mouvement!B:B,Tableau1[[#This Row],[Références]],Mouvement!H:H)</f>
        <v>0</v>
      </c>
      <c r="I141" s="9">
        <f t="shared" si="6"/>
        <v>1</v>
      </c>
      <c r="J141" s="9">
        <v>1</v>
      </c>
      <c r="K141" s="9" t="str">
        <f t="shared" si="7"/>
        <v>stock OK</v>
      </c>
    </row>
    <row r="142" spans="2:11" x14ac:dyDescent="0.25">
      <c r="B142" s="9">
        <v>783256</v>
      </c>
      <c r="C142" s="9" t="s">
        <v>260</v>
      </c>
      <c r="D142"/>
      <c r="E142" s="9" t="s">
        <v>270</v>
      </c>
      <c r="G142" s="9">
        <v>1</v>
      </c>
      <c r="H142" s="9">
        <f>SUMIF(Mouvement!B:B,Tableau1[[#This Row],[Références]],Mouvement!H:H)</f>
        <v>0</v>
      </c>
      <c r="I142" s="9">
        <f t="shared" si="6"/>
        <v>1</v>
      </c>
      <c r="J142" s="9">
        <v>1</v>
      </c>
      <c r="K142" s="9" t="str">
        <f t="shared" si="7"/>
        <v>stock OK</v>
      </c>
    </row>
    <row r="143" spans="2:11" x14ac:dyDescent="0.25">
      <c r="B143" s="9">
        <v>704967</v>
      </c>
      <c r="C143" s="9" t="s">
        <v>260</v>
      </c>
      <c r="D143"/>
      <c r="E143" s="9" t="s">
        <v>271</v>
      </c>
      <c r="F143" s="9">
        <v>11.12</v>
      </c>
      <c r="G143" s="9">
        <v>1</v>
      </c>
      <c r="H143" s="9">
        <f>SUMIF(Mouvement!B:B,Tableau1[[#This Row],[Références]],Mouvement!H:H)</f>
        <v>0</v>
      </c>
      <c r="I143" s="9">
        <f t="shared" si="6"/>
        <v>1</v>
      </c>
      <c r="J143" s="9">
        <v>1</v>
      </c>
      <c r="K143" s="9" t="str">
        <f t="shared" si="7"/>
        <v>stock OK</v>
      </c>
    </row>
    <row r="144" spans="2:11" x14ac:dyDescent="0.25">
      <c r="B144" s="9">
        <v>784382</v>
      </c>
      <c r="C144" s="9" t="s">
        <v>260</v>
      </c>
      <c r="D144"/>
      <c r="E144" s="9" t="s">
        <v>272</v>
      </c>
      <c r="F144" s="9">
        <v>197.76</v>
      </c>
      <c r="G144" s="9">
        <v>1</v>
      </c>
      <c r="H144" s="9">
        <f>SUMIF(Mouvement!B:B,Tableau1[[#This Row],[Références]],Mouvement!H:H)</f>
        <v>0</v>
      </c>
      <c r="I144" s="9">
        <f t="shared" si="6"/>
        <v>1</v>
      </c>
      <c r="J144" s="9">
        <v>1</v>
      </c>
      <c r="K144" s="9" t="str">
        <f t="shared" si="7"/>
        <v>stock OK</v>
      </c>
    </row>
    <row r="145" spans="2:11" x14ac:dyDescent="0.25">
      <c r="B145" s="9">
        <v>772384</v>
      </c>
      <c r="C145" s="9" t="s">
        <v>260</v>
      </c>
      <c r="D145"/>
      <c r="E145" s="9" t="s">
        <v>273</v>
      </c>
      <c r="G145" s="9">
        <v>1</v>
      </c>
      <c r="H145" s="9">
        <f>SUMIF(Mouvement!B:B,Tableau1[[#This Row],[Références]],Mouvement!H:H)</f>
        <v>0</v>
      </c>
      <c r="I145" s="9">
        <f t="shared" si="6"/>
        <v>1</v>
      </c>
      <c r="J145" s="9">
        <v>1</v>
      </c>
      <c r="K145" s="9" t="str">
        <f t="shared" si="7"/>
        <v>stock OK</v>
      </c>
    </row>
    <row r="146" spans="2:11" x14ac:dyDescent="0.25">
      <c r="B146" s="9" t="s">
        <v>274</v>
      </c>
      <c r="C146" s="9" t="s">
        <v>260</v>
      </c>
      <c r="D146"/>
      <c r="E146" s="9" t="s">
        <v>275</v>
      </c>
      <c r="G146" s="9">
        <v>1</v>
      </c>
      <c r="H146" s="9">
        <f>SUMIF(Mouvement!B:B,Tableau1[[#This Row],[Références]],Mouvement!H:H)</f>
        <v>0</v>
      </c>
      <c r="I146" s="9">
        <f t="shared" ref="I146:I209" si="8">SUM(G146:H146)</f>
        <v>1</v>
      </c>
      <c r="J146" s="9">
        <v>1</v>
      </c>
      <c r="K146" s="9" t="str">
        <f t="shared" si="7"/>
        <v>stock OK</v>
      </c>
    </row>
    <row r="147" spans="2:11" x14ac:dyDescent="0.25">
      <c r="B147" s="9">
        <v>704965</v>
      </c>
      <c r="C147" s="9" t="s">
        <v>260</v>
      </c>
      <c r="D147"/>
      <c r="E147" s="9" t="s">
        <v>276</v>
      </c>
      <c r="F147" s="9">
        <v>116.47</v>
      </c>
      <c r="G147" s="9">
        <v>19</v>
      </c>
      <c r="H147" s="9">
        <f>SUMIF(Mouvement!B:B,Tableau1[[#This Row],[Références]],Mouvement!H:H)</f>
        <v>0</v>
      </c>
      <c r="I147" s="9">
        <f t="shared" si="8"/>
        <v>19</v>
      </c>
      <c r="J147" s="9">
        <v>1</v>
      </c>
      <c r="K147" s="9" t="str">
        <f t="shared" si="7"/>
        <v>stock OK</v>
      </c>
    </row>
    <row r="148" spans="2:11" x14ac:dyDescent="0.25">
      <c r="B148" s="9" t="s">
        <v>277</v>
      </c>
      <c r="C148" s="9" t="s">
        <v>278</v>
      </c>
      <c r="D148"/>
      <c r="E148" s="9" t="s">
        <v>237</v>
      </c>
      <c r="F148" s="9">
        <v>1128.4000000000001</v>
      </c>
      <c r="G148" s="9">
        <v>13</v>
      </c>
      <c r="H148" s="9">
        <f>SUMIF(Mouvement!B:B,Tableau1[[#This Row],[Références]],Mouvement!H:H)</f>
        <v>0</v>
      </c>
      <c r="I148" s="9">
        <f t="shared" si="8"/>
        <v>13</v>
      </c>
      <c r="J148" s="9">
        <v>1</v>
      </c>
      <c r="K148" s="9" t="str">
        <f t="shared" si="7"/>
        <v>stock OK</v>
      </c>
    </row>
    <row r="149" spans="2:11" x14ac:dyDescent="0.25">
      <c r="B149" s="9" t="s">
        <v>279</v>
      </c>
      <c r="C149" s="9" t="s">
        <v>278</v>
      </c>
      <c r="D149"/>
      <c r="E149" s="9" t="s">
        <v>280</v>
      </c>
      <c r="G149" s="9">
        <v>1</v>
      </c>
      <c r="H149" s="9">
        <f>SUMIF(Mouvement!B:B,Tableau1[[#This Row],[Références]],Mouvement!H:H)</f>
        <v>0</v>
      </c>
      <c r="I149" s="9">
        <f t="shared" si="8"/>
        <v>1</v>
      </c>
      <c r="J149" s="9">
        <v>1</v>
      </c>
      <c r="K149" s="9" t="str">
        <f t="shared" si="7"/>
        <v>stock OK</v>
      </c>
    </row>
    <row r="150" spans="2:11" x14ac:dyDescent="0.25">
      <c r="B150" s="9" t="s">
        <v>281</v>
      </c>
      <c r="C150" s="9" t="s">
        <v>278</v>
      </c>
      <c r="D150"/>
      <c r="E150" s="9" t="s">
        <v>282</v>
      </c>
      <c r="G150" s="9">
        <v>1</v>
      </c>
      <c r="H150" s="9">
        <f>SUMIF(Mouvement!B:B,Tableau1[[#This Row],[Références]],Mouvement!H:H)</f>
        <v>0</v>
      </c>
      <c r="I150" s="9">
        <f t="shared" si="8"/>
        <v>1</v>
      </c>
      <c r="J150" s="9">
        <v>1</v>
      </c>
      <c r="K150" s="9" t="str">
        <f t="shared" si="7"/>
        <v>stock OK</v>
      </c>
    </row>
    <row r="151" spans="2:11" x14ac:dyDescent="0.25">
      <c r="B151" s="9" t="s">
        <v>283</v>
      </c>
      <c r="C151" s="9" t="s">
        <v>284</v>
      </c>
      <c r="D151" t="s">
        <v>278</v>
      </c>
      <c r="E151" s="9" t="s">
        <v>285</v>
      </c>
      <c r="G151" s="9">
        <v>3</v>
      </c>
      <c r="H151" s="9">
        <f>SUMIF(Mouvement!B:B,Tableau1[[#This Row],[Références]],Mouvement!H:H)</f>
        <v>0</v>
      </c>
      <c r="I151" s="9">
        <f t="shared" si="8"/>
        <v>3</v>
      </c>
      <c r="J151" s="9">
        <v>1</v>
      </c>
      <c r="K151" s="9" t="str">
        <f t="shared" si="7"/>
        <v>stock OK</v>
      </c>
    </row>
    <row r="152" spans="2:11" x14ac:dyDescent="0.25">
      <c r="B152" s="9" t="s">
        <v>286</v>
      </c>
      <c r="C152" s="9" t="s">
        <v>287</v>
      </c>
      <c r="D152" t="s">
        <v>278</v>
      </c>
      <c r="E152" s="9" t="s">
        <v>288</v>
      </c>
      <c r="G152" s="9">
        <v>1</v>
      </c>
      <c r="H152" s="9">
        <f>SUMIF(Mouvement!B:B,Tableau1[[#This Row],[Références]],Mouvement!H:H)</f>
        <v>0</v>
      </c>
      <c r="I152" s="9">
        <f t="shared" si="8"/>
        <v>1</v>
      </c>
      <c r="J152" s="9">
        <v>1</v>
      </c>
      <c r="K152" s="9" t="str">
        <f t="shared" si="7"/>
        <v>stock OK</v>
      </c>
    </row>
    <row r="153" spans="2:11" x14ac:dyDescent="0.25">
      <c r="B153" s="9" t="s">
        <v>289</v>
      </c>
      <c r="C153" s="9" t="s">
        <v>290</v>
      </c>
      <c r="D153" t="s">
        <v>278</v>
      </c>
      <c r="E153" s="9" t="s">
        <v>240</v>
      </c>
      <c r="G153" s="9">
        <v>1</v>
      </c>
      <c r="H153" s="9">
        <f>SUMIF(Mouvement!B:B,Tableau1[[#This Row],[Références]],Mouvement!H:H)</f>
        <v>0</v>
      </c>
      <c r="I153" s="9">
        <f t="shared" si="8"/>
        <v>1</v>
      </c>
      <c r="J153" s="9">
        <v>1</v>
      </c>
      <c r="K153" s="9" t="str">
        <f t="shared" si="7"/>
        <v>stock OK</v>
      </c>
    </row>
    <row r="154" spans="2:11" x14ac:dyDescent="0.25">
      <c r="B154" s="9" t="s">
        <v>291</v>
      </c>
      <c r="C154" s="9" t="s">
        <v>292</v>
      </c>
      <c r="D154"/>
      <c r="E154" s="9" t="s">
        <v>293</v>
      </c>
      <c r="F154" s="9">
        <v>925.26</v>
      </c>
      <c r="G154" s="9">
        <v>7</v>
      </c>
      <c r="H154" s="9">
        <f>SUMIF(Mouvement!B:B,Tableau1[[#This Row],[Références]],Mouvement!H:H)</f>
        <v>0</v>
      </c>
      <c r="I154" s="9">
        <f t="shared" si="8"/>
        <v>7</v>
      </c>
      <c r="J154" s="9">
        <v>1</v>
      </c>
      <c r="K154" s="9" t="str">
        <f t="shared" si="7"/>
        <v>stock OK</v>
      </c>
    </row>
    <row r="155" spans="2:11" x14ac:dyDescent="0.25">
      <c r="B155" s="9" t="s">
        <v>294</v>
      </c>
      <c r="C155" s="9" t="s">
        <v>292</v>
      </c>
      <c r="D155"/>
      <c r="E155" s="75" t="s">
        <v>295</v>
      </c>
      <c r="F155" s="9">
        <v>247.08</v>
      </c>
      <c r="G155" s="9">
        <v>3</v>
      </c>
      <c r="H155" s="9">
        <f>SUMIF(Mouvement!B:B,Tableau1[[#This Row],[Références]],Mouvement!H:H)</f>
        <v>0</v>
      </c>
      <c r="I155" s="9">
        <f t="shared" si="8"/>
        <v>3</v>
      </c>
      <c r="J155" s="9">
        <v>1</v>
      </c>
      <c r="K155" s="9" t="str">
        <f t="shared" si="7"/>
        <v>stock OK</v>
      </c>
    </row>
    <row r="156" spans="2:11" x14ac:dyDescent="0.25">
      <c r="B156" s="9" t="s">
        <v>296</v>
      </c>
      <c r="C156" s="9" t="s">
        <v>292</v>
      </c>
      <c r="D156"/>
      <c r="E156" s="9" t="s">
        <v>297</v>
      </c>
      <c r="F156" s="9">
        <v>84.39</v>
      </c>
      <c r="G156" s="9">
        <v>1</v>
      </c>
      <c r="H156" s="9">
        <f>SUMIF(Mouvement!B:B,Tableau1[[#This Row],[Références]],Mouvement!H:H)</f>
        <v>0</v>
      </c>
      <c r="I156" s="9">
        <f t="shared" si="8"/>
        <v>1</v>
      </c>
      <c r="J156" s="9">
        <v>1</v>
      </c>
      <c r="K156" s="9" t="str">
        <f t="shared" si="7"/>
        <v>stock OK</v>
      </c>
    </row>
    <row r="157" spans="2:11" x14ac:dyDescent="0.25">
      <c r="B157" s="9" t="s">
        <v>298</v>
      </c>
      <c r="C157" s="9" t="s">
        <v>292</v>
      </c>
      <c r="D157"/>
      <c r="E157" s="9" t="s">
        <v>692</v>
      </c>
      <c r="F157" s="9">
        <v>22.41</v>
      </c>
      <c r="G157" s="9">
        <v>1</v>
      </c>
      <c r="H157" s="9">
        <f>SUMIF(Mouvement!B:B,Tableau1[[#This Row],[Références]],Mouvement!H:H)</f>
        <v>0</v>
      </c>
      <c r="I157" s="9">
        <f t="shared" si="8"/>
        <v>1</v>
      </c>
      <c r="J157" s="9">
        <v>1</v>
      </c>
      <c r="K157" s="9" t="str">
        <f t="shared" si="7"/>
        <v>stock OK</v>
      </c>
    </row>
    <row r="158" spans="2:11" x14ac:dyDescent="0.25">
      <c r="B158" s="9" t="s">
        <v>299</v>
      </c>
      <c r="C158" s="9" t="s">
        <v>292</v>
      </c>
      <c r="D158"/>
      <c r="E158" s="9" t="s">
        <v>693</v>
      </c>
      <c r="F158" s="9">
        <v>404.6</v>
      </c>
      <c r="G158" s="9">
        <v>4</v>
      </c>
      <c r="H158" s="9">
        <f>SUMIF(Mouvement!B:B,Tableau1[[#This Row],[Références]],Mouvement!H:H)</f>
        <v>0</v>
      </c>
      <c r="I158" s="9">
        <f t="shared" si="8"/>
        <v>4</v>
      </c>
      <c r="J158" s="9">
        <v>1</v>
      </c>
      <c r="K158" s="9" t="str">
        <f t="shared" si="7"/>
        <v>stock OK</v>
      </c>
    </row>
    <row r="159" spans="2:11" x14ac:dyDescent="0.25">
      <c r="B159" s="9" t="s">
        <v>301</v>
      </c>
      <c r="C159" s="9" t="s">
        <v>292</v>
      </c>
      <c r="D159"/>
      <c r="E159" s="9" t="s">
        <v>694</v>
      </c>
      <c r="F159" s="9">
        <v>218.04</v>
      </c>
      <c r="G159" s="9">
        <v>6</v>
      </c>
      <c r="H159" s="9">
        <f>SUMIF(Mouvement!B:B,Tableau1[[#This Row],[Références]],Mouvement!H:H)</f>
        <v>0</v>
      </c>
      <c r="I159" s="9">
        <f t="shared" si="8"/>
        <v>6</v>
      </c>
      <c r="J159" s="9">
        <v>1</v>
      </c>
      <c r="K159" s="9" t="str">
        <f t="shared" si="7"/>
        <v>stock OK</v>
      </c>
    </row>
    <row r="160" spans="2:11" x14ac:dyDescent="0.25">
      <c r="B160" s="9" t="s">
        <v>302</v>
      </c>
      <c r="C160" s="9" t="s">
        <v>292</v>
      </c>
      <c r="D160"/>
      <c r="E160" s="9" t="s">
        <v>300</v>
      </c>
      <c r="G160" s="9">
        <v>3</v>
      </c>
      <c r="H160" s="9">
        <f>SUMIF(Mouvement!B:B,Tableau1[[#This Row],[Références]],Mouvement!H:H)</f>
        <v>0</v>
      </c>
      <c r="I160" s="9">
        <f t="shared" si="8"/>
        <v>3</v>
      </c>
      <c r="J160" s="9">
        <v>1</v>
      </c>
      <c r="K160" s="9" t="str">
        <f t="shared" si="7"/>
        <v>stock OK</v>
      </c>
    </row>
    <row r="161" spans="2:11" x14ac:dyDescent="0.25">
      <c r="B161" s="9" t="s">
        <v>303</v>
      </c>
      <c r="C161" s="9" t="s">
        <v>292</v>
      </c>
      <c r="D161"/>
      <c r="E161" s="9" t="s">
        <v>304</v>
      </c>
      <c r="F161" s="9">
        <v>106.5</v>
      </c>
      <c r="G161" s="9">
        <v>2</v>
      </c>
      <c r="H161" s="9">
        <f>SUMIF(Mouvement!B:B,Tableau1[[#This Row],[Références]],Mouvement!H:H)</f>
        <v>0</v>
      </c>
      <c r="I161" s="9">
        <f t="shared" si="8"/>
        <v>2</v>
      </c>
      <c r="J161" s="9">
        <v>1</v>
      </c>
      <c r="K161" s="9" t="str">
        <f t="shared" si="7"/>
        <v>stock OK</v>
      </c>
    </row>
    <row r="162" spans="2:11" x14ac:dyDescent="0.25">
      <c r="B162" s="9" t="s">
        <v>305</v>
      </c>
      <c r="C162" s="9" t="s">
        <v>292</v>
      </c>
      <c r="D162"/>
      <c r="E162" s="9" t="s">
        <v>695</v>
      </c>
      <c r="F162" s="9">
        <v>82.88</v>
      </c>
      <c r="G162" s="9">
        <v>7</v>
      </c>
      <c r="H162" s="9">
        <f>SUMIF(Mouvement!B:B,Tableau1[[#This Row],[Références]],Mouvement!H:H)</f>
        <v>0</v>
      </c>
      <c r="I162" s="9">
        <f t="shared" si="8"/>
        <v>7</v>
      </c>
      <c r="J162" s="9">
        <v>1</v>
      </c>
      <c r="K162" s="9" t="str">
        <f t="shared" si="7"/>
        <v>stock OK</v>
      </c>
    </row>
    <row r="163" spans="2:11" x14ac:dyDescent="0.25">
      <c r="B163" s="9" t="s">
        <v>306</v>
      </c>
      <c r="C163" s="9" t="s">
        <v>292</v>
      </c>
      <c r="D163"/>
      <c r="E163" s="9" t="s">
        <v>696</v>
      </c>
      <c r="F163" s="9">
        <v>38.479999999999997</v>
      </c>
      <c r="G163" s="9">
        <v>4</v>
      </c>
      <c r="H163" s="9">
        <f>SUMIF(Mouvement!B:B,Tableau1[[#This Row],[Références]],Mouvement!H:H)</f>
        <v>0</v>
      </c>
      <c r="I163" s="9">
        <f t="shared" si="8"/>
        <v>4</v>
      </c>
      <c r="J163" s="9">
        <v>1</v>
      </c>
      <c r="K163" s="9" t="str">
        <f t="shared" si="7"/>
        <v>stock OK</v>
      </c>
    </row>
    <row r="164" spans="2:11" x14ac:dyDescent="0.25">
      <c r="B164" s="9" t="s">
        <v>308</v>
      </c>
      <c r="C164" s="9" t="s">
        <v>292</v>
      </c>
      <c r="D164"/>
      <c r="E164" s="9" t="s">
        <v>697</v>
      </c>
      <c r="F164" s="9">
        <v>540</v>
      </c>
      <c r="G164" s="9">
        <v>4</v>
      </c>
      <c r="H164" s="9">
        <f>SUMIF(Mouvement!B:B,Tableau1[[#This Row],[Références]],Mouvement!H:H)</f>
        <v>0</v>
      </c>
      <c r="I164" s="9">
        <f t="shared" si="8"/>
        <v>4</v>
      </c>
      <c r="J164" s="9">
        <v>1</v>
      </c>
      <c r="K164" s="9" t="str">
        <f t="shared" si="7"/>
        <v>stock OK</v>
      </c>
    </row>
    <row r="165" spans="2:11" x14ac:dyDescent="0.25">
      <c r="B165" s="9" t="s">
        <v>309</v>
      </c>
      <c r="C165" s="9" t="s">
        <v>310</v>
      </c>
      <c r="D165"/>
      <c r="E165" s="9" t="s">
        <v>311</v>
      </c>
      <c r="F165" s="76"/>
      <c r="G165" s="9">
        <v>1</v>
      </c>
      <c r="H165" s="9">
        <f>SUMIF(Mouvement!B:B,Tableau1[[#This Row],[Références]],Mouvement!H:H)</f>
        <v>0</v>
      </c>
      <c r="I165" s="9">
        <f t="shared" si="8"/>
        <v>1</v>
      </c>
      <c r="J165" s="9">
        <v>1</v>
      </c>
      <c r="K165" s="9" t="str">
        <f t="shared" si="7"/>
        <v>stock OK</v>
      </c>
    </row>
    <row r="166" spans="2:11" x14ac:dyDescent="0.25">
      <c r="B166" s="9" t="s">
        <v>312</v>
      </c>
      <c r="C166" s="9" t="s">
        <v>313</v>
      </c>
      <c r="D166"/>
      <c r="E166" s="9" t="s">
        <v>314</v>
      </c>
      <c r="G166" s="9">
        <v>1</v>
      </c>
      <c r="H166" s="9">
        <f>SUMIF(Mouvement!B:B,Tableau1[[#This Row],[Références]],Mouvement!H:H)</f>
        <v>0</v>
      </c>
      <c r="I166" s="9">
        <f t="shared" si="8"/>
        <v>1</v>
      </c>
      <c r="J166" s="9">
        <v>1</v>
      </c>
      <c r="K166" s="9" t="str">
        <f t="shared" si="7"/>
        <v>stock OK</v>
      </c>
    </row>
    <row r="167" spans="2:11" x14ac:dyDescent="0.25">
      <c r="B167" s="9" t="s">
        <v>315</v>
      </c>
      <c r="C167" s="9" t="s">
        <v>313</v>
      </c>
      <c r="D167"/>
      <c r="E167" s="9" t="s">
        <v>316</v>
      </c>
      <c r="F167" s="9">
        <v>3321.72</v>
      </c>
      <c r="G167" s="9">
        <v>18</v>
      </c>
      <c r="H167" s="9">
        <f>SUMIF(Mouvement!B:B,Tableau1[[#This Row],[Références]],Mouvement!H:H)</f>
        <v>0</v>
      </c>
      <c r="I167" s="9">
        <f t="shared" si="8"/>
        <v>18</v>
      </c>
      <c r="J167" s="9">
        <v>1</v>
      </c>
      <c r="K167" s="9" t="str">
        <f t="shared" si="7"/>
        <v>stock OK</v>
      </c>
    </row>
    <row r="168" spans="2:11" x14ac:dyDescent="0.25">
      <c r="B168" s="9">
        <v>19040001</v>
      </c>
      <c r="C168" s="9" t="s">
        <v>313</v>
      </c>
      <c r="D168"/>
      <c r="E168" s="9" t="s">
        <v>317</v>
      </c>
      <c r="G168" s="9">
        <v>4</v>
      </c>
      <c r="H168" s="9">
        <f>SUMIF(Mouvement!B:B,Tableau1[[#This Row],[Références]],Mouvement!H:H)</f>
        <v>0</v>
      </c>
      <c r="I168" s="9">
        <f t="shared" si="8"/>
        <v>4</v>
      </c>
      <c r="J168" s="9">
        <v>1</v>
      </c>
      <c r="K168" s="9" t="str">
        <f t="shared" si="7"/>
        <v>stock OK</v>
      </c>
    </row>
    <row r="169" spans="2:11" x14ac:dyDescent="0.25">
      <c r="B169" s="9">
        <v>17090001</v>
      </c>
      <c r="C169" s="9" t="s">
        <v>313</v>
      </c>
      <c r="D169"/>
      <c r="E169" s="9" t="s">
        <v>318</v>
      </c>
      <c r="G169" s="9">
        <v>1</v>
      </c>
      <c r="H169" s="9">
        <f>SUMIF(Mouvement!B:B,Tableau1[[#This Row],[Références]],Mouvement!H:H)</f>
        <v>0</v>
      </c>
      <c r="I169" s="9">
        <f t="shared" si="8"/>
        <v>1</v>
      </c>
      <c r="J169" s="9">
        <v>1</v>
      </c>
      <c r="K169" s="9" t="str">
        <f t="shared" si="7"/>
        <v>stock OK</v>
      </c>
    </row>
    <row r="170" spans="2:11" x14ac:dyDescent="0.25">
      <c r="B170" s="9">
        <v>17040001</v>
      </c>
      <c r="C170" s="9" t="s">
        <v>313</v>
      </c>
      <c r="D170"/>
      <c r="E170" s="9" t="s">
        <v>319</v>
      </c>
      <c r="G170" s="9">
        <v>1</v>
      </c>
      <c r="H170" s="9">
        <f>SUMIF(Mouvement!B:B,Tableau1[[#This Row],[Références]],Mouvement!H:H)</f>
        <v>0</v>
      </c>
      <c r="I170" s="9">
        <f t="shared" si="8"/>
        <v>1</v>
      </c>
      <c r="J170" s="9">
        <v>1</v>
      </c>
      <c r="K170" s="9" t="str">
        <f t="shared" si="7"/>
        <v>stock OK</v>
      </c>
    </row>
    <row r="171" spans="2:11" x14ac:dyDescent="0.25">
      <c r="B171" s="9" t="s">
        <v>320</v>
      </c>
      <c r="C171" s="9" t="s">
        <v>313</v>
      </c>
      <c r="D171"/>
      <c r="E171" s="9" t="s">
        <v>321</v>
      </c>
      <c r="G171" s="9">
        <v>1</v>
      </c>
      <c r="H171" s="9">
        <f>SUMIF(Mouvement!B:B,Tableau1[[#This Row],[Références]],Mouvement!H:H)</f>
        <v>0</v>
      </c>
      <c r="I171" s="9">
        <f t="shared" si="8"/>
        <v>1</v>
      </c>
      <c r="J171" s="9">
        <v>1</v>
      </c>
      <c r="K171" s="9" t="str">
        <f t="shared" si="7"/>
        <v>stock OK</v>
      </c>
    </row>
    <row r="172" spans="2:11" x14ac:dyDescent="0.25">
      <c r="B172" s="9" t="s">
        <v>322</v>
      </c>
      <c r="C172" s="9" t="s">
        <v>313</v>
      </c>
      <c r="D172"/>
      <c r="E172" s="9" t="s">
        <v>323</v>
      </c>
      <c r="G172" s="9">
        <v>2</v>
      </c>
      <c r="H172" s="9">
        <f>SUMIF(Mouvement!B:B,Tableau1[[#This Row],[Références]],Mouvement!H:H)</f>
        <v>0</v>
      </c>
      <c r="I172" s="9">
        <f t="shared" si="8"/>
        <v>2</v>
      </c>
      <c r="J172" s="9">
        <v>1</v>
      </c>
      <c r="K172" s="9" t="str">
        <f t="shared" si="7"/>
        <v>stock OK</v>
      </c>
    </row>
    <row r="173" spans="2:11" x14ac:dyDescent="0.25">
      <c r="B173" s="9" t="s">
        <v>324</v>
      </c>
      <c r="C173" s="9" t="s">
        <v>313</v>
      </c>
      <c r="D173"/>
      <c r="E173" s="9" t="s">
        <v>325</v>
      </c>
      <c r="G173" s="9">
        <v>2</v>
      </c>
      <c r="H173" s="9">
        <f>SUMIF(Mouvement!B:B,Tableau1[[#This Row],[Références]],Mouvement!H:H)</f>
        <v>0</v>
      </c>
      <c r="I173" s="9">
        <f t="shared" si="8"/>
        <v>2</v>
      </c>
      <c r="J173" s="9">
        <v>1</v>
      </c>
      <c r="K173" s="9" t="str">
        <f t="shared" si="7"/>
        <v>stock OK</v>
      </c>
    </row>
    <row r="174" spans="2:11" x14ac:dyDescent="0.25">
      <c r="B174" s="9" t="s">
        <v>326</v>
      </c>
      <c r="C174" s="9" t="s">
        <v>313</v>
      </c>
      <c r="D174"/>
      <c r="E174" s="9" t="s">
        <v>267</v>
      </c>
      <c r="F174" s="9">
        <v>226.12</v>
      </c>
      <c r="G174" s="9">
        <v>4</v>
      </c>
      <c r="H174" s="9">
        <f>SUMIF(Mouvement!B:B,Tableau1[[#This Row],[Références]],Mouvement!H:H)</f>
        <v>0</v>
      </c>
      <c r="I174" s="9">
        <f t="shared" si="8"/>
        <v>4</v>
      </c>
      <c r="J174" s="9">
        <v>1</v>
      </c>
      <c r="K174" s="9" t="str">
        <f t="shared" si="7"/>
        <v>stock OK</v>
      </c>
    </row>
    <row r="175" spans="2:11" x14ac:dyDescent="0.25">
      <c r="B175" s="9" t="s">
        <v>327</v>
      </c>
      <c r="C175" s="9" t="s">
        <v>328</v>
      </c>
      <c r="D175"/>
      <c r="E175" s="9" t="s">
        <v>329</v>
      </c>
      <c r="F175" s="9">
        <v>307.52</v>
      </c>
      <c r="G175" s="9">
        <v>2</v>
      </c>
      <c r="H175" s="9">
        <f>SUMIF(Mouvement!B:B,Tableau1[[#This Row],[Références]],Mouvement!H:H)</f>
        <v>0</v>
      </c>
      <c r="I175" s="9">
        <f t="shared" si="8"/>
        <v>2</v>
      </c>
      <c r="J175" s="9">
        <v>1</v>
      </c>
      <c r="K175" s="9" t="str">
        <f t="shared" si="7"/>
        <v>stock OK</v>
      </c>
    </row>
    <row r="176" spans="2:11" x14ac:dyDescent="0.25">
      <c r="B176" s="9" t="s">
        <v>330</v>
      </c>
      <c r="C176" s="9" t="s">
        <v>328</v>
      </c>
      <c r="D176"/>
      <c r="E176" s="9" t="s">
        <v>331</v>
      </c>
      <c r="G176" s="9">
        <v>3</v>
      </c>
      <c r="H176" s="9">
        <f>SUMIF(Mouvement!B:B,Tableau1[[#This Row],[Références]],Mouvement!H:H)</f>
        <v>0</v>
      </c>
      <c r="I176" s="9">
        <f t="shared" si="8"/>
        <v>3</v>
      </c>
      <c r="J176" s="9">
        <v>1</v>
      </c>
      <c r="K176" s="9" t="str">
        <f t="shared" si="7"/>
        <v>stock OK</v>
      </c>
    </row>
    <row r="177" spans="2:11" x14ac:dyDescent="0.25">
      <c r="B177" s="9" t="s">
        <v>332</v>
      </c>
      <c r="C177" s="9" t="s">
        <v>328</v>
      </c>
      <c r="D177"/>
      <c r="E177" s="9" t="s">
        <v>307</v>
      </c>
      <c r="G177" s="9">
        <v>3</v>
      </c>
      <c r="H177" s="9">
        <f>SUMIF(Mouvement!B:B,Tableau1[[#This Row],[Références]],Mouvement!H:H)</f>
        <v>0</v>
      </c>
      <c r="I177" s="9">
        <f t="shared" si="8"/>
        <v>3</v>
      </c>
      <c r="J177" s="9">
        <v>1</v>
      </c>
      <c r="K177" s="9" t="str">
        <f t="shared" si="7"/>
        <v>stock OK</v>
      </c>
    </row>
    <row r="178" spans="2:11" x14ac:dyDescent="0.25">
      <c r="B178" s="9" t="s">
        <v>333</v>
      </c>
      <c r="C178" s="9" t="s">
        <v>328</v>
      </c>
      <c r="D178"/>
      <c r="E178" s="9" t="s">
        <v>329</v>
      </c>
      <c r="G178" s="9">
        <v>1</v>
      </c>
      <c r="H178" s="9">
        <f>SUMIF(Mouvement!B:B,Tableau1[[#This Row],[Références]],Mouvement!H:H)</f>
        <v>0</v>
      </c>
      <c r="I178" s="9">
        <f t="shared" si="8"/>
        <v>1</v>
      </c>
      <c r="J178" s="9">
        <v>1</v>
      </c>
      <c r="K178" s="9" t="str">
        <f t="shared" si="7"/>
        <v>stock OK</v>
      </c>
    </row>
    <row r="179" spans="2:11" x14ac:dyDescent="0.25">
      <c r="B179" s="9" t="s">
        <v>334</v>
      </c>
      <c r="C179" s="9" t="s">
        <v>335</v>
      </c>
      <c r="D179"/>
      <c r="E179" s="9" t="s">
        <v>336</v>
      </c>
      <c r="F179" s="9">
        <v>452.98</v>
      </c>
      <c r="G179" s="9">
        <v>2</v>
      </c>
      <c r="H179" s="9">
        <f>SUMIF(Mouvement!B:B,Tableau1[[#This Row],[Références]],Mouvement!H:H)</f>
        <v>0</v>
      </c>
      <c r="I179" s="9">
        <f t="shared" si="8"/>
        <v>2</v>
      </c>
      <c r="J179" s="9">
        <v>1</v>
      </c>
      <c r="K179" s="9" t="str">
        <f t="shared" si="7"/>
        <v>stock OK</v>
      </c>
    </row>
    <row r="180" spans="2:11" x14ac:dyDescent="0.25">
      <c r="B180" s="9" t="s">
        <v>337</v>
      </c>
      <c r="C180" s="9" t="s">
        <v>335</v>
      </c>
      <c r="D180"/>
      <c r="E180" s="9" t="s">
        <v>338</v>
      </c>
      <c r="F180" s="9">
        <v>57.18</v>
      </c>
      <c r="G180" s="9">
        <v>1</v>
      </c>
      <c r="H180" s="9">
        <f>SUMIF(Mouvement!B:B,Tableau1[[#This Row],[Références]],Mouvement!H:H)</f>
        <v>0</v>
      </c>
      <c r="I180" s="9">
        <f t="shared" si="8"/>
        <v>1</v>
      </c>
      <c r="J180" s="9">
        <v>1</v>
      </c>
      <c r="K180" s="9" t="str">
        <f t="shared" si="7"/>
        <v>stock OK</v>
      </c>
    </row>
    <row r="181" spans="2:11" x14ac:dyDescent="0.25">
      <c r="B181" s="9" t="s">
        <v>339</v>
      </c>
      <c r="C181" s="9" t="s">
        <v>335</v>
      </c>
      <c r="D181"/>
      <c r="E181" s="9" t="s">
        <v>340</v>
      </c>
      <c r="F181" s="9">
        <v>356.84</v>
      </c>
      <c r="G181" s="9">
        <v>1</v>
      </c>
      <c r="H181" s="9">
        <f>SUMIF(Mouvement!B:B,Tableau1[[#This Row],[Références]],Mouvement!H:H)</f>
        <v>0</v>
      </c>
      <c r="I181" s="9">
        <f t="shared" si="8"/>
        <v>1</v>
      </c>
      <c r="J181" s="9">
        <v>1</v>
      </c>
      <c r="K181" s="9" t="str">
        <f t="shared" si="7"/>
        <v>stock OK</v>
      </c>
    </row>
    <row r="182" spans="2:11" x14ac:dyDescent="0.25">
      <c r="B182" s="9" t="s">
        <v>341</v>
      </c>
      <c r="C182" s="9" t="s">
        <v>335</v>
      </c>
      <c r="D182"/>
      <c r="E182" s="9" t="s">
        <v>342</v>
      </c>
      <c r="F182" s="9">
        <v>532.62</v>
      </c>
      <c r="G182" s="9">
        <v>1</v>
      </c>
      <c r="H182" s="9">
        <f>SUMIF(Mouvement!B:B,Tableau1[[#This Row],[Références]],Mouvement!H:H)</f>
        <v>0</v>
      </c>
      <c r="I182" s="9">
        <f t="shared" si="8"/>
        <v>1</v>
      </c>
      <c r="J182" s="9">
        <v>1</v>
      </c>
      <c r="K182" s="9" t="str">
        <f t="shared" si="7"/>
        <v>stock OK</v>
      </c>
    </row>
    <row r="183" spans="2:11" x14ac:dyDescent="0.25">
      <c r="B183" s="9" t="s">
        <v>343</v>
      </c>
      <c r="C183" s="9" t="s">
        <v>335</v>
      </c>
      <c r="D183"/>
      <c r="E183" s="9" t="s">
        <v>344</v>
      </c>
      <c r="F183" s="9">
        <v>864.44</v>
      </c>
      <c r="G183" s="9">
        <v>4</v>
      </c>
      <c r="H183" s="9">
        <f>SUMIF(Mouvement!B:B,Tableau1[[#This Row],[Références]],Mouvement!H:H)</f>
        <v>0</v>
      </c>
      <c r="I183" s="9">
        <f t="shared" si="8"/>
        <v>4</v>
      </c>
      <c r="J183" s="9">
        <v>1</v>
      </c>
      <c r="K183" s="9" t="str">
        <f t="shared" si="7"/>
        <v>stock OK</v>
      </c>
    </row>
    <row r="184" spans="2:11" x14ac:dyDescent="0.25">
      <c r="B184" s="9" t="s">
        <v>345</v>
      </c>
      <c r="C184" s="9" t="s">
        <v>335</v>
      </c>
      <c r="D184"/>
      <c r="E184" s="75" t="s">
        <v>346</v>
      </c>
      <c r="F184" s="9">
        <v>466.36</v>
      </c>
      <c r="G184" s="9">
        <v>2</v>
      </c>
      <c r="H184" s="9">
        <f>SUMIF(Mouvement!B:B,Tableau1[[#This Row],[Références]],Mouvement!H:H)</f>
        <v>0</v>
      </c>
      <c r="I184" s="9">
        <f t="shared" si="8"/>
        <v>2</v>
      </c>
      <c r="J184" s="9">
        <v>1</v>
      </c>
      <c r="K184" s="9" t="str">
        <f t="shared" si="7"/>
        <v>stock OK</v>
      </c>
    </row>
    <row r="185" spans="2:11" x14ac:dyDescent="0.25">
      <c r="B185" s="9" t="s">
        <v>347</v>
      </c>
      <c r="C185" s="9" t="s">
        <v>335</v>
      </c>
      <c r="D185"/>
      <c r="E185" s="9" t="s">
        <v>348</v>
      </c>
      <c r="F185" s="9">
        <v>97.22</v>
      </c>
      <c r="G185" s="9">
        <v>1</v>
      </c>
      <c r="H185" s="9">
        <f>SUMIF(Mouvement!B:B,Tableau1[[#This Row],[Références]],Mouvement!H:H)</f>
        <v>0</v>
      </c>
      <c r="I185" s="9">
        <f t="shared" si="8"/>
        <v>1</v>
      </c>
      <c r="J185" s="9">
        <v>1</v>
      </c>
      <c r="K185" s="9" t="str">
        <f t="shared" si="7"/>
        <v>stock OK</v>
      </c>
    </row>
    <row r="186" spans="2:11" x14ac:dyDescent="0.25">
      <c r="B186" s="9" t="s">
        <v>349</v>
      </c>
      <c r="C186" s="9" t="s">
        <v>335</v>
      </c>
      <c r="D186"/>
      <c r="E186" s="9" t="s">
        <v>350</v>
      </c>
      <c r="F186" s="9">
        <v>94.71</v>
      </c>
      <c r="G186" s="9">
        <v>11</v>
      </c>
      <c r="H186" s="9">
        <f>SUMIF(Mouvement!B:B,Tableau1[[#This Row],[Références]],Mouvement!H:H)</f>
        <v>0</v>
      </c>
      <c r="I186" s="9">
        <f t="shared" si="8"/>
        <v>11</v>
      </c>
      <c r="J186" s="9">
        <v>1</v>
      </c>
      <c r="K186" s="9" t="str">
        <f t="shared" si="7"/>
        <v>stock OK</v>
      </c>
    </row>
    <row r="187" spans="2:11" x14ac:dyDescent="0.25">
      <c r="B187" s="9" t="s">
        <v>351</v>
      </c>
      <c r="C187" s="9" t="s">
        <v>335</v>
      </c>
      <c r="D187"/>
      <c r="E187" s="9" t="s">
        <v>352</v>
      </c>
      <c r="F187" s="9">
        <v>382.7</v>
      </c>
      <c r="G187" s="9">
        <v>10</v>
      </c>
      <c r="H187" s="9">
        <f>SUMIF(Mouvement!B:B,Tableau1[[#This Row],[Références]],Mouvement!H:H)</f>
        <v>0</v>
      </c>
      <c r="I187" s="9">
        <f t="shared" si="8"/>
        <v>10</v>
      </c>
      <c r="J187" s="9">
        <v>1</v>
      </c>
      <c r="K187" s="9" t="str">
        <f t="shared" si="7"/>
        <v>stock OK</v>
      </c>
    </row>
    <row r="188" spans="2:11" x14ac:dyDescent="0.25">
      <c r="B188" s="9" t="s">
        <v>353</v>
      </c>
      <c r="C188" s="9" t="s">
        <v>335</v>
      </c>
      <c r="D188"/>
      <c r="E188" s="9" t="s">
        <v>354</v>
      </c>
      <c r="F188" s="9">
        <v>1304.6600000000001</v>
      </c>
      <c r="G188" s="9">
        <v>14</v>
      </c>
      <c r="H188" s="9">
        <f>SUMIF(Mouvement!B:B,Tableau1[[#This Row],[Références]],Mouvement!H:H)</f>
        <v>0</v>
      </c>
      <c r="I188" s="9">
        <f t="shared" si="8"/>
        <v>14</v>
      </c>
      <c r="J188" s="9">
        <v>1</v>
      </c>
      <c r="K188" s="9" t="str">
        <f t="shared" si="7"/>
        <v>stock OK</v>
      </c>
    </row>
    <row r="189" spans="2:11" x14ac:dyDescent="0.25">
      <c r="B189" s="9" t="s">
        <v>355</v>
      </c>
      <c r="C189" s="9" t="s">
        <v>335</v>
      </c>
      <c r="D189"/>
      <c r="E189" s="9" t="s">
        <v>356</v>
      </c>
      <c r="F189" s="9">
        <v>2704</v>
      </c>
      <c r="G189" s="9">
        <v>2</v>
      </c>
      <c r="H189" s="9">
        <f>SUMIF(Mouvement!B:B,Tableau1[[#This Row],[Références]],Mouvement!H:H)</f>
        <v>0</v>
      </c>
      <c r="I189" s="9">
        <f t="shared" si="8"/>
        <v>2</v>
      </c>
      <c r="J189" s="9">
        <v>1</v>
      </c>
      <c r="K189" s="9" t="str">
        <f t="shared" si="7"/>
        <v>stock OK</v>
      </c>
    </row>
    <row r="190" spans="2:11" x14ac:dyDescent="0.25">
      <c r="B190" s="9" t="s">
        <v>357</v>
      </c>
      <c r="C190" s="9" t="s">
        <v>335</v>
      </c>
      <c r="D190"/>
      <c r="E190" s="9" t="s">
        <v>358</v>
      </c>
      <c r="F190" s="9">
        <v>938.7</v>
      </c>
      <c r="G190" s="9">
        <v>21</v>
      </c>
      <c r="H190" s="9">
        <f>SUMIF(Mouvement!B:B,Tableau1[[#This Row],[Références]],Mouvement!H:H)</f>
        <v>0</v>
      </c>
      <c r="I190" s="9">
        <f t="shared" si="8"/>
        <v>21</v>
      </c>
      <c r="J190" s="9">
        <v>1</v>
      </c>
      <c r="K190" s="9" t="str">
        <f t="shared" si="7"/>
        <v>stock OK</v>
      </c>
    </row>
    <row r="191" spans="2:11" x14ac:dyDescent="0.25">
      <c r="B191" s="9" t="s">
        <v>359</v>
      </c>
      <c r="C191" s="9" t="s">
        <v>335</v>
      </c>
      <c r="D191"/>
      <c r="E191" s="9" t="s">
        <v>360</v>
      </c>
      <c r="F191" s="9">
        <v>2180.88</v>
      </c>
      <c r="G191" s="9">
        <v>6</v>
      </c>
      <c r="H191" s="9">
        <f>SUMIF(Mouvement!B:B,Tableau1[[#This Row],[Références]],Mouvement!H:H)</f>
        <v>0</v>
      </c>
      <c r="I191" s="9">
        <f t="shared" si="8"/>
        <v>6</v>
      </c>
      <c r="J191" s="9">
        <v>1</v>
      </c>
      <c r="K191" s="9" t="str">
        <f t="shared" si="7"/>
        <v>stock OK</v>
      </c>
    </row>
    <row r="192" spans="2:11" x14ac:dyDescent="0.25">
      <c r="B192" s="9" t="s">
        <v>361</v>
      </c>
      <c r="C192" s="9" t="s">
        <v>335</v>
      </c>
      <c r="D192"/>
      <c r="E192" s="9" t="s">
        <v>362</v>
      </c>
      <c r="F192" s="9">
        <v>848.9</v>
      </c>
      <c r="G192" s="9">
        <v>13</v>
      </c>
      <c r="H192" s="9">
        <f>SUMIF(Mouvement!B:B,Tableau1[[#This Row],[Références]],Mouvement!H:H)</f>
        <v>0</v>
      </c>
      <c r="I192" s="9">
        <f t="shared" si="8"/>
        <v>13</v>
      </c>
      <c r="J192" s="9">
        <v>1</v>
      </c>
      <c r="K192" s="9" t="str">
        <f t="shared" si="7"/>
        <v>stock OK</v>
      </c>
    </row>
    <row r="193" spans="2:11" x14ac:dyDescent="0.25">
      <c r="B193" s="9" t="s">
        <v>363</v>
      </c>
      <c r="C193" s="9" t="s">
        <v>335</v>
      </c>
      <c r="D193"/>
      <c r="E193" s="9" t="s">
        <v>364</v>
      </c>
      <c r="F193" s="9">
        <v>388.02</v>
      </c>
      <c r="G193" s="9">
        <v>6</v>
      </c>
      <c r="H193" s="9">
        <f>SUMIF(Mouvement!B:B,Tableau1[[#This Row],[Références]],Mouvement!H:H)</f>
        <v>0</v>
      </c>
      <c r="I193" s="9">
        <f t="shared" si="8"/>
        <v>6</v>
      </c>
      <c r="J193" s="9">
        <v>1</v>
      </c>
      <c r="K193" s="9" t="str">
        <f t="shared" si="7"/>
        <v>stock OK</v>
      </c>
    </row>
    <row r="194" spans="2:11" x14ac:dyDescent="0.25">
      <c r="B194" s="9" t="s">
        <v>365</v>
      </c>
      <c r="C194" s="9" t="s">
        <v>335</v>
      </c>
      <c r="D194"/>
      <c r="E194" s="9" t="s">
        <v>366</v>
      </c>
      <c r="F194" s="9">
        <v>101.98</v>
      </c>
      <c r="G194" s="9">
        <v>1</v>
      </c>
      <c r="H194" s="9">
        <f>SUMIF(Mouvement!B:B,Tableau1[[#This Row],[Références]],Mouvement!H:H)</f>
        <v>0</v>
      </c>
      <c r="I194" s="9">
        <f t="shared" si="8"/>
        <v>1</v>
      </c>
      <c r="J194" s="9">
        <v>1</v>
      </c>
      <c r="K194" s="9" t="str">
        <f t="shared" si="7"/>
        <v>stock OK</v>
      </c>
    </row>
    <row r="195" spans="2:11" x14ac:dyDescent="0.25">
      <c r="B195" s="9" t="s">
        <v>367</v>
      </c>
      <c r="C195" s="9" t="s">
        <v>335</v>
      </c>
      <c r="D195"/>
      <c r="E195" s="9" t="s">
        <v>368</v>
      </c>
      <c r="F195" s="9">
        <v>2329.3200000000002</v>
      </c>
      <c r="G195" s="9">
        <v>14</v>
      </c>
      <c r="H195" s="9">
        <f>SUMIF(Mouvement!B:B,Tableau1[[#This Row],[Références]],Mouvement!H:H)</f>
        <v>0</v>
      </c>
      <c r="I195" s="9">
        <f t="shared" si="8"/>
        <v>14</v>
      </c>
      <c r="J195" s="9">
        <v>1</v>
      </c>
      <c r="K195" s="9" t="str">
        <f t="shared" si="7"/>
        <v>stock OK</v>
      </c>
    </row>
    <row r="196" spans="2:11" x14ac:dyDescent="0.25">
      <c r="B196" s="9" t="s">
        <v>369</v>
      </c>
      <c r="C196" s="9" t="s">
        <v>335</v>
      </c>
      <c r="D196"/>
      <c r="E196" s="9" t="s">
        <v>370</v>
      </c>
      <c r="F196" s="9">
        <v>1179.5999999999999</v>
      </c>
      <c r="G196" s="9">
        <v>5</v>
      </c>
      <c r="H196" s="9">
        <f>SUMIF(Mouvement!B:B,Tableau1[[#This Row],[Références]],Mouvement!H:H)</f>
        <v>0</v>
      </c>
      <c r="I196" s="9">
        <f t="shared" si="8"/>
        <v>5</v>
      </c>
      <c r="J196" s="9">
        <v>1</v>
      </c>
      <c r="K196" s="9" t="str">
        <f t="shared" ref="K196:K259" si="9">IF(I196&lt;J196,"Commander","stock OK")</f>
        <v>stock OK</v>
      </c>
    </row>
    <row r="197" spans="2:11" x14ac:dyDescent="0.25">
      <c r="B197" s="9" t="s">
        <v>371</v>
      </c>
      <c r="C197" s="9" t="s">
        <v>335</v>
      </c>
      <c r="D197"/>
      <c r="E197" s="9" t="s">
        <v>372</v>
      </c>
      <c r="F197" s="9">
        <v>620.61</v>
      </c>
      <c r="G197" s="9">
        <v>3</v>
      </c>
      <c r="H197" s="9">
        <f>SUMIF(Mouvement!B:B,Tableau1[[#This Row],[Références]],Mouvement!H:H)</f>
        <v>0</v>
      </c>
      <c r="I197" s="9">
        <f t="shared" si="8"/>
        <v>3</v>
      </c>
      <c r="J197" s="9">
        <v>1</v>
      </c>
      <c r="K197" s="9" t="str">
        <f t="shared" si="9"/>
        <v>stock OK</v>
      </c>
    </row>
    <row r="198" spans="2:11" x14ac:dyDescent="0.25">
      <c r="B198" s="9" t="s">
        <v>373</v>
      </c>
      <c r="C198" s="9" t="s">
        <v>335</v>
      </c>
      <c r="D198"/>
      <c r="E198" s="9" t="s">
        <v>374</v>
      </c>
      <c r="F198" s="9">
        <v>515.82000000000005</v>
      </c>
      <c r="G198" s="9">
        <v>3</v>
      </c>
      <c r="H198" s="9">
        <f>SUMIF(Mouvement!B:B,Tableau1[[#This Row],[Références]],Mouvement!H:H)</f>
        <v>0</v>
      </c>
      <c r="I198" s="9">
        <f t="shared" si="8"/>
        <v>3</v>
      </c>
      <c r="J198" s="9">
        <v>1</v>
      </c>
      <c r="K198" s="9" t="str">
        <f t="shared" si="9"/>
        <v>stock OK</v>
      </c>
    </row>
    <row r="199" spans="2:11" x14ac:dyDescent="0.25">
      <c r="B199" s="9" t="s">
        <v>375</v>
      </c>
      <c r="C199" s="9" t="s">
        <v>335</v>
      </c>
      <c r="D199"/>
      <c r="E199" s="9" t="s">
        <v>376</v>
      </c>
      <c r="F199" s="9">
        <v>974.55</v>
      </c>
      <c r="G199" s="9">
        <v>3</v>
      </c>
      <c r="H199" s="9">
        <f>SUMIF(Mouvement!B:B,Tableau1[[#This Row],[Références]],Mouvement!H:H)</f>
        <v>0</v>
      </c>
      <c r="I199" s="9">
        <f t="shared" si="8"/>
        <v>3</v>
      </c>
      <c r="J199" s="9">
        <v>1</v>
      </c>
      <c r="K199" s="9" t="str">
        <f t="shared" si="9"/>
        <v>stock OK</v>
      </c>
    </row>
    <row r="200" spans="2:11" x14ac:dyDescent="0.25">
      <c r="B200" s="9" t="s">
        <v>377</v>
      </c>
      <c r="C200" s="9" t="s">
        <v>335</v>
      </c>
      <c r="D200"/>
      <c r="E200" s="9" t="s">
        <v>378</v>
      </c>
      <c r="F200" s="9">
        <v>200.14</v>
      </c>
      <c r="G200" s="9">
        <v>1</v>
      </c>
      <c r="H200" s="9">
        <f>SUMIF(Mouvement!B:B,Tableau1[[#This Row],[Références]],Mouvement!H:H)</f>
        <v>0</v>
      </c>
      <c r="I200" s="9">
        <f t="shared" si="8"/>
        <v>1</v>
      </c>
      <c r="J200" s="9">
        <v>1</v>
      </c>
      <c r="K200" s="9" t="str">
        <f t="shared" si="9"/>
        <v>stock OK</v>
      </c>
    </row>
    <row r="201" spans="2:11" x14ac:dyDescent="0.25">
      <c r="B201" s="9" t="s">
        <v>379</v>
      </c>
      <c r="C201" s="9" t="s">
        <v>335</v>
      </c>
      <c r="D201"/>
      <c r="E201" s="9" t="s">
        <v>380</v>
      </c>
      <c r="F201" s="9">
        <v>536.96</v>
      </c>
      <c r="G201" s="9">
        <v>1</v>
      </c>
      <c r="H201" s="9">
        <f>SUMIF(Mouvement!B:B,Tableau1[[#This Row],[Références]],Mouvement!H:H)</f>
        <v>0</v>
      </c>
      <c r="I201" s="9">
        <f t="shared" si="8"/>
        <v>1</v>
      </c>
      <c r="J201" s="9">
        <v>1</v>
      </c>
      <c r="K201" s="9" t="str">
        <f t="shared" si="9"/>
        <v>stock OK</v>
      </c>
    </row>
    <row r="202" spans="2:11" x14ac:dyDescent="0.25">
      <c r="B202" s="9" t="s">
        <v>381</v>
      </c>
      <c r="C202" s="9" t="s">
        <v>335</v>
      </c>
      <c r="D202"/>
      <c r="E202" s="9" t="s">
        <v>382</v>
      </c>
      <c r="F202" s="9">
        <v>2465.52</v>
      </c>
      <c r="G202" s="9">
        <v>4</v>
      </c>
      <c r="H202" s="9">
        <f>SUMIF(Mouvement!B:B,Tableau1[[#This Row],[Références]],Mouvement!H:H)</f>
        <v>0</v>
      </c>
      <c r="I202" s="9">
        <f t="shared" si="8"/>
        <v>4</v>
      </c>
      <c r="J202" s="9">
        <v>1</v>
      </c>
      <c r="K202" s="9" t="str">
        <f t="shared" si="9"/>
        <v>stock OK</v>
      </c>
    </row>
    <row r="203" spans="2:11" x14ac:dyDescent="0.25">
      <c r="B203" s="9" t="s">
        <v>383</v>
      </c>
      <c r="C203" s="9" t="s">
        <v>335</v>
      </c>
      <c r="D203"/>
      <c r="E203" s="9" t="s">
        <v>384</v>
      </c>
      <c r="F203" s="9">
        <v>399.85</v>
      </c>
      <c r="G203" s="9">
        <v>1</v>
      </c>
      <c r="H203" s="9">
        <f>SUMIF(Mouvement!B:B,Tableau1[[#This Row],[Références]],Mouvement!H:H)</f>
        <v>0</v>
      </c>
      <c r="I203" s="9">
        <f t="shared" si="8"/>
        <v>1</v>
      </c>
      <c r="J203" s="9">
        <v>1</v>
      </c>
      <c r="K203" s="9" t="str">
        <f t="shared" si="9"/>
        <v>stock OK</v>
      </c>
    </row>
    <row r="204" spans="2:11" x14ac:dyDescent="0.25">
      <c r="B204" s="9" t="s">
        <v>385</v>
      </c>
      <c r="C204" s="9" t="s">
        <v>335</v>
      </c>
      <c r="D204"/>
      <c r="E204" s="9" t="s">
        <v>386</v>
      </c>
      <c r="F204" s="9">
        <v>368.39</v>
      </c>
      <c r="G204" s="9">
        <v>1</v>
      </c>
      <c r="H204" s="9">
        <f>SUMIF(Mouvement!B:B,Tableau1[[#This Row],[Références]],Mouvement!H:H)</f>
        <v>0</v>
      </c>
      <c r="I204" s="9">
        <f t="shared" si="8"/>
        <v>1</v>
      </c>
      <c r="J204" s="9">
        <v>1</v>
      </c>
      <c r="K204" s="9" t="str">
        <f t="shared" si="9"/>
        <v>stock OK</v>
      </c>
    </row>
    <row r="205" spans="2:11" x14ac:dyDescent="0.25">
      <c r="B205" s="9" t="s">
        <v>387</v>
      </c>
      <c r="C205" s="9" t="s">
        <v>335</v>
      </c>
      <c r="D205"/>
      <c r="E205" s="9" t="s">
        <v>388</v>
      </c>
      <c r="F205" s="9">
        <v>444.78</v>
      </c>
      <c r="G205" s="9">
        <v>2</v>
      </c>
      <c r="H205" s="9">
        <f>SUMIF(Mouvement!B:B,Tableau1[[#This Row],[Références]],Mouvement!H:H)</f>
        <v>0</v>
      </c>
      <c r="I205" s="9">
        <f t="shared" si="8"/>
        <v>2</v>
      </c>
      <c r="J205" s="9">
        <v>1</v>
      </c>
      <c r="K205" s="9" t="str">
        <f t="shared" si="9"/>
        <v>stock OK</v>
      </c>
    </row>
    <row r="206" spans="2:11" x14ac:dyDescent="0.25">
      <c r="B206" s="9" t="s">
        <v>389</v>
      </c>
      <c r="C206" s="9" t="s">
        <v>335</v>
      </c>
      <c r="D206"/>
      <c r="E206" s="9" t="s">
        <v>390</v>
      </c>
      <c r="F206" s="9">
        <v>895.02</v>
      </c>
      <c r="G206" s="9">
        <v>2</v>
      </c>
      <c r="H206" s="9">
        <f>SUMIF(Mouvement!B:B,Tableau1[[#This Row],[Références]],Mouvement!H:H)</f>
        <v>0</v>
      </c>
      <c r="I206" s="9">
        <f t="shared" si="8"/>
        <v>2</v>
      </c>
      <c r="J206" s="9">
        <v>1</v>
      </c>
      <c r="K206" s="9" t="str">
        <f t="shared" si="9"/>
        <v>stock OK</v>
      </c>
    </row>
    <row r="207" spans="2:11" x14ac:dyDescent="0.25">
      <c r="B207" s="9" t="s">
        <v>391</v>
      </c>
      <c r="C207" s="9" t="s">
        <v>335</v>
      </c>
      <c r="D207"/>
      <c r="E207" s="9" t="s">
        <v>392</v>
      </c>
      <c r="F207" s="9">
        <v>6619.88</v>
      </c>
      <c r="G207" s="9">
        <v>4</v>
      </c>
      <c r="H207" s="9">
        <f>SUMIF(Mouvement!B:B,Tableau1[[#This Row],[Références]],Mouvement!H:H)</f>
        <v>0</v>
      </c>
      <c r="I207" s="9">
        <f t="shared" si="8"/>
        <v>4</v>
      </c>
      <c r="J207" s="9">
        <v>1</v>
      </c>
      <c r="K207" s="9" t="str">
        <f t="shared" si="9"/>
        <v>stock OK</v>
      </c>
    </row>
    <row r="208" spans="2:11" x14ac:dyDescent="0.25">
      <c r="B208" s="9" t="s">
        <v>393</v>
      </c>
      <c r="C208" s="9" t="s">
        <v>335</v>
      </c>
      <c r="D208"/>
      <c r="E208" s="9" t="s">
        <v>394</v>
      </c>
      <c r="F208" s="9">
        <v>1167.1199999999999</v>
      </c>
      <c r="G208" s="9">
        <v>1</v>
      </c>
      <c r="H208" s="9">
        <f>SUMIF(Mouvement!B:B,Tableau1[[#This Row],[Références]],Mouvement!H:H)</f>
        <v>0</v>
      </c>
      <c r="I208" s="9">
        <f t="shared" si="8"/>
        <v>1</v>
      </c>
      <c r="J208" s="9">
        <v>1</v>
      </c>
      <c r="K208" s="9" t="str">
        <f t="shared" si="9"/>
        <v>stock OK</v>
      </c>
    </row>
    <row r="209" spans="2:11" x14ac:dyDescent="0.25">
      <c r="B209" s="9" t="s">
        <v>395</v>
      </c>
      <c r="C209" s="9" t="s">
        <v>335</v>
      </c>
      <c r="D209"/>
      <c r="E209" s="9" t="s">
        <v>396</v>
      </c>
      <c r="F209" s="9">
        <v>6589.49</v>
      </c>
      <c r="G209" s="9">
        <v>53</v>
      </c>
      <c r="H209" s="9">
        <f>SUMIF(Mouvement!B:B,Tableau1[[#This Row],[Références]],Mouvement!H:H)</f>
        <v>0</v>
      </c>
      <c r="I209" s="9">
        <f t="shared" si="8"/>
        <v>53</v>
      </c>
      <c r="J209" s="9">
        <v>1</v>
      </c>
      <c r="K209" s="9" t="str">
        <f t="shared" si="9"/>
        <v>stock OK</v>
      </c>
    </row>
    <row r="210" spans="2:11" x14ac:dyDescent="0.25">
      <c r="B210" s="9" t="s">
        <v>397</v>
      </c>
      <c r="C210" s="9" t="s">
        <v>335</v>
      </c>
      <c r="D210"/>
      <c r="E210" s="9" t="s">
        <v>398</v>
      </c>
      <c r="F210" s="9">
        <v>1782.96</v>
      </c>
      <c r="G210" s="9">
        <v>12</v>
      </c>
      <c r="H210" s="9">
        <f>SUMIF(Mouvement!B:B,Tableau1[[#This Row],[Références]],Mouvement!H:H)</f>
        <v>0</v>
      </c>
      <c r="I210" s="9">
        <f t="shared" ref="I210:I273" si="10">SUM(G210:H210)</f>
        <v>12</v>
      </c>
      <c r="J210" s="9">
        <v>1</v>
      </c>
      <c r="K210" s="9" t="str">
        <f t="shared" si="9"/>
        <v>stock OK</v>
      </c>
    </row>
    <row r="211" spans="2:11" x14ac:dyDescent="0.25">
      <c r="B211" s="9" t="s">
        <v>399</v>
      </c>
      <c r="C211" s="9" t="s">
        <v>335</v>
      </c>
      <c r="D211"/>
      <c r="E211" s="9" t="s">
        <v>400</v>
      </c>
      <c r="F211" s="9">
        <v>5074.68</v>
      </c>
      <c r="G211" s="9">
        <v>39</v>
      </c>
      <c r="H211" s="9">
        <f>SUMIF(Mouvement!B:B,Tableau1[[#This Row],[Références]],Mouvement!H:H)</f>
        <v>0</v>
      </c>
      <c r="I211" s="9">
        <f t="shared" si="10"/>
        <v>39</v>
      </c>
      <c r="J211" s="9">
        <v>1</v>
      </c>
      <c r="K211" s="9" t="str">
        <f t="shared" si="9"/>
        <v>stock OK</v>
      </c>
    </row>
    <row r="212" spans="2:11" x14ac:dyDescent="0.25">
      <c r="B212" s="9" t="s">
        <v>401</v>
      </c>
      <c r="C212" s="9" t="s">
        <v>335</v>
      </c>
      <c r="D212"/>
      <c r="E212" s="9" t="s">
        <v>402</v>
      </c>
      <c r="F212" s="9">
        <v>1790.36</v>
      </c>
      <c r="G212" s="9">
        <v>22</v>
      </c>
      <c r="H212" s="9">
        <f>SUMIF(Mouvement!B:B,Tableau1[[#This Row],[Références]],Mouvement!H:H)</f>
        <v>0</v>
      </c>
      <c r="I212" s="9">
        <f t="shared" si="10"/>
        <v>22</v>
      </c>
      <c r="J212" s="9">
        <v>1</v>
      </c>
      <c r="K212" s="9" t="str">
        <f t="shared" si="9"/>
        <v>stock OK</v>
      </c>
    </row>
    <row r="213" spans="2:11" x14ac:dyDescent="0.25">
      <c r="B213" s="9" t="s">
        <v>403</v>
      </c>
      <c r="C213" s="9" t="s">
        <v>335</v>
      </c>
      <c r="D213"/>
      <c r="E213" s="9" t="s">
        <v>404</v>
      </c>
      <c r="F213" s="9">
        <v>132</v>
      </c>
      <c r="G213" s="9">
        <v>1</v>
      </c>
      <c r="H213" s="9">
        <f>SUMIF(Mouvement!B:B,Tableau1[[#This Row],[Références]],Mouvement!H:H)</f>
        <v>0</v>
      </c>
      <c r="I213" s="9">
        <f t="shared" si="10"/>
        <v>1</v>
      </c>
      <c r="J213" s="9">
        <v>1</v>
      </c>
      <c r="K213" s="9" t="str">
        <f t="shared" si="9"/>
        <v>stock OK</v>
      </c>
    </row>
    <row r="214" spans="2:11" x14ac:dyDescent="0.25">
      <c r="B214" s="9" t="s">
        <v>405</v>
      </c>
      <c r="C214" s="9" t="s">
        <v>335</v>
      </c>
      <c r="D214"/>
      <c r="E214" s="9" t="s">
        <v>406</v>
      </c>
      <c r="F214" s="9">
        <v>307.39999999999998</v>
      </c>
      <c r="G214" s="9">
        <v>29</v>
      </c>
      <c r="H214" s="9">
        <f>SUMIF(Mouvement!B:B,Tableau1[[#This Row],[Références]],Mouvement!H:H)</f>
        <v>0</v>
      </c>
      <c r="I214" s="9">
        <f t="shared" si="10"/>
        <v>29</v>
      </c>
      <c r="J214" s="9">
        <v>1</v>
      </c>
      <c r="K214" s="9" t="str">
        <f t="shared" si="9"/>
        <v>stock OK</v>
      </c>
    </row>
    <row r="215" spans="2:11" x14ac:dyDescent="0.25">
      <c r="B215" s="9" t="s">
        <v>407</v>
      </c>
      <c r="C215" s="9" t="s">
        <v>335</v>
      </c>
      <c r="D215"/>
      <c r="E215" s="75" t="s">
        <v>408</v>
      </c>
      <c r="F215" s="9">
        <v>228.9</v>
      </c>
      <c r="G215" s="9">
        <v>21</v>
      </c>
      <c r="H215" s="9">
        <f>SUMIF(Mouvement!B:B,Tableau1[[#This Row],[Références]],Mouvement!H:H)</f>
        <v>0</v>
      </c>
      <c r="I215" s="9">
        <f t="shared" si="10"/>
        <v>21</v>
      </c>
      <c r="J215" s="9">
        <v>1</v>
      </c>
      <c r="K215" s="9" t="str">
        <f t="shared" si="9"/>
        <v>stock OK</v>
      </c>
    </row>
    <row r="216" spans="2:11" x14ac:dyDescent="0.25">
      <c r="B216" s="9" t="s">
        <v>409</v>
      </c>
      <c r="C216" s="9" t="s">
        <v>335</v>
      </c>
      <c r="D216"/>
      <c r="E216" s="9" t="s">
        <v>410</v>
      </c>
      <c r="F216" s="9">
        <v>59.3</v>
      </c>
      <c r="G216" s="9">
        <v>10</v>
      </c>
      <c r="H216" s="9">
        <f>SUMIF(Mouvement!B:B,Tableau1[[#This Row],[Références]],Mouvement!H:H)</f>
        <v>0</v>
      </c>
      <c r="I216" s="9">
        <f t="shared" si="10"/>
        <v>10</v>
      </c>
      <c r="J216" s="9">
        <v>1</v>
      </c>
      <c r="K216" s="9" t="str">
        <f t="shared" si="9"/>
        <v>stock OK</v>
      </c>
    </row>
    <row r="217" spans="2:11" x14ac:dyDescent="0.25">
      <c r="B217" s="9" t="s">
        <v>411</v>
      </c>
      <c r="C217" s="9" t="s">
        <v>335</v>
      </c>
      <c r="D217"/>
      <c r="E217" s="9" t="s">
        <v>412</v>
      </c>
      <c r="F217" s="9">
        <v>954.52</v>
      </c>
      <c r="G217" s="9">
        <v>7</v>
      </c>
      <c r="H217" s="9">
        <f>SUMIF(Mouvement!B:B,Tableau1[[#This Row],[Références]],Mouvement!H:H)</f>
        <v>0</v>
      </c>
      <c r="I217" s="9">
        <f t="shared" si="10"/>
        <v>7</v>
      </c>
      <c r="J217" s="9">
        <v>1</v>
      </c>
      <c r="K217" s="9" t="str">
        <f t="shared" si="9"/>
        <v>stock OK</v>
      </c>
    </row>
    <row r="218" spans="2:11" x14ac:dyDescent="0.25">
      <c r="B218" s="9" t="s">
        <v>413</v>
      </c>
      <c r="C218" s="9" t="s">
        <v>335</v>
      </c>
      <c r="D218"/>
      <c r="E218" s="9" t="s">
        <v>414</v>
      </c>
      <c r="F218" s="9">
        <v>438.14</v>
      </c>
      <c r="G218" s="9">
        <v>19</v>
      </c>
      <c r="H218" s="9">
        <f>SUMIF(Mouvement!B:B,Tableau1[[#This Row],[Références]],Mouvement!H:H)</f>
        <v>0</v>
      </c>
      <c r="I218" s="9">
        <f t="shared" si="10"/>
        <v>19</v>
      </c>
      <c r="J218" s="9">
        <v>1</v>
      </c>
      <c r="K218" s="9" t="str">
        <f t="shared" si="9"/>
        <v>stock OK</v>
      </c>
    </row>
    <row r="219" spans="2:11" x14ac:dyDescent="0.25">
      <c r="B219" s="9" t="s">
        <v>415</v>
      </c>
      <c r="C219" s="9" t="s">
        <v>335</v>
      </c>
      <c r="D219"/>
      <c r="E219" s="9" t="s">
        <v>416</v>
      </c>
      <c r="F219" s="9">
        <v>419.1</v>
      </c>
      <c r="G219" s="9">
        <v>10</v>
      </c>
      <c r="H219" s="9">
        <f>SUMIF(Mouvement!B:B,Tableau1[[#This Row],[Références]],Mouvement!H:H)</f>
        <v>0</v>
      </c>
      <c r="I219" s="9">
        <f t="shared" si="10"/>
        <v>10</v>
      </c>
      <c r="J219" s="9">
        <v>1</v>
      </c>
      <c r="K219" s="9" t="str">
        <f t="shared" si="9"/>
        <v>stock OK</v>
      </c>
    </row>
    <row r="220" spans="2:11" x14ac:dyDescent="0.25">
      <c r="B220" s="9" t="s">
        <v>417</v>
      </c>
      <c r="C220" s="9" t="s">
        <v>335</v>
      </c>
      <c r="D220"/>
      <c r="E220" s="9" t="s">
        <v>418</v>
      </c>
      <c r="F220" s="9">
        <v>179.6</v>
      </c>
      <c r="G220" s="9">
        <v>5</v>
      </c>
      <c r="H220" s="9">
        <f>SUMIF(Mouvement!B:B,Tableau1[[#This Row],[Références]],Mouvement!H:H)</f>
        <v>0</v>
      </c>
      <c r="I220" s="9">
        <f t="shared" si="10"/>
        <v>5</v>
      </c>
      <c r="J220" s="9">
        <v>1</v>
      </c>
      <c r="K220" s="9" t="str">
        <f t="shared" si="9"/>
        <v>stock OK</v>
      </c>
    </row>
    <row r="221" spans="2:11" x14ac:dyDescent="0.25">
      <c r="B221" s="9" t="s">
        <v>419</v>
      </c>
      <c r="C221" s="9" t="s">
        <v>335</v>
      </c>
      <c r="D221"/>
      <c r="E221" s="9" t="s">
        <v>420</v>
      </c>
      <c r="F221" s="9">
        <v>758.97</v>
      </c>
      <c r="G221" s="9">
        <v>27</v>
      </c>
      <c r="H221" s="9">
        <f>SUMIF(Mouvement!B:B,Tableau1[[#This Row],[Références]],Mouvement!H:H)</f>
        <v>0</v>
      </c>
      <c r="I221" s="9">
        <f t="shared" si="10"/>
        <v>27</v>
      </c>
      <c r="J221" s="9">
        <v>1</v>
      </c>
      <c r="K221" s="9" t="str">
        <f t="shared" si="9"/>
        <v>stock OK</v>
      </c>
    </row>
    <row r="222" spans="2:11" x14ac:dyDescent="0.25">
      <c r="B222" s="9" t="s">
        <v>421</v>
      </c>
      <c r="C222" s="9" t="s">
        <v>335</v>
      </c>
      <c r="D222"/>
      <c r="E222" s="9" t="s">
        <v>422</v>
      </c>
      <c r="G222" s="9">
        <v>1</v>
      </c>
      <c r="H222" s="9">
        <f>SUMIF(Mouvement!B:B,Tableau1[[#This Row],[Références]],Mouvement!H:H)</f>
        <v>0</v>
      </c>
      <c r="I222" s="9">
        <f t="shared" si="10"/>
        <v>1</v>
      </c>
      <c r="J222" s="9">
        <v>1</v>
      </c>
      <c r="K222" s="9" t="str">
        <f t="shared" si="9"/>
        <v>stock OK</v>
      </c>
    </row>
    <row r="223" spans="2:11" x14ac:dyDescent="0.25">
      <c r="B223" s="9" t="s">
        <v>423</v>
      </c>
      <c r="C223" s="9" t="s">
        <v>335</v>
      </c>
      <c r="D223"/>
      <c r="E223" s="9" t="s">
        <v>424</v>
      </c>
      <c r="F223" s="9">
        <v>1393.11</v>
      </c>
      <c r="G223" s="9">
        <v>3</v>
      </c>
      <c r="H223" s="9">
        <f>SUMIF(Mouvement!B:B,Tableau1[[#This Row],[Références]],Mouvement!H:H)</f>
        <v>0</v>
      </c>
      <c r="I223" s="9">
        <f t="shared" si="10"/>
        <v>3</v>
      </c>
      <c r="J223" s="9">
        <v>1</v>
      </c>
      <c r="K223" s="9" t="str">
        <f t="shared" si="9"/>
        <v>stock OK</v>
      </c>
    </row>
    <row r="224" spans="2:11" x14ac:dyDescent="0.25">
      <c r="B224" s="9" t="s">
        <v>425</v>
      </c>
      <c r="C224" s="9" t="s">
        <v>335</v>
      </c>
      <c r="D224"/>
      <c r="E224" s="9" t="s">
        <v>426</v>
      </c>
      <c r="G224" s="9">
        <v>1</v>
      </c>
      <c r="H224" s="9">
        <f>SUMIF(Mouvement!B:B,Tableau1[[#This Row],[Références]],Mouvement!H:H)</f>
        <v>0</v>
      </c>
      <c r="I224" s="9">
        <f t="shared" si="10"/>
        <v>1</v>
      </c>
      <c r="J224" s="9">
        <v>1</v>
      </c>
      <c r="K224" s="9" t="str">
        <f t="shared" si="9"/>
        <v>stock OK</v>
      </c>
    </row>
    <row r="225" spans="2:11" x14ac:dyDescent="0.25">
      <c r="B225" s="9" t="s">
        <v>427</v>
      </c>
      <c r="C225" s="9" t="s">
        <v>335</v>
      </c>
      <c r="D225"/>
      <c r="E225" s="9" t="s">
        <v>428</v>
      </c>
      <c r="F225" s="9">
        <v>1746.06</v>
      </c>
      <c r="G225" s="9">
        <v>3</v>
      </c>
      <c r="H225" s="9">
        <f>SUMIF(Mouvement!B:B,Tableau1[[#This Row],[Références]],Mouvement!H:H)</f>
        <v>0</v>
      </c>
      <c r="I225" s="9">
        <f t="shared" si="10"/>
        <v>3</v>
      </c>
      <c r="J225" s="9">
        <v>1</v>
      </c>
      <c r="K225" s="9" t="str">
        <f t="shared" si="9"/>
        <v>stock OK</v>
      </c>
    </row>
    <row r="226" spans="2:11" x14ac:dyDescent="0.25">
      <c r="B226" s="9" t="s">
        <v>429</v>
      </c>
      <c r="C226" s="9" t="s">
        <v>335</v>
      </c>
      <c r="D226"/>
      <c r="E226" s="9" t="s">
        <v>430</v>
      </c>
      <c r="F226" s="9">
        <v>46.12</v>
      </c>
      <c r="G226" s="9">
        <v>2</v>
      </c>
      <c r="H226" s="9">
        <f>SUMIF(Mouvement!B:B,Tableau1[[#This Row],[Références]],Mouvement!H:H)</f>
        <v>0</v>
      </c>
      <c r="I226" s="9">
        <f t="shared" si="10"/>
        <v>2</v>
      </c>
      <c r="J226" s="9">
        <v>1</v>
      </c>
      <c r="K226" s="9" t="str">
        <f t="shared" si="9"/>
        <v>stock OK</v>
      </c>
    </row>
    <row r="227" spans="2:11" x14ac:dyDescent="0.25">
      <c r="B227" s="9" t="s">
        <v>431</v>
      </c>
      <c r="C227" s="9" t="s">
        <v>335</v>
      </c>
      <c r="D227"/>
      <c r="E227" s="9" t="s">
        <v>432</v>
      </c>
      <c r="F227" s="9">
        <v>41.91</v>
      </c>
      <c r="G227" s="9">
        <v>1</v>
      </c>
      <c r="H227" s="9">
        <f>SUMIF(Mouvement!B:B,Tableau1[[#This Row],[Références]],Mouvement!H:H)</f>
        <v>0</v>
      </c>
      <c r="I227" s="9">
        <f t="shared" si="10"/>
        <v>1</v>
      </c>
      <c r="J227" s="9">
        <v>1</v>
      </c>
      <c r="K227" s="9" t="str">
        <f t="shared" si="9"/>
        <v>stock OK</v>
      </c>
    </row>
    <row r="228" spans="2:11" x14ac:dyDescent="0.25">
      <c r="B228" s="9" t="s">
        <v>433</v>
      </c>
      <c r="C228" s="9" t="s">
        <v>335</v>
      </c>
      <c r="D228"/>
      <c r="E228" s="9" t="s">
        <v>434</v>
      </c>
      <c r="F228" s="9">
        <v>440.84</v>
      </c>
      <c r="G228" s="9">
        <v>1</v>
      </c>
      <c r="H228" s="9">
        <f>SUMIF(Mouvement!B:B,Tableau1[[#This Row],[Références]],Mouvement!H:H)</f>
        <v>0</v>
      </c>
      <c r="I228" s="9">
        <f t="shared" si="10"/>
        <v>1</v>
      </c>
      <c r="J228" s="9">
        <v>1</v>
      </c>
      <c r="K228" s="9" t="str">
        <f t="shared" si="9"/>
        <v>stock OK</v>
      </c>
    </row>
    <row r="229" spans="2:11" x14ac:dyDescent="0.25">
      <c r="B229" s="9" t="s">
        <v>435</v>
      </c>
      <c r="C229" s="9" t="s">
        <v>335</v>
      </c>
      <c r="D229"/>
      <c r="E229" s="9" t="s">
        <v>436</v>
      </c>
      <c r="F229" s="9">
        <v>109.31</v>
      </c>
      <c r="G229" s="9">
        <v>1</v>
      </c>
      <c r="H229" s="9">
        <f>SUMIF(Mouvement!B:B,Tableau1[[#This Row],[Références]],Mouvement!H:H)</f>
        <v>0</v>
      </c>
      <c r="I229" s="9">
        <f t="shared" si="10"/>
        <v>1</v>
      </c>
      <c r="J229" s="9">
        <v>1</v>
      </c>
      <c r="K229" s="9" t="str">
        <f t="shared" si="9"/>
        <v>stock OK</v>
      </c>
    </row>
    <row r="230" spans="2:11" x14ac:dyDescent="0.25">
      <c r="B230" s="9" t="s">
        <v>437</v>
      </c>
      <c r="C230" s="9" t="s">
        <v>335</v>
      </c>
      <c r="D230"/>
      <c r="E230" s="9" t="s">
        <v>438</v>
      </c>
      <c r="F230" s="9">
        <v>256.77</v>
      </c>
      <c r="G230" s="9">
        <v>3</v>
      </c>
      <c r="H230" s="9">
        <f>SUMIF(Mouvement!B:B,Tableau1[[#This Row],[Références]],Mouvement!H:H)</f>
        <v>0</v>
      </c>
      <c r="I230" s="9">
        <f t="shared" si="10"/>
        <v>3</v>
      </c>
      <c r="J230" s="9">
        <v>1</v>
      </c>
      <c r="K230" s="9" t="str">
        <f t="shared" si="9"/>
        <v>stock OK</v>
      </c>
    </row>
    <row r="231" spans="2:11" x14ac:dyDescent="0.25">
      <c r="B231" s="9" t="s">
        <v>439</v>
      </c>
      <c r="C231" s="9" t="s">
        <v>335</v>
      </c>
      <c r="D231"/>
      <c r="E231" s="9" t="s">
        <v>440</v>
      </c>
      <c r="F231" s="9">
        <v>1540</v>
      </c>
      <c r="G231" s="9">
        <v>22</v>
      </c>
      <c r="H231" s="9">
        <f>SUMIF(Mouvement!B:B,Tableau1[[#This Row],[Références]],Mouvement!H:H)</f>
        <v>0</v>
      </c>
      <c r="I231" s="9">
        <f t="shared" si="10"/>
        <v>22</v>
      </c>
      <c r="J231" s="9">
        <v>1</v>
      </c>
      <c r="K231" s="9" t="str">
        <f t="shared" si="9"/>
        <v>stock OK</v>
      </c>
    </row>
    <row r="232" spans="2:11" x14ac:dyDescent="0.25">
      <c r="B232" s="9" t="s">
        <v>441</v>
      </c>
      <c r="C232" s="9" t="s">
        <v>335</v>
      </c>
      <c r="D232"/>
      <c r="E232" s="9" t="s">
        <v>442</v>
      </c>
      <c r="G232" s="9">
        <v>10</v>
      </c>
      <c r="H232" s="9">
        <f>SUMIF(Mouvement!B:B,Tableau1[[#This Row],[Références]],Mouvement!H:H)</f>
        <v>0</v>
      </c>
      <c r="I232" s="9">
        <f t="shared" si="10"/>
        <v>10</v>
      </c>
      <c r="J232" s="9">
        <v>1</v>
      </c>
      <c r="K232" s="9" t="str">
        <f t="shared" si="9"/>
        <v>stock OK</v>
      </c>
    </row>
    <row r="233" spans="2:11" x14ac:dyDescent="0.25">
      <c r="B233" s="9" t="s">
        <v>443</v>
      </c>
      <c r="C233" s="9" t="s">
        <v>335</v>
      </c>
      <c r="D233"/>
      <c r="E233" s="9" t="s">
        <v>444</v>
      </c>
      <c r="G233" s="9">
        <v>14</v>
      </c>
      <c r="H233" s="9">
        <f>SUMIF(Mouvement!B:B,Tableau1[[#This Row],[Références]],Mouvement!H:H)</f>
        <v>0</v>
      </c>
      <c r="I233" s="9">
        <f t="shared" si="10"/>
        <v>14</v>
      </c>
      <c r="J233" s="9">
        <v>1</v>
      </c>
      <c r="K233" s="9" t="str">
        <f t="shared" si="9"/>
        <v>stock OK</v>
      </c>
    </row>
    <row r="234" spans="2:11" x14ac:dyDescent="0.25">
      <c r="B234" s="9" t="s">
        <v>445</v>
      </c>
      <c r="C234" s="9" t="s">
        <v>335</v>
      </c>
      <c r="D234"/>
      <c r="E234" s="9" t="s">
        <v>446</v>
      </c>
      <c r="F234" s="9">
        <v>7258</v>
      </c>
      <c r="G234" s="9">
        <v>19</v>
      </c>
      <c r="H234" s="9">
        <f>SUMIF(Mouvement!B:B,Tableau1[[#This Row],[Références]],Mouvement!H:H)</f>
        <v>0</v>
      </c>
      <c r="I234" s="9">
        <f t="shared" si="10"/>
        <v>19</v>
      </c>
      <c r="J234" s="9">
        <v>1</v>
      </c>
      <c r="K234" s="9" t="str">
        <f t="shared" si="9"/>
        <v>stock OK</v>
      </c>
    </row>
    <row r="235" spans="2:11" x14ac:dyDescent="0.25">
      <c r="B235" s="9" t="s">
        <v>447</v>
      </c>
      <c r="C235" s="9" t="s">
        <v>335</v>
      </c>
      <c r="D235"/>
      <c r="E235" s="9" t="s">
        <v>448</v>
      </c>
      <c r="G235" s="9">
        <v>17</v>
      </c>
      <c r="H235" s="9">
        <f>SUMIF(Mouvement!B:B,Tableau1[[#This Row],[Références]],Mouvement!H:H)</f>
        <v>0</v>
      </c>
      <c r="I235" s="9">
        <f t="shared" si="10"/>
        <v>17</v>
      </c>
      <c r="J235" s="9">
        <v>1</v>
      </c>
      <c r="K235" s="9" t="str">
        <f t="shared" si="9"/>
        <v>stock OK</v>
      </c>
    </row>
    <row r="236" spans="2:11" x14ac:dyDescent="0.25">
      <c r="B236" s="9" t="s">
        <v>449</v>
      </c>
      <c r="C236" s="9" t="s">
        <v>335</v>
      </c>
      <c r="D236"/>
      <c r="E236" s="9" t="s">
        <v>450</v>
      </c>
      <c r="F236" s="9">
        <v>3442.56</v>
      </c>
      <c r="G236" s="9">
        <v>32</v>
      </c>
      <c r="H236" s="9">
        <f>SUMIF(Mouvement!B:B,Tableau1[[#This Row],[Références]],Mouvement!H:H)</f>
        <v>0</v>
      </c>
      <c r="I236" s="9">
        <f t="shared" si="10"/>
        <v>32</v>
      </c>
      <c r="J236" s="9">
        <v>1</v>
      </c>
      <c r="K236" s="9" t="str">
        <f t="shared" si="9"/>
        <v>stock OK</v>
      </c>
    </row>
    <row r="237" spans="2:11" x14ac:dyDescent="0.25">
      <c r="B237" s="9" t="s">
        <v>451</v>
      </c>
      <c r="C237" s="9" t="s">
        <v>452</v>
      </c>
      <c r="D237"/>
      <c r="E237" s="9" t="s">
        <v>252</v>
      </c>
      <c r="F237" s="9">
        <v>180</v>
      </c>
      <c r="G237" s="9">
        <v>4</v>
      </c>
      <c r="H237" s="9">
        <f>SUMIF(Mouvement!B:B,Tableau1[[#This Row],[Références]],Mouvement!H:H)</f>
        <v>0</v>
      </c>
      <c r="I237" s="9">
        <f t="shared" si="10"/>
        <v>4</v>
      </c>
      <c r="J237" s="9">
        <v>1</v>
      </c>
      <c r="K237" s="9" t="str">
        <f t="shared" si="9"/>
        <v>stock OK</v>
      </c>
    </row>
    <row r="238" spans="2:11" x14ac:dyDescent="0.25">
      <c r="B238" s="9" t="s">
        <v>456</v>
      </c>
      <c r="C238" s="9" t="s">
        <v>454</v>
      </c>
      <c r="D238"/>
      <c r="E238" s="9" t="s">
        <v>240</v>
      </c>
      <c r="G238" s="9">
        <v>1</v>
      </c>
      <c r="H238" s="9">
        <f>SUMIF(Mouvement!B:B,Tableau1[[#This Row],[Références]],Mouvement!H:H)</f>
        <v>0</v>
      </c>
      <c r="I238" s="9">
        <f t="shared" si="10"/>
        <v>1</v>
      </c>
      <c r="J238" s="9">
        <v>1</v>
      </c>
      <c r="K238" s="9" t="str">
        <f t="shared" si="9"/>
        <v>stock OK</v>
      </c>
    </row>
    <row r="239" spans="2:11" x14ac:dyDescent="0.25">
      <c r="B239" s="9" t="s">
        <v>455</v>
      </c>
      <c r="C239" s="9" t="s">
        <v>454</v>
      </c>
      <c r="D239"/>
      <c r="E239" s="9" t="s">
        <v>698</v>
      </c>
      <c r="F239" s="76">
        <v>142</v>
      </c>
      <c r="G239" s="9">
        <v>2</v>
      </c>
      <c r="H239" s="9">
        <f>SUMIF(Mouvement!B:B,Tableau1[[#This Row],[Références]],Mouvement!H:H)</f>
        <v>0</v>
      </c>
      <c r="I239" s="9">
        <f t="shared" si="10"/>
        <v>2</v>
      </c>
      <c r="J239" s="9">
        <v>1</v>
      </c>
      <c r="K239" s="9" t="str">
        <f t="shared" si="9"/>
        <v>stock OK</v>
      </c>
    </row>
    <row r="240" spans="2:11" x14ac:dyDescent="0.25">
      <c r="B240" s="9" t="s">
        <v>457</v>
      </c>
      <c r="C240" s="9" t="s">
        <v>454</v>
      </c>
      <c r="D240"/>
      <c r="E240" s="75" t="s">
        <v>240</v>
      </c>
      <c r="F240" s="76"/>
      <c r="G240" s="9">
        <v>1</v>
      </c>
      <c r="H240" s="9">
        <f>SUMIF(Mouvement!B:B,Tableau1[[#This Row],[Références]],Mouvement!H:H)</f>
        <v>0</v>
      </c>
      <c r="I240" s="9">
        <f t="shared" si="10"/>
        <v>1</v>
      </c>
      <c r="J240" s="9">
        <v>1</v>
      </c>
      <c r="K240" s="9" t="str">
        <f t="shared" si="9"/>
        <v>stock OK</v>
      </c>
    </row>
    <row r="241" spans="2:11" x14ac:dyDescent="0.25">
      <c r="B241" s="9" t="s">
        <v>453</v>
      </c>
      <c r="C241" s="9" t="s">
        <v>454</v>
      </c>
      <c r="D241"/>
      <c r="E241" s="9" t="s">
        <v>240</v>
      </c>
      <c r="F241" s="76"/>
      <c r="G241" s="9">
        <v>3</v>
      </c>
      <c r="H241" s="9">
        <f>SUMIF(Mouvement!B:B,Tableau1[[#This Row],[Références]],Mouvement!H:H)</f>
        <v>0</v>
      </c>
      <c r="I241" s="9">
        <f t="shared" si="10"/>
        <v>3</v>
      </c>
      <c r="J241" s="9">
        <v>1</v>
      </c>
      <c r="K241" s="9" t="str">
        <f t="shared" si="9"/>
        <v>stock OK</v>
      </c>
    </row>
    <row r="242" spans="2:11" x14ac:dyDescent="0.25">
      <c r="B242" s="9" t="s">
        <v>458</v>
      </c>
      <c r="C242" s="9" t="s">
        <v>459</v>
      </c>
      <c r="D242"/>
      <c r="E242" s="9" t="s">
        <v>460</v>
      </c>
      <c r="F242" s="9">
        <v>284.11</v>
      </c>
      <c r="G242" s="9">
        <v>1</v>
      </c>
      <c r="H242" s="9">
        <f>SUMIF(Mouvement!B:B,Tableau1[[#This Row],[Références]],Mouvement!H:H)</f>
        <v>0</v>
      </c>
      <c r="I242" s="9">
        <f t="shared" si="10"/>
        <v>1</v>
      </c>
      <c r="J242" s="9">
        <v>1</v>
      </c>
      <c r="K242" s="9" t="str">
        <f t="shared" si="9"/>
        <v>stock OK</v>
      </c>
    </row>
    <row r="243" spans="2:11" x14ac:dyDescent="0.25">
      <c r="B243" s="9" t="s">
        <v>461</v>
      </c>
      <c r="C243" s="9" t="s">
        <v>459</v>
      </c>
      <c r="D243"/>
      <c r="E243" s="9" t="s">
        <v>243</v>
      </c>
      <c r="F243" s="9">
        <v>47.44</v>
      </c>
      <c r="G243" s="9">
        <v>1</v>
      </c>
      <c r="H243" s="9">
        <f>SUMIF(Mouvement!B:B,Tableau1[[#This Row],[Références]],Mouvement!H:H)</f>
        <v>0</v>
      </c>
      <c r="I243" s="9">
        <f t="shared" si="10"/>
        <v>1</v>
      </c>
      <c r="J243" s="9">
        <v>1</v>
      </c>
      <c r="K243" s="9" t="str">
        <f t="shared" si="9"/>
        <v>stock OK</v>
      </c>
    </row>
    <row r="244" spans="2:11" x14ac:dyDescent="0.25">
      <c r="B244" s="9" t="s">
        <v>462</v>
      </c>
      <c r="C244" s="9" t="s">
        <v>459</v>
      </c>
      <c r="D244"/>
      <c r="E244" s="9" t="s">
        <v>243</v>
      </c>
      <c r="G244" s="9">
        <v>2</v>
      </c>
      <c r="H244" s="9">
        <f>SUMIF(Mouvement!B:B,Tableau1[[#This Row],[Références]],Mouvement!H:H)</f>
        <v>0</v>
      </c>
      <c r="I244" s="9">
        <f t="shared" si="10"/>
        <v>2</v>
      </c>
      <c r="J244" s="9">
        <v>1</v>
      </c>
      <c r="K244" s="9" t="str">
        <f t="shared" si="9"/>
        <v>stock OK</v>
      </c>
    </row>
    <row r="245" spans="2:11" x14ac:dyDescent="0.25">
      <c r="B245" s="9" t="s">
        <v>463</v>
      </c>
      <c r="C245" s="9" t="s">
        <v>464</v>
      </c>
      <c r="D245"/>
      <c r="E245" s="9" t="s">
        <v>465</v>
      </c>
      <c r="F245" s="9">
        <v>374.44</v>
      </c>
      <c r="G245" s="9">
        <v>44</v>
      </c>
      <c r="H245" s="9">
        <f>SUMIF(Mouvement!B:B,Tableau1[[#This Row],[Références]],Mouvement!H:H)</f>
        <v>0</v>
      </c>
      <c r="I245" s="9">
        <f t="shared" si="10"/>
        <v>44</v>
      </c>
      <c r="J245" s="9">
        <v>1</v>
      </c>
      <c r="K245" s="9" t="str">
        <f t="shared" si="9"/>
        <v>stock OK</v>
      </c>
    </row>
    <row r="246" spans="2:11" x14ac:dyDescent="0.25">
      <c r="B246" s="9" t="s">
        <v>466</v>
      </c>
      <c r="C246" s="9" t="s">
        <v>467</v>
      </c>
      <c r="D246"/>
      <c r="E246" s="9" t="s">
        <v>240</v>
      </c>
      <c r="F246" s="76"/>
      <c r="G246" s="9">
        <v>1</v>
      </c>
      <c r="H246" s="9">
        <f>SUMIF(Mouvement!B:B,Tableau1[[#This Row],[Références]],Mouvement!H:H)</f>
        <v>0</v>
      </c>
      <c r="I246" s="9">
        <f t="shared" si="10"/>
        <v>1</v>
      </c>
      <c r="J246" s="9">
        <v>1</v>
      </c>
      <c r="K246" s="9" t="str">
        <f t="shared" si="9"/>
        <v>stock OK</v>
      </c>
    </row>
    <row r="247" spans="2:11" x14ac:dyDescent="0.25">
      <c r="B247" s="9" t="s">
        <v>468</v>
      </c>
      <c r="C247" s="9" t="s">
        <v>467</v>
      </c>
      <c r="D247"/>
      <c r="E247" s="9" t="s">
        <v>240</v>
      </c>
      <c r="F247" s="76"/>
      <c r="G247" s="9">
        <v>1</v>
      </c>
      <c r="H247" s="9">
        <f>SUMIF(Mouvement!B:B,Tableau1[[#This Row],[Références]],Mouvement!H:H)</f>
        <v>0</v>
      </c>
      <c r="I247" s="9">
        <f t="shared" si="10"/>
        <v>1</v>
      </c>
      <c r="J247" s="9">
        <v>1</v>
      </c>
      <c r="K247" s="9" t="str">
        <f t="shared" si="9"/>
        <v>stock OK</v>
      </c>
    </row>
    <row r="248" spans="2:11" x14ac:dyDescent="0.25">
      <c r="B248" s="9" t="s">
        <v>469</v>
      </c>
      <c r="C248" s="9" t="s">
        <v>470</v>
      </c>
      <c r="D248"/>
      <c r="E248" s="9" t="s">
        <v>240</v>
      </c>
      <c r="F248" s="76"/>
      <c r="G248" s="9">
        <v>1</v>
      </c>
      <c r="H248" s="9">
        <f>SUMIF(Mouvement!B:B,Tableau1[[#This Row],[Références]],Mouvement!H:H)</f>
        <v>0</v>
      </c>
      <c r="I248" s="9">
        <f t="shared" si="10"/>
        <v>1</v>
      </c>
      <c r="J248" s="9">
        <v>1</v>
      </c>
      <c r="K248" s="9" t="str">
        <f t="shared" si="9"/>
        <v>stock OK</v>
      </c>
    </row>
    <row r="249" spans="2:11" x14ac:dyDescent="0.25">
      <c r="B249" s="9">
        <v>198160</v>
      </c>
      <c r="C249" s="9" t="s">
        <v>471</v>
      </c>
      <c r="D249"/>
      <c r="E249" s="9" t="s">
        <v>699</v>
      </c>
      <c r="F249" s="9">
        <v>48</v>
      </c>
      <c r="G249" s="9">
        <v>12</v>
      </c>
      <c r="H249" s="9">
        <f>SUMIF(Mouvement!B:B,Tableau1[[#This Row],[Références]],Mouvement!H:H)</f>
        <v>0</v>
      </c>
      <c r="I249" s="9">
        <f t="shared" si="10"/>
        <v>12</v>
      </c>
      <c r="J249" s="9">
        <v>1</v>
      </c>
      <c r="K249" s="9" t="str">
        <f t="shared" si="9"/>
        <v>stock OK</v>
      </c>
    </row>
    <row r="250" spans="2:11" x14ac:dyDescent="0.25">
      <c r="B250" s="9" t="s">
        <v>472</v>
      </c>
      <c r="C250" s="9" t="s">
        <v>471</v>
      </c>
      <c r="D250"/>
      <c r="E250" s="9" t="s">
        <v>473</v>
      </c>
      <c r="G250" s="9">
        <v>8</v>
      </c>
      <c r="H250" s="9">
        <f>SUMIF(Mouvement!B:B,Tableau1[[#This Row],[Références]],Mouvement!H:H)</f>
        <v>0</v>
      </c>
      <c r="I250" s="9">
        <f t="shared" si="10"/>
        <v>8</v>
      </c>
      <c r="J250" s="9">
        <v>1</v>
      </c>
      <c r="K250" s="9" t="str">
        <f t="shared" si="9"/>
        <v>stock OK</v>
      </c>
    </row>
    <row r="251" spans="2:11" x14ac:dyDescent="0.25">
      <c r="B251" s="9" t="s">
        <v>474</v>
      </c>
      <c r="C251" s="9" t="s">
        <v>471</v>
      </c>
      <c r="D251"/>
      <c r="E251" s="9" t="s">
        <v>700</v>
      </c>
      <c r="F251" s="9">
        <v>34</v>
      </c>
      <c r="G251" s="9">
        <v>1</v>
      </c>
      <c r="H251" s="9">
        <f>SUMIF(Mouvement!B:B,Tableau1[[#This Row],[Références]],Mouvement!H:H)</f>
        <v>0</v>
      </c>
      <c r="I251" s="9">
        <f t="shared" si="10"/>
        <v>1</v>
      </c>
      <c r="J251" s="9">
        <v>1</v>
      </c>
      <c r="K251" s="9" t="str">
        <f t="shared" si="9"/>
        <v>stock OK</v>
      </c>
    </row>
    <row r="252" spans="2:11" x14ac:dyDescent="0.25">
      <c r="B252" s="9" t="s">
        <v>475</v>
      </c>
      <c r="C252" s="9" t="s">
        <v>476</v>
      </c>
      <c r="D252"/>
      <c r="E252" s="9" t="s">
        <v>252</v>
      </c>
      <c r="F252" s="9">
        <v>13.8</v>
      </c>
      <c r="G252" s="9">
        <v>2</v>
      </c>
      <c r="H252" s="9">
        <f>SUMIF(Mouvement!B:B,Tableau1[[#This Row],[Références]],Mouvement!H:H)</f>
        <v>0</v>
      </c>
      <c r="I252" s="9">
        <f t="shared" si="10"/>
        <v>2</v>
      </c>
      <c r="J252" s="9">
        <v>1</v>
      </c>
      <c r="K252" s="9" t="str">
        <f t="shared" si="9"/>
        <v>stock OK</v>
      </c>
    </row>
    <row r="253" spans="2:11" x14ac:dyDescent="0.25">
      <c r="B253" s="9">
        <v>118248</v>
      </c>
      <c r="C253" s="9" t="s">
        <v>477</v>
      </c>
      <c r="D253"/>
      <c r="E253" s="9" t="s">
        <v>243</v>
      </c>
      <c r="F253" s="9">
        <v>425.32</v>
      </c>
      <c r="G253" s="9">
        <v>4</v>
      </c>
      <c r="H253" s="9">
        <f>SUMIF(Mouvement!B:B,Tableau1[[#This Row],[Références]],Mouvement!H:H)</f>
        <v>0</v>
      </c>
      <c r="I253" s="9">
        <f t="shared" si="10"/>
        <v>4</v>
      </c>
      <c r="J253" s="9">
        <v>1</v>
      </c>
      <c r="K253" s="9" t="str">
        <f t="shared" si="9"/>
        <v>stock OK</v>
      </c>
    </row>
    <row r="254" spans="2:11" x14ac:dyDescent="0.25">
      <c r="B254" s="9">
        <v>110000</v>
      </c>
      <c r="C254" s="9" t="s">
        <v>477</v>
      </c>
      <c r="D254"/>
      <c r="E254" s="9" t="s">
        <v>243</v>
      </c>
      <c r="F254" s="9">
        <v>135.15</v>
      </c>
      <c r="G254" s="9">
        <v>3</v>
      </c>
      <c r="H254" s="9">
        <f>SUMIF(Mouvement!B:B,Tableau1[[#This Row],[Références]],Mouvement!H:H)</f>
        <v>0</v>
      </c>
      <c r="I254" s="9">
        <f t="shared" si="10"/>
        <v>3</v>
      </c>
      <c r="J254" s="9">
        <v>1</v>
      </c>
      <c r="K254" s="9" t="str">
        <f t="shared" si="9"/>
        <v>stock OK</v>
      </c>
    </row>
    <row r="255" spans="2:11" x14ac:dyDescent="0.25">
      <c r="B255" s="9">
        <v>113000</v>
      </c>
      <c r="C255" s="9" t="s">
        <v>477</v>
      </c>
      <c r="D255"/>
      <c r="E255" s="9" t="s">
        <v>243</v>
      </c>
      <c r="F255" s="9">
        <v>53.44</v>
      </c>
      <c r="G255" s="9">
        <v>1</v>
      </c>
      <c r="H255" s="9">
        <f>SUMIF(Mouvement!B:B,Tableau1[[#This Row],[Références]],Mouvement!H:H)</f>
        <v>0</v>
      </c>
      <c r="I255" s="9">
        <f t="shared" si="10"/>
        <v>1</v>
      </c>
      <c r="J255" s="9">
        <v>1</v>
      </c>
      <c r="K255" s="9" t="str">
        <f t="shared" si="9"/>
        <v>stock OK</v>
      </c>
    </row>
    <row r="256" spans="2:11" x14ac:dyDescent="0.25">
      <c r="B256" s="9" t="s">
        <v>478</v>
      </c>
      <c r="C256" s="9" t="s">
        <v>479</v>
      </c>
      <c r="D256"/>
      <c r="E256" s="9" t="s">
        <v>480</v>
      </c>
      <c r="F256" s="9">
        <v>739.47</v>
      </c>
      <c r="G256" s="9">
        <v>3</v>
      </c>
      <c r="H256" s="9">
        <f>SUMIF(Mouvement!B:B,Tableau1[[#This Row],[Références]],Mouvement!H:H)</f>
        <v>0</v>
      </c>
      <c r="I256" s="9">
        <f t="shared" si="10"/>
        <v>3</v>
      </c>
      <c r="J256" s="9">
        <v>1</v>
      </c>
      <c r="K256" s="9" t="str">
        <f t="shared" si="9"/>
        <v>stock OK</v>
      </c>
    </row>
    <row r="257" spans="2:11" x14ac:dyDescent="0.25">
      <c r="B257" s="9" t="s">
        <v>481</v>
      </c>
      <c r="C257" s="9" t="s">
        <v>479</v>
      </c>
      <c r="D257" t="s">
        <v>477</v>
      </c>
      <c r="E257" s="9" t="s">
        <v>482</v>
      </c>
      <c r="G257" s="9">
        <v>4</v>
      </c>
      <c r="H257" s="9">
        <f>SUMIF(Mouvement!B:B,Tableau1[[#This Row],[Références]],Mouvement!H:H)</f>
        <v>0</v>
      </c>
      <c r="I257" s="9">
        <f t="shared" si="10"/>
        <v>4</v>
      </c>
      <c r="J257" s="9">
        <v>1</v>
      </c>
      <c r="K257" s="9" t="str">
        <f t="shared" si="9"/>
        <v>stock OK</v>
      </c>
    </row>
    <row r="258" spans="2:11" x14ac:dyDescent="0.25">
      <c r="B258" s="9" t="s">
        <v>483</v>
      </c>
      <c r="C258" s="9" t="s">
        <v>479</v>
      </c>
      <c r="D258" t="s">
        <v>477</v>
      </c>
      <c r="E258" s="9" t="s">
        <v>480</v>
      </c>
      <c r="F258" s="9">
        <v>160.74</v>
      </c>
      <c r="G258" s="9">
        <v>1</v>
      </c>
      <c r="H258" s="9">
        <f>SUMIF(Mouvement!B:B,Tableau1[[#This Row],[Références]],Mouvement!H:H)</f>
        <v>0</v>
      </c>
      <c r="I258" s="9">
        <f t="shared" si="10"/>
        <v>1</v>
      </c>
      <c r="J258" s="9">
        <v>1</v>
      </c>
      <c r="K258" s="9" t="str">
        <f t="shared" si="9"/>
        <v>stock OK</v>
      </c>
    </row>
    <row r="259" spans="2:11" x14ac:dyDescent="0.25">
      <c r="B259" s="9" t="s">
        <v>484</v>
      </c>
      <c r="C259" s="9" t="s">
        <v>479</v>
      </c>
      <c r="D259" t="s">
        <v>477</v>
      </c>
      <c r="E259" s="9" t="s">
        <v>485</v>
      </c>
      <c r="G259" s="9">
        <v>1</v>
      </c>
      <c r="H259" s="9">
        <f>SUMIF(Mouvement!B:B,Tableau1[[#This Row],[Références]],Mouvement!H:H)</f>
        <v>0</v>
      </c>
      <c r="I259" s="9">
        <f t="shared" si="10"/>
        <v>1</v>
      </c>
      <c r="J259" s="9">
        <v>1</v>
      </c>
      <c r="K259" s="9" t="str">
        <f t="shared" si="9"/>
        <v>stock OK</v>
      </c>
    </row>
    <row r="260" spans="2:11" x14ac:dyDescent="0.25">
      <c r="B260" s="9" t="s">
        <v>486</v>
      </c>
      <c r="C260" s="9" t="s">
        <v>479</v>
      </c>
      <c r="D260" t="s">
        <v>479</v>
      </c>
      <c r="E260" s="9" t="s">
        <v>485</v>
      </c>
      <c r="G260" s="9">
        <v>1</v>
      </c>
      <c r="H260" s="9">
        <f>SUMIF(Mouvement!B:B,Tableau1[[#This Row],[Références]],Mouvement!H:H)</f>
        <v>0</v>
      </c>
      <c r="I260" s="9">
        <f t="shared" si="10"/>
        <v>1</v>
      </c>
      <c r="J260" s="9">
        <v>1</v>
      </c>
      <c r="K260" s="9" t="str">
        <f t="shared" ref="K260:K306" si="11">IF(I260&lt;J260,"Commander","stock OK")</f>
        <v>stock OK</v>
      </c>
    </row>
    <row r="261" spans="2:11" x14ac:dyDescent="0.25">
      <c r="B261" s="9" t="s">
        <v>487</v>
      </c>
      <c r="C261" s="9" t="s">
        <v>479</v>
      </c>
      <c r="D261" t="s">
        <v>479</v>
      </c>
      <c r="E261" s="9" t="s">
        <v>485</v>
      </c>
      <c r="G261" s="9">
        <v>1</v>
      </c>
      <c r="H261" s="9">
        <f>SUMIF(Mouvement!B:B,Tableau1[[#This Row],[Références]],Mouvement!H:H)</f>
        <v>0</v>
      </c>
      <c r="I261" s="9">
        <f t="shared" si="10"/>
        <v>1</v>
      </c>
      <c r="J261" s="9">
        <v>1</v>
      </c>
      <c r="K261" s="9" t="str">
        <f t="shared" si="11"/>
        <v>stock OK</v>
      </c>
    </row>
    <row r="262" spans="2:11" x14ac:dyDescent="0.25">
      <c r="B262" s="9" t="s">
        <v>488</v>
      </c>
      <c r="C262" s="9" t="s">
        <v>479</v>
      </c>
      <c r="D262" t="s">
        <v>479</v>
      </c>
      <c r="E262" s="9" t="s">
        <v>489</v>
      </c>
      <c r="F262" s="9">
        <v>529.34</v>
      </c>
      <c r="G262" s="9">
        <v>14</v>
      </c>
      <c r="H262" s="9">
        <f>SUMIF(Mouvement!B:B,Tableau1[[#This Row],[Références]],Mouvement!H:H)</f>
        <v>0</v>
      </c>
      <c r="I262" s="9">
        <f t="shared" si="10"/>
        <v>14</v>
      </c>
      <c r="J262" s="9">
        <v>1</v>
      </c>
      <c r="K262" s="9" t="str">
        <f t="shared" si="11"/>
        <v>stock OK</v>
      </c>
    </row>
    <row r="263" spans="2:11" x14ac:dyDescent="0.25">
      <c r="B263" s="9" t="s">
        <v>490</v>
      </c>
      <c r="C263" s="9" t="s">
        <v>479</v>
      </c>
      <c r="D263" t="s">
        <v>479</v>
      </c>
      <c r="E263" s="9" t="s">
        <v>489</v>
      </c>
      <c r="F263" s="9">
        <v>47.2</v>
      </c>
      <c r="G263" s="9">
        <v>2</v>
      </c>
      <c r="H263" s="9">
        <f>SUMIF(Mouvement!B:B,Tableau1[[#This Row],[Références]],Mouvement!H:H)</f>
        <v>0</v>
      </c>
      <c r="I263" s="9">
        <f t="shared" si="10"/>
        <v>2</v>
      </c>
      <c r="J263" s="9">
        <v>1</v>
      </c>
      <c r="K263" s="9" t="str">
        <f t="shared" si="11"/>
        <v>stock OK</v>
      </c>
    </row>
    <row r="264" spans="2:11" x14ac:dyDescent="0.25">
      <c r="B264" s="9" t="s">
        <v>491</v>
      </c>
      <c r="C264" s="9" t="s">
        <v>479</v>
      </c>
      <c r="D264" t="s">
        <v>479</v>
      </c>
      <c r="E264" s="9" t="s">
        <v>492</v>
      </c>
      <c r="F264" s="9">
        <v>28.96</v>
      </c>
      <c r="G264" s="9">
        <v>1</v>
      </c>
      <c r="H264" s="9">
        <f>SUMIF(Mouvement!B:B,Tableau1[[#This Row],[Références]],Mouvement!H:H)</f>
        <v>0</v>
      </c>
      <c r="I264" s="9">
        <f t="shared" si="10"/>
        <v>1</v>
      </c>
      <c r="J264" s="9">
        <v>1</v>
      </c>
      <c r="K264" s="9" t="str">
        <f t="shared" si="11"/>
        <v>stock OK</v>
      </c>
    </row>
    <row r="265" spans="2:11" x14ac:dyDescent="0.25">
      <c r="B265" s="9" t="s">
        <v>493</v>
      </c>
      <c r="C265" s="9" t="s">
        <v>479</v>
      </c>
      <c r="D265" t="s">
        <v>479</v>
      </c>
      <c r="E265" s="9" t="s">
        <v>494</v>
      </c>
      <c r="F265" s="9">
        <v>317.83999999999997</v>
      </c>
      <c r="G265" s="9">
        <v>4</v>
      </c>
      <c r="H265" s="9">
        <f>SUMIF(Mouvement!B:B,Tableau1[[#This Row],[Références]],Mouvement!H:H)</f>
        <v>0</v>
      </c>
      <c r="I265" s="9">
        <f t="shared" si="10"/>
        <v>4</v>
      </c>
      <c r="J265" s="9">
        <v>1</v>
      </c>
      <c r="K265" s="9" t="str">
        <f t="shared" si="11"/>
        <v>stock OK</v>
      </c>
    </row>
    <row r="266" spans="2:11" x14ac:dyDescent="0.25">
      <c r="B266" s="9" t="s">
        <v>495</v>
      </c>
      <c r="C266" s="9" t="s">
        <v>479</v>
      </c>
      <c r="D266" t="s">
        <v>479</v>
      </c>
      <c r="E266" s="9" t="s">
        <v>494</v>
      </c>
      <c r="F266" s="9">
        <v>329.19</v>
      </c>
      <c r="G266" s="9">
        <v>3</v>
      </c>
      <c r="H266" s="9">
        <f>SUMIF(Mouvement!B:B,Tableau1[[#This Row],[Références]],Mouvement!H:H)</f>
        <v>0</v>
      </c>
      <c r="I266" s="9">
        <f t="shared" si="10"/>
        <v>3</v>
      </c>
      <c r="J266" s="9">
        <v>1</v>
      </c>
      <c r="K266" s="9" t="str">
        <f t="shared" si="11"/>
        <v>stock OK</v>
      </c>
    </row>
    <row r="267" spans="2:11" x14ac:dyDescent="0.25">
      <c r="B267" s="9" t="s">
        <v>496</v>
      </c>
      <c r="C267" s="9" t="s">
        <v>479</v>
      </c>
      <c r="D267" t="s">
        <v>479</v>
      </c>
      <c r="E267" s="9" t="s">
        <v>497</v>
      </c>
      <c r="F267" s="9">
        <v>116.62</v>
      </c>
      <c r="G267" s="9">
        <v>1</v>
      </c>
      <c r="H267" s="9">
        <f>SUMIF(Mouvement!B:B,Tableau1[[#This Row],[Références]],Mouvement!H:H)</f>
        <v>0</v>
      </c>
      <c r="I267" s="9">
        <f t="shared" si="10"/>
        <v>1</v>
      </c>
      <c r="J267" s="9">
        <v>1</v>
      </c>
      <c r="K267" s="9" t="str">
        <f t="shared" si="11"/>
        <v>stock OK</v>
      </c>
    </row>
    <row r="268" spans="2:11" x14ac:dyDescent="0.25">
      <c r="B268" s="9" t="s">
        <v>498</v>
      </c>
      <c r="C268" s="9" t="s">
        <v>479</v>
      </c>
      <c r="D268" t="s">
        <v>479</v>
      </c>
      <c r="E268" s="9" t="s">
        <v>499</v>
      </c>
      <c r="F268" s="9">
        <v>5.88</v>
      </c>
      <c r="G268" s="9">
        <v>1</v>
      </c>
      <c r="H268" s="9">
        <f>SUMIF(Mouvement!B:B,Tableau1[[#This Row],[Références]],Mouvement!H:H)</f>
        <v>0</v>
      </c>
      <c r="I268" s="9">
        <f t="shared" si="10"/>
        <v>1</v>
      </c>
      <c r="J268" s="9">
        <v>1</v>
      </c>
      <c r="K268" s="9" t="str">
        <f t="shared" si="11"/>
        <v>stock OK</v>
      </c>
    </row>
    <row r="269" spans="2:11" x14ac:dyDescent="0.25">
      <c r="B269" s="9" t="s">
        <v>500</v>
      </c>
      <c r="C269" s="9" t="s">
        <v>479</v>
      </c>
      <c r="D269" t="s">
        <v>479</v>
      </c>
      <c r="E269" s="9" t="s">
        <v>499</v>
      </c>
      <c r="F269" s="9">
        <v>12.52</v>
      </c>
      <c r="G269" s="9">
        <v>2</v>
      </c>
      <c r="H269" s="9">
        <f>SUMIF(Mouvement!B:B,Tableau1[[#This Row],[Références]],Mouvement!H:H)</f>
        <v>0</v>
      </c>
      <c r="I269" s="9">
        <f t="shared" si="10"/>
        <v>2</v>
      </c>
      <c r="J269" s="9">
        <v>1</v>
      </c>
      <c r="K269" s="9" t="str">
        <f t="shared" si="11"/>
        <v>stock OK</v>
      </c>
    </row>
    <row r="270" spans="2:11" x14ac:dyDescent="0.25">
      <c r="B270" s="9" t="s">
        <v>501</v>
      </c>
      <c r="C270" s="9" t="s">
        <v>479</v>
      </c>
      <c r="D270" t="s">
        <v>479</v>
      </c>
      <c r="E270" s="9" t="s">
        <v>499</v>
      </c>
      <c r="F270" s="9">
        <v>18.78</v>
      </c>
      <c r="G270" s="9">
        <v>3</v>
      </c>
      <c r="H270" s="9">
        <f>SUMIF(Mouvement!B:B,Tableau1[[#This Row],[Références]],Mouvement!H:H)</f>
        <v>0</v>
      </c>
      <c r="I270" s="9">
        <f t="shared" si="10"/>
        <v>3</v>
      </c>
      <c r="J270" s="9">
        <v>1</v>
      </c>
      <c r="K270" s="9" t="str">
        <f t="shared" si="11"/>
        <v>stock OK</v>
      </c>
    </row>
    <row r="271" spans="2:11" x14ac:dyDescent="0.25">
      <c r="B271" s="9" t="s">
        <v>706</v>
      </c>
      <c r="C271" s="9" t="s">
        <v>479</v>
      </c>
      <c r="D271" t="s">
        <v>479</v>
      </c>
      <c r="E271" s="9" t="s">
        <v>503</v>
      </c>
      <c r="F271" s="9">
        <v>515.79999999999995</v>
      </c>
      <c r="G271" s="9">
        <v>2</v>
      </c>
      <c r="H271" s="9">
        <f>SUMIF(Mouvement!B:B,Tableau1[[#This Row],[Références]],Mouvement!H:H)</f>
        <v>0</v>
      </c>
      <c r="I271" s="9">
        <f t="shared" si="10"/>
        <v>2</v>
      </c>
      <c r="J271" s="9">
        <v>1</v>
      </c>
      <c r="K271" s="9" t="str">
        <f t="shared" si="11"/>
        <v>stock OK</v>
      </c>
    </row>
    <row r="272" spans="2:11" x14ac:dyDescent="0.25">
      <c r="B272" s="9" t="s">
        <v>504</v>
      </c>
      <c r="C272" s="9" t="s">
        <v>479</v>
      </c>
      <c r="D272" t="s">
        <v>479</v>
      </c>
      <c r="E272" s="9" t="s">
        <v>505</v>
      </c>
      <c r="F272" s="9">
        <v>99.4</v>
      </c>
      <c r="G272" s="9">
        <v>2</v>
      </c>
      <c r="H272" s="9">
        <f>SUMIF(Mouvement!B:B,Tableau1[[#This Row],[Références]],Mouvement!H:H)</f>
        <v>0</v>
      </c>
      <c r="I272" s="9">
        <f t="shared" si="10"/>
        <v>2</v>
      </c>
      <c r="J272" s="9">
        <v>1</v>
      </c>
      <c r="K272" s="9" t="str">
        <f t="shared" si="11"/>
        <v>stock OK</v>
      </c>
    </row>
    <row r="273" spans="2:11" x14ac:dyDescent="0.25">
      <c r="B273" s="9" t="s">
        <v>506</v>
      </c>
      <c r="C273" s="9" t="s">
        <v>479</v>
      </c>
      <c r="D273" t="s">
        <v>479</v>
      </c>
      <c r="E273" s="9" t="s">
        <v>503</v>
      </c>
      <c r="F273" s="9">
        <v>219.13</v>
      </c>
      <c r="G273" s="9">
        <v>1</v>
      </c>
      <c r="H273" s="9">
        <f>SUMIF(Mouvement!B:B,Tableau1[[#This Row],[Références]],Mouvement!H:H)</f>
        <v>0</v>
      </c>
      <c r="I273" s="9">
        <f t="shared" si="10"/>
        <v>1</v>
      </c>
      <c r="J273" s="9">
        <v>1</v>
      </c>
      <c r="K273" s="9" t="str">
        <f t="shared" si="11"/>
        <v>stock OK</v>
      </c>
    </row>
    <row r="274" spans="2:11" x14ac:dyDescent="0.25">
      <c r="B274" s="9" t="s">
        <v>707</v>
      </c>
      <c r="C274" s="9" t="s">
        <v>479</v>
      </c>
      <c r="D274" t="s">
        <v>479</v>
      </c>
      <c r="E274" s="9" t="s">
        <v>508</v>
      </c>
      <c r="F274" s="9">
        <v>36.54</v>
      </c>
      <c r="G274" s="9">
        <v>1</v>
      </c>
      <c r="H274" s="9">
        <f>SUMIF(Mouvement!B:B,Tableau1[[#This Row],[Références]],Mouvement!H:H)</f>
        <v>0</v>
      </c>
      <c r="I274" s="9">
        <f t="shared" ref="I274:I303" si="12">SUM(G274:H274)</f>
        <v>1</v>
      </c>
      <c r="J274" s="9">
        <v>1</v>
      </c>
      <c r="K274" s="9" t="str">
        <f t="shared" si="11"/>
        <v>stock OK</v>
      </c>
    </row>
    <row r="275" spans="2:11" x14ac:dyDescent="0.25">
      <c r="B275" s="9">
        <v>18970001</v>
      </c>
      <c r="C275" s="9" t="s">
        <v>479</v>
      </c>
      <c r="D275" t="s">
        <v>479</v>
      </c>
      <c r="E275" s="9" t="s">
        <v>509</v>
      </c>
      <c r="F275" s="9">
        <v>348.67</v>
      </c>
      <c r="G275" s="9">
        <v>1</v>
      </c>
      <c r="H275" s="9">
        <f>SUMIF(Mouvement!B:B,Tableau1[[#This Row],[Références]],Mouvement!H:H)</f>
        <v>0</v>
      </c>
      <c r="I275" s="9">
        <f t="shared" si="12"/>
        <v>1</v>
      </c>
      <c r="J275" s="9">
        <v>1</v>
      </c>
      <c r="K275" s="9" t="str">
        <f t="shared" si="11"/>
        <v>stock OK</v>
      </c>
    </row>
    <row r="276" spans="2:11" x14ac:dyDescent="0.25">
      <c r="B276" s="9" t="s">
        <v>510</v>
      </c>
      <c r="C276" s="9" t="s">
        <v>479</v>
      </c>
      <c r="D276" t="s">
        <v>479</v>
      </c>
      <c r="E276" s="9" t="s">
        <v>511</v>
      </c>
      <c r="G276" s="9">
        <v>1</v>
      </c>
      <c r="H276" s="9">
        <f>SUMIF(Mouvement!B:B,Tableau1[[#This Row],[Références]],Mouvement!H:H)</f>
        <v>0</v>
      </c>
      <c r="I276" s="9">
        <f t="shared" si="12"/>
        <v>1</v>
      </c>
      <c r="J276" s="9">
        <v>1</v>
      </c>
      <c r="K276" s="9" t="str">
        <f t="shared" si="11"/>
        <v>stock OK</v>
      </c>
    </row>
    <row r="277" spans="2:11" x14ac:dyDescent="0.25">
      <c r="B277" s="9" t="s">
        <v>512</v>
      </c>
      <c r="C277" s="9" t="s">
        <v>479</v>
      </c>
      <c r="D277" t="s">
        <v>479</v>
      </c>
      <c r="E277" s="9" t="s">
        <v>203</v>
      </c>
      <c r="F277" s="9">
        <v>70.260000000000005</v>
      </c>
      <c r="G277" s="9">
        <v>1</v>
      </c>
      <c r="H277" s="9">
        <f>SUMIF(Mouvement!B:B,Tableau1[[#This Row],[Références]],Mouvement!H:H)</f>
        <v>0</v>
      </c>
      <c r="I277" s="9">
        <f t="shared" si="12"/>
        <v>1</v>
      </c>
      <c r="J277" s="9">
        <v>1</v>
      </c>
      <c r="K277" s="9" t="str">
        <f t="shared" si="11"/>
        <v>stock OK</v>
      </c>
    </row>
    <row r="278" spans="2:11" x14ac:dyDescent="0.25">
      <c r="B278" s="9" t="s">
        <v>513</v>
      </c>
      <c r="C278" s="9" t="s">
        <v>479</v>
      </c>
      <c r="D278" t="s">
        <v>479</v>
      </c>
      <c r="E278" s="9" t="s">
        <v>514</v>
      </c>
      <c r="F278" s="9">
        <v>158.91999999999999</v>
      </c>
      <c r="G278" s="9">
        <v>1</v>
      </c>
      <c r="H278" s="9">
        <f>SUMIF(Mouvement!B:B,Tableau1[[#This Row],[Références]],Mouvement!H:H)</f>
        <v>0</v>
      </c>
      <c r="I278" s="9">
        <f t="shared" si="12"/>
        <v>1</v>
      </c>
      <c r="J278" s="9">
        <v>1</v>
      </c>
      <c r="K278" s="9" t="str">
        <f t="shared" si="11"/>
        <v>stock OK</v>
      </c>
    </row>
    <row r="279" spans="2:11" x14ac:dyDescent="0.25">
      <c r="B279" s="9" t="s">
        <v>515</v>
      </c>
      <c r="C279" s="9" t="s">
        <v>479</v>
      </c>
      <c r="D279" t="s">
        <v>479</v>
      </c>
      <c r="E279" s="9" t="s">
        <v>307</v>
      </c>
      <c r="F279" s="9">
        <v>616.86</v>
      </c>
      <c r="G279" s="9">
        <v>6</v>
      </c>
      <c r="H279" s="9">
        <f>SUMIF(Mouvement!B:B,Tableau1[[#This Row],[Références]],Mouvement!H:H)</f>
        <v>0</v>
      </c>
      <c r="I279" s="9">
        <f t="shared" si="12"/>
        <v>6</v>
      </c>
      <c r="J279" s="9">
        <v>1</v>
      </c>
      <c r="K279" s="9" t="str">
        <f t="shared" si="11"/>
        <v>stock OK</v>
      </c>
    </row>
    <row r="280" spans="2:11" x14ac:dyDescent="0.25">
      <c r="B280" s="9" t="s">
        <v>516</v>
      </c>
      <c r="C280" s="9" t="s">
        <v>479</v>
      </c>
      <c r="D280" t="s">
        <v>479</v>
      </c>
      <c r="E280" s="9" t="s">
        <v>307</v>
      </c>
      <c r="F280" s="9">
        <v>160.34</v>
      </c>
      <c r="G280" s="9">
        <v>2</v>
      </c>
      <c r="H280" s="9">
        <f>SUMIF(Mouvement!B:B,Tableau1[[#This Row],[Références]],Mouvement!H:H)</f>
        <v>0</v>
      </c>
      <c r="I280" s="9">
        <f t="shared" si="12"/>
        <v>2</v>
      </c>
      <c r="J280" s="9">
        <v>1</v>
      </c>
      <c r="K280" s="9" t="str">
        <f t="shared" si="11"/>
        <v>stock OK</v>
      </c>
    </row>
    <row r="281" spans="2:11" x14ac:dyDescent="0.25">
      <c r="B281" s="9" t="s">
        <v>517</v>
      </c>
      <c r="C281" s="9" t="s">
        <v>479</v>
      </c>
      <c r="D281" t="s">
        <v>479</v>
      </c>
      <c r="E281" s="9" t="s">
        <v>514</v>
      </c>
      <c r="F281" s="9">
        <v>421.7</v>
      </c>
      <c r="G281" s="9">
        <v>10</v>
      </c>
      <c r="H281" s="9">
        <f>SUMIF(Mouvement!B:B,Tableau1[[#This Row],[Références]],Mouvement!H:H)</f>
        <v>0</v>
      </c>
      <c r="I281" s="9">
        <f t="shared" si="12"/>
        <v>10</v>
      </c>
      <c r="J281" s="9">
        <v>1</v>
      </c>
      <c r="K281" s="9" t="str">
        <f t="shared" si="11"/>
        <v>stock OK</v>
      </c>
    </row>
    <row r="282" spans="2:11" x14ac:dyDescent="0.25">
      <c r="B282" s="9" t="s">
        <v>518</v>
      </c>
      <c r="C282" s="9" t="s">
        <v>479</v>
      </c>
      <c r="D282" t="s">
        <v>479</v>
      </c>
      <c r="E282" s="9" t="s">
        <v>701</v>
      </c>
      <c r="F282" s="9">
        <v>361.74</v>
      </c>
      <c r="G282" s="9">
        <v>2</v>
      </c>
      <c r="H282" s="9">
        <f>SUMIF(Mouvement!B:B,Tableau1[[#This Row],[Références]],Mouvement!H:H)</f>
        <v>0</v>
      </c>
      <c r="I282" s="9">
        <f t="shared" si="12"/>
        <v>2</v>
      </c>
      <c r="J282" s="9">
        <v>1</v>
      </c>
      <c r="K282" s="9" t="str">
        <f t="shared" si="11"/>
        <v>stock OK</v>
      </c>
    </row>
    <row r="283" spans="2:11" x14ac:dyDescent="0.25">
      <c r="B283" s="9" t="s">
        <v>519</v>
      </c>
      <c r="C283" s="9" t="s">
        <v>479</v>
      </c>
      <c r="D283" t="s">
        <v>479</v>
      </c>
      <c r="E283" s="9" t="s">
        <v>520</v>
      </c>
      <c r="F283" s="9">
        <v>169.88</v>
      </c>
      <c r="G283" s="9">
        <v>1</v>
      </c>
      <c r="H283" s="9">
        <f>SUMIF(Mouvement!B:B,Tableau1[[#This Row],[Références]],Mouvement!H:H)</f>
        <v>0</v>
      </c>
      <c r="I283" s="9">
        <f t="shared" si="12"/>
        <v>1</v>
      </c>
      <c r="J283" s="9">
        <v>1</v>
      </c>
      <c r="K283" s="9" t="str">
        <f t="shared" si="11"/>
        <v>stock OK</v>
      </c>
    </row>
    <row r="284" spans="2:11" x14ac:dyDescent="0.25">
      <c r="B284" s="9" t="s">
        <v>521</v>
      </c>
      <c r="C284" s="9" t="s">
        <v>479</v>
      </c>
      <c r="D284" t="s">
        <v>479</v>
      </c>
      <c r="E284" s="9" t="s">
        <v>702</v>
      </c>
      <c r="F284" s="9">
        <v>384.68</v>
      </c>
      <c r="G284" s="9">
        <v>2</v>
      </c>
      <c r="H284" s="9">
        <f>SUMIF(Mouvement!B:B,Tableau1[[#This Row],[Références]],Mouvement!H:H)</f>
        <v>0</v>
      </c>
      <c r="I284" s="9">
        <f t="shared" si="12"/>
        <v>2</v>
      </c>
      <c r="J284" s="9">
        <v>1</v>
      </c>
      <c r="K284" s="9" t="str">
        <f t="shared" si="11"/>
        <v>stock OK</v>
      </c>
    </row>
    <row r="285" spans="2:11" x14ac:dyDescent="0.25">
      <c r="B285" s="9" t="s">
        <v>522</v>
      </c>
      <c r="C285" s="9" t="s">
        <v>479</v>
      </c>
      <c r="D285" t="s">
        <v>479</v>
      </c>
      <c r="E285" s="9" t="s">
        <v>703</v>
      </c>
      <c r="F285" s="9">
        <v>26.15</v>
      </c>
      <c r="G285" s="9">
        <v>1</v>
      </c>
      <c r="H285" s="9">
        <f>SUMIF(Mouvement!B:B,Tableau1[[#This Row],[Références]],Mouvement!H:H)</f>
        <v>0</v>
      </c>
      <c r="I285" s="9">
        <f t="shared" si="12"/>
        <v>1</v>
      </c>
      <c r="J285" s="9">
        <v>1</v>
      </c>
      <c r="K285" s="9" t="str">
        <f t="shared" si="11"/>
        <v>stock OK</v>
      </c>
    </row>
    <row r="286" spans="2:11" x14ac:dyDescent="0.25">
      <c r="B286" s="9" t="s">
        <v>523</v>
      </c>
      <c r="C286" s="9" t="s">
        <v>479</v>
      </c>
      <c r="D286" t="s">
        <v>479</v>
      </c>
      <c r="E286" s="9" t="s">
        <v>524</v>
      </c>
      <c r="F286" s="9">
        <v>58.48</v>
      </c>
      <c r="G286" s="9">
        <v>1</v>
      </c>
      <c r="H286" s="9">
        <f>SUMIF(Mouvement!B:B,Tableau1[[#This Row],[Références]],Mouvement!H:H)</f>
        <v>0</v>
      </c>
      <c r="I286" s="9">
        <f t="shared" si="12"/>
        <v>1</v>
      </c>
      <c r="J286" s="9">
        <v>1</v>
      </c>
      <c r="K286" s="9" t="str">
        <f t="shared" si="11"/>
        <v>stock OK</v>
      </c>
    </row>
    <row r="287" spans="2:11" x14ac:dyDescent="0.25">
      <c r="B287" s="9" t="s">
        <v>525</v>
      </c>
      <c r="C287" s="9" t="s">
        <v>479</v>
      </c>
      <c r="D287" t="s">
        <v>479</v>
      </c>
      <c r="E287" s="9" t="s">
        <v>526</v>
      </c>
      <c r="F287" s="9">
        <v>424.92</v>
      </c>
      <c r="G287" s="9">
        <v>6</v>
      </c>
      <c r="H287" s="9">
        <f>SUMIF(Mouvement!B:B,Tableau1[[#This Row],[Références]],Mouvement!H:H)</f>
        <v>0</v>
      </c>
      <c r="I287" s="9">
        <f t="shared" si="12"/>
        <v>6</v>
      </c>
      <c r="J287" s="9">
        <v>1</v>
      </c>
      <c r="K287" s="9" t="str">
        <f t="shared" si="11"/>
        <v>stock OK</v>
      </c>
    </row>
    <row r="288" spans="2:11" x14ac:dyDescent="0.25">
      <c r="B288" s="9">
        <v>13040020</v>
      </c>
      <c r="C288" s="9" t="s">
        <v>479</v>
      </c>
      <c r="D288" t="s">
        <v>479</v>
      </c>
      <c r="E288" s="9" t="s">
        <v>307</v>
      </c>
      <c r="F288" s="9">
        <v>79.599999999999994</v>
      </c>
      <c r="G288" s="9">
        <v>1</v>
      </c>
      <c r="H288" s="9">
        <f>SUMIF(Mouvement!B:B,Tableau1[[#This Row],[Références]],Mouvement!H:H)</f>
        <v>0</v>
      </c>
      <c r="I288" s="9">
        <f t="shared" si="12"/>
        <v>1</v>
      </c>
      <c r="J288" s="9">
        <v>1</v>
      </c>
      <c r="K288" s="9" t="str">
        <f t="shared" si="11"/>
        <v>stock OK</v>
      </c>
    </row>
    <row r="289" spans="2:11" x14ac:dyDescent="0.25">
      <c r="B289" s="9" t="s">
        <v>708</v>
      </c>
      <c r="C289" s="9" t="s">
        <v>479</v>
      </c>
      <c r="D289" t="s">
        <v>479</v>
      </c>
      <c r="E289" s="9" t="s">
        <v>528</v>
      </c>
      <c r="F289" s="9">
        <v>1099.23</v>
      </c>
      <c r="G289" s="9">
        <v>3</v>
      </c>
      <c r="H289" s="9">
        <f>SUMIF(Mouvement!B:B,Tableau1[[#This Row],[Références]],Mouvement!H:H)</f>
        <v>0</v>
      </c>
      <c r="I289" s="9">
        <f t="shared" si="12"/>
        <v>3</v>
      </c>
      <c r="J289" s="9">
        <v>1</v>
      </c>
      <c r="K289" s="9" t="str">
        <f t="shared" si="11"/>
        <v>stock OK</v>
      </c>
    </row>
    <row r="290" spans="2:11" x14ac:dyDescent="0.25">
      <c r="B290" s="9" t="s">
        <v>529</v>
      </c>
      <c r="C290" s="9" t="s">
        <v>479</v>
      </c>
      <c r="D290" t="s">
        <v>479</v>
      </c>
      <c r="E290" s="9" t="s">
        <v>530</v>
      </c>
      <c r="F290" s="9">
        <v>510.64</v>
      </c>
      <c r="G290" s="9">
        <v>2</v>
      </c>
      <c r="H290" s="9">
        <f>SUMIF(Mouvement!B:B,Tableau1[[#This Row],[Références]],Mouvement!H:H)</f>
        <v>0</v>
      </c>
      <c r="I290" s="9">
        <f t="shared" si="12"/>
        <v>2</v>
      </c>
      <c r="J290" s="9">
        <v>1</v>
      </c>
      <c r="K290" s="9" t="str">
        <f t="shared" si="11"/>
        <v>stock OK</v>
      </c>
    </row>
    <row r="291" spans="2:11" x14ac:dyDescent="0.25">
      <c r="B291" s="9" t="s">
        <v>531</v>
      </c>
      <c r="C291" s="9" t="s">
        <v>479</v>
      </c>
      <c r="D291" t="s">
        <v>479</v>
      </c>
      <c r="E291" s="9" t="s">
        <v>307</v>
      </c>
      <c r="F291" s="9">
        <v>188</v>
      </c>
      <c r="G291" s="9">
        <v>4</v>
      </c>
      <c r="H291" s="9">
        <f>SUMIF(Mouvement!B:B,Tableau1[[#This Row],[Références]],Mouvement!H:H)</f>
        <v>0</v>
      </c>
      <c r="I291" s="9">
        <f t="shared" si="12"/>
        <v>4</v>
      </c>
      <c r="J291" s="9">
        <v>1</v>
      </c>
      <c r="K291" s="9" t="str">
        <f t="shared" si="11"/>
        <v>stock OK</v>
      </c>
    </row>
    <row r="292" spans="2:11" x14ac:dyDescent="0.25">
      <c r="B292" s="9" t="s">
        <v>532</v>
      </c>
      <c r="C292" s="9" t="s">
        <v>479</v>
      </c>
      <c r="D292" t="s">
        <v>479</v>
      </c>
      <c r="E292" s="75" t="s">
        <v>533</v>
      </c>
      <c r="F292" s="9">
        <v>119</v>
      </c>
      <c r="G292" s="9">
        <v>5</v>
      </c>
      <c r="H292" s="9">
        <f>SUMIF(Mouvement!B:B,Tableau1[[#This Row],[Références]],Mouvement!H:H)</f>
        <v>0</v>
      </c>
      <c r="I292" s="9">
        <f t="shared" si="12"/>
        <v>5</v>
      </c>
      <c r="J292" s="9">
        <v>1</v>
      </c>
      <c r="K292" s="9" t="str">
        <f t="shared" si="11"/>
        <v>stock OK</v>
      </c>
    </row>
    <row r="293" spans="2:11" x14ac:dyDescent="0.25">
      <c r="B293" s="9" t="s">
        <v>534</v>
      </c>
      <c r="C293" s="9" t="s">
        <v>479</v>
      </c>
      <c r="D293" t="s">
        <v>479</v>
      </c>
      <c r="E293" s="75" t="s">
        <v>533</v>
      </c>
      <c r="G293" s="9">
        <v>1</v>
      </c>
      <c r="H293" s="9">
        <f>SUMIF(Mouvement!B:B,Tableau1[[#This Row],[Références]],Mouvement!H:H)</f>
        <v>0</v>
      </c>
      <c r="I293" s="9">
        <f t="shared" si="12"/>
        <v>1</v>
      </c>
      <c r="J293" s="9">
        <v>1</v>
      </c>
      <c r="K293" s="9" t="str">
        <f t="shared" si="11"/>
        <v>stock OK</v>
      </c>
    </row>
    <row r="294" spans="2:11" x14ac:dyDescent="0.25">
      <c r="B294" s="9" t="s">
        <v>535</v>
      </c>
      <c r="C294" s="9" t="s">
        <v>479</v>
      </c>
      <c r="D294" t="s">
        <v>479</v>
      </c>
      <c r="E294" s="9" t="s">
        <v>536</v>
      </c>
      <c r="G294" s="9">
        <v>2</v>
      </c>
      <c r="H294" s="9">
        <f>SUMIF(Mouvement!B:B,Tableau1[[#This Row],[Références]],Mouvement!H:H)</f>
        <v>0</v>
      </c>
      <c r="I294" s="9">
        <f t="shared" si="12"/>
        <v>2</v>
      </c>
      <c r="J294" s="9">
        <v>1</v>
      </c>
      <c r="K294" s="9" t="str">
        <f t="shared" si="11"/>
        <v>stock OK</v>
      </c>
    </row>
    <row r="295" spans="2:11" x14ac:dyDescent="0.25">
      <c r="B295" s="9" t="s">
        <v>537</v>
      </c>
      <c r="C295" s="9" t="s">
        <v>479</v>
      </c>
      <c r="D295" t="s">
        <v>479</v>
      </c>
      <c r="E295" s="9" t="s">
        <v>538</v>
      </c>
      <c r="G295" s="9">
        <v>2</v>
      </c>
      <c r="H295" s="9">
        <f>SUMIF(Mouvement!B:B,Tableau1[[#This Row],[Références]],Mouvement!H:H)</f>
        <v>0</v>
      </c>
      <c r="I295" s="9">
        <f t="shared" si="12"/>
        <v>2</v>
      </c>
      <c r="J295" s="9">
        <v>1</v>
      </c>
      <c r="K295" s="9" t="str">
        <f t="shared" si="11"/>
        <v>stock OK</v>
      </c>
    </row>
    <row r="296" spans="2:11" x14ac:dyDescent="0.25">
      <c r="B296" s="9" t="s">
        <v>539</v>
      </c>
      <c r="C296" s="9" t="s">
        <v>479</v>
      </c>
      <c r="D296" t="s">
        <v>479</v>
      </c>
      <c r="E296" s="9" t="s">
        <v>540</v>
      </c>
      <c r="G296" s="9">
        <v>1</v>
      </c>
      <c r="H296" s="9">
        <f>SUMIF(Mouvement!B:B,Tableau1[[#This Row],[Références]],Mouvement!H:H)</f>
        <v>0</v>
      </c>
      <c r="I296" s="9">
        <f t="shared" si="12"/>
        <v>1</v>
      </c>
      <c r="J296" s="9">
        <v>1</v>
      </c>
      <c r="K296" s="9" t="str">
        <f t="shared" si="11"/>
        <v>stock OK</v>
      </c>
    </row>
    <row r="297" spans="2:11" x14ac:dyDescent="0.25">
      <c r="B297" s="9" t="s">
        <v>541</v>
      </c>
      <c r="C297" s="9" t="s">
        <v>479</v>
      </c>
      <c r="D297" t="s">
        <v>479</v>
      </c>
      <c r="E297" s="9" t="s">
        <v>542</v>
      </c>
      <c r="G297" s="9">
        <v>1</v>
      </c>
      <c r="H297" s="9">
        <f>SUMIF(Mouvement!B:B,Tableau1[[#This Row],[Références]],Mouvement!H:H)</f>
        <v>0</v>
      </c>
      <c r="I297" s="9">
        <f t="shared" si="12"/>
        <v>1</v>
      </c>
      <c r="J297" s="9">
        <v>1</v>
      </c>
      <c r="K297" s="9" t="str">
        <f t="shared" si="11"/>
        <v>stock OK</v>
      </c>
    </row>
    <row r="298" spans="2:11" x14ac:dyDescent="0.25">
      <c r="B298" s="9" t="s">
        <v>543</v>
      </c>
      <c r="C298" s="9" t="s">
        <v>544</v>
      </c>
      <c r="D298" t="s">
        <v>479</v>
      </c>
      <c r="E298" s="9" t="s">
        <v>704</v>
      </c>
      <c r="F298" s="76">
        <v>1332</v>
      </c>
      <c r="G298" s="9">
        <v>4</v>
      </c>
      <c r="H298" s="9">
        <f>SUMIF(Mouvement!B:B,Tableau1[[#This Row],[Références]],Mouvement!H:H)</f>
        <v>0</v>
      </c>
      <c r="I298" s="9">
        <f t="shared" si="12"/>
        <v>4</v>
      </c>
      <c r="J298" s="9">
        <v>1</v>
      </c>
      <c r="K298" s="9" t="str">
        <f t="shared" si="11"/>
        <v>stock OK</v>
      </c>
    </row>
    <row r="299" spans="2:11" x14ac:dyDescent="0.25">
      <c r="B299" s="9" t="s">
        <v>545</v>
      </c>
      <c r="C299" s="9" t="s">
        <v>546</v>
      </c>
      <c r="D299" t="s">
        <v>479</v>
      </c>
      <c r="E299" s="9" t="s">
        <v>547</v>
      </c>
      <c r="G299" s="9">
        <v>3</v>
      </c>
      <c r="H299" s="9">
        <f>SUMIF(Mouvement!B:B,Tableau1[[#This Row],[Références]],Mouvement!H:H)</f>
        <v>0</v>
      </c>
      <c r="I299" s="9">
        <f t="shared" si="12"/>
        <v>3</v>
      </c>
      <c r="J299" s="9">
        <v>1</v>
      </c>
      <c r="K299" s="9" t="str">
        <f t="shared" si="11"/>
        <v>stock OK</v>
      </c>
    </row>
    <row r="300" spans="2:11" x14ac:dyDescent="0.25">
      <c r="B300" s="9" t="s">
        <v>548</v>
      </c>
      <c r="C300" s="9" t="s">
        <v>494</v>
      </c>
      <c r="D300" t="s">
        <v>479</v>
      </c>
      <c r="E300" s="9" t="s">
        <v>549</v>
      </c>
      <c r="G300" s="9">
        <v>1</v>
      </c>
      <c r="H300" s="9">
        <f>SUMIF(Mouvement!B:B,Tableau1[[#This Row],[Références]],Mouvement!H:H)</f>
        <v>0</v>
      </c>
      <c r="I300" s="9">
        <f t="shared" si="12"/>
        <v>1</v>
      </c>
      <c r="J300" s="9">
        <v>1</v>
      </c>
      <c r="K300" s="9" t="str">
        <f t="shared" si="11"/>
        <v>stock OK</v>
      </c>
    </row>
    <row r="301" spans="2:11" x14ac:dyDescent="0.25">
      <c r="B301" s="9" t="s">
        <v>550</v>
      </c>
      <c r="C301" s="9" t="s">
        <v>494</v>
      </c>
      <c r="D301" t="s">
        <v>479</v>
      </c>
      <c r="E301" s="9" t="s">
        <v>549</v>
      </c>
      <c r="G301" s="9">
        <v>1</v>
      </c>
      <c r="H301" s="9">
        <f>SUMIF(Mouvement!B:B,Tableau1[[#This Row],[Références]],Mouvement!H:H)</f>
        <v>0</v>
      </c>
      <c r="I301" s="9">
        <f t="shared" si="12"/>
        <v>1</v>
      </c>
      <c r="J301" s="9">
        <v>1</v>
      </c>
      <c r="K301" s="9" t="str">
        <f t="shared" si="11"/>
        <v>stock OK</v>
      </c>
    </row>
    <row r="302" spans="2:11" x14ac:dyDescent="0.25">
      <c r="B302" s="9" t="s">
        <v>551</v>
      </c>
      <c r="C302" s="9" t="s">
        <v>552</v>
      </c>
      <c r="D302"/>
      <c r="E302" s="9" t="s">
        <v>240</v>
      </c>
      <c r="F302" s="76"/>
      <c r="G302" s="9">
        <v>1</v>
      </c>
      <c r="H302" s="9">
        <f>SUMIF(Mouvement!B:B,Tableau1[[#This Row],[Références]],Mouvement!H:H)</f>
        <v>0</v>
      </c>
      <c r="I302" s="9">
        <f t="shared" si="12"/>
        <v>1</v>
      </c>
      <c r="J302" s="9">
        <v>1</v>
      </c>
      <c r="K302" s="9" t="str">
        <f t="shared" si="11"/>
        <v>stock OK</v>
      </c>
    </row>
    <row r="303" spans="2:11" x14ac:dyDescent="0.25">
      <c r="B303" s="9">
        <v>2114225</v>
      </c>
      <c r="C303" s="9" t="s">
        <v>553</v>
      </c>
      <c r="D303"/>
      <c r="E303" s="9" t="s">
        <v>133</v>
      </c>
      <c r="G303" s="9">
        <v>1</v>
      </c>
      <c r="H303" s="9">
        <f>SUMIF(Mouvement!B:B,Tableau1[[#This Row],[Références]],Mouvement!H:H)</f>
        <v>0</v>
      </c>
      <c r="I303" s="9">
        <f t="shared" si="12"/>
        <v>1</v>
      </c>
      <c r="J303" s="9">
        <v>1</v>
      </c>
      <c r="K303" s="9" t="str">
        <f t="shared" si="11"/>
        <v>stock OK</v>
      </c>
    </row>
    <row r="304" spans="2:11" x14ac:dyDescent="0.25">
      <c r="B304" s="9" t="s">
        <v>554</v>
      </c>
      <c r="C304" s="9" t="s">
        <v>555</v>
      </c>
      <c r="D304"/>
      <c r="E304" s="9" t="s">
        <v>252</v>
      </c>
      <c r="F304" s="9">
        <v>62.5</v>
      </c>
      <c r="G304" s="9">
        <v>5</v>
      </c>
      <c r="H304" s="9">
        <f>SUMIF(Mouvement!B:B,Tableau1[[#This Row],[Références]],Mouvement!H:H)</f>
        <v>0</v>
      </c>
      <c r="I304" s="9">
        <f t="shared" ref="I304:I305" si="13">SUM(G304:H304)</f>
        <v>5</v>
      </c>
      <c r="J304" s="9">
        <v>1</v>
      </c>
      <c r="K304" s="9" t="str">
        <f t="shared" si="11"/>
        <v>stock OK</v>
      </c>
    </row>
    <row r="305" spans="2:11" x14ac:dyDescent="0.25">
      <c r="B305" s="9" t="s">
        <v>556</v>
      </c>
      <c r="D305"/>
      <c r="E305" s="9" t="s">
        <v>557</v>
      </c>
      <c r="F305" s="9">
        <v>20</v>
      </c>
      <c r="G305" s="77">
        <v>1</v>
      </c>
      <c r="H305" s="9">
        <f>SUMIF(Mouvement!B:B,Tableau1[[#This Row],[Références]],Mouvement!H:H)</f>
        <v>0</v>
      </c>
      <c r="I305" s="9">
        <f t="shared" si="13"/>
        <v>1</v>
      </c>
      <c r="J305" s="9">
        <v>1</v>
      </c>
      <c r="K305" s="9" t="str">
        <f t="shared" si="11"/>
        <v>stock OK</v>
      </c>
    </row>
    <row r="306" spans="2:11" x14ac:dyDescent="0.25">
      <c r="D306"/>
      <c r="K306" s="9" t="str">
        <f t="shared" si="11"/>
        <v>stock OK</v>
      </c>
    </row>
    <row r="307" spans="2:11" x14ac:dyDescent="0.25">
      <c r="H307" s="78">
        <f>SUMIF(Mouvement!B:B,Tableau1[[#This Row],[Références]],Mouvement!H:H)</f>
        <v>0</v>
      </c>
      <c r="I307" s="9">
        <f t="shared" ref="I307:I324" si="14">SUM(G307:H307)</f>
        <v>0</v>
      </c>
      <c r="K307" s="9" t="str">
        <f t="shared" ref="K307:K324" si="15">IF(I307&lt;J307,"Commander","stock OK")</f>
        <v>stock OK</v>
      </c>
    </row>
    <row r="308" spans="2:11" x14ac:dyDescent="0.25">
      <c r="H308" s="78">
        <f>SUMIF(Mouvement!B:B,Tableau1[[#This Row],[Références]],Mouvement!H:H)</f>
        <v>0</v>
      </c>
      <c r="I308" s="9">
        <f t="shared" si="14"/>
        <v>0</v>
      </c>
      <c r="K308" s="9" t="str">
        <f t="shared" si="15"/>
        <v>stock OK</v>
      </c>
    </row>
    <row r="309" spans="2:11" x14ac:dyDescent="0.25">
      <c r="H309" s="78">
        <f>SUMIF(Mouvement!B:B,Tableau1[[#This Row],[Références]],Mouvement!H:H)</f>
        <v>0</v>
      </c>
      <c r="I309" s="9">
        <f t="shared" si="14"/>
        <v>0</v>
      </c>
      <c r="K309" s="9" t="str">
        <f t="shared" si="15"/>
        <v>stock OK</v>
      </c>
    </row>
    <row r="310" spans="2:11" x14ac:dyDescent="0.25">
      <c r="H310" s="78">
        <f>SUMIF(Mouvement!B:B,Tableau1[[#This Row],[Références]],Mouvement!H:H)</f>
        <v>0</v>
      </c>
      <c r="I310" s="9">
        <f t="shared" si="14"/>
        <v>0</v>
      </c>
      <c r="K310" s="9" t="str">
        <f t="shared" si="15"/>
        <v>stock OK</v>
      </c>
    </row>
    <row r="311" spans="2:11" x14ac:dyDescent="0.25">
      <c r="H311" s="78">
        <f>SUMIF(Mouvement!B:B,Tableau1[[#This Row],[Références]],Mouvement!H:H)</f>
        <v>0</v>
      </c>
      <c r="I311" s="9">
        <f t="shared" si="14"/>
        <v>0</v>
      </c>
      <c r="K311" s="9" t="str">
        <f t="shared" si="15"/>
        <v>stock OK</v>
      </c>
    </row>
    <row r="312" spans="2:11" x14ac:dyDescent="0.25">
      <c r="H312" s="78">
        <f>SUMIF(Mouvement!B:B,Tableau1[[#This Row],[Références]],Mouvement!H:H)</f>
        <v>0</v>
      </c>
      <c r="I312" s="9">
        <f t="shared" si="14"/>
        <v>0</v>
      </c>
      <c r="K312" s="9" t="str">
        <f t="shared" si="15"/>
        <v>stock OK</v>
      </c>
    </row>
    <row r="313" spans="2:11" x14ac:dyDescent="0.25">
      <c r="H313" s="78">
        <f>SUMIF(Mouvement!B:B,Tableau1[[#This Row],[Références]],Mouvement!H:H)</f>
        <v>0</v>
      </c>
      <c r="I313" s="9">
        <f t="shared" si="14"/>
        <v>0</v>
      </c>
      <c r="K313" s="9" t="str">
        <f t="shared" si="15"/>
        <v>stock OK</v>
      </c>
    </row>
    <row r="314" spans="2:11" x14ac:dyDescent="0.25">
      <c r="H314" s="78">
        <f>SUMIF(Mouvement!B:B,Tableau1[[#This Row],[Références]],Mouvement!H:H)</f>
        <v>0</v>
      </c>
      <c r="I314" s="9">
        <f t="shared" si="14"/>
        <v>0</v>
      </c>
      <c r="K314" s="9" t="str">
        <f t="shared" si="15"/>
        <v>stock OK</v>
      </c>
    </row>
    <row r="315" spans="2:11" x14ac:dyDescent="0.25">
      <c r="H315" s="78">
        <f>SUMIF(Mouvement!B:B,Tableau1[[#This Row],[Références]],Mouvement!H:H)</f>
        <v>0</v>
      </c>
      <c r="I315" s="9">
        <f t="shared" si="14"/>
        <v>0</v>
      </c>
      <c r="K315" s="9" t="str">
        <f t="shared" si="15"/>
        <v>stock OK</v>
      </c>
    </row>
    <row r="316" spans="2:11" x14ac:dyDescent="0.25">
      <c r="H316" s="78">
        <f>SUMIF(Mouvement!B:B,Tableau1[[#This Row],[Références]],Mouvement!H:H)</f>
        <v>0</v>
      </c>
      <c r="I316" s="9">
        <f t="shared" si="14"/>
        <v>0</v>
      </c>
      <c r="K316" s="9" t="str">
        <f t="shared" si="15"/>
        <v>stock OK</v>
      </c>
    </row>
    <row r="317" spans="2:11" x14ac:dyDescent="0.25">
      <c r="H317" s="78">
        <f>SUMIF(Mouvement!B:B,Tableau1[[#This Row],[Références]],Mouvement!H:H)</f>
        <v>0</v>
      </c>
      <c r="I317" s="9">
        <f t="shared" si="14"/>
        <v>0</v>
      </c>
      <c r="K317" s="9" t="str">
        <f t="shared" si="15"/>
        <v>stock OK</v>
      </c>
    </row>
    <row r="318" spans="2:11" x14ac:dyDescent="0.25">
      <c r="H318" s="78">
        <f>SUMIF(Mouvement!B:B,Tableau1[[#This Row],[Références]],Mouvement!H:H)</f>
        <v>0</v>
      </c>
      <c r="I318" s="9">
        <f t="shared" si="14"/>
        <v>0</v>
      </c>
      <c r="K318" s="9" t="str">
        <f t="shared" si="15"/>
        <v>stock OK</v>
      </c>
    </row>
    <row r="319" spans="2:11" x14ac:dyDescent="0.25">
      <c r="H319" s="78">
        <f>SUMIF(Mouvement!B:B,Tableau1[[#This Row],[Références]],Mouvement!H:H)</f>
        <v>0</v>
      </c>
      <c r="I319" s="9">
        <f t="shared" si="14"/>
        <v>0</v>
      </c>
      <c r="K319" s="9" t="str">
        <f t="shared" si="15"/>
        <v>stock OK</v>
      </c>
    </row>
    <row r="320" spans="2:11" x14ac:dyDescent="0.25">
      <c r="H320" s="78">
        <f>SUMIF(Mouvement!B:B,Tableau1[[#This Row],[Références]],Mouvement!H:H)</f>
        <v>0</v>
      </c>
      <c r="I320" s="9">
        <f t="shared" si="14"/>
        <v>0</v>
      </c>
      <c r="K320" s="9" t="str">
        <f t="shared" si="15"/>
        <v>stock OK</v>
      </c>
    </row>
    <row r="321" spans="8:11" x14ac:dyDescent="0.25">
      <c r="H321" s="78">
        <f>SUMIF(Mouvement!B:B,Tableau1[[#This Row],[Références]],Mouvement!H:H)</f>
        <v>0</v>
      </c>
      <c r="I321" s="9">
        <f t="shared" si="14"/>
        <v>0</v>
      </c>
      <c r="K321" s="9" t="str">
        <f t="shared" si="15"/>
        <v>stock OK</v>
      </c>
    </row>
    <row r="322" spans="8:11" x14ac:dyDescent="0.25">
      <c r="H322" s="78">
        <f>SUMIF(Mouvement!B:B,Tableau1[[#This Row],[Références]],Mouvement!H:H)</f>
        <v>0</v>
      </c>
      <c r="I322" s="9">
        <f t="shared" si="14"/>
        <v>0</v>
      </c>
      <c r="K322" s="9" t="str">
        <f t="shared" si="15"/>
        <v>stock OK</v>
      </c>
    </row>
    <row r="323" spans="8:11" x14ac:dyDescent="0.25">
      <c r="H323" s="78">
        <f>SUMIF(Mouvement!B:B,Tableau1[[#This Row],[Références]],Mouvement!H:H)</f>
        <v>0</v>
      </c>
      <c r="I323" s="9">
        <f t="shared" si="14"/>
        <v>0</v>
      </c>
      <c r="K323" s="9" t="str">
        <f t="shared" si="15"/>
        <v>stock OK</v>
      </c>
    </row>
    <row r="324" spans="8:11" x14ac:dyDescent="0.25">
      <c r="H324" s="78">
        <f>SUMIF(Mouvement!B:B,Tableau1[[#This Row],[Références]],Mouvement!H:H)</f>
        <v>0</v>
      </c>
      <c r="I324" s="9">
        <f t="shared" si="14"/>
        <v>0</v>
      </c>
      <c r="K324" s="9" t="str">
        <f t="shared" si="15"/>
        <v>stock OK</v>
      </c>
    </row>
  </sheetData>
  <conditionalFormatting sqref="K4:K324">
    <cfRule type="containsText" dxfId="0" priority="1" operator="containsText" text="Commander">
      <formula>NOT(ISERROR(SEARCH("Commander",K4)))</formula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39B7C-899A-4432-9372-5216C63062BF}">
  <sheetPr codeName="Feuil3"/>
  <dimension ref="A1:J321"/>
  <sheetViews>
    <sheetView workbookViewId="0">
      <selection activeCell="F25" sqref="F25"/>
    </sheetView>
  </sheetViews>
  <sheetFormatPr baseColWidth="10" defaultRowHeight="15" x14ac:dyDescent="0.25"/>
  <cols>
    <col min="1" max="1" width="20.7109375" style="9" bestFit="1" customWidth="1"/>
    <col min="2" max="2" width="23.42578125" bestFit="1" customWidth="1"/>
    <col min="5" max="5" width="23.42578125" bestFit="1" customWidth="1"/>
    <col min="6" max="6" width="37.7109375" bestFit="1" customWidth="1"/>
    <col min="7" max="7" width="25.140625" bestFit="1" customWidth="1"/>
    <col min="8" max="9" width="12.7109375" bestFit="1" customWidth="1"/>
    <col min="10" max="10" width="28.5703125" bestFit="1" customWidth="1"/>
  </cols>
  <sheetData>
    <row r="1" spans="1:10" ht="18.75" x14ac:dyDescent="0.3">
      <c r="A1" s="34" t="s">
        <v>5</v>
      </c>
      <c r="B1" s="9" t="s">
        <v>7</v>
      </c>
      <c r="C1" s="9" t="s">
        <v>659</v>
      </c>
      <c r="D1" s="9" t="s">
        <v>660</v>
      </c>
      <c r="E1" s="9" t="s">
        <v>558</v>
      </c>
      <c r="F1" s="9" t="s">
        <v>559</v>
      </c>
      <c r="G1" s="9" t="s">
        <v>560</v>
      </c>
      <c r="H1" s="9" t="s">
        <v>561</v>
      </c>
      <c r="I1" s="9" t="s">
        <v>562</v>
      </c>
      <c r="J1" s="9" t="s">
        <v>563</v>
      </c>
    </row>
    <row r="2" spans="1:10" x14ac:dyDescent="0.25">
      <c r="A2" s="30">
        <v>80271</v>
      </c>
      <c r="B2" t="s">
        <v>564</v>
      </c>
      <c r="C2" t="s">
        <v>661</v>
      </c>
      <c r="D2" t="s">
        <v>709</v>
      </c>
      <c r="E2" s="30" t="s">
        <v>564</v>
      </c>
      <c r="F2" t="s">
        <v>565</v>
      </c>
      <c r="G2" t="s">
        <v>566</v>
      </c>
      <c r="H2" t="s">
        <v>567</v>
      </c>
      <c r="J2" t="s">
        <v>568</v>
      </c>
    </row>
    <row r="3" spans="1:10" x14ac:dyDescent="0.25">
      <c r="A3" s="30">
        <v>80410</v>
      </c>
      <c r="B3" t="s">
        <v>569</v>
      </c>
      <c r="C3" t="s">
        <v>662</v>
      </c>
      <c r="D3" t="s">
        <v>663</v>
      </c>
      <c r="E3" s="30" t="s">
        <v>569</v>
      </c>
      <c r="F3" t="s">
        <v>570</v>
      </c>
      <c r="G3" t="s">
        <v>571</v>
      </c>
      <c r="H3" t="s">
        <v>572</v>
      </c>
      <c r="I3" t="s">
        <v>573</v>
      </c>
      <c r="J3" t="s">
        <v>574</v>
      </c>
    </row>
    <row r="4" spans="1:10" x14ac:dyDescent="0.25">
      <c r="A4" s="30">
        <v>110000</v>
      </c>
      <c r="B4" t="s">
        <v>575</v>
      </c>
      <c r="C4" t="s">
        <v>664</v>
      </c>
      <c r="D4" t="s">
        <v>665</v>
      </c>
      <c r="E4" s="30" t="s">
        <v>575</v>
      </c>
      <c r="F4" t="s">
        <v>576</v>
      </c>
      <c r="G4" t="s">
        <v>577</v>
      </c>
      <c r="H4" t="s">
        <v>578</v>
      </c>
      <c r="I4" t="s">
        <v>579</v>
      </c>
    </row>
    <row r="5" spans="1:10" x14ac:dyDescent="0.25">
      <c r="A5" s="30">
        <v>113000</v>
      </c>
      <c r="B5" t="s">
        <v>580</v>
      </c>
      <c r="C5" t="s">
        <v>666</v>
      </c>
      <c r="D5" t="s">
        <v>658</v>
      </c>
      <c r="E5" s="30" t="s">
        <v>580</v>
      </c>
      <c r="F5" t="s">
        <v>581</v>
      </c>
      <c r="G5" t="s">
        <v>582</v>
      </c>
      <c r="H5" t="s">
        <v>583</v>
      </c>
    </row>
    <row r="6" spans="1:10" x14ac:dyDescent="0.25">
      <c r="A6" s="30">
        <v>118248</v>
      </c>
      <c r="B6" t="s">
        <v>584</v>
      </c>
      <c r="C6" t="s">
        <v>667</v>
      </c>
      <c r="D6" t="s">
        <v>668</v>
      </c>
      <c r="E6" s="30" t="s">
        <v>584</v>
      </c>
      <c r="F6" t="s">
        <v>585</v>
      </c>
      <c r="G6" t="s">
        <v>586</v>
      </c>
      <c r="H6" t="s">
        <v>587</v>
      </c>
      <c r="I6" t="s">
        <v>588</v>
      </c>
    </row>
    <row r="7" spans="1:10" x14ac:dyDescent="0.25">
      <c r="A7" s="30">
        <v>198160</v>
      </c>
      <c r="B7" t="s">
        <v>220</v>
      </c>
      <c r="C7" t="s">
        <v>657</v>
      </c>
      <c r="D7" t="s">
        <v>669</v>
      </c>
      <c r="E7" s="30" t="s">
        <v>220</v>
      </c>
      <c r="J7" t="s">
        <v>589</v>
      </c>
    </row>
    <row r="8" spans="1:10" x14ac:dyDescent="0.25">
      <c r="A8" s="30">
        <v>704964</v>
      </c>
      <c r="B8" t="s">
        <v>590</v>
      </c>
      <c r="C8" t="s">
        <v>670</v>
      </c>
      <c r="D8" t="s">
        <v>671</v>
      </c>
      <c r="E8" s="30" t="s">
        <v>590</v>
      </c>
      <c r="F8" t="s">
        <v>591</v>
      </c>
      <c r="G8" t="s">
        <v>592</v>
      </c>
      <c r="H8" t="s">
        <v>593</v>
      </c>
      <c r="I8" s="21" t="s">
        <v>594</v>
      </c>
    </row>
    <row r="9" spans="1:10" x14ac:dyDescent="0.25">
      <c r="A9" s="30">
        <v>704965</v>
      </c>
      <c r="B9" t="s">
        <v>595</v>
      </c>
      <c r="C9" t="s">
        <v>672</v>
      </c>
      <c r="D9" s="65" t="s">
        <v>682</v>
      </c>
      <c r="E9" s="30" t="s">
        <v>595</v>
      </c>
      <c r="F9" t="s">
        <v>596</v>
      </c>
      <c r="G9" t="s">
        <v>597</v>
      </c>
      <c r="H9" t="s">
        <v>598</v>
      </c>
      <c r="I9" t="s">
        <v>599</v>
      </c>
      <c r="J9" t="s">
        <v>600</v>
      </c>
    </row>
    <row r="10" spans="1:10" x14ac:dyDescent="0.25">
      <c r="A10" s="30">
        <v>704967</v>
      </c>
      <c r="B10" t="s">
        <v>601</v>
      </c>
      <c r="C10" t="s">
        <v>683</v>
      </c>
      <c r="E10" s="30" t="s">
        <v>601</v>
      </c>
      <c r="F10" t="s">
        <v>602</v>
      </c>
      <c r="G10" t="s">
        <v>603</v>
      </c>
      <c r="H10" t="s">
        <v>604</v>
      </c>
      <c r="I10" t="s">
        <v>605</v>
      </c>
      <c r="J10" t="s">
        <v>606</v>
      </c>
    </row>
    <row r="11" spans="1:10" x14ac:dyDescent="0.25">
      <c r="A11" s="30">
        <v>704980</v>
      </c>
      <c r="B11" t="s">
        <v>607</v>
      </c>
      <c r="E11" s="30" t="s">
        <v>607</v>
      </c>
      <c r="F11" t="s">
        <v>608</v>
      </c>
      <c r="G11" t="s">
        <v>609</v>
      </c>
      <c r="H11" t="s">
        <v>610</v>
      </c>
      <c r="I11" t="s">
        <v>611</v>
      </c>
      <c r="J11" t="s">
        <v>612</v>
      </c>
    </row>
    <row r="12" spans="1:10" x14ac:dyDescent="0.25">
      <c r="A12" s="30">
        <v>706104</v>
      </c>
      <c r="B12" t="s">
        <v>613</v>
      </c>
      <c r="E12" s="30" t="s">
        <v>613</v>
      </c>
      <c r="F12" t="s">
        <v>614</v>
      </c>
      <c r="G12" t="s">
        <v>615</v>
      </c>
      <c r="H12" t="s">
        <v>616</v>
      </c>
      <c r="I12" t="s">
        <v>617</v>
      </c>
      <c r="J12" t="s">
        <v>618</v>
      </c>
    </row>
    <row r="13" spans="1:10" x14ac:dyDescent="0.25">
      <c r="A13" s="30">
        <v>772384</v>
      </c>
      <c r="B13" t="s">
        <v>619</v>
      </c>
      <c r="E13" s="30" t="s">
        <v>619</v>
      </c>
      <c r="F13" t="s">
        <v>620</v>
      </c>
      <c r="G13" t="s">
        <v>621</v>
      </c>
      <c r="H13" t="s">
        <v>622</v>
      </c>
      <c r="I13" t="s">
        <v>623</v>
      </c>
    </row>
    <row r="14" spans="1:10" x14ac:dyDescent="0.25">
      <c r="A14" s="30">
        <v>783250</v>
      </c>
      <c r="B14" t="s">
        <v>624</v>
      </c>
      <c r="E14" s="30" t="s">
        <v>624</v>
      </c>
      <c r="F14" t="s">
        <v>625</v>
      </c>
      <c r="G14" t="s">
        <v>626</v>
      </c>
      <c r="H14" t="s">
        <v>627</v>
      </c>
      <c r="I14" s="21" t="s">
        <v>628</v>
      </c>
      <c r="J14" t="s">
        <v>629</v>
      </c>
    </row>
    <row r="15" spans="1:10" x14ac:dyDescent="0.25">
      <c r="A15" s="30">
        <v>783256</v>
      </c>
      <c r="B15" t="s">
        <v>630</v>
      </c>
      <c r="E15" s="30" t="s">
        <v>630</v>
      </c>
      <c r="F15" t="s">
        <v>631</v>
      </c>
      <c r="G15" t="s">
        <v>632</v>
      </c>
      <c r="H15" t="s">
        <v>633</v>
      </c>
      <c r="I15" t="s">
        <v>634</v>
      </c>
    </row>
    <row r="16" spans="1:10" x14ac:dyDescent="0.25">
      <c r="A16" s="30">
        <v>783257</v>
      </c>
      <c r="B16" t="s">
        <v>635</v>
      </c>
      <c r="E16" s="30" t="s">
        <v>635</v>
      </c>
      <c r="F16" t="s">
        <v>636</v>
      </c>
      <c r="G16" t="s">
        <v>637</v>
      </c>
      <c r="H16" t="s">
        <v>638</v>
      </c>
      <c r="I16" s="21" t="s">
        <v>639</v>
      </c>
      <c r="J16" t="s">
        <v>640</v>
      </c>
    </row>
    <row r="17" spans="1:7" x14ac:dyDescent="0.25">
      <c r="A17" s="30">
        <v>784382</v>
      </c>
      <c r="B17" t="s">
        <v>641</v>
      </c>
      <c r="E17" s="30" t="s">
        <v>641</v>
      </c>
    </row>
    <row r="18" spans="1:7" x14ac:dyDescent="0.25">
      <c r="A18" s="30">
        <v>804973</v>
      </c>
      <c r="B18" t="s">
        <v>677</v>
      </c>
      <c r="E18" s="30" t="s">
        <v>675</v>
      </c>
      <c r="F18" s="9" t="s">
        <v>676</v>
      </c>
      <c r="G18" s="9" t="s">
        <v>676</v>
      </c>
    </row>
    <row r="19" spans="1:7" x14ac:dyDescent="0.25">
      <c r="A19" s="30">
        <v>805573</v>
      </c>
    </row>
    <row r="20" spans="1:7" x14ac:dyDescent="0.25">
      <c r="A20" s="30">
        <v>2114225</v>
      </c>
    </row>
    <row r="21" spans="1:7" x14ac:dyDescent="0.25">
      <c r="A21" s="30">
        <v>13040020</v>
      </c>
    </row>
    <row r="22" spans="1:7" x14ac:dyDescent="0.25">
      <c r="A22" s="30">
        <v>17040001</v>
      </c>
    </row>
    <row r="23" spans="1:7" x14ac:dyDescent="0.25">
      <c r="A23" s="30">
        <v>17090001</v>
      </c>
    </row>
    <row r="24" spans="1:7" x14ac:dyDescent="0.25">
      <c r="A24" s="30">
        <v>18970001</v>
      </c>
    </row>
    <row r="25" spans="1:7" x14ac:dyDescent="0.25">
      <c r="A25" s="30">
        <v>19040001</v>
      </c>
    </row>
    <row r="26" spans="1:7" x14ac:dyDescent="0.25">
      <c r="A26" s="30">
        <v>640000123</v>
      </c>
    </row>
    <row r="27" spans="1:7" x14ac:dyDescent="0.25">
      <c r="A27" s="30">
        <v>640000127</v>
      </c>
    </row>
    <row r="28" spans="1:7" x14ac:dyDescent="0.25">
      <c r="A28" s="30" t="s">
        <v>361</v>
      </c>
    </row>
    <row r="29" spans="1:7" x14ac:dyDescent="0.25">
      <c r="A29" s="30" t="s">
        <v>525</v>
      </c>
    </row>
    <row r="30" spans="1:7" x14ac:dyDescent="0.25">
      <c r="A30" s="30" t="s">
        <v>519</v>
      </c>
    </row>
    <row r="31" spans="1:7" x14ac:dyDescent="0.25">
      <c r="A31" s="30" t="s">
        <v>521</v>
      </c>
    </row>
    <row r="32" spans="1:7" x14ac:dyDescent="0.25">
      <c r="A32" s="30" t="s">
        <v>513</v>
      </c>
    </row>
    <row r="33" spans="1:1" x14ac:dyDescent="0.25">
      <c r="A33" s="30" t="s">
        <v>491</v>
      </c>
    </row>
    <row r="34" spans="1:1" x14ac:dyDescent="0.25">
      <c r="A34" s="30" t="s">
        <v>490</v>
      </c>
    </row>
    <row r="35" spans="1:1" x14ac:dyDescent="0.25">
      <c r="A35" s="30" t="s">
        <v>488</v>
      </c>
    </row>
    <row r="36" spans="1:1" x14ac:dyDescent="0.25">
      <c r="A36" s="30" t="s">
        <v>483</v>
      </c>
    </row>
    <row r="37" spans="1:1" x14ac:dyDescent="0.25">
      <c r="A37" s="30" t="s">
        <v>478</v>
      </c>
    </row>
    <row r="38" spans="1:1" x14ac:dyDescent="0.25">
      <c r="A38" s="30" t="s">
        <v>539</v>
      </c>
    </row>
    <row r="39" spans="1:1" x14ac:dyDescent="0.25">
      <c r="A39" s="30" t="s">
        <v>541</v>
      </c>
    </row>
    <row r="40" spans="1:1" x14ac:dyDescent="0.25">
      <c r="A40" s="30" t="s">
        <v>177</v>
      </c>
    </row>
    <row r="41" spans="1:1" x14ac:dyDescent="0.25">
      <c r="A41" s="30" t="s">
        <v>177</v>
      </c>
    </row>
    <row r="42" spans="1:1" x14ac:dyDescent="0.25">
      <c r="A42" s="30" t="s">
        <v>556</v>
      </c>
    </row>
    <row r="43" spans="1:1" x14ac:dyDescent="0.25">
      <c r="A43" s="30" t="s">
        <v>104</v>
      </c>
    </row>
    <row r="44" spans="1:1" x14ac:dyDescent="0.25">
      <c r="A44" s="30" t="s">
        <v>104</v>
      </c>
    </row>
    <row r="45" spans="1:1" x14ac:dyDescent="0.25">
      <c r="A45" s="30" t="s">
        <v>113</v>
      </c>
    </row>
    <row r="46" spans="1:1" x14ac:dyDescent="0.25">
      <c r="A46" s="30" t="s">
        <v>199</v>
      </c>
    </row>
    <row r="47" spans="1:1" x14ac:dyDescent="0.25">
      <c r="A47" s="30" t="s">
        <v>320</v>
      </c>
    </row>
    <row r="48" spans="1:1" x14ac:dyDescent="0.25">
      <c r="A48" s="30" t="s">
        <v>322</v>
      </c>
    </row>
    <row r="49" spans="1:1" x14ac:dyDescent="0.25">
      <c r="A49" s="30" t="s">
        <v>324</v>
      </c>
    </row>
    <row r="50" spans="1:1" x14ac:dyDescent="0.25">
      <c r="A50" s="30" t="s">
        <v>518</v>
      </c>
    </row>
    <row r="51" spans="1:1" x14ac:dyDescent="0.25">
      <c r="A51" s="30" t="s">
        <v>522</v>
      </c>
    </row>
    <row r="52" spans="1:1" x14ac:dyDescent="0.25">
      <c r="A52" s="30" t="s">
        <v>523</v>
      </c>
    </row>
    <row r="53" spans="1:1" x14ac:dyDescent="0.25">
      <c r="A53" s="30" t="s">
        <v>15</v>
      </c>
    </row>
    <row r="54" spans="1:1" x14ac:dyDescent="0.25">
      <c r="A54" s="30" t="s">
        <v>18</v>
      </c>
    </row>
    <row r="55" spans="1:1" x14ac:dyDescent="0.25">
      <c r="A55" s="30" t="s">
        <v>517</v>
      </c>
    </row>
    <row r="56" spans="1:1" x14ac:dyDescent="0.25">
      <c r="A56" s="30" t="s">
        <v>469</v>
      </c>
    </row>
    <row r="57" spans="1:1" x14ac:dyDescent="0.25">
      <c r="A57" s="30" t="s">
        <v>504</v>
      </c>
    </row>
    <row r="58" spans="1:1" x14ac:dyDescent="0.25">
      <c r="A58" s="30" t="s">
        <v>89</v>
      </c>
    </row>
    <row r="59" spans="1:1" x14ac:dyDescent="0.25">
      <c r="A59" s="30" t="s">
        <v>67</v>
      </c>
    </row>
    <row r="60" spans="1:1" x14ac:dyDescent="0.25">
      <c r="A60" s="30" t="s">
        <v>74</v>
      </c>
    </row>
    <row r="61" spans="1:1" x14ac:dyDescent="0.25">
      <c r="A61" s="30" t="s">
        <v>72</v>
      </c>
    </row>
    <row r="62" spans="1:1" x14ac:dyDescent="0.25">
      <c r="A62" s="30" t="s">
        <v>58</v>
      </c>
    </row>
    <row r="63" spans="1:1" x14ac:dyDescent="0.25">
      <c r="A63" s="30" t="s">
        <v>63</v>
      </c>
    </row>
    <row r="64" spans="1:1" x14ac:dyDescent="0.25">
      <c r="A64" s="30" t="s">
        <v>61</v>
      </c>
    </row>
    <row r="65" spans="1:1" x14ac:dyDescent="0.25">
      <c r="A65" s="30" t="s">
        <v>80</v>
      </c>
    </row>
    <row r="66" spans="1:1" x14ac:dyDescent="0.25">
      <c r="A66" s="30" t="s">
        <v>76</v>
      </c>
    </row>
    <row r="67" spans="1:1" x14ac:dyDescent="0.25">
      <c r="A67" s="30" t="s">
        <v>78</v>
      </c>
    </row>
    <row r="68" spans="1:1" x14ac:dyDescent="0.25">
      <c r="A68" s="30" t="s">
        <v>516</v>
      </c>
    </row>
    <row r="69" spans="1:1" x14ac:dyDescent="0.25">
      <c r="A69" s="30" t="s">
        <v>515</v>
      </c>
    </row>
    <row r="70" spans="1:1" x14ac:dyDescent="0.25">
      <c r="A70" s="30" t="s">
        <v>281</v>
      </c>
    </row>
    <row r="71" spans="1:1" x14ac:dyDescent="0.25">
      <c r="A71" s="30" t="s">
        <v>213</v>
      </c>
    </row>
    <row r="72" spans="1:1" x14ac:dyDescent="0.25">
      <c r="A72" s="30" t="s">
        <v>164</v>
      </c>
    </row>
    <row r="73" spans="1:1" x14ac:dyDescent="0.25">
      <c r="A73" s="30" t="s">
        <v>162</v>
      </c>
    </row>
    <row r="74" spans="1:1" x14ac:dyDescent="0.25">
      <c r="A74" s="30" t="s">
        <v>158</v>
      </c>
    </row>
    <row r="75" spans="1:1" x14ac:dyDescent="0.25">
      <c r="A75" s="30" t="s">
        <v>156</v>
      </c>
    </row>
    <row r="76" spans="1:1" x14ac:dyDescent="0.25">
      <c r="A76" s="30" t="s">
        <v>154</v>
      </c>
    </row>
    <row r="77" spans="1:1" x14ac:dyDescent="0.25">
      <c r="A77" s="30" t="s">
        <v>160</v>
      </c>
    </row>
    <row r="78" spans="1:1" x14ac:dyDescent="0.25">
      <c r="A78" s="30" t="s">
        <v>122</v>
      </c>
    </row>
    <row r="79" spans="1:1" x14ac:dyDescent="0.25">
      <c r="A79" s="30" t="s">
        <v>125</v>
      </c>
    </row>
    <row r="80" spans="1:1" x14ac:dyDescent="0.25">
      <c r="A80" s="30" t="s">
        <v>127</v>
      </c>
    </row>
    <row r="81" spans="1:1" x14ac:dyDescent="0.25">
      <c r="A81" s="30" t="s">
        <v>129</v>
      </c>
    </row>
    <row r="82" spans="1:1" x14ac:dyDescent="0.25">
      <c r="A82" s="30" t="s">
        <v>130</v>
      </c>
    </row>
    <row r="83" spans="1:1" x14ac:dyDescent="0.25">
      <c r="A83" s="30" t="s">
        <v>117</v>
      </c>
    </row>
    <row r="84" spans="1:1" x14ac:dyDescent="0.25">
      <c r="A84" s="30" t="s">
        <v>120</v>
      </c>
    </row>
    <row r="85" spans="1:1" x14ac:dyDescent="0.25">
      <c r="A85" s="30" t="s">
        <v>124</v>
      </c>
    </row>
    <row r="86" spans="1:1" x14ac:dyDescent="0.25">
      <c r="A86" s="30" t="s">
        <v>146</v>
      </c>
    </row>
    <row r="87" spans="1:1" x14ac:dyDescent="0.25">
      <c r="A87" s="30" t="s">
        <v>144</v>
      </c>
    </row>
    <row r="88" spans="1:1" x14ac:dyDescent="0.25">
      <c r="A88" s="30" t="s">
        <v>148</v>
      </c>
    </row>
    <row r="89" spans="1:1" x14ac:dyDescent="0.25">
      <c r="A89" s="30" t="s">
        <v>134</v>
      </c>
    </row>
    <row r="90" spans="1:1" x14ac:dyDescent="0.25">
      <c r="A90" s="30" t="s">
        <v>136</v>
      </c>
    </row>
    <row r="91" spans="1:1" x14ac:dyDescent="0.25">
      <c r="A91" s="30" t="s">
        <v>152</v>
      </c>
    </row>
    <row r="92" spans="1:1" x14ac:dyDescent="0.25">
      <c r="A92" s="30" t="s">
        <v>150</v>
      </c>
    </row>
    <row r="93" spans="1:1" x14ac:dyDescent="0.25">
      <c r="A93" s="30" t="s">
        <v>140</v>
      </c>
    </row>
    <row r="94" spans="1:1" x14ac:dyDescent="0.25">
      <c r="A94" s="30" t="s">
        <v>142</v>
      </c>
    </row>
    <row r="95" spans="1:1" x14ac:dyDescent="0.25">
      <c r="A95" s="30" t="s">
        <v>138</v>
      </c>
    </row>
    <row r="96" spans="1:1" x14ac:dyDescent="0.25">
      <c r="A96" s="30" t="s">
        <v>132</v>
      </c>
    </row>
    <row r="97" spans="1:1" x14ac:dyDescent="0.25">
      <c r="A97" s="30" t="s">
        <v>131</v>
      </c>
    </row>
    <row r="98" spans="1:1" x14ac:dyDescent="0.25">
      <c r="A98" s="30" t="s">
        <v>507</v>
      </c>
    </row>
    <row r="99" spans="1:1" x14ac:dyDescent="0.25">
      <c r="A99" s="30" t="s">
        <v>107</v>
      </c>
    </row>
    <row r="100" spans="1:1" x14ac:dyDescent="0.25">
      <c r="A100" s="30" t="s">
        <v>179</v>
      </c>
    </row>
    <row r="101" spans="1:1" x14ac:dyDescent="0.25">
      <c r="A101" s="30" t="s">
        <v>458</v>
      </c>
    </row>
    <row r="102" spans="1:1" x14ac:dyDescent="0.25">
      <c r="A102" s="30" t="s">
        <v>211</v>
      </c>
    </row>
    <row r="103" spans="1:1" x14ac:dyDescent="0.25">
      <c r="A103" s="30" t="s">
        <v>219</v>
      </c>
    </row>
    <row r="104" spans="1:1" x14ac:dyDescent="0.25">
      <c r="A104" s="30" t="s">
        <v>170</v>
      </c>
    </row>
    <row r="105" spans="1:1" x14ac:dyDescent="0.25">
      <c r="A105" s="30" t="s">
        <v>171</v>
      </c>
    </row>
    <row r="106" spans="1:1" x14ac:dyDescent="0.25">
      <c r="A106" s="30" t="s">
        <v>169</v>
      </c>
    </row>
    <row r="107" spans="1:1" x14ac:dyDescent="0.25">
      <c r="A107" s="30" t="s">
        <v>83</v>
      </c>
    </row>
    <row r="108" spans="1:1" x14ac:dyDescent="0.25">
      <c r="A108" s="30" t="s">
        <v>115</v>
      </c>
    </row>
    <row r="109" spans="1:1" x14ac:dyDescent="0.25">
      <c r="A109" s="30" t="s">
        <v>235</v>
      </c>
    </row>
    <row r="110" spans="1:1" x14ac:dyDescent="0.25">
      <c r="A110" s="30" t="s">
        <v>463</v>
      </c>
    </row>
    <row r="111" spans="1:1" x14ac:dyDescent="0.25">
      <c r="A111" s="30" t="s">
        <v>326</v>
      </c>
    </row>
    <row r="112" spans="1:1" x14ac:dyDescent="0.25">
      <c r="A112" s="30" t="s">
        <v>527</v>
      </c>
    </row>
    <row r="113" spans="1:1" x14ac:dyDescent="0.25">
      <c r="A113" s="30" t="s">
        <v>55</v>
      </c>
    </row>
    <row r="114" spans="1:1" x14ac:dyDescent="0.25">
      <c r="A114" s="30" t="s">
        <v>46</v>
      </c>
    </row>
    <row r="115" spans="1:1" x14ac:dyDescent="0.25">
      <c r="A115" s="30" t="s">
        <v>209</v>
      </c>
    </row>
    <row r="116" spans="1:1" x14ac:dyDescent="0.25">
      <c r="A116" s="30" t="s">
        <v>100</v>
      </c>
    </row>
    <row r="117" spans="1:1" x14ac:dyDescent="0.25">
      <c r="A117" s="30" t="s">
        <v>256</v>
      </c>
    </row>
    <row r="118" spans="1:1" x14ac:dyDescent="0.25">
      <c r="A118" s="30" t="s">
        <v>259</v>
      </c>
    </row>
    <row r="119" spans="1:1" x14ac:dyDescent="0.25">
      <c r="A119" s="30" t="s">
        <v>253</v>
      </c>
    </row>
    <row r="120" spans="1:1" x14ac:dyDescent="0.25">
      <c r="A120" s="30" t="s">
        <v>258</v>
      </c>
    </row>
    <row r="121" spans="1:1" x14ac:dyDescent="0.25">
      <c r="A121" s="30" t="s">
        <v>257</v>
      </c>
    </row>
    <row r="122" spans="1:1" x14ac:dyDescent="0.25">
      <c r="A122" s="30" t="s">
        <v>255</v>
      </c>
    </row>
    <row r="123" spans="1:1" x14ac:dyDescent="0.25">
      <c r="A123" s="30" t="s">
        <v>98</v>
      </c>
    </row>
    <row r="124" spans="1:1" x14ac:dyDescent="0.25">
      <c r="A124" s="30" t="s">
        <v>207</v>
      </c>
    </row>
    <row r="125" spans="1:1" x14ac:dyDescent="0.25">
      <c r="A125" s="30" t="s">
        <v>274</v>
      </c>
    </row>
    <row r="126" spans="1:1" x14ac:dyDescent="0.25">
      <c r="A126" s="30" t="s">
        <v>487</v>
      </c>
    </row>
    <row r="127" spans="1:1" x14ac:dyDescent="0.25">
      <c r="A127" s="30" t="s">
        <v>486</v>
      </c>
    </row>
    <row r="128" spans="1:1" x14ac:dyDescent="0.25">
      <c r="A128" s="30" t="s">
        <v>481</v>
      </c>
    </row>
    <row r="129" spans="1:1" x14ac:dyDescent="0.25">
      <c r="A129" s="30" t="s">
        <v>484</v>
      </c>
    </row>
    <row r="130" spans="1:1" x14ac:dyDescent="0.25">
      <c r="A130" s="30" t="s">
        <v>250</v>
      </c>
    </row>
    <row r="131" spans="1:1" x14ac:dyDescent="0.25">
      <c r="A131" s="30" t="s">
        <v>286</v>
      </c>
    </row>
    <row r="132" spans="1:1" x14ac:dyDescent="0.25">
      <c r="A132" s="30" t="s">
        <v>453</v>
      </c>
    </row>
    <row r="133" spans="1:1" x14ac:dyDescent="0.25">
      <c r="A133" s="30" t="s">
        <v>32</v>
      </c>
    </row>
    <row r="134" spans="1:1" x14ac:dyDescent="0.25">
      <c r="A134" s="30" t="s">
        <v>289</v>
      </c>
    </row>
    <row r="135" spans="1:1" x14ac:dyDescent="0.25">
      <c r="A135" s="30" t="s">
        <v>93</v>
      </c>
    </row>
    <row r="136" spans="1:1" x14ac:dyDescent="0.25">
      <c r="A136" s="30" t="s">
        <v>510</v>
      </c>
    </row>
    <row r="137" spans="1:1" x14ac:dyDescent="0.25">
      <c r="A137" s="30" t="s">
        <v>40</v>
      </c>
    </row>
    <row r="138" spans="1:1" x14ac:dyDescent="0.25">
      <c r="A138" s="30" t="s">
        <v>38</v>
      </c>
    </row>
    <row r="139" spans="1:1" x14ac:dyDescent="0.25">
      <c r="A139" s="30" t="s">
        <v>330</v>
      </c>
    </row>
    <row r="140" spans="1:1" x14ac:dyDescent="0.25">
      <c r="A140" s="30" t="s">
        <v>506</v>
      </c>
    </row>
    <row r="141" spans="1:1" x14ac:dyDescent="0.25">
      <c r="A141" s="30" t="s">
        <v>502</v>
      </c>
    </row>
    <row r="142" spans="1:1" x14ac:dyDescent="0.25">
      <c r="A142" s="30" t="s">
        <v>184</v>
      </c>
    </row>
    <row r="143" spans="1:1" x14ac:dyDescent="0.25">
      <c r="A143" s="30" t="s">
        <v>299</v>
      </c>
    </row>
    <row r="144" spans="1:1" x14ac:dyDescent="0.25">
      <c r="A144" s="30" t="s">
        <v>301</v>
      </c>
    </row>
    <row r="145" spans="1:1" x14ac:dyDescent="0.25">
      <c r="A145" s="30" t="s">
        <v>302</v>
      </c>
    </row>
    <row r="146" spans="1:1" x14ac:dyDescent="0.25">
      <c r="A146" s="30" t="s">
        <v>303</v>
      </c>
    </row>
    <row r="147" spans="1:1" x14ac:dyDescent="0.25">
      <c r="A147" s="30" t="s">
        <v>305</v>
      </c>
    </row>
    <row r="148" spans="1:1" x14ac:dyDescent="0.25">
      <c r="A148" s="30" t="s">
        <v>296</v>
      </c>
    </row>
    <row r="149" spans="1:1" x14ac:dyDescent="0.25">
      <c r="A149" s="30" t="s">
        <v>291</v>
      </c>
    </row>
    <row r="150" spans="1:1" x14ac:dyDescent="0.25">
      <c r="A150" s="30" t="s">
        <v>294</v>
      </c>
    </row>
    <row r="151" spans="1:1" x14ac:dyDescent="0.25">
      <c r="A151" s="30" t="s">
        <v>308</v>
      </c>
    </row>
    <row r="152" spans="1:1" x14ac:dyDescent="0.25">
      <c r="A152" s="30" t="s">
        <v>298</v>
      </c>
    </row>
    <row r="153" spans="1:1" x14ac:dyDescent="0.25">
      <c r="A153" s="30" t="s">
        <v>306</v>
      </c>
    </row>
    <row r="154" spans="1:1" x14ac:dyDescent="0.25">
      <c r="A154" s="30" t="s">
        <v>244</v>
      </c>
    </row>
    <row r="155" spans="1:1" x14ac:dyDescent="0.25">
      <c r="A155" s="30" t="s">
        <v>246</v>
      </c>
    </row>
    <row r="156" spans="1:1" x14ac:dyDescent="0.25">
      <c r="A156" s="30" t="s">
        <v>241</v>
      </c>
    </row>
    <row r="157" spans="1:1" x14ac:dyDescent="0.25">
      <c r="A157" s="30" t="s">
        <v>247</v>
      </c>
    </row>
    <row r="158" spans="1:1" x14ac:dyDescent="0.25">
      <c r="A158" s="30" t="s">
        <v>110</v>
      </c>
    </row>
    <row r="159" spans="1:1" x14ac:dyDescent="0.25">
      <c r="A159" s="30" t="s">
        <v>447</v>
      </c>
    </row>
    <row r="160" spans="1:1" x14ac:dyDescent="0.25">
      <c r="A160" s="30" t="s">
        <v>196</v>
      </c>
    </row>
    <row r="161" spans="1:1" x14ac:dyDescent="0.25">
      <c r="A161" s="30" t="s">
        <v>498</v>
      </c>
    </row>
    <row r="162" spans="1:1" x14ac:dyDescent="0.25">
      <c r="A162" s="30" t="s">
        <v>500</v>
      </c>
    </row>
    <row r="163" spans="1:1" x14ac:dyDescent="0.25">
      <c r="A163" s="30" t="s">
        <v>501</v>
      </c>
    </row>
    <row r="164" spans="1:1" x14ac:dyDescent="0.25">
      <c r="A164" s="30" t="s">
        <v>91</v>
      </c>
    </row>
    <row r="165" spans="1:1" x14ac:dyDescent="0.25">
      <c r="A165" s="30" t="s">
        <v>421</v>
      </c>
    </row>
    <row r="166" spans="1:1" x14ac:dyDescent="0.25">
      <c r="A166" s="30" t="s">
        <v>332</v>
      </c>
    </row>
    <row r="167" spans="1:1" x14ac:dyDescent="0.25">
      <c r="A167" s="30" t="s">
        <v>550</v>
      </c>
    </row>
    <row r="168" spans="1:1" x14ac:dyDescent="0.25">
      <c r="A168" s="30" t="s">
        <v>449</v>
      </c>
    </row>
    <row r="169" spans="1:1" x14ac:dyDescent="0.25">
      <c r="A169" s="30" t="s">
        <v>349</v>
      </c>
    </row>
    <row r="170" spans="1:1" x14ac:dyDescent="0.25">
      <c r="A170" s="30" t="s">
        <v>347</v>
      </c>
    </row>
    <row r="171" spans="1:1" x14ac:dyDescent="0.25">
      <c r="A171" s="30" t="s">
        <v>345</v>
      </c>
    </row>
    <row r="172" spans="1:1" x14ac:dyDescent="0.25">
      <c r="A172" s="30" t="s">
        <v>401</v>
      </c>
    </row>
    <row r="173" spans="1:1" x14ac:dyDescent="0.25">
      <c r="A173" s="30" t="s">
        <v>395</v>
      </c>
    </row>
    <row r="174" spans="1:1" x14ac:dyDescent="0.25">
      <c r="A174" s="30" t="s">
        <v>399</v>
      </c>
    </row>
    <row r="175" spans="1:1" x14ac:dyDescent="0.25">
      <c r="A175" s="30" t="s">
        <v>403</v>
      </c>
    </row>
    <row r="176" spans="1:1" x14ac:dyDescent="0.25">
      <c r="A176" s="30" t="s">
        <v>397</v>
      </c>
    </row>
    <row r="177" spans="1:1" x14ac:dyDescent="0.25">
      <c r="A177" s="30" t="s">
        <v>405</v>
      </c>
    </row>
    <row r="178" spans="1:1" x14ac:dyDescent="0.25">
      <c r="A178" s="30" t="s">
        <v>407</v>
      </c>
    </row>
    <row r="179" spans="1:1" x14ac:dyDescent="0.25">
      <c r="A179" s="30" t="s">
        <v>355</v>
      </c>
    </row>
    <row r="180" spans="1:1" x14ac:dyDescent="0.25">
      <c r="A180" s="30" t="s">
        <v>387</v>
      </c>
    </row>
    <row r="181" spans="1:1" x14ac:dyDescent="0.25">
      <c r="A181" s="30" t="s">
        <v>411</v>
      </c>
    </row>
    <row r="182" spans="1:1" x14ac:dyDescent="0.25">
      <c r="A182" s="30" t="s">
        <v>413</v>
      </c>
    </row>
    <row r="183" spans="1:1" x14ac:dyDescent="0.25">
      <c r="A183" s="30" t="s">
        <v>415</v>
      </c>
    </row>
    <row r="184" spans="1:1" x14ac:dyDescent="0.25">
      <c r="A184" s="30" t="s">
        <v>417</v>
      </c>
    </row>
    <row r="185" spans="1:1" x14ac:dyDescent="0.25">
      <c r="A185" s="30" t="s">
        <v>353</v>
      </c>
    </row>
    <row r="186" spans="1:1" x14ac:dyDescent="0.25">
      <c r="A186" s="30" t="s">
        <v>419</v>
      </c>
    </row>
    <row r="187" spans="1:1" x14ac:dyDescent="0.25">
      <c r="A187" s="30" t="s">
        <v>357</v>
      </c>
    </row>
    <row r="188" spans="1:1" x14ac:dyDescent="0.25">
      <c r="A188" s="30" t="s">
        <v>359</v>
      </c>
    </row>
    <row r="189" spans="1:1" x14ac:dyDescent="0.25">
      <c r="A189" s="30" t="s">
        <v>409</v>
      </c>
    </row>
    <row r="190" spans="1:1" x14ac:dyDescent="0.25">
      <c r="A190" s="30" t="s">
        <v>363</v>
      </c>
    </row>
    <row r="191" spans="1:1" x14ac:dyDescent="0.25">
      <c r="A191" s="30" t="s">
        <v>365</v>
      </c>
    </row>
    <row r="192" spans="1:1" x14ac:dyDescent="0.25">
      <c r="A192" s="30" t="s">
        <v>367</v>
      </c>
    </row>
    <row r="193" spans="1:1" x14ac:dyDescent="0.25">
      <c r="A193" s="30" t="s">
        <v>369</v>
      </c>
    </row>
    <row r="194" spans="1:1" x14ac:dyDescent="0.25">
      <c r="A194" s="30" t="s">
        <v>371</v>
      </c>
    </row>
    <row r="195" spans="1:1" x14ac:dyDescent="0.25">
      <c r="A195" s="30" t="s">
        <v>385</v>
      </c>
    </row>
    <row r="196" spans="1:1" x14ac:dyDescent="0.25">
      <c r="A196" s="30" t="s">
        <v>383</v>
      </c>
    </row>
    <row r="197" spans="1:1" x14ac:dyDescent="0.25">
      <c r="A197" s="30" t="s">
        <v>433</v>
      </c>
    </row>
    <row r="198" spans="1:1" x14ac:dyDescent="0.25">
      <c r="A198" s="30" t="s">
        <v>379</v>
      </c>
    </row>
    <row r="199" spans="1:1" x14ac:dyDescent="0.25">
      <c r="A199" s="30" t="s">
        <v>435</v>
      </c>
    </row>
    <row r="200" spans="1:1" x14ac:dyDescent="0.25">
      <c r="A200" s="30" t="s">
        <v>373</v>
      </c>
    </row>
    <row r="201" spans="1:1" x14ac:dyDescent="0.25">
      <c r="A201" s="30" t="s">
        <v>381</v>
      </c>
    </row>
    <row r="202" spans="1:1" x14ac:dyDescent="0.25">
      <c r="A202" s="30" t="s">
        <v>375</v>
      </c>
    </row>
    <row r="203" spans="1:1" x14ac:dyDescent="0.25">
      <c r="A203" s="30" t="s">
        <v>377</v>
      </c>
    </row>
    <row r="204" spans="1:1" x14ac:dyDescent="0.25">
      <c r="A204" s="30" t="s">
        <v>343</v>
      </c>
    </row>
    <row r="205" spans="1:1" x14ac:dyDescent="0.25">
      <c r="A205" s="30" t="s">
        <v>389</v>
      </c>
    </row>
    <row r="206" spans="1:1" x14ac:dyDescent="0.25">
      <c r="A206" s="30" t="s">
        <v>334</v>
      </c>
    </row>
    <row r="207" spans="1:1" x14ac:dyDescent="0.25">
      <c r="A207" s="30" t="s">
        <v>351</v>
      </c>
    </row>
    <row r="208" spans="1:1" x14ac:dyDescent="0.25">
      <c r="A208" s="30" t="s">
        <v>339</v>
      </c>
    </row>
    <row r="209" spans="1:1" x14ac:dyDescent="0.25">
      <c r="A209" s="30" t="s">
        <v>341</v>
      </c>
    </row>
    <row r="210" spans="1:1" x14ac:dyDescent="0.25">
      <c r="A210" s="30" t="s">
        <v>445</v>
      </c>
    </row>
    <row r="211" spans="1:1" x14ac:dyDescent="0.25">
      <c r="A211" s="30" t="s">
        <v>391</v>
      </c>
    </row>
    <row r="212" spans="1:1" x14ac:dyDescent="0.25">
      <c r="A212" s="30" t="s">
        <v>393</v>
      </c>
    </row>
    <row r="213" spans="1:1" x14ac:dyDescent="0.25">
      <c r="A213" s="30" t="s">
        <v>337</v>
      </c>
    </row>
    <row r="214" spans="1:1" x14ac:dyDescent="0.25">
      <c r="A214" s="30" t="s">
        <v>461</v>
      </c>
    </row>
    <row r="215" spans="1:1" x14ac:dyDescent="0.25">
      <c r="A215" s="30" t="s">
        <v>462</v>
      </c>
    </row>
    <row r="216" spans="1:1" x14ac:dyDescent="0.25">
      <c r="A216" s="30" t="s">
        <v>431</v>
      </c>
    </row>
    <row r="217" spans="1:1" x14ac:dyDescent="0.25">
      <c r="A217" s="30" t="s">
        <v>443</v>
      </c>
    </row>
    <row r="218" spans="1:1" x14ac:dyDescent="0.25">
      <c r="A218" s="30" t="s">
        <v>425</v>
      </c>
    </row>
    <row r="219" spans="1:1" x14ac:dyDescent="0.25">
      <c r="A219" s="30" t="s">
        <v>423</v>
      </c>
    </row>
    <row r="220" spans="1:1" x14ac:dyDescent="0.25">
      <c r="A220" s="30" t="s">
        <v>439</v>
      </c>
    </row>
    <row r="221" spans="1:1" x14ac:dyDescent="0.25">
      <c r="A221" s="30" t="s">
        <v>441</v>
      </c>
    </row>
    <row r="222" spans="1:1" x14ac:dyDescent="0.25">
      <c r="A222" s="30" t="s">
        <v>437</v>
      </c>
    </row>
    <row r="223" spans="1:1" x14ac:dyDescent="0.25">
      <c r="A223" s="30" t="s">
        <v>429</v>
      </c>
    </row>
    <row r="224" spans="1:1" x14ac:dyDescent="0.25">
      <c r="A224" s="30" t="s">
        <v>427</v>
      </c>
    </row>
    <row r="225" spans="1:1" x14ac:dyDescent="0.25">
      <c r="A225" s="30" t="s">
        <v>531</v>
      </c>
    </row>
    <row r="226" spans="1:1" x14ac:dyDescent="0.25">
      <c r="A226" s="30" t="s">
        <v>534</v>
      </c>
    </row>
    <row r="227" spans="1:1" x14ac:dyDescent="0.25">
      <c r="A227" s="30" t="s">
        <v>532</v>
      </c>
    </row>
    <row r="228" spans="1:1" x14ac:dyDescent="0.25">
      <c r="A228" s="30" t="s">
        <v>21</v>
      </c>
    </row>
    <row r="229" spans="1:1" x14ac:dyDescent="0.25">
      <c r="A229" s="30" t="s">
        <v>24</v>
      </c>
    </row>
    <row r="230" spans="1:1" x14ac:dyDescent="0.25">
      <c r="A230" s="30" t="s">
        <v>25</v>
      </c>
    </row>
    <row r="231" spans="1:1" x14ac:dyDescent="0.25">
      <c r="A231" s="30" t="s">
        <v>27</v>
      </c>
    </row>
    <row r="232" spans="1:1" x14ac:dyDescent="0.25">
      <c r="A232" s="30" t="s">
        <v>333</v>
      </c>
    </row>
    <row r="233" spans="1:1" x14ac:dyDescent="0.25">
      <c r="A233" s="30" t="s">
        <v>29</v>
      </c>
    </row>
    <row r="234" spans="1:1" x14ac:dyDescent="0.25">
      <c r="A234" s="30" t="s">
        <v>19</v>
      </c>
    </row>
    <row r="235" spans="1:1" x14ac:dyDescent="0.25">
      <c r="A235" s="30" t="s">
        <v>451</v>
      </c>
    </row>
    <row r="236" spans="1:1" x14ac:dyDescent="0.25">
      <c r="A236" s="30" t="s">
        <v>327</v>
      </c>
    </row>
    <row r="237" spans="1:1" x14ac:dyDescent="0.25">
      <c r="A237" s="30" t="s">
        <v>529</v>
      </c>
    </row>
    <row r="238" spans="1:1" x14ac:dyDescent="0.25">
      <c r="A238" s="30" t="s">
        <v>96</v>
      </c>
    </row>
    <row r="239" spans="1:1" x14ac:dyDescent="0.25">
      <c r="A239" s="30" t="s">
        <v>81</v>
      </c>
    </row>
    <row r="240" spans="1:1" x14ac:dyDescent="0.25">
      <c r="A240" s="30" t="s">
        <v>65</v>
      </c>
    </row>
    <row r="241" spans="1:1" x14ac:dyDescent="0.25">
      <c r="A241" s="30" t="s">
        <v>165</v>
      </c>
    </row>
    <row r="242" spans="1:1" x14ac:dyDescent="0.25">
      <c r="A242" s="30" t="s">
        <v>168</v>
      </c>
    </row>
    <row r="243" spans="1:1" x14ac:dyDescent="0.25">
      <c r="A243" s="30" t="s">
        <v>70</v>
      </c>
    </row>
    <row r="244" spans="1:1" x14ac:dyDescent="0.25">
      <c r="A244" s="30" t="s">
        <v>85</v>
      </c>
    </row>
    <row r="245" spans="1:1" x14ac:dyDescent="0.25">
      <c r="A245" s="30" t="s">
        <v>186</v>
      </c>
    </row>
    <row r="246" spans="1:1" x14ac:dyDescent="0.25">
      <c r="A246" s="30" t="s">
        <v>34</v>
      </c>
    </row>
    <row r="247" spans="1:1" x14ac:dyDescent="0.25">
      <c r="A247" s="30" t="s">
        <v>102</v>
      </c>
    </row>
    <row r="248" spans="1:1" x14ac:dyDescent="0.25">
      <c r="A248" s="30" t="s">
        <v>312</v>
      </c>
    </row>
    <row r="249" spans="1:1" x14ac:dyDescent="0.25">
      <c r="A249" s="30" t="s">
        <v>455</v>
      </c>
    </row>
    <row r="250" spans="1:1" x14ac:dyDescent="0.25">
      <c r="A250" s="30" t="s">
        <v>94</v>
      </c>
    </row>
    <row r="251" spans="1:1" x14ac:dyDescent="0.25">
      <c r="A251" s="30" t="s">
        <v>231</v>
      </c>
    </row>
    <row r="252" spans="1:1" x14ac:dyDescent="0.25">
      <c r="A252" s="30" t="s">
        <v>233</v>
      </c>
    </row>
    <row r="253" spans="1:1" x14ac:dyDescent="0.25">
      <c r="A253" s="30" t="s">
        <v>227</v>
      </c>
    </row>
    <row r="254" spans="1:1" x14ac:dyDescent="0.25">
      <c r="A254" s="30" t="s">
        <v>229</v>
      </c>
    </row>
    <row r="255" spans="1:1" x14ac:dyDescent="0.25">
      <c r="A255" s="30" t="s">
        <v>194</v>
      </c>
    </row>
    <row r="256" spans="1:1" x14ac:dyDescent="0.25">
      <c r="A256" s="30" t="s">
        <v>279</v>
      </c>
    </row>
    <row r="257" spans="1:1" x14ac:dyDescent="0.25">
      <c r="A257" s="30" t="s">
        <v>277</v>
      </c>
    </row>
    <row r="258" spans="1:1" x14ac:dyDescent="0.25">
      <c r="A258" s="30" t="s">
        <v>222</v>
      </c>
    </row>
    <row r="259" spans="1:1" x14ac:dyDescent="0.25">
      <c r="A259" s="30" t="s">
        <v>224</v>
      </c>
    </row>
    <row r="260" spans="1:1" x14ac:dyDescent="0.25">
      <c r="A260" s="30" t="s">
        <v>456</v>
      </c>
    </row>
    <row r="261" spans="1:1" x14ac:dyDescent="0.25">
      <c r="A261" s="30" t="s">
        <v>468</v>
      </c>
    </row>
    <row r="262" spans="1:1" x14ac:dyDescent="0.25">
      <c r="A262" s="30" t="s">
        <v>457</v>
      </c>
    </row>
    <row r="263" spans="1:1" x14ac:dyDescent="0.25">
      <c r="A263" s="30" t="s">
        <v>174</v>
      </c>
    </row>
    <row r="264" spans="1:1" x14ac:dyDescent="0.25">
      <c r="A264" s="30" t="s">
        <v>472</v>
      </c>
    </row>
    <row r="265" spans="1:1" x14ac:dyDescent="0.25">
      <c r="A265" s="30" t="s">
        <v>176</v>
      </c>
    </row>
    <row r="266" spans="1:1" x14ac:dyDescent="0.25">
      <c r="A266" s="30" t="s">
        <v>172</v>
      </c>
    </row>
    <row r="267" spans="1:1" x14ac:dyDescent="0.25">
      <c r="A267" s="30" t="s">
        <v>173</v>
      </c>
    </row>
    <row r="268" spans="1:1" x14ac:dyDescent="0.25">
      <c r="A268" s="30" t="s">
        <v>175</v>
      </c>
    </row>
    <row r="269" spans="1:1" x14ac:dyDescent="0.25">
      <c r="A269" s="30" t="s">
        <v>495</v>
      </c>
    </row>
    <row r="270" spans="1:1" x14ac:dyDescent="0.25">
      <c r="A270" s="30" t="s">
        <v>493</v>
      </c>
    </row>
    <row r="271" spans="1:1" x14ac:dyDescent="0.25">
      <c r="A271" s="30" t="s">
        <v>474</v>
      </c>
    </row>
    <row r="272" spans="1:1" x14ac:dyDescent="0.25">
      <c r="A272" s="30" t="s">
        <v>548</v>
      </c>
    </row>
    <row r="273" spans="1:1" x14ac:dyDescent="0.25">
      <c r="A273" s="30" t="s">
        <v>189</v>
      </c>
    </row>
    <row r="274" spans="1:1" x14ac:dyDescent="0.25">
      <c r="A274" s="30" t="s">
        <v>191</v>
      </c>
    </row>
    <row r="275" spans="1:1" x14ac:dyDescent="0.25">
      <c r="A275" s="30" t="s">
        <v>315</v>
      </c>
    </row>
    <row r="276" spans="1:1" x14ac:dyDescent="0.25">
      <c r="A276" s="30" t="s">
        <v>193</v>
      </c>
    </row>
    <row r="277" spans="1:1" x14ac:dyDescent="0.25">
      <c r="A277" s="30" t="s">
        <v>87</v>
      </c>
    </row>
    <row r="278" spans="1:1" x14ac:dyDescent="0.25">
      <c r="A278" s="30" t="s">
        <v>68</v>
      </c>
    </row>
    <row r="279" spans="1:1" x14ac:dyDescent="0.25">
      <c r="A279" s="30" t="s">
        <v>192</v>
      </c>
    </row>
    <row r="280" spans="1:1" x14ac:dyDescent="0.25">
      <c r="A280" s="30" t="s">
        <v>475</v>
      </c>
    </row>
    <row r="281" spans="1:1" x14ac:dyDescent="0.25">
      <c r="A281" s="30" t="s">
        <v>537</v>
      </c>
    </row>
    <row r="282" spans="1:1" x14ac:dyDescent="0.25">
      <c r="A282" s="30" t="s">
        <v>535</v>
      </c>
    </row>
    <row r="283" spans="1:1" x14ac:dyDescent="0.25">
      <c r="A283" s="30" t="s">
        <v>205</v>
      </c>
    </row>
    <row r="284" spans="1:1" x14ac:dyDescent="0.25">
      <c r="A284" s="30" t="s">
        <v>43</v>
      </c>
    </row>
    <row r="285" spans="1:1" x14ac:dyDescent="0.25">
      <c r="A285" s="30" t="s">
        <v>466</v>
      </c>
    </row>
    <row r="286" spans="1:1" x14ac:dyDescent="0.25">
      <c r="A286" s="30" t="s">
        <v>466</v>
      </c>
    </row>
    <row r="287" spans="1:1" x14ac:dyDescent="0.25">
      <c r="A287" s="30" t="s">
        <v>512</v>
      </c>
    </row>
    <row r="288" spans="1:1" x14ac:dyDescent="0.25">
      <c r="A288" s="30" t="s">
        <v>180</v>
      </c>
    </row>
    <row r="289" spans="1:1" x14ac:dyDescent="0.25">
      <c r="A289" s="30" t="s">
        <v>182</v>
      </c>
    </row>
    <row r="290" spans="1:1" x14ac:dyDescent="0.25">
      <c r="A290" s="30" t="s">
        <v>543</v>
      </c>
    </row>
    <row r="291" spans="1:1" x14ac:dyDescent="0.25">
      <c r="A291" s="30" t="s">
        <v>204</v>
      </c>
    </row>
    <row r="292" spans="1:1" x14ac:dyDescent="0.25">
      <c r="A292" s="30" t="s">
        <v>201</v>
      </c>
    </row>
    <row r="293" spans="1:1" x14ac:dyDescent="0.25">
      <c r="A293" s="30" t="s">
        <v>496</v>
      </c>
    </row>
    <row r="294" spans="1:1" x14ac:dyDescent="0.25">
      <c r="A294" s="30" t="s">
        <v>545</v>
      </c>
    </row>
    <row r="295" spans="1:1" x14ac:dyDescent="0.25">
      <c r="A295" s="30" t="s">
        <v>238</v>
      </c>
    </row>
    <row r="296" spans="1:1" x14ac:dyDescent="0.25">
      <c r="A296" s="30" t="s">
        <v>309</v>
      </c>
    </row>
    <row r="297" spans="1:1" x14ac:dyDescent="0.25">
      <c r="A297" s="30" t="s">
        <v>551</v>
      </c>
    </row>
    <row r="298" spans="1:1" x14ac:dyDescent="0.25">
      <c r="A298" s="30" t="s">
        <v>56</v>
      </c>
    </row>
    <row r="299" spans="1:1" x14ac:dyDescent="0.25">
      <c r="A299" s="30" t="s">
        <v>57</v>
      </c>
    </row>
    <row r="300" spans="1:1" x14ac:dyDescent="0.25">
      <c r="A300" s="30" t="s">
        <v>49</v>
      </c>
    </row>
    <row r="301" spans="1:1" x14ac:dyDescent="0.25">
      <c r="A301" s="30" t="s">
        <v>51</v>
      </c>
    </row>
    <row r="302" spans="1:1" x14ac:dyDescent="0.25">
      <c r="A302" s="30" t="s">
        <v>53</v>
      </c>
    </row>
    <row r="303" spans="1:1" x14ac:dyDescent="0.25">
      <c r="A303" s="30" t="s">
        <v>53</v>
      </c>
    </row>
    <row r="304" spans="1:1" x14ac:dyDescent="0.25">
      <c r="A304" s="30" t="s">
        <v>53</v>
      </c>
    </row>
    <row r="305" spans="1:1" x14ac:dyDescent="0.25">
      <c r="A305" s="30" t="s">
        <v>554</v>
      </c>
    </row>
    <row r="306" spans="1:1" x14ac:dyDescent="0.25">
      <c r="A306" s="30" t="s">
        <v>36</v>
      </c>
    </row>
    <row r="307" spans="1:1" x14ac:dyDescent="0.25">
      <c r="A307" s="30" t="s">
        <v>283</v>
      </c>
    </row>
    <row r="308" spans="1:1" x14ac:dyDescent="0.25">
      <c r="A308" s="30"/>
    </row>
    <row r="309" spans="1:1" x14ac:dyDescent="0.25">
      <c r="A309" s="30"/>
    </row>
    <row r="310" spans="1:1" x14ac:dyDescent="0.25">
      <c r="A310" s="30"/>
    </row>
    <row r="311" spans="1:1" x14ac:dyDescent="0.25">
      <c r="A311" s="30"/>
    </row>
    <row r="312" spans="1:1" x14ac:dyDescent="0.25">
      <c r="A312" s="30"/>
    </row>
    <row r="313" spans="1:1" x14ac:dyDescent="0.25">
      <c r="A313" s="30"/>
    </row>
    <row r="314" spans="1:1" x14ac:dyDescent="0.25">
      <c r="A314" s="30"/>
    </row>
    <row r="315" spans="1:1" x14ac:dyDescent="0.25">
      <c r="A315" s="30"/>
    </row>
    <row r="316" spans="1:1" x14ac:dyDescent="0.25">
      <c r="A316" s="30"/>
    </row>
    <row r="317" spans="1:1" x14ac:dyDescent="0.25">
      <c r="A317" s="30"/>
    </row>
    <row r="318" spans="1:1" x14ac:dyDescent="0.25">
      <c r="A318" s="30"/>
    </row>
    <row r="319" spans="1:1" x14ac:dyDescent="0.25">
      <c r="A319" s="30"/>
    </row>
    <row r="320" spans="1:1" x14ac:dyDescent="0.25">
      <c r="A320" s="30"/>
    </row>
    <row r="321" spans="1:1" x14ac:dyDescent="0.25">
      <c r="A321" s="30"/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Mouvement</vt:lpstr>
      <vt:lpstr>ArchivMouv</vt:lpstr>
      <vt:lpstr>Bon</vt:lpstr>
      <vt:lpstr>Archives</vt:lpstr>
      <vt:lpstr>Stock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cp:lastPrinted>2020-04-26T15:23:14Z</cp:lastPrinted>
  <dcterms:created xsi:type="dcterms:W3CDTF">2020-04-13T11:07:07Z</dcterms:created>
  <dcterms:modified xsi:type="dcterms:W3CDTF">2020-04-30T16:41:29Z</dcterms:modified>
</cp:coreProperties>
</file>