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43080.ZEPRODBUR\Desktop\DOSSIER TRAVAIL\"/>
    </mc:Choice>
  </mc:AlternateContent>
  <bookViews>
    <workbookView xWindow="0" yWindow="0" windowWidth="28800" windowHeight="12300" activeTab="1"/>
  </bookViews>
  <sheets>
    <sheet name="Calculette" sheetId="1" r:id="rId1"/>
    <sheet name="Mode opératoire" sheetId="2" r:id="rId2"/>
  </sheets>
  <definedNames>
    <definedName name="_xlnm.Print_Area" localSheetId="1">'Mode opératoire'!$A$1:$N$25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1" l="1"/>
  <c r="E12" i="1"/>
  <c r="G12" i="1" s="1"/>
  <c r="S6" i="1"/>
  <c r="S12" i="1" l="1"/>
  <c r="J12" i="1"/>
  <c r="G24" i="1" s="1"/>
  <c r="J24" i="1" s="1"/>
  <c r="P24" i="1" s="1"/>
  <c r="P12" i="1"/>
  <c r="J6" i="1"/>
  <c r="M12" i="1" s="1"/>
  <c r="M19" i="1" l="1"/>
  <c r="O19" i="1"/>
  <c r="H19" i="1"/>
  <c r="I19" i="1"/>
  <c r="J19" i="1"/>
  <c r="K19" i="1"/>
  <c r="L19" i="1"/>
  <c r="N19" i="1"/>
  <c r="Q19" i="1"/>
  <c r="P19" i="1"/>
  <c r="M24" i="1"/>
  <c r="K18" i="1"/>
  <c r="J18" i="1"/>
  <c r="H18" i="1"/>
  <c r="I18" i="1"/>
  <c r="Q18" i="1"/>
  <c r="P18" i="1"/>
  <c r="O18" i="1"/>
  <c r="N18" i="1"/>
  <c r="M18" i="1"/>
  <c r="L18" i="1"/>
  <c r="I6" i="1"/>
  <c r="V6" i="1"/>
  <c r="U6" i="1"/>
  <c r="T6" i="1"/>
  <c r="AA6" i="1"/>
  <c r="Z6" i="1"/>
  <c r="Y6" i="1"/>
  <c r="X6" i="1"/>
</calcChain>
</file>

<file path=xl/sharedStrings.xml><?xml version="1.0" encoding="utf-8"?>
<sst xmlns="http://schemas.openxmlformats.org/spreadsheetml/2006/main" count="54" uniqueCount="46">
  <si>
    <t>Autonomie en heures</t>
  </si>
  <si>
    <t>Consommation en L/H</t>
  </si>
  <si>
    <t>KW</t>
  </si>
  <si>
    <t>KVA</t>
  </si>
  <si>
    <t>CHARGE TFX %</t>
  </si>
  <si>
    <t>Lundi</t>
  </si>
  <si>
    <t>Mardi</t>
  </si>
  <si>
    <t>Mercredi</t>
  </si>
  <si>
    <t>Jeudi</t>
  </si>
  <si>
    <t>Vendredi</t>
  </si>
  <si>
    <t>APM</t>
  </si>
  <si>
    <t>MATIN</t>
  </si>
  <si>
    <t>Consommation estimée en L / H</t>
  </si>
  <si>
    <t>Durée en jour d'utilisation</t>
  </si>
  <si>
    <t>PUISSANCE (en KW)</t>
  </si>
  <si>
    <t>PUISSANCE REELLE en KVA</t>
  </si>
  <si>
    <t>PUISSANCE TFX en KVA</t>
  </si>
  <si>
    <t>Puissance réelle
 (en KW)</t>
  </si>
  <si>
    <t>Capacité Reservoir du GE en L</t>
  </si>
  <si>
    <t>Cuve Aditionelle en L</t>
  </si>
  <si>
    <t>Autonomie estimée sur cuve Interne 
en Heures</t>
  </si>
  <si>
    <t>Autonomie estimée sur cuve Externe
en Heures</t>
  </si>
  <si>
    <t>Nombre de refueling sur Cuve interne</t>
  </si>
  <si>
    <t>Nombre de refueling sur Cuve Externe</t>
  </si>
  <si>
    <t>Prévision livraison si Reserve</t>
  </si>
  <si>
    <t>Prévision livraison si Cuve</t>
  </si>
  <si>
    <t>CALCULETTE CONSOMMATION ET AUTONOMIE GE</t>
  </si>
  <si>
    <t>Autonomie estimée sur cuve livrée
en Heures</t>
  </si>
  <si>
    <t>Volume Réel Livré dans la cuve</t>
  </si>
  <si>
    <t xml:space="preserve">Mode Opératoire </t>
  </si>
  <si>
    <t>Volume Total de GNR Consommé en L</t>
  </si>
  <si>
    <t>Volume de GNR à Commander</t>
  </si>
  <si>
    <t xml:space="preserve">1 - Selectionner la puissance du transformateur installé sur le réseau </t>
  </si>
  <si>
    <t>2 - Renseigner la charge du transformateur sur le réseau</t>
  </si>
  <si>
    <t xml:space="preserve">3 - Sélectionner le GE adapté à la puissance réelle </t>
  </si>
  <si>
    <t>4 - Sélectionner la durée des travaux en jours.</t>
  </si>
  <si>
    <t>Volume total de GNR à commander pour la durée du chantier</t>
  </si>
  <si>
    <t>Volume total de GNR consommé</t>
  </si>
  <si>
    <t>Consommation du GE estimée en L/H</t>
  </si>
  <si>
    <t xml:space="preserve"> Autonomie estimée en H sur la reserve interne du GE</t>
  </si>
  <si>
    <t xml:space="preserve"> Jour de la 1 ère livraison à prévoir en fonction de la source de GNR</t>
  </si>
  <si>
    <t>Autonomie estimée en H sur la Cuve externe du GE
  * Note : Les cuves étant livrées avec 80% de GNR il y a une estimation initiale pour le volume de cuve de 80% ; Ensuite les futures estimations horaires pour le refueling sont basées sur les cuves pleine à 100%.</t>
  </si>
  <si>
    <t>Nombre de Refueling à prévoir sur la cuve Externe</t>
  </si>
  <si>
    <t>Nombre de Refueling à prévoir sur la Cuve Interne</t>
  </si>
  <si>
    <t>VALEUR A INDIQUER DANS LA CALCULETTE :</t>
  </si>
  <si>
    <t>LECTURE DES RESULTATS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</si>
</sst>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name val="Arial"/>
      <family val="2"/>
    </font>
    <font>
      <b/>
      <sz val="26"/>
      <name val="Arial"/>
      <family val="2"/>
    </font>
    <font>
      <b/>
      <sz val="28"/>
      <name val="Arial"/>
      <family val="2"/>
    </font>
    <font>
      <b/>
      <sz val="36"/>
      <name val="Arial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0"/>
      <name val="Arial"/>
      <family val="2"/>
    </font>
    <font>
      <sz val="12"/>
      <color theme="1"/>
      <name val="Calibri"/>
      <family val="2"/>
      <scheme val="minor"/>
    </font>
    <font>
      <b/>
      <sz val="14"/>
      <color indexed="10"/>
      <name val="Calibri"/>
      <family val="2"/>
    </font>
    <font>
      <sz val="12"/>
      <color theme="0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4">
    <xf numFmtId="0" fontId="0" fillId="0" borderId="0" xfId="0"/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2" borderId="23" xfId="0" applyFont="1" applyFill="1" applyBorder="1" applyAlignment="1" applyProtection="1">
      <alignment horizontal="center" vertical="center"/>
      <protection locked="0"/>
    </xf>
    <xf numFmtId="1" fontId="1" fillId="3" borderId="23" xfId="0" applyNumberFormat="1" applyFont="1" applyFill="1" applyBorder="1" applyAlignment="1" applyProtection="1">
      <alignment horizontal="center" vertical="center"/>
      <protection hidden="1"/>
    </xf>
    <xf numFmtId="0" fontId="2" fillId="6" borderId="16" xfId="0" applyFont="1" applyFill="1" applyBorder="1" applyAlignment="1" applyProtection="1">
      <alignment horizontal="center" vertical="center"/>
      <protection hidden="1"/>
    </xf>
    <xf numFmtId="0" fontId="2" fillId="6" borderId="5" xfId="0" applyFont="1" applyFill="1" applyBorder="1" applyAlignment="1" applyProtection="1">
      <alignment horizontal="center" vertical="center"/>
      <protection hidden="1"/>
    </xf>
    <xf numFmtId="9" fontId="3" fillId="6" borderId="16" xfId="0" applyNumberFormat="1" applyFont="1" applyFill="1" applyBorder="1" applyAlignment="1" applyProtection="1">
      <alignment horizontal="center" vertical="center"/>
      <protection hidden="1"/>
    </xf>
    <xf numFmtId="9" fontId="3" fillId="6" borderId="5" xfId="0" applyNumberFormat="1" applyFont="1" applyFill="1" applyBorder="1" applyAlignment="1" applyProtection="1">
      <alignment horizontal="center" vertical="center"/>
      <protection hidden="1"/>
    </xf>
    <xf numFmtId="9" fontId="3" fillId="6" borderId="17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Border="1" applyAlignment="1">
      <alignment vertical="center"/>
    </xf>
    <xf numFmtId="0" fontId="3" fillId="6" borderId="37" xfId="0" applyFont="1" applyFill="1" applyBorder="1" applyAlignment="1" applyProtection="1">
      <alignment horizontal="center" vertical="center"/>
      <protection hidden="1"/>
    </xf>
    <xf numFmtId="0" fontId="3" fillId="6" borderId="38" xfId="0" applyFont="1" applyFill="1" applyBorder="1" applyAlignment="1" applyProtection="1">
      <alignment horizontal="center" vertical="center"/>
      <protection hidden="1"/>
    </xf>
    <xf numFmtId="0" fontId="3" fillId="6" borderId="39" xfId="0" applyFont="1" applyFill="1" applyBorder="1" applyAlignment="1" applyProtection="1">
      <alignment horizontal="center" vertical="center"/>
      <protection hidden="1"/>
    </xf>
    <xf numFmtId="0" fontId="4" fillId="0" borderId="40" xfId="0" applyFont="1" applyBorder="1" applyAlignment="1" applyProtection="1">
      <alignment horizontal="center" vertical="center"/>
      <protection hidden="1"/>
    </xf>
    <xf numFmtId="0" fontId="4" fillId="0" borderId="41" xfId="0" applyFont="1" applyBorder="1" applyAlignment="1" applyProtection="1">
      <alignment horizontal="center" vertical="center"/>
      <protection hidden="1"/>
    </xf>
    <xf numFmtId="0" fontId="4" fillId="0" borderId="22" xfId="0" applyFont="1" applyBorder="1" applyAlignment="1" applyProtection="1">
      <alignment horizontal="center" vertical="center"/>
      <protection hidden="1"/>
    </xf>
    <xf numFmtId="0" fontId="4" fillId="0" borderId="23" xfId="0" applyFont="1" applyBorder="1" applyAlignment="1" applyProtection="1">
      <alignment horizontal="center" vertical="center"/>
      <protection hidden="1"/>
    </xf>
    <xf numFmtId="0" fontId="0" fillId="0" borderId="0" xfId="0" applyFont="1" applyAlignment="1">
      <alignment vertical="top" wrapText="1"/>
    </xf>
    <xf numFmtId="0" fontId="3" fillId="6" borderId="13" xfId="0" applyFont="1" applyFill="1" applyBorder="1" applyAlignment="1" applyProtection="1">
      <alignment horizontal="center" vertical="center"/>
      <protection hidden="1"/>
    </xf>
    <xf numFmtId="0" fontId="3" fillId="6" borderId="14" xfId="0" applyFont="1" applyFill="1" applyBorder="1" applyAlignment="1" applyProtection="1">
      <alignment horizontal="center" vertical="center"/>
      <protection hidden="1"/>
    </xf>
    <xf numFmtId="0" fontId="3" fillId="6" borderId="35" xfId="0" applyFont="1" applyFill="1" applyBorder="1" applyAlignment="1" applyProtection="1">
      <alignment horizontal="center" vertical="center"/>
      <protection hidden="1"/>
    </xf>
    <xf numFmtId="0" fontId="9" fillId="6" borderId="1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2" fillId="6" borderId="8" xfId="0" applyFont="1" applyFill="1" applyBorder="1" applyAlignment="1" applyProtection="1">
      <alignment horizontal="center" vertical="center" wrapText="1"/>
      <protection hidden="1"/>
    </xf>
    <xf numFmtId="0" fontId="2" fillId="6" borderId="9" xfId="0" applyFont="1" applyFill="1" applyBorder="1" applyAlignment="1" applyProtection="1">
      <alignment horizontal="center" vertical="center" wrapText="1"/>
      <protection hidden="1"/>
    </xf>
    <xf numFmtId="0" fontId="2" fillId="6" borderId="10" xfId="0" applyFont="1" applyFill="1" applyBorder="1" applyAlignment="1" applyProtection="1">
      <alignment horizontal="center" vertical="center" wrapText="1"/>
      <protection hidden="1"/>
    </xf>
    <xf numFmtId="0" fontId="2" fillId="6" borderId="16" xfId="0" applyFont="1" applyFill="1" applyBorder="1" applyAlignment="1" applyProtection="1">
      <alignment horizontal="center" vertical="center" wrapText="1"/>
      <protection hidden="1"/>
    </xf>
    <xf numFmtId="0" fontId="2" fillId="6" borderId="5" xfId="0" applyFont="1" applyFill="1" applyBorder="1" applyAlignment="1" applyProtection="1">
      <alignment horizontal="center" vertical="center" wrapText="1"/>
      <protection hidden="1"/>
    </xf>
    <xf numFmtId="0" fontId="2" fillId="6" borderId="17" xfId="0" applyFont="1" applyFill="1" applyBorder="1" applyAlignment="1" applyProtection="1">
      <alignment horizontal="center" vertical="center" wrapText="1"/>
      <protection hidden="1"/>
    </xf>
    <xf numFmtId="1" fontId="7" fillId="8" borderId="11" xfId="0" applyNumberFormat="1" applyFont="1" applyFill="1" applyBorder="1" applyAlignment="1" applyProtection="1">
      <alignment horizontal="center" vertical="center"/>
      <protection hidden="1"/>
    </xf>
    <xf numFmtId="1" fontId="7" fillId="8" borderId="7" xfId="0" applyNumberFormat="1" applyFont="1" applyFill="1" applyBorder="1" applyAlignment="1" applyProtection="1">
      <alignment horizontal="center" vertical="center"/>
      <protection hidden="1"/>
    </xf>
    <xf numFmtId="1" fontId="7" fillId="8" borderId="12" xfId="0" applyNumberFormat="1" applyFont="1" applyFill="1" applyBorder="1" applyAlignment="1" applyProtection="1">
      <alignment horizontal="center" vertical="center"/>
      <protection hidden="1"/>
    </xf>
    <xf numFmtId="1" fontId="7" fillId="8" borderId="13" xfId="0" applyNumberFormat="1" applyFont="1" applyFill="1" applyBorder="1" applyAlignment="1" applyProtection="1">
      <alignment horizontal="center" vertical="center"/>
      <protection hidden="1"/>
    </xf>
    <xf numFmtId="1" fontId="7" fillId="8" borderId="14" xfId="0" applyNumberFormat="1" applyFont="1" applyFill="1" applyBorder="1" applyAlignment="1" applyProtection="1">
      <alignment horizontal="center" vertical="center"/>
      <protection hidden="1"/>
    </xf>
    <xf numFmtId="1" fontId="7" fillId="8" borderId="15" xfId="0" applyNumberFormat="1" applyFont="1" applyFill="1" applyBorder="1" applyAlignment="1" applyProtection="1">
      <alignment horizontal="center" vertical="center"/>
      <protection hidden="1"/>
    </xf>
    <xf numFmtId="0" fontId="2" fillId="6" borderId="25" xfId="0" applyFont="1" applyFill="1" applyBorder="1" applyAlignment="1" applyProtection="1">
      <alignment horizontal="center" vertical="center" wrapText="1"/>
      <protection hidden="1"/>
    </xf>
    <xf numFmtId="0" fontId="2" fillId="6" borderId="26" xfId="0" applyFont="1" applyFill="1" applyBorder="1" applyAlignment="1" applyProtection="1">
      <alignment horizontal="center" vertical="center" wrapText="1"/>
      <protection hidden="1"/>
    </xf>
    <xf numFmtId="0" fontId="2" fillId="6" borderId="30" xfId="0" applyFont="1" applyFill="1" applyBorder="1" applyAlignment="1" applyProtection="1">
      <alignment horizontal="center" vertical="center" wrapText="1"/>
      <protection hidden="1"/>
    </xf>
    <xf numFmtId="0" fontId="2" fillId="6" borderId="31" xfId="0" applyFont="1" applyFill="1" applyBorder="1" applyAlignment="1" applyProtection="1">
      <alignment horizontal="center" vertical="center" wrapText="1"/>
      <protection hidden="1"/>
    </xf>
    <xf numFmtId="1" fontId="7" fillId="9" borderId="11" xfId="0" applyNumberFormat="1" applyFont="1" applyFill="1" applyBorder="1" applyAlignment="1" applyProtection="1">
      <alignment horizontal="center" vertical="center"/>
      <protection hidden="1"/>
    </xf>
    <xf numFmtId="1" fontId="7" fillId="9" borderId="12" xfId="0" applyNumberFormat="1" applyFont="1" applyFill="1" applyBorder="1" applyAlignment="1" applyProtection="1">
      <alignment horizontal="center" vertical="center"/>
      <protection hidden="1"/>
    </xf>
    <xf numFmtId="1" fontId="7" fillId="9" borderId="13" xfId="0" applyNumberFormat="1" applyFont="1" applyFill="1" applyBorder="1" applyAlignment="1" applyProtection="1">
      <alignment horizontal="center" vertical="center"/>
      <protection hidden="1"/>
    </xf>
    <xf numFmtId="1" fontId="7" fillId="9" borderId="15" xfId="0" applyNumberFormat="1" applyFont="1" applyFill="1" applyBorder="1" applyAlignment="1" applyProtection="1">
      <alignment horizontal="center" vertical="center"/>
      <protection hidden="1"/>
    </xf>
    <xf numFmtId="1" fontId="11" fillId="7" borderId="16" xfId="0" applyNumberFormat="1" applyFont="1" applyFill="1" applyBorder="1" applyAlignment="1" applyProtection="1">
      <alignment horizontal="center" vertical="center"/>
      <protection hidden="1"/>
    </xf>
    <xf numFmtId="1" fontId="11" fillId="7" borderId="17" xfId="0" applyNumberFormat="1" applyFont="1" applyFill="1" applyBorder="1" applyAlignment="1" applyProtection="1">
      <alignment horizontal="center" vertical="center"/>
      <protection hidden="1"/>
    </xf>
    <xf numFmtId="1" fontId="11" fillId="7" borderId="18" xfId="0" applyNumberFormat="1" applyFont="1" applyFill="1" applyBorder="1" applyAlignment="1" applyProtection="1">
      <alignment horizontal="center" vertical="center"/>
      <protection hidden="1"/>
    </xf>
    <xf numFmtId="1" fontId="11" fillId="7" borderId="20" xfId="0" applyNumberFormat="1" applyFont="1" applyFill="1" applyBorder="1" applyAlignment="1" applyProtection="1">
      <alignment horizontal="center" vertical="center"/>
      <protection hidden="1"/>
    </xf>
    <xf numFmtId="164" fontId="8" fillId="9" borderId="11" xfId="0" applyNumberFormat="1" applyFont="1" applyFill="1" applyBorder="1" applyAlignment="1" applyProtection="1">
      <alignment horizontal="center" vertical="center"/>
      <protection hidden="1"/>
    </xf>
    <xf numFmtId="164" fontId="8" fillId="9" borderId="12" xfId="0" applyNumberFormat="1" applyFont="1" applyFill="1" applyBorder="1" applyAlignment="1" applyProtection="1">
      <alignment horizontal="center" vertical="center"/>
      <protection hidden="1"/>
    </xf>
    <xf numFmtId="164" fontId="8" fillId="9" borderId="13" xfId="0" applyNumberFormat="1" applyFont="1" applyFill="1" applyBorder="1" applyAlignment="1" applyProtection="1">
      <alignment horizontal="center" vertical="center"/>
      <protection hidden="1"/>
    </xf>
    <xf numFmtId="164" fontId="8" fillId="9" borderId="15" xfId="0" applyNumberFormat="1" applyFont="1" applyFill="1" applyBorder="1" applyAlignment="1" applyProtection="1">
      <alignment horizontal="center" vertical="center"/>
      <protection hidden="1"/>
    </xf>
    <xf numFmtId="1" fontId="8" fillId="5" borderId="11" xfId="0" applyNumberFormat="1" applyFont="1" applyFill="1" applyBorder="1" applyAlignment="1" applyProtection="1">
      <alignment horizontal="center" vertical="center"/>
      <protection hidden="1"/>
    </xf>
    <xf numFmtId="1" fontId="8" fillId="5" borderId="12" xfId="0" applyNumberFormat="1" applyFont="1" applyFill="1" applyBorder="1" applyAlignment="1" applyProtection="1">
      <alignment horizontal="center" vertical="center"/>
      <protection hidden="1"/>
    </xf>
    <xf numFmtId="1" fontId="8" fillId="5" borderId="13" xfId="0" applyNumberFormat="1" applyFont="1" applyFill="1" applyBorder="1" applyAlignment="1" applyProtection="1">
      <alignment horizontal="center" vertical="center"/>
      <protection hidden="1"/>
    </xf>
    <xf numFmtId="1" fontId="8" fillId="5" borderId="15" xfId="0" applyNumberFormat="1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center" vertical="center"/>
      <protection hidden="1"/>
    </xf>
    <xf numFmtId="0" fontId="3" fillId="2" borderId="9" xfId="0" applyFont="1" applyFill="1" applyBorder="1" applyAlignment="1" applyProtection="1">
      <alignment horizontal="center" vertical="center"/>
      <protection hidden="1"/>
    </xf>
    <xf numFmtId="0" fontId="3" fillId="2" borderId="27" xfId="0" applyFont="1" applyFill="1" applyBorder="1" applyAlignment="1" applyProtection="1">
      <alignment horizontal="center" vertical="center"/>
      <protection hidden="1"/>
    </xf>
    <xf numFmtId="0" fontId="3" fillId="2" borderId="18" xfId="0" applyFont="1" applyFill="1" applyBorder="1" applyAlignment="1" applyProtection="1">
      <alignment horizontal="center" vertical="center"/>
      <protection hidden="1"/>
    </xf>
    <xf numFmtId="0" fontId="3" fillId="2" borderId="19" xfId="0" applyFont="1" applyFill="1" applyBorder="1" applyAlignment="1" applyProtection="1">
      <alignment horizontal="center" vertical="center"/>
      <protection hidden="1"/>
    </xf>
    <xf numFmtId="0" fontId="3" fillId="2" borderId="28" xfId="0" applyFont="1" applyFill="1" applyBorder="1" applyAlignment="1" applyProtection="1">
      <alignment horizontal="center" vertical="center"/>
      <protection hidden="1"/>
    </xf>
    <xf numFmtId="0" fontId="1" fillId="2" borderId="29" xfId="0" applyFont="1" applyFill="1" applyBorder="1" applyAlignment="1" applyProtection="1">
      <alignment horizontal="center" vertical="center"/>
      <protection locked="0"/>
    </xf>
    <xf numFmtId="0" fontId="1" fillId="2" borderId="36" xfId="0" applyFont="1" applyFill="1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center" vertical="center"/>
      <protection hidden="1"/>
    </xf>
    <xf numFmtId="0" fontId="3" fillId="6" borderId="2" xfId="0" applyFont="1" applyFill="1" applyBorder="1" applyAlignment="1" applyProtection="1">
      <alignment horizontal="center" vertical="center"/>
      <protection hidden="1"/>
    </xf>
    <xf numFmtId="0" fontId="3" fillId="6" borderId="24" xfId="0" applyFont="1" applyFill="1" applyBorder="1" applyAlignment="1" applyProtection="1">
      <alignment horizontal="center" vertical="center"/>
      <protection hidden="1"/>
    </xf>
    <xf numFmtId="0" fontId="3" fillId="6" borderId="9" xfId="0" applyFont="1" applyFill="1" applyBorder="1" applyAlignment="1" applyProtection="1">
      <alignment horizontal="center" vertical="center"/>
      <protection hidden="1"/>
    </xf>
    <xf numFmtId="0" fontId="3" fillId="6" borderId="10" xfId="0" applyFont="1" applyFill="1" applyBorder="1" applyAlignment="1" applyProtection="1">
      <alignment horizontal="center" vertical="center"/>
      <protection hidden="1"/>
    </xf>
    <xf numFmtId="0" fontId="3" fillId="6" borderId="8" xfId="0" applyFont="1" applyFill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3" borderId="21" xfId="0" applyFont="1" applyFill="1" applyBorder="1" applyAlignment="1" applyProtection="1">
      <alignment horizontal="center" vertical="center"/>
      <protection hidden="1"/>
    </xf>
    <xf numFmtId="0" fontId="3" fillId="3" borderId="22" xfId="0" applyFont="1" applyFill="1" applyBorder="1" applyAlignment="1" applyProtection="1">
      <alignment horizontal="center" vertical="center"/>
      <protection hidden="1"/>
    </xf>
    <xf numFmtId="1" fontId="6" fillId="3" borderId="16" xfId="0" applyNumberFormat="1" applyFont="1" applyFill="1" applyBorder="1" applyAlignment="1" applyProtection="1">
      <alignment horizontal="center" vertical="center"/>
      <protection hidden="1"/>
    </xf>
    <xf numFmtId="1" fontId="6" fillId="3" borderId="17" xfId="0" applyNumberFormat="1" applyFont="1" applyFill="1" applyBorder="1" applyAlignment="1" applyProtection="1">
      <alignment horizontal="center" vertical="center"/>
      <protection hidden="1"/>
    </xf>
    <xf numFmtId="1" fontId="6" fillId="3" borderId="18" xfId="0" applyNumberFormat="1" applyFont="1" applyFill="1" applyBorder="1" applyAlignment="1" applyProtection="1">
      <alignment horizontal="center" vertical="center"/>
      <protection hidden="1"/>
    </xf>
    <xf numFmtId="1" fontId="6" fillId="3" borderId="20" xfId="0" applyNumberFormat="1" applyFont="1" applyFill="1" applyBorder="1" applyAlignment="1" applyProtection="1">
      <alignment horizontal="center" vertical="center"/>
      <protection hidden="1"/>
    </xf>
    <xf numFmtId="0" fontId="2" fillId="6" borderId="10" xfId="0" applyFont="1" applyFill="1" applyBorder="1" applyAlignment="1" applyProtection="1">
      <alignment horizontal="center" vertical="center"/>
      <protection hidden="1"/>
    </xf>
    <xf numFmtId="0" fontId="2" fillId="6" borderId="16" xfId="0" applyFont="1" applyFill="1" applyBorder="1" applyAlignment="1" applyProtection="1">
      <alignment horizontal="center" vertical="center"/>
      <protection hidden="1"/>
    </xf>
    <xf numFmtId="0" fontId="2" fillId="6" borderId="17" xfId="0" applyFont="1" applyFill="1" applyBorder="1" applyAlignment="1" applyProtection="1">
      <alignment horizontal="center" vertical="center"/>
      <protection hidden="1"/>
    </xf>
    <xf numFmtId="0" fontId="2" fillId="6" borderId="6" xfId="0" applyFont="1" applyFill="1" applyBorder="1" applyAlignment="1" applyProtection="1">
      <alignment horizontal="center" vertical="center" wrapText="1"/>
      <protection hidden="1"/>
    </xf>
    <xf numFmtId="0" fontId="2" fillId="6" borderId="32" xfId="0" applyFont="1" applyFill="1" applyBorder="1" applyAlignment="1" applyProtection="1">
      <alignment horizontal="center" vertical="center" wrapText="1"/>
      <protection hidden="1"/>
    </xf>
    <xf numFmtId="0" fontId="5" fillId="10" borderId="33" xfId="0" applyFont="1" applyFill="1" applyBorder="1" applyAlignment="1" applyProtection="1">
      <alignment horizontal="center" vertical="center"/>
      <protection hidden="1"/>
    </xf>
    <xf numFmtId="0" fontId="5" fillId="10" borderId="12" xfId="0" applyFont="1" applyFill="1" applyBorder="1" applyAlignment="1" applyProtection="1">
      <alignment horizontal="center" vertical="center"/>
      <protection hidden="1"/>
    </xf>
    <xf numFmtId="0" fontId="5" fillId="10" borderId="34" xfId="0" applyFont="1" applyFill="1" applyBorder="1" applyAlignment="1" applyProtection="1">
      <alignment horizontal="center" vertical="center"/>
      <protection hidden="1"/>
    </xf>
    <xf numFmtId="0" fontId="5" fillId="10" borderId="15" xfId="0" applyFont="1" applyFill="1" applyBorder="1" applyAlignment="1" applyProtection="1">
      <alignment horizontal="center" vertical="center"/>
      <protection hidden="1"/>
    </xf>
    <xf numFmtId="0" fontId="10" fillId="8" borderId="11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10" fillId="8" borderId="15" xfId="0" applyFont="1" applyFill="1" applyBorder="1" applyAlignment="1">
      <alignment horizontal="center" vertical="center"/>
    </xf>
    <xf numFmtId="1" fontId="5" fillId="4" borderId="5" xfId="0" applyNumberFormat="1" applyFont="1" applyFill="1" applyBorder="1" applyAlignment="1" applyProtection="1">
      <alignment horizontal="center" vertical="center"/>
      <protection hidden="1"/>
    </xf>
    <xf numFmtId="1" fontId="5" fillId="4" borderId="19" xfId="0" applyNumberFormat="1" applyFont="1" applyFill="1" applyBorder="1" applyAlignment="1" applyProtection="1">
      <alignment horizontal="center" vertical="center"/>
      <protection hidden="1"/>
    </xf>
    <xf numFmtId="1" fontId="5" fillId="4" borderId="17" xfId="0" applyNumberFormat="1" applyFont="1" applyFill="1" applyBorder="1" applyAlignment="1" applyProtection="1">
      <alignment horizontal="center" vertical="center"/>
      <protection hidden="1"/>
    </xf>
    <xf numFmtId="1" fontId="5" fillId="4" borderId="20" xfId="0" applyNumberFormat="1" applyFont="1" applyFill="1" applyBorder="1" applyAlignment="1" applyProtection="1">
      <alignment horizontal="center" vertical="center"/>
      <protection hidden="1"/>
    </xf>
    <xf numFmtId="1" fontId="5" fillId="4" borderId="16" xfId="0" applyNumberFormat="1" applyFont="1" applyFill="1" applyBorder="1" applyAlignment="1" applyProtection="1">
      <alignment horizontal="center" vertical="center"/>
      <protection hidden="1"/>
    </xf>
    <xf numFmtId="1" fontId="5" fillId="4" borderId="18" xfId="0" applyNumberFormat="1" applyFont="1" applyFill="1" applyBorder="1" applyAlignment="1" applyProtection="1">
      <alignment horizontal="center" vertical="center"/>
      <protection hidden="1"/>
    </xf>
    <xf numFmtId="0" fontId="5" fillId="2" borderId="16" xfId="0" applyFont="1" applyFill="1" applyBorder="1" applyAlignment="1" applyProtection="1">
      <alignment horizontal="center" vertical="center"/>
      <protection locked="0"/>
    </xf>
    <xf numFmtId="0" fontId="5" fillId="2" borderId="18" xfId="0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/>
      <protection hidden="1"/>
    </xf>
    <xf numFmtId="0" fontId="5" fillId="4" borderId="19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0" fillId="0" borderId="25" xfId="0" applyBorder="1"/>
    <xf numFmtId="0" fontId="0" fillId="0" borderId="4" xfId="0" applyBorder="1"/>
    <xf numFmtId="0" fontId="0" fillId="0" borderId="48" xfId="0" applyBorder="1"/>
    <xf numFmtId="0" fontId="0" fillId="0" borderId="0" xfId="0" applyBorder="1"/>
    <xf numFmtId="0" fontId="12" fillId="12" borderId="8" xfId="0" applyFont="1" applyFill="1" applyBorder="1" applyAlignment="1">
      <alignment horizontal="left" vertical="center"/>
    </xf>
    <xf numFmtId="0" fontId="12" fillId="12" borderId="9" xfId="0" applyFont="1" applyFill="1" applyBorder="1" applyAlignment="1">
      <alignment horizontal="left" vertical="center"/>
    </xf>
    <xf numFmtId="0" fontId="12" fillId="12" borderId="43" xfId="0" applyFont="1" applyFill="1" applyBorder="1" applyAlignment="1">
      <alignment horizontal="left" vertical="center"/>
    </xf>
    <xf numFmtId="0" fontId="12" fillId="12" borderId="44" xfId="0" applyFont="1" applyFill="1" applyBorder="1" applyAlignment="1">
      <alignment horizontal="left" vertical="center"/>
    </xf>
    <xf numFmtId="0" fontId="12" fillId="12" borderId="42" xfId="0" applyFont="1" applyFill="1" applyBorder="1" applyAlignment="1">
      <alignment horizontal="left" vertical="center"/>
    </xf>
    <xf numFmtId="0" fontId="12" fillId="12" borderId="45" xfId="0" applyFont="1" applyFill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12" fillId="12" borderId="16" xfId="0" applyFont="1" applyFill="1" applyBorder="1" applyAlignment="1">
      <alignment horizontal="left" vertical="center"/>
    </xf>
    <xf numFmtId="0" fontId="12" fillId="12" borderId="5" xfId="0" applyFont="1" applyFill="1" applyBorder="1" applyAlignment="1">
      <alignment horizontal="left" vertical="center"/>
    </xf>
    <xf numFmtId="0" fontId="12" fillId="12" borderId="17" xfId="0" applyFont="1" applyFill="1" applyBorder="1" applyAlignment="1">
      <alignment horizontal="left" vertical="center"/>
    </xf>
    <xf numFmtId="0" fontId="12" fillId="12" borderId="18" xfId="0" applyFont="1" applyFill="1" applyBorder="1" applyAlignment="1">
      <alignment horizontal="left" vertical="center"/>
    </xf>
    <xf numFmtId="0" fontId="12" fillId="12" borderId="19" xfId="0" applyFont="1" applyFill="1" applyBorder="1" applyAlignment="1">
      <alignment horizontal="left" vertical="center"/>
    </xf>
    <xf numFmtId="0" fontId="12" fillId="12" borderId="20" xfId="0" applyFont="1" applyFill="1" applyBorder="1" applyAlignment="1">
      <alignment horizontal="left" vertical="center"/>
    </xf>
    <xf numFmtId="0" fontId="0" fillId="0" borderId="4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4" fillId="13" borderId="8" xfId="0" applyFont="1" applyFill="1" applyBorder="1" applyAlignment="1">
      <alignment horizontal="left" vertical="center"/>
    </xf>
    <xf numFmtId="0" fontId="14" fillId="13" borderId="9" xfId="0" applyFont="1" applyFill="1" applyBorder="1" applyAlignment="1">
      <alignment horizontal="left" vertical="center"/>
    </xf>
    <xf numFmtId="0" fontId="14" fillId="13" borderId="27" xfId="0" applyFont="1" applyFill="1" applyBorder="1" applyAlignment="1">
      <alignment horizontal="left" vertical="center"/>
    </xf>
    <xf numFmtId="0" fontId="12" fillId="11" borderId="16" xfId="0" applyFont="1" applyFill="1" applyBorder="1" applyAlignment="1">
      <alignment horizontal="left" vertical="center"/>
    </xf>
    <xf numFmtId="0" fontId="12" fillId="11" borderId="5" xfId="0" applyFont="1" applyFill="1" applyBorder="1" applyAlignment="1">
      <alignment horizontal="left" vertical="center"/>
    </xf>
    <xf numFmtId="0" fontId="12" fillId="11" borderId="42" xfId="0" applyFont="1" applyFill="1" applyBorder="1" applyAlignment="1">
      <alignment horizontal="left" vertical="center"/>
    </xf>
    <xf numFmtId="0" fontId="12" fillId="11" borderId="32" xfId="0" applyFont="1" applyFill="1" applyBorder="1" applyAlignment="1">
      <alignment horizontal="left" vertical="center"/>
    </xf>
    <xf numFmtId="0" fontId="12" fillId="11" borderId="46" xfId="0" applyFont="1" applyFill="1" applyBorder="1" applyAlignment="1">
      <alignment horizontal="left" vertical="center"/>
    </xf>
    <xf numFmtId="0" fontId="12" fillId="9" borderId="16" xfId="0" applyFont="1" applyFill="1" applyBorder="1" applyAlignment="1">
      <alignment horizontal="left" vertical="center"/>
    </xf>
    <xf numFmtId="0" fontId="12" fillId="9" borderId="5" xfId="0" applyFont="1" applyFill="1" applyBorder="1" applyAlignment="1">
      <alignment horizontal="left" vertical="center"/>
    </xf>
    <xf numFmtId="0" fontId="12" fillId="9" borderId="46" xfId="0" applyFont="1" applyFill="1" applyBorder="1" applyAlignment="1">
      <alignment horizontal="left" vertical="center"/>
    </xf>
    <xf numFmtId="0" fontId="9" fillId="6" borderId="25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0" fontId="9" fillId="6" borderId="48" xfId="0" applyFont="1" applyFill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/>
    </xf>
    <xf numFmtId="0" fontId="9" fillId="6" borderId="55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left" vertical="center"/>
    </xf>
    <xf numFmtId="0" fontId="15" fillId="2" borderId="26" xfId="0" applyFont="1" applyFill="1" applyBorder="1" applyAlignment="1">
      <alignment horizontal="left" vertical="center"/>
    </xf>
    <xf numFmtId="0" fontId="12" fillId="9" borderId="49" xfId="0" applyFont="1" applyFill="1" applyBorder="1" applyAlignment="1">
      <alignment horizontal="center" vertical="center"/>
    </xf>
    <xf numFmtId="0" fontId="12" fillId="9" borderId="50" xfId="0" applyFont="1" applyFill="1" applyBorder="1" applyAlignment="1">
      <alignment horizontal="center" vertical="center"/>
    </xf>
    <xf numFmtId="0" fontId="12" fillId="9" borderId="53" xfId="0" applyFont="1" applyFill="1" applyBorder="1" applyAlignment="1">
      <alignment horizontal="center" vertical="center"/>
    </xf>
    <xf numFmtId="0" fontId="5" fillId="14" borderId="11" xfId="0" applyFont="1" applyFill="1" applyBorder="1" applyAlignment="1" applyProtection="1">
      <alignment horizontal="center" vertical="center"/>
      <protection hidden="1"/>
    </xf>
    <xf numFmtId="0" fontId="5" fillId="14" borderId="12" xfId="0" applyFont="1" applyFill="1" applyBorder="1" applyAlignment="1" applyProtection="1">
      <alignment horizontal="center" vertical="center"/>
      <protection hidden="1"/>
    </xf>
    <xf numFmtId="0" fontId="5" fillId="14" borderId="13" xfId="0" applyFont="1" applyFill="1" applyBorder="1" applyAlignment="1" applyProtection="1">
      <alignment horizontal="center" vertical="center"/>
      <protection hidden="1"/>
    </xf>
    <xf numFmtId="0" fontId="5" fillId="14" borderId="15" xfId="0" applyFont="1" applyFill="1" applyBorder="1" applyAlignment="1" applyProtection="1">
      <alignment horizontal="center" vertical="center"/>
      <protection hidden="1"/>
    </xf>
    <xf numFmtId="1" fontId="7" fillId="14" borderId="11" xfId="0" applyNumberFormat="1" applyFont="1" applyFill="1" applyBorder="1" applyAlignment="1" applyProtection="1">
      <alignment horizontal="center" vertical="center"/>
      <protection hidden="1"/>
    </xf>
    <xf numFmtId="1" fontId="7" fillId="14" borderId="12" xfId="0" applyNumberFormat="1" applyFont="1" applyFill="1" applyBorder="1" applyAlignment="1" applyProtection="1">
      <alignment horizontal="center" vertical="center"/>
      <protection hidden="1"/>
    </xf>
    <xf numFmtId="1" fontId="7" fillId="14" borderId="13" xfId="0" applyNumberFormat="1" applyFont="1" applyFill="1" applyBorder="1" applyAlignment="1" applyProtection="1">
      <alignment horizontal="center" vertical="center"/>
      <protection hidden="1"/>
    </xf>
    <xf numFmtId="1" fontId="7" fillId="14" borderId="15" xfId="0" applyNumberFormat="1" applyFont="1" applyFill="1" applyBorder="1" applyAlignment="1" applyProtection="1">
      <alignment horizontal="center" vertical="center"/>
      <protection hidden="1"/>
    </xf>
    <xf numFmtId="164" fontId="8" fillId="14" borderId="11" xfId="0" applyNumberFormat="1" applyFont="1" applyFill="1" applyBorder="1" applyAlignment="1" applyProtection="1">
      <alignment horizontal="center" vertical="center"/>
      <protection hidden="1"/>
    </xf>
    <xf numFmtId="164" fontId="8" fillId="14" borderId="12" xfId="0" applyNumberFormat="1" applyFont="1" applyFill="1" applyBorder="1" applyAlignment="1" applyProtection="1">
      <alignment horizontal="center" vertical="center"/>
      <protection hidden="1"/>
    </xf>
    <xf numFmtId="164" fontId="8" fillId="14" borderId="13" xfId="0" applyNumberFormat="1" applyFont="1" applyFill="1" applyBorder="1" applyAlignment="1" applyProtection="1">
      <alignment horizontal="center" vertical="center"/>
      <protection hidden="1"/>
    </xf>
    <xf numFmtId="164" fontId="8" fillId="14" borderId="15" xfId="0" applyNumberFormat="1" applyFont="1" applyFill="1" applyBorder="1" applyAlignment="1" applyProtection="1">
      <alignment horizontal="center" vertical="center"/>
      <protection hidden="1"/>
    </xf>
    <xf numFmtId="0" fontId="12" fillId="14" borderId="16" xfId="0" applyFont="1" applyFill="1" applyBorder="1" applyAlignment="1">
      <alignment horizontal="left" vertical="center" wrapText="1"/>
    </xf>
    <xf numFmtId="0" fontId="12" fillId="14" borderId="5" xfId="0" applyFont="1" applyFill="1" applyBorder="1" applyAlignment="1">
      <alignment horizontal="left" vertical="center" wrapText="1"/>
    </xf>
    <xf numFmtId="0" fontId="12" fillId="14" borderId="42" xfId="0" applyFont="1" applyFill="1" applyBorder="1" applyAlignment="1">
      <alignment horizontal="left" vertical="center" wrapText="1"/>
    </xf>
    <xf numFmtId="0" fontId="12" fillId="14" borderId="47" xfId="0" applyFont="1" applyFill="1" applyBorder="1" applyAlignment="1">
      <alignment horizontal="left" vertical="center" wrapText="1"/>
    </xf>
    <xf numFmtId="0" fontId="12" fillId="14" borderId="45" xfId="0" applyFont="1" applyFill="1" applyBorder="1" applyAlignment="1">
      <alignment horizontal="left" vertical="center" wrapText="1"/>
    </xf>
    <xf numFmtId="0" fontId="12" fillId="14" borderId="51" xfId="0" applyFont="1" applyFill="1" applyBorder="1" applyAlignment="1">
      <alignment horizontal="center" vertical="center"/>
    </xf>
    <xf numFmtId="0" fontId="12" fillId="14" borderId="52" xfId="0" applyFont="1" applyFill="1" applyBorder="1" applyAlignment="1">
      <alignment horizontal="center" vertical="center"/>
    </xf>
    <xf numFmtId="0" fontId="12" fillId="14" borderId="54" xfId="0" applyFont="1" applyFill="1" applyBorder="1" applyAlignment="1">
      <alignment horizontal="center" vertical="center"/>
    </xf>
    <xf numFmtId="0" fontId="15" fillId="15" borderId="1" xfId="0" applyFont="1" applyFill="1" applyBorder="1" applyAlignment="1">
      <alignment horizontal="left" vertical="center"/>
    </xf>
    <xf numFmtId="0" fontId="15" fillId="15" borderId="3" xfId="0" applyFont="1" applyFill="1" applyBorder="1" applyAlignment="1">
      <alignment horizontal="left" vertical="center"/>
    </xf>
    <xf numFmtId="0" fontId="12" fillId="0" borderId="16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left" vertical="center"/>
    </xf>
    <xf numFmtId="0" fontId="12" fillId="0" borderId="38" xfId="0" applyFont="1" applyFill="1" applyBorder="1" applyAlignment="1">
      <alignment horizontal="left" vertical="center"/>
    </xf>
    <xf numFmtId="0" fontId="12" fillId="0" borderId="39" xfId="0" applyFont="1" applyFill="1" applyBorder="1" applyAlignment="1">
      <alignment horizontal="left" vertical="center"/>
    </xf>
  </cellXfs>
  <cellStyles count="1">
    <cellStyle name="Normal" xfId="0" builtinId="0"/>
  </cellStyles>
  <dxfs count="4">
    <dxf>
      <fill>
        <patternFill>
          <bgColor theme="9" tint="0.59996337778862885"/>
        </patternFill>
      </fill>
    </dxf>
    <dxf>
      <fill>
        <patternFill>
          <bgColor rgb="FFFF66FF"/>
        </patternFill>
      </fill>
    </dxf>
    <dxf>
      <fill>
        <patternFill>
          <bgColor rgb="FFFF99FF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99FF"/>
      <color rgb="FFFF7DDD"/>
      <color rgb="FFFFFFCC"/>
      <color rgb="FFFF66FF"/>
      <color rgb="FFFF5050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83345</xdr:colOff>
      <xdr:row>10</xdr:row>
      <xdr:rowOff>260609</xdr:rowOff>
    </xdr:from>
    <xdr:to>
      <xdr:col>5</xdr:col>
      <xdr:colOff>659345</xdr:colOff>
      <xdr:row>12</xdr:row>
      <xdr:rowOff>34276</xdr:rowOff>
    </xdr:to>
    <xdr:sp macro="" textlink="">
      <xdr:nvSpPr>
        <xdr:cNvPr id="2" name="Flèche droite 1"/>
        <xdr:cNvSpPr/>
      </xdr:nvSpPr>
      <xdr:spPr>
        <a:xfrm>
          <a:off x="3893345" y="3488526"/>
          <a:ext cx="576000" cy="324000"/>
        </a:xfrm>
        <a:prstGeom prst="righ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233351</xdr:colOff>
      <xdr:row>7</xdr:row>
      <xdr:rowOff>45290</xdr:rowOff>
    </xdr:from>
    <xdr:to>
      <xdr:col>7</xdr:col>
      <xdr:colOff>557351</xdr:colOff>
      <xdr:row>8</xdr:row>
      <xdr:rowOff>238124</xdr:rowOff>
    </xdr:to>
    <xdr:sp macro="" textlink="">
      <xdr:nvSpPr>
        <xdr:cNvPr id="5" name="Flèche droite 4"/>
        <xdr:cNvSpPr/>
      </xdr:nvSpPr>
      <xdr:spPr>
        <a:xfrm rot="16200000">
          <a:off x="5410684" y="2519707"/>
          <a:ext cx="468000" cy="324000"/>
        </a:xfrm>
        <a:prstGeom prst="righ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2117</xdr:rowOff>
        </xdr:from>
        <xdr:to>
          <xdr:col>1</xdr:col>
          <xdr:colOff>750000</xdr:colOff>
          <xdr:row>0</xdr:row>
          <xdr:rowOff>542117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Mode Opératoire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750000</xdr:colOff>
          <xdr:row>2</xdr:row>
          <xdr:rowOff>159000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27"/>
  <sheetViews>
    <sheetView topLeftCell="A2" zoomScale="90" zoomScaleNormal="90" workbookViewId="0">
      <selection activeCell="P24" sqref="P24:Q25"/>
    </sheetView>
  </sheetViews>
  <sheetFormatPr baseColWidth="10" defaultRowHeight="15" x14ac:dyDescent="0.25"/>
  <cols>
    <col min="1" max="2" width="11.42578125" style="1"/>
    <col min="3" max="3" width="11.42578125" style="1" customWidth="1"/>
    <col min="4" max="5" width="11.42578125" style="1"/>
    <col min="6" max="7" width="10.7109375" style="1" customWidth="1"/>
    <col min="8" max="9" width="12.140625" style="1" customWidth="1"/>
    <col min="10" max="18" width="11.42578125" style="1"/>
    <col min="19" max="22" width="7" style="1" customWidth="1"/>
    <col min="23" max="27" width="7.140625" style="1" customWidth="1"/>
    <col min="28" max="16384" width="11.42578125" style="1"/>
  </cols>
  <sheetData>
    <row r="1" spans="1:27" ht="59.25" customHeight="1" thickBot="1" x14ac:dyDescent="0.3">
      <c r="H1" s="25" t="s">
        <v>26</v>
      </c>
      <c r="I1" s="26"/>
      <c r="J1" s="26"/>
      <c r="K1" s="26"/>
      <c r="L1" s="26"/>
      <c r="M1" s="26"/>
      <c r="N1" s="26"/>
      <c r="O1" s="26"/>
      <c r="P1" s="26"/>
      <c r="Q1" s="26"/>
      <c r="R1" s="26"/>
      <c r="S1" s="27"/>
    </row>
    <row r="2" spans="1:27" ht="21.95" customHeight="1" x14ac:dyDescent="0.25">
      <c r="A2" s="21"/>
      <c r="B2" s="21"/>
      <c r="C2" s="21"/>
      <c r="D2" s="21"/>
      <c r="E2" s="21"/>
      <c r="F2" s="2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7" ht="21.95" customHeight="1" thickBot="1" x14ac:dyDescent="0.3">
      <c r="A3" s="21"/>
      <c r="B3" s="21"/>
      <c r="C3" s="21"/>
      <c r="D3" s="21"/>
      <c r="E3" s="21"/>
      <c r="F3" s="21"/>
      <c r="G3" s="5"/>
      <c r="H3" s="13"/>
      <c r="I3" s="13"/>
      <c r="J3" s="13"/>
      <c r="K3" s="13"/>
      <c r="L3" s="13"/>
      <c r="M3" s="4"/>
      <c r="N3" s="3"/>
      <c r="O3" s="3"/>
      <c r="P3" s="3"/>
      <c r="Q3" s="3"/>
      <c r="R3" s="3"/>
      <c r="S3" s="3"/>
      <c r="T3" s="3"/>
      <c r="U3" s="3"/>
      <c r="V3" s="3"/>
    </row>
    <row r="4" spans="1:27" ht="21.95" customHeight="1" x14ac:dyDescent="0.25">
      <c r="A4" s="21"/>
      <c r="B4" s="21"/>
      <c r="C4" s="21"/>
      <c r="D4" s="21"/>
      <c r="E4" s="21"/>
      <c r="F4" s="21"/>
      <c r="G4" s="5"/>
      <c r="H4" s="28" t="s">
        <v>14</v>
      </c>
      <c r="I4" s="29"/>
      <c r="J4" s="86" t="s">
        <v>18</v>
      </c>
      <c r="K4" s="41"/>
      <c r="M4" s="40" t="s">
        <v>19</v>
      </c>
      <c r="N4" s="41"/>
      <c r="P4" s="40" t="s">
        <v>28</v>
      </c>
      <c r="Q4" s="41"/>
      <c r="S4" s="73" t="s">
        <v>1</v>
      </c>
      <c r="T4" s="71"/>
      <c r="U4" s="71"/>
      <c r="V4" s="72"/>
      <c r="X4" s="73" t="s">
        <v>0</v>
      </c>
      <c r="Y4" s="71"/>
      <c r="Z4" s="71"/>
      <c r="AA4" s="72"/>
    </row>
    <row r="5" spans="1:27" ht="21.95" customHeight="1" x14ac:dyDescent="0.25">
      <c r="A5" s="21"/>
      <c r="B5" s="21"/>
      <c r="C5" s="21"/>
      <c r="D5" s="21"/>
      <c r="E5" s="21"/>
      <c r="F5" s="21"/>
      <c r="G5" s="5"/>
      <c r="H5" s="8" t="s">
        <v>2</v>
      </c>
      <c r="I5" s="9" t="s">
        <v>3</v>
      </c>
      <c r="J5" s="87"/>
      <c r="K5" s="43"/>
      <c r="M5" s="42"/>
      <c r="N5" s="43"/>
      <c r="P5" s="42"/>
      <c r="Q5" s="43"/>
      <c r="S5" s="10">
        <v>1</v>
      </c>
      <c r="T5" s="11">
        <v>0.75</v>
      </c>
      <c r="U5" s="11">
        <v>0.5</v>
      </c>
      <c r="V5" s="12">
        <v>0.25</v>
      </c>
      <c r="X5" s="10">
        <v>1</v>
      </c>
      <c r="Y5" s="11">
        <v>0.75</v>
      </c>
      <c r="Z5" s="11">
        <v>0.5</v>
      </c>
      <c r="AA5" s="12">
        <v>0.25</v>
      </c>
    </row>
    <row r="6" spans="1:27" ht="21.95" customHeight="1" x14ac:dyDescent="0.25">
      <c r="A6" s="21"/>
      <c r="B6" s="21"/>
      <c r="C6" s="21"/>
      <c r="D6" s="21"/>
      <c r="E6" s="21"/>
      <c r="F6" s="21"/>
      <c r="G6" s="5"/>
      <c r="H6" s="102">
        <v>60</v>
      </c>
      <c r="I6" s="104" t="str">
        <f>IF(H6=40,"50",IF(H6=60,"75",IF(H6=100,"125",IF(H6=160,"200",IF(H6=250,"312",IF(H6=400,"500"))))))</f>
        <v>75</v>
      </c>
      <c r="J6" s="88" t="str">
        <f>IF(H6=40,"250",IF(H6=60,"250",IF(H6=100,"420",IF(H6=160,"520",IF(H6=250,"850",IF(H6=400,"1120"))))))</f>
        <v>250</v>
      </c>
      <c r="K6" s="89"/>
      <c r="M6" s="158">
        <v>1000</v>
      </c>
      <c r="N6" s="159"/>
      <c r="P6" s="92">
        <f>M6*0.8</f>
        <v>800</v>
      </c>
      <c r="Q6" s="93"/>
      <c r="S6" s="100" t="str">
        <f>IF(H6=40,"15",IF(H6=60,"20",IF(H6=100,"26",IF(H6=160,"42",IF(H6=250,"68",IF(H6=400,"80"))))))</f>
        <v>20</v>
      </c>
      <c r="T6" s="96" t="str">
        <f>IF(H6=40,"11",IF(H6=60,"14",IF(H6=100,"19",IF(H6=160,"32",IF(H6=250,"50",IF(H6=400,"60"))))))</f>
        <v>14</v>
      </c>
      <c r="U6" s="96" t="str">
        <f>IF(H6=40,"8",IF(H6=60,"10",IF(H6=100,"14",IF(H6=160,"22",IF(H6=250,"35",IF(H6=400,"45"))))))</f>
        <v>10</v>
      </c>
      <c r="V6" s="98" t="str">
        <f>IF(H6=40,"4",IF(H6=60,"5",IF(H6=100,"6,5",IF(H6=160,"10,5",IF(H6=250,"17",IF(H6=400,"20"))))))</f>
        <v>5</v>
      </c>
      <c r="X6" s="100" t="str">
        <f>IF(H6=40,"17",IF(H6=60,"15",IF(H6=100,"16",IF(H6=160,"12",IF(H6=250,"16",IF(H6=400,"14"))))))</f>
        <v>15</v>
      </c>
      <c r="Y6" s="96" t="str">
        <f>IF(H6=40,"23",IF(H6=60,"21",IF(H6=100,"22",IF(H6=160,"16",IF(H6=250,"22",IF(H6=400,"19"))))))</f>
        <v>21</v>
      </c>
      <c r="Z6" s="96" t="str">
        <f>IF(H6=40,"31",IF(H6=60,"29",IF(H6=100,"30",IF(H6=160,"24",IF(H6=250,"31",IF(H6=400,"25"))))))</f>
        <v>29</v>
      </c>
      <c r="AA6" s="98" t="str">
        <f>IF(H6=40,"62",IF(H6=60,"50",IF(H6=100,"64",IF(H6=160,"49",IF(H6=250,"50",IF(H6=400,"56"))))))</f>
        <v>50</v>
      </c>
    </row>
    <row r="7" spans="1:27" ht="21.95" customHeight="1" thickBot="1" x14ac:dyDescent="0.3">
      <c r="A7" s="21"/>
      <c r="B7" s="21"/>
      <c r="C7" s="21"/>
      <c r="D7" s="21"/>
      <c r="E7" s="21"/>
      <c r="F7" s="21"/>
      <c r="G7" s="5"/>
      <c r="H7" s="103"/>
      <c r="I7" s="105"/>
      <c r="J7" s="90"/>
      <c r="K7" s="91"/>
      <c r="M7" s="160"/>
      <c r="N7" s="161"/>
      <c r="P7" s="94"/>
      <c r="Q7" s="95"/>
      <c r="S7" s="101"/>
      <c r="T7" s="97"/>
      <c r="U7" s="97"/>
      <c r="V7" s="99"/>
      <c r="X7" s="101"/>
      <c r="Y7" s="97"/>
      <c r="Z7" s="97"/>
      <c r="AA7" s="99"/>
    </row>
    <row r="8" spans="1:27" ht="21.95" customHeight="1" thickBot="1" x14ac:dyDescent="0.3">
      <c r="B8" s="74" t="s">
        <v>16</v>
      </c>
      <c r="C8" s="75"/>
      <c r="D8" s="76"/>
      <c r="E8" s="6">
        <v>250</v>
      </c>
      <c r="N8" s="3"/>
      <c r="O8" s="3"/>
    </row>
    <row r="9" spans="1:27" ht="21.95" customHeight="1" thickBot="1" x14ac:dyDescent="0.3">
      <c r="B9" s="4"/>
      <c r="C9" s="4"/>
      <c r="D9" s="4"/>
      <c r="E9" s="4"/>
      <c r="N9" s="3"/>
      <c r="O9" s="3"/>
    </row>
    <row r="10" spans="1:27" ht="21.95" customHeight="1" thickBot="1" x14ac:dyDescent="0.3">
      <c r="B10" s="74" t="s">
        <v>4</v>
      </c>
      <c r="C10" s="75"/>
      <c r="D10" s="76"/>
      <c r="E10" s="6">
        <v>25</v>
      </c>
      <c r="G10" s="28" t="s">
        <v>17</v>
      </c>
      <c r="H10" s="83"/>
      <c r="J10" s="28" t="s">
        <v>12</v>
      </c>
      <c r="K10" s="30"/>
      <c r="M10" s="40" t="s">
        <v>20</v>
      </c>
      <c r="N10" s="41"/>
      <c r="P10" s="40" t="s">
        <v>21</v>
      </c>
      <c r="Q10" s="41"/>
      <c r="S10" s="28" t="s">
        <v>27</v>
      </c>
      <c r="T10" s="29"/>
      <c r="U10" s="30"/>
    </row>
    <row r="11" spans="1:27" ht="21.95" customHeight="1" thickBot="1" x14ac:dyDescent="0.3">
      <c r="B11" s="4"/>
      <c r="C11" s="4"/>
      <c r="D11" s="4"/>
      <c r="E11" s="4"/>
      <c r="G11" s="84"/>
      <c r="H11" s="85"/>
      <c r="J11" s="31"/>
      <c r="K11" s="33"/>
      <c r="M11" s="42"/>
      <c r="N11" s="43"/>
      <c r="P11" s="42"/>
      <c r="Q11" s="43"/>
      <c r="S11" s="31"/>
      <c r="T11" s="32"/>
      <c r="U11" s="33"/>
    </row>
    <row r="12" spans="1:27" ht="21.95" customHeight="1" thickBot="1" x14ac:dyDescent="0.3">
      <c r="B12" s="77" t="s">
        <v>15</v>
      </c>
      <c r="C12" s="78"/>
      <c r="D12" s="78"/>
      <c r="E12" s="7">
        <f>E8*E10/100</f>
        <v>62.5</v>
      </c>
      <c r="G12" s="79">
        <f>E12*0.8</f>
        <v>50</v>
      </c>
      <c r="H12" s="80"/>
      <c r="J12" s="48">
        <f>(G12/H6)*S6</f>
        <v>16.666666666666668</v>
      </c>
      <c r="K12" s="49"/>
      <c r="M12" s="44">
        <f>J6/(G12/H6*S6)</f>
        <v>14.999999999999998</v>
      </c>
      <c r="N12" s="45"/>
      <c r="P12" s="162">
        <f>M6/(G12/H6*S6)</f>
        <v>59.999999999999993</v>
      </c>
      <c r="Q12" s="163"/>
      <c r="S12" s="34">
        <f>P6/(G12/H6*S6)</f>
        <v>48</v>
      </c>
      <c r="T12" s="35"/>
      <c r="U12" s="36"/>
    </row>
    <row r="13" spans="1:27" ht="21.95" customHeight="1" thickBot="1" x14ac:dyDescent="0.3">
      <c r="G13" s="81"/>
      <c r="H13" s="82"/>
      <c r="J13" s="50"/>
      <c r="K13" s="51"/>
      <c r="M13" s="46"/>
      <c r="N13" s="47"/>
      <c r="P13" s="164"/>
      <c r="Q13" s="165"/>
      <c r="S13" s="37"/>
      <c r="T13" s="38"/>
      <c r="U13" s="39"/>
    </row>
    <row r="14" spans="1:27" ht="21.95" customHeight="1" x14ac:dyDescent="0.25">
      <c r="B14" s="60" t="s">
        <v>13</v>
      </c>
      <c r="C14" s="61"/>
      <c r="D14" s="62"/>
      <c r="E14" s="66">
        <v>5</v>
      </c>
      <c r="F14" s="2"/>
    </row>
    <row r="15" spans="1:27" ht="21.95" customHeight="1" thickBot="1" x14ac:dyDescent="0.3">
      <c r="B15" s="63"/>
      <c r="C15" s="64"/>
      <c r="D15" s="65"/>
      <c r="E15" s="67"/>
      <c r="F15" s="2"/>
    </row>
    <row r="16" spans="1:27" ht="21.95" customHeight="1" x14ac:dyDescent="0.25">
      <c r="E16" s="2"/>
      <c r="F16" s="2"/>
      <c r="G16" s="2"/>
      <c r="H16" s="73" t="s">
        <v>5</v>
      </c>
      <c r="I16" s="71"/>
      <c r="J16" s="71" t="s">
        <v>6</v>
      </c>
      <c r="K16" s="71"/>
      <c r="L16" s="71" t="s">
        <v>7</v>
      </c>
      <c r="M16" s="71"/>
      <c r="N16" s="71" t="s">
        <v>8</v>
      </c>
      <c r="O16" s="71"/>
      <c r="P16" s="71" t="s">
        <v>9</v>
      </c>
      <c r="Q16" s="72"/>
    </row>
    <row r="17" spans="5:17" ht="21.95" customHeight="1" thickBot="1" x14ac:dyDescent="0.3">
      <c r="F17" s="2"/>
      <c r="G17" s="2"/>
      <c r="H17" s="14" t="s">
        <v>11</v>
      </c>
      <c r="I17" s="15" t="s">
        <v>10</v>
      </c>
      <c r="J17" s="15" t="s">
        <v>11</v>
      </c>
      <c r="K17" s="15" t="s">
        <v>10</v>
      </c>
      <c r="L17" s="15" t="s">
        <v>11</v>
      </c>
      <c r="M17" s="15" t="s">
        <v>10</v>
      </c>
      <c r="N17" s="15" t="s">
        <v>11</v>
      </c>
      <c r="O17" s="15" t="s">
        <v>10</v>
      </c>
      <c r="P17" s="15" t="s">
        <v>11</v>
      </c>
      <c r="Q17" s="16" t="s">
        <v>10</v>
      </c>
    </row>
    <row r="18" spans="5:17" ht="21.95" customHeight="1" thickBot="1" x14ac:dyDescent="0.3">
      <c r="E18" s="68" t="s">
        <v>24</v>
      </c>
      <c r="F18" s="69"/>
      <c r="G18" s="70"/>
      <c r="H18" s="19" t="str">
        <f>IF($M$12&lt;=12,"GNR res","")</f>
        <v/>
      </c>
      <c r="I18" s="19" t="str">
        <f>IF(AND($M$12&gt;12,$M$12&lt;=24),"GNR res","")</f>
        <v>GNR res</v>
      </c>
      <c r="J18" s="19" t="str">
        <f>IF(AND($M$12&gt;24,$M$12&lt;=36),"GNR res","")</f>
        <v/>
      </c>
      <c r="K18" s="19" t="str">
        <f>IF(AND($M$12&gt;36,$M$12&lt;=48),"GNR res","")</f>
        <v/>
      </c>
      <c r="L18" s="19" t="str">
        <f>IF(AND($M$12&gt;48,$M$12&lt;=60),"GNR res","")</f>
        <v/>
      </c>
      <c r="M18" s="19" t="str">
        <f>IF(AND($M$12&gt;60,$M$12&lt;=72),"GNR res","")</f>
        <v/>
      </c>
      <c r="N18" s="19" t="str">
        <f>IF(AND($M$12&gt;72,$M$12&lt;=84),"GNR res","")</f>
        <v/>
      </c>
      <c r="O18" s="19" t="str">
        <f>IF(AND($M$12&gt;84,$M$12&lt;=96),"GNR res","")</f>
        <v/>
      </c>
      <c r="P18" s="19" t="str">
        <f>IF(AND($M$12&gt;96,$M$12&lt;=108),"GNR res","")</f>
        <v/>
      </c>
      <c r="Q18" s="20" t="str">
        <f>IF($M$12&gt;108,"GNR res","")</f>
        <v/>
      </c>
    </row>
    <row r="19" spans="5:17" ht="21.95" customHeight="1" thickBot="1" x14ac:dyDescent="0.3">
      <c r="E19" s="22" t="s">
        <v>25</v>
      </c>
      <c r="F19" s="23"/>
      <c r="G19" s="24"/>
      <c r="H19" s="17" t="str">
        <f>IF($S$12&lt;=12,"GNR cuve","")</f>
        <v/>
      </c>
      <c r="I19" s="17" t="str">
        <f>IF(AND($S$12&gt;12,$S$12&lt;=24),"GNR cuve","")</f>
        <v/>
      </c>
      <c r="J19" s="17" t="str">
        <f>IF(AND($S$12&gt;24,$S$12&lt;=36),"GNR cuve","")</f>
        <v/>
      </c>
      <c r="K19" s="17" t="str">
        <f>IF(AND($S$12&gt;36,$S$12&lt;=48),"GNR cuve","")</f>
        <v>GNR cuve</v>
      </c>
      <c r="L19" s="17" t="str">
        <f>IF(AND($S$12&gt;48,$S$12&lt;=60),"GNR cuve","")</f>
        <v/>
      </c>
      <c r="M19" s="17" t="str">
        <f>IF(AND($S$12&gt;60,$S$12=72),"GNR cuve","")</f>
        <v/>
      </c>
      <c r="N19" s="17" t="str">
        <f>IF(AND($S$12&gt;72,$S$12&lt;=84),"GNR cuve","")</f>
        <v/>
      </c>
      <c r="O19" s="17" t="str">
        <f>IF(AND($S$12&gt;84,$S$12&lt;=96),"GNR cuve","")</f>
        <v/>
      </c>
      <c r="P19" s="17" t="str">
        <f>IF(AND($S$12&gt;96,$S$12&lt;=108),"GNR cuve","")</f>
        <v/>
      </c>
      <c r="Q19" s="18" t="str">
        <f>IF($S$12&gt;108,"GNR cuve","")</f>
        <v/>
      </c>
    </row>
    <row r="20" spans="5:17" ht="21.75" customHeight="1" x14ac:dyDescent="0.25"/>
    <row r="21" spans="5:17" ht="21.95" customHeight="1" thickBot="1" x14ac:dyDescent="0.3"/>
    <row r="22" spans="5:17" ht="21.95" customHeight="1" x14ac:dyDescent="0.25">
      <c r="G22" s="40" t="s">
        <v>30</v>
      </c>
      <c r="H22" s="41"/>
      <c r="J22" s="40" t="s">
        <v>31</v>
      </c>
      <c r="K22" s="41"/>
      <c r="M22" s="40" t="s">
        <v>22</v>
      </c>
      <c r="N22" s="41"/>
      <c r="P22" s="40" t="s">
        <v>23</v>
      </c>
      <c r="Q22" s="41"/>
    </row>
    <row r="23" spans="5:17" ht="21.75" customHeight="1" x14ac:dyDescent="0.25">
      <c r="G23" s="42"/>
      <c r="H23" s="43"/>
      <c r="J23" s="42"/>
      <c r="K23" s="43"/>
      <c r="M23" s="42"/>
      <c r="N23" s="43"/>
      <c r="P23" s="42"/>
      <c r="Q23" s="43"/>
    </row>
    <row r="24" spans="5:17" ht="21.75" customHeight="1" x14ac:dyDescent="0.25">
      <c r="G24" s="56">
        <f>24*J12*E14</f>
        <v>2000</v>
      </c>
      <c r="H24" s="57"/>
      <c r="J24" s="56">
        <f>G24-P6</f>
        <v>1200</v>
      </c>
      <c r="K24" s="57"/>
      <c r="M24" s="52">
        <f>G24/J6</f>
        <v>8</v>
      </c>
      <c r="N24" s="53"/>
      <c r="P24" s="166">
        <f>J24/M6</f>
        <v>1.2</v>
      </c>
      <c r="Q24" s="167"/>
    </row>
    <row r="25" spans="5:17" ht="21.75" customHeight="1" thickBot="1" x14ac:dyDescent="0.3">
      <c r="G25" s="58"/>
      <c r="H25" s="59"/>
      <c r="J25" s="58"/>
      <c r="K25" s="59"/>
      <c r="M25" s="54"/>
      <c r="N25" s="55"/>
      <c r="P25" s="168"/>
      <c r="Q25" s="169"/>
    </row>
    <row r="26" spans="5:17" ht="21.75" customHeight="1" x14ac:dyDescent="0.25"/>
    <row r="27" spans="5:17" ht="21.75" customHeight="1" x14ac:dyDescent="0.25"/>
  </sheetData>
  <dataConsolidate/>
  <mergeCells count="50">
    <mergeCell ref="B8:D8"/>
    <mergeCell ref="B10:D10"/>
    <mergeCell ref="V6:V7"/>
    <mergeCell ref="X6:X7"/>
    <mergeCell ref="H6:H7"/>
    <mergeCell ref="H4:I4"/>
    <mergeCell ref="I6:I7"/>
    <mergeCell ref="B12:D12"/>
    <mergeCell ref="G12:H13"/>
    <mergeCell ref="X4:AA4"/>
    <mergeCell ref="G10:H11"/>
    <mergeCell ref="J4:K5"/>
    <mergeCell ref="J6:K7"/>
    <mergeCell ref="M4:N5"/>
    <mergeCell ref="M6:N7"/>
    <mergeCell ref="P4:Q5"/>
    <mergeCell ref="P6:Q7"/>
    <mergeCell ref="S4:V4"/>
    <mergeCell ref="Y6:Y7"/>
    <mergeCell ref="Z6:Z7"/>
    <mergeCell ref="AA6:AA7"/>
    <mergeCell ref="P22:Q23"/>
    <mergeCell ref="P24:Q25"/>
    <mergeCell ref="E18:G18"/>
    <mergeCell ref="H16:I16"/>
    <mergeCell ref="J16:K16"/>
    <mergeCell ref="L16:M16"/>
    <mergeCell ref="N16:O16"/>
    <mergeCell ref="G22:H23"/>
    <mergeCell ref="G24:H25"/>
    <mergeCell ref="J22:K23"/>
    <mergeCell ref="J24:K25"/>
    <mergeCell ref="M22:N23"/>
    <mergeCell ref="M24:N25"/>
    <mergeCell ref="B14:D15"/>
    <mergeCell ref="E14:E15"/>
    <mergeCell ref="E19:G19"/>
    <mergeCell ref="H1:S1"/>
    <mergeCell ref="S10:U11"/>
    <mergeCell ref="S12:U13"/>
    <mergeCell ref="M10:N11"/>
    <mergeCell ref="M12:N13"/>
    <mergeCell ref="P10:Q11"/>
    <mergeCell ref="P12:Q13"/>
    <mergeCell ref="J10:K11"/>
    <mergeCell ref="J12:K13"/>
    <mergeCell ref="P16:Q16"/>
    <mergeCell ref="S6:S7"/>
    <mergeCell ref="T6:T7"/>
    <mergeCell ref="U6:U7"/>
  </mergeCells>
  <conditionalFormatting sqref="H18:Q19">
    <cfRule type="containsText" dxfId="2" priority="1" operator="containsText" text="GNR cuve">
      <formula>NOT(ISERROR(SEARCH("GNR cuve",H18)))</formula>
    </cfRule>
    <cfRule type="containsText" dxfId="3" priority="3" operator="containsText" text="GNR res">
      <formula>NOT(ISERROR(SEARCH("GNR res",H18)))</formula>
    </cfRule>
  </conditionalFormatting>
  <dataValidations count="4">
    <dataValidation type="list" allowBlank="1" showInputMessage="1" showErrorMessage="1" sqref="H6">
      <formula1>"40,60,100,160,250,400"</formula1>
    </dataValidation>
    <dataValidation type="list" allowBlank="1" showInputMessage="1" showErrorMessage="1" sqref="E8">
      <formula1>"50,100,160,250,400,630"</formula1>
    </dataValidation>
    <dataValidation type="list" allowBlank="1" showInputMessage="1" showErrorMessage="1" sqref="E14">
      <formula1>"1,2,3,4,5,6,7,8,9,10,11,12,13,14,15,16,17,18,19,20,21"</formula1>
    </dataValidation>
    <dataValidation type="list" allowBlank="1" showInputMessage="1" showErrorMessage="1" sqref="M6:N7">
      <formula1>"1000,2000,3000"</formula1>
    </dataValidation>
  </dataValidations>
  <pageMargins left="0.7" right="0.7" top="0.75" bottom="0.75" header="0.3" footer="0.3"/>
  <pageSetup paperSize="9" scale="3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8" r:id="rId4" name="Button 24">
              <controlPr defaultSize="0" print="0" autoFill="0" autoPict="0" macro="[0]!ModeOp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752475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26"/>
  <sheetViews>
    <sheetView tabSelected="1" zoomScale="90" zoomScaleNormal="90" workbookViewId="0">
      <selection activeCell="F11" sqref="F11"/>
    </sheetView>
  </sheetViews>
  <sheetFormatPr baseColWidth="10" defaultRowHeight="15" x14ac:dyDescent="0.25"/>
  <cols>
    <col min="1" max="1" width="11.42578125" customWidth="1"/>
    <col min="2" max="2" width="11.42578125" style="107" customWidth="1"/>
    <col min="3" max="4" width="15" customWidth="1"/>
    <col min="15" max="15" width="11.42578125" customWidth="1"/>
  </cols>
  <sheetData>
    <row r="1" spans="1:19" ht="21.75" customHeight="1" thickBot="1" x14ac:dyDescent="0.3"/>
    <row r="2" spans="1:19" ht="21.75" customHeight="1" x14ac:dyDescent="0.25">
      <c r="D2" s="143" t="s">
        <v>29</v>
      </c>
      <c r="E2" s="144"/>
      <c r="F2" s="144"/>
      <c r="G2" s="144"/>
      <c r="H2" s="144"/>
      <c r="I2" s="144"/>
      <c r="J2" s="144"/>
      <c r="K2" s="144"/>
      <c r="L2" s="144"/>
      <c r="M2" s="145"/>
    </row>
    <row r="3" spans="1:19" ht="21.75" customHeight="1" x14ac:dyDescent="0.25">
      <c r="D3" s="146"/>
      <c r="E3" s="147"/>
      <c r="F3" s="147"/>
      <c r="G3" s="147"/>
      <c r="H3" s="147"/>
      <c r="I3" s="147"/>
      <c r="J3" s="147"/>
      <c r="K3" s="147"/>
      <c r="L3" s="147"/>
      <c r="M3" s="148"/>
    </row>
    <row r="4" spans="1:19" ht="21.75" customHeight="1" thickBot="1" x14ac:dyDescent="0.3">
      <c r="A4" s="21"/>
      <c r="B4" s="108"/>
      <c r="D4" s="149"/>
      <c r="E4" s="150"/>
      <c r="F4" s="150"/>
      <c r="G4" s="150"/>
      <c r="H4" s="150"/>
      <c r="I4" s="150"/>
      <c r="J4" s="150"/>
      <c r="K4" s="150"/>
      <c r="L4" s="150"/>
      <c r="M4" s="151"/>
    </row>
    <row r="5" spans="1:19" ht="21.75" customHeight="1" x14ac:dyDescent="0.25"/>
    <row r="6" spans="1:19" ht="21.75" customHeight="1" thickBot="1" x14ac:dyDescent="0.3"/>
    <row r="7" spans="1:19" ht="21.75" customHeight="1" thickBot="1" x14ac:dyDescent="0.3">
      <c r="B7" s="152" t="s">
        <v>44</v>
      </c>
      <c r="C7" s="153"/>
      <c r="D7" s="154"/>
      <c r="E7" s="109"/>
      <c r="F7" s="108"/>
      <c r="G7" s="108"/>
      <c r="H7" s="21"/>
      <c r="I7" s="21"/>
      <c r="J7" s="21"/>
      <c r="K7" s="21"/>
      <c r="L7" s="21"/>
      <c r="M7" s="21"/>
      <c r="N7" s="21"/>
      <c r="P7" s="21"/>
      <c r="Q7" s="21"/>
      <c r="R7" s="21"/>
      <c r="S7" s="21"/>
    </row>
    <row r="8" spans="1:19" ht="21.75" customHeight="1" thickBot="1" x14ac:dyDescent="0.3">
      <c r="B8" s="114" t="s">
        <v>32</v>
      </c>
      <c r="C8" s="115"/>
      <c r="D8" s="115"/>
      <c r="E8" s="115"/>
      <c r="F8" s="115"/>
      <c r="G8" s="116"/>
    </row>
    <row r="9" spans="1:19" ht="21.75" customHeight="1" thickBot="1" x14ac:dyDescent="0.3">
      <c r="B9" s="117" t="s">
        <v>33</v>
      </c>
      <c r="C9" s="118"/>
      <c r="D9" s="118"/>
      <c r="E9" s="118"/>
      <c r="F9" s="119"/>
      <c r="G9" s="120"/>
    </row>
    <row r="10" spans="1:19" ht="21.75" customHeight="1" x14ac:dyDescent="0.25">
      <c r="B10" s="121" t="s">
        <v>34</v>
      </c>
      <c r="C10" s="122"/>
      <c r="D10" s="122"/>
      <c r="E10" s="123"/>
      <c r="F10" s="120"/>
      <c r="G10" s="107"/>
    </row>
    <row r="11" spans="1:19" ht="21.75" customHeight="1" thickBot="1" x14ac:dyDescent="0.3">
      <c r="B11" s="124" t="s">
        <v>35</v>
      </c>
      <c r="C11" s="125"/>
      <c r="D11" s="125"/>
      <c r="E11" s="126"/>
      <c r="F11" s="107"/>
      <c r="G11" s="107"/>
    </row>
    <row r="12" spans="1:19" ht="21.75" customHeight="1" thickBot="1" x14ac:dyDescent="0.3">
      <c r="B12" s="109"/>
      <c r="C12" s="106"/>
      <c r="D12" s="106"/>
      <c r="E12" s="106"/>
    </row>
    <row r="13" spans="1:19" ht="21.75" customHeight="1" thickBot="1" x14ac:dyDescent="0.3">
      <c r="B13" s="178" t="s">
        <v>45</v>
      </c>
      <c r="C13" s="179"/>
      <c r="D13" s="109"/>
      <c r="E13" s="109"/>
      <c r="F13" s="107"/>
      <c r="G13" s="107"/>
      <c r="H13" s="107"/>
      <c r="I13" s="107"/>
      <c r="J13" s="107"/>
      <c r="K13" s="107"/>
      <c r="L13" s="107"/>
      <c r="M13" s="107"/>
    </row>
    <row r="14" spans="1:19" ht="21.75" customHeight="1" x14ac:dyDescent="0.25">
      <c r="B14" s="132" t="s">
        <v>38</v>
      </c>
      <c r="C14" s="133"/>
      <c r="D14" s="134"/>
      <c r="E14" s="127"/>
      <c r="F14" s="128"/>
      <c r="G14" s="107"/>
      <c r="H14" s="107"/>
      <c r="I14" s="107"/>
      <c r="J14" s="107"/>
      <c r="K14" s="107"/>
      <c r="L14" s="107"/>
      <c r="M14" s="107"/>
    </row>
    <row r="15" spans="1:19" ht="21.75" customHeight="1" thickBot="1" x14ac:dyDescent="0.3">
      <c r="B15" s="135" t="s">
        <v>37</v>
      </c>
      <c r="C15" s="136"/>
      <c r="D15" s="139"/>
      <c r="E15" s="129"/>
      <c r="F15" s="130"/>
      <c r="G15" s="107"/>
      <c r="H15" s="107"/>
      <c r="I15" s="107"/>
      <c r="J15" s="107"/>
      <c r="K15" s="107"/>
      <c r="L15" s="107"/>
      <c r="M15" s="107"/>
    </row>
    <row r="16" spans="1:19" ht="21.75" customHeight="1" x14ac:dyDescent="0.25">
      <c r="B16" s="135" t="s">
        <v>36</v>
      </c>
      <c r="C16" s="136"/>
      <c r="D16" s="136"/>
      <c r="E16" s="137"/>
      <c r="F16" s="138"/>
      <c r="G16" s="127"/>
      <c r="H16" s="128"/>
      <c r="I16" s="128"/>
      <c r="J16" s="128"/>
      <c r="K16" s="128"/>
      <c r="L16" s="128"/>
      <c r="M16" s="128"/>
    </row>
    <row r="17" spans="2:13" ht="21.75" customHeight="1" thickBot="1" x14ac:dyDescent="0.3">
      <c r="B17" s="140" t="s">
        <v>39</v>
      </c>
      <c r="C17" s="141"/>
      <c r="D17" s="141"/>
      <c r="E17" s="141"/>
      <c r="F17" s="142"/>
      <c r="G17" s="129"/>
      <c r="H17" s="130"/>
      <c r="I17" s="130"/>
      <c r="J17" s="130"/>
      <c r="K17" s="130"/>
      <c r="L17" s="130"/>
      <c r="M17" s="130"/>
    </row>
    <row r="18" spans="2:13" ht="57.75" customHeight="1" thickBot="1" x14ac:dyDescent="0.3">
      <c r="B18" s="170" t="s">
        <v>41</v>
      </c>
      <c r="C18" s="171"/>
      <c r="D18" s="171"/>
      <c r="E18" s="171"/>
      <c r="F18" s="171"/>
      <c r="G18" s="172"/>
      <c r="H18" s="173"/>
      <c r="I18" s="173"/>
      <c r="J18" s="173"/>
      <c r="K18" s="173"/>
      <c r="L18" s="173"/>
      <c r="M18" s="174"/>
    </row>
    <row r="19" spans="2:13" ht="21.75" customHeight="1" thickBot="1" x14ac:dyDescent="0.3">
      <c r="B19" s="180" t="s">
        <v>40</v>
      </c>
      <c r="C19" s="181"/>
      <c r="D19" s="181"/>
      <c r="E19" s="181"/>
      <c r="F19" s="182"/>
      <c r="G19" s="183"/>
      <c r="H19" s="131"/>
      <c r="I19" s="131"/>
      <c r="J19" s="131"/>
      <c r="K19" s="131"/>
      <c r="L19" s="131"/>
      <c r="M19" s="131"/>
    </row>
    <row r="20" spans="2:13" ht="21.75" customHeight="1" x14ac:dyDescent="0.25">
      <c r="B20" s="155" t="s">
        <v>43</v>
      </c>
      <c r="C20" s="156"/>
      <c r="D20" s="156"/>
      <c r="E20" s="157"/>
      <c r="F20" s="110"/>
      <c r="G20" s="111"/>
    </row>
    <row r="21" spans="2:13" ht="21.75" customHeight="1" thickBot="1" x14ac:dyDescent="0.3">
      <c r="B21" s="175" t="s">
        <v>42</v>
      </c>
      <c r="C21" s="176"/>
      <c r="D21" s="176"/>
      <c r="E21" s="177"/>
      <c r="F21" s="112"/>
      <c r="G21" s="113"/>
    </row>
    <row r="22" spans="2:13" ht="15.75" x14ac:dyDescent="0.25">
      <c r="B22" s="109"/>
      <c r="C22" s="106"/>
      <c r="D22" s="106"/>
      <c r="E22" s="106"/>
      <c r="F22" s="21"/>
      <c r="G22" s="21"/>
    </row>
    <row r="23" spans="2:13" x14ac:dyDescent="0.25">
      <c r="B23" s="108"/>
      <c r="C23" s="21"/>
      <c r="D23" s="21"/>
      <c r="E23" s="21"/>
      <c r="F23" s="21"/>
      <c r="G23" s="21"/>
    </row>
    <row r="24" spans="2:13" x14ac:dyDescent="0.25">
      <c r="B24" s="108"/>
      <c r="C24" s="21"/>
      <c r="D24" s="21"/>
      <c r="E24" s="21"/>
      <c r="F24" s="21"/>
      <c r="G24" s="21"/>
    </row>
    <row r="25" spans="2:13" x14ac:dyDescent="0.25">
      <c r="B25" s="108"/>
      <c r="C25" s="21"/>
      <c r="D25" s="21"/>
      <c r="E25" s="21"/>
      <c r="F25" s="21"/>
      <c r="G25" s="21"/>
    </row>
    <row r="26" spans="2:13" x14ac:dyDescent="0.25">
      <c r="B26" s="108"/>
      <c r="C26" s="21"/>
      <c r="D26" s="21"/>
      <c r="E26" s="21"/>
      <c r="F26" s="21"/>
      <c r="G26" s="21"/>
    </row>
  </sheetData>
  <mergeCells count="15">
    <mergeCell ref="B16:F16"/>
    <mergeCell ref="B17:F17"/>
    <mergeCell ref="B20:E20"/>
    <mergeCell ref="B21:E21"/>
    <mergeCell ref="D2:M4"/>
    <mergeCell ref="B7:D7"/>
    <mergeCell ref="B9:F9"/>
    <mergeCell ref="B10:E10"/>
    <mergeCell ref="B11:E11"/>
    <mergeCell ref="B13:C13"/>
    <mergeCell ref="B19:G19"/>
    <mergeCell ref="B18:M18"/>
    <mergeCell ref="B8:G8"/>
    <mergeCell ref="B14:D14"/>
    <mergeCell ref="B15:D15"/>
  </mergeCells>
  <pageMargins left="0.7" right="0.7" top="0.75" bottom="0.75" header="0.3" footer="0.3"/>
  <pageSetup paperSize="9" scale="5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752475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Calculette</vt:lpstr>
      <vt:lpstr>Mode opératoire</vt:lpstr>
      <vt:lpstr>'Mode opératoire'!Zone_d_impression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POLKAM Sylvain</dc:creator>
  <cp:lastModifiedBy>BOUCHE Nicolas</cp:lastModifiedBy>
  <dcterms:created xsi:type="dcterms:W3CDTF">2021-03-01T14:40:46Z</dcterms:created>
  <dcterms:modified xsi:type="dcterms:W3CDTF">2024-12-13T08:08:08Z</dcterms:modified>
</cp:coreProperties>
</file>