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updateLinks="always" codeName="ThisWorkbook" defaultThemeVersion="124226"/>
  <bookViews>
    <workbookView xWindow="1170" yWindow="180" windowWidth="19425" windowHeight="11025"/>
  </bookViews>
  <sheets>
    <sheet name="Supermarché" sheetId="1" r:id="rId1"/>
    <sheet name="Epicerie" sheetId="11" r:id="rId2"/>
    <sheet name="Prévisionnel Achats" sheetId="9" r:id="rId3"/>
  </sheets>
  <externalReferences>
    <externalReference r:id="rId4"/>
  </externalReferences>
  <definedNames>
    <definedName name="_xlnm._FilterDatabase" localSheetId="2" hidden="1">'Prévisionnel Achats'!$A$4:$G$77</definedName>
    <definedName name="_xlnm._FilterDatabase" localSheetId="0" hidden="1">Supermarché!$B$5:$L$260</definedName>
    <definedName name="_xlnm.Print_Area" localSheetId="0">Supermarché!$B$1:$K$260</definedName>
  </definedNames>
  <calcPr calcId="125725"/>
</workbook>
</file>

<file path=xl/calcChain.xml><?xml version="1.0" encoding="utf-8"?>
<calcChain xmlns="http://schemas.openxmlformats.org/spreadsheetml/2006/main">
  <c r="H204" i="1"/>
  <c r="H205"/>
  <c r="H206"/>
  <c r="H207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42"/>
  <c r="H229"/>
  <c r="H230"/>
  <c r="H231"/>
  <c r="H232"/>
  <c r="H234"/>
  <c r="H235"/>
  <c r="H236"/>
  <c r="H237"/>
  <c r="H238"/>
  <c r="H239"/>
  <c r="H240"/>
  <c r="H241"/>
  <c r="H242"/>
  <c r="H243"/>
  <c r="H244"/>
  <c r="H245"/>
  <c r="H246"/>
  <c r="H15"/>
  <c r="H13"/>
  <c r="H65"/>
  <c r="H30"/>
  <c r="K30" s="1"/>
  <c r="H21"/>
  <c r="H102"/>
  <c r="H248"/>
  <c r="H249"/>
  <c r="K249" s="1"/>
  <c r="H208"/>
  <c r="H233"/>
  <c r="H247"/>
  <c r="K247" s="1"/>
  <c r="H23"/>
  <c r="H250"/>
  <c r="H251"/>
  <c r="H252"/>
  <c r="H253"/>
  <c r="H254"/>
  <c r="H255"/>
  <c r="H256"/>
  <c r="H257"/>
  <c r="H258"/>
  <c r="H259"/>
  <c r="K15"/>
  <c r="K13"/>
  <c r="K65"/>
  <c r="K21"/>
  <c r="K102"/>
  <c r="K248"/>
  <c r="K208"/>
  <c r="K233"/>
  <c r="K23"/>
  <c r="K250"/>
  <c r="K251"/>
  <c r="K252"/>
  <c r="K253"/>
  <c r="K254"/>
  <c r="K255"/>
  <c r="K256"/>
  <c r="K257"/>
  <c r="K258"/>
  <c r="K259"/>
  <c r="K260"/>
  <c r="I5" i="11"/>
  <c r="B1"/>
  <c r="I17"/>
  <c r="I16"/>
  <c r="I15"/>
  <c r="I14"/>
  <c r="I13"/>
  <c r="I12"/>
  <c r="I11"/>
  <c r="I10"/>
  <c r="I9"/>
  <c r="I8"/>
  <c r="I7"/>
  <c r="I6"/>
  <c r="B5" l="1"/>
  <c r="G1"/>
  <c r="G9"/>
  <c r="G8"/>
  <c r="G7"/>
  <c r="G10"/>
  <c r="G11"/>
  <c r="G12"/>
  <c r="G13"/>
  <c r="G6"/>
  <c r="G14"/>
  <c r="G15"/>
  <c r="G16"/>
  <c r="G17"/>
  <c r="G18"/>
  <c r="G19"/>
  <c r="G20"/>
  <c r="G21"/>
  <c r="G22"/>
  <c r="G23"/>
  <c r="G24"/>
  <c r="G25"/>
  <c r="G26"/>
  <c r="G27"/>
  <c r="G28"/>
  <c r="G29"/>
  <c r="G37"/>
  <c r="G38"/>
  <c r="G5" l="1"/>
  <c r="L7" i="1"/>
  <c r="L8"/>
  <c r="L9"/>
  <c r="L10"/>
  <c r="L11"/>
  <c r="L12"/>
  <c r="L14"/>
  <c r="L16"/>
  <c r="L17"/>
  <c r="L18"/>
  <c r="L19"/>
  <c r="L22"/>
  <c r="L24"/>
  <c r="L25"/>
  <c r="L26"/>
  <c r="L27"/>
  <c r="L28"/>
  <c r="L29"/>
  <c r="L31"/>
  <c r="L32"/>
  <c r="L33"/>
  <c r="L34"/>
  <c r="L35"/>
  <c r="L36"/>
  <c r="L37"/>
  <c r="L38"/>
  <c r="L39"/>
  <c r="L40"/>
  <c r="L41"/>
  <c r="L43"/>
  <c r="L44"/>
  <c r="L45"/>
  <c r="L46"/>
  <c r="L47"/>
  <c r="L48"/>
  <c r="L49"/>
  <c r="L51"/>
  <c r="L50"/>
  <c r="L53"/>
  <c r="L52"/>
  <c r="L54"/>
  <c r="L55"/>
  <c r="L56"/>
  <c r="L57"/>
  <c r="L58"/>
  <c r="L59"/>
  <c r="L60"/>
  <c r="L61"/>
  <c r="L62"/>
  <c r="L63"/>
  <c r="L64"/>
  <c r="L66"/>
  <c r="L67"/>
  <c r="L68"/>
  <c r="L69"/>
  <c r="L70"/>
  <c r="L71"/>
  <c r="L72"/>
  <c r="L73"/>
  <c r="L74"/>
  <c r="L75"/>
  <c r="L77"/>
  <c r="L76"/>
  <c r="L79"/>
  <c r="L78"/>
  <c r="L80"/>
  <c r="L81"/>
  <c r="L82"/>
  <c r="L83"/>
  <c r="L84"/>
  <c r="L85"/>
  <c r="L86"/>
  <c r="L87"/>
  <c r="L88"/>
  <c r="L92"/>
  <c r="L89"/>
  <c r="L90"/>
  <c r="L91"/>
  <c r="L93"/>
  <c r="L94"/>
  <c r="L95"/>
  <c r="L96"/>
  <c r="L97"/>
  <c r="L98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99"/>
  <c r="L100"/>
  <c r="L101"/>
  <c r="L103"/>
  <c r="L104"/>
  <c r="L105"/>
  <c r="L136"/>
  <c r="L138"/>
  <c r="L139"/>
  <c r="L140"/>
  <c r="L141"/>
  <c r="L142"/>
  <c r="L143"/>
  <c r="L144"/>
  <c r="L146"/>
  <c r="L145"/>
  <c r="L147"/>
  <c r="L150"/>
  <c r="L149"/>
  <c r="L151"/>
  <c r="L148"/>
  <c r="L152"/>
  <c r="L153"/>
  <c r="L154"/>
  <c r="L155"/>
  <c r="L156"/>
  <c r="L157"/>
  <c r="L158"/>
  <c r="L159"/>
  <c r="L160"/>
  <c r="L161"/>
  <c r="L162"/>
  <c r="L163"/>
  <c r="L164"/>
  <c r="L165"/>
  <c r="L166"/>
  <c r="L167"/>
  <c r="L169"/>
  <c r="L170"/>
  <c r="L171"/>
  <c r="L174"/>
  <c r="L173"/>
  <c r="L172"/>
  <c r="L175"/>
  <c r="L177"/>
  <c r="L176"/>
  <c r="L178"/>
  <c r="L180"/>
  <c r="L179"/>
  <c r="L181"/>
  <c r="L182"/>
  <c r="L183"/>
  <c r="L184"/>
  <c r="L185"/>
  <c r="L186"/>
  <c r="L188"/>
  <c r="L187"/>
  <c r="L190"/>
  <c r="L189"/>
  <c r="L191"/>
  <c r="L192"/>
  <c r="L194"/>
  <c r="L195"/>
  <c r="L196"/>
  <c r="L197"/>
  <c r="L198"/>
  <c r="L199"/>
  <c r="L200"/>
  <c r="L201"/>
  <c r="L202"/>
  <c r="L203"/>
  <c r="L204"/>
  <c r="L205"/>
  <c r="L206"/>
  <c r="L207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42"/>
  <c r="L229"/>
  <c r="L230"/>
  <c r="L231"/>
  <c r="L232"/>
  <c r="L234"/>
  <c r="L235"/>
  <c r="L236"/>
  <c r="L237"/>
  <c r="L238"/>
  <c r="L239"/>
  <c r="L240"/>
  <c r="L241"/>
  <c r="L242"/>
  <c r="L243"/>
  <c r="L246"/>
  <c r="L137"/>
  <c r="L244"/>
  <c r="L245"/>
  <c r="L168"/>
  <c r="L20"/>
  <c r="L193"/>
  <c r="L260"/>
  <c r="L6"/>
  <c r="F79" i="9"/>
  <c r="K179" i="1"/>
  <c r="K181"/>
  <c r="K130"/>
  <c r="K136"/>
  <c r="K244"/>
  <c r="K245"/>
  <c r="K193"/>
  <c r="H179"/>
  <c r="H181"/>
  <c r="H130"/>
  <c r="H156"/>
  <c r="K156" s="1"/>
  <c r="H54"/>
  <c r="K54" s="1"/>
  <c r="H43"/>
  <c r="K43" s="1"/>
  <c r="H192"/>
  <c r="K192" s="1"/>
  <c r="H136"/>
  <c r="H81"/>
  <c r="K81" s="1"/>
  <c r="H148"/>
  <c r="K148" s="1"/>
  <c r="H137"/>
  <c r="K137" s="1"/>
  <c r="H168"/>
  <c r="K168" s="1"/>
  <c r="H20"/>
  <c r="K20" s="1"/>
  <c r="H193"/>
  <c r="K153"/>
  <c r="K37"/>
  <c r="K31"/>
  <c r="K238"/>
  <c r="K229"/>
  <c r="K142"/>
  <c r="K143"/>
  <c r="K89"/>
  <c r="K90"/>
  <c r="K236"/>
  <c r="K121"/>
  <c r="K131"/>
  <c r="K128"/>
  <c r="K119"/>
  <c r="K124"/>
  <c r="K120"/>
  <c r="K246"/>
  <c r="K235"/>
  <c r="K230"/>
  <c r="K223"/>
  <c r="H172"/>
  <c r="K172"/>
  <c r="H132"/>
  <c r="K132" s="1"/>
  <c r="H134"/>
  <c r="K134" s="1"/>
  <c r="H189"/>
  <c r="H198"/>
  <c r="H106"/>
  <c r="H24"/>
  <c r="H100"/>
  <c r="K100" s="1"/>
  <c r="H67"/>
  <c r="K67"/>
  <c r="H201"/>
  <c r="H173"/>
  <c r="K173" s="1"/>
  <c r="H19"/>
  <c r="H58"/>
  <c r="H98"/>
  <c r="K98" s="1"/>
  <c r="H91"/>
  <c r="K91" s="1"/>
  <c r="H35"/>
  <c r="K35"/>
  <c r="H50"/>
  <c r="K50" s="1"/>
  <c r="H88"/>
  <c r="K88" s="1"/>
  <c r="H40"/>
  <c r="H45"/>
  <c r="H34"/>
  <c r="K34" s="1"/>
  <c r="H122"/>
  <c r="K122" s="1"/>
  <c r="K206"/>
  <c r="H196"/>
  <c r="H191"/>
  <c r="K191"/>
  <c r="H160"/>
  <c r="K160" s="1"/>
  <c r="H41"/>
  <c r="K41" s="1"/>
  <c r="K212"/>
  <c r="H29"/>
  <c r="K29" s="1"/>
  <c r="H195"/>
  <c r="K243"/>
  <c r="H116"/>
  <c r="K116" s="1"/>
  <c r="H33"/>
  <c r="H163"/>
  <c r="K163" s="1"/>
  <c r="H161"/>
  <c r="K161" s="1"/>
  <c r="H260"/>
  <c r="K189"/>
  <c r="K198"/>
  <c r="K106"/>
  <c r="K231"/>
  <c r="K24"/>
  <c r="K214"/>
  <c r="K201"/>
  <c r="K19"/>
  <c r="K58"/>
  <c r="K211"/>
  <c r="K213"/>
  <c r="K218"/>
  <c r="K220"/>
  <c r="K40"/>
  <c r="K45"/>
  <c r="K196"/>
  <c r="K207"/>
  <c r="K195"/>
  <c r="K225"/>
  <c r="K33"/>
  <c r="K232"/>
  <c r="K237"/>
  <c r="K203"/>
  <c r="K14"/>
  <c r="K16"/>
  <c r="K178"/>
  <c r="K183"/>
  <c r="H6"/>
  <c r="H146"/>
  <c r="K242"/>
  <c r="H176"/>
  <c r="K176" s="1"/>
  <c r="H147"/>
  <c r="H93"/>
  <c r="H203"/>
  <c r="H109"/>
  <c r="K109" s="1"/>
  <c r="H64"/>
  <c r="K64" s="1"/>
  <c r="H170"/>
  <c r="K170"/>
  <c r="H174"/>
  <c r="K174" s="1"/>
  <c r="H175"/>
  <c r="K175"/>
  <c r="H197"/>
  <c r="K197"/>
  <c r="H178"/>
  <c r="H183"/>
  <c r="H200"/>
  <c r="K200"/>
  <c r="H199"/>
  <c r="K199"/>
  <c r="H39"/>
  <c r="K39"/>
  <c r="H167"/>
  <c r="K167" s="1"/>
  <c r="H169"/>
  <c r="H171"/>
  <c r="K171" s="1"/>
  <c r="H25"/>
  <c r="H36"/>
  <c r="K36"/>
  <c r="H26"/>
  <c r="H72"/>
  <c r="K72" s="1"/>
  <c r="H73"/>
  <c r="K73" s="1"/>
  <c r="H74"/>
  <c r="K74"/>
  <c r="H75"/>
  <c r="K75" s="1"/>
  <c r="H27"/>
  <c r="K27"/>
  <c r="H138"/>
  <c r="K138"/>
  <c r="H139"/>
  <c r="K139" s="1"/>
  <c r="H77"/>
  <c r="H76"/>
  <c r="H177"/>
  <c r="K177"/>
  <c r="H140"/>
  <c r="H79"/>
  <c r="K79" s="1"/>
  <c r="H78"/>
  <c r="H47"/>
  <c r="H48"/>
  <c r="K48" s="1"/>
  <c r="H46"/>
  <c r="K46" s="1"/>
  <c r="H44"/>
  <c r="K44"/>
  <c r="H55"/>
  <c r="H56"/>
  <c r="H57"/>
  <c r="H60"/>
  <c r="H80"/>
  <c r="H84"/>
  <c r="K84"/>
  <c r="H97"/>
  <c r="H86"/>
  <c r="H87"/>
  <c r="H83"/>
  <c r="K83" s="1"/>
  <c r="K227"/>
  <c r="K240"/>
  <c r="K241"/>
  <c r="H28"/>
  <c r="K28"/>
  <c r="H31"/>
  <c r="H141"/>
  <c r="K141" s="1"/>
  <c r="H144"/>
  <c r="K144" s="1"/>
  <c r="H90"/>
  <c r="H92"/>
  <c r="K92" s="1"/>
  <c r="H89"/>
  <c r="K215"/>
  <c r="K216"/>
  <c r="H8"/>
  <c r="H61"/>
  <c r="K61" s="1"/>
  <c r="H32"/>
  <c r="K32" s="1"/>
  <c r="H94"/>
  <c r="K94" s="1"/>
  <c r="K221"/>
  <c r="K224"/>
  <c r="K226"/>
  <c r="H95"/>
  <c r="H96"/>
  <c r="K96" s="1"/>
  <c r="H62"/>
  <c r="H63"/>
  <c r="K63" s="1"/>
  <c r="H180"/>
  <c r="K180" s="1"/>
  <c r="H182"/>
  <c r="H145"/>
  <c r="H7"/>
  <c r="K7" s="1"/>
  <c r="H10"/>
  <c r="H11"/>
  <c r="H99"/>
  <c r="K99" s="1"/>
  <c r="H101"/>
  <c r="H103"/>
  <c r="H104"/>
  <c r="K104" s="1"/>
  <c r="H105"/>
  <c r="K105" s="1"/>
  <c r="H152"/>
  <c r="K152" s="1"/>
  <c r="H37"/>
  <c r="H38"/>
  <c r="K38" s="1"/>
  <c r="H154"/>
  <c r="K154" s="1"/>
  <c r="H158"/>
  <c r="H159"/>
  <c r="H162"/>
  <c r="K162" s="1"/>
  <c r="H184"/>
  <c r="H164"/>
  <c r="K164" s="1"/>
  <c r="H107"/>
  <c r="K107" s="1"/>
  <c r="H165"/>
  <c r="H166"/>
  <c r="K166" s="1"/>
  <c r="H108"/>
  <c r="H185"/>
  <c r="K185" s="1"/>
  <c r="H186"/>
  <c r="K186" s="1"/>
  <c r="H188"/>
  <c r="K188" s="1"/>
  <c r="H187"/>
  <c r="H190"/>
  <c r="K190" s="1"/>
  <c r="H194"/>
  <c r="K194" s="1"/>
  <c r="H110"/>
  <c r="H111"/>
  <c r="H112"/>
  <c r="H113"/>
  <c r="H114"/>
  <c r="H115"/>
  <c r="K115" s="1"/>
  <c r="H150"/>
  <c r="K150" s="1"/>
  <c r="H149"/>
  <c r="H117"/>
  <c r="H118"/>
  <c r="K118" s="1"/>
  <c r="H151"/>
  <c r="H12"/>
  <c r="K12" s="1"/>
  <c r="H123"/>
  <c r="H125"/>
  <c r="K125" s="1"/>
  <c r="H126"/>
  <c r="K126" s="1"/>
  <c r="H127"/>
  <c r="K127" s="1"/>
  <c r="H129"/>
  <c r="H49"/>
  <c r="H51"/>
  <c r="K51" s="1"/>
  <c r="H133"/>
  <c r="H66"/>
  <c r="K66" s="1"/>
  <c r="H68"/>
  <c r="K68" s="1"/>
  <c r="H69"/>
  <c r="H70"/>
  <c r="K70" s="1"/>
  <c r="H71"/>
  <c r="K71" s="1"/>
  <c r="H202"/>
  <c r="K202" s="1"/>
  <c r="H14"/>
  <c r="H16"/>
  <c r="H17"/>
  <c r="K17"/>
  <c r="H18"/>
  <c r="K18" s="1"/>
  <c r="H22"/>
  <c r="K22" s="1"/>
  <c r="H52"/>
  <c r="K52" s="1"/>
  <c r="H135"/>
  <c r="K135"/>
  <c r="H59"/>
  <c r="K59"/>
  <c r="H53"/>
  <c r="K53"/>
  <c r="H157"/>
  <c r="K157" s="1"/>
  <c r="H155"/>
  <c r="K155" s="1"/>
  <c r="H9"/>
  <c r="H85"/>
  <c r="H82"/>
  <c r="K69"/>
  <c r="K49"/>
  <c r="K129"/>
  <c r="K123"/>
  <c r="K234"/>
  <c r="K239"/>
  <c r="K149"/>
  <c r="K114"/>
  <c r="K113"/>
  <c r="K111"/>
  <c r="K110"/>
  <c r="K108"/>
  <c r="K187"/>
  <c r="K165"/>
  <c r="K184"/>
  <c r="K159"/>
  <c r="K158"/>
  <c r="K103"/>
  <c r="K147"/>
  <c r="K11"/>
  <c r="K10"/>
  <c r="K6"/>
  <c r="K146"/>
  <c r="K101"/>
  <c r="K62"/>
  <c r="K217"/>
  <c r="K182"/>
  <c r="K95"/>
  <c r="K222"/>
  <c r="K93"/>
  <c r="K9"/>
  <c r="K8"/>
  <c r="K133"/>
  <c r="K117"/>
  <c r="K151"/>
  <c r="K42"/>
  <c r="K228"/>
  <c r="K87"/>
  <c r="K85"/>
  <c r="K97"/>
  <c r="K82"/>
  <c r="K80"/>
  <c r="K60"/>
  <c r="K57"/>
  <c r="K145"/>
  <c r="K56"/>
  <c r="K55"/>
  <c r="K47"/>
  <c r="K78"/>
  <c r="K140"/>
  <c r="K76"/>
  <c r="K77"/>
  <c r="K210"/>
  <c r="K86"/>
  <c r="K205"/>
  <c r="K26"/>
  <c r="K204"/>
  <c r="K209"/>
  <c r="K25"/>
  <c r="K169"/>
  <c r="K219"/>
  <c r="K112"/>
  <c r="J5" i="11" l="1"/>
  <c r="J28"/>
  <c r="K262" i="1"/>
  <c r="J2" s="1"/>
  <c r="K5" l="1"/>
</calcChain>
</file>

<file path=xl/comments1.xml><?xml version="1.0" encoding="utf-8"?>
<comments xmlns="http://schemas.openxmlformats.org/spreadsheetml/2006/main">
  <authors>
    <author>Gerard</author>
    <author>Auteur</author>
  </authors>
  <commentList>
    <comment ref="D3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Intermarché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Netto</t>
        </r>
      </text>
    </comment>
    <comment ref="D42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Pierre Martinet</t>
        </r>
      </text>
    </comment>
    <comment ref="D107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Harengs sauce tomate</t>
        </r>
      </text>
    </comment>
    <comment ref="D119" authorId="0">
      <text>
        <r>
          <rPr>
            <b/>
            <sz val="9"/>
            <color indexed="81"/>
            <rFont val="Tahoma"/>
            <family val="2"/>
          </rPr>
          <t>Intermarché</t>
        </r>
      </text>
    </comment>
    <comment ref="D121" authorId="0">
      <text>
        <r>
          <rPr>
            <b/>
            <sz val="9"/>
            <color indexed="81"/>
            <rFont val="Tahoma"/>
            <family val="2"/>
          </rPr>
          <t>Intermarché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8" authorId="0">
      <text>
        <r>
          <rPr>
            <b/>
            <sz val="9"/>
            <color indexed="81"/>
            <rFont val="Tahoma"/>
            <family val="2"/>
          </rPr>
          <t>Intermarché</t>
        </r>
      </text>
    </comment>
    <comment ref="D131" authorId="0">
      <text>
        <r>
          <rPr>
            <b/>
            <sz val="9"/>
            <color indexed="81"/>
            <rFont val="Tahoma"/>
            <family val="2"/>
          </rPr>
          <t>Intermarché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: Netto</t>
        </r>
      </text>
    </comment>
    <comment ref="D155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: Claude Léger</t>
        </r>
      </text>
    </comment>
    <comment ref="D157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: Netto</t>
        </r>
      </text>
    </comment>
    <comment ref="D160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Netto</t>
        </r>
      </text>
    </comment>
    <comment ref="D161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Netto</t>
        </r>
      </text>
    </comment>
    <comment ref="D162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Netto</t>
        </r>
      </text>
    </comment>
    <comment ref="D163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Netto</t>
        </r>
      </text>
    </comment>
    <comment ref="D185" authorId="1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poivron pèse environ 200 g à 250 g
</t>
        </r>
      </text>
    </comment>
    <comment ref="D186" authorId="1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poivron pèse environ 200 g à 250 g</t>
        </r>
      </text>
    </comment>
    <comment ref="D22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Intermarché</t>
        </r>
      </text>
    </comment>
    <comment ref="D226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Alternativement Intermarché</t>
        </r>
      </text>
    </comment>
    <comment ref="D232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Marque Domedia</t>
        </r>
      </text>
    </comment>
    <comment ref="D233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Intermarché</t>
        </r>
      </text>
    </comment>
    <comment ref="D23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Netto</t>
        </r>
      </text>
    </comment>
    <comment ref="D240" authorId="0">
      <text>
        <r>
          <rPr>
            <b/>
            <sz val="9"/>
            <color indexed="81"/>
            <rFont val="Tahoma"/>
            <family val="2"/>
          </rPr>
          <t>tout blanc</t>
        </r>
      </text>
    </comment>
    <comment ref="D243" authorId="0">
      <text>
        <r>
          <rPr>
            <b/>
            <sz val="9"/>
            <color indexed="81"/>
            <rFont val="Tahoma"/>
            <family val="2"/>
          </rPr>
          <t>bouchées viandes / riz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Bouchées Poulet/pâtes/carotte</t>
        </r>
      </text>
    </comment>
    <comment ref="D245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Bœuf/riz/petits pois</t>
        </r>
      </text>
    </comment>
    <comment ref="D248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Intermarché</t>
        </r>
      </text>
    </comment>
  </commentList>
</comments>
</file>

<file path=xl/comments2.xml><?xml version="1.0" encoding="utf-8"?>
<comments xmlns="http://schemas.openxmlformats.org/spreadsheetml/2006/main">
  <authors>
    <author>Gerard</author>
  </authors>
  <commentList>
    <comment ref="C6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lessive liquide X-tra</t>
        </r>
      </text>
    </comment>
    <comment ref="C7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3 goldens et 1 melon</t>
        </r>
      </text>
    </comment>
    <comment ref="C8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Glaces (6 cônes)+Café Senséo 18 dosettes
Nescafé lyophilisé</t>
        </r>
      </text>
    </comment>
    <comment ref="C9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boudoirs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Fruits &amp; pain au raisin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Salade italienne
Jammbon
Creme déssert Elle &amp; Vire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pain au raisin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4 Esquimaux m&amp;m's</t>
        </r>
      </text>
    </comment>
    <comment ref="B42" authorId="0">
      <text>
        <r>
          <rPr>
            <b/>
            <sz val="9"/>
            <color indexed="81"/>
            <rFont val="Tahoma"/>
            <family val="2"/>
          </rPr>
          <t xml:space="preserve">14 tranches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7" authorId="0">
      <text>
        <r>
          <rPr>
            <sz val="9"/>
            <color indexed="81"/>
            <rFont val="Tahoma"/>
            <family val="2"/>
          </rPr>
          <t>15 dosettes</t>
        </r>
      </text>
    </comment>
    <comment ref="B62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batonnets esquimaux
</t>
        </r>
      </text>
    </comment>
    <comment ref="B63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1 face au chocolat
</t>
        </r>
      </text>
    </comment>
    <comment ref="B64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Cônes</t>
        </r>
      </text>
    </comment>
    <comment ref="B65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biscuits Lotus
</t>
        </r>
      </text>
    </comment>
    <comment ref="B70" authorId="0">
      <text>
        <r>
          <rPr>
            <b/>
            <sz val="9"/>
            <color indexed="81"/>
            <rFont val="Tahoma"/>
            <family val="2"/>
          </rPr>
          <t>Gerard:</t>
        </r>
        <r>
          <rPr>
            <sz val="9"/>
            <color indexed="81"/>
            <rFont val="Tahoma"/>
            <family val="2"/>
          </rPr>
          <t xml:space="preserve">
Elle et Vire</t>
        </r>
      </text>
    </comment>
  </commentList>
</comments>
</file>

<file path=xl/sharedStrings.xml><?xml version="1.0" encoding="utf-8"?>
<sst xmlns="http://schemas.openxmlformats.org/spreadsheetml/2006/main" count="819" uniqueCount="577">
  <si>
    <t>pomme gala</t>
  </si>
  <si>
    <t>sachet 2k</t>
  </si>
  <si>
    <t>vrac le kg</t>
  </si>
  <si>
    <t>produit</t>
  </si>
  <si>
    <t>conditionnement</t>
  </si>
  <si>
    <t>P.U. ttc</t>
  </si>
  <si>
    <t>pomme golden</t>
  </si>
  <si>
    <t>données</t>
  </si>
  <si>
    <t>P.Total</t>
  </si>
  <si>
    <t>sac 5kg</t>
  </si>
  <si>
    <t>tomate grappe</t>
  </si>
  <si>
    <t>courgette</t>
  </si>
  <si>
    <t>poivron rouge</t>
  </si>
  <si>
    <t>pack de 6</t>
  </si>
  <si>
    <t>lait UHT ½ écrèmé</t>
  </si>
  <si>
    <t>pain de mie netto</t>
  </si>
  <si>
    <t>unité</t>
  </si>
  <si>
    <t>pâté recette landaise</t>
  </si>
  <si>
    <t>barquette</t>
  </si>
  <si>
    <t>sachet 24</t>
  </si>
  <si>
    <t>poids/kg</t>
  </si>
  <si>
    <t>prix/kg</t>
  </si>
  <si>
    <t>prix calculé</t>
  </si>
  <si>
    <t>Prix à l'unité</t>
  </si>
  <si>
    <t>spécification</t>
  </si>
  <si>
    <t>salière</t>
  </si>
  <si>
    <t>miel</t>
  </si>
  <si>
    <t>pot de 500g</t>
  </si>
  <si>
    <t>boite 265g</t>
  </si>
  <si>
    <t>crème semi-épaisse</t>
  </si>
  <si>
    <t>pack de 3x20g</t>
  </si>
  <si>
    <t>piece</t>
  </si>
  <si>
    <t xml:space="preserve">blanc de dinde x 4 </t>
  </si>
  <si>
    <t>barquette de 4</t>
  </si>
  <si>
    <t>total</t>
  </si>
  <si>
    <t>designation</t>
  </si>
  <si>
    <t>quantité</t>
  </si>
  <si>
    <t>type</t>
  </si>
  <si>
    <t>haricots verts extrafins</t>
  </si>
  <si>
    <t>lessive netto tabs</t>
  </si>
  <si>
    <t>boîte</t>
  </si>
  <si>
    <t>sucre poudre / cristal</t>
  </si>
  <si>
    <t>sachet</t>
  </si>
  <si>
    <t>œufs frais box x 30</t>
  </si>
  <si>
    <t>pack de 30</t>
  </si>
  <si>
    <t>oranges top budget</t>
  </si>
  <si>
    <t>filet</t>
  </si>
  <si>
    <t>flacon</t>
  </si>
  <si>
    <t>sirop pêche</t>
  </si>
  <si>
    <t>champignons p &amp; m</t>
  </si>
  <si>
    <t>boite 250g</t>
  </si>
  <si>
    <t>biscuits LU Thé</t>
  </si>
  <si>
    <t>3 sachets de 70g</t>
  </si>
  <si>
    <t>aubergine</t>
  </si>
  <si>
    <t>boîte de 500g</t>
  </si>
  <si>
    <t>lentilles vertes</t>
  </si>
  <si>
    <t>sachet 500g</t>
  </si>
  <si>
    <t>oignon jaune</t>
  </si>
  <si>
    <t>sachet 1kg</t>
  </si>
  <si>
    <t>riz thai</t>
  </si>
  <si>
    <t>mayonnaise distrib</t>
  </si>
  <si>
    <t>infusion nuit tranquille</t>
  </si>
  <si>
    <t>banane</t>
  </si>
  <si>
    <t>pot de 110g</t>
  </si>
  <si>
    <t>cornichons</t>
  </si>
  <si>
    <t>pot de 250g</t>
  </si>
  <si>
    <t>raisin sec</t>
  </si>
  <si>
    <t>sachet de 250g</t>
  </si>
  <si>
    <t>ail blanc 40/60</t>
  </si>
  <si>
    <t>pizza ovale fromage chèvre</t>
  </si>
  <si>
    <t>pizza ovale 4 fromages</t>
  </si>
  <si>
    <t>barquette de 20</t>
  </si>
  <si>
    <t>yaourt vanille verre</t>
  </si>
  <si>
    <t>pack de 8</t>
  </si>
  <si>
    <t>celeri remoulade</t>
  </si>
  <si>
    <t>bouillon bœuf</t>
  </si>
  <si>
    <t>bouillon legumes</t>
  </si>
  <si>
    <t>bouillon pot au feu</t>
  </si>
  <si>
    <t>bouillon volaille</t>
  </si>
  <si>
    <t>potage poule vermicelles</t>
  </si>
  <si>
    <t>potage tomate vermicelles</t>
  </si>
  <si>
    <t>potage bœuf vermicelles</t>
  </si>
  <si>
    <t>poivron vert</t>
  </si>
  <si>
    <t>flacon 750ml</t>
  </si>
  <si>
    <t>distributeur</t>
  </si>
  <si>
    <t>paquet</t>
  </si>
  <si>
    <t>riz rond netto</t>
  </si>
  <si>
    <t>bouteille 1l</t>
  </si>
  <si>
    <t>huile olive Netto</t>
  </si>
  <si>
    <t>liquide vaisselle paic citron</t>
  </si>
  <si>
    <t>référence</t>
  </si>
  <si>
    <t>date de relevé</t>
  </si>
  <si>
    <t>purée lait entier</t>
  </si>
  <si>
    <t>boîte 3 sachets</t>
  </si>
  <si>
    <t>œufs frais box x 12</t>
  </si>
  <si>
    <t>box de 12</t>
  </si>
  <si>
    <t>haricots beurre</t>
  </si>
  <si>
    <t>boite 500g</t>
  </si>
  <si>
    <t>pot de 360g</t>
  </si>
  <si>
    <t>cœurs de celeri</t>
  </si>
  <si>
    <t>boite de 500g</t>
  </si>
  <si>
    <t>bouteille 2 l</t>
  </si>
  <si>
    <t>infusion digestion légère</t>
  </si>
  <si>
    <t>vinaigre de Xérès</t>
  </si>
  <si>
    <t>bouteille</t>
  </si>
  <si>
    <t>viandox</t>
  </si>
  <si>
    <t>mayonnaise pot</t>
  </si>
  <si>
    <t>pot</t>
  </si>
  <si>
    <t>pâtes panzani buccatini</t>
  </si>
  <si>
    <t>petits pois - carottes</t>
  </si>
  <si>
    <t>beurre doux</t>
  </si>
  <si>
    <t>250g</t>
  </si>
  <si>
    <t>boite 1 kg</t>
  </si>
  <si>
    <t>paella volailles</t>
  </si>
  <si>
    <t>couscous bœuf/volaille</t>
  </si>
  <si>
    <t>pack 4</t>
  </si>
  <si>
    <t>liquide dégraissant Carolin</t>
  </si>
  <si>
    <t>flacon pistolet</t>
  </si>
  <si>
    <t>sauce bolognaise Panzani</t>
  </si>
  <si>
    <t>sucre vanillé Alsa</t>
  </si>
  <si>
    <t>sachets * 5</t>
  </si>
  <si>
    <t>pâté recette landaise/foie gras</t>
  </si>
  <si>
    <t>barquette 510g</t>
  </si>
  <si>
    <t>lessive Skip Active Clean</t>
  </si>
  <si>
    <t>flacon 2,87l</t>
  </si>
  <si>
    <t>Gel WC netto</t>
  </si>
  <si>
    <t>boite de 4 p arts</t>
  </si>
  <si>
    <t>pâtes farfale netto</t>
  </si>
  <si>
    <t>potage pot au feu Maggi</t>
  </si>
  <si>
    <t>fromage fondu croque monsieur</t>
  </si>
  <si>
    <t>sachet 200g</t>
  </si>
  <si>
    <t>sucre edulcorant poudre</t>
  </si>
  <si>
    <t>bocal 75g</t>
  </si>
  <si>
    <t>jambon de Paris Netto</t>
  </si>
  <si>
    <t>blister de 8 tranches</t>
  </si>
  <si>
    <t>barquette de 4 tr</t>
  </si>
  <si>
    <t>pack de 20</t>
  </si>
  <si>
    <t>pâtes serpentini panzani</t>
  </si>
  <si>
    <t>potage knorr legumes</t>
  </si>
  <si>
    <t xml:space="preserve">viande bovine faux filet </t>
  </si>
  <si>
    <t>sauce fond de veau poudre</t>
  </si>
  <si>
    <t>sauce fond de volaille</t>
  </si>
  <si>
    <t>poisson harengs filets</t>
  </si>
  <si>
    <t>poisson harengs Pilchard</t>
  </si>
  <si>
    <t>saucisses Knakis Herta</t>
  </si>
  <si>
    <t xml:space="preserve">plat rapide merlu </t>
  </si>
  <si>
    <t>Gel douche petit marseillais amande</t>
  </si>
  <si>
    <t>pommes de terre lavées</t>
  </si>
  <si>
    <t>viande porc cotes echines</t>
  </si>
  <si>
    <t>plat rapide saumon</t>
  </si>
  <si>
    <t>viande steacks hachés charolais</t>
  </si>
  <si>
    <t>sucre edulcorant pastilles</t>
  </si>
  <si>
    <t>poisson surgelé cabilleau</t>
  </si>
  <si>
    <t>poisson surimi batons</t>
  </si>
  <si>
    <t>poisson thon albacore nature</t>
  </si>
  <si>
    <t xml:space="preserve">plat rapide blanquette veau </t>
  </si>
  <si>
    <t>viande bœuf basse-côte à griller</t>
  </si>
  <si>
    <t>épice canelle moulue</t>
  </si>
  <si>
    <t>viande entrecote</t>
  </si>
  <si>
    <t>dessert flan chocolat Netto</t>
  </si>
  <si>
    <t>dessert flan vanille Netto</t>
  </si>
  <si>
    <t>épice maggi kub or</t>
  </si>
  <si>
    <t>épice poivre noir</t>
  </si>
  <si>
    <t>saucisses Strasbourg Netto</t>
  </si>
  <si>
    <t>adoucissant linge</t>
  </si>
  <si>
    <t>sauce ketchup</t>
  </si>
  <si>
    <t>rasoir jetable BIC</t>
  </si>
  <si>
    <t xml:space="preserve">café SENSEO </t>
  </si>
  <si>
    <t>boîte 500g</t>
  </si>
  <si>
    <t>plat rapide poisson panné</t>
  </si>
  <si>
    <t>couscous grain moyen</t>
  </si>
  <si>
    <t>sauce curry</t>
  </si>
  <si>
    <t>bounty 5x2</t>
  </si>
  <si>
    <t>pack 5x2 285g</t>
  </si>
  <si>
    <t>riz/cèpes-fromage deshydraté</t>
  </si>
  <si>
    <t>eau source aromatisée NETTO</t>
  </si>
  <si>
    <t>1,5L</t>
  </si>
  <si>
    <t>maxi dosettes</t>
  </si>
  <si>
    <t>barquette 1 pièce</t>
  </si>
  <si>
    <t>barquette de 6</t>
  </si>
  <si>
    <t>plat rapide lapin moutarde</t>
  </si>
  <si>
    <t>plat rapide bœuf bourguignon</t>
  </si>
  <si>
    <t>boîte surgelée de 10</t>
  </si>
  <si>
    <t>jambon epaule DD</t>
  </si>
  <si>
    <t>blister 8 tranches</t>
  </si>
  <si>
    <t>boite</t>
  </si>
  <si>
    <t>épice persil cigalou desydraté</t>
  </si>
  <si>
    <t>épice estragon Cigalou</t>
  </si>
  <si>
    <t>épice échalotte</t>
  </si>
  <si>
    <t>boite distrib,</t>
  </si>
  <si>
    <t>melon charentais</t>
  </si>
  <si>
    <t>lot de 3 têtes</t>
  </si>
  <si>
    <t>pain 400g</t>
  </si>
  <si>
    <t>huile tournesol friture</t>
  </si>
  <si>
    <t>pâtes torti netto</t>
  </si>
  <si>
    <t>saucisses chipolatas aux herbes</t>
  </si>
  <si>
    <t>lot de 3 berlingots</t>
  </si>
  <si>
    <t>papier hygénique triple épaisseur</t>
  </si>
  <si>
    <t>pack 12 rouleaux</t>
  </si>
  <si>
    <t>filet budget 1kg</t>
  </si>
  <si>
    <t>poire abate / guyot</t>
  </si>
  <si>
    <t>pâtes penne/cèpes-fromage deshydraté</t>
  </si>
  <si>
    <t>lentilles blondes</t>
  </si>
  <si>
    <t>paquet 500g</t>
  </si>
  <si>
    <t>tomate ronde</t>
  </si>
  <si>
    <t>poisson thon Listao morceaux</t>
  </si>
  <si>
    <t>boîte 400g / 280g egoutté</t>
  </si>
  <si>
    <t>sirop menthe</t>
  </si>
  <si>
    <t>avocat</t>
  </si>
  <si>
    <t>carottes</t>
  </si>
  <si>
    <t>concombre</t>
  </si>
  <si>
    <t>radis rose</t>
  </si>
  <si>
    <t>la botte</t>
  </si>
  <si>
    <t>pêche nectarine (budget)</t>
  </si>
  <si>
    <t>salade endive</t>
  </si>
  <si>
    <t>sachet 1 kg</t>
  </si>
  <si>
    <t>pizza ovale jambon</t>
  </si>
  <si>
    <t>sachet 125g</t>
  </si>
  <si>
    <t>salade mâche Netto</t>
  </si>
  <si>
    <t>sel fin</t>
  </si>
  <si>
    <t>sel gros</t>
  </si>
  <si>
    <t>radis rouge rond</t>
  </si>
  <si>
    <t>pois cassés Netto</t>
  </si>
  <si>
    <t xml:space="preserve">sel fin </t>
  </si>
  <si>
    <t>sachet 750g</t>
  </si>
  <si>
    <t>passoire plastique</t>
  </si>
  <si>
    <t>viande steaks</t>
  </si>
  <si>
    <t>sachet 1,5 kg</t>
  </si>
  <si>
    <t>pâtes gansette Netto</t>
  </si>
  <si>
    <t>sirop pêche/abricot</t>
  </si>
  <si>
    <t>café SENSEO corsé</t>
  </si>
  <si>
    <t>salade mâche Producteurs</t>
  </si>
  <si>
    <t>boîte 182g</t>
  </si>
  <si>
    <t>chocolats Lindt Champs Elysées</t>
  </si>
  <si>
    <t>dosettes x54</t>
  </si>
  <si>
    <t>margarine tournesol Netto</t>
  </si>
  <si>
    <t>lot x5</t>
  </si>
  <si>
    <t>viande poulet cuisse déjointée</t>
  </si>
  <si>
    <t>éponge carrée</t>
  </si>
  <si>
    <t>vinaigre de vin Netto</t>
  </si>
  <si>
    <t>filet 1kg</t>
  </si>
  <si>
    <t>chocolat au lait</t>
  </si>
  <si>
    <t>chocolat noir</t>
  </si>
  <si>
    <t>tablette x 5</t>
  </si>
  <si>
    <t>moutarde dijon</t>
  </si>
  <si>
    <t>flacon moulin</t>
  </si>
  <si>
    <t>verre</t>
  </si>
  <si>
    <t>flacon distributeur</t>
  </si>
  <si>
    <t>pain d'épices</t>
  </si>
  <si>
    <t>lacets de chaussure</t>
  </si>
  <si>
    <t>blister</t>
  </si>
  <si>
    <t>margarine tournesol Bouton d'or</t>
  </si>
  <si>
    <t>pack de 10</t>
  </si>
  <si>
    <t>piece 200g</t>
  </si>
  <si>
    <t>pizza ronde fromage chèvre</t>
  </si>
  <si>
    <t>piece 400g</t>
  </si>
  <si>
    <t>pack de 48</t>
  </si>
  <si>
    <t>sauce bolognaise Netto</t>
  </si>
  <si>
    <t>pot 680g</t>
  </si>
  <si>
    <t>papier essuie-tout large décoré</t>
  </si>
  <si>
    <t>café lyophilisé NETTO</t>
  </si>
  <si>
    <t>pommes de terre pour Frites</t>
  </si>
  <si>
    <t>sachet de 2,5kg</t>
  </si>
  <si>
    <t>pomme rouge</t>
  </si>
  <si>
    <t>plat rapide poulet basquaise</t>
  </si>
  <si>
    <t>lardons nature</t>
  </si>
  <si>
    <t>café NESCAFE special filtre</t>
  </si>
  <si>
    <t>bocal 200g</t>
  </si>
  <si>
    <t>taboulé oriental</t>
  </si>
  <si>
    <t>chocolat MILKA noisettes</t>
  </si>
  <si>
    <t>eponges gratteuses Netto</t>
  </si>
  <si>
    <t>lot de 3</t>
  </si>
  <si>
    <t>salière 750g</t>
  </si>
  <si>
    <t>pommes de terre NON lavées</t>
  </si>
  <si>
    <t>sac 10 kg</t>
  </si>
  <si>
    <t>bocal 100g</t>
  </si>
  <si>
    <t>paquet 1kg</t>
  </si>
  <si>
    <t>pâtes spaghetti netto 8 min.</t>
  </si>
  <si>
    <t>Patée Canaillou</t>
  </si>
  <si>
    <t>Bte 1,250</t>
  </si>
  <si>
    <t>riz basmati</t>
  </si>
  <si>
    <t>liquide dégraissant CIF</t>
  </si>
  <si>
    <t>margarine Fruit d'Or</t>
  </si>
  <si>
    <t>barquette 500g</t>
  </si>
  <si>
    <t>barquette 300g</t>
  </si>
  <si>
    <t>plat rapide Tajine Poulet</t>
  </si>
  <si>
    <t>plat rapide Poulet Curry</t>
  </si>
  <si>
    <t>poele à frire diam 200mm</t>
  </si>
  <si>
    <t>dentifrice Tonigencyl</t>
  </si>
  <si>
    <t>tube 75ml</t>
  </si>
  <si>
    <t>Achats Supermarchés</t>
  </si>
  <si>
    <t>papier essuie-tout large</t>
  </si>
  <si>
    <t>2 plaques 100g</t>
  </si>
  <si>
    <t>margarine planta fin doux</t>
  </si>
  <si>
    <t>liquide déboucheur évier</t>
  </si>
  <si>
    <t>haricots flageolets verts</t>
  </si>
  <si>
    <t>boïte de 500g</t>
  </si>
  <si>
    <t>petits pois extra fins</t>
  </si>
  <si>
    <t>serpillère 1mx,50m</t>
  </si>
  <si>
    <t>flacon 1l</t>
  </si>
  <si>
    <t>papier congelation/fraicheur</t>
  </si>
  <si>
    <t>swiffer duster</t>
  </si>
  <si>
    <t>boîte de 10</t>
  </si>
  <si>
    <t>sauce béchamel</t>
  </si>
  <si>
    <t>pot 600g</t>
  </si>
  <si>
    <t>brique 50cl</t>
  </si>
  <si>
    <t>sauce italienne à la viande</t>
  </si>
  <si>
    <t>3 boîtes de 190g</t>
  </si>
  <si>
    <t>sauce tomate provençale</t>
  </si>
  <si>
    <t>sauce barbecue Amora</t>
  </si>
  <si>
    <t>flacon 490g</t>
  </si>
  <si>
    <t>sauce burger Amora</t>
  </si>
  <si>
    <t>flacon 260g</t>
  </si>
  <si>
    <t>sauce béarnaise Bénédicta</t>
  </si>
  <si>
    <t>pot de 260g</t>
  </si>
  <si>
    <t>pedigree dentastix moyen</t>
  </si>
  <si>
    <t>sachet de 7</t>
  </si>
  <si>
    <t>oignon rouge</t>
  </si>
  <si>
    <t>sauce Soya</t>
  </si>
  <si>
    <t>rang</t>
  </si>
  <si>
    <t>plat rapide chili con carne</t>
  </si>
  <si>
    <t>boîte 4 sachets de 5 parts</t>
  </si>
  <si>
    <t>bte de 2 sachets</t>
  </si>
  <si>
    <t>dessert crème brûlée JOK</t>
  </si>
  <si>
    <t>dessert crème vanille</t>
  </si>
  <si>
    <t>dessert  crème caramel</t>
  </si>
  <si>
    <t>dessert crème vanille  JOK</t>
  </si>
  <si>
    <t>dessert crème vanille/caramel</t>
  </si>
  <si>
    <t>dessert crème  vanille/chocolat</t>
  </si>
  <si>
    <t>Quantité</t>
  </si>
  <si>
    <t>Prix</t>
  </si>
  <si>
    <t>Cuisine</t>
  </si>
  <si>
    <t>Horloge murale</t>
  </si>
  <si>
    <t>PENDULE MURALE SEIKO QXR210KN RADIO PILOTEE CADRE NOIR</t>
  </si>
  <si>
    <t>SEIKO</t>
  </si>
  <si>
    <t>Cartouches d'encre Compatibles</t>
  </si>
  <si>
    <t>Cartouche epson xp 245 Compatible (39,98)</t>
  </si>
  <si>
    <t>CDISCOUNT</t>
  </si>
  <si>
    <t>Cartouches d'encre Constructeur</t>
  </si>
  <si>
    <t>Multipack EasyMail "Fraise" 29XL - Encre Claria Home N,C,M,J (77,99)</t>
  </si>
  <si>
    <t>EPSON</t>
  </si>
  <si>
    <t>Informatique</t>
  </si>
  <si>
    <t>Carte d'enregistrement et de streaming HD 1080p (PCI Express x1)</t>
  </si>
  <si>
    <t>AVerMedia Live Gamer HD 2</t>
  </si>
  <si>
    <t>LDLC</t>
  </si>
  <si>
    <t>Ventilateurs pour carte graphique de Thomas</t>
  </si>
  <si>
    <t>Ventilateurs COOLING REVOLUTION (réparation carte graphique de Thomas)</t>
  </si>
  <si>
    <t>ALIEXPRESS</t>
  </si>
  <si>
    <t>Equipement</t>
  </si>
  <si>
    <t>Webcam pour nichoirs</t>
  </si>
  <si>
    <t xml:space="preserve">SpyCameraCCTV Green Feathers Caméra sans Fil Oiseau boîte avec Vision Nocturne, récepteur sans Fil, 700TVL vidéo et Audio, Plug UK </t>
  </si>
  <si>
    <t>AMAZON</t>
  </si>
  <si>
    <t>Loisirs</t>
  </si>
  <si>
    <t>Lunettes caméra espion Wifi</t>
  </si>
  <si>
    <t>macameraespion.com</t>
  </si>
  <si>
    <t>Pèse personne BS150IM Edison</t>
  </si>
  <si>
    <t>Pèse personne BS150IM Edison (2° pèse personne pour les chiens)</t>
  </si>
  <si>
    <t>Aspirateur sans sac</t>
  </si>
  <si>
    <t xml:space="preserve">H.Koenig Aspirateur sans sac multicyclonique SLX970 </t>
  </si>
  <si>
    <t>Machine à café soluble Nescafé</t>
  </si>
  <si>
    <t>Machine à Nescafé</t>
  </si>
  <si>
    <t>RAKUTEN</t>
  </si>
  <si>
    <t>Torchons spécial vaisselle, verre</t>
  </si>
  <si>
    <t>Torchons spécial vaisselle, lot de 6 pièces</t>
  </si>
  <si>
    <t>Entretien</t>
  </si>
  <si>
    <t>Serpillères XXL</t>
  </si>
  <si>
    <t>Serpillère gaufrée XXL 100 x 70 cm - lot de 2</t>
  </si>
  <si>
    <t>Planche à découper</t>
  </si>
  <si>
    <t>Planche à découper antibactérienne Planche à découper imitation marbre</t>
  </si>
  <si>
    <t>Verre doseur</t>
  </si>
  <si>
    <t>Mesurer, Verre doseur [Poignée isolante, bec en V],Verre Borosilicate Tasse à mesureur en verre pour cuisine ou Restaurant, facile à lire 1000 ML</t>
  </si>
  <si>
    <t>Aménagement</t>
  </si>
  <si>
    <t>Matelas luxe haute densité 140 x 190 x 22 cm</t>
  </si>
  <si>
    <t>Housse de matelas intégrale - 140 x 190 cm</t>
  </si>
  <si>
    <t>Couette de lit 220 x 240 cm</t>
  </si>
  <si>
    <t>Couette bicolore gris foncé et gris 220 x 240 CM 300 gr (24,99)</t>
  </si>
  <si>
    <t>Housse de couette</t>
  </si>
  <si>
    <t>Housse de couette coton INTIMITY 220x240 gris souris (22,41)</t>
  </si>
  <si>
    <t>Drap housse 140 x 190 x 23cm</t>
  </si>
  <si>
    <t>Ligne drap housse Magnifique Lot de 2 draps housse</t>
  </si>
  <si>
    <t>Couverture de lit</t>
  </si>
  <si>
    <t>Couverture matelassée microfibre - 220 x 240 cm - (46,95)</t>
  </si>
  <si>
    <t>Tête de lit capitonnée</t>
  </si>
  <si>
    <t>Couvre-lit</t>
  </si>
  <si>
    <t>Couvre-lit à double face matelassé 220 x 240 cm Gr</t>
  </si>
  <si>
    <t>Édredon</t>
  </si>
  <si>
    <t>Édredon Pauline Gris</t>
  </si>
  <si>
    <t>Françoise Saget</t>
  </si>
  <si>
    <t>Rideau occultant isolant</t>
  </si>
  <si>
    <t>Rideau occultant isolant - Rideau occultant : largeur 210 x hauteur 180cm- Réf 1652540</t>
  </si>
  <si>
    <t>Blancheporte</t>
  </si>
  <si>
    <t xml:space="preserve">Caillebotis caoutchouc </t>
  </si>
  <si>
    <t>Caillebotis caoutchouc 150cm x 100cm x 2.2cm</t>
  </si>
  <si>
    <t>voyant lumineux simple rouge</t>
  </si>
  <si>
    <t>Acti9, iIL voyant lumineux simple rouge 110...230VCA - A9E18320 (8,69)</t>
  </si>
  <si>
    <t>ManoMano</t>
  </si>
  <si>
    <t>Voyant simple LED rouge</t>
  </si>
  <si>
    <t>Voyant simple LED rouge 110V~ à 400V~ (témoin période heures creuses)</t>
  </si>
  <si>
    <t>Maison Moderne</t>
  </si>
  <si>
    <t>Ampli LUXMAN LV90</t>
  </si>
  <si>
    <t>Ampli LUXMAN LV90 pour sonorisation Salle à manger (60,00)</t>
  </si>
  <si>
    <t>eBay</t>
  </si>
  <si>
    <t>Sony ta-ax2 Amplificateur</t>
  </si>
  <si>
    <t>Sony ta-ax2 Amplificateur pour sonorisation Salle à manger (45,00)</t>
  </si>
  <si>
    <t>Chien</t>
  </si>
  <si>
    <t>tapis pour chien</t>
  </si>
  <si>
    <t>Tapis Vetbed® Isobed SL, noir pattes grises pour chien - 150 x 100cm</t>
  </si>
  <si>
    <t>Zooplus</t>
  </si>
  <si>
    <t>Protège-canapé</t>
  </si>
  <si>
    <t>Smartpet Protège-canapé réversible - L 170 x l 298 cm (1 pour Sam, 1 pour Ch)</t>
  </si>
  <si>
    <t>Prévention et traitement des infestations par les puces</t>
  </si>
  <si>
    <t>Advantix très grand chien (40 - 60 kg) - 6 pipettes</t>
  </si>
  <si>
    <t>Dogteur,com</t>
  </si>
  <si>
    <t xml:space="preserve">SWIFFER Duster Recharges Dépoussiérantes </t>
  </si>
  <si>
    <t>SWIFFER Duster Recharges Dépoussiérantes x10</t>
  </si>
  <si>
    <t>Balai à franges imprégné O'Cedar</t>
  </si>
  <si>
    <t>Balai à franges imprégné triangulaire - petites surfaces</t>
  </si>
  <si>
    <t>Raid diffuseur électrique</t>
  </si>
  <si>
    <t xml:space="preserve">Raid diffuseur électrique liquide advanced 40 nuits - durée réglable - 1 diffuseur + 1 recharge </t>
  </si>
  <si>
    <t>Lampe torche</t>
  </si>
  <si>
    <t>Lampe torche Nitecore EC23 avec 1 accumulateur 3500 mAh</t>
  </si>
  <si>
    <t>Elumeen</t>
  </si>
  <si>
    <t>Chargeur Nitecore F1 FlexBank</t>
  </si>
  <si>
    <t>Accumulateur Nitecore 18650 3500 mAh</t>
  </si>
  <si>
    <t>Pack 2 piles lithium CR123A 3V</t>
  </si>
  <si>
    <t>Lampe à pétrole</t>
  </si>
  <si>
    <t>Lampe à pétrole - Toupie verre / couleur verte</t>
  </si>
  <si>
    <t>Gaudard</t>
  </si>
  <si>
    <t>Autocollant Alfa Romeo</t>
  </si>
  <si>
    <t>65MM Autocollant Alfa Romeo pour moyeu de moyeu de roue</t>
  </si>
  <si>
    <t>Stickers-auto-moto,fr</t>
  </si>
  <si>
    <t>Colliers de serrage type RILSAN</t>
  </si>
  <si>
    <t>100 Colliers de serrage type RILSAN - COLSON Blanc 100 x 2,5 mm</t>
  </si>
  <si>
    <t>100 Colliers de serrage type RILSAN / COLSON Blanc 200 x 3,6 mm</t>
  </si>
  <si>
    <t>Adaptateur secteur pour Olympus</t>
  </si>
  <si>
    <t>Adaptateur secteur E-8AC E-7AU E-7AE E-7AC pour Olympus Caméras</t>
  </si>
  <si>
    <t>AliExpress</t>
  </si>
  <si>
    <t>Priorité d'achat</t>
  </si>
  <si>
    <t>Secteur Concerné</t>
  </si>
  <si>
    <t>Lien vers la page Web de l'article</t>
  </si>
  <si>
    <t>Détail de l'article</t>
  </si>
  <si>
    <t>Nom du Commerce</t>
  </si>
  <si>
    <t>Montant Global</t>
  </si>
  <si>
    <t>Habillement</t>
  </si>
  <si>
    <t xml:space="preserve">Boxers en coton stretch </t>
  </si>
  <si>
    <t>Boxers en coton stretch pour homme avec large ceinture imprimée (lot de 2)</t>
  </si>
  <si>
    <t>GEMO</t>
  </si>
  <si>
    <t>Tee-shirt homme regular à manches courtes en coton bio</t>
  </si>
  <si>
    <t>Tee-shirt homme regular à manches courtes en coton bio couleur Marine)</t>
  </si>
  <si>
    <t>Lot de 5 paires de chaussettes hautes bicolores</t>
  </si>
  <si>
    <t>Lot de 5 paires de chaussettes hautes bicolores (noir)(39-42)</t>
  </si>
  <si>
    <t>DECATHLON</t>
  </si>
  <si>
    <t>Chaussures bateau homme confort dessus cuir à semelle épaisse</t>
  </si>
  <si>
    <t>Chaussures bateau</t>
  </si>
  <si>
    <t xml:space="preserve">Vernis pour meuble </t>
  </si>
  <si>
    <t>Verre trempé table basse SaM</t>
  </si>
  <si>
    <t>PLAKGLASS</t>
  </si>
  <si>
    <t>Verre trempé, Epaisseur 6 mm - 600 X 600 mm (+/- 5.4 Kg) Table basse SaM (couleur Bronze) (19,00 € Chronopost)</t>
  </si>
  <si>
    <t>Ponceuse vibrante</t>
  </si>
  <si>
    <t xml:space="preserve">Makita BO4565K Ponceuse de Paume 200 W </t>
  </si>
  <si>
    <t>Vernis Bois Intérieur</t>
  </si>
  <si>
    <t>Vernis Bois Intérieur, Chêne Doré Satin, 0,25L, Bondex 0,25l (12,70)</t>
  </si>
  <si>
    <t>crème liquide Bridelice</t>
  </si>
  <si>
    <t>huile tournesol Lesieur</t>
  </si>
  <si>
    <t>sac 10kg</t>
  </si>
  <si>
    <t>pommes de terre Bintje</t>
  </si>
  <si>
    <t>champignons émincés</t>
  </si>
  <si>
    <t>épice curry</t>
  </si>
  <si>
    <t>pois chiches</t>
  </si>
  <si>
    <t>Test</t>
  </si>
  <si>
    <t>https://forum.excel-pratique.com/viewtopic.php?f=2&amp;t=136544</t>
  </si>
  <si>
    <t>Montant</t>
  </si>
  <si>
    <t>Suivi Annuel</t>
  </si>
  <si>
    <t>Année</t>
  </si>
  <si>
    <t>Montant total</t>
  </si>
  <si>
    <t>Achats Epicerie Divers</t>
  </si>
  <si>
    <t>pack 3x200g</t>
  </si>
  <si>
    <t>boîte distrib 14g</t>
  </si>
  <si>
    <t>Memo Annuel Epicerie</t>
  </si>
  <si>
    <r>
      <t xml:space="preserve">Saisie date  </t>
    </r>
    <r>
      <rPr>
        <b/>
        <sz val="12"/>
        <color rgb="FFFF0000"/>
        <rFont val="Calibri"/>
        <family val="2"/>
      </rPr>
      <t>ctrl + ;</t>
    </r>
  </si>
  <si>
    <t xml:space="preserve">Opérations journalières </t>
  </si>
  <si>
    <t>(essayez de faire une ligne par journée)</t>
  </si>
  <si>
    <t>Patée Netto</t>
  </si>
  <si>
    <t>Ail Violet</t>
  </si>
  <si>
    <t>filet 250g</t>
  </si>
  <si>
    <t>barquette 1kg</t>
  </si>
  <si>
    <t>viande poulet hauts de cuisse seuls</t>
  </si>
  <si>
    <t>viande poulet patte avec haut de cuisse</t>
  </si>
  <si>
    <t>pack de 4</t>
  </si>
  <si>
    <t>boîte 32 tablettes</t>
  </si>
  <si>
    <t>boîte distrib 100g</t>
  </si>
  <si>
    <t>épice poivre noir Netto en grains</t>
  </si>
  <si>
    <t>épice poivre blanc Cigalou en grains</t>
  </si>
  <si>
    <t>AR</t>
  </si>
  <si>
    <t>pommes de terre chair tendre</t>
  </si>
  <si>
    <t>sac de 4 kg</t>
  </si>
  <si>
    <t>viande bœuf steak haché</t>
  </si>
  <si>
    <t>blister de 20 pieces</t>
  </si>
  <si>
    <t>blister de 6</t>
  </si>
  <si>
    <t>sirop orange</t>
  </si>
  <si>
    <t>huile tournesol Netto</t>
  </si>
  <si>
    <t>fromage emmental râpé Netto</t>
  </si>
  <si>
    <t>fromage emmental râpé Président</t>
  </si>
  <si>
    <t>sachet 200 g</t>
  </si>
  <si>
    <t>barquette 2,5kg</t>
  </si>
  <si>
    <t>pâtes penne rigate</t>
  </si>
  <si>
    <t>insecticide liquide recharge Raid</t>
  </si>
  <si>
    <t>insecticide liquide recharge Catch</t>
  </si>
  <si>
    <t>café NESCAFE special filtre décaféiné</t>
  </si>
  <si>
    <t>sac poubelle 50l profonde Netto</t>
  </si>
  <si>
    <t>rouleau de 10 sacs</t>
  </si>
  <si>
    <t>sac poubelle 50l profonde avec poignées</t>
  </si>
  <si>
    <t>fouet à battre</t>
  </si>
  <si>
    <t>Désignation</t>
  </si>
  <si>
    <t>Œufs boite</t>
  </si>
  <si>
    <t>bte de 6</t>
  </si>
  <si>
    <t xml:space="preserve">Pain de mie Harry </t>
  </si>
  <si>
    <t>Café Soluble Nescafé</t>
  </si>
  <si>
    <t>Tomates rondes</t>
  </si>
  <si>
    <t>0,558kg</t>
  </si>
  <si>
    <t>Pommes Golden</t>
  </si>
  <si>
    <t>détail</t>
  </si>
  <si>
    <t>condition.</t>
  </si>
  <si>
    <t>Qté</t>
  </si>
  <si>
    <t>0,548kg</t>
  </si>
  <si>
    <t>Café Senséo Corsé</t>
  </si>
  <si>
    <t>dosettes</t>
  </si>
  <si>
    <t>750ml</t>
  </si>
  <si>
    <t>Palmolive vaisselle</t>
  </si>
  <si>
    <t>Viennoiseries veille</t>
  </si>
  <si>
    <t>Pain au raisin</t>
  </si>
  <si>
    <t>3pièces</t>
  </si>
  <si>
    <t>Sirop de fraise</t>
  </si>
  <si>
    <t>litre</t>
  </si>
  <si>
    <t>Galettes bretonnes</t>
  </si>
  <si>
    <t>paquet 20</t>
  </si>
  <si>
    <t>Pain au chocolat</t>
  </si>
  <si>
    <t>Chocolat Milka</t>
  </si>
  <si>
    <t>tabl. 100g</t>
  </si>
  <si>
    <t>paq. 550g</t>
  </si>
  <si>
    <t>sach. 15</t>
  </si>
  <si>
    <t>variées</t>
  </si>
  <si>
    <t>Nougat</t>
  </si>
  <si>
    <t>Madeleines</t>
  </si>
  <si>
    <t>sach.500g</t>
  </si>
  <si>
    <t>Longuettes aux raisins</t>
  </si>
  <si>
    <t>Boudoirs</t>
  </si>
  <si>
    <t>400g</t>
  </si>
  <si>
    <t>Sucre Crystal</t>
  </si>
  <si>
    <t>500g</t>
  </si>
  <si>
    <t>Riz Dessert (rond)</t>
  </si>
  <si>
    <t>Sucre Vanillé</t>
  </si>
  <si>
    <t>10 x 7,5g</t>
  </si>
  <si>
    <t>12 pieces</t>
  </si>
  <si>
    <t>Madeleinettes</t>
  </si>
  <si>
    <t>30 pieces</t>
  </si>
  <si>
    <t>Glaces chocolat/vanille</t>
  </si>
  <si>
    <t>6 pieces</t>
  </si>
  <si>
    <t>Speculoos</t>
  </si>
  <si>
    <t>Tuiles aux amandes</t>
  </si>
  <si>
    <t>200g</t>
  </si>
  <si>
    <t>viande poulet pilon seul</t>
  </si>
  <si>
    <t>haricots blancs sauce tomate</t>
  </si>
  <si>
    <t>Lessive X-tra</t>
  </si>
  <si>
    <t>2.2l</t>
  </si>
  <si>
    <t>Melon</t>
  </si>
  <si>
    <t>pièce</t>
  </si>
  <si>
    <t>Pomme Golden</t>
  </si>
  <si>
    <t>kg</t>
  </si>
  <si>
    <t>petit</t>
  </si>
  <si>
    <t>sach. 18</t>
  </si>
  <si>
    <t>Café Senséo Classique</t>
  </si>
  <si>
    <t>Manche à balai métallique</t>
  </si>
  <si>
    <t>Bananes</t>
  </si>
  <si>
    <t>Salade Italienne</t>
  </si>
  <si>
    <t>220g</t>
  </si>
  <si>
    <t>Crème dessert</t>
  </si>
</sst>
</file>

<file path=xl/styles.xml><?xml version="1.0" encoding="utf-8"?>
<styleSheet xmlns="http://schemas.openxmlformats.org/spreadsheetml/2006/main">
  <numFmts count="6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[$-40C]mmm\-yy;@"/>
    <numFmt numFmtId="168" formatCode="mmm"/>
    <numFmt numFmtId="169" formatCode=";;;"/>
  </numFmts>
  <fonts count="2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57"/>
      <name val="Calibri"/>
      <family val="2"/>
    </font>
    <font>
      <b/>
      <sz val="20"/>
      <color indexed="60"/>
      <name val="Calibri"/>
      <family val="2"/>
    </font>
    <font>
      <b/>
      <sz val="16"/>
      <color indexed="57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indexed="1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sz val="11"/>
      <color indexed="10"/>
      <name val="Calibri"/>
      <family val="2"/>
    </font>
    <font>
      <sz val="16"/>
      <color indexed="8"/>
      <name val="Calibri"/>
      <family val="2"/>
    </font>
    <font>
      <b/>
      <sz val="14"/>
      <color indexed="10"/>
      <name val="Calibri"/>
      <family val="2"/>
    </font>
    <font>
      <b/>
      <sz val="20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2"/>
      <color indexed="57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</fills>
  <borders count="8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7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57"/>
      </top>
      <bottom/>
      <diagonal/>
    </border>
    <border>
      <left/>
      <right/>
      <top style="thin">
        <color indexed="57"/>
      </top>
      <bottom/>
      <diagonal/>
    </border>
    <border>
      <left style="thick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/>
      <right/>
      <top style="thin">
        <color indexed="57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57"/>
      </top>
      <bottom/>
      <diagonal/>
    </border>
    <border>
      <left style="thin">
        <color indexed="64"/>
      </left>
      <right style="thick">
        <color indexed="64"/>
      </right>
      <top style="thin">
        <color indexed="57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57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57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57"/>
      </top>
      <bottom/>
      <diagonal/>
    </border>
    <border>
      <left style="thick">
        <color indexed="64"/>
      </left>
      <right style="thick">
        <color indexed="64"/>
      </right>
      <top style="thin">
        <color indexed="57"/>
      </top>
      <bottom/>
      <diagonal/>
    </border>
    <border>
      <left style="thick">
        <color indexed="64"/>
      </left>
      <right style="thick">
        <color indexed="64"/>
      </right>
      <top style="thin">
        <color indexed="57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57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57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21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2" fontId="1" fillId="0" borderId="3" xfId="0" applyNumberFormat="1" applyFont="1" applyFill="1" applyBorder="1" applyAlignment="1">
      <alignment horizontal="center" vertic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4" xfId="0" applyNumberFormat="1" applyBorder="1"/>
    <xf numFmtId="0" fontId="0" fillId="0" borderId="4" xfId="0" applyBorder="1" applyAlignment="1">
      <alignment horizontal="right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4" fontId="0" fillId="0" borderId="4" xfId="0" applyNumberFormat="1" applyBorder="1"/>
    <xf numFmtId="166" fontId="1" fillId="0" borderId="0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2" fontId="0" fillId="2" borderId="10" xfId="0" applyNumberFormat="1" applyFont="1" applyFill="1" applyBorder="1"/>
    <xf numFmtId="0" fontId="8" fillId="3" borderId="11" xfId="0" applyFont="1" applyFill="1" applyBorder="1" applyAlignment="1" applyProtection="1">
      <alignment horizontal="center" vertical="top" wrapText="1"/>
    </xf>
    <xf numFmtId="0" fontId="8" fillId="3" borderId="12" xfId="0" applyFont="1" applyFill="1" applyBorder="1" applyAlignment="1" applyProtection="1">
      <alignment horizontal="center" vertical="top"/>
    </xf>
    <xf numFmtId="0" fontId="8" fillId="3" borderId="6" xfId="0" applyFont="1" applyFill="1" applyBorder="1" applyAlignment="1" applyProtection="1">
      <alignment horizontal="center" vertical="top"/>
    </xf>
    <xf numFmtId="165" fontId="8" fillId="3" borderId="6" xfId="0" applyNumberFormat="1" applyFont="1" applyFill="1" applyBorder="1" applyAlignment="1" applyProtection="1">
      <alignment horizontal="center" vertical="top"/>
    </xf>
    <xf numFmtId="2" fontId="8" fillId="3" borderId="6" xfId="0" applyNumberFormat="1" applyFont="1" applyFill="1" applyBorder="1" applyAlignment="1" applyProtection="1">
      <alignment horizontal="center" vertical="top" wrapText="1"/>
    </xf>
    <xf numFmtId="0" fontId="8" fillId="3" borderId="7" xfId="0" applyFont="1" applyFill="1" applyBorder="1" applyAlignment="1" applyProtection="1">
      <alignment horizontal="center" vertical="top" wrapText="1"/>
    </xf>
    <xf numFmtId="0" fontId="0" fillId="4" borderId="13" xfId="0" applyFont="1" applyFill="1" applyBorder="1" applyAlignment="1" applyProtection="1">
      <alignment horizontal="right"/>
      <protection locked="0"/>
    </xf>
    <xf numFmtId="0" fontId="0" fillId="0" borderId="14" xfId="0" applyFont="1" applyBorder="1" applyProtection="1">
      <protection locked="0"/>
    </xf>
    <xf numFmtId="14" fontId="0" fillId="4" borderId="13" xfId="0" applyNumberFormat="1" applyFont="1" applyFill="1" applyBorder="1" applyAlignment="1" applyProtection="1">
      <alignment horizontal="right"/>
      <protection locked="0"/>
    </xf>
    <xf numFmtId="0" fontId="0" fillId="4" borderId="15" xfId="0" applyFont="1" applyFill="1" applyBorder="1" applyAlignment="1" applyProtection="1">
      <alignment horizontal="right"/>
      <protection locked="0"/>
    </xf>
    <xf numFmtId="0" fontId="0" fillId="0" borderId="16" xfId="0" applyFont="1" applyBorder="1" applyProtection="1">
      <protection locked="0"/>
    </xf>
    <xf numFmtId="2" fontId="0" fillId="6" borderId="17" xfId="0" applyNumberFormat="1" applyFont="1" applyFill="1" applyBorder="1" applyAlignment="1" applyProtection="1">
      <alignment horizontal="right"/>
      <protection locked="0"/>
    </xf>
    <xf numFmtId="2" fontId="0" fillId="6" borderId="18" xfId="0" applyNumberFormat="1" applyFont="1" applyFill="1" applyBorder="1" applyAlignment="1" applyProtection="1">
      <alignment horizontal="right"/>
      <protection locked="0"/>
    </xf>
    <xf numFmtId="0" fontId="0" fillId="0" borderId="14" xfId="0" applyBorder="1" applyProtection="1">
      <protection locked="0"/>
    </xf>
    <xf numFmtId="0" fontId="1" fillId="0" borderId="21" xfId="0" applyFont="1" applyBorder="1" applyAlignment="1">
      <alignment horizontal="center" vertical="center"/>
    </xf>
    <xf numFmtId="0" fontId="8" fillId="3" borderId="22" xfId="0" applyFont="1" applyFill="1" applyBorder="1" applyAlignment="1" applyProtection="1">
      <alignment horizontal="center" vertical="top" wrapText="1"/>
    </xf>
    <xf numFmtId="1" fontId="0" fillId="7" borderId="23" xfId="0" applyNumberFormat="1" applyFont="1" applyFill="1" applyBorder="1" applyAlignment="1" applyProtection="1">
      <alignment horizontal="center"/>
      <protection locked="0"/>
    </xf>
    <xf numFmtId="1" fontId="0" fillId="7" borderId="24" xfId="0" applyNumberFormat="1" applyFont="1" applyFill="1" applyBorder="1" applyAlignment="1" applyProtection="1">
      <alignment horizontal="center"/>
      <protection locked="0"/>
    </xf>
    <xf numFmtId="1" fontId="0" fillId="7" borderId="25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9" fillId="0" borderId="26" xfId="0" applyFont="1" applyBorder="1" applyAlignment="1">
      <alignment horizontal="center" wrapText="1"/>
    </xf>
    <xf numFmtId="1" fontId="9" fillId="0" borderId="26" xfId="0" applyNumberFormat="1" applyFont="1" applyBorder="1" applyAlignment="1">
      <alignment horizontal="center" wrapText="1"/>
    </xf>
    <xf numFmtId="2" fontId="9" fillId="0" borderId="26" xfId="0" applyNumberFormat="1" applyFont="1" applyBorder="1" applyAlignment="1">
      <alignment horizontal="center" wrapText="1"/>
    </xf>
    <xf numFmtId="0" fontId="0" fillId="0" borderId="27" xfId="0" applyBorder="1" applyAlignment="1">
      <alignment wrapText="1"/>
    </xf>
    <xf numFmtId="1" fontId="0" fillId="0" borderId="5" xfId="0" applyNumberFormat="1" applyBorder="1" applyAlignment="1">
      <alignment horizontal="center"/>
    </xf>
    <xf numFmtId="0" fontId="10" fillId="0" borderId="5" xfId="1" applyBorder="1" applyAlignment="1" applyProtection="1"/>
    <xf numFmtId="0" fontId="0" fillId="0" borderId="5" xfId="0" applyBorder="1" applyAlignment="1">
      <alignment wrapText="1"/>
    </xf>
    <xf numFmtId="2" fontId="0" fillId="0" borderId="5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wrapText="1"/>
    </xf>
    <xf numFmtId="1" fontId="0" fillId="0" borderId="28" xfId="0" applyNumberFormat="1" applyBorder="1" applyAlignment="1">
      <alignment horizontal="center"/>
    </xf>
    <xf numFmtId="0" fontId="10" fillId="0" borderId="28" xfId="1" applyBorder="1" applyAlignment="1" applyProtection="1"/>
    <xf numFmtId="0" fontId="0" fillId="0" borderId="28" xfId="0" applyBorder="1" applyAlignment="1">
      <alignment wrapText="1"/>
    </xf>
    <xf numFmtId="2" fontId="0" fillId="0" borderId="28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wrapText="1"/>
    </xf>
    <xf numFmtId="0" fontId="10" fillId="0" borderId="28" xfId="1" applyBorder="1" applyAlignment="1" applyProtection="1">
      <alignment wrapText="1"/>
    </xf>
    <xf numFmtId="0" fontId="0" fillId="0" borderId="30" xfId="0" applyBorder="1"/>
    <xf numFmtId="1" fontId="0" fillId="0" borderId="28" xfId="0" applyNumberFormat="1" applyBorder="1" applyAlignment="1">
      <alignment horizontal="center" wrapText="1"/>
    </xf>
    <xf numFmtId="0" fontId="0" fillId="0" borderId="28" xfId="0" applyBorder="1"/>
    <xf numFmtId="0" fontId="0" fillId="0" borderId="31" xfId="0" applyBorder="1"/>
    <xf numFmtId="0" fontId="0" fillId="0" borderId="32" xfId="0" applyBorder="1"/>
    <xf numFmtId="0" fontId="0" fillId="0" borderId="32" xfId="0" applyBorder="1" applyAlignment="1">
      <alignment wrapText="1"/>
    </xf>
    <xf numFmtId="0" fontId="0" fillId="0" borderId="33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2" xfId="0" applyBorder="1" applyAlignment="1">
      <alignment horizontal="center"/>
    </xf>
    <xf numFmtId="2" fontId="0" fillId="0" borderId="5" xfId="0" applyNumberFormat="1" applyBorder="1"/>
    <xf numFmtId="2" fontId="0" fillId="0" borderId="28" xfId="0" applyNumberFormat="1" applyBorder="1"/>
    <xf numFmtId="2" fontId="0" fillId="0" borderId="32" xfId="0" applyNumberFormat="1" applyBorder="1"/>
    <xf numFmtId="2" fontId="0" fillId="0" borderId="32" xfId="0" applyNumberFormat="1" applyBorder="1" applyAlignment="1">
      <alignment horizontal="center"/>
    </xf>
    <xf numFmtId="0" fontId="10" fillId="0" borderId="0" xfId="1" applyAlignment="1" applyProtection="1"/>
    <xf numFmtId="0" fontId="1" fillId="0" borderId="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/>
    </xf>
    <xf numFmtId="2" fontId="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1" fillId="0" borderId="27" xfId="0" applyNumberFormat="1" applyFont="1" applyFill="1" applyBorder="1" applyAlignment="1">
      <alignment horizontal="center" vertical="center"/>
    </xf>
    <xf numFmtId="165" fontId="0" fillId="2" borderId="9" xfId="0" applyNumberFormat="1" applyFont="1" applyFill="1" applyBorder="1" applyAlignment="1" applyProtection="1">
      <alignment horizontal="center"/>
      <protection locked="0"/>
    </xf>
    <xf numFmtId="165" fontId="0" fillId="2" borderId="34" xfId="0" applyNumberFormat="1" applyFont="1" applyFill="1" applyBorder="1" applyAlignment="1" applyProtection="1">
      <alignment horizontal="center"/>
      <protection locked="0"/>
    </xf>
    <xf numFmtId="165" fontId="0" fillId="2" borderId="35" xfId="0" applyNumberFormat="1" applyFont="1" applyFill="1" applyBorder="1" applyAlignment="1" applyProtection="1">
      <alignment horizontal="center"/>
      <protection locked="0"/>
    </xf>
    <xf numFmtId="165" fontId="0" fillId="2" borderId="36" xfId="0" applyNumberFormat="1" applyFont="1" applyFill="1" applyBorder="1" applyAlignment="1" applyProtection="1">
      <alignment horizontal="center"/>
      <protection locked="0"/>
    </xf>
    <xf numFmtId="165" fontId="0" fillId="2" borderId="12" xfId="0" applyNumberFormat="1" applyFont="1" applyFill="1" applyBorder="1" applyAlignment="1" applyProtection="1">
      <alignment horizontal="center"/>
      <protection locked="0"/>
    </xf>
    <xf numFmtId="165" fontId="0" fillId="2" borderId="37" xfId="0" applyNumberFormat="1" applyFont="1" applyFill="1" applyBorder="1" applyAlignment="1" applyProtection="1">
      <alignment horizontal="center"/>
      <protection locked="0"/>
    </xf>
    <xf numFmtId="2" fontId="9" fillId="5" borderId="19" xfId="0" applyNumberFormat="1" applyFont="1" applyFill="1" applyBorder="1" applyAlignment="1" applyProtection="1">
      <alignment horizontal="center" vertical="center"/>
      <protection locked="0"/>
    </xf>
    <xf numFmtId="2" fontId="9" fillId="5" borderId="39" xfId="0" applyNumberFormat="1" applyFont="1" applyFill="1" applyBorder="1" applyAlignment="1" applyProtection="1">
      <alignment horizontal="center" vertical="center"/>
      <protection locked="0"/>
    </xf>
    <xf numFmtId="2" fontId="9" fillId="5" borderId="40" xfId="0" applyNumberFormat="1" applyFont="1" applyFill="1" applyBorder="1" applyAlignment="1" applyProtection="1">
      <alignment horizontal="center" vertical="center"/>
      <protection locked="0"/>
    </xf>
    <xf numFmtId="2" fontId="9" fillId="0" borderId="2" xfId="0" applyNumberFormat="1" applyFont="1" applyBorder="1" applyAlignment="1">
      <alignment horizontal="center" vertical="center"/>
    </xf>
    <xf numFmtId="2" fontId="0" fillId="2" borderId="41" xfId="0" applyNumberFormat="1" applyFont="1" applyFill="1" applyBorder="1"/>
    <xf numFmtId="166" fontId="2" fillId="0" borderId="7" xfId="0" applyNumberFormat="1" applyFont="1" applyBorder="1" applyAlignment="1">
      <alignment horizontal="center" vertical="top"/>
    </xf>
    <xf numFmtId="2" fontId="9" fillId="5" borderId="38" xfId="0" applyNumberFormat="1" applyFont="1" applyFill="1" applyBorder="1" applyProtection="1"/>
    <xf numFmtId="2" fontId="9" fillId="0" borderId="4" xfId="0" applyNumberFormat="1" applyFont="1" applyBorder="1"/>
    <xf numFmtId="2" fontId="9" fillId="0" borderId="0" xfId="0" applyNumberFormat="1" applyFont="1"/>
    <xf numFmtId="0" fontId="10" fillId="0" borderId="0" xfId="1" applyAlignment="1" applyProtection="1">
      <alignment horizontal="right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166" fontId="1" fillId="0" borderId="33" xfId="0" applyNumberFormat="1" applyFont="1" applyBorder="1" applyAlignment="1" applyProtection="1">
      <alignment horizontal="center"/>
    </xf>
    <xf numFmtId="0" fontId="1" fillId="0" borderId="30" xfId="0" applyNumberFormat="1" applyFont="1" applyBorder="1" applyAlignment="1">
      <alignment horizontal="center"/>
    </xf>
    <xf numFmtId="2" fontId="1" fillId="0" borderId="45" xfId="0" applyNumberFormat="1" applyFont="1" applyBorder="1" applyAlignment="1">
      <alignment horizontal="center"/>
    </xf>
    <xf numFmtId="2" fontId="0" fillId="0" borderId="33" xfId="0" applyNumberFormat="1" applyBorder="1" applyProtection="1">
      <protection locked="0"/>
    </xf>
    <xf numFmtId="2" fontId="0" fillId="0" borderId="32" xfId="0" applyNumberFormat="1" applyBorder="1" applyProtection="1">
      <protection locked="0"/>
    </xf>
    <xf numFmtId="2" fontId="0" fillId="0" borderId="2" xfId="0" applyNumberFormat="1" applyBorder="1" applyProtection="1">
      <protection locked="0"/>
    </xf>
    <xf numFmtId="0" fontId="0" fillId="0" borderId="45" xfId="0" applyBorder="1" applyAlignment="1" applyProtection="1">
      <alignment horizontal="center"/>
      <protection locked="0"/>
    </xf>
    <xf numFmtId="166" fontId="1" fillId="0" borderId="29" xfId="0" applyNumberFormat="1" applyFont="1" applyBorder="1" applyAlignment="1" applyProtection="1">
      <alignment horizontal="center"/>
    </xf>
    <xf numFmtId="2" fontId="1" fillId="0" borderId="46" xfId="0" applyNumberFormat="1" applyFont="1" applyBorder="1" applyAlignment="1">
      <alignment horizontal="center"/>
    </xf>
    <xf numFmtId="2" fontId="0" fillId="0" borderId="29" xfId="0" applyNumberFormat="1" applyBorder="1" applyProtection="1">
      <protection locked="0"/>
    </xf>
    <xf numFmtId="2" fontId="0" fillId="0" borderId="28" xfId="0" applyNumberFormat="1" applyBorder="1" applyProtection="1">
      <protection locked="0"/>
    </xf>
    <xf numFmtId="2" fontId="0" fillId="0" borderId="30" xfId="0" applyNumberFormat="1" applyBorder="1" applyProtection="1">
      <protection locked="0"/>
    </xf>
    <xf numFmtId="0" fontId="0" fillId="0" borderId="46" xfId="0" applyBorder="1" applyAlignment="1" applyProtection="1">
      <alignment horizontal="center"/>
      <protection locked="0"/>
    </xf>
    <xf numFmtId="14" fontId="0" fillId="0" borderId="46" xfId="0" applyNumberFormat="1" applyBorder="1" applyAlignment="1" applyProtection="1">
      <alignment horizontal="center"/>
      <protection locked="0"/>
    </xf>
    <xf numFmtId="166" fontId="1" fillId="0" borderId="33" xfId="0" applyNumberFormat="1" applyFont="1" applyBorder="1" applyAlignment="1" applyProtection="1">
      <alignment horizontal="center"/>
      <protection locked="0"/>
    </xf>
    <xf numFmtId="166" fontId="1" fillId="0" borderId="29" xfId="0" applyNumberFormat="1" applyFont="1" applyBorder="1" applyAlignment="1" applyProtection="1">
      <alignment horizontal="center"/>
      <protection locked="0"/>
    </xf>
    <xf numFmtId="166" fontId="1" fillId="0" borderId="3" xfId="0" applyNumberFormat="1" applyFont="1" applyBorder="1" applyAlignment="1" applyProtection="1">
      <alignment horizontal="center"/>
    </xf>
    <xf numFmtId="2" fontId="1" fillId="0" borderId="48" xfId="0" applyNumberFormat="1" applyFont="1" applyBorder="1" applyAlignment="1">
      <alignment horizontal="center"/>
    </xf>
    <xf numFmtId="2" fontId="0" fillId="0" borderId="3" xfId="0" applyNumberFormat="1" applyBorder="1" applyProtection="1">
      <protection locked="0"/>
    </xf>
    <xf numFmtId="2" fontId="0" fillId="0" borderId="5" xfId="0" applyNumberFormat="1" applyBorder="1" applyProtection="1">
      <protection locked="0"/>
    </xf>
    <xf numFmtId="166" fontId="15" fillId="0" borderId="33" xfId="0" applyNumberFormat="1" applyFont="1" applyBorder="1" applyAlignment="1">
      <alignment horizontal="center" vertical="center"/>
    </xf>
    <xf numFmtId="164" fontId="15" fillId="0" borderId="49" xfId="0" applyNumberFormat="1" applyFont="1" applyBorder="1" applyAlignment="1">
      <alignment horizontal="center" vertical="center"/>
    </xf>
    <xf numFmtId="0" fontId="1" fillId="0" borderId="59" xfId="0" applyNumberFormat="1" applyFont="1" applyBorder="1" applyAlignment="1">
      <alignment horizontal="center"/>
    </xf>
    <xf numFmtId="167" fontId="1" fillId="0" borderId="27" xfId="0" applyNumberFormat="1" applyFont="1" applyBorder="1" applyAlignment="1">
      <alignment horizontal="center"/>
    </xf>
    <xf numFmtId="168" fontId="21" fillId="0" borderId="20" xfId="0" applyNumberFormat="1" applyFont="1" applyBorder="1" applyAlignment="1">
      <alignment horizontal="center" vertical="center" wrapText="1"/>
    </xf>
    <xf numFmtId="167" fontId="1" fillId="0" borderId="60" xfId="0" applyNumberFormat="1" applyFont="1" applyBorder="1" applyAlignment="1">
      <alignment horizontal="center"/>
    </xf>
    <xf numFmtId="167" fontId="1" fillId="0" borderId="61" xfId="0" applyNumberFormat="1" applyFont="1" applyBorder="1" applyAlignment="1">
      <alignment horizontal="center"/>
    </xf>
    <xf numFmtId="169" fontId="0" fillId="0" borderId="0" xfId="0" applyNumberFormat="1" applyAlignment="1" applyProtection="1">
      <alignment horizontal="center"/>
    </xf>
    <xf numFmtId="169" fontId="1" fillId="0" borderId="0" xfId="0" applyNumberFormat="1" applyFont="1" applyAlignment="1" applyProtection="1">
      <alignment horizontal="center"/>
    </xf>
    <xf numFmtId="0" fontId="7" fillId="0" borderId="61" xfId="0" applyNumberFormat="1" applyFont="1" applyBorder="1" applyAlignment="1">
      <alignment horizontal="center" vertical="center"/>
    </xf>
    <xf numFmtId="165" fontId="0" fillId="2" borderId="62" xfId="0" applyNumberFormat="1" applyFont="1" applyFill="1" applyBorder="1" applyAlignment="1" applyProtection="1">
      <alignment horizontal="center"/>
      <protection locked="0"/>
    </xf>
    <xf numFmtId="165" fontId="0" fillId="2" borderId="63" xfId="0" applyNumberFormat="1" applyFont="1" applyFill="1" applyBorder="1" applyAlignment="1" applyProtection="1">
      <alignment horizontal="center"/>
      <protection locked="0"/>
    </xf>
    <xf numFmtId="2" fontId="9" fillId="5" borderId="6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6" fontId="0" fillId="0" borderId="0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wrapText="1"/>
      <protection locked="0"/>
    </xf>
    <xf numFmtId="0" fontId="0" fillId="0" borderId="65" xfId="0" applyBorder="1" applyAlignment="1" applyProtection="1">
      <alignment wrapText="1"/>
      <protection locked="0"/>
    </xf>
    <xf numFmtId="0" fontId="0" fillId="0" borderId="32" xfId="0" applyBorder="1" applyAlignment="1" applyProtection="1">
      <alignment wrapText="1"/>
      <protection locked="0"/>
    </xf>
    <xf numFmtId="0" fontId="0" fillId="0" borderId="66" xfId="0" applyBorder="1" applyAlignment="1" applyProtection="1">
      <alignment wrapText="1"/>
      <protection locked="0"/>
    </xf>
    <xf numFmtId="166" fontId="0" fillId="0" borderId="46" xfId="0" applyNumberFormat="1" applyBorder="1" applyAlignment="1" applyProtection="1">
      <alignment horizontal="center" vertical="center"/>
      <protection locked="0"/>
    </xf>
    <xf numFmtId="166" fontId="0" fillId="0" borderId="45" xfId="0" applyNumberFormat="1" applyBorder="1" applyAlignment="1" applyProtection="1">
      <alignment horizontal="center" vertical="center"/>
      <protection locked="0"/>
    </xf>
    <xf numFmtId="0" fontId="0" fillId="0" borderId="67" xfId="0" applyBorder="1" applyAlignment="1" applyProtection="1">
      <alignment wrapText="1"/>
      <protection locked="0"/>
    </xf>
    <xf numFmtId="0" fontId="0" fillId="0" borderId="68" xfId="0" applyBorder="1" applyAlignment="1" applyProtection="1">
      <alignment wrapText="1"/>
      <protection locked="0"/>
    </xf>
    <xf numFmtId="0" fontId="0" fillId="0" borderId="70" xfId="0" applyBorder="1" applyAlignment="1" applyProtection="1">
      <alignment wrapText="1"/>
      <protection locked="0"/>
    </xf>
    <xf numFmtId="0" fontId="0" fillId="0" borderId="71" xfId="0" applyBorder="1" applyAlignment="1" applyProtection="1">
      <alignment wrapText="1"/>
      <protection locked="0"/>
    </xf>
    <xf numFmtId="0" fontId="0" fillId="0" borderId="72" xfId="0" applyBorder="1" applyAlignment="1" applyProtection="1">
      <alignment wrapText="1"/>
      <protection locked="0"/>
    </xf>
    <xf numFmtId="166" fontId="0" fillId="0" borderId="53" xfId="0" applyNumberFormat="1" applyBorder="1" applyAlignment="1" applyProtection="1">
      <alignment horizontal="center" vertical="center"/>
      <protection locked="0"/>
    </xf>
    <xf numFmtId="0" fontId="9" fillId="0" borderId="75" xfId="0" applyFont="1" applyBorder="1" applyAlignment="1" applyProtection="1">
      <alignment wrapText="1"/>
      <protection locked="0"/>
    </xf>
    <xf numFmtId="0" fontId="9" fillId="0" borderId="76" xfId="0" applyFont="1" applyBorder="1" applyAlignment="1" applyProtection="1">
      <alignment wrapText="1"/>
      <protection locked="0"/>
    </xf>
    <xf numFmtId="0" fontId="9" fillId="0" borderId="77" xfId="0" applyFont="1" applyBorder="1" applyAlignment="1" applyProtection="1">
      <alignment wrapText="1"/>
      <protection locked="0"/>
    </xf>
    <xf numFmtId="166" fontId="9" fillId="0" borderId="26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78" xfId="0" applyBorder="1" applyAlignment="1" applyProtection="1">
      <alignment wrapText="1"/>
      <protection locked="0"/>
    </xf>
    <xf numFmtId="0" fontId="0" fillId="0" borderId="79" xfId="0" applyBorder="1" applyAlignment="1" applyProtection="1">
      <alignment wrapText="1"/>
      <protection locked="0"/>
    </xf>
    <xf numFmtId="0" fontId="0" fillId="0" borderId="80" xfId="0" applyBorder="1" applyAlignment="1" applyProtection="1">
      <alignment wrapText="1"/>
      <protection locked="0"/>
    </xf>
    <xf numFmtId="166" fontId="0" fillId="0" borderId="81" xfId="0" applyNumberForma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9" xfId="0" applyFont="1" applyBorder="1" applyAlignment="1"/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/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0" fillId="0" borderId="3" xfId="0" applyBorder="1" applyAlignment="1"/>
    <xf numFmtId="166" fontId="7" fillId="0" borderId="19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0" borderId="82" xfId="0" applyBorder="1" applyAlignment="1" applyProtection="1">
      <alignment wrapText="1"/>
      <protection locked="0"/>
    </xf>
    <xf numFmtId="0" fontId="0" fillId="0" borderId="83" xfId="0" applyBorder="1" applyAlignment="1" applyProtection="1">
      <alignment wrapText="1"/>
      <protection locked="0"/>
    </xf>
    <xf numFmtId="0" fontId="18" fillId="0" borderId="19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14" fillId="0" borderId="47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166" fontId="15" fillId="0" borderId="19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2" fillId="0" borderId="56" xfId="0" applyFont="1" applyBorder="1" applyAlignment="1">
      <alignment vertical="center" wrapText="1"/>
    </xf>
    <xf numFmtId="0" fontId="2" fillId="0" borderId="54" xfId="0" applyFont="1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9" fillId="0" borderId="73" xfId="0" applyFont="1" applyBorder="1" applyAlignment="1" applyProtection="1">
      <alignment wrapText="1"/>
      <protection locked="0"/>
    </xf>
    <xf numFmtId="0" fontId="9" fillId="0" borderId="74" xfId="0" applyFont="1" applyBorder="1" applyAlignment="1" applyProtection="1">
      <alignment wrapText="1"/>
      <protection locked="0"/>
    </xf>
    <xf numFmtId="0" fontId="0" fillId="0" borderId="52" xfId="0" applyBorder="1" applyAlignment="1" applyProtection="1">
      <alignment wrapText="1"/>
      <protection locked="0"/>
    </xf>
    <xf numFmtId="0" fontId="0" fillId="0" borderId="69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36" xfId="0" applyBorder="1" applyAlignment="1" applyProtection="1">
      <alignment wrapText="1"/>
      <protection locked="0"/>
    </xf>
    <xf numFmtId="0" fontId="0" fillId="0" borderId="61" xfId="0" applyBorder="1" applyAlignment="1" applyProtection="1">
      <alignment wrapText="1"/>
      <protection locked="0"/>
    </xf>
    <xf numFmtId="0" fontId="0" fillId="0" borderId="37" xfId="0" applyBorder="1" applyAlignment="1" applyProtection="1">
      <alignment wrapText="1"/>
      <protection locked="0"/>
    </xf>
    <xf numFmtId="0" fontId="0" fillId="0" borderId="84" xfId="0" applyBorder="1" applyAlignment="1" applyProtection="1">
      <alignment wrapText="1"/>
      <protection locked="0"/>
    </xf>
    <xf numFmtId="0" fontId="0" fillId="0" borderId="85" xfId="0" applyBorder="1" applyAlignment="1" applyProtection="1">
      <alignment wrapText="1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3175</xdr:rowOff>
    </xdr:from>
    <xdr:to>
      <xdr:col>7</xdr:col>
      <xdr:colOff>590551</xdr:colOff>
      <xdr:row>2</xdr:row>
      <xdr:rowOff>180975</xdr:rowOff>
    </xdr:to>
    <xdr:sp macro="[0]!test_Imprime" textlink="">
      <xdr:nvSpPr>
        <xdr:cNvPr id="2" name="Ellipse 1"/>
        <xdr:cNvSpPr/>
      </xdr:nvSpPr>
      <xdr:spPr>
        <a:xfrm>
          <a:off x="6543675" y="460375"/>
          <a:ext cx="1171576" cy="3778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&#233;l&#233;chargements\Epicer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picerie"/>
    </sheetNames>
    <definedNames>
      <definedName name="RepAn"/>
      <definedName name="RepM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6544" TargetMode="External"/><Relationship Id="rId6" Type="http://schemas.openxmlformats.org/officeDocument/2006/relationships/comments" Target="../comments1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cdiscount.com/maison/cuisson/planche-a-decouper-en-marbre-imitation-40-24-0-9cm/f-11789120302-auc0656795202558.html?idOffre=329913739" TargetMode="External"/><Relationship Id="rId18" Type="http://schemas.openxmlformats.org/officeDocument/2006/relationships/hyperlink" Target="https://www.cdiscount.com/maison/linge-maison/couettes-et-oreillers/couettes/l-117621202.html" TargetMode="External"/><Relationship Id="rId26" Type="http://schemas.openxmlformats.org/officeDocument/2006/relationships/hyperlink" Target="https://www.cdiscount.com/maison/tapis/caillebotis-caoutchouc-150cm-x-100cm-x-2-2cm-noi/f-1172505-auc7106074343586.html" TargetMode="External"/><Relationship Id="rId39" Type="http://schemas.openxmlformats.org/officeDocument/2006/relationships/hyperlink" Target="https://www.elumeen.com/chargeur-intelligent-nitecore-f1.html" TargetMode="External"/><Relationship Id="rId3" Type="http://schemas.openxmlformats.org/officeDocument/2006/relationships/hyperlink" Target="https://www.cdiscount.com/informatique/cartouche-encre-toner/cartouches-d-encre-epson-29-29xl-compatible-avec-e/f-10706-goh0603658762698.html" TargetMode="External"/><Relationship Id="rId21" Type="http://schemas.openxmlformats.org/officeDocument/2006/relationships/hyperlink" Target="https://www.cdiscount.com/maison/linge-maison/couverture-matelassee-microfibre-grand-luxe-220x/f-11762012105-auc5411489492005.html" TargetMode="External"/><Relationship Id="rId34" Type="http://schemas.openxmlformats.org/officeDocument/2006/relationships/hyperlink" Target="https://www.cdiscount.com/au-quotidien/droguerie/swiffer-duster-recharges-depoussierantes-x10/f-127060403-auc5410076291564.html?idOffre=131970278" TargetMode="External"/><Relationship Id="rId42" Type="http://schemas.openxmlformats.org/officeDocument/2006/relationships/hyperlink" Target="https://www.gaudard.com/lampes-lampes-a-petrole-lampes-en-verre-et-verre-opale-toupie-verre-couleur-verte,10-545.htm" TargetMode="External"/><Relationship Id="rId47" Type="http://schemas.openxmlformats.org/officeDocument/2006/relationships/hyperlink" Target="https://www.gemo.fr/produit/boxers-en-coton-stretch-pour-homme-avec-large-ceinture-imprimee-lot-de-2-/GEMO_638694" TargetMode="External"/><Relationship Id="rId50" Type="http://schemas.openxmlformats.org/officeDocument/2006/relationships/hyperlink" Target="https://www.timberland.fr/shop/fr/tbl-fr/homme-chaussures/chaussure-bateau-classique-pour-homme-en-marron-76015214" TargetMode="External"/><Relationship Id="rId7" Type="http://schemas.openxmlformats.org/officeDocument/2006/relationships/hyperlink" Target="https://www.macameraespion.com/tous-les-produits/997-3028-lunettes-camera-espion-wifi.html" TargetMode="External"/><Relationship Id="rId12" Type="http://schemas.openxmlformats.org/officeDocument/2006/relationships/hyperlink" Target="https://www.amazon.fr/El%C3%A9phant-Serpilli%C3%A8re-Gaufr%C3%A9e-Taille-XXL/dp/B01GTL5BBQ" TargetMode="External"/><Relationship Id="rId17" Type="http://schemas.openxmlformats.org/officeDocument/2006/relationships/hyperlink" Target="https://blog.but.fr/article/comment-choisir-les-dimensions-dune-couette/" TargetMode="External"/><Relationship Id="rId25" Type="http://schemas.openxmlformats.org/officeDocument/2006/relationships/hyperlink" Target="https://www.blancheporte.fr/b/maison/rideau-voilage-store/rideau-occultant-isolant-328006-17377.html?DL=17377&amp;coloris=01_1652540&amp;taille=210&amp;R=1652540" TargetMode="External"/><Relationship Id="rId33" Type="http://schemas.openxmlformats.org/officeDocument/2006/relationships/hyperlink" Target="https://www.dogteur.com/advantix-tres-grand-chien-40-60-kg-6-pipettes.html" TargetMode="External"/><Relationship Id="rId38" Type="http://schemas.openxmlformats.org/officeDocument/2006/relationships/hyperlink" Target="https://www.elumeen.com/lampe-torche-nitecore-ec23.html" TargetMode="External"/><Relationship Id="rId46" Type="http://schemas.openxmlformats.org/officeDocument/2006/relationships/hyperlink" Target="https://fr.aliexpress.com/item/1566126280.html?spm=a2g0w.10010108.1000013.3.116b72651dVSU6&amp;traffic_analysisId=recommend_2088_2_90158_iswistore&amp;scm=1007.13339.90158.0&amp;pvid=23d73b6f-08f5-408b-9b2e-1d4c3ba24b36&amp;tpp=1" TargetMode="External"/><Relationship Id="rId2" Type="http://schemas.openxmlformats.org/officeDocument/2006/relationships/hyperlink" Target="https://www.epson.fr/viewcon/corporatesite/products/mainunits/overview/C11CF32401?cid=oli:olicos:CLK1-xp245-FR:000::ICNUM=4&amp;IC01=K,43&amp;IC02=Y,20&amp;IC03=M,15&amp;IC04=C,13&amp;IC05=&amp;IC06=" TargetMode="External"/><Relationship Id="rId16" Type="http://schemas.openxmlformats.org/officeDocument/2006/relationships/hyperlink" Target="https://www.cdiscount.com/maison/linge-maison/housse-de-matelas-integrale-dimensions-140/f-11762011202-auc3700886101712.html?idOffre=114782768" TargetMode="External"/><Relationship Id="rId20" Type="http://schemas.openxmlformats.org/officeDocument/2006/relationships/hyperlink" Target="https://www.cdiscount.com/maison/linge-maison/ligne-drap-housse-magnifique-lot-de-2-draps-housse/f-1176218-auc8091101584256.html" TargetMode="External"/><Relationship Id="rId29" Type="http://schemas.openxmlformats.org/officeDocument/2006/relationships/hyperlink" Target="https://www.ebay.fr/itm/Ampli-LUXMAN-LV90/283701418257?hash=item420dec1911:g:X24AAOSw7qRd3SZI" TargetMode="External"/><Relationship Id="rId41" Type="http://schemas.openxmlformats.org/officeDocument/2006/relationships/hyperlink" Target="https://www.elumeen.com/pack-12-piles-lithium-cr123-3v-1286.html" TargetMode="External"/><Relationship Id="rId54" Type="http://schemas.openxmlformats.org/officeDocument/2006/relationships/printerSettings" Target="../printerSettings/printerSettings3.bin"/><Relationship Id="rId1" Type="http://schemas.openxmlformats.org/officeDocument/2006/relationships/hyperlink" Target="https://www.seikoclocks.fr/horloges-murales/380-QXR210KN-4517228829420.html" TargetMode="External"/><Relationship Id="rId6" Type="http://schemas.openxmlformats.org/officeDocument/2006/relationships/hyperlink" Target="https://www.amazon.fr/SpyCameraCCTV-Feathers-Cam%C3%A9ra-Nocturne-R%C3%A9cepteur/dp/B01MQDQ8P5/ref=sr_1_1?ie=UTF8&amp;qid=1529315605&amp;sr=8-1&amp;keywords=camera+nichoir" TargetMode="External"/><Relationship Id="rId11" Type="http://schemas.openxmlformats.org/officeDocument/2006/relationships/hyperlink" Target="https://www.cdiscount.com/maison/linge-maison/torchons-special-vaisselle-verre-vendu-par-lot/f-117620204-auc2009829330372.html?idOffre=115899522" TargetMode="External"/><Relationship Id="rId24" Type="http://schemas.openxmlformats.org/officeDocument/2006/relationships/hyperlink" Target="https://www.francoisesaget.com/fr-fr/p/pauline_edredongris?LGWCODE=18342;101327;5833&amp;esl-k=sem-google|ng|c155682400017|m|kpla333619493164|p|t|dc|a41338506372|g690711346&amp;gclid=EAIaIQobChMIxtLvluqo5gIVClPTCh1enQ-YEAQYEiABEgKRVPD_BwE" TargetMode="External"/><Relationship Id="rId32" Type="http://schemas.openxmlformats.org/officeDocument/2006/relationships/hyperlink" Target="https://www.zooplus.fr/shop/chiens/corbeilles_paniers_chien/couvertures_chien/couverture_laine_polaire_chien/766215" TargetMode="External"/><Relationship Id="rId37" Type="http://schemas.openxmlformats.org/officeDocument/2006/relationships/hyperlink" Target="https://www.whatsinsidescjohnson.com/fr/fr/brands/raid/raid-diffuseur-electrique-advanced--liquide--40-nuits" TargetMode="External"/><Relationship Id="rId40" Type="http://schemas.openxmlformats.org/officeDocument/2006/relationships/hyperlink" Target="https://www.elumeen.com/accumulateur-nitecore-18650-3500-mah.html" TargetMode="External"/><Relationship Id="rId45" Type="http://schemas.openxmlformats.org/officeDocument/2006/relationships/hyperlink" Target="https://www.cdiscount.com/bricolage/quincaillerie/100-colliers-de-serrage-type-rilsan-colson-blanc/f-1660306-auc3597470009215.html?idOffre=292594978" TargetMode="External"/><Relationship Id="rId53" Type="http://schemas.openxmlformats.org/officeDocument/2006/relationships/hyperlink" Target="https://www.manomano.fr/p/vernis-bois-bondex-025l-satin-10770399?color=Ch%C3%AAne%20Dor%C3%A9" TargetMode="External"/><Relationship Id="rId5" Type="http://schemas.openxmlformats.org/officeDocument/2006/relationships/hyperlink" Target="https://fr.aliexpress.com/item/32960995248.html?spm=a2g0w.10010108.1000014.1.7490752dNz2qAV&amp;pvid=b441ffa0-13bd-496b-9d4a-008d04641432&amp;pvid=9be278af-f455-48f8-8093-0976c21a6538&amp;gps-id=pcDetailBottomMoreOtherSeller&amp;scm=1007.13338.125185.0&amp;scm=1007.22893.125" TargetMode="External"/><Relationship Id="rId15" Type="http://schemas.openxmlformats.org/officeDocument/2006/relationships/hyperlink" Target="https://www.cdiscount.com/maison/achat-meuble-literie/matelas-luxe-haute-densite-140-x-190-x-22-cm/f-1175520-auc2009798056730.html" TargetMode="External"/><Relationship Id="rId23" Type="http://schemas.openxmlformats.org/officeDocument/2006/relationships/hyperlink" Target="https://www.cdiscount.com/maison/linge-maison/couvre-lit-a-double-face-matelasse-220-x-240-cm-gr/f-117620122-auc6942474631714.html" TargetMode="External"/><Relationship Id="rId28" Type="http://schemas.openxmlformats.org/officeDocument/2006/relationships/hyperlink" Target="https://www.maisonmoderne-electricite.fr/voyants-led/7576-voyant-simple-led-rouge-110v-a-400v-1-module-legrand-3414970531612.html" TargetMode="External"/><Relationship Id="rId36" Type="http://schemas.openxmlformats.org/officeDocument/2006/relationships/hyperlink" Target="https://www.amazon.fr/Raid-diffuseur-%C3%A9lectrique-liquide-advanced/dp/B00WSKH5K8" TargetMode="External"/><Relationship Id="rId49" Type="http://schemas.openxmlformats.org/officeDocument/2006/relationships/hyperlink" Target="https://www.gemo.fr/produit/lot-de-5-paires-de-chaussettes-hautes-bicolores/GEMO_580193" TargetMode="External"/><Relationship Id="rId10" Type="http://schemas.openxmlformats.org/officeDocument/2006/relationships/hyperlink" Target="https://fr.shopping.rakuten.com/offer/buy/3725030529/machine-a-nescafe.html" TargetMode="External"/><Relationship Id="rId19" Type="http://schemas.openxmlformats.org/officeDocument/2006/relationships/hyperlink" Target="https://www.cdiscount.com/maison/linge-maison/housse-de-couette-coton-int/f-1176216-dou3574386407434.html?idOffre=57851099" TargetMode="External"/><Relationship Id="rId31" Type="http://schemas.openxmlformats.org/officeDocument/2006/relationships/hyperlink" Target="https://www.zooplus.fr/shop/chiens/corbeilles_paniers_chien/tapis_matelas_chien/vetbed/297380" TargetMode="External"/><Relationship Id="rId44" Type="http://schemas.openxmlformats.org/officeDocument/2006/relationships/hyperlink" Target="https://www.cdiscount.com/bricolage/quincaillerie/100-colliers-de-serrage-type-rilsan-colson-blanc/f-1660306-auc3597470007976.html?idOffre=292719944" TargetMode="External"/><Relationship Id="rId52" Type="http://schemas.openxmlformats.org/officeDocument/2006/relationships/hyperlink" Target="https://www.amazon.fr/Makita-BO4565K-Ponceuse-Paume-200/dp/B0079K0LMQ/ref=sr_1_15?keywords=ponceuse+bois&amp;qid=1579552033&amp;rnid=1703605031&amp;s=hi&amp;sr=1-15" TargetMode="External"/><Relationship Id="rId4" Type="http://schemas.openxmlformats.org/officeDocument/2006/relationships/hyperlink" Target="https://www.ldlc.com/fiche/PB00230722.html" TargetMode="External"/><Relationship Id="rId9" Type="http://schemas.openxmlformats.org/officeDocument/2006/relationships/hyperlink" Target="https://www.amazon.fr/H-Koenig-SLX970-Aspirateur-Silencieux-danimaux/dp/B01HXXPOX4/ref=sr_1_63?fst=as%3Aoff&amp;qid=1579461058&amp;refinements=p_n_feature_sixteen_browse-bin%3A13519708031%2Cp_36%3A84666031&amp;rnid=67553031&amp;s=kitchen&amp;sr=1-63" TargetMode="External"/><Relationship Id="rId14" Type="http://schemas.openxmlformats.org/officeDocument/2006/relationships/hyperlink" Target="https://www.amazon.fr/Poign%C3%A9e-isolante-77L-Borosilicate-Restaurant/dp/B075FRTQJR/ref=sr_1_30?hvadid=80264381156565&amp;hvbmt=bp&amp;hvdev=c&amp;hvqmt=p&amp;keywords=verre+mesureur&amp;qid=1579461861&amp;sr=8-30" TargetMode="External"/><Relationship Id="rId22" Type="http://schemas.openxmlformats.org/officeDocument/2006/relationships/hyperlink" Target="https://www.cdiscount.com/maison/meubles-mobilier/sogno-tete-de-lit-capitonnee-style-contemporain/f-117600209-sognotdl180grct.html?idOffre=141462944" TargetMode="External"/><Relationship Id="rId27" Type="http://schemas.openxmlformats.org/officeDocument/2006/relationships/hyperlink" Target="https://www.manomano.fr/p/voyant-v-del-rouge-110-a-230-v-143557" TargetMode="External"/><Relationship Id="rId30" Type="http://schemas.openxmlformats.org/officeDocument/2006/relationships/hyperlink" Target="https://www.ebay.fr/itm/SONY-TA-AX2-Verstarker/254315092952?hash=item3b365c5bd8:g:ta0AAOSwijhdQFoi" TargetMode="External"/><Relationship Id="rId35" Type="http://schemas.openxmlformats.org/officeDocument/2006/relationships/hyperlink" Target="https://www.cdiscount.com/au-quotidien/droguerie/balai-a-franges/f-127060401-spo3059940000240.html?idOffre=329064296" TargetMode="External"/><Relationship Id="rId43" Type="http://schemas.openxmlformats.org/officeDocument/2006/relationships/hyperlink" Target="https://stickers-auto-moto.fr/stickers-cache-moyeu-de-jante/1557-4-stickers-autocollant-moyeu-de-jante-alfa-romeo?gclid=EAIaIQobChMIkZL6iuSR5wIVh9DeCh2KGwIkEAQYDCABEgKDRvD_BwE" TargetMode="External"/><Relationship Id="rId48" Type="http://schemas.openxmlformats.org/officeDocument/2006/relationships/hyperlink" Target="https://www.gemo.fr/produit/tee-shirt-homme-regular-a-manches-courtes-en-coton-bio/GEMO_664687" TargetMode="External"/><Relationship Id="rId8" Type="http://schemas.openxmlformats.org/officeDocument/2006/relationships/hyperlink" Target="https://www.cdiscount.com/electromenager/sante-minceur/continental-edison-bs150im-pese-personne-impedance/f-1105902-cebs150im.html" TargetMode="External"/><Relationship Id="rId51" Type="http://schemas.openxmlformats.org/officeDocument/2006/relationships/hyperlink" Target="https://www.plakglass.fr/devis-verre-trempe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262"/>
  <sheetViews>
    <sheetView tabSelected="1" workbookViewId="0">
      <pane ySplit="5" topLeftCell="A231" activePane="bottomLeft" state="frozen"/>
      <selection pane="bottomLeft" activeCell="J252" sqref="J252"/>
    </sheetView>
  </sheetViews>
  <sheetFormatPr baseColWidth="10" defaultRowHeight="15"/>
  <cols>
    <col min="1" max="1" width="7.28515625" customWidth="1"/>
    <col min="2" max="2" width="12" customWidth="1"/>
    <col min="3" max="3" width="5.85546875" customWidth="1"/>
    <col min="4" max="4" width="36.5703125" customWidth="1"/>
    <col min="5" max="5" width="27.140625" customWidth="1"/>
    <col min="6" max="6" width="9" style="3" customWidth="1"/>
    <col min="7" max="7" width="9" style="1" customWidth="1"/>
    <col min="8" max="8" width="9" style="2" customWidth="1"/>
    <col min="9" max="9" width="9" style="4" customWidth="1"/>
    <col min="10" max="10" width="10" style="78" customWidth="1"/>
    <col min="11" max="11" width="10.5703125" style="94" customWidth="1"/>
    <col min="12" max="12" width="5.28515625" style="4" hidden="1" customWidth="1"/>
    <col min="13" max="13" width="11.42578125" customWidth="1"/>
    <col min="15" max="19" width="11.42578125" customWidth="1"/>
    <col min="21" max="21" width="11.42578125" customWidth="1"/>
  </cols>
  <sheetData>
    <row r="1" spans="2:12" ht="36" customHeight="1" thickBot="1">
      <c r="B1" s="157" t="s">
        <v>290</v>
      </c>
      <c r="C1" s="157"/>
      <c r="D1" s="157"/>
      <c r="E1" s="157"/>
      <c r="F1" s="157"/>
      <c r="G1" s="157"/>
      <c r="H1" s="157"/>
      <c r="I1" s="157"/>
      <c r="J1" s="157"/>
      <c r="K1" s="157"/>
      <c r="L1" s="95" t="s">
        <v>470</v>
      </c>
    </row>
    <row r="2" spans="2:12" ht="15.75" customHeight="1" thickTop="1">
      <c r="B2" s="169"/>
      <c r="C2" s="74"/>
      <c r="D2" s="158" t="s">
        <v>7</v>
      </c>
      <c r="E2" s="158"/>
      <c r="F2" s="158"/>
      <c r="G2" s="158"/>
      <c r="H2" s="158"/>
      <c r="I2" s="159"/>
      <c r="J2" s="166">
        <f>K262</f>
        <v>139.01620000000003</v>
      </c>
      <c r="K2" s="167"/>
    </row>
    <row r="3" spans="2:12" ht="15.75" customHeight="1" thickBot="1">
      <c r="B3" s="170"/>
      <c r="C3" s="75"/>
      <c r="D3" s="160"/>
      <c r="E3" s="160"/>
      <c r="F3" s="160"/>
      <c r="G3" s="160"/>
      <c r="H3" s="160"/>
      <c r="I3" s="161"/>
      <c r="J3" s="168"/>
      <c r="K3" s="168"/>
    </row>
    <row r="4" spans="2:12" ht="15.75" customHeight="1" thickTop="1">
      <c r="B4" s="18" t="s">
        <v>90</v>
      </c>
      <c r="C4" s="35" t="s">
        <v>319</v>
      </c>
      <c r="D4" s="19" t="s">
        <v>3</v>
      </c>
      <c r="E4" s="73" t="s">
        <v>4</v>
      </c>
      <c r="F4" s="162" t="s">
        <v>24</v>
      </c>
      <c r="G4" s="163"/>
      <c r="H4" s="164" t="s">
        <v>5</v>
      </c>
      <c r="I4" s="165"/>
      <c r="J4" s="79" t="s">
        <v>36</v>
      </c>
      <c r="K4" s="5" t="s">
        <v>8</v>
      </c>
    </row>
    <row r="5" spans="2:12" ht="48" customHeight="1" thickBot="1">
      <c r="B5" s="21" t="s">
        <v>91</v>
      </c>
      <c r="C5" s="36"/>
      <c r="D5" s="22" t="s">
        <v>35</v>
      </c>
      <c r="E5" s="23" t="s">
        <v>37</v>
      </c>
      <c r="F5" s="24" t="s">
        <v>21</v>
      </c>
      <c r="G5" s="24" t="s">
        <v>20</v>
      </c>
      <c r="H5" s="25" t="s">
        <v>22</v>
      </c>
      <c r="I5" s="26" t="s">
        <v>23</v>
      </c>
      <c r="J5" s="89"/>
      <c r="K5" s="91">
        <f>$K$262</f>
        <v>139.01620000000003</v>
      </c>
      <c r="L5" s="4" t="s">
        <v>469</v>
      </c>
    </row>
    <row r="6" spans="2:12" ht="15.75" thickTop="1">
      <c r="B6" s="29">
        <v>43281</v>
      </c>
      <c r="C6" s="38">
        <v>0</v>
      </c>
      <c r="D6" s="28" t="s">
        <v>192</v>
      </c>
      <c r="E6" s="28"/>
      <c r="F6" s="80"/>
      <c r="G6" s="81"/>
      <c r="H6" s="20" t="str">
        <f t="shared" ref="H6:H37" si="0">IF(F6="","",IF(G6="","",PRODUCT(F6:G6)))</f>
        <v/>
      </c>
      <c r="I6" s="32">
        <v>0.78</v>
      </c>
      <c r="J6" s="86"/>
      <c r="K6" s="92" t="str">
        <f t="shared" ref="K6:K69" si="1">IF(J6="","",IF(H6="",PRODUCT(J6,I6),IF(I6="",PRODUCT(H6,J6))))</f>
        <v/>
      </c>
      <c r="L6" s="4" t="str">
        <f t="shared" ref="L6:L12" si="2">IF(J6="","","X")</f>
        <v/>
      </c>
    </row>
    <row r="7" spans="2:12">
      <c r="B7" s="29">
        <v>44029</v>
      </c>
      <c r="C7" s="37">
        <v>1</v>
      </c>
      <c r="D7" s="28" t="s">
        <v>15</v>
      </c>
      <c r="E7" s="28" t="s">
        <v>16</v>
      </c>
      <c r="F7" s="82"/>
      <c r="G7" s="83"/>
      <c r="H7" s="20" t="str">
        <f t="shared" si="0"/>
        <v/>
      </c>
      <c r="I7" s="32">
        <v>0.61</v>
      </c>
      <c r="J7" s="87">
        <v>4</v>
      </c>
      <c r="K7" s="92">
        <f t="shared" si="1"/>
        <v>2.44</v>
      </c>
      <c r="L7" s="4" t="str">
        <f t="shared" si="2"/>
        <v>X</v>
      </c>
    </row>
    <row r="8" spans="2:12">
      <c r="B8" s="29">
        <v>43140</v>
      </c>
      <c r="C8" s="37">
        <v>2</v>
      </c>
      <c r="D8" s="28" t="s">
        <v>133</v>
      </c>
      <c r="E8" s="28" t="s">
        <v>134</v>
      </c>
      <c r="F8" s="82"/>
      <c r="G8" s="83"/>
      <c r="H8" s="20" t="str">
        <f t="shared" si="0"/>
        <v/>
      </c>
      <c r="I8" s="32">
        <v>2.85</v>
      </c>
      <c r="J8" s="87"/>
      <c r="K8" s="92" t="str">
        <f t="shared" si="1"/>
        <v/>
      </c>
      <c r="L8" s="4" t="str">
        <f t="shared" si="2"/>
        <v/>
      </c>
    </row>
    <row r="9" spans="2:12">
      <c r="B9" s="29">
        <v>43263</v>
      </c>
      <c r="C9" s="37">
        <v>2</v>
      </c>
      <c r="D9" s="28" t="s">
        <v>183</v>
      </c>
      <c r="E9" s="28" t="s">
        <v>184</v>
      </c>
      <c r="F9" s="82"/>
      <c r="G9" s="83"/>
      <c r="H9" s="20" t="str">
        <f t="shared" si="0"/>
        <v/>
      </c>
      <c r="I9" s="32">
        <v>1.51</v>
      </c>
      <c r="J9" s="87"/>
      <c r="K9" s="92" t="str">
        <f t="shared" si="1"/>
        <v/>
      </c>
      <c r="L9" s="4" t="str">
        <f t="shared" si="2"/>
        <v/>
      </c>
    </row>
    <row r="10" spans="2:12">
      <c r="B10" s="29">
        <v>43140</v>
      </c>
      <c r="C10" s="37">
        <v>2</v>
      </c>
      <c r="D10" s="28" t="s">
        <v>17</v>
      </c>
      <c r="E10" s="28" t="s">
        <v>18</v>
      </c>
      <c r="F10" s="82"/>
      <c r="G10" s="83"/>
      <c r="H10" s="20" t="str">
        <f t="shared" si="0"/>
        <v/>
      </c>
      <c r="I10" s="32">
        <v>3.39</v>
      </c>
      <c r="J10" s="87"/>
      <c r="K10" s="92" t="str">
        <f t="shared" si="1"/>
        <v/>
      </c>
      <c r="L10" s="4" t="str">
        <f t="shared" si="2"/>
        <v/>
      </c>
    </row>
    <row r="11" spans="2:12">
      <c r="B11" s="29">
        <v>43091</v>
      </c>
      <c r="C11" s="37">
        <v>2</v>
      </c>
      <c r="D11" s="28" t="s">
        <v>121</v>
      </c>
      <c r="E11" s="28" t="s">
        <v>18</v>
      </c>
      <c r="F11" s="82"/>
      <c r="G11" s="83"/>
      <c r="H11" s="20" t="str">
        <f t="shared" si="0"/>
        <v/>
      </c>
      <c r="I11" s="32">
        <v>5.51</v>
      </c>
      <c r="J11" s="87"/>
      <c r="K11" s="92" t="str">
        <f t="shared" si="1"/>
        <v/>
      </c>
      <c r="L11" s="4" t="str">
        <f t="shared" si="2"/>
        <v/>
      </c>
    </row>
    <row r="12" spans="2:12">
      <c r="B12" s="29">
        <v>43893</v>
      </c>
      <c r="C12" s="37">
        <v>2</v>
      </c>
      <c r="D12" s="28" t="s">
        <v>195</v>
      </c>
      <c r="E12" s="28" t="s">
        <v>71</v>
      </c>
      <c r="F12" s="82">
        <v>5.99</v>
      </c>
      <c r="G12" s="83">
        <v>1</v>
      </c>
      <c r="H12" s="20">
        <f t="shared" si="0"/>
        <v>5.99</v>
      </c>
      <c r="I12" s="32"/>
      <c r="J12" s="87"/>
      <c r="K12" s="92" t="str">
        <f t="shared" si="1"/>
        <v/>
      </c>
      <c r="L12" s="4" t="str">
        <f t="shared" si="2"/>
        <v/>
      </c>
    </row>
    <row r="13" spans="2:12">
      <c r="B13" s="29">
        <v>43908</v>
      </c>
      <c r="C13" s="37">
        <v>2</v>
      </c>
      <c r="D13" s="34" t="s">
        <v>195</v>
      </c>
      <c r="E13" s="34" t="s">
        <v>498</v>
      </c>
      <c r="F13" s="82"/>
      <c r="G13" s="83"/>
      <c r="H13" s="20" t="str">
        <f t="shared" si="0"/>
        <v/>
      </c>
      <c r="I13" s="32">
        <v>2.35</v>
      </c>
      <c r="J13" s="87"/>
      <c r="K13" s="92" t="str">
        <f t="shared" si="1"/>
        <v/>
      </c>
    </row>
    <row r="14" spans="2:12">
      <c r="B14" s="29">
        <v>43091</v>
      </c>
      <c r="C14" s="37">
        <v>2</v>
      </c>
      <c r="D14" s="28" t="s">
        <v>156</v>
      </c>
      <c r="E14" s="28" t="s">
        <v>33</v>
      </c>
      <c r="F14" s="82"/>
      <c r="G14" s="83"/>
      <c r="H14" s="20" t="str">
        <f t="shared" si="0"/>
        <v/>
      </c>
      <c r="I14" s="32">
        <v>7.46</v>
      </c>
      <c r="J14" s="87"/>
      <c r="K14" s="92" t="str">
        <f t="shared" si="1"/>
        <v/>
      </c>
      <c r="L14" s="4" t="str">
        <f>IF(J14="","","X")</f>
        <v/>
      </c>
    </row>
    <row r="15" spans="2:12">
      <c r="B15" s="29">
        <v>43908</v>
      </c>
      <c r="C15" s="37">
        <v>2</v>
      </c>
      <c r="D15" s="34" t="s">
        <v>496</v>
      </c>
      <c r="E15" s="34" t="s">
        <v>497</v>
      </c>
      <c r="F15" s="82"/>
      <c r="G15" s="83"/>
      <c r="H15" s="20" t="str">
        <f t="shared" si="0"/>
        <v/>
      </c>
      <c r="I15" s="32">
        <v>6.9</v>
      </c>
      <c r="J15" s="87"/>
      <c r="K15" s="92" t="str">
        <f t="shared" si="1"/>
        <v/>
      </c>
    </row>
    <row r="16" spans="2:12">
      <c r="B16" s="29">
        <v>43255</v>
      </c>
      <c r="C16" s="37">
        <v>2</v>
      </c>
      <c r="D16" s="28" t="s">
        <v>139</v>
      </c>
      <c r="E16" s="28" t="s">
        <v>178</v>
      </c>
      <c r="F16" s="82">
        <v>20.7</v>
      </c>
      <c r="G16" s="83">
        <v>0.19600000000000001</v>
      </c>
      <c r="H16" s="20">
        <f t="shared" si="0"/>
        <v>4.0571999999999999</v>
      </c>
      <c r="I16" s="32"/>
      <c r="J16" s="87"/>
      <c r="K16" s="92" t="str">
        <f t="shared" si="1"/>
        <v/>
      </c>
      <c r="L16" s="4" t="str">
        <f>IF(J16="","","X")</f>
        <v/>
      </c>
    </row>
    <row r="17" spans="2:12">
      <c r="B17" s="29">
        <v>43024</v>
      </c>
      <c r="C17" s="37">
        <v>2</v>
      </c>
      <c r="D17" s="28" t="s">
        <v>158</v>
      </c>
      <c r="E17" s="28" t="s">
        <v>178</v>
      </c>
      <c r="F17" s="82">
        <v>15</v>
      </c>
      <c r="G17" s="83">
        <v>0.3</v>
      </c>
      <c r="H17" s="20">
        <f t="shared" si="0"/>
        <v>4.5</v>
      </c>
      <c r="I17" s="32"/>
      <c r="J17" s="87"/>
      <c r="K17" s="92" t="str">
        <f t="shared" si="1"/>
        <v/>
      </c>
      <c r="L17" s="4" t="str">
        <f>IF(J17="","","X")</f>
        <v/>
      </c>
    </row>
    <row r="18" spans="2:12">
      <c r="B18" s="29">
        <v>43833</v>
      </c>
      <c r="C18" s="37">
        <v>2</v>
      </c>
      <c r="D18" s="28" t="s">
        <v>148</v>
      </c>
      <c r="E18" s="28" t="s">
        <v>33</v>
      </c>
      <c r="F18" s="82">
        <v>5.7</v>
      </c>
      <c r="G18" s="83">
        <v>0.7</v>
      </c>
      <c r="H18" s="20">
        <f t="shared" si="0"/>
        <v>3.9899999999999998</v>
      </c>
      <c r="I18" s="32"/>
      <c r="J18" s="87">
        <v>1</v>
      </c>
      <c r="K18" s="92">
        <f t="shared" si="1"/>
        <v>3.9899999999999998</v>
      </c>
      <c r="L18" s="4" t="str">
        <f>IF(J18="","","X")</f>
        <v>X</v>
      </c>
    </row>
    <row r="19" spans="2:12" ht="15.75" customHeight="1">
      <c r="B19" s="29">
        <v>44029</v>
      </c>
      <c r="C19" s="37">
        <v>2</v>
      </c>
      <c r="D19" s="28" t="s">
        <v>237</v>
      </c>
      <c r="E19" s="28" t="s">
        <v>18</v>
      </c>
      <c r="F19" s="82">
        <v>3.5</v>
      </c>
      <c r="G19" s="83">
        <v>1.1000000000000001</v>
      </c>
      <c r="H19" s="20">
        <f t="shared" si="0"/>
        <v>3.8500000000000005</v>
      </c>
      <c r="I19" s="32"/>
      <c r="J19" s="87"/>
      <c r="K19" s="92" t="str">
        <f t="shared" si="1"/>
        <v/>
      </c>
      <c r="L19" s="4" t="str">
        <f>IF(J19="","","X")</f>
        <v/>
      </c>
    </row>
    <row r="20" spans="2:12" ht="15.75" customHeight="1">
      <c r="B20" s="29">
        <v>43893</v>
      </c>
      <c r="C20" s="37">
        <v>2</v>
      </c>
      <c r="D20" s="34" t="s">
        <v>486</v>
      </c>
      <c r="E20" s="34" t="s">
        <v>485</v>
      </c>
      <c r="F20" s="82">
        <v>3.29</v>
      </c>
      <c r="G20" s="83">
        <v>1</v>
      </c>
      <c r="H20" s="20">
        <f t="shared" si="0"/>
        <v>3.29</v>
      </c>
      <c r="I20" s="32"/>
      <c r="J20" s="87"/>
      <c r="K20" s="92" t="str">
        <f t="shared" si="1"/>
        <v/>
      </c>
      <c r="L20" s="4" t="str">
        <f>IF(J20="","","X")</f>
        <v/>
      </c>
    </row>
    <row r="21" spans="2:12" ht="15.75" customHeight="1">
      <c r="B21" s="29">
        <v>43908</v>
      </c>
      <c r="C21" s="37">
        <v>2</v>
      </c>
      <c r="D21" s="34" t="s">
        <v>486</v>
      </c>
      <c r="E21" s="34" t="s">
        <v>504</v>
      </c>
      <c r="F21" s="82"/>
      <c r="G21" s="83"/>
      <c r="H21" s="20" t="str">
        <f t="shared" si="0"/>
        <v/>
      </c>
      <c r="I21" s="32">
        <v>7.99</v>
      </c>
      <c r="J21" s="87"/>
      <c r="K21" s="92" t="str">
        <f t="shared" si="1"/>
        <v/>
      </c>
    </row>
    <row r="22" spans="2:12">
      <c r="B22" s="29">
        <v>43844</v>
      </c>
      <c r="C22" s="37">
        <v>2</v>
      </c>
      <c r="D22" s="34" t="s">
        <v>487</v>
      </c>
      <c r="E22" s="28" t="s">
        <v>179</v>
      </c>
      <c r="F22" s="82">
        <v>2.85</v>
      </c>
      <c r="G22" s="83">
        <v>1.532</v>
      </c>
      <c r="H22" s="20">
        <f t="shared" si="0"/>
        <v>4.3662000000000001</v>
      </c>
      <c r="I22" s="32"/>
      <c r="J22" s="87">
        <v>1</v>
      </c>
      <c r="K22" s="92">
        <f t="shared" si="1"/>
        <v>4.3662000000000001</v>
      </c>
      <c r="L22" s="4" t="str">
        <f>IF(J22="","","X")</f>
        <v>X</v>
      </c>
    </row>
    <row r="23" spans="2:12">
      <c r="B23" s="29">
        <v>44029</v>
      </c>
      <c r="C23" s="37">
        <v>2</v>
      </c>
      <c r="D23" s="34" t="s">
        <v>561</v>
      </c>
      <c r="E23" s="34" t="s">
        <v>16</v>
      </c>
      <c r="F23" s="82">
        <v>3.99</v>
      </c>
      <c r="G23" s="83">
        <v>1</v>
      </c>
      <c r="H23" s="20">
        <f t="shared" si="0"/>
        <v>3.99</v>
      </c>
      <c r="I23" s="32"/>
      <c r="J23" s="87"/>
      <c r="K23" s="92" t="str">
        <f t="shared" si="1"/>
        <v/>
      </c>
    </row>
    <row r="24" spans="2:12">
      <c r="B24" s="29">
        <v>43409</v>
      </c>
      <c r="C24" s="37">
        <v>2</v>
      </c>
      <c r="D24" s="28" t="s">
        <v>226</v>
      </c>
      <c r="E24" s="28" t="s">
        <v>33</v>
      </c>
      <c r="F24" s="82">
        <v>11.34</v>
      </c>
      <c r="G24" s="83">
        <v>1</v>
      </c>
      <c r="H24" s="20">
        <f t="shared" si="0"/>
        <v>11.34</v>
      </c>
      <c r="I24" s="32"/>
      <c r="J24" s="87"/>
      <c r="K24" s="92" t="str">
        <f t="shared" si="1"/>
        <v/>
      </c>
      <c r="L24" s="4" t="str">
        <f t="shared" ref="L24:L29" si="3">IF(J24="","","X")</f>
        <v/>
      </c>
    </row>
    <row r="25" spans="2:12">
      <c r="B25" s="27"/>
      <c r="C25" s="37">
        <v>3</v>
      </c>
      <c r="D25" s="28" t="s">
        <v>110</v>
      </c>
      <c r="E25" s="28" t="s">
        <v>111</v>
      </c>
      <c r="F25" s="82"/>
      <c r="G25" s="83"/>
      <c r="H25" s="20" t="str">
        <f t="shared" si="0"/>
        <v/>
      </c>
      <c r="I25" s="32"/>
      <c r="J25" s="87"/>
      <c r="K25" s="92" t="str">
        <f t="shared" si="1"/>
        <v/>
      </c>
      <c r="L25" s="4" t="str">
        <f t="shared" si="3"/>
        <v/>
      </c>
    </row>
    <row r="26" spans="2:12" ht="15.75" customHeight="1">
      <c r="B26" s="29">
        <v>43281</v>
      </c>
      <c r="C26" s="37">
        <v>3</v>
      </c>
      <c r="D26" s="28" t="s">
        <v>32</v>
      </c>
      <c r="E26" s="28" t="s">
        <v>135</v>
      </c>
      <c r="F26" s="82"/>
      <c r="G26" s="83"/>
      <c r="H26" s="20" t="str">
        <f t="shared" si="0"/>
        <v/>
      </c>
      <c r="I26" s="32">
        <v>1.23</v>
      </c>
      <c r="J26" s="87"/>
      <c r="K26" s="92" t="str">
        <f t="shared" si="1"/>
        <v/>
      </c>
      <c r="L26" s="4" t="str">
        <f t="shared" si="3"/>
        <v/>
      </c>
    </row>
    <row r="27" spans="2:12" ht="15.75" customHeight="1">
      <c r="B27" s="29">
        <v>43678</v>
      </c>
      <c r="C27" s="37">
        <v>3</v>
      </c>
      <c r="D27" s="28" t="s">
        <v>74</v>
      </c>
      <c r="E27" s="28" t="s">
        <v>18</v>
      </c>
      <c r="F27" s="82"/>
      <c r="G27" s="83"/>
      <c r="H27" s="20" t="str">
        <f t="shared" si="0"/>
        <v/>
      </c>
      <c r="I27" s="32">
        <v>1.05</v>
      </c>
      <c r="J27" s="87"/>
      <c r="K27" s="92" t="str">
        <f t="shared" si="1"/>
        <v/>
      </c>
      <c r="L27" s="4" t="str">
        <f t="shared" si="3"/>
        <v/>
      </c>
    </row>
    <row r="28" spans="2:12" ht="15.75" customHeight="1">
      <c r="B28" s="29">
        <v>43647</v>
      </c>
      <c r="C28" s="37">
        <v>3</v>
      </c>
      <c r="D28" s="34" t="s">
        <v>501</v>
      </c>
      <c r="E28" s="28" t="s">
        <v>52</v>
      </c>
      <c r="F28" s="82"/>
      <c r="G28" s="83"/>
      <c r="H28" s="20" t="str">
        <f t="shared" si="0"/>
        <v/>
      </c>
      <c r="I28" s="32">
        <v>1.42</v>
      </c>
      <c r="J28" s="87"/>
      <c r="K28" s="92" t="str">
        <f t="shared" si="1"/>
        <v/>
      </c>
      <c r="L28" s="4" t="str">
        <f t="shared" si="3"/>
        <v/>
      </c>
    </row>
    <row r="29" spans="2:12" ht="15.75" customHeight="1">
      <c r="B29" s="29">
        <v>43893</v>
      </c>
      <c r="C29" s="37">
        <v>3</v>
      </c>
      <c r="D29" s="34" t="s">
        <v>501</v>
      </c>
      <c r="E29" s="34" t="s">
        <v>130</v>
      </c>
      <c r="F29" s="82"/>
      <c r="G29" s="83"/>
      <c r="H29" s="20" t="str">
        <f t="shared" si="0"/>
        <v/>
      </c>
      <c r="I29" s="32">
        <v>1.37</v>
      </c>
      <c r="J29" s="87"/>
      <c r="K29" s="92" t="str">
        <f t="shared" si="1"/>
        <v/>
      </c>
      <c r="L29" s="4" t="str">
        <f t="shared" si="3"/>
        <v/>
      </c>
    </row>
    <row r="30" spans="2:12">
      <c r="B30" s="29">
        <v>43908</v>
      </c>
      <c r="C30" s="37">
        <v>3</v>
      </c>
      <c r="D30" s="34" t="s">
        <v>502</v>
      </c>
      <c r="E30" s="34" t="s">
        <v>503</v>
      </c>
      <c r="F30" s="82"/>
      <c r="G30" s="83"/>
      <c r="H30" s="20" t="str">
        <f t="shared" si="0"/>
        <v/>
      </c>
      <c r="I30" s="32">
        <v>1.5</v>
      </c>
      <c r="J30" s="87">
        <v>3</v>
      </c>
      <c r="K30" s="92">
        <f t="shared" si="1"/>
        <v>4.5</v>
      </c>
    </row>
    <row r="31" spans="2:12" ht="17.25" customHeight="1">
      <c r="B31" s="29">
        <v>43140</v>
      </c>
      <c r="C31" s="37">
        <v>3</v>
      </c>
      <c r="D31" s="28" t="s">
        <v>129</v>
      </c>
      <c r="E31" s="28" t="s">
        <v>130</v>
      </c>
      <c r="F31" s="82"/>
      <c r="G31" s="83"/>
      <c r="H31" s="20" t="str">
        <f t="shared" si="0"/>
        <v/>
      </c>
      <c r="I31" s="32">
        <v>0.95</v>
      </c>
      <c r="J31" s="87"/>
      <c r="K31" s="92" t="str">
        <f t="shared" si="1"/>
        <v/>
      </c>
      <c r="L31" s="4" t="str">
        <f t="shared" ref="L31:L64" si="4">IF(J31="","","X")</f>
        <v/>
      </c>
    </row>
    <row r="32" spans="2:12">
      <c r="B32" s="29">
        <v>43864</v>
      </c>
      <c r="C32" s="37">
        <v>3</v>
      </c>
      <c r="D32" s="34" t="s">
        <v>265</v>
      </c>
      <c r="E32" s="28" t="s">
        <v>18</v>
      </c>
      <c r="F32" s="82"/>
      <c r="G32" s="83"/>
      <c r="H32" s="20" t="str">
        <f t="shared" si="0"/>
        <v/>
      </c>
      <c r="I32" s="32">
        <v>1.3</v>
      </c>
      <c r="J32" s="87">
        <v>2</v>
      </c>
      <c r="K32" s="92">
        <f t="shared" si="1"/>
        <v>2.6</v>
      </c>
      <c r="L32" s="4" t="str">
        <f t="shared" si="4"/>
        <v>X</v>
      </c>
    </row>
    <row r="33" spans="2:12">
      <c r="B33" s="29">
        <v>43739</v>
      </c>
      <c r="C33" s="37">
        <v>3</v>
      </c>
      <c r="D33" s="34" t="s">
        <v>282</v>
      </c>
      <c r="E33" s="34" t="s">
        <v>122</v>
      </c>
      <c r="F33" s="82"/>
      <c r="G33" s="83"/>
      <c r="H33" s="20" t="str">
        <f t="shared" si="0"/>
        <v/>
      </c>
      <c r="I33" s="32">
        <v>1.91</v>
      </c>
      <c r="J33" s="87"/>
      <c r="K33" s="92" t="str">
        <f t="shared" si="1"/>
        <v/>
      </c>
      <c r="L33" s="4" t="str">
        <f t="shared" si="4"/>
        <v/>
      </c>
    </row>
    <row r="34" spans="2:12">
      <c r="B34" s="29">
        <v>44029</v>
      </c>
      <c r="C34" s="37">
        <v>3</v>
      </c>
      <c r="D34" s="34" t="s">
        <v>293</v>
      </c>
      <c r="E34" s="28" t="s">
        <v>122</v>
      </c>
      <c r="F34" s="82"/>
      <c r="G34" s="83"/>
      <c r="H34" s="20" t="str">
        <f t="shared" si="0"/>
        <v/>
      </c>
      <c r="I34" s="32">
        <v>1.62</v>
      </c>
      <c r="J34" s="87">
        <v>2</v>
      </c>
      <c r="K34" s="92">
        <f t="shared" si="1"/>
        <v>3.24</v>
      </c>
      <c r="L34" s="4" t="str">
        <f t="shared" si="4"/>
        <v>X</v>
      </c>
    </row>
    <row r="35" spans="2:12">
      <c r="B35" s="29">
        <v>43507</v>
      </c>
      <c r="C35" s="37">
        <v>3</v>
      </c>
      <c r="D35" s="28" t="s">
        <v>251</v>
      </c>
      <c r="E35" s="28" t="s">
        <v>122</v>
      </c>
      <c r="F35" s="82"/>
      <c r="G35" s="83"/>
      <c r="H35" s="20" t="str">
        <f t="shared" si="0"/>
        <v/>
      </c>
      <c r="I35" s="32">
        <v>1.5</v>
      </c>
      <c r="J35" s="87"/>
      <c r="K35" s="92" t="str">
        <f t="shared" si="1"/>
        <v/>
      </c>
      <c r="L35" s="4" t="str">
        <f t="shared" si="4"/>
        <v/>
      </c>
    </row>
    <row r="36" spans="2:12">
      <c r="B36" s="29">
        <v>43789</v>
      </c>
      <c r="C36" s="37">
        <v>3</v>
      </c>
      <c r="D36" s="28" t="s">
        <v>235</v>
      </c>
      <c r="E36" s="28" t="s">
        <v>122</v>
      </c>
      <c r="F36" s="82"/>
      <c r="G36" s="83"/>
      <c r="H36" s="20" t="str">
        <f t="shared" si="0"/>
        <v/>
      </c>
      <c r="I36" s="32">
        <v>1.38</v>
      </c>
      <c r="J36" s="87"/>
      <c r="K36" s="92" t="str">
        <f t="shared" si="1"/>
        <v/>
      </c>
      <c r="L36" s="4" t="str">
        <f t="shared" si="4"/>
        <v/>
      </c>
    </row>
    <row r="37" spans="2:12">
      <c r="B37" s="29">
        <v>43024</v>
      </c>
      <c r="C37" s="37">
        <v>3</v>
      </c>
      <c r="D37" s="28" t="s">
        <v>70</v>
      </c>
      <c r="E37" s="34" t="s">
        <v>253</v>
      </c>
      <c r="F37" s="82"/>
      <c r="G37" s="83"/>
      <c r="H37" s="20" t="str">
        <f t="shared" si="0"/>
        <v/>
      </c>
      <c r="I37" s="32">
        <v>1.1000000000000001</v>
      </c>
      <c r="J37" s="87"/>
      <c r="K37" s="92" t="str">
        <f t="shared" si="1"/>
        <v/>
      </c>
      <c r="L37" s="4" t="str">
        <f t="shared" si="4"/>
        <v/>
      </c>
    </row>
    <row r="38" spans="2:12">
      <c r="B38" s="29">
        <v>44029</v>
      </c>
      <c r="C38" s="37">
        <v>3</v>
      </c>
      <c r="D38" s="34" t="s">
        <v>69</v>
      </c>
      <c r="E38" s="34" t="s">
        <v>253</v>
      </c>
      <c r="F38" s="82"/>
      <c r="G38" s="83"/>
      <c r="H38" s="20" t="str">
        <f t="shared" ref="H38:H69" si="5">IF(F38="","",IF(G38="","",PRODUCT(F38:G38)))</f>
        <v/>
      </c>
      <c r="I38" s="32">
        <v>1.05</v>
      </c>
      <c r="J38" s="87">
        <v>3</v>
      </c>
      <c r="K38" s="92">
        <f t="shared" si="1"/>
        <v>3.1500000000000004</v>
      </c>
      <c r="L38" s="4" t="str">
        <f t="shared" si="4"/>
        <v>X</v>
      </c>
    </row>
    <row r="39" spans="2:12">
      <c r="B39" s="29">
        <v>43347</v>
      </c>
      <c r="C39" s="37">
        <v>3</v>
      </c>
      <c r="D39" s="28" t="s">
        <v>216</v>
      </c>
      <c r="E39" s="28" t="s">
        <v>31</v>
      </c>
      <c r="F39" s="82"/>
      <c r="G39" s="83"/>
      <c r="H39" s="20" t="str">
        <f t="shared" si="5"/>
        <v/>
      </c>
      <c r="I39" s="32">
        <v>1.05</v>
      </c>
      <c r="J39" s="87"/>
      <c r="K39" s="92" t="str">
        <f t="shared" si="1"/>
        <v/>
      </c>
      <c r="L39" s="4" t="str">
        <f t="shared" si="4"/>
        <v/>
      </c>
    </row>
    <row r="40" spans="2:12">
      <c r="B40" s="29">
        <v>43724</v>
      </c>
      <c r="C40" s="37">
        <v>3</v>
      </c>
      <c r="D40" s="34" t="s">
        <v>254</v>
      </c>
      <c r="E40" s="34" t="s">
        <v>255</v>
      </c>
      <c r="F40" s="82"/>
      <c r="G40" s="83"/>
      <c r="H40" s="20" t="str">
        <f t="shared" si="5"/>
        <v/>
      </c>
      <c r="I40" s="32">
        <v>1.05</v>
      </c>
      <c r="J40" s="87"/>
      <c r="K40" s="92" t="str">
        <f t="shared" si="1"/>
        <v/>
      </c>
      <c r="L40" s="4" t="str">
        <f t="shared" si="4"/>
        <v/>
      </c>
    </row>
    <row r="41" spans="2:12">
      <c r="B41" s="29">
        <v>44029</v>
      </c>
      <c r="C41" s="37">
        <v>3</v>
      </c>
      <c r="D41" s="34" t="s">
        <v>268</v>
      </c>
      <c r="E41" s="34" t="s">
        <v>283</v>
      </c>
      <c r="F41" s="82"/>
      <c r="G41" s="83"/>
      <c r="H41" s="20" t="str">
        <f t="shared" si="5"/>
        <v/>
      </c>
      <c r="I41" s="32">
        <v>1.45</v>
      </c>
      <c r="J41" s="87">
        <v>2</v>
      </c>
      <c r="K41" s="92">
        <f t="shared" si="1"/>
        <v>2.9</v>
      </c>
      <c r="L41" s="4" t="str">
        <f t="shared" si="4"/>
        <v>X</v>
      </c>
    </row>
    <row r="42" spans="2:12">
      <c r="B42" s="29">
        <v>44029</v>
      </c>
      <c r="C42" s="37">
        <v>3</v>
      </c>
      <c r="D42" s="34" t="s">
        <v>268</v>
      </c>
      <c r="E42" s="34" t="s">
        <v>283</v>
      </c>
      <c r="F42" s="82"/>
      <c r="G42" s="83"/>
      <c r="H42" s="20" t="str">
        <f t="shared" si="5"/>
        <v/>
      </c>
      <c r="I42" s="32">
        <v>2.42</v>
      </c>
      <c r="J42" s="87"/>
      <c r="K42" s="92" t="str">
        <f t="shared" si="1"/>
        <v/>
      </c>
      <c r="L42" s="4" t="str">
        <f t="shared" si="4"/>
        <v/>
      </c>
    </row>
    <row r="43" spans="2:12">
      <c r="B43" s="29">
        <v>44029</v>
      </c>
      <c r="C43" s="37">
        <v>4</v>
      </c>
      <c r="D43" s="34" t="s">
        <v>462</v>
      </c>
      <c r="E43" s="34" t="s">
        <v>30</v>
      </c>
      <c r="F43" s="82"/>
      <c r="G43" s="83"/>
      <c r="H43" s="20" t="str">
        <f t="shared" si="5"/>
        <v/>
      </c>
      <c r="I43" s="32">
        <v>1.75</v>
      </c>
      <c r="J43" s="87">
        <v>2</v>
      </c>
      <c r="K43" s="92">
        <f t="shared" si="1"/>
        <v>3.5</v>
      </c>
      <c r="L43" s="4" t="str">
        <f t="shared" si="4"/>
        <v>X</v>
      </c>
    </row>
    <row r="44" spans="2:12">
      <c r="B44" s="29">
        <v>43024</v>
      </c>
      <c r="C44" s="37">
        <v>4</v>
      </c>
      <c r="D44" s="28" t="s">
        <v>29</v>
      </c>
      <c r="E44" s="28" t="s">
        <v>30</v>
      </c>
      <c r="F44" s="82"/>
      <c r="G44" s="83"/>
      <c r="H44" s="20" t="str">
        <f t="shared" si="5"/>
        <v/>
      </c>
      <c r="I44" s="32">
        <v>1.69</v>
      </c>
      <c r="J44" s="87"/>
      <c r="K44" s="92" t="str">
        <f t="shared" si="1"/>
        <v/>
      </c>
      <c r="L44" s="4" t="str">
        <f t="shared" si="4"/>
        <v/>
      </c>
    </row>
    <row r="45" spans="2:12">
      <c r="B45" s="29">
        <v>43530</v>
      </c>
      <c r="C45" s="37">
        <v>4</v>
      </c>
      <c r="D45" s="34" t="s">
        <v>325</v>
      </c>
      <c r="E45" s="34" t="s">
        <v>115</v>
      </c>
      <c r="F45" s="82"/>
      <c r="G45" s="83"/>
      <c r="H45" s="20" t="str">
        <f t="shared" si="5"/>
        <v/>
      </c>
      <c r="I45" s="32">
        <v>0.84</v>
      </c>
      <c r="J45" s="87"/>
      <c r="K45" s="92" t="str">
        <f t="shared" si="1"/>
        <v/>
      </c>
      <c r="L45" s="4" t="str">
        <f t="shared" si="4"/>
        <v/>
      </c>
    </row>
    <row r="46" spans="2:12">
      <c r="B46" s="29">
        <v>44029</v>
      </c>
      <c r="C46" s="37">
        <v>4</v>
      </c>
      <c r="D46" s="34" t="s">
        <v>328</v>
      </c>
      <c r="E46" s="28" t="s">
        <v>115</v>
      </c>
      <c r="F46" s="82"/>
      <c r="G46" s="83"/>
      <c r="H46" s="20" t="str">
        <f t="shared" si="5"/>
        <v/>
      </c>
      <c r="I46" s="32">
        <v>0.89</v>
      </c>
      <c r="J46" s="87"/>
      <c r="K46" s="92" t="str">
        <f t="shared" si="1"/>
        <v/>
      </c>
      <c r="L46" s="4" t="str">
        <f t="shared" si="4"/>
        <v/>
      </c>
    </row>
    <row r="47" spans="2:12">
      <c r="B47" s="27"/>
      <c r="C47" s="37">
        <v>4</v>
      </c>
      <c r="D47" s="34" t="s">
        <v>324</v>
      </c>
      <c r="E47" s="28" t="s">
        <v>115</v>
      </c>
      <c r="F47" s="82"/>
      <c r="G47" s="83"/>
      <c r="H47" s="20" t="str">
        <f t="shared" si="5"/>
        <v/>
      </c>
      <c r="I47" s="32">
        <v>0.6</v>
      </c>
      <c r="J47" s="87"/>
      <c r="K47" s="92" t="str">
        <f t="shared" si="1"/>
        <v/>
      </c>
      <c r="L47" s="4" t="str">
        <f t="shared" si="4"/>
        <v/>
      </c>
    </row>
    <row r="48" spans="2:12">
      <c r="B48" s="29">
        <v>44029</v>
      </c>
      <c r="C48" s="37">
        <v>4</v>
      </c>
      <c r="D48" s="34" t="s">
        <v>327</v>
      </c>
      <c r="E48" s="28" t="s">
        <v>115</v>
      </c>
      <c r="F48" s="82"/>
      <c r="G48" s="83"/>
      <c r="H48" s="20" t="str">
        <f t="shared" si="5"/>
        <v/>
      </c>
      <c r="I48" s="32">
        <v>0.95</v>
      </c>
      <c r="J48" s="87"/>
      <c r="K48" s="92" t="str">
        <f t="shared" si="1"/>
        <v/>
      </c>
      <c r="L48" s="4" t="str">
        <f t="shared" si="4"/>
        <v/>
      </c>
    </row>
    <row r="49" spans="2:12">
      <c r="B49" s="29">
        <v>43024</v>
      </c>
      <c r="C49" s="37">
        <v>4</v>
      </c>
      <c r="D49" s="28" t="s">
        <v>144</v>
      </c>
      <c r="E49" s="28" t="s">
        <v>18</v>
      </c>
      <c r="F49" s="82"/>
      <c r="G49" s="83"/>
      <c r="H49" s="20" t="str">
        <f t="shared" si="5"/>
        <v/>
      </c>
      <c r="I49" s="32">
        <v>2.0699999999999998</v>
      </c>
      <c r="J49" s="87"/>
      <c r="K49" s="92" t="str">
        <f t="shared" si="1"/>
        <v/>
      </c>
      <c r="L49" s="4" t="str">
        <f t="shared" si="4"/>
        <v/>
      </c>
    </row>
    <row r="50" spans="2:12">
      <c r="B50" s="29">
        <v>44029</v>
      </c>
      <c r="C50" s="37">
        <v>4</v>
      </c>
      <c r="D50" s="34" t="s">
        <v>163</v>
      </c>
      <c r="E50" s="28" t="s">
        <v>252</v>
      </c>
      <c r="F50" s="82"/>
      <c r="G50" s="83"/>
      <c r="H50" s="20" t="str">
        <f t="shared" si="5"/>
        <v/>
      </c>
      <c r="I50" s="32">
        <v>0.94</v>
      </c>
      <c r="J50" s="87">
        <v>3</v>
      </c>
      <c r="K50" s="92">
        <f t="shared" si="1"/>
        <v>2.82</v>
      </c>
      <c r="L50" s="4" t="str">
        <f t="shared" si="4"/>
        <v>X</v>
      </c>
    </row>
    <row r="51" spans="2:12">
      <c r="B51" s="29">
        <v>43880</v>
      </c>
      <c r="C51" s="37">
        <v>4</v>
      </c>
      <c r="D51" s="34" t="s">
        <v>163</v>
      </c>
      <c r="E51" s="28" t="s">
        <v>136</v>
      </c>
      <c r="F51" s="82"/>
      <c r="G51" s="83"/>
      <c r="H51" s="20" t="str">
        <f t="shared" si="5"/>
        <v/>
      </c>
      <c r="I51" s="32">
        <v>2.09</v>
      </c>
      <c r="J51" s="87"/>
      <c r="K51" s="92" t="str">
        <f t="shared" si="1"/>
        <v/>
      </c>
      <c r="L51" s="4" t="str">
        <f t="shared" si="4"/>
        <v/>
      </c>
    </row>
    <row r="52" spans="2:12">
      <c r="B52" s="29">
        <v>43263</v>
      </c>
      <c r="C52" s="37">
        <v>4</v>
      </c>
      <c r="D52" s="28" t="s">
        <v>150</v>
      </c>
      <c r="E52" s="28" t="s">
        <v>182</v>
      </c>
      <c r="F52" s="82"/>
      <c r="G52" s="83"/>
      <c r="H52" s="20" t="str">
        <f t="shared" si="5"/>
        <v/>
      </c>
      <c r="I52" s="32">
        <v>8.41</v>
      </c>
      <c r="J52" s="87">
        <v>1</v>
      </c>
      <c r="K52" s="92">
        <f t="shared" si="1"/>
        <v>8.41</v>
      </c>
      <c r="L52" s="4" t="str">
        <f t="shared" si="4"/>
        <v>X</v>
      </c>
    </row>
    <row r="53" spans="2:12">
      <c r="B53" s="29">
        <v>43006</v>
      </c>
      <c r="C53" s="37">
        <v>4</v>
      </c>
      <c r="D53" s="28" t="s">
        <v>72</v>
      </c>
      <c r="E53" s="28" t="s">
        <v>73</v>
      </c>
      <c r="F53" s="82"/>
      <c r="G53" s="83"/>
      <c r="H53" s="20" t="str">
        <f t="shared" si="5"/>
        <v/>
      </c>
      <c r="I53" s="32">
        <v>1.49</v>
      </c>
      <c r="J53" s="87"/>
      <c r="K53" s="92" t="str">
        <f t="shared" si="1"/>
        <v/>
      </c>
      <c r="L53" s="4" t="str">
        <f t="shared" si="4"/>
        <v/>
      </c>
    </row>
    <row r="54" spans="2:12">
      <c r="B54" s="29">
        <v>44029</v>
      </c>
      <c r="C54" s="37">
        <v>5</v>
      </c>
      <c r="D54" s="34" t="s">
        <v>323</v>
      </c>
      <c r="E54" s="34" t="s">
        <v>322</v>
      </c>
      <c r="F54" s="82"/>
      <c r="G54" s="83"/>
      <c r="H54" s="20" t="str">
        <f t="shared" si="5"/>
        <v/>
      </c>
      <c r="I54" s="32">
        <v>1.1100000000000001</v>
      </c>
      <c r="J54" s="87">
        <v>2</v>
      </c>
      <c r="K54" s="92">
        <f t="shared" si="1"/>
        <v>2.2200000000000002</v>
      </c>
      <c r="L54" s="4" t="str">
        <f t="shared" si="4"/>
        <v>X</v>
      </c>
    </row>
    <row r="55" spans="2:12">
      <c r="B55" s="29">
        <v>43864</v>
      </c>
      <c r="C55" s="37">
        <v>5</v>
      </c>
      <c r="D55" s="34" t="s">
        <v>326</v>
      </c>
      <c r="E55" s="28" t="s">
        <v>40</v>
      </c>
      <c r="F55" s="82"/>
      <c r="G55" s="83"/>
      <c r="H55" s="20" t="str">
        <f t="shared" si="5"/>
        <v/>
      </c>
      <c r="I55" s="32">
        <v>1.99</v>
      </c>
      <c r="J55" s="87">
        <v>1</v>
      </c>
      <c r="K55" s="92">
        <f t="shared" si="1"/>
        <v>1.99</v>
      </c>
      <c r="L55" s="4" t="str">
        <f t="shared" si="4"/>
        <v>X</v>
      </c>
    </row>
    <row r="56" spans="2:12">
      <c r="B56" s="29">
        <v>43844</v>
      </c>
      <c r="C56" s="37">
        <v>5</v>
      </c>
      <c r="D56" s="28" t="s">
        <v>159</v>
      </c>
      <c r="E56" s="34" t="s">
        <v>321</v>
      </c>
      <c r="F56" s="82"/>
      <c r="G56" s="83"/>
      <c r="H56" s="20" t="str">
        <f t="shared" si="5"/>
        <v/>
      </c>
      <c r="I56" s="32">
        <v>0.98</v>
      </c>
      <c r="J56" s="87"/>
      <c r="K56" s="92" t="str">
        <f t="shared" si="1"/>
        <v/>
      </c>
      <c r="L56" s="4" t="str">
        <f t="shared" si="4"/>
        <v/>
      </c>
    </row>
    <row r="57" spans="2:12">
      <c r="B57" s="29">
        <v>43844</v>
      </c>
      <c r="C57" s="37">
        <v>5</v>
      </c>
      <c r="D57" s="28" t="s">
        <v>160</v>
      </c>
      <c r="E57" s="28" t="s">
        <v>321</v>
      </c>
      <c r="F57" s="82"/>
      <c r="G57" s="83"/>
      <c r="H57" s="20" t="str">
        <f t="shared" si="5"/>
        <v/>
      </c>
      <c r="I57" s="32">
        <v>1.29</v>
      </c>
      <c r="J57" s="87"/>
      <c r="K57" s="92" t="str">
        <f t="shared" si="1"/>
        <v/>
      </c>
      <c r="L57" s="4" t="str">
        <f t="shared" si="4"/>
        <v/>
      </c>
    </row>
    <row r="58" spans="2:12">
      <c r="B58" s="29">
        <v>43336</v>
      </c>
      <c r="C58" s="37">
        <v>5</v>
      </c>
      <c r="D58" s="28" t="s">
        <v>239</v>
      </c>
      <c r="E58" s="28" t="s">
        <v>104</v>
      </c>
      <c r="F58" s="82"/>
      <c r="G58" s="83"/>
      <c r="H58" s="20" t="str">
        <f t="shared" si="5"/>
        <v/>
      </c>
      <c r="I58" s="32">
        <v>0.42</v>
      </c>
      <c r="J58" s="87"/>
      <c r="K58" s="92" t="str">
        <f t="shared" si="1"/>
        <v/>
      </c>
      <c r="L58" s="4" t="str">
        <f t="shared" si="4"/>
        <v/>
      </c>
    </row>
    <row r="59" spans="2:12">
      <c r="B59" s="29">
        <v>43073</v>
      </c>
      <c r="C59" s="37">
        <v>5</v>
      </c>
      <c r="D59" s="28" t="s">
        <v>103</v>
      </c>
      <c r="E59" s="28" t="s">
        <v>104</v>
      </c>
      <c r="F59" s="82"/>
      <c r="G59" s="83"/>
      <c r="H59" s="20" t="str">
        <f t="shared" si="5"/>
        <v/>
      </c>
      <c r="I59" s="32">
        <v>2</v>
      </c>
      <c r="J59" s="87"/>
      <c r="K59" s="92" t="str">
        <f t="shared" si="1"/>
        <v/>
      </c>
      <c r="L59" s="4" t="str">
        <f t="shared" si="4"/>
        <v/>
      </c>
    </row>
    <row r="60" spans="2:12">
      <c r="B60" s="29">
        <v>43255</v>
      </c>
      <c r="C60" s="37">
        <v>6</v>
      </c>
      <c r="D60" s="28" t="s">
        <v>175</v>
      </c>
      <c r="E60" s="28" t="s">
        <v>176</v>
      </c>
      <c r="F60" s="82"/>
      <c r="G60" s="83"/>
      <c r="H60" s="20" t="str">
        <f t="shared" si="5"/>
        <v/>
      </c>
      <c r="I60" s="32">
        <v>0.82</v>
      </c>
      <c r="J60" s="87"/>
      <c r="K60" s="92" t="str">
        <f t="shared" si="1"/>
        <v/>
      </c>
      <c r="L60" s="4" t="str">
        <f t="shared" si="4"/>
        <v/>
      </c>
    </row>
    <row r="61" spans="2:12">
      <c r="B61" s="29">
        <v>44029</v>
      </c>
      <c r="C61" s="37">
        <v>6</v>
      </c>
      <c r="D61" s="28" t="s">
        <v>14</v>
      </c>
      <c r="E61" s="28" t="s">
        <v>13</v>
      </c>
      <c r="F61" s="82"/>
      <c r="G61" s="83"/>
      <c r="H61" s="20" t="str">
        <f t="shared" si="5"/>
        <v/>
      </c>
      <c r="I61" s="32">
        <v>4.8</v>
      </c>
      <c r="J61" s="87">
        <v>2</v>
      </c>
      <c r="K61" s="92">
        <f t="shared" si="1"/>
        <v>9.6</v>
      </c>
      <c r="L61" s="4" t="str">
        <f t="shared" si="4"/>
        <v>X</v>
      </c>
    </row>
    <row r="62" spans="2:12">
      <c r="B62" s="29">
        <v>43389</v>
      </c>
      <c r="C62" s="37">
        <v>6</v>
      </c>
      <c r="D62" s="28" t="s">
        <v>94</v>
      </c>
      <c r="E62" s="28" t="s">
        <v>95</v>
      </c>
      <c r="F62" s="82"/>
      <c r="G62" s="83"/>
      <c r="H62" s="20" t="str">
        <f t="shared" si="5"/>
        <v/>
      </c>
      <c r="I62" s="32">
        <v>2.29</v>
      </c>
      <c r="J62" s="87"/>
      <c r="K62" s="92" t="str">
        <f t="shared" si="1"/>
        <v/>
      </c>
      <c r="L62" s="4" t="str">
        <f t="shared" si="4"/>
        <v/>
      </c>
    </row>
    <row r="63" spans="2:12">
      <c r="B63" s="29">
        <v>44029</v>
      </c>
      <c r="C63" s="37">
        <v>6</v>
      </c>
      <c r="D63" s="28" t="s">
        <v>43</v>
      </c>
      <c r="E63" s="28" t="s">
        <v>44</v>
      </c>
      <c r="F63" s="82"/>
      <c r="G63" s="83"/>
      <c r="H63" s="20" t="str">
        <f t="shared" si="5"/>
        <v/>
      </c>
      <c r="I63" s="32">
        <v>3.48</v>
      </c>
      <c r="J63" s="87">
        <v>1</v>
      </c>
      <c r="K63" s="92">
        <f t="shared" si="1"/>
        <v>3.48</v>
      </c>
      <c r="L63" s="4" t="str">
        <f t="shared" si="4"/>
        <v>X</v>
      </c>
    </row>
    <row r="64" spans="2:12">
      <c r="B64" s="29">
        <v>44029</v>
      </c>
      <c r="C64" s="37">
        <v>6</v>
      </c>
      <c r="D64" s="28" t="s">
        <v>207</v>
      </c>
      <c r="E64" s="28" t="s">
        <v>47</v>
      </c>
      <c r="F64" s="82"/>
      <c r="G64" s="83"/>
      <c r="H64" s="20" t="str">
        <f t="shared" si="5"/>
        <v/>
      </c>
      <c r="I64" s="32">
        <v>1.25</v>
      </c>
      <c r="J64" s="87"/>
      <c r="K64" s="92" t="str">
        <f t="shared" si="1"/>
        <v/>
      </c>
      <c r="L64" s="4" t="str">
        <f t="shared" si="4"/>
        <v/>
      </c>
    </row>
    <row r="65" spans="2:12">
      <c r="B65" s="29">
        <v>43908</v>
      </c>
      <c r="C65" s="37">
        <v>6</v>
      </c>
      <c r="D65" s="34" t="s">
        <v>499</v>
      </c>
      <c r="E65" s="34"/>
      <c r="F65" s="82"/>
      <c r="G65" s="83"/>
      <c r="H65" s="20" t="str">
        <f t="shared" si="5"/>
        <v/>
      </c>
      <c r="I65" s="32">
        <v>2.09</v>
      </c>
      <c r="J65" s="87"/>
      <c r="K65" s="92" t="str">
        <f t="shared" si="1"/>
        <v/>
      </c>
    </row>
    <row r="66" spans="2:12">
      <c r="B66" s="29">
        <v>44029</v>
      </c>
      <c r="C66" s="37">
        <v>6</v>
      </c>
      <c r="D66" s="28" t="s">
        <v>48</v>
      </c>
      <c r="E66" s="28" t="s">
        <v>47</v>
      </c>
      <c r="F66" s="82"/>
      <c r="G66" s="83"/>
      <c r="H66" s="20" t="str">
        <f t="shared" si="5"/>
        <v/>
      </c>
      <c r="I66" s="32">
        <v>1.99</v>
      </c>
      <c r="J66" s="87"/>
      <c r="K66" s="92" t="str">
        <f t="shared" si="1"/>
        <v/>
      </c>
      <c r="L66" s="4" t="str">
        <f t="shared" ref="L66:L101" si="6">IF(J66="","","X")</f>
        <v/>
      </c>
    </row>
    <row r="67" spans="2:12">
      <c r="B67" s="29">
        <v>43647</v>
      </c>
      <c r="C67" s="37">
        <v>6</v>
      </c>
      <c r="D67" s="28" t="s">
        <v>229</v>
      </c>
      <c r="E67" s="28" t="s">
        <v>47</v>
      </c>
      <c r="F67" s="82"/>
      <c r="G67" s="83"/>
      <c r="H67" s="20" t="str">
        <f t="shared" si="5"/>
        <v/>
      </c>
      <c r="I67" s="32">
        <v>2.2000000000000002</v>
      </c>
      <c r="J67" s="87"/>
      <c r="K67" s="92" t="str">
        <f t="shared" si="1"/>
        <v/>
      </c>
      <c r="L67" s="4" t="str">
        <f t="shared" si="6"/>
        <v/>
      </c>
    </row>
    <row r="68" spans="2:12">
      <c r="B68" s="29">
        <v>43893</v>
      </c>
      <c r="C68" s="37">
        <v>6</v>
      </c>
      <c r="D68" s="28" t="s">
        <v>151</v>
      </c>
      <c r="E68" s="28" t="s">
        <v>84</v>
      </c>
      <c r="F68" s="82"/>
      <c r="G68" s="83"/>
      <c r="H68" s="20" t="str">
        <f t="shared" si="5"/>
        <v/>
      </c>
      <c r="I68" s="32">
        <v>1.49</v>
      </c>
      <c r="J68" s="87"/>
      <c r="K68" s="92" t="str">
        <f t="shared" si="1"/>
        <v/>
      </c>
      <c r="L68" s="4" t="str">
        <f t="shared" si="6"/>
        <v/>
      </c>
    </row>
    <row r="69" spans="2:12">
      <c r="B69" s="29">
        <v>43507</v>
      </c>
      <c r="C69" s="37">
        <v>6</v>
      </c>
      <c r="D69" s="28" t="s">
        <v>131</v>
      </c>
      <c r="E69" s="28" t="s">
        <v>132</v>
      </c>
      <c r="F69" s="82"/>
      <c r="G69" s="83"/>
      <c r="H69" s="20" t="str">
        <f t="shared" si="5"/>
        <v/>
      </c>
      <c r="I69" s="32">
        <v>1.06</v>
      </c>
      <c r="J69" s="87"/>
      <c r="K69" s="92" t="str">
        <f t="shared" si="1"/>
        <v/>
      </c>
      <c r="L69" s="4" t="str">
        <f t="shared" si="6"/>
        <v/>
      </c>
    </row>
    <row r="70" spans="2:12">
      <c r="B70" s="29">
        <v>44029</v>
      </c>
      <c r="C70" s="37">
        <v>6</v>
      </c>
      <c r="D70" s="28" t="s">
        <v>41</v>
      </c>
      <c r="E70" s="28" t="s">
        <v>56</v>
      </c>
      <c r="F70" s="82"/>
      <c r="G70" s="83"/>
      <c r="H70" s="20" t="str">
        <f t="shared" ref="H70:H101" si="7">IF(F70="","",IF(G70="","",PRODUCT(F70:G70)))</f>
        <v/>
      </c>
      <c r="I70" s="32">
        <v>0.69</v>
      </c>
      <c r="J70" s="87">
        <v>2</v>
      </c>
      <c r="K70" s="92">
        <f t="shared" ref="K70:K133" si="8">IF(J70="","",IF(H70="",PRODUCT(J70,I70),IF(I70="",PRODUCT(H70,J70))))</f>
        <v>1.38</v>
      </c>
      <c r="L70" s="4" t="str">
        <f t="shared" si="6"/>
        <v>X</v>
      </c>
    </row>
    <row r="71" spans="2:12">
      <c r="B71" s="29">
        <v>44029</v>
      </c>
      <c r="C71" s="37">
        <v>6</v>
      </c>
      <c r="D71" s="28" t="s">
        <v>119</v>
      </c>
      <c r="E71" s="28" t="s">
        <v>120</v>
      </c>
      <c r="F71" s="82"/>
      <c r="G71" s="83"/>
      <c r="H71" s="20" t="str">
        <f t="shared" si="7"/>
        <v/>
      </c>
      <c r="I71" s="32">
        <v>2.31</v>
      </c>
      <c r="J71" s="87">
        <v>1</v>
      </c>
      <c r="K71" s="92">
        <f t="shared" si="8"/>
        <v>2.31</v>
      </c>
      <c r="L71" s="4" t="str">
        <f t="shared" si="6"/>
        <v>X</v>
      </c>
    </row>
    <row r="72" spans="2:12">
      <c r="B72" s="29">
        <v>43530</v>
      </c>
      <c r="C72" s="37">
        <v>7</v>
      </c>
      <c r="D72" s="28" t="s">
        <v>75</v>
      </c>
      <c r="E72" s="28" t="s">
        <v>40</v>
      </c>
      <c r="F72" s="82"/>
      <c r="G72" s="83"/>
      <c r="H72" s="20" t="str">
        <f t="shared" si="7"/>
        <v/>
      </c>
      <c r="I72" s="32">
        <v>0.95</v>
      </c>
      <c r="J72" s="87"/>
      <c r="K72" s="92" t="str">
        <f t="shared" si="8"/>
        <v/>
      </c>
      <c r="L72" s="4" t="str">
        <f t="shared" si="6"/>
        <v/>
      </c>
    </row>
    <row r="73" spans="2:12">
      <c r="B73" s="29">
        <v>43864</v>
      </c>
      <c r="C73" s="37">
        <v>7</v>
      </c>
      <c r="D73" s="28" t="s">
        <v>76</v>
      </c>
      <c r="E73" s="28" t="s">
        <v>40</v>
      </c>
      <c r="F73" s="82"/>
      <c r="G73" s="83"/>
      <c r="H73" s="20" t="str">
        <f t="shared" si="7"/>
        <v/>
      </c>
      <c r="I73" s="32">
        <v>0.73</v>
      </c>
      <c r="J73" s="87">
        <v>1</v>
      </c>
      <c r="K73" s="92">
        <f t="shared" si="8"/>
        <v>0.73</v>
      </c>
      <c r="L73" s="4" t="str">
        <f t="shared" si="6"/>
        <v>X</v>
      </c>
    </row>
    <row r="74" spans="2:12">
      <c r="B74" s="29">
        <v>43864</v>
      </c>
      <c r="C74" s="37">
        <v>7</v>
      </c>
      <c r="D74" s="28" t="s">
        <v>77</v>
      </c>
      <c r="E74" s="28" t="s">
        <v>40</v>
      </c>
      <c r="F74" s="82"/>
      <c r="G74" s="83"/>
      <c r="H74" s="20" t="str">
        <f t="shared" si="7"/>
        <v/>
      </c>
      <c r="I74" s="32">
        <v>0.98</v>
      </c>
      <c r="J74" s="87"/>
      <c r="K74" s="92" t="str">
        <f t="shared" si="8"/>
        <v/>
      </c>
      <c r="L74" s="4" t="str">
        <f t="shared" si="6"/>
        <v/>
      </c>
    </row>
    <row r="75" spans="2:12">
      <c r="B75" s="29">
        <v>43799</v>
      </c>
      <c r="C75" s="37">
        <v>7</v>
      </c>
      <c r="D75" s="28" t="s">
        <v>78</v>
      </c>
      <c r="E75" s="28" t="s">
        <v>40</v>
      </c>
      <c r="F75" s="82"/>
      <c r="G75" s="83"/>
      <c r="H75" s="20" t="str">
        <f t="shared" si="7"/>
        <v/>
      </c>
      <c r="I75" s="32">
        <v>0.75</v>
      </c>
      <c r="J75" s="87">
        <v>1</v>
      </c>
      <c r="K75" s="92">
        <f t="shared" si="8"/>
        <v>0.75</v>
      </c>
      <c r="L75" s="4" t="str">
        <f t="shared" si="6"/>
        <v>X</v>
      </c>
    </row>
    <row r="76" spans="2:12">
      <c r="B76" s="29">
        <v>43014</v>
      </c>
      <c r="C76" s="37">
        <v>7</v>
      </c>
      <c r="D76" s="28" t="s">
        <v>64</v>
      </c>
      <c r="E76" s="28" t="s">
        <v>65</v>
      </c>
      <c r="F76" s="82"/>
      <c r="G76" s="83"/>
      <c r="H76" s="20" t="str">
        <f t="shared" si="7"/>
        <v/>
      </c>
      <c r="I76" s="32">
        <v>0.67</v>
      </c>
      <c r="J76" s="87"/>
      <c r="K76" s="92" t="str">
        <f t="shared" si="8"/>
        <v/>
      </c>
      <c r="L76" s="4" t="str">
        <f t="shared" si="6"/>
        <v/>
      </c>
    </row>
    <row r="77" spans="2:12">
      <c r="B77" s="29">
        <v>43056</v>
      </c>
      <c r="C77" s="37">
        <v>7</v>
      </c>
      <c r="D77" s="28" t="s">
        <v>64</v>
      </c>
      <c r="E77" s="28" t="s">
        <v>98</v>
      </c>
      <c r="F77" s="82"/>
      <c r="G77" s="83"/>
      <c r="H77" s="20" t="str">
        <f t="shared" si="7"/>
        <v/>
      </c>
      <c r="I77" s="32">
        <v>1.19</v>
      </c>
      <c r="J77" s="87"/>
      <c r="K77" s="92" t="str">
        <f t="shared" si="8"/>
        <v/>
      </c>
      <c r="L77" s="4" t="str">
        <f t="shared" si="6"/>
        <v/>
      </c>
    </row>
    <row r="78" spans="2:12">
      <c r="B78" s="29">
        <v>43272</v>
      </c>
      <c r="C78" s="37">
        <v>7</v>
      </c>
      <c r="D78" s="28" t="s">
        <v>170</v>
      </c>
      <c r="E78" s="28" t="s">
        <v>54</v>
      </c>
      <c r="F78" s="82"/>
      <c r="G78" s="83"/>
      <c r="H78" s="20" t="str">
        <f t="shared" si="7"/>
        <v/>
      </c>
      <c r="I78" s="32">
        <v>0.75</v>
      </c>
      <c r="J78" s="87"/>
      <c r="K78" s="92" t="str">
        <f t="shared" si="8"/>
        <v/>
      </c>
      <c r="L78" s="4" t="str">
        <f t="shared" si="6"/>
        <v/>
      </c>
    </row>
    <row r="79" spans="2:12">
      <c r="B79" s="29">
        <v>44029</v>
      </c>
      <c r="C79" s="37">
        <v>7</v>
      </c>
      <c r="D79" s="28" t="s">
        <v>170</v>
      </c>
      <c r="E79" s="28" t="s">
        <v>112</v>
      </c>
      <c r="F79" s="82"/>
      <c r="G79" s="83"/>
      <c r="H79" s="20" t="str">
        <f t="shared" si="7"/>
        <v/>
      </c>
      <c r="I79" s="32">
        <v>1.05</v>
      </c>
      <c r="J79" s="87"/>
      <c r="K79" s="92" t="str">
        <f t="shared" si="8"/>
        <v/>
      </c>
      <c r="L79" s="4" t="str">
        <f t="shared" si="6"/>
        <v/>
      </c>
    </row>
    <row r="80" spans="2:12">
      <c r="B80" s="27"/>
      <c r="C80" s="37">
        <v>7</v>
      </c>
      <c r="D80" s="28" t="s">
        <v>157</v>
      </c>
      <c r="E80" s="28" t="s">
        <v>47</v>
      </c>
      <c r="F80" s="82"/>
      <c r="G80" s="83"/>
      <c r="H80" s="20" t="str">
        <f t="shared" si="7"/>
        <v/>
      </c>
      <c r="I80" s="32">
        <v>0.99</v>
      </c>
      <c r="J80" s="87"/>
      <c r="K80" s="92" t="str">
        <f t="shared" si="8"/>
        <v/>
      </c>
      <c r="L80" s="4" t="str">
        <f t="shared" si="6"/>
        <v/>
      </c>
    </row>
    <row r="81" spans="2:12">
      <c r="B81" s="29">
        <v>43880</v>
      </c>
      <c r="C81" s="37">
        <v>7</v>
      </c>
      <c r="D81" s="34" t="s">
        <v>467</v>
      </c>
      <c r="E81" s="28" t="s">
        <v>47</v>
      </c>
      <c r="F81" s="82"/>
      <c r="G81" s="83"/>
      <c r="H81" s="20" t="str">
        <f t="shared" si="7"/>
        <v/>
      </c>
      <c r="I81" s="32">
        <v>0.38</v>
      </c>
      <c r="J81" s="87"/>
      <c r="K81" s="92" t="str">
        <f t="shared" si="8"/>
        <v/>
      </c>
      <c r="L81" s="4" t="str">
        <f t="shared" si="6"/>
        <v/>
      </c>
    </row>
    <row r="82" spans="2:12">
      <c r="B82" s="29"/>
      <c r="C82" s="37">
        <v>7</v>
      </c>
      <c r="D82" s="28" t="s">
        <v>188</v>
      </c>
      <c r="E82" s="28" t="s">
        <v>189</v>
      </c>
      <c r="F82" s="82"/>
      <c r="G82" s="83"/>
      <c r="H82" s="20" t="str">
        <f t="shared" si="7"/>
        <v/>
      </c>
      <c r="I82" s="32">
        <v>0</v>
      </c>
      <c r="J82" s="87"/>
      <c r="K82" s="92" t="str">
        <f t="shared" si="8"/>
        <v/>
      </c>
      <c r="L82" s="4" t="str">
        <f t="shared" si="6"/>
        <v/>
      </c>
    </row>
    <row r="83" spans="2:12">
      <c r="B83" s="29">
        <v>43880</v>
      </c>
      <c r="C83" s="37">
        <v>7</v>
      </c>
      <c r="D83" s="28" t="s">
        <v>187</v>
      </c>
      <c r="E83" s="34" t="s">
        <v>477</v>
      </c>
      <c r="F83" s="82"/>
      <c r="G83" s="83"/>
      <c r="H83" s="20" t="str">
        <f t="shared" si="7"/>
        <v/>
      </c>
      <c r="I83" s="32">
        <v>1.68</v>
      </c>
      <c r="J83" s="87"/>
      <c r="K83" s="92" t="str">
        <f t="shared" si="8"/>
        <v/>
      </c>
      <c r="L83" s="4" t="str">
        <f t="shared" si="6"/>
        <v/>
      </c>
    </row>
    <row r="84" spans="2:12">
      <c r="B84" s="29">
        <v>43864</v>
      </c>
      <c r="C84" s="37">
        <v>7</v>
      </c>
      <c r="D84" s="28" t="s">
        <v>161</v>
      </c>
      <c r="E84" s="28" t="s">
        <v>85</v>
      </c>
      <c r="F84" s="82"/>
      <c r="G84" s="83"/>
      <c r="H84" s="20" t="str">
        <f t="shared" si="7"/>
        <v/>
      </c>
      <c r="I84" s="32">
        <v>1.1499999999999999</v>
      </c>
      <c r="J84" s="87"/>
      <c r="K84" s="92" t="str">
        <f t="shared" si="8"/>
        <v/>
      </c>
      <c r="L84" s="4" t="str">
        <f t="shared" si="6"/>
        <v/>
      </c>
    </row>
    <row r="85" spans="2:12">
      <c r="B85" s="29">
        <v>43864</v>
      </c>
      <c r="C85" s="37">
        <v>7</v>
      </c>
      <c r="D85" s="28" t="s">
        <v>186</v>
      </c>
      <c r="E85" s="28" t="s">
        <v>185</v>
      </c>
      <c r="F85" s="82"/>
      <c r="G85" s="83"/>
      <c r="H85" s="20" t="str">
        <f t="shared" si="7"/>
        <v/>
      </c>
      <c r="I85" s="32">
        <v>3.84</v>
      </c>
      <c r="J85" s="87"/>
      <c r="K85" s="92" t="str">
        <f t="shared" si="8"/>
        <v/>
      </c>
      <c r="L85" s="4" t="str">
        <f t="shared" si="6"/>
        <v/>
      </c>
    </row>
    <row r="86" spans="2:12">
      <c r="B86" s="29">
        <v>43893</v>
      </c>
      <c r="C86" s="37">
        <v>7</v>
      </c>
      <c r="D86" s="34" t="s">
        <v>492</v>
      </c>
      <c r="E86" s="34" t="s">
        <v>490</v>
      </c>
      <c r="F86" s="82"/>
      <c r="G86" s="83"/>
      <c r="H86" s="20" t="str">
        <f t="shared" si="7"/>
        <v/>
      </c>
      <c r="I86" s="32">
        <v>3.19</v>
      </c>
      <c r="J86" s="87"/>
      <c r="K86" s="92" t="str">
        <f t="shared" si="8"/>
        <v/>
      </c>
      <c r="L86" s="4" t="str">
        <f t="shared" si="6"/>
        <v/>
      </c>
    </row>
    <row r="87" spans="2:12">
      <c r="B87" s="29">
        <v>43864</v>
      </c>
      <c r="C87" s="37">
        <v>7</v>
      </c>
      <c r="D87" s="28" t="s">
        <v>162</v>
      </c>
      <c r="E87" s="28" t="s">
        <v>245</v>
      </c>
      <c r="F87" s="82"/>
      <c r="G87" s="83"/>
      <c r="H87" s="20" t="str">
        <f t="shared" si="7"/>
        <v/>
      </c>
      <c r="I87" s="32">
        <v>1.03</v>
      </c>
      <c r="J87" s="87"/>
      <c r="K87" s="92" t="str">
        <f t="shared" si="8"/>
        <v/>
      </c>
      <c r="L87" s="4" t="str">
        <f t="shared" si="6"/>
        <v/>
      </c>
    </row>
    <row r="88" spans="2:12">
      <c r="B88" s="29">
        <v>43893</v>
      </c>
      <c r="C88" s="37">
        <v>7</v>
      </c>
      <c r="D88" s="34" t="s">
        <v>491</v>
      </c>
      <c r="E88" s="34" t="s">
        <v>490</v>
      </c>
      <c r="F88" s="82"/>
      <c r="G88" s="83"/>
      <c r="H88" s="20" t="str">
        <f t="shared" si="7"/>
        <v/>
      </c>
      <c r="I88" s="32">
        <v>2.88</v>
      </c>
      <c r="J88" s="87"/>
      <c r="K88" s="92" t="str">
        <f t="shared" si="8"/>
        <v/>
      </c>
      <c r="L88" s="4" t="str">
        <f t="shared" si="6"/>
        <v/>
      </c>
    </row>
    <row r="89" spans="2:12">
      <c r="B89" s="29">
        <v>43864</v>
      </c>
      <c r="C89" s="37">
        <v>7</v>
      </c>
      <c r="D89" s="28" t="s">
        <v>88</v>
      </c>
      <c r="E89" s="28" t="s">
        <v>87</v>
      </c>
      <c r="F89" s="82"/>
      <c r="G89" s="83"/>
      <c r="H89" s="20" t="str">
        <f t="shared" si="7"/>
        <v/>
      </c>
      <c r="I89" s="32">
        <v>5.79</v>
      </c>
      <c r="J89" s="87"/>
      <c r="K89" s="92" t="str">
        <f t="shared" si="8"/>
        <v/>
      </c>
      <c r="L89" s="4" t="str">
        <f t="shared" si="6"/>
        <v/>
      </c>
    </row>
    <row r="90" spans="2:12">
      <c r="B90" s="29">
        <v>43437</v>
      </c>
      <c r="C90" s="37">
        <v>7</v>
      </c>
      <c r="D90" s="28" t="s">
        <v>193</v>
      </c>
      <c r="E90" s="28" t="s">
        <v>101</v>
      </c>
      <c r="F90" s="82"/>
      <c r="G90" s="83"/>
      <c r="H90" s="20" t="str">
        <f t="shared" si="7"/>
        <v/>
      </c>
      <c r="I90" s="32">
        <v>2.85</v>
      </c>
      <c r="J90" s="87"/>
      <c r="K90" s="92" t="str">
        <f t="shared" si="8"/>
        <v/>
      </c>
      <c r="L90" s="4" t="str">
        <f t="shared" si="6"/>
        <v/>
      </c>
    </row>
    <row r="91" spans="2:12">
      <c r="B91" s="29">
        <v>43857</v>
      </c>
      <c r="C91" s="37">
        <v>7</v>
      </c>
      <c r="D91" s="34" t="s">
        <v>463</v>
      </c>
      <c r="E91" s="28" t="s">
        <v>87</v>
      </c>
      <c r="F91" s="82"/>
      <c r="G91" s="83"/>
      <c r="H91" s="20" t="str">
        <f t="shared" si="7"/>
        <v/>
      </c>
      <c r="I91" s="32">
        <v>2.13</v>
      </c>
      <c r="J91" s="87">
        <v>1</v>
      </c>
      <c r="K91" s="92">
        <f t="shared" si="8"/>
        <v>2.13</v>
      </c>
      <c r="L91" s="4" t="str">
        <f t="shared" si="6"/>
        <v>X</v>
      </c>
    </row>
    <row r="92" spans="2:12">
      <c r="B92" s="29">
        <v>43908</v>
      </c>
      <c r="C92" s="37">
        <v>7</v>
      </c>
      <c r="D92" s="34" t="s">
        <v>500</v>
      </c>
      <c r="E92" s="28" t="s">
        <v>87</v>
      </c>
      <c r="F92" s="82"/>
      <c r="G92" s="83"/>
      <c r="H92" s="20" t="str">
        <f t="shared" si="7"/>
        <v/>
      </c>
      <c r="I92" s="32">
        <v>1.59</v>
      </c>
      <c r="J92" s="87"/>
      <c r="K92" s="92" t="str">
        <f t="shared" si="8"/>
        <v/>
      </c>
      <c r="L92" s="4" t="str">
        <f t="shared" si="6"/>
        <v/>
      </c>
    </row>
    <row r="93" spans="2:12">
      <c r="B93" s="29">
        <v>43451</v>
      </c>
      <c r="C93" s="37">
        <v>7</v>
      </c>
      <c r="D93" s="28" t="s">
        <v>202</v>
      </c>
      <c r="E93" s="28" t="s">
        <v>203</v>
      </c>
      <c r="F93" s="82"/>
      <c r="G93" s="83"/>
      <c r="H93" s="20" t="str">
        <f t="shared" si="7"/>
        <v/>
      </c>
      <c r="I93" s="32">
        <v>0.92</v>
      </c>
      <c r="J93" s="87"/>
      <c r="K93" s="92" t="str">
        <f t="shared" si="8"/>
        <v/>
      </c>
      <c r="L93" s="4" t="str">
        <f t="shared" si="6"/>
        <v/>
      </c>
    </row>
    <row r="94" spans="2:12">
      <c r="B94" s="29">
        <v>43880</v>
      </c>
      <c r="C94" s="37">
        <v>7</v>
      </c>
      <c r="D94" s="28" t="s">
        <v>55</v>
      </c>
      <c r="E94" s="28" t="s">
        <v>203</v>
      </c>
      <c r="F94" s="82"/>
      <c r="G94" s="83"/>
      <c r="H94" s="20" t="str">
        <f t="shared" si="7"/>
        <v/>
      </c>
      <c r="I94" s="32">
        <v>0.71</v>
      </c>
      <c r="J94" s="87"/>
      <c r="K94" s="92" t="str">
        <f t="shared" si="8"/>
        <v/>
      </c>
      <c r="L94" s="4" t="str">
        <f t="shared" si="6"/>
        <v/>
      </c>
    </row>
    <row r="95" spans="2:12">
      <c r="B95" s="29">
        <v>43833</v>
      </c>
      <c r="C95" s="37">
        <v>7</v>
      </c>
      <c r="D95" s="28" t="s">
        <v>60</v>
      </c>
      <c r="E95" s="28" t="s">
        <v>47</v>
      </c>
      <c r="F95" s="82"/>
      <c r="G95" s="83"/>
      <c r="H95" s="20" t="str">
        <f t="shared" si="7"/>
        <v/>
      </c>
      <c r="I95" s="32">
        <v>1.25</v>
      </c>
      <c r="J95" s="87"/>
      <c r="K95" s="92" t="str">
        <f t="shared" si="8"/>
        <v/>
      </c>
      <c r="L95" s="4" t="str">
        <f t="shared" si="6"/>
        <v/>
      </c>
    </row>
    <row r="96" spans="2:12">
      <c r="B96" s="29">
        <v>44029</v>
      </c>
      <c r="C96" s="37">
        <v>7</v>
      </c>
      <c r="D96" s="28" t="s">
        <v>106</v>
      </c>
      <c r="E96" s="28" t="s">
        <v>107</v>
      </c>
      <c r="F96" s="82"/>
      <c r="G96" s="83"/>
      <c r="H96" s="20" t="str">
        <f t="shared" si="7"/>
        <v/>
      </c>
      <c r="I96" s="32">
        <v>1</v>
      </c>
      <c r="J96" s="87">
        <v>1</v>
      </c>
      <c r="K96" s="92">
        <f t="shared" si="8"/>
        <v>1</v>
      </c>
      <c r="L96" s="4" t="str">
        <f t="shared" si="6"/>
        <v>X</v>
      </c>
    </row>
    <row r="97" spans="2:12">
      <c r="B97" s="29">
        <v>43833</v>
      </c>
      <c r="C97" s="37">
        <v>7</v>
      </c>
      <c r="D97" s="28" t="s">
        <v>244</v>
      </c>
      <c r="E97" s="28" t="s">
        <v>247</v>
      </c>
      <c r="F97" s="82"/>
      <c r="G97" s="83"/>
      <c r="H97" s="20" t="str">
        <f t="shared" si="7"/>
        <v/>
      </c>
      <c r="I97" s="32">
        <v>0.74</v>
      </c>
      <c r="J97" s="87"/>
      <c r="K97" s="92" t="str">
        <f t="shared" si="8"/>
        <v/>
      </c>
      <c r="L97" s="4" t="str">
        <f t="shared" si="6"/>
        <v/>
      </c>
    </row>
    <row r="98" spans="2:12">
      <c r="B98" s="29">
        <v>43880</v>
      </c>
      <c r="C98" s="37">
        <v>7</v>
      </c>
      <c r="D98" s="28" t="s">
        <v>244</v>
      </c>
      <c r="E98" s="28" t="s">
        <v>246</v>
      </c>
      <c r="F98" s="82"/>
      <c r="G98" s="83"/>
      <c r="H98" s="20" t="str">
        <f t="shared" si="7"/>
        <v/>
      </c>
      <c r="I98" s="32">
        <v>0.49</v>
      </c>
      <c r="J98" s="87"/>
      <c r="K98" s="92" t="str">
        <f t="shared" si="8"/>
        <v/>
      </c>
      <c r="L98" s="4" t="str">
        <f t="shared" si="6"/>
        <v/>
      </c>
    </row>
    <row r="99" spans="2:12">
      <c r="B99" s="29">
        <v>43880</v>
      </c>
      <c r="C99" s="37">
        <v>7</v>
      </c>
      <c r="D99" s="28" t="s">
        <v>127</v>
      </c>
      <c r="E99" s="28" t="s">
        <v>56</v>
      </c>
      <c r="F99" s="82"/>
      <c r="G99" s="83"/>
      <c r="H99" s="20" t="str">
        <f t="shared" si="7"/>
        <v/>
      </c>
      <c r="I99" s="32">
        <v>0.5</v>
      </c>
      <c r="J99" s="87"/>
      <c r="K99" s="92" t="str">
        <f t="shared" si="8"/>
        <v/>
      </c>
      <c r="L99" s="4" t="str">
        <f t="shared" si="6"/>
        <v/>
      </c>
    </row>
    <row r="100" spans="2:12">
      <c r="B100" s="29">
        <v>43880</v>
      </c>
      <c r="C100" s="37">
        <v>7</v>
      </c>
      <c r="D100" s="28" t="s">
        <v>228</v>
      </c>
      <c r="E100" s="28" t="s">
        <v>56</v>
      </c>
      <c r="F100" s="82"/>
      <c r="G100" s="83"/>
      <c r="H100" s="20" t="str">
        <f t="shared" si="7"/>
        <v/>
      </c>
      <c r="I100" s="32">
        <v>0.59</v>
      </c>
      <c r="J100" s="87"/>
      <c r="K100" s="92" t="str">
        <f t="shared" si="8"/>
        <v/>
      </c>
      <c r="L100" s="4" t="str">
        <f t="shared" si="6"/>
        <v/>
      </c>
    </row>
    <row r="101" spans="2:12">
      <c r="B101" s="27"/>
      <c r="C101" s="37">
        <v>7</v>
      </c>
      <c r="D101" s="28" t="s">
        <v>108</v>
      </c>
      <c r="E101" s="28"/>
      <c r="F101" s="82"/>
      <c r="G101" s="83"/>
      <c r="H101" s="20" t="str">
        <f t="shared" si="7"/>
        <v/>
      </c>
      <c r="I101" s="32">
        <v>0</v>
      </c>
      <c r="J101" s="87"/>
      <c r="K101" s="92" t="str">
        <f t="shared" si="8"/>
        <v/>
      </c>
      <c r="L101" s="4" t="str">
        <f t="shared" si="6"/>
        <v/>
      </c>
    </row>
    <row r="102" spans="2:12">
      <c r="B102" s="29">
        <v>43908</v>
      </c>
      <c r="C102" s="37">
        <v>7</v>
      </c>
      <c r="D102" s="34" t="s">
        <v>505</v>
      </c>
      <c r="E102" s="34" t="s">
        <v>56</v>
      </c>
      <c r="F102" s="82"/>
      <c r="G102" s="83"/>
      <c r="H102" s="20" t="str">
        <f t="shared" ref="H102:H118" si="9">IF(F102="","",IF(G102="","",PRODUCT(F102:G102)))</f>
        <v/>
      </c>
      <c r="I102" s="32">
        <v>0.49</v>
      </c>
      <c r="J102" s="87">
        <v>1</v>
      </c>
      <c r="K102" s="92">
        <f t="shared" si="8"/>
        <v>0.49</v>
      </c>
    </row>
    <row r="103" spans="2:12">
      <c r="B103" s="27"/>
      <c r="C103" s="37">
        <v>7</v>
      </c>
      <c r="D103" s="28" t="s">
        <v>137</v>
      </c>
      <c r="E103" s="28" t="s">
        <v>85</v>
      </c>
      <c r="F103" s="82"/>
      <c r="G103" s="83"/>
      <c r="H103" s="20" t="str">
        <f t="shared" si="9"/>
        <v/>
      </c>
      <c r="I103" s="32">
        <v>0.75</v>
      </c>
      <c r="J103" s="87"/>
      <c r="K103" s="92" t="str">
        <f t="shared" si="8"/>
        <v/>
      </c>
      <c r="L103" s="4" t="str">
        <f t="shared" ref="L103:L134" si="10">IF(J103="","","X")</f>
        <v/>
      </c>
    </row>
    <row r="104" spans="2:12">
      <c r="B104" s="29">
        <v>44029</v>
      </c>
      <c r="C104" s="37">
        <v>7</v>
      </c>
      <c r="D104" s="34" t="s">
        <v>277</v>
      </c>
      <c r="E104" s="34" t="s">
        <v>276</v>
      </c>
      <c r="F104" s="82"/>
      <c r="G104" s="83"/>
      <c r="H104" s="20" t="str">
        <f t="shared" si="9"/>
        <v/>
      </c>
      <c r="I104" s="32">
        <v>0.7</v>
      </c>
      <c r="J104" s="87"/>
      <c r="K104" s="92" t="str">
        <f t="shared" si="8"/>
        <v/>
      </c>
      <c r="L104" s="4" t="str">
        <f t="shared" si="10"/>
        <v/>
      </c>
    </row>
    <row r="105" spans="2:12">
      <c r="B105" s="29">
        <v>44029</v>
      </c>
      <c r="C105" s="37">
        <v>7</v>
      </c>
      <c r="D105" s="28" t="s">
        <v>194</v>
      </c>
      <c r="E105" s="34" t="s">
        <v>276</v>
      </c>
      <c r="F105" s="82"/>
      <c r="G105" s="83"/>
      <c r="H105" s="20" t="str">
        <f t="shared" si="9"/>
        <v/>
      </c>
      <c r="I105" s="32">
        <v>0.78</v>
      </c>
      <c r="J105" s="87"/>
      <c r="K105" s="92" t="str">
        <f t="shared" si="8"/>
        <v/>
      </c>
      <c r="L105" s="4" t="str">
        <f t="shared" si="10"/>
        <v/>
      </c>
    </row>
    <row r="106" spans="2:12">
      <c r="B106" s="29">
        <v>43389</v>
      </c>
      <c r="C106" s="37">
        <v>7</v>
      </c>
      <c r="D106" s="28" t="s">
        <v>222</v>
      </c>
      <c r="E106" s="28" t="s">
        <v>203</v>
      </c>
      <c r="F106" s="82"/>
      <c r="G106" s="83"/>
      <c r="H106" s="20" t="str">
        <f t="shared" si="9"/>
        <v/>
      </c>
      <c r="I106" s="32">
        <v>0.79</v>
      </c>
      <c r="J106" s="87"/>
      <c r="K106" s="92" t="str">
        <f t="shared" si="8"/>
        <v/>
      </c>
      <c r="L106" s="4" t="str">
        <f t="shared" si="10"/>
        <v/>
      </c>
    </row>
    <row r="107" spans="2:12">
      <c r="B107" s="29">
        <v>44029</v>
      </c>
      <c r="C107" s="37">
        <v>7</v>
      </c>
      <c r="D107" s="28" t="s">
        <v>143</v>
      </c>
      <c r="E107" s="28" t="s">
        <v>40</v>
      </c>
      <c r="F107" s="82"/>
      <c r="G107" s="83"/>
      <c r="H107" s="20" t="str">
        <f t="shared" si="9"/>
        <v/>
      </c>
      <c r="I107" s="32">
        <v>1.39</v>
      </c>
      <c r="J107" s="87"/>
      <c r="K107" s="92" t="str">
        <f t="shared" si="8"/>
        <v/>
      </c>
      <c r="L107" s="4" t="str">
        <f t="shared" si="10"/>
        <v/>
      </c>
    </row>
    <row r="108" spans="2:12">
      <c r="B108" s="29">
        <v>43507</v>
      </c>
      <c r="C108" s="37">
        <v>7</v>
      </c>
      <c r="D108" s="28" t="s">
        <v>154</v>
      </c>
      <c r="E108" s="28" t="s">
        <v>28</v>
      </c>
      <c r="F108" s="82"/>
      <c r="G108" s="83"/>
      <c r="H108" s="20" t="str">
        <f t="shared" si="9"/>
        <v/>
      </c>
      <c r="I108" s="32">
        <v>3.78</v>
      </c>
      <c r="J108" s="87"/>
      <c r="K108" s="92" t="str">
        <f t="shared" si="8"/>
        <v/>
      </c>
      <c r="L108" s="4" t="str">
        <f t="shared" si="10"/>
        <v/>
      </c>
    </row>
    <row r="109" spans="2:12">
      <c r="B109" s="29">
        <v>44029</v>
      </c>
      <c r="C109" s="37">
        <v>7</v>
      </c>
      <c r="D109" s="28" t="s">
        <v>205</v>
      </c>
      <c r="E109" s="28" t="s">
        <v>206</v>
      </c>
      <c r="F109" s="82"/>
      <c r="G109" s="83"/>
      <c r="H109" s="20" t="str">
        <f t="shared" si="9"/>
        <v/>
      </c>
      <c r="I109" s="32">
        <v>2.25</v>
      </c>
      <c r="J109" s="87"/>
      <c r="K109" s="92" t="str">
        <f t="shared" si="8"/>
        <v/>
      </c>
      <c r="L109" s="4" t="str">
        <f t="shared" si="10"/>
        <v/>
      </c>
    </row>
    <row r="110" spans="2:12">
      <c r="B110" s="29">
        <v>43819</v>
      </c>
      <c r="C110" s="37">
        <v>7</v>
      </c>
      <c r="D110" s="28" t="s">
        <v>81</v>
      </c>
      <c r="E110" s="28" t="s">
        <v>42</v>
      </c>
      <c r="F110" s="82"/>
      <c r="G110" s="83"/>
      <c r="H110" s="20" t="str">
        <f t="shared" si="9"/>
        <v/>
      </c>
      <c r="I110" s="32">
        <v>0.42</v>
      </c>
      <c r="J110" s="87"/>
      <c r="K110" s="92" t="str">
        <f t="shared" si="8"/>
        <v/>
      </c>
      <c r="L110" s="4" t="str">
        <f t="shared" si="10"/>
        <v/>
      </c>
    </row>
    <row r="111" spans="2:12">
      <c r="B111" s="29">
        <v>43409</v>
      </c>
      <c r="C111" s="37">
        <v>7</v>
      </c>
      <c r="D111" s="28" t="s">
        <v>138</v>
      </c>
      <c r="E111" s="28" t="s">
        <v>42</v>
      </c>
      <c r="F111" s="82"/>
      <c r="G111" s="83"/>
      <c r="H111" s="20" t="str">
        <f t="shared" si="9"/>
        <v/>
      </c>
      <c r="I111" s="32">
        <v>0.94</v>
      </c>
      <c r="J111" s="87"/>
      <c r="K111" s="92" t="str">
        <f t="shared" si="8"/>
        <v/>
      </c>
      <c r="L111" s="4" t="str">
        <f t="shared" si="10"/>
        <v/>
      </c>
    </row>
    <row r="112" spans="2:12">
      <c r="B112" s="29">
        <v>43819</v>
      </c>
      <c r="C112" s="37">
        <v>7</v>
      </c>
      <c r="D112" s="28" t="s">
        <v>128</v>
      </c>
      <c r="E112" s="28" t="s">
        <v>42</v>
      </c>
      <c r="F112" s="82"/>
      <c r="G112" s="83"/>
      <c r="H112" s="20" t="str">
        <f t="shared" si="9"/>
        <v/>
      </c>
      <c r="I112" s="32">
        <v>0.59</v>
      </c>
      <c r="J112" s="87"/>
      <c r="K112" s="92" t="str">
        <f t="shared" si="8"/>
        <v/>
      </c>
      <c r="L112" s="4" t="str">
        <f t="shared" si="10"/>
        <v/>
      </c>
    </row>
    <row r="113" spans="2:12">
      <c r="B113" s="29">
        <v>43819</v>
      </c>
      <c r="C113" s="37">
        <v>7</v>
      </c>
      <c r="D113" s="28" t="s">
        <v>79</v>
      </c>
      <c r="E113" s="28" t="s">
        <v>42</v>
      </c>
      <c r="F113" s="82"/>
      <c r="G113" s="83"/>
      <c r="H113" s="20" t="str">
        <f t="shared" si="9"/>
        <v/>
      </c>
      <c r="I113" s="32">
        <v>0.24</v>
      </c>
      <c r="J113" s="87"/>
      <c r="K113" s="92" t="str">
        <f t="shared" si="8"/>
        <v/>
      </c>
      <c r="L113" s="4" t="str">
        <f t="shared" si="10"/>
        <v/>
      </c>
    </row>
    <row r="114" spans="2:12">
      <c r="B114" s="27"/>
      <c r="C114" s="37">
        <v>7</v>
      </c>
      <c r="D114" s="28" t="s">
        <v>80</v>
      </c>
      <c r="E114" s="28" t="s">
        <v>42</v>
      </c>
      <c r="F114" s="82"/>
      <c r="G114" s="83"/>
      <c r="H114" s="20" t="str">
        <f t="shared" si="9"/>
        <v/>
      </c>
      <c r="I114" s="32">
        <v>0.28999999999999998</v>
      </c>
      <c r="J114" s="87"/>
      <c r="K114" s="92" t="str">
        <f t="shared" si="8"/>
        <v/>
      </c>
      <c r="L114" s="4" t="str">
        <f t="shared" si="10"/>
        <v/>
      </c>
    </row>
    <row r="115" spans="2:12">
      <c r="B115" s="29">
        <v>43880</v>
      </c>
      <c r="C115" s="37">
        <v>7</v>
      </c>
      <c r="D115" s="28" t="s">
        <v>92</v>
      </c>
      <c r="E115" s="28" t="s">
        <v>93</v>
      </c>
      <c r="F115" s="82"/>
      <c r="G115" s="83"/>
      <c r="H115" s="20" t="str">
        <f t="shared" si="9"/>
        <v/>
      </c>
      <c r="I115" s="32">
        <v>1.38</v>
      </c>
      <c r="J115" s="87"/>
      <c r="K115" s="92" t="str">
        <f t="shared" si="8"/>
        <v/>
      </c>
      <c r="L115" s="4" t="str">
        <f t="shared" si="10"/>
        <v/>
      </c>
    </row>
    <row r="116" spans="2:12">
      <c r="B116" s="29">
        <v>43833</v>
      </c>
      <c r="C116" s="37">
        <v>7</v>
      </c>
      <c r="D116" s="34" t="s">
        <v>280</v>
      </c>
      <c r="E116" s="34" t="s">
        <v>58</v>
      </c>
      <c r="F116" s="82"/>
      <c r="G116" s="83"/>
      <c r="H116" s="20" t="str">
        <f t="shared" si="9"/>
        <v/>
      </c>
      <c r="I116" s="32">
        <v>1.69</v>
      </c>
      <c r="J116" s="87"/>
      <c r="K116" s="92" t="str">
        <f t="shared" si="8"/>
        <v/>
      </c>
      <c r="L116" s="4" t="str">
        <f t="shared" si="10"/>
        <v/>
      </c>
    </row>
    <row r="117" spans="2:12">
      <c r="B117" s="27"/>
      <c r="C117" s="37">
        <v>7</v>
      </c>
      <c r="D117" s="28" t="s">
        <v>86</v>
      </c>
      <c r="E117" s="28" t="s">
        <v>85</v>
      </c>
      <c r="F117" s="82"/>
      <c r="G117" s="83"/>
      <c r="H117" s="20" t="str">
        <f t="shared" si="9"/>
        <v/>
      </c>
      <c r="I117" s="32">
        <v>1.53</v>
      </c>
      <c r="J117" s="87"/>
      <c r="K117" s="92" t="str">
        <f t="shared" si="8"/>
        <v/>
      </c>
      <c r="L117" s="4" t="str">
        <f t="shared" si="10"/>
        <v/>
      </c>
    </row>
    <row r="118" spans="2:12">
      <c r="B118" s="29">
        <v>43880</v>
      </c>
      <c r="C118" s="37">
        <v>7</v>
      </c>
      <c r="D118" s="28" t="s">
        <v>59</v>
      </c>
      <c r="E118" s="28" t="s">
        <v>58</v>
      </c>
      <c r="F118" s="82"/>
      <c r="G118" s="83"/>
      <c r="H118" s="20" t="str">
        <f t="shared" si="9"/>
        <v/>
      </c>
      <c r="I118" s="32">
        <v>1.89</v>
      </c>
      <c r="J118" s="87"/>
      <c r="K118" s="92" t="str">
        <f t="shared" si="8"/>
        <v/>
      </c>
      <c r="L118" s="4" t="str">
        <f t="shared" si="10"/>
        <v/>
      </c>
    </row>
    <row r="119" spans="2:12">
      <c r="B119" s="29"/>
      <c r="C119" s="37">
        <v>7</v>
      </c>
      <c r="D119" s="34" t="s">
        <v>309</v>
      </c>
      <c r="E119" s="34" t="s">
        <v>310</v>
      </c>
      <c r="F119" s="82"/>
      <c r="G119" s="83"/>
      <c r="H119" s="20"/>
      <c r="I119" s="32">
        <v>1.64</v>
      </c>
      <c r="J119" s="87"/>
      <c r="K119" s="92" t="str">
        <f t="shared" si="8"/>
        <v/>
      </c>
      <c r="L119" s="4" t="str">
        <f t="shared" si="10"/>
        <v/>
      </c>
    </row>
    <row r="120" spans="2:12">
      <c r="B120" s="29"/>
      <c r="C120" s="37">
        <v>7</v>
      </c>
      <c r="D120" s="34" t="s">
        <v>313</v>
      </c>
      <c r="E120" s="34" t="s">
        <v>314</v>
      </c>
      <c r="F120" s="82"/>
      <c r="G120" s="83"/>
      <c r="H120" s="20"/>
      <c r="I120" s="32">
        <v>1.2</v>
      </c>
      <c r="J120" s="87"/>
      <c r="K120" s="92" t="str">
        <f t="shared" si="8"/>
        <v/>
      </c>
      <c r="L120" s="4" t="str">
        <f t="shared" si="10"/>
        <v/>
      </c>
    </row>
    <row r="121" spans="2:12">
      <c r="B121" s="29"/>
      <c r="C121" s="37">
        <v>7</v>
      </c>
      <c r="D121" s="34" t="s">
        <v>303</v>
      </c>
      <c r="E121" s="34" t="s">
        <v>305</v>
      </c>
      <c r="F121" s="82"/>
      <c r="G121" s="83"/>
      <c r="H121" s="20"/>
      <c r="I121" s="32">
        <v>1.18</v>
      </c>
      <c r="J121" s="87"/>
      <c r="K121" s="92" t="str">
        <f t="shared" si="8"/>
        <v/>
      </c>
      <c r="L121" s="4" t="str">
        <f t="shared" si="10"/>
        <v/>
      </c>
    </row>
    <row r="122" spans="2:12">
      <c r="B122" s="29">
        <v>43880</v>
      </c>
      <c r="C122" s="37">
        <v>7</v>
      </c>
      <c r="D122" s="34" t="s">
        <v>257</v>
      </c>
      <c r="E122" s="34" t="s">
        <v>258</v>
      </c>
      <c r="F122" s="82"/>
      <c r="G122" s="83"/>
      <c r="H122" s="20" t="str">
        <f>IF(F122="","",IF(G122="","",PRODUCT(F122:G122)))</f>
        <v/>
      </c>
      <c r="I122" s="32">
        <v>1.39</v>
      </c>
      <c r="J122" s="87">
        <v>1</v>
      </c>
      <c r="K122" s="92">
        <f t="shared" si="8"/>
        <v>1.39</v>
      </c>
      <c r="L122" s="4" t="str">
        <f t="shared" si="10"/>
        <v>X</v>
      </c>
    </row>
    <row r="123" spans="2:12">
      <c r="B123" s="29">
        <v>43507</v>
      </c>
      <c r="C123" s="37">
        <v>7</v>
      </c>
      <c r="D123" s="28" t="s">
        <v>118</v>
      </c>
      <c r="E123" s="28" t="s">
        <v>47</v>
      </c>
      <c r="F123" s="82"/>
      <c r="G123" s="83"/>
      <c r="H123" s="20" t="str">
        <f>IF(F123="","",IF(G123="","",PRODUCT(F123:G123)))</f>
        <v/>
      </c>
      <c r="I123" s="32">
        <v>2.99</v>
      </c>
      <c r="J123" s="87"/>
      <c r="K123" s="92" t="str">
        <f t="shared" si="8"/>
        <v/>
      </c>
      <c r="L123" s="4" t="str">
        <f t="shared" si="10"/>
        <v/>
      </c>
    </row>
    <row r="124" spans="2:12">
      <c r="B124" s="29"/>
      <c r="C124" s="37">
        <v>7</v>
      </c>
      <c r="D124" s="34" t="s">
        <v>311</v>
      </c>
      <c r="E124" s="34" t="s">
        <v>312</v>
      </c>
      <c r="F124" s="82"/>
      <c r="G124" s="83"/>
      <c r="H124" s="20"/>
      <c r="I124" s="32">
        <v>1.41</v>
      </c>
      <c r="J124" s="87"/>
      <c r="K124" s="92" t="str">
        <f t="shared" si="8"/>
        <v/>
      </c>
      <c r="L124" s="4" t="str">
        <f t="shared" si="10"/>
        <v/>
      </c>
    </row>
    <row r="125" spans="2:12">
      <c r="B125" s="29">
        <v>43880</v>
      </c>
      <c r="C125" s="37">
        <v>7</v>
      </c>
      <c r="D125" s="28" t="s">
        <v>171</v>
      </c>
      <c r="E125" s="34" t="s">
        <v>84</v>
      </c>
      <c r="F125" s="82"/>
      <c r="G125" s="83"/>
      <c r="H125" s="20" t="str">
        <f>IF(F125="","",IF(G125="","",PRODUCT(F125:G125)))</f>
        <v/>
      </c>
      <c r="I125" s="32">
        <v>1.8</v>
      </c>
      <c r="J125" s="87"/>
      <c r="K125" s="92" t="str">
        <f t="shared" si="8"/>
        <v/>
      </c>
      <c r="L125" s="4" t="str">
        <f t="shared" si="10"/>
        <v/>
      </c>
    </row>
    <row r="126" spans="2:12">
      <c r="B126" s="29">
        <v>43880</v>
      </c>
      <c r="C126" s="37">
        <v>7</v>
      </c>
      <c r="D126" s="28" t="s">
        <v>140</v>
      </c>
      <c r="E126" s="28" t="s">
        <v>63</v>
      </c>
      <c r="F126" s="82"/>
      <c r="G126" s="83"/>
      <c r="H126" s="20" t="str">
        <f>IF(F126="","",IF(G126="","",PRODUCT(F126:G126)))</f>
        <v/>
      </c>
      <c r="I126" s="32">
        <v>1.87</v>
      </c>
      <c r="J126" s="87"/>
      <c r="K126" s="92" t="str">
        <f t="shared" si="8"/>
        <v/>
      </c>
      <c r="L126" s="4" t="str">
        <f t="shared" si="10"/>
        <v/>
      </c>
    </row>
    <row r="127" spans="2:12">
      <c r="B127" s="29">
        <v>43880</v>
      </c>
      <c r="C127" s="37">
        <v>7</v>
      </c>
      <c r="D127" s="28" t="s">
        <v>141</v>
      </c>
      <c r="E127" s="28" t="s">
        <v>63</v>
      </c>
      <c r="F127" s="82"/>
      <c r="G127" s="83"/>
      <c r="H127" s="20" t="str">
        <f>IF(F127="","",IF(G127="","",PRODUCT(F127:G127)))</f>
        <v/>
      </c>
      <c r="I127" s="32">
        <v>1.62</v>
      </c>
      <c r="J127" s="87"/>
      <c r="K127" s="92" t="str">
        <f t="shared" si="8"/>
        <v/>
      </c>
      <c r="L127" s="4" t="str">
        <f t="shared" si="10"/>
        <v/>
      </c>
    </row>
    <row r="128" spans="2:12">
      <c r="B128" s="29"/>
      <c r="C128" s="37">
        <v>7</v>
      </c>
      <c r="D128" s="34" t="s">
        <v>306</v>
      </c>
      <c r="E128" s="34" t="s">
        <v>307</v>
      </c>
      <c r="F128" s="82"/>
      <c r="G128" s="83"/>
      <c r="H128" s="20"/>
      <c r="I128" s="32">
        <v>1.9</v>
      </c>
      <c r="J128" s="87"/>
      <c r="K128" s="92" t="str">
        <f t="shared" si="8"/>
        <v/>
      </c>
      <c r="L128" s="4" t="str">
        <f t="shared" si="10"/>
        <v/>
      </c>
    </row>
    <row r="129" spans="2:12">
      <c r="B129" s="29"/>
      <c r="C129" s="37">
        <v>7</v>
      </c>
      <c r="D129" s="28" t="s">
        <v>165</v>
      </c>
      <c r="E129" s="28"/>
      <c r="F129" s="82"/>
      <c r="G129" s="83"/>
      <c r="H129" s="20" t="str">
        <f>IF(F129="","",IF(G129="","",PRODUCT(F129:G129)))</f>
        <v/>
      </c>
      <c r="I129" s="32"/>
      <c r="J129" s="87"/>
      <c r="K129" s="92" t="str">
        <f t="shared" si="8"/>
        <v/>
      </c>
      <c r="L129" s="4" t="str">
        <f t="shared" si="10"/>
        <v/>
      </c>
    </row>
    <row r="130" spans="2:12">
      <c r="B130" s="29"/>
      <c r="C130" s="37">
        <v>7</v>
      </c>
      <c r="D130" s="34" t="s">
        <v>318</v>
      </c>
      <c r="E130" s="28"/>
      <c r="F130" s="82"/>
      <c r="G130" s="83"/>
      <c r="H130" s="20" t="str">
        <f>IF(F130="","",IF(G130="","",PRODUCT(F130:G130)))</f>
        <v/>
      </c>
      <c r="I130" s="32"/>
      <c r="J130" s="87"/>
      <c r="K130" s="92" t="str">
        <f t="shared" si="8"/>
        <v/>
      </c>
      <c r="L130" s="4" t="str">
        <f t="shared" si="10"/>
        <v/>
      </c>
    </row>
    <row r="131" spans="2:12">
      <c r="B131" s="29"/>
      <c r="C131" s="37">
        <v>7</v>
      </c>
      <c r="D131" s="34" t="s">
        <v>308</v>
      </c>
      <c r="E131" s="34" t="s">
        <v>304</v>
      </c>
      <c r="F131" s="82"/>
      <c r="G131" s="83"/>
      <c r="H131" s="20"/>
      <c r="I131" s="32">
        <v>1.29</v>
      </c>
      <c r="J131" s="87"/>
      <c r="K131" s="92" t="str">
        <f t="shared" si="8"/>
        <v/>
      </c>
      <c r="L131" s="4" t="str">
        <f t="shared" si="10"/>
        <v/>
      </c>
    </row>
    <row r="132" spans="2:12">
      <c r="B132" s="29">
        <v>43647</v>
      </c>
      <c r="C132" s="37">
        <v>7</v>
      </c>
      <c r="D132" s="28" t="s">
        <v>219</v>
      </c>
      <c r="E132" s="34" t="s">
        <v>272</v>
      </c>
      <c r="F132" s="82"/>
      <c r="G132" s="83"/>
      <c r="H132" s="20" t="str">
        <f t="shared" ref="H132:H141" si="11">IF(F132="","",IF(G132="","",PRODUCT(F132:G132)))</f>
        <v/>
      </c>
      <c r="I132" s="32">
        <v>0.35</v>
      </c>
      <c r="J132" s="87"/>
      <c r="K132" s="92" t="str">
        <f t="shared" si="8"/>
        <v/>
      </c>
      <c r="L132" s="4" t="str">
        <f t="shared" si="10"/>
        <v/>
      </c>
    </row>
    <row r="133" spans="2:12">
      <c r="B133" s="29">
        <v>43024</v>
      </c>
      <c r="C133" s="37">
        <v>7</v>
      </c>
      <c r="D133" s="28" t="s">
        <v>223</v>
      </c>
      <c r="E133" s="28" t="s">
        <v>25</v>
      </c>
      <c r="F133" s="82"/>
      <c r="G133" s="83"/>
      <c r="H133" s="20" t="str">
        <f t="shared" si="11"/>
        <v/>
      </c>
      <c r="I133" s="32">
        <v>0.35</v>
      </c>
      <c r="J133" s="87"/>
      <c r="K133" s="92" t="str">
        <f t="shared" si="8"/>
        <v/>
      </c>
      <c r="L133" s="4" t="str">
        <f t="shared" si="10"/>
        <v/>
      </c>
    </row>
    <row r="134" spans="2:12">
      <c r="B134" s="29">
        <v>43880</v>
      </c>
      <c r="C134" s="37">
        <v>7</v>
      </c>
      <c r="D134" s="28" t="s">
        <v>220</v>
      </c>
      <c r="E134" s="28" t="s">
        <v>224</v>
      </c>
      <c r="F134" s="82"/>
      <c r="G134" s="83"/>
      <c r="H134" s="20" t="str">
        <f t="shared" si="11"/>
        <v/>
      </c>
      <c r="I134" s="32">
        <v>0.24</v>
      </c>
      <c r="J134" s="87"/>
      <c r="K134" s="92" t="str">
        <f t="shared" ref="K134:K197" si="12">IF(J134="","",IF(H134="",PRODUCT(J134,I134),IF(I134="",PRODUCT(H134,J134))))</f>
        <v/>
      </c>
      <c r="L134" s="4" t="str">
        <f t="shared" si="10"/>
        <v/>
      </c>
    </row>
    <row r="135" spans="2:12">
      <c r="B135" s="29">
        <v>43140</v>
      </c>
      <c r="C135" s="37">
        <v>7</v>
      </c>
      <c r="D135" s="28" t="s">
        <v>105</v>
      </c>
      <c r="E135" s="28" t="s">
        <v>47</v>
      </c>
      <c r="F135" s="82"/>
      <c r="G135" s="83"/>
      <c r="H135" s="20" t="str">
        <f t="shared" si="11"/>
        <v/>
      </c>
      <c r="I135" s="32">
        <v>1.3</v>
      </c>
      <c r="J135" s="87"/>
      <c r="K135" s="92" t="str">
        <f t="shared" si="12"/>
        <v/>
      </c>
      <c r="L135" s="4" t="str">
        <f t="shared" ref="L135:L166" si="13">IF(J135="","","X")</f>
        <v/>
      </c>
    </row>
    <row r="136" spans="2:12">
      <c r="B136" s="29">
        <v>43864</v>
      </c>
      <c r="C136" s="37">
        <v>8</v>
      </c>
      <c r="D136" s="34" t="s">
        <v>466</v>
      </c>
      <c r="E136" s="28" t="s">
        <v>50</v>
      </c>
      <c r="F136" s="82"/>
      <c r="G136" s="83"/>
      <c r="H136" s="20" t="str">
        <f t="shared" si="11"/>
        <v/>
      </c>
      <c r="I136" s="32">
        <v>0.81</v>
      </c>
      <c r="J136" s="87"/>
      <c r="K136" s="92" t="str">
        <f t="shared" si="12"/>
        <v/>
      </c>
      <c r="L136" s="4" t="str">
        <f t="shared" si="13"/>
        <v/>
      </c>
    </row>
    <row r="137" spans="2:12">
      <c r="B137" s="29">
        <v>43880</v>
      </c>
      <c r="C137" s="37">
        <v>8</v>
      </c>
      <c r="D137" s="34" t="s">
        <v>466</v>
      </c>
      <c r="E137" s="34" t="s">
        <v>476</v>
      </c>
      <c r="F137" s="82"/>
      <c r="G137" s="83"/>
      <c r="H137" s="20" t="str">
        <f t="shared" si="11"/>
        <v/>
      </c>
      <c r="I137" s="32">
        <v>1.57</v>
      </c>
      <c r="J137" s="87"/>
      <c r="K137" s="92" t="str">
        <f t="shared" si="12"/>
        <v/>
      </c>
      <c r="L137" s="4" t="str">
        <f t="shared" si="13"/>
        <v/>
      </c>
    </row>
    <row r="138" spans="2:12">
      <c r="B138" s="29">
        <v>44029</v>
      </c>
      <c r="C138" s="37">
        <v>8</v>
      </c>
      <c r="D138" s="28" t="s">
        <v>49</v>
      </c>
      <c r="E138" s="28" t="s">
        <v>50</v>
      </c>
      <c r="F138" s="82"/>
      <c r="G138" s="83"/>
      <c r="H138" s="20" t="str">
        <f t="shared" si="11"/>
        <v/>
      </c>
      <c r="I138" s="32">
        <v>0.79</v>
      </c>
      <c r="J138" s="87"/>
      <c r="K138" s="92" t="str">
        <f t="shared" si="12"/>
        <v/>
      </c>
      <c r="L138" s="4" t="str">
        <f t="shared" si="13"/>
        <v/>
      </c>
    </row>
    <row r="139" spans="2:12">
      <c r="B139" s="29">
        <v>44029</v>
      </c>
      <c r="C139" s="37">
        <v>8</v>
      </c>
      <c r="D139" s="28" t="s">
        <v>99</v>
      </c>
      <c r="E139" s="28" t="s">
        <v>100</v>
      </c>
      <c r="F139" s="82"/>
      <c r="G139" s="83"/>
      <c r="H139" s="20" t="str">
        <f t="shared" si="11"/>
        <v/>
      </c>
      <c r="I139" s="32">
        <v>1.19</v>
      </c>
      <c r="J139" s="87"/>
      <c r="K139" s="92" t="str">
        <f t="shared" si="12"/>
        <v/>
      </c>
      <c r="L139" s="4" t="str">
        <f t="shared" si="13"/>
        <v/>
      </c>
    </row>
    <row r="140" spans="2:12">
      <c r="B140" s="29">
        <v>43073</v>
      </c>
      <c r="C140" s="37">
        <v>8</v>
      </c>
      <c r="D140" s="28" t="s">
        <v>114</v>
      </c>
      <c r="E140" s="28" t="s">
        <v>112</v>
      </c>
      <c r="F140" s="82"/>
      <c r="G140" s="83"/>
      <c r="H140" s="20" t="str">
        <f t="shared" si="11"/>
        <v/>
      </c>
      <c r="I140" s="32">
        <v>2.2400000000000002</v>
      </c>
      <c r="J140" s="87"/>
      <c r="K140" s="92" t="str">
        <f t="shared" si="12"/>
        <v/>
      </c>
      <c r="L140" s="4" t="str">
        <f t="shared" si="13"/>
        <v/>
      </c>
    </row>
    <row r="141" spans="2:12">
      <c r="B141" s="29">
        <v>44029</v>
      </c>
      <c r="C141" s="37">
        <v>8</v>
      </c>
      <c r="D141" s="28" t="s">
        <v>96</v>
      </c>
      <c r="E141" s="28" t="s">
        <v>168</v>
      </c>
      <c r="F141" s="82"/>
      <c r="G141" s="83"/>
      <c r="H141" s="20" t="str">
        <f t="shared" si="11"/>
        <v/>
      </c>
      <c r="I141" s="32">
        <v>1.42</v>
      </c>
      <c r="J141" s="87"/>
      <c r="K141" s="92" t="str">
        <f t="shared" si="12"/>
        <v/>
      </c>
      <c r="L141" s="4" t="str">
        <f t="shared" si="13"/>
        <v/>
      </c>
    </row>
    <row r="142" spans="2:12">
      <c r="B142" s="29">
        <v>44029</v>
      </c>
      <c r="C142" s="37">
        <v>8</v>
      </c>
      <c r="D142" s="34" t="s">
        <v>562</v>
      </c>
      <c r="E142" s="34" t="s">
        <v>296</v>
      </c>
      <c r="F142" s="82"/>
      <c r="G142" s="83"/>
      <c r="H142" s="20"/>
      <c r="I142" s="32">
        <v>0.79</v>
      </c>
      <c r="J142" s="87"/>
      <c r="K142" s="92" t="str">
        <f t="shared" si="12"/>
        <v/>
      </c>
      <c r="L142" s="4" t="str">
        <f t="shared" si="13"/>
        <v/>
      </c>
    </row>
    <row r="143" spans="2:12">
      <c r="B143" s="29">
        <v>44029</v>
      </c>
      <c r="C143" s="37">
        <v>8</v>
      </c>
      <c r="D143" s="34" t="s">
        <v>295</v>
      </c>
      <c r="E143" s="34" t="s">
        <v>296</v>
      </c>
      <c r="F143" s="82"/>
      <c r="G143" s="83"/>
      <c r="H143" s="20"/>
      <c r="I143" s="32">
        <v>0.94</v>
      </c>
      <c r="J143" s="87"/>
      <c r="K143" s="92" t="str">
        <f t="shared" si="12"/>
        <v/>
      </c>
      <c r="L143" s="4" t="str">
        <f t="shared" si="13"/>
        <v/>
      </c>
    </row>
    <row r="144" spans="2:12">
      <c r="B144" s="29">
        <v>44029</v>
      </c>
      <c r="C144" s="37">
        <v>8</v>
      </c>
      <c r="D144" s="28" t="s">
        <v>38</v>
      </c>
      <c r="E144" s="28" t="s">
        <v>168</v>
      </c>
      <c r="F144" s="82"/>
      <c r="G144" s="83"/>
      <c r="H144" s="20" t="str">
        <f t="shared" ref="H144:H152" si="14">IF(F144="","",IF(G144="","",PRODUCT(F144:G144)))</f>
        <v/>
      </c>
      <c r="I144" s="32">
        <v>0.89</v>
      </c>
      <c r="J144" s="87"/>
      <c r="K144" s="92" t="str">
        <f t="shared" si="12"/>
        <v/>
      </c>
      <c r="L144" s="4" t="str">
        <f t="shared" si="13"/>
        <v/>
      </c>
    </row>
    <row r="145" spans="2:12">
      <c r="B145" s="29">
        <v>44029</v>
      </c>
      <c r="C145" s="37">
        <v>8</v>
      </c>
      <c r="D145" s="28" t="s">
        <v>113</v>
      </c>
      <c r="E145" s="28" t="s">
        <v>112</v>
      </c>
      <c r="F145" s="82"/>
      <c r="G145" s="83"/>
      <c r="H145" s="20" t="str">
        <f t="shared" si="14"/>
        <v/>
      </c>
      <c r="I145" s="32">
        <v>2.69</v>
      </c>
      <c r="J145" s="87"/>
      <c r="K145" s="92" t="str">
        <f t="shared" si="12"/>
        <v/>
      </c>
      <c r="L145" s="4" t="str">
        <f t="shared" si="13"/>
        <v/>
      </c>
    </row>
    <row r="146" spans="2:12">
      <c r="B146" s="29">
        <v>43281</v>
      </c>
      <c r="C146" s="37">
        <v>8</v>
      </c>
      <c r="D146" s="28" t="s">
        <v>113</v>
      </c>
      <c r="E146" s="28" t="s">
        <v>97</v>
      </c>
      <c r="F146" s="82"/>
      <c r="G146" s="83"/>
      <c r="H146" s="20" t="str">
        <f t="shared" si="14"/>
        <v/>
      </c>
      <c r="I146" s="32">
        <v>2.23</v>
      </c>
      <c r="J146" s="87"/>
      <c r="K146" s="92" t="str">
        <f t="shared" si="12"/>
        <v/>
      </c>
      <c r="L146" s="4" t="str">
        <f t="shared" si="13"/>
        <v/>
      </c>
    </row>
    <row r="147" spans="2:12">
      <c r="B147" s="29">
        <v>43315</v>
      </c>
      <c r="C147" s="37">
        <v>8</v>
      </c>
      <c r="D147" s="28" t="s">
        <v>201</v>
      </c>
      <c r="E147" s="28" t="s">
        <v>42</v>
      </c>
      <c r="F147" s="82"/>
      <c r="G147" s="83"/>
      <c r="H147" s="20" t="str">
        <f t="shared" si="14"/>
        <v/>
      </c>
      <c r="I147" s="32">
        <v>1.07</v>
      </c>
      <c r="J147" s="87"/>
      <c r="K147" s="92" t="str">
        <f t="shared" si="12"/>
        <v/>
      </c>
      <c r="L147" s="4" t="str">
        <f t="shared" si="13"/>
        <v/>
      </c>
    </row>
    <row r="148" spans="2:12">
      <c r="B148" s="29"/>
      <c r="C148" s="37">
        <v>8</v>
      </c>
      <c r="D148" s="34" t="s">
        <v>468</v>
      </c>
      <c r="E148" s="34" t="s">
        <v>296</v>
      </c>
      <c r="F148" s="82"/>
      <c r="G148" s="83"/>
      <c r="H148" s="20" t="str">
        <f t="shared" si="14"/>
        <v/>
      </c>
      <c r="I148" s="32"/>
      <c r="J148" s="87"/>
      <c r="K148" s="92" t="str">
        <f t="shared" si="12"/>
        <v/>
      </c>
      <c r="L148" s="4" t="str">
        <f t="shared" si="13"/>
        <v/>
      </c>
    </row>
    <row r="149" spans="2:12">
      <c r="B149" s="29">
        <v>43315</v>
      </c>
      <c r="C149" s="37">
        <v>8</v>
      </c>
      <c r="D149" s="28" t="s">
        <v>66</v>
      </c>
      <c r="E149" s="28" t="s">
        <v>67</v>
      </c>
      <c r="F149" s="82"/>
      <c r="G149" s="83"/>
      <c r="H149" s="20" t="str">
        <f t="shared" si="14"/>
        <v/>
      </c>
      <c r="I149" s="32">
        <v>1.05</v>
      </c>
      <c r="J149" s="87"/>
      <c r="K149" s="92" t="str">
        <f t="shared" si="12"/>
        <v/>
      </c>
      <c r="L149" s="4" t="str">
        <f t="shared" si="13"/>
        <v/>
      </c>
    </row>
    <row r="150" spans="2:12">
      <c r="B150" s="29">
        <v>44029</v>
      </c>
      <c r="C150" s="37">
        <v>8</v>
      </c>
      <c r="D150" s="28" t="s">
        <v>66</v>
      </c>
      <c r="E150" s="28" t="s">
        <v>56</v>
      </c>
      <c r="F150" s="82"/>
      <c r="G150" s="83"/>
      <c r="H150" s="20" t="str">
        <f t="shared" si="14"/>
        <v/>
      </c>
      <c r="I150" s="32">
        <v>1.96</v>
      </c>
      <c r="J150" s="87"/>
      <c r="K150" s="92" t="str">
        <f t="shared" si="12"/>
        <v/>
      </c>
      <c r="L150" s="4" t="str">
        <f t="shared" si="13"/>
        <v/>
      </c>
    </row>
    <row r="151" spans="2:12">
      <c r="B151" s="29">
        <v>43255</v>
      </c>
      <c r="C151" s="37">
        <v>8</v>
      </c>
      <c r="D151" s="28" t="s">
        <v>174</v>
      </c>
      <c r="E151" s="28" t="s">
        <v>42</v>
      </c>
      <c r="F151" s="82"/>
      <c r="G151" s="83"/>
      <c r="H151" s="20" t="str">
        <f t="shared" si="14"/>
        <v/>
      </c>
      <c r="I151" s="32">
        <v>1.07</v>
      </c>
      <c r="J151" s="87"/>
      <c r="K151" s="92" t="str">
        <f t="shared" si="12"/>
        <v/>
      </c>
      <c r="L151" s="4" t="str">
        <f t="shared" si="13"/>
        <v/>
      </c>
    </row>
    <row r="152" spans="2:12">
      <c r="B152" s="29">
        <v>44029</v>
      </c>
      <c r="C152" s="37">
        <v>9</v>
      </c>
      <c r="D152" s="28" t="s">
        <v>109</v>
      </c>
      <c r="E152" s="34" t="s">
        <v>296</v>
      </c>
      <c r="F152" s="82"/>
      <c r="G152" s="83"/>
      <c r="H152" s="20" t="str">
        <f t="shared" si="14"/>
        <v/>
      </c>
      <c r="I152" s="32">
        <v>0.95</v>
      </c>
      <c r="J152" s="87"/>
      <c r="K152" s="92" t="str">
        <f t="shared" si="12"/>
        <v/>
      </c>
      <c r="L152" s="4" t="str">
        <f t="shared" si="13"/>
        <v/>
      </c>
    </row>
    <row r="153" spans="2:12">
      <c r="B153" s="29">
        <v>44029</v>
      </c>
      <c r="C153" s="37">
        <v>9</v>
      </c>
      <c r="D153" s="34" t="s">
        <v>297</v>
      </c>
      <c r="E153" s="34" t="s">
        <v>296</v>
      </c>
      <c r="F153" s="82"/>
      <c r="G153" s="83"/>
      <c r="H153" s="20"/>
      <c r="I153" s="32">
        <v>0.95</v>
      </c>
      <c r="J153" s="87"/>
      <c r="K153" s="92" t="str">
        <f t="shared" si="12"/>
        <v/>
      </c>
      <c r="L153" s="4" t="str">
        <f t="shared" si="13"/>
        <v/>
      </c>
    </row>
    <row r="154" spans="2:12">
      <c r="B154" s="29">
        <v>44029</v>
      </c>
      <c r="C154" s="37">
        <v>9</v>
      </c>
      <c r="D154" s="28" t="s">
        <v>155</v>
      </c>
      <c r="E154" s="34" t="s">
        <v>284</v>
      </c>
      <c r="F154" s="82"/>
      <c r="G154" s="83"/>
      <c r="H154" s="20" t="str">
        <f t="shared" ref="H154:H185" si="15">IF(F154="","",IF(G154="","",PRODUCT(F154:G154)))</f>
        <v/>
      </c>
      <c r="I154" s="32">
        <v>1.55</v>
      </c>
      <c r="J154" s="87">
        <v>2</v>
      </c>
      <c r="K154" s="92">
        <f t="shared" si="12"/>
        <v>3.1</v>
      </c>
      <c r="L154" s="4" t="str">
        <f t="shared" si="13"/>
        <v>X</v>
      </c>
    </row>
    <row r="155" spans="2:12">
      <c r="B155" s="29">
        <v>43908</v>
      </c>
      <c r="C155" s="37">
        <v>9</v>
      </c>
      <c r="D155" s="28" t="s">
        <v>181</v>
      </c>
      <c r="E155" s="34" t="s">
        <v>284</v>
      </c>
      <c r="F155" s="82"/>
      <c r="G155" s="83"/>
      <c r="H155" s="20" t="str">
        <f t="shared" si="15"/>
        <v/>
      </c>
      <c r="I155" s="32">
        <v>1.47</v>
      </c>
      <c r="J155" s="87">
        <v>2</v>
      </c>
      <c r="K155" s="92">
        <f t="shared" si="12"/>
        <v>2.94</v>
      </c>
      <c r="L155" s="4" t="str">
        <f t="shared" si="13"/>
        <v>X</v>
      </c>
    </row>
    <row r="156" spans="2:12">
      <c r="B156" s="29">
        <v>44029</v>
      </c>
      <c r="C156" s="37">
        <v>9</v>
      </c>
      <c r="D156" s="34" t="s">
        <v>320</v>
      </c>
      <c r="E156" s="34" t="s">
        <v>284</v>
      </c>
      <c r="F156" s="82"/>
      <c r="G156" s="83"/>
      <c r="H156" s="20" t="str">
        <f t="shared" si="15"/>
        <v/>
      </c>
      <c r="I156" s="32">
        <v>1.99</v>
      </c>
      <c r="J156" s="87">
        <v>2</v>
      </c>
      <c r="K156" s="92">
        <f t="shared" si="12"/>
        <v>3.98</v>
      </c>
      <c r="L156" s="4" t="str">
        <f t="shared" si="13"/>
        <v>X</v>
      </c>
    </row>
    <row r="157" spans="2:12">
      <c r="B157" s="29">
        <v>44029</v>
      </c>
      <c r="C157" s="37">
        <v>9</v>
      </c>
      <c r="D157" s="28" t="s">
        <v>180</v>
      </c>
      <c r="E157" s="34" t="s">
        <v>284</v>
      </c>
      <c r="F157" s="82"/>
      <c r="G157" s="83"/>
      <c r="H157" s="20" t="str">
        <f t="shared" si="15"/>
        <v/>
      </c>
      <c r="I157" s="32">
        <v>1.82</v>
      </c>
      <c r="J157" s="87">
        <v>2</v>
      </c>
      <c r="K157" s="92">
        <f t="shared" si="12"/>
        <v>3.64</v>
      </c>
      <c r="L157" s="4" t="str">
        <f t="shared" si="13"/>
        <v>X</v>
      </c>
    </row>
    <row r="158" spans="2:12">
      <c r="B158" s="29">
        <v>43315</v>
      </c>
      <c r="C158" s="37">
        <v>9</v>
      </c>
      <c r="D158" s="28" t="s">
        <v>145</v>
      </c>
      <c r="E158" s="34" t="s">
        <v>284</v>
      </c>
      <c r="F158" s="82"/>
      <c r="G158" s="83"/>
      <c r="H158" s="20" t="str">
        <f t="shared" si="15"/>
        <v/>
      </c>
      <c r="I158" s="32">
        <v>2.65</v>
      </c>
      <c r="J158" s="87"/>
      <c r="K158" s="92" t="str">
        <f t="shared" si="12"/>
        <v/>
      </c>
      <c r="L158" s="4" t="str">
        <f t="shared" si="13"/>
        <v/>
      </c>
    </row>
    <row r="159" spans="2:12">
      <c r="B159" s="29">
        <v>43255</v>
      </c>
      <c r="C159" s="37">
        <v>9</v>
      </c>
      <c r="D159" s="28" t="s">
        <v>169</v>
      </c>
      <c r="E159" s="34" t="s">
        <v>284</v>
      </c>
      <c r="F159" s="82"/>
      <c r="G159" s="83"/>
      <c r="H159" s="20" t="str">
        <f t="shared" si="15"/>
        <v/>
      </c>
      <c r="I159" s="32">
        <v>2.15</v>
      </c>
      <c r="J159" s="87"/>
      <c r="K159" s="92" t="str">
        <f t="shared" si="12"/>
        <v/>
      </c>
      <c r="L159" s="4" t="str">
        <f t="shared" si="13"/>
        <v/>
      </c>
    </row>
    <row r="160" spans="2:12">
      <c r="B160" s="29">
        <v>44029</v>
      </c>
      <c r="C160" s="37">
        <v>9</v>
      </c>
      <c r="D160" s="34" t="s">
        <v>264</v>
      </c>
      <c r="E160" s="34" t="s">
        <v>284</v>
      </c>
      <c r="F160" s="82"/>
      <c r="G160" s="83"/>
      <c r="H160" s="20" t="str">
        <f t="shared" si="15"/>
        <v/>
      </c>
      <c r="I160" s="32">
        <v>1.42</v>
      </c>
      <c r="J160" s="87">
        <v>2</v>
      </c>
      <c r="K160" s="92">
        <f t="shared" si="12"/>
        <v>2.84</v>
      </c>
      <c r="L160" s="4" t="str">
        <f t="shared" si="13"/>
        <v>X</v>
      </c>
    </row>
    <row r="161" spans="2:12">
      <c r="B161" s="29">
        <v>44029</v>
      </c>
      <c r="C161" s="37">
        <v>9</v>
      </c>
      <c r="D161" s="34" t="s">
        <v>286</v>
      </c>
      <c r="E161" s="34" t="s">
        <v>284</v>
      </c>
      <c r="F161" s="82"/>
      <c r="G161" s="83"/>
      <c r="H161" s="20" t="str">
        <f t="shared" si="15"/>
        <v/>
      </c>
      <c r="I161" s="32">
        <v>2.09</v>
      </c>
      <c r="J161" s="87">
        <v>2</v>
      </c>
      <c r="K161" s="92">
        <f t="shared" si="12"/>
        <v>4.18</v>
      </c>
      <c r="L161" s="4" t="str">
        <f t="shared" si="13"/>
        <v>X</v>
      </c>
    </row>
    <row r="162" spans="2:12">
      <c r="B162" s="29">
        <v>44029</v>
      </c>
      <c r="C162" s="37">
        <v>9</v>
      </c>
      <c r="D162" s="28" t="s">
        <v>149</v>
      </c>
      <c r="E162" s="34" t="s">
        <v>284</v>
      </c>
      <c r="F162" s="82"/>
      <c r="G162" s="83"/>
      <c r="H162" s="20" t="str">
        <f t="shared" si="15"/>
        <v/>
      </c>
      <c r="I162" s="32">
        <v>1.82</v>
      </c>
      <c r="J162" s="87">
        <v>2</v>
      </c>
      <c r="K162" s="92">
        <f t="shared" si="12"/>
        <v>3.64</v>
      </c>
      <c r="L162" s="4" t="str">
        <f t="shared" si="13"/>
        <v>X</v>
      </c>
    </row>
    <row r="163" spans="2:12">
      <c r="B163" s="29">
        <v>44029</v>
      </c>
      <c r="C163" s="37">
        <v>9</v>
      </c>
      <c r="D163" s="34" t="s">
        <v>285</v>
      </c>
      <c r="E163" s="34" t="s">
        <v>284</v>
      </c>
      <c r="F163" s="82"/>
      <c r="G163" s="83"/>
      <c r="H163" s="20" t="str">
        <f t="shared" si="15"/>
        <v/>
      </c>
      <c r="I163" s="32">
        <v>1.55</v>
      </c>
      <c r="J163" s="87">
        <v>2</v>
      </c>
      <c r="K163" s="92">
        <f t="shared" si="12"/>
        <v>3.1</v>
      </c>
      <c r="L163" s="4" t="str">
        <f t="shared" si="13"/>
        <v>X</v>
      </c>
    </row>
    <row r="164" spans="2:12">
      <c r="B164" s="29">
        <v>43880</v>
      </c>
      <c r="C164" s="37">
        <v>10</v>
      </c>
      <c r="D164" s="28" t="s">
        <v>142</v>
      </c>
      <c r="E164" s="28" t="s">
        <v>42</v>
      </c>
      <c r="F164" s="82"/>
      <c r="G164" s="83"/>
      <c r="H164" s="20" t="str">
        <f t="shared" si="15"/>
        <v/>
      </c>
      <c r="I164" s="32">
        <v>1.74</v>
      </c>
      <c r="J164" s="87"/>
      <c r="K164" s="92" t="str">
        <f t="shared" si="12"/>
        <v/>
      </c>
      <c r="L164" s="4" t="str">
        <f t="shared" si="13"/>
        <v/>
      </c>
    </row>
    <row r="165" spans="2:12">
      <c r="B165" s="29">
        <v>43140</v>
      </c>
      <c r="C165" s="37">
        <v>10</v>
      </c>
      <c r="D165" s="28" t="s">
        <v>152</v>
      </c>
      <c r="E165" s="28" t="s">
        <v>126</v>
      </c>
      <c r="F165" s="82"/>
      <c r="G165" s="83"/>
      <c r="H165" s="20" t="str">
        <f t="shared" si="15"/>
        <v/>
      </c>
      <c r="I165" s="32">
        <v>4.8499999999999996</v>
      </c>
      <c r="J165" s="87"/>
      <c r="K165" s="92" t="str">
        <f t="shared" si="12"/>
        <v/>
      </c>
      <c r="L165" s="4" t="str">
        <f t="shared" si="13"/>
        <v/>
      </c>
    </row>
    <row r="166" spans="2:12">
      <c r="B166" s="29">
        <v>43864</v>
      </c>
      <c r="C166" s="37">
        <v>10</v>
      </c>
      <c r="D166" s="28" t="s">
        <v>153</v>
      </c>
      <c r="E166" s="28" t="s">
        <v>19</v>
      </c>
      <c r="F166" s="82"/>
      <c r="G166" s="83"/>
      <c r="H166" s="20" t="str">
        <f t="shared" si="15"/>
        <v/>
      </c>
      <c r="I166" s="32">
        <v>1.97</v>
      </c>
      <c r="J166" s="87">
        <v>1</v>
      </c>
      <c r="K166" s="92">
        <f t="shared" si="12"/>
        <v>1.97</v>
      </c>
      <c r="L166" s="4" t="str">
        <f t="shared" si="13"/>
        <v>X</v>
      </c>
    </row>
    <row r="167" spans="2:12">
      <c r="B167" s="29">
        <v>43844</v>
      </c>
      <c r="C167" s="37">
        <v>11</v>
      </c>
      <c r="D167" s="28" t="s">
        <v>68</v>
      </c>
      <c r="E167" s="28" t="s">
        <v>191</v>
      </c>
      <c r="F167" s="82"/>
      <c r="G167" s="83"/>
      <c r="H167" s="20" t="str">
        <f t="shared" si="15"/>
        <v/>
      </c>
      <c r="I167" s="32">
        <v>2.99</v>
      </c>
      <c r="J167" s="87"/>
      <c r="K167" s="92" t="str">
        <f t="shared" si="12"/>
        <v/>
      </c>
      <c r="L167" s="4" t="str">
        <f t="shared" ref="L167:L198" si="16">IF(J167="","","X")</f>
        <v/>
      </c>
    </row>
    <row r="168" spans="2:12">
      <c r="B168" s="29">
        <v>43893</v>
      </c>
      <c r="C168" s="37">
        <v>11</v>
      </c>
      <c r="D168" s="34" t="s">
        <v>483</v>
      </c>
      <c r="E168" s="34" t="s">
        <v>484</v>
      </c>
      <c r="F168" s="82"/>
      <c r="G168" s="83"/>
      <c r="H168" s="20" t="str">
        <f t="shared" si="15"/>
        <v/>
      </c>
      <c r="I168" s="32">
        <v>1.49</v>
      </c>
      <c r="J168" s="87"/>
      <c r="K168" s="92" t="str">
        <f t="shared" si="12"/>
        <v/>
      </c>
      <c r="L168" s="4" t="str">
        <f t="shared" si="16"/>
        <v/>
      </c>
    </row>
    <row r="169" spans="2:12">
      <c r="B169" s="29">
        <v>43014</v>
      </c>
      <c r="C169" s="37">
        <v>11</v>
      </c>
      <c r="D169" s="28" t="s">
        <v>53</v>
      </c>
      <c r="E169" s="28" t="s">
        <v>2</v>
      </c>
      <c r="F169" s="82">
        <v>2.99</v>
      </c>
      <c r="G169" s="83">
        <v>1</v>
      </c>
      <c r="H169" s="20">
        <f t="shared" si="15"/>
        <v>2.99</v>
      </c>
      <c r="I169" s="32"/>
      <c r="J169" s="87"/>
      <c r="K169" s="92" t="str">
        <f t="shared" si="12"/>
        <v/>
      </c>
      <c r="L169" s="4" t="str">
        <f t="shared" si="16"/>
        <v/>
      </c>
    </row>
    <row r="170" spans="2:12">
      <c r="B170" s="29">
        <v>43347</v>
      </c>
      <c r="C170" s="37">
        <v>11</v>
      </c>
      <c r="D170" s="28" t="s">
        <v>208</v>
      </c>
      <c r="E170" s="28" t="s">
        <v>31</v>
      </c>
      <c r="F170" s="82"/>
      <c r="G170" s="83"/>
      <c r="H170" s="20" t="str">
        <f t="shared" si="15"/>
        <v/>
      </c>
      <c r="I170" s="32">
        <v>1.05</v>
      </c>
      <c r="J170" s="87"/>
      <c r="K170" s="92" t="str">
        <f t="shared" si="12"/>
        <v/>
      </c>
      <c r="L170" s="4" t="str">
        <f t="shared" si="16"/>
        <v/>
      </c>
    </row>
    <row r="171" spans="2:12">
      <c r="B171" s="29">
        <v>44029</v>
      </c>
      <c r="C171" s="37">
        <v>11</v>
      </c>
      <c r="D171" s="28" t="s">
        <v>62</v>
      </c>
      <c r="E171" s="28" t="s">
        <v>2</v>
      </c>
      <c r="F171" s="82">
        <v>0.99</v>
      </c>
      <c r="G171" s="83">
        <v>1</v>
      </c>
      <c r="H171" s="20">
        <f t="shared" si="15"/>
        <v>0.99</v>
      </c>
      <c r="I171" s="32"/>
      <c r="J171" s="87"/>
      <c r="K171" s="92" t="str">
        <f t="shared" si="12"/>
        <v/>
      </c>
      <c r="L171" s="4" t="str">
        <f t="shared" si="16"/>
        <v/>
      </c>
    </row>
    <row r="172" spans="2:12">
      <c r="B172" s="29">
        <v>43498</v>
      </c>
      <c r="C172" s="37">
        <v>11</v>
      </c>
      <c r="D172" s="28" t="s">
        <v>209</v>
      </c>
      <c r="E172" s="28" t="s">
        <v>227</v>
      </c>
      <c r="F172" s="82"/>
      <c r="G172" s="83"/>
      <c r="H172" s="20" t="str">
        <f t="shared" si="15"/>
        <v/>
      </c>
      <c r="I172" s="32">
        <v>1.55</v>
      </c>
      <c r="J172" s="87"/>
      <c r="K172" s="92" t="str">
        <f t="shared" si="12"/>
        <v/>
      </c>
      <c r="L172" s="4" t="str">
        <f t="shared" si="16"/>
        <v/>
      </c>
    </row>
    <row r="173" spans="2:12">
      <c r="B173" s="29">
        <v>44029</v>
      </c>
      <c r="C173" s="37">
        <v>11</v>
      </c>
      <c r="D173" s="28" t="s">
        <v>209</v>
      </c>
      <c r="E173" s="28" t="s">
        <v>215</v>
      </c>
      <c r="F173" s="82">
        <v>1.89</v>
      </c>
      <c r="G173" s="83">
        <v>1</v>
      </c>
      <c r="H173" s="20">
        <f t="shared" si="15"/>
        <v>1.89</v>
      </c>
      <c r="I173" s="32"/>
      <c r="J173" s="87">
        <v>1</v>
      </c>
      <c r="K173" s="92">
        <f t="shared" si="12"/>
        <v>1.89</v>
      </c>
      <c r="L173" s="4" t="str">
        <f t="shared" si="16"/>
        <v>X</v>
      </c>
    </row>
    <row r="174" spans="2:12">
      <c r="B174" s="29">
        <v>43908</v>
      </c>
      <c r="C174" s="37">
        <v>11</v>
      </c>
      <c r="D174" s="28" t="s">
        <v>209</v>
      </c>
      <c r="E174" s="28" t="s">
        <v>2</v>
      </c>
      <c r="F174" s="82">
        <v>1.85</v>
      </c>
      <c r="G174" s="83">
        <v>1</v>
      </c>
      <c r="H174" s="20">
        <f t="shared" si="15"/>
        <v>1.85</v>
      </c>
      <c r="I174" s="32"/>
      <c r="J174" s="87"/>
      <c r="K174" s="92" t="str">
        <f t="shared" si="12"/>
        <v/>
      </c>
      <c r="L174" s="4" t="str">
        <f t="shared" si="16"/>
        <v/>
      </c>
    </row>
    <row r="175" spans="2:12">
      <c r="B175" s="29">
        <v>43347</v>
      </c>
      <c r="C175" s="37">
        <v>11</v>
      </c>
      <c r="D175" s="28" t="s">
        <v>210</v>
      </c>
      <c r="E175" s="28" t="s">
        <v>31</v>
      </c>
      <c r="F175" s="82"/>
      <c r="G175" s="83"/>
      <c r="H175" s="20" t="str">
        <f t="shared" si="15"/>
        <v/>
      </c>
      <c r="I175" s="32">
        <v>1.19</v>
      </c>
      <c r="J175" s="87"/>
      <c r="K175" s="92" t="str">
        <f t="shared" si="12"/>
        <v/>
      </c>
      <c r="L175" s="4" t="str">
        <f t="shared" si="16"/>
        <v/>
      </c>
    </row>
    <row r="176" spans="2:12">
      <c r="B176" s="29">
        <v>44029</v>
      </c>
      <c r="C176" s="37">
        <v>11</v>
      </c>
      <c r="D176" s="28" t="s">
        <v>11</v>
      </c>
      <c r="E176" s="28" t="s">
        <v>199</v>
      </c>
      <c r="F176" s="82"/>
      <c r="G176" s="83"/>
      <c r="H176" s="20" t="str">
        <f t="shared" si="15"/>
        <v/>
      </c>
      <c r="I176" s="32">
        <v>1.29</v>
      </c>
      <c r="J176" s="87"/>
      <c r="K176" s="92" t="str">
        <f t="shared" si="12"/>
        <v/>
      </c>
      <c r="L176" s="4" t="str">
        <f t="shared" si="16"/>
        <v/>
      </c>
    </row>
    <row r="177" spans="2:12">
      <c r="B177" s="29">
        <v>43880</v>
      </c>
      <c r="C177" s="37">
        <v>11</v>
      </c>
      <c r="D177" s="28" t="s">
        <v>11</v>
      </c>
      <c r="E177" s="28" t="s">
        <v>2</v>
      </c>
      <c r="F177" s="82">
        <v>1.89</v>
      </c>
      <c r="G177" s="83">
        <v>1</v>
      </c>
      <c r="H177" s="20">
        <f t="shared" si="15"/>
        <v>1.89</v>
      </c>
      <c r="I177" s="32"/>
      <c r="J177" s="87">
        <v>1</v>
      </c>
      <c r="K177" s="92">
        <f t="shared" si="12"/>
        <v>1.89</v>
      </c>
      <c r="L177" s="4" t="str">
        <f t="shared" si="16"/>
        <v>X</v>
      </c>
    </row>
    <row r="178" spans="2:12">
      <c r="B178" s="29">
        <v>43322</v>
      </c>
      <c r="C178" s="37">
        <v>11</v>
      </c>
      <c r="D178" s="28" t="s">
        <v>190</v>
      </c>
      <c r="E178" s="28" t="s">
        <v>31</v>
      </c>
      <c r="F178" s="82"/>
      <c r="G178" s="83"/>
      <c r="H178" s="20" t="str">
        <f t="shared" si="15"/>
        <v/>
      </c>
      <c r="I178" s="32">
        <v>0.89</v>
      </c>
      <c r="J178" s="87"/>
      <c r="K178" s="92" t="str">
        <f t="shared" si="12"/>
        <v/>
      </c>
      <c r="L178" s="4" t="str">
        <f t="shared" si="16"/>
        <v/>
      </c>
    </row>
    <row r="179" spans="2:12">
      <c r="B179" s="29">
        <v>43833</v>
      </c>
      <c r="C179" s="37">
        <v>11</v>
      </c>
      <c r="D179" s="34" t="s">
        <v>57</v>
      </c>
      <c r="E179" s="34" t="s">
        <v>2</v>
      </c>
      <c r="F179" s="82">
        <v>3.25</v>
      </c>
      <c r="G179" s="83">
        <v>1</v>
      </c>
      <c r="H179" s="20">
        <f t="shared" si="15"/>
        <v>3.25</v>
      </c>
      <c r="I179" s="32"/>
      <c r="J179" s="87"/>
      <c r="K179" s="92" t="str">
        <f t="shared" si="12"/>
        <v/>
      </c>
      <c r="L179" s="4" t="str">
        <f t="shared" si="16"/>
        <v/>
      </c>
    </row>
    <row r="180" spans="2:12">
      <c r="B180" s="29">
        <v>43844</v>
      </c>
      <c r="C180" s="37">
        <v>11</v>
      </c>
      <c r="D180" s="28" t="s">
        <v>57</v>
      </c>
      <c r="E180" s="28" t="s">
        <v>240</v>
      </c>
      <c r="F180" s="82"/>
      <c r="G180" s="83"/>
      <c r="H180" s="20" t="str">
        <f t="shared" si="15"/>
        <v/>
      </c>
      <c r="I180" s="32">
        <v>1.1499999999999999</v>
      </c>
      <c r="J180" s="87">
        <v>1</v>
      </c>
      <c r="K180" s="92">
        <f t="shared" si="12"/>
        <v>1.1499999999999999</v>
      </c>
      <c r="L180" s="4" t="str">
        <f t="shared" si="16"/>
        <v>X</v>
      </c>
    </row>
    <row r="181" spans="2:12">
      <c r="B181" s="29">
        <v>43833</v>
      </c>
      <c r="C181" s="37">
        <v>11</v>
      </c>
      <c r="D181" s="34" t="s">
        <v>317</v>
      </c>
      <c r="E181" s="34" t="s">
        <v>2</v>
      </c>
      <c r="F181" s="82">
        <v>4.09</v>
      </c>
      <c r="G181" s="83">
        <v>1</v>
      </c>
      <c r="H181" s="20">
        <f t="shared" si="15"/>
        <v>4.09</v>
      </c>
      <c r="I181" s="32"/>
      <c r="J181" s="87"/>
      <c r="K181" s="92" t="str">
        <f t="shared" si="12"/>
        <v/>
      </c>
      <c r="L181" s="4" t="str">
        <f t="shared" si="16"/>
        <v/>
      </c>
    </row>
    <row r="182" spans="2:12">
      <c r="B182" s="29">
        <v>43035</v>
      </c>
      <c r="C182" s="37">
        <v>11</v>
      </c>
      <c r="D182" s="28" t="s">
        <v>45</v>
      </c>
      <c r="E182" s="28" t="s">
        <v>46</v>
      </c>
      <c r="F182" s="82"/>
      <c r="G182" s="83"/>
      <c r="H182" s="20" t="str">
        <f t="shared" si="15"/>
        <v/>
      </c>
      <c r="I182" s="32">
        <v>1.99</v>
      </c>
      <c r="J182" s="87"/>
      <c r="K182" s="92" t="str">
        <f t="shared" si="12"/>
        <v/>
      </c>
      <c r="L182" s="4" t="str">
        <f t="shared" si="16"/>
        <v/>
      </c>
    </row>
    <row r="183" spans="2:12">
      <c r="B183" s="29">
        <v>43322</v>
      </c>
      <c r="C183" s="37">
        <v>11</v>
      </c>
      <c r="D183" s="28" t="s">
        <v>213</v>
      </c>
      <c r="E183" s="28" t="s">
        <v>18</v>
      </c>
      <c r="F183" s="82"/>
      <c r="G183" s="83"/>
      <c r="H183" s="20" t="str">
        <f t="shared" si="15"/>
        <v/>
      </c>
      <c r="I183" s="32">
        <v>1.99</v>
      </c>
      <c r="J183" s="87"/>
      <c r="K183" s="92" t="str">
        <f t="shared" si="12"/>
        <v/>
      </c>
      <c r="L183" s="4" t="str">
        <f t="shared" si="16"/>
        <v/>
      </c>
    </row>
    <row r="184" spans="2:12">
      <c r="B184" s="29">
        <v>43315</v>
      </c>
      <c r="C184" s="37">
        <v>11</v>
      </c>
      <c r="D184" s="28" t="s">
        <v>200</v>
      </c>
      <c r="E184" s="28" t="s">
        <v>2</v>
      </c>
      <c r="F184" s="82">
        <v>1.75</v>
      </c>
      <c r="G184" s="83">
        <v>1</v>
      </c>
      <c r="H184" s="20">
        <f t="shared" si="15"/>
        <v>1.75</v>
      </c>
      <c r="I184" s="32"/>
      <c r="J184" s="87"/>
      <c r="K184" s="92" t="str">
        <f t="shared" si="12"/>
        <v/>
      </c>
      <c r="L184" s="4" t="str">
        <f t="shared" si="16"/>
        <v/>
      </c>
    </row>
    <row r="185" spans="2:12">
      <c r="B185" s="29">
        <v>44029</v>
      </c>
      <c r="C185" s="37">
        <v>11</v>
      </c>
      <c r="D185" s="28" t="s">
        <v>12</v>
      </c>
      <c r="E185" s="28" t="s">
        <v>2</v>
      </c>
      <c r="F185" s="82">
        <v>2.79</v>
      </c>
      <c r="G185" s="83">
        <v>1</v>
      </c>
      <c r="H185" s="20">
        <f t="shared" si="15"/>
        <v>2.79</v>
      </c>
      <c r="I185" s="32"/>
      <c r="J185" s="87">
        <v>0.5</v>
      </c>
      <c r="K185" s="92">
        <f t="shared" si="12"/>
        <v>1.395</v>
      </c>
      <c r="L185" s="4" t="str">
        <f t="shared" si="16"/>
        <v>X</v>
      </c>
    </row>
    <row r="186" spans="2:12">
      <c r="B186" s="29">
        <v>43908</v>
      </c>
      <c r="C186" s="37">
        <v>11</v>
      </c>
      <c r="D186" s="28" t="s">
        <v>82</v>
      </c>
      <c r="E186" s="28" t="s">
        <v>2</v>
      </c>
      <c r="F186" s="82">
        <v>3.25</v>
      </c>
      <c r="G186" s="83">
        <v>1</v>
      </c>
      <c r="H186" s="20">
        <f t="shared" ref="H186:H217" si="17">IF(F186="","",IF(G186="","",PRODUCT(F186:G186)))</f>
        <v>3.25</v>
      </c>
      <c r="I186" s="32"/>
      <c r="J186" s="87">
        <v>0.5</v>
      </c>
      <c r="K186" s="92">
        <f t="shared" si="12"/>
        <v>1.625</v>
      </c>
      <c r="L186" s="4" t="str">
        <f t="shared" si="16"/>
        <v>X</v>
      </c>
    </row>
    <row r="187" spans="2:12">
      <c r="B187" s="29">
        <v>43389</v>
      </c>
      <c r="C187" s="37">
        <v>11</v>
      </c>
      <c r="D187" s="28" t="s">
        <v>0</v>
      </c>
      <c r="E187" s="28" t="s">
        <v>1</v>
      </c>
      <c r="F187" s="82"/>
      <c r="G187" s="83"/>
      <c r="H187" s="20" t="str">
        <f t="shared" si="17"/>
        <v/>
      </c>
      <c r="I187" s="32">
        <v>3.15</v>
      </c>
      <c r="J187" s="87"/>
      <c r="K187" s="92" t="str">
        <f t="shared" si="12"/>
        <v/>
      </c>
      <c r="L187" s="4" t="str">
        <f t="shared" si="16"/>
        <v/>
      </c>
    </row>
    <row r="188" spans="2:12">
      <c r="B188" s="29">
        <v>44029</v>
      </c>
      <c r="C188" s="37">
        <v>11</v>
      </c>
      <c r="D188" s="28" t="s">
        <v>0</v>
      </c>
      <c r="E188" s="28" t="s">
        <v>2</v>
      </c>
      <c r="F188" s="82">
        <v>2.99</v>
      </c>
      <c r="G188" s="83">
        <v>1</v>
      </c>
      <c r="H188" s="20">
        <f t="shared" si="17"/>
        <v>2.99</v>
      </c>
      <c r="I188" s="32"/>
      <c r="J188" s="87">
        <v>1</v>
      </c>
      <c r="K188" s="92">
        <f t="shared" si="12"/>
        <v>2.99</v>
      </c>
      <c r="L188" s="4" t="str">
        <f t="shared" si="16"/>
        <v>X</v>
      </c>
    </row>
    <row r="189" spans="2:12">
      <c r="B189" s="29">
        <v>43389</v>
      </c>
      <c r="C189" s="37">
        <v>11</v>
      </c>
      <c r="D189" s="28" t="s">
        <v>6</v>
      </c>
      <c r="E189" s="28" t="s">
        <v>42</v>
      </c>
      <c r="F189" s="82"/>
      <c r="G189" s="83"/>
      <c r="H189" s="20" t="str">
        <f t="shared" si="17"/>
        <v/>
      </c>
      <c r="I189" s="32">
        <v>1.89</v>
      </c>
      <c r="J189" s="87"/>
      <c r="K189" s="92" t="str">
        <f t="shared" si="12"/>
        <v/>
      </c>
      <c r="L189" s="4" t="str">
        <f t="shared" si="16"/>
        <v/>
      </c>
    </row>
    <row r="190" spans="2:12">
      <c r="B190" s="29">
        <v>44029</v>
      </c>
      <c r="C190" s="37">
        <v>11</v>
      </c>
      <c r="D190" s="28" t="s">
        <v>6</v>
      </c>
      <c r="E190" s="28" t="s">
        <v>2</v>
      </c>
      <c r="F190" s="82">
        <v>1.49</v>
      </c>
      <c r="G190" s="83">
        <v>1</v>
      </c>
      <c r="H190" s="20">
        <f t="shared" si="17"/>
        <v>1.49</v>
      </c>
      <c r="I190" s="32"/>
      <c r="J190" s="87">
        <v>1</v>
      </c>
      <c r="K190" s="92">
        <f t="shared" si="12"/>
        <v>1.49</v>
      </c>
      <c r="L190" s="4" t="str">
        <f t="shared" si="16"/>
        <v>X</v>
      </c>
    </row>
    <row r="191" spans="2:12">
      <c r="B191" s="29">
        <v>43647</v>
      </c>
      <c r="C191" s="37">
        <v>11</v>
      </c>
      <c r="D191" s="34" t="s">
        <v>263</v>
      </c>
      <c r="E191" s="34" t="s">
        <v>2</v>
      </c>
      <c r="F191" s="82">
        <v>2.09</v>
      </c>
      <c r="G191" s="83">
        <v>1</v>
      </c>
      <c r="H191" s="20">
        <f t="shared" si="17"/>
        <v>2.09</v>
      </c>
      <c r="I191" s="32"/>
      <c r="J191" s="87"/>
      <c r="K191" s="92" t="str">
        <f t="shared" si="12"/>
        <v/>
      </c>
      <c r="L191" s="4" t="str">
        <f t="shared" si="16"/>
        <v/>
      </c>
    </row>
    <row r="192" spans="2:12">
      <c r="B192" s="29">
        <v>43864</v>
      </c>
      <c r="C192" s="37">
        <v>11</v>
      </c>
      <c r="D192" s="34" t="s">
        <v>465</v>
      </c>
      <c r="E192" s="34" t="s">
        <v>464</v>
      </c>
      <c r="F192" s="82"/>
      <c r="G192" s="83"/>
      <c r="H192" s="20" t="str">
        <f t="shared" si="17"/>
        <v/>
      </c>
      <c r="I192" s="32">
        <v>5.99</v>
      </c>
      <c r="J192" s="87"/>
      <c r="K192" s="92" t="str">
        <f t="shared" si="12"/>
        <v/>
      </c>
      <c r="L192" s="4" t="str">
        <f t="shared" si="16"/>
        <v/>
      </c>
    </row>
    <row r="193" spans="2:12">
      <c r="B193" s="29">
        <v>43908</v>
      </c>
      <c r="C193" s="37">
        <v>11</v>
      </c>
      <c r="D193" s="34" t="s">
        <v>494</v>
      </c>
      <c r="E193" s="34" t="s">
        <v>495</v>
      </c>
      <c r="F193" s="82"/>
      <c r="G193" s="83"/>
      <c r="H193" s="20" t="str">
        <f t="shared" si="17"/>
        <v/>
      </c>
      <c r="I193" s="32">
        <v>1.99</v>
      </c>
      <c r="J193" s="87"/>
      <c r="K193" s="92" t="str">
        <f t="shared" si="12"/>
        <v/>
      </c>
      <c r="L193" s="4" t="str">
        <f t="shared" si="16"/>
        <v/>
      </c>
    </row>
    <row r="194" spans="2:12">
      <c r="B194" s="29">
        <v>43857</v>
      </c>
      <c r="C194" s="37">
        <v>11</v>
      </c>
      <c r="D194" s="28" t="s">
        <v>147</v>
      </c>
      <c r="E194" s="28" t="s">
        <v>9</v>
      </c>
      <c r="F194" s="82"/>
      <c r="G194" s="83"/>
      <c r="H194" s="20" t="str">
        <f t="shared" si="17"/>
        <v/>
      </c>
      <c r="I194" s="32">
        <v>5.99</v>
      </c>
      <c r="J194" s="87"/>
      <c r="K194" s="92" t="str">
        <f t="shared" si="12"/>
        <v/>
      </c>
      <c r="L194" s="4" t="str">
        <f t="shared" si="16"/>
        <v/>
      </c>
    </row>
    <row r="195" spans="2:12">
      <c r="B195" s="29">
        <v>44029</v>
      </c>
      <c r="C195" s="37">
        <v>11</v>
      </c>
      <c r="D195" s="34" t="s">
        <v>273</v>
      </c>
      <c r="E195" s="34" t="s">
        <v>274</v>
      </c>
      <c r="F195" s="82"/>
      <c r="G195" s="83"/>
      <c r="H195" s="20" t="str">
        <f t="shared" si="17"/>
        <v/>
      </c>
      <c r="I195" s="32">
        <v>7.9</v>
      </c>
      <c r="J195" s="87"/>
      <c r="K195" s="92" t="str">
        <f t="shared" si="12"/>
        <v/>
      </c>
      <c r="L195" s="4" t="str">
        <f t="shared" si="16"/>
        <v/>
      </c>
    </row>
    <row r="196" spans="2:12">
      <c r="B196" s="29">
        <v>43647</v>
      </c>
      <c r="C196" s="37">
        <v>11</v>
      </c>
      <c r="D196" s="34" t="s">
        <v>261</v>
      </c>
      <c r="E196" s="34" t="s">
        <v>262</v>
      </c>
      <c r="F196" s="82"/>
      <c r="G196" s="83"/>
      <c r="H196" s="20" t="str">
        <f t="shared" si="17"/>
        <v/>
      </c>
      <c r="I196" s="32">
        <v>4.6500000000000004</v>
      </c>
      <c r="J196" s="87"/>
      <c r="K196" s="92" t="str">
        <f t="shared" si="12"/>
        <v/>
      </c>
      <c r="L196" s="4" t="str">
        <f t="shared" si="16"/>
        <v/>
      </c>
    </row>
    <row r="197" spans="2:12">
      <c r="B197" s="29">
        <v>43322</v>
      </c>
      <c r="C197" s="37">
        <v>11</v>
      </c>
      <c r="D197" s="28" t="s">
        <v>211</v>
      </c>
      <c r="E197" s="28" t="s">
        <v>212</v>
      </c>
      <c r="F197" s="82"/>
      <c r="G197" s="83"/>
      <c r="H197" s="20" t="str">
        <f t="shared" si="17"/>
        <v/>
      </c>
      <c r="I197" s="32">
        <v>0.99</v>
      </c>
      <c r="J197" s="87"/>
      <c r="K197" s="92" t="str">
        <f t="shared" si="12"/>
        <v/>
      </c>
      <c r="L197" s="4" t="str">
        <f t="shared" si="16"/>
        <v/>
      </c>
    </row>
    <row r="198" spans="2:12">
      <c r="B198" s="29">
        <v>43389</v>
      </c>
      <c r="C198" s="37">
        <v>11</v>
      </c>
      <c r="D198" s="28" t="s">
        <v>221</v>
      </c>
      <c r="E198" s="28" t="s">
        <v>42</v>
      </c>
      <c r="F198" s="82"/>
      <c r="G198" s="83"/>
      <c r="H198" s="20" t="str">
        <f t="shared" si="17"/>
        <v/>
      </c>
      <c r="I198" s="32">
        <v>0.99</v>
      </c>
      <c r="J198" s="87"/>
      <c r="K198" s="92" t="str">
        <f t="shared" ref="K198:K260" si="18">IF(J198="","",IF(H198="",PRODUCT(J198,I198),IF(I198="",PRODUCT(H198,J198))))</f>
        <v/>
      </c>
      <c r="L198" s="4" t="str">
        <f t="shared" si="16"/>
        <v/>
      </c>
    </row>
    <row r="199" spans="2:12">
      <c r="B199" s="29">
        <v>43647</v>
      </c>
      <c r="C199" s="37">
        <v>11</v>
      </c>
      <c r="D199" s="28" t="s">
        <v>214</v>
      </c>
      <c r="E199" s="28" t="s">
        <v>215</v>
      </c>
      <c r="F199" s="82"/>
      <c r="G199" s="83"/>
      <c r="H199" s="20" t="str">
        <f t="shared" si="17"/>
        <v/>
      </c>
      <c r="I199" s="32">
        <v>3.25</v>
      </c>
      <c r="J199" s="87"/>
      <c r="K199" s="92" t="str">
        <f t="shared" si="18"/>
        <v/>
      </c>
      <c r="L199" s="4" t="str">
        <f t="shared" ref="L199:L207" si="19">IF(J199="","","X")</f>
        <v/>
      </c>
    </row>
    <row r="200" spans="2:12">
      <c r="B200" s="29">
        <v>43437</v>
      </c>
      <c r="C200" s="37">
        <v>11</v>
      </c>
      <c r="D200" s="28" t="s">
        <v>218</v>
      </c>
      <c r="E200" s="28" t="s">
        <v>217</v>
      </c>
      <c r="F200" s="82"/>
      <c r="G200" s="83"/>
      <c r="H200" s="20" t="str">
        <f t="shared" si="17"/>
        <v/>
      </c>
      <c r="I200" s="32">
        <v>1.1100000000000001</v>
      </c>
      <c r="J200" s="87"/>
      <c r="K200" s="92" t="str">
        <f t="shared" si="18"/>
        <v/>
      </c>
      <c r="L200" s="4" t="str">
        <f t="shared" si="19"/>
        <v/>
      </c>
    </row>
    <row r="201" spans="2:12">
      <c r="B201" s="29">
        <v>43451</v>
      </c>
      <c r="C201" s="37">
        <v>11</v>
      </c>
      <c r="D201" s="28" t="s">
        <v>231</v>
      </c>
      <c r="E201" s="28" t="s">
        <v>18</v>
      </c>
      <c r="F201" s="82"/>
      <c r="G201" s="83"/>
      <c r="H201" s="20" t="str">
        <f t="shared" si="17"/>
        <v/>
      </c>
      <c r="I201" s="32">
        <v>0.99</v>
      </c>
      <c r="J201" s="87"/>
      <c r="K201" s="92" t="str">
        <f t="shared" si="18"/>
        <v/>
      </c>
      <c r="L201" s="4" t="str">
        <f t="shared" si="19"/>
        <v/>
      </c>
    </row>
    <row r="202" spans="2:12">
      <c r="B202" s="29">
        <v>44029</v>
      </c>
      <c r="C202" s="37">
        <v>11</v>
      </c>
      <c r="D202" s="28" t="s">
        <v>10</v>
      </c>
      <c r="E202" s="28" t="s">
        <v>2</v>
      </c>
      <c r="F202" s="82">
        <v>1.55</v>
      </c>
      <c r="G202" s="83">
        <v>1</v>
      </c>
      <c r="H202" s="20">
        <f t="shared" si="17"/>
        <v>1.55</v>
      </c>
      <c r="I202" s="32"/>
      <c r="J202" s="87">
        <v>1</v>
      </c>
      <c r="K202" s="92">
        <f t="shared" si="18"/>
        <v>1.55</v>
      </c>
      <c r="L202" s="4" t="str">
        <f t="shared" si="19"/>
        <v>X</v>
      </c>
    </row>
    <row r="203" spans="2:12">
      <c r="B203" s="29">
        <v>43315</v>
      </c>
      <c r="C203" s="37">
        <v>11</v>
      </c>
      <c r="D203" s="28" t="s">
        <v>204</v>
      </c>
      <c r="E203" s="28" t="s">
        <v>2</v>
      </c>
      <c r="F203" s="82">
        <v>1.65</v>
      </c>
      <c r="G203" s="83">
        <v>1</v>
      </c>
      <c r="H203" s="20">
        <f t="shared" si="17"/>
        <v>1.65</v>
      </c>
      <c r="I203" s="32"/>
      <c r="J203" s="87"/>
      <c r="K203" s="92" t="str">
        <f t="shared" si="18"/>
        <v/>
      </c>
      <c r="L203" s="4" t="str">
        <f t="shared" si="19"/>
        <v/>
      </c>
    </row>
    <row r="204" spans="2:12">
      <c r="B204" s="29">
        <v>43530</v>
      </c>
      <c r="C204" s="37">
        <v>12</v>
      </c>
      <c r="D204" s="28" t="s">
        <v>51</v>
      </c>
      <c r="E204" s="34" t="s">
        <v>256</v>
      </c>
      <c r="F204" s="82"/>
      <c r="G204" s="83"/>
      <c r="H204" s="20" t="str">
        <f t="shared" si="17"/>
        <v/>
      </c>
      <c r="I204" s="32">
        <v>1.35</v>
      </c>
      <c r="J204" s="87"/>
      <c r="K204" s="92" t="str">
        <f t="shared" si="18"/>
        <v/>
      </c>
      <c r="L204" s="4" t="str">
        <f t="shared" si="19"/>
        <v/>
      </c>
    </row>
    <row r="205" spans="2:12">
      <c r="B205" s="29">
        <v>43507</v>
      </c>
      <c r="C205" s="37">
        <v>12</v>
      </c>
      <c r="D205" s="28" t="s">
        <v>172</v>
      </c>
      <c r="E205" s="28" t="s">
        <v>173</v>
      </c>
      <c r="F205" s="82"/>
      <c r="G205" s="83"/>
      <c r="H205" s="20" t="str">
        <f t="shared" si="17"/>
        <v/>
      </c>
      <c r="I205" s="32">
        <v>1.69</v>
      </c>
      <c r="J205" s="87"/>
      <c r="K205" s="92" t="str">
        <f t="shared" si="18"/>
        <v/>
      </c>
      <c r="L205" s="4" t="str">
        <f t="shared" si="19"/>
        <v/>
      </c>
    </row>
    <row r="206" spans="2:12">
      <c r="B206" s="29">
        <v>44029</v>
      </c>
      <c r="C206" s="37">
        <v>12</v>
      </c>
      <c r="D206" s="34" t="s">
        <v>260</v>
      </c>
      <c r="E206" s="34" t="s">
        <v>275</v>
      </c>
      <c r="F206" s="82"/>
      <c r="G206" s="83"/>
      <c r="H206" s="20" t="str">
        <f t="shared" si="17"/>
        <v/>
      </c>
      <c r="I206" s="32">
        <v>1.79</v>
      </c>
      <c r="J206" s="87">
        <v>2</v>
      </c>
      <c r="K206" s="92">
        <f t="shared" si="18"/>
        <v>3.58</v>
      </c>
      <c r="L206" s="4" t="str">
        <f t="shared" si="19"/>
        <v>X</v>
      </c>
    </row>
    <row r="207" spans="2:12">
      <c r="B207" s="29">
        <v>43647</v>
      </c>
      <c r="C207" s="37">
        <v>12</v>
      </c>
      <c r="D207" s="34" t="s">
        <v>266</v>
      </c>
      <c r="E207" s="34" t="s">
        <v>267</v>
      </c>
      <c r="F207" s="82"/>
      <c r="G207" s="83"/>
      <c r="H207" s="20" t="str">
        <f t="shared" si="17"/>
        <v/>
      </c>
      <c r="I207" s="32">
        <v>5.97</v>
      </c>
      <c r="J207" s="87"/>
      <c r="K207" s="92" t="str">
        <f t="shared" si="18"/>
        <v/>
      </c>
      <c r="L207" s="4" t="str">
        <f t="shared" si="19"/>
        <v/>
      </c>
    </row>
    <row r="208" spans="2:12">
      <c r="B208" s="29">
        <v>43908</v>
      </c>
      <c r="C208" s="37">
        <v>12</v>
      </c>
      <c r="D208" s="34" t="s">
        <v>508</v>
      </c>
      <c r="E208" s="34" t="s">
        <v>267</v>
      </c>
      <c r="F208" s="82"/>
      <c r="G208" s="83"/>
      <c r="H208" s="20" t="str">
        <f t="shared" si="17"/>
        <v/>
      </c>
      <c r="I208" s="32">
        <v>6.12</v>
      </c>
      <c r="J208" s="87"/>
      <c r="K208" s="92" t="str">
        <f t="shared" si="18"/>
        <v/>
      </c>
    </row>
    <row r="209" spans="2:12">
      <c r="B209" s="29"/>
      <c r="C209" s="37">
        <v>12</v>
      </c>
      <c r="D209" s="28" t="s">
        <v>167</v>
      </c>
      <c r="E209" s="28" t="s">
        <v>177</v>
      </c>
      <c r="F209" s="82"/>
      <c r="G209" s="83"/>
      <c r="H209" s="20" t="str">
        <f t="shared" si="17"/>
        <v/>
      </c>
      <c r="I209" s="32"/>
      <c r="J209" s="87"/>
      <c r="K209" s="92" t="str">
        <f t="shared" si="18"/>
        <v/>
      </c>
      <c r="L209" s="4" t="str">
        <f t="shared" ref="L209:L232" si="20">IF(J209="","","X")</f>
        <v/>
      </c>
    </row>
    <row r="210" spans="2:12">
      <c r="B210" s="29">
        <v>43451</v>
      </c>
      <c r="C210" s="37">
        <v>12</v>
      </c>
      <c r="D210" s="28" t="s">
        <v>230</v>
      </c>
      <c r="E210" s="28" t="s">
        <v>234</v>
      </c>
      <c r="F210" s="82"/>
      <c r="G210" s="83"/>
      <c r="H210" s="20" t="str">
        <f t="shared" si="17"/>
        <v/>
      </c>
      <c r="I210" s="32">
        <v>5.5</v>
      </c>
      <c r="J210" s="87"/>
      <c r="K210" s="92" t="str">
        <f t="shared" si="18"/>
        <v/>
      </c>
      <c r="L210" s="4" t="str">
        <f t="shared" si="20"/>
        <v/>
      </c>
    </row>
    <row r="211" spans="2:12">
      <c r="B211" s="29">
        <v>43507</v>
      </c>
      <c r="C211" s="37">
        <v>12</v>
      </c>
      <c r="D211" s="28" t="s">
        <v>241</v>
      </c>
      <c r="E211" s="28" t="s">
        <v>243</v>
      </c>
      <c r="F211" s="82"/>
      <c r="G211" s="83"/>
      <c r="H211" s="20" t="str">
        <f t="shared" si="17"/>
        <v/>
      </c>
      <c r="I211" s="32">
        <v>1.57</v>
      </c>
      <c r="J211" s="87"/>
      <c r="K211" s="92" t="str">
        <f t="shared" si="18"/>
        <v/>
      </c>
      <c r="L211" s="4" t="str">
        <f t="shared" si="20"/>
        <v/>
      </c>
    </row>
    <row r="212" spans="2:12">
      <c r="B212" s="29">
        <v>43755</v>
      </c>
      <c r="C212" s="37">
        <v>12</v>
      </c>
      <c r="D212" s="34" t="s">
        <v>269</v>
      </c>
      <c r="E212" s="34" t="s">
        <v>292</v>
      </c>
      <c r="F212" s="82"/>
      <c r="G212" s="83"/>
      <c r="H212" s="20" t="str">
        <f t="shared" si="17"/>
        <v/>
      </c>
      <c r="I212" s="32">
        <v>2.12</v>
      </c>
      <c r="J212" s="87"/>
      <c r="K212" s="92" t="str">
        <f t="shared" si="18"/>
        <v/>
      </c>
      <c r="L212" s="4" t="str">
        <f t="shared" si="20"/>
        <v/>
      </c>
    </row>
    <row r="213" spans="2:12">
      <c r="B213" s="29">
        <v>43530</v>
      </c>
      <c r="C213" s="37">
        <v>12</v>
      </c>
      <c r="D213" s="28" t="s">
        <v>242</v>
      </c>
      <c r="E213" s="28" t="s">
        <v>243</v>
      </c>
      <c r="F213" s="82"/>
      <c r="G213" s="83"/>
      <c r="H213" s="20" t="str">
        <f t="shared" si="17"/>
        <v/>
      </c>
      <c r="I213" s="32">
        <v>1.49</v>
      </c>
      <c r="J213" s="87"/>
      <c r="K213" s="92" t="str">
        <f t="shared" si="18"/>
        <v/>
      </c>
      <c r="L213" s="4" t="str">
        <f t="shared" si="20"/>
        <v/>
      </c>
    </row>
    <row r="214" spans="2:12">
      <c r="B214" s="29">
        <v>43451</v>
      </c>
      <c r="C214" s="37">
        <v>12</v>
      </c>
      <c r="D214" s="28" t="s">
        <v>233</v>
      </c>
      <c r="E214" s="28" t="s">
        <v>232</v>
      </c>
      <c r="F214" s="82"/>
      <c r="G214" s="83"/>
      <c r="H214" s="20" t="str">
        <f t="shared" si="17"/>
        <v/>
      </c>
      <c r="I214" s="32">
        <v>4.54</v>
      </c>
      <c r="J214" s="87"/>
      <c r="K214" s="92" t="str">
        <f t="shared" si="18"/>
        <v/>
      </c>
      <c r="L214" s="4" t="str">
        <f t="shared" si="20"/>
        <v/>
      </c>
    </row>
    <row r="215" spans="2:12">
      <c r="B215" s="29">
        <v>43908</v>
      </c>
      <c r="C215" s="37">
        <v>12</v>
      </c>
      <c r="D215" s="28" t="s">
        <v>102</v>
      </c>
      <c r="E215" s="28" t="s">
        <v>40</v>
      </c>
      <c r="F215" s="82"/>
      <c r="G215" s="83"/>
      <c r="H215" s="20" t="str">
        <f t="shared" si="17"/>
        <v/>
      </c>
      <c r="I215" s="32">
        <v>1.54</v>
      </c>
      <c r="J215" s="87">
        <v>1</v>
      </c>
      <c r="K215" s="92">
        <f t="shared" si="18"/>
        <v>1.54</v>
      </c>
      <c r="L215" s="4" t="str">
        <f t="shared" si="20"/>
        <v>X</v>
      </c>
    </row>
    <row r="216" spans="2:12">
      <c r="B216" s="29">
        <v>43908</v>
      </c>
      <c r="C216" s="37">
        <v>12</v>
      </c>
      <c r="D216" s="28" t="s">
        <v>61</v>
      </c>
      <c r="E216" s="28" t="s">
        <v>40</v>
      </c>
      <c r="F216" s="82"/>
      <c r="G216" s="83"/>
      <c r="H216" s="20" t="str">
        <f t="shared" si="17"/>
        <v/>
      </c>
      <c r="I216" s="32">
        <v>1.1599999999999999</v>
      </c>
      <c r="J216" s="87">
        <v>1</v>
      </c>
      <c r="K216" s="92">
        <f t="shared" si="18"/>
        <v>1.1599999999999999</v>
      </c>
      <c r="L216" s="4" t="str">
        <f t="shared" si="20"/>
        <v>X</v>
      </c>
    </row>
    <row r="217" spans="2:12">
      <c r="B217" s="29">
        <v>43140</v>
      </c>
      <c r="C217" s="37">
        <v>12</v>
      </c>
      <c r="D217" s="28" t="s">
        <v>26</v>
      </c>
      <c r="E217" s="28" t="s">
        <v>27</v>
      </c>
      <c r="F217" s="82"/>
      <c r="G217" s="83"/>
      <c r="H217" s="20" t="str">
        <f t="shared" si="17"/>
        <v/>
      </c>
      <c r="I217" s="32">
        <v>2.99</v>
      </c>
      <c r="J217" s="87"/>
      <c r="K217" s="92" t="str">
        <f t="shared" si="18"/>
        <v/>
      </c>
      <c r="L217" s="4" t="str">
        <f t="shared" si="20"/>
        <v/>
      </c>
    </row>
    <row r="218" spans="2:12">
      <c r="B218" s="29">
        <v>43530</v>
      </c>
      <c r="C218" s="37">
        <v>12</v>
      </c>
      <c r="D218" s="28" t="s">
        <v>248</v>
      </c>
      <c r="E218" s="28"/>
      <c r="F218" s="82"/>
      <c r="G218" s="83"/>
      <c r="H218" s="20" t="str">
        <f t="shared" ref="H218:H249" si="21">IF(F218="","",IF(G218="","",PRODUCT(F218:G218)))</f>
        <v/>
      </c>
      <c r="I218" s="32">
        <v>1.55</v>
      </c>
      <c r="J218" s="87"/>
      <c r="K218" s="92" t="str">
        <f t="shared" si="18"/>
        <v/>
      </c>
      <c r="L218" s="4" t="str">
        <f t="shared" si="20"/>
        <v/>
      </c>
    </row>
    <row r="219" spans="2:12">
      <c r="B219" s="29">
        <v>43161</v>
      </c>
      <c r="C219" s="37">
        <v>13</v>
      </c>
      <c r="D219" s="28" t="s">
        <v>164</v>
      </c>
      <c r="E219" s="28" t="s">
        <v>196</v>
      </c>
      <c r="F219" s="82"/>
      <c r="G219" s="83"/>
      <c r="H219" s="20" t="str">
        <f t="shared" si="21"/>
        <v/>
      </c>
      <c r="I219" s="32">
        <v>5</v>
      </c>
      <c r="J219" s="87"/>
      <c r="K219" s="92" t="str">
        <f t="shared" si="18"/>
        <v/>
      </c>
      <c r="L219" s="4" t="str">
        <f t="shared" si="20"/>
        <v/>
      </c>
    </row>
    <row r="220" spans="2:12">
      <c r="B220" s="29"/>
      <c r="C220" s="37">
        <v>13</v>
      </c>
      <c r="D220" s="28" t="s">
        <v>249</v>
      </c>
      <c r="E220" s="28" t="s">
        <v>250</v>
      </c>
      <c r="F220" s="82"/>
      <c r="G220" s="83"/>
      <c r="H220" s="20" t="str">
        <f t="shared" si="21"/>
        <v/>
      </c>
      <c r="I220" s="32">
        <v>2</v>
      </c>
      <c r="J220" s="87"/>
      <c r="K220" s="92" t="str">
        <f t="shared" si="18"/>
        <v/>
      </c>
      <c r="L220" s="4" t="str">
        <f t="shared" si="20"/>
        <v/>
      </c>
    </row>
    <row r="221" spans="2:12">
      <c r="B221" s="29">
        <v>43893</v>
      </c>
      <c r="C221" s="37">
        <v>13</v>
      </c>
      <c r="D221" s="28" t="s">
        <v>39</v>
      </c>
      <c r="E221" s="34" t="s">
        <v>489</v>
      </c>
      <c r="F221" s="82"/>
      <c r="G221" s="83"/>
      <c r="H221" s="20" t="str">
        <f t="shared" si="21"/>
        <v/>
      </c>
      <c r="I221" s="32">
        <v>4</v>
      </c>
      <c r="J221" s="87"/>
      <c r="K221" s="92" t="str">
        <f t="shared" si="18"/>
        <v/>
      </c>
      <c r="L221" s="4" t="str">
        <f t="shared" si="20"/>
        <v/>
      </c>
    </row>
    <row r="222" spans="2:12">
      <c r="B222" s="29">
        <v>43140</v>
      </c>
      <c r="C222" s="37">
        <v>13</v>
      </c>
      <c r="D222" s="28" t="s">
        <v>123</v>
      </c>
      <c r="E222" s="28" t="s">
        <v>124</v>
      </c>
      <c r="F222" s="82"/>
      <c r="G222" s="83"/>
      <c r="H222" s="20" t="str">
        <f t="shared" si="21"/>
        <v/>
      </c>
      <c r="I222" s="32">
        <v>9.42</v>
      </c>
      <c r="J222" s="87"/>
      <c r="K222" s="92" t="str">
        <f t="shared" si="18"/>
        <v/>
      </c>
      <c r="L222" s="4" t="str">
        <f t="shared" si="20"/>
        <v/>
      </c>
    </row>
    <row r="223" spans="2:12">
      <c r="B223" s="29">
        <v>43789</v>
      </c>
      <c r="C223" s="37">
        <v>13</v>
      </c>
      <c r="D223" s="34" t="s">
        <v>294</v>
      </c>
      <c r="E223" s="34" t="s">
        <v>299</v>
      </c>
      <c r="F223" s="82"/>
      <c r="G223" s="83"/>
      <c r="H223" s="20" t="str">
        <f t="shared" si="21"/>
        <v/>
      </c>
      <c r="I223" s="32">
        <v>1.48</v>
      </c>
      <c r="J223" s="87"/>
      <c r="K223" s="92" t="str">
        <f t="shared" si="18"/>
        <v/>
      </c>
      <c r="L223" s="4" t="str">
        <f t="shared" si="20"/>
        <v/>
      </c>
    </row>
    <row r="224" spans="2:12">
      <c r="B224" s="29">
        <v>43315</v>
      </c>
      <c r="C224" s="37">
        <v>13</v>
      </c>
      <c r="D224" s="28" t="s">
        <v>116</v>
      </c>
      <c r="E224" s="28" t="s">
        <v>117</v>
      </c>
      <c r="F224" s="82"/>
      <c r="G224" s="83"/>
      <c r="H224" s="20" t="str">
        <f t="shared" si="21"/>
        <v/>
      </c>
      <c r="I224" s="32">
        <v>2.54</v>
      </c>
      <c r="J224" s="87"/>
      <c r="K224" s="92" t="str">
        <f t="shared" si="18"/>
        <v/>
      </c>
      <c r="L224" s="4" t="str">
        <f t="shared" si="20"/>
        <v/>
      </c>
    </row>
    <row r="225" spans="2:12">
      <c r="B225" s="29">
        <v>43724</v>
      </c>
      <c r="C225" s="37">
        <v>13</v>
      </c>
      <c r="D225" s="34" t="s">
        <v>281</v>
      </c>
      <c r="E225" s="34" t="s">
        <v>117</v>
      </c>
      <c r="F225" s="82"/>
      <c r="G225" s="83"/>
      <c r="H225" s="20" t="str">
        <f t="shared" si="21"/>
        <v/>
      </c>
      <c r="I225" s="32">
        <v>2.25</v>
      </c>
      <c r="J225" s="87"/>
      <c r="K225" s="92" t="str">
        <f t="shared" si="18"/>
        <v/>
      </c>
      <c r="L225" s="4" t="str">
        <f t="shared" si="20"/>
        <v/>
      </c>
    </row>
    <row r="226" spans="2:12">
      <c r="B226" s="29">
        <v>44029</v>
      </c>
      <c r="C226" s="37">
        <v>13</v>
      </c>
      <c r="D226" s="28" t="s">
        <v>89</v>
      </c>
      <c r="E226" s="28" t="s">
        <v>83</v>
      </c>
      <c r="F226" s="82"/>
      <c r="G226" s="83"/>
      <c r="H226" s="20" t="str">
        <f t="shared" si="21"/>
        <v/>
      </c>
      <c r="I226" s="32">
        <v>1.89</v>
      </c>
      <c r="J226" s="87"/>
      <c r="K226" s="92" t="str">
        <f t="shared" si="18"/>
        <v/>
      </c>
      <c r="L226" s="4" t="str">
        <f t="shared" si="20"/>
        <v/>
      </c>
    </row>
    <row r="227" spans="2:12">
      <c r="B227" s="29">
        <v>43647</v>
      </c>
      <c r="C227" s="37">
        <v>14</v>
      </c>
      <c r="D227" s="28" t="s">
        <v>238</v>
      </c>
      <c r="E227" s="28" t="s">
        <v>236</v>
      </c>
      <c r="F227" s="82"/>
      <c r="G227" s="83"/>
      <c r="H227" s="20" t="str">
        <f t="shared" si="21"/>
        <v/>
      </c>
      <c r="I227" s="32">
        <v>1.08</v>
      </c>
      <c r="J227" s="87"/>
      <c r="K227" s="92" t="str">
        <f t="shared" si="18"/>
        <v/>
      </c>
      <c r="L227" s="4" t="str">
        <f t="shared" si="20"/>
        <v/>
      </c>
    </row>
    <row r="228" spans="2:12">
      <c r="B228" s="29">
        <v>43647</v>
      </c>
      <c r="C228" s="37">
        <v>14</v>
      </c>
      <c r="D228" s="34" t="s">
        <v>270</v>
      </c>
      <c r="E228" s="34" t="s">
        <v>271</v>
      </c>
      <c r="F228" s="82"/>
      <c r="G228" s="83"/>
      <c r="H228" s="20" t="str">
        <f t="shared" si="21"/>
        <v/>
      </c>
      <c r="I228" s="32">
        <v>0.99</v>
      </c>
      <c r="J228" s="87"/>
      <c r="K228" s="92" t="str">
        <f t="shared" si="18"/>
        <v/>
      </c>
      <c r="L228" s="4" t="str">
        <f t="shared" si="20"/>
        <v/>
      </c>
    </row>
    <row r="229" spans="2:12">
      <c r="B229" s="29">
        <v>43140</v>
      </c>
      <c r="C229" s="37">
        <v>14</v>
      </c>
      <c r="D229" s="28" t="s">
        <v>125</v>
      </c>
      <c r="E229" s="28" t="s">
        <v>83</v>
      </c>
      <c r="F229" s="82"/>
      <c r="G229" s="83"/>
      <c r="H229" s="20" t="str">
        <f t="shared" si="21"/>
        <v/>
      </c>
      <c r="I229" s="32">
        <v>0.74</v>
      </c>
      <c r="J229" s="87"/>
      <c r="K229" s="92" t="str">
        <f t="shared" si="18"/>
        <v/>
      </c>
      <c r="L229" s="4" t="str">
        <f t="shared" si="20"/>
        <v/>
      </c>
    </row>
    <row r="230" spans="2:12">
      <c r="B230" s="29">
        <v>44029</v>
      </c>
      <c r="C230" s="37">
        <v>14</v>
      </c>
      <c r="D230" s="34" t="s">
        <v>300</v>
      </c>
      <c r="E230" s="34" t="s">
        <v>16</v>
      </c>
      <c r="F230" s="82"/>
      <c r="G230" s="83"/>
      <c r="H230" s="20" t="str">
        <f t="shared" si="21"/>
        <v/>
      </c>
      <c r="I230" s="32">
        <v>1.85</v>
      </c>
      <c r="J230" s="87"/>
      <c r="K230" s="92" t="str">
        <f t="shared" si="18"/>
        <v/>
      </c>
      <c r="L230" s="4" t="str">
        <f t="shared" si="20"/>
        <v/>
      </c>
    </row>
    <row r="231" spans="2:12">
      <c r="B231" s="29"/>
      <c r="C231" s="37">
        <v>14</v>
      </c>
      <c r="D231" s="28" t="s">
        <v>225</v>
      </c>
      <c r="E231" s="28" t="s">
        <v>31</v>
      </c>
      <c r="F231" s="82"/>
      <c r="G231" s="83"/>
      <c r="H231" s="20" t="str">
        <f t="shared" si="21"/>
        <v/>
      </c>
      <c r="I231" s="32">
        <v>0</v>
      </c>
      <c r="J231" s="87"/>
      <c r="K231" s="92" t="str">
        <f t="shared" si="18"/>
        <v/>
      </c>
      <c r="L231" s="4" t="str">
        <f t="shared" si="20"/>
        <v/>
      </c>
    </row>
    <row r="232" spans="2:12">
      <c r="B232" s="29">
        <v>43739</v>
      </c>
      <c r="C232" s="37">
        <v>14</v>
      </c>
      <c r="D232" s="34" t="s">
        <v>287</v>
      </c>
      <c r="E232" s="28"/>
      <c r="F232" s="82"/>
      <c r="G232" s="83"/>
      <c r="H232" s="20" t="str">
        <f t="shared" si="21"/>
        <v/>
      </c>
      <c r="I232" s="32">
        <v>8.89</v>
      </c>
      <c r="J232" s="87"/>
      <c r="K232" s="92" t="str">
        <f t="shared" si="18"/>
        <v/>
      </c>
      <c r="L232" s="4" t="str">
        <f t="shared" si="20"/>
        <v/>
      </c>
    </row>
    <row r="233" spans="2:12">
      <c r="B233" s="29">
        <v>44029</v>
      </c>
      <c r="C233" s="37">
        <v>14</v>
      </c>
      <c r="D233" s="34" t="s">
        <v>511</v>
      </c>
      <c r="E233" s="34" t="s">
        <v>510</v>
      </c>
      <c r="F233" s="82"/>
      <c r="G233" s="83"/>
      <c r="H233" s="20" t="str">
        <f t="shared" si="21"/>
        <v/>
      </c>
      <c r="I233" s="32">
        <v>2.76</v>
      </c>
      <c r="J233" s="87"/>
      <c r="K233" s="92" t="str">
        <f t="shared" si="18"/>
        <v/>
      </c>
    </row>
    <row r="234" spans="2:12">
      <c r="B234" s="29">
        <v>43140</v>
      </c>
      <c r="C234" s="37">
        <v>14</v>
      </c>
      <c r="D234" s="34" t="s">
        <v>509</v>
      </c>
      <c r="E234" s="34" t="s">
        <v>510</v>
      </c>
      <c r="F234" s="82"/>
      <c r="G234" s="83"/>
      <c r="H234" s="20" t="str">
        <f t="shared" si="21"/>
        <v/>
      </c>
      <c r="I234" s="32">
        <v>0.88</v>
      </c>
      <c r="J234" s="87"/>
      <c r="K234" s="92" t="str">
        <f t="shared" si="18"/>
        <v/>
      </c>
      <c r="L234" s="4" t="str">
        <f t="shared" ref="L234:L246" si="22">IF(J234="","","X")</f>
        <v/>
      </c>
    </row>
    <row r="235" spans="2:12">
      <c r="B235" s="29">
        <v>43788</v>
      </c>
      <c r="C235" s="37">
        <v>14</v>
      </c>
      <c r="D235" s="34" t="s">
        <v>298</v>
      </c>
      <c r="E235" s="34" t="s">
        <v>16</v>
      </c>
      <c r="F235" s="82"/>
      <c r="G235" s="83"/>
      <c r="H235" s="20" t="str">
        <f t="shared" si="21"/>
        <v/>
      </c>
      <c r="I235" s="32">
        <v>2.4700000000000002</v>
      </c>
      <c r="J235" s="87"/>
      <c r="K235" s="92" t="str">
        <f t="shared" si="18"/>
        <v/>
      </c>
      <c r="L235" s="4" t="str">
        <f t="shared" si="22"/>
        <v/>
      </c>
    </row>
    <row r="236" spans="2:12">
      <c r="B236" s="29"/>
      <c r="C236" s="37">
        <v>14</v>
      </c>
      <c r="D236" s="34" t="s">
        <v>301</v>
      </c>
      <c r="E236" s="34" t="s">
        <v>302</v>
      </c>
      <c r="F236" s="82"/>
      <c r="G236" s="83"/>
      <c r="H236" s="20" t="str">
        <f t="shared" si="21"/>
        <v/>
      </c>
      <c r="I236" s="32"/>
      <c r="J236" s="87"/>
      <c r="K236" s="92" t="str">
        <f t="shared" si="18"/>
        <v/>
      </c>
      <c r="L236" s="4" t="str">
        <f t="shared" si="22"/>
        <v/>
      </c>
    </row>
    <row r="237" spans="2:12">
      <c r="B237" s="29">
        <v>43739</v>
      </c>
      <c r="C237" s="37">
        <v>15</v>
      </c>
      <c r="D237" s="34" t="s">
        <v>288</v>
      </c>
      <c r="E237" s="34" t="s">
        <v>289</v>
      </c>
      <c r="F237" s="82"/>
      <c r="G237" s="83"/>
      <c r="H237" s="20" t="str">
        <f t="shared" si="21"/>
        <v/>
      </c>
      <c r="I237" s="32">
        <v>1.4</v>
      </c>
      <c r="J237" s="87"/>
      <c r="K237" s="92" t="str">
        <f t="shared" si="18"/>
        <v/>
      </c>
      <c r="L237" s="4" t="str">
        <f t="shared" si="22"/>
        <v/>
      </c>
    </row>
    <row r="238" spans="2:12">
      <c r="B238" s="29">
        <v>44029</v>
      </c>
      <c r="C238" s="37">
        <v>15</v>
      </c>
      <c r="D238" s="28" t="s">
        <v>146</v>
      </c>
      <c r="E238" s="28" t="s">
        <v>47</v>
      </c>
      <c r="F238" s="129"/>
      <c r="G238" s="130"/>
      <c r="H238" s="20" t="str">
        <f t="shared" si="21"/>
        <v/>
      </c>
      <c r="I238" s="32">
        <v>1.52</v>
      </c>
      <c r="J238" s="131">
        <v>2</v>
      </c>
      <c r="K238" s="92">
        <f t="shared" si="18"/>
        <v>3.04</v>
      </c>
      <c r="L238" s="4" t="str">
        <f t="shared" si="22"/>
        <v>X</v>
      </c>
    </row>
    <row r="239" spans="2:12">
      <c r="B239" s="29"/>
      <c r="C239" s="37">
        <v>15</v>
      </c>
      <c r="D239" s="28" t="s">
        <v>166</v>
      </c>
      <c r="E239" s="34" t="s">
        <v>488</v>
      </c>
      <c r="F239" s="129"/>
      <c r="G239" s="130"/>
      <c r="H239" s="20" t="str">
        <f t="shared" si="21"/>
        <v/>
      </c>
      <c r="I239" s="32">
        <v>2</v>
      </c>
      <c r="J239" s="131"/>
      <c r="K239" s="92" t="str">
        <f t="shared" si="18"/>
        <v/>
      </c>
      <c r="L239" s="4" t="str">
        <f t="shared" si="22"/>
        <v/>
      </c>
    </row>
    <row r="240" spans="2:12">
      <c r="B240" s="29">
        <v>44029</v>
      </c>
      <c r="C240" s="37">
        <v>16</v>
      </c>
      <c r="D240" s="34" t="s">
        <v>291</v>
      </c>
      <c r="E240" s="28" t="s">
        <v>13</v>
      </c>
      <c r="F240" s="129"/>
      <c r="G240" s="130"/>
      <c r="H240" s="20" t="str">
        <f t="shared" si="21"/>
        <v/>
      </c>
      <c r="I240" s="32">
        <v>2.7</v>
      </c>
      <c r="J240" s="131">
        <v>1</v>
      </c>
      <c r="K240" s="92">
        <f t="shared" si="18"/>
        <v>2.7</v>
      </c>
      <c r="L240" s="4" t="str">
        <f t="shared" si="22"/>
        <v>X</v>
      </c>
    </row>
    <row r="241" spans="2:12">
      <c r="B241" s="29">
        <v>43893</v>
      </c>
      <c r="C241" s="37">
        <v>16</v>
      </c>
      <c r="D241" s="34" t="s">
        <v>259</v>
      </c>
      <c r="E241" s="34" t="s">
        <v>488</v>
      </c>
      <c r="F241" s="129"/>
      <c r="G241" s="130"/>
      <c r="H241" s="20" t="str">
        <f t="shared" si="21"/>
        <v/>
      </c>
      <c r="I241" s="32">
        <v>1.95</v>
      </c>
      <c r="J241" s="131"/>
      <c r="K241" s="92" t="str">
        <f t="shared" si="18"/>
        <v/>
      </c>
      <c r="L241" s="4" t="str">
        <f t="shared" si="22"/>
        <v/>
      </c>
    </row>
    <row r="242" spans="2:12">
      <c r="B242" s="29">
        <v>44029</v>
      </c>
      <c r="C242" s="37">
        <v>16</v>
      </c>
      <c r="D242" s="28" t="s">
        <v>197</v>
      </c>
      <c r="E242" s="28" t="s">
        <v>198</v>
      </c>
      <c r="F242" s="129"/>
      <c r="G242" s="130"/>
      <c r="H242" s="20" t="str">
        <f t="shared" si="21"/>
        <v/>
      </c>
      <c r="I242" s="32">
        <v>3.72</v>
      </c>
      <c r="J242" s="131">
        <v>1</v>
      </c>
      <c r="K242" s="92">
        <f t="shared" si="18"/>
        <v>3.72</v>
      </c>
      <c r="L242" s="4" t="str">
        <f t="shared" si="22"/>
        <v>X</v>
      </c>
    </row>
    <row r="243" spans="2:12">
      <c r="B243" s="29">
        <v>43678</v>
      </c>
      <c r="C243" s="37">
        <v>16</v>
      </c>
      <c r="D243" s="34" t="s">
        <v>278</v>
      </c>
      <c r="E243" s="34" t="s">
        <v>279</v>
      </c>
      <c r="F243" s="129"/>
      <c r="G243" s="130"/>
      <c r="H243" s="20" t="str">
        <f t="shared" si="21"/>
        <v/>
      </c>
      <c r="I243" s="32">
        <v>1.69</v>
      </c>
      <c r="J243" s="131"/>
      <c r="K243" s="92" t="str">
        <f t="shared" si="18"/>
        <v/>
      </c>
      <c r="L243" s="4" t="str">
        <f t="shared" si="22"/>
        <v/>
      </c>
    </row>
    <row r="244" spans="2:12">
      <c r="B244" s="29">
        <v>43893</v>
      </c>
      <c r="C244" s="37">
        <v>16</v>
      </c>
      <c r="D244" s="34" t="s">
        <v>482</v>
      </c>
      <c r="E244" s="34" t="s">
        <v>279</v>
      </c>
      <c r="F244" s="129"/>
      <c r="G244" s="130"/>
      <c r="H244" s="20" t="str">
        <f t="shared" si="21"/>
        <v/>
      </c>
      <c r="I244" s="32">
        <v>0.98</v>
      </c>
      <c r="J244" s="131"/>
      <c r="K244" s="92" t="str">
        <f t="shared" si="18"/>
        <v/>
      </c>
      <c r="L244" s="4" t="str">
        <f t="shared" si="22"/>
        <v/>
      </c>
    </row>
    <row r="245" spans="2:12">
      <c r="B245" s="29">
        <v>43893</v>
      </c>
      <c r="C245" s="37">
        <v>16</v>
      </c>
      <c r="D245" s="34" t="s">
        <v>482</v>
      </c>
      <c r="E245" s="34" t="s">
        <v>279</v>
      </c>
      <c r="F245" s="129"/>
      <c r="G245" s="130"/>
      <c r="H245" s="20" t="str">
        <f t="shared" si="21"/>
        <v/>
      </c>
      <c r="I245" s="32">
        <v>1.24</v>
      </c>
      <c r="J245" s="131"/>
      <c r="K245" s="92" t="str">
        <f t="shared" si="18"/>
        <v/>
      </c>
      <c r="L245" s="4" t="str">
        <f t="shared" si="22"/>
        <v/>
      </c>
    </row>
    <row r="246" spans="2:12">
      <c r="B246" s="29">
        <v>43799</v>
      </c>
      <c r="C246" s="37">
        <v>16</v>
      </c>
      <c r="D246" s="34" t="s">
        <v>315</v>
      </c>
      <c r="E246" s="34" t="s">
        <v>316</v>
      </c>
      <c r="F246" s="129"/>
      <c r="G246" s="130"/>
      <c r="H246" s="20" t="str">
        <f t="shared" si="21"/>
        <v/>
      </c>
      <c r="I246" s="32">
        <v>1.95</v>
      </c>
      <c r="J246" s="131"/>
      <c r="K246" s="92" t="str">
        <f t="shared" si="18"/>
        <v/>
      </c>
      <c r="L246" s="4" t="str">
        <f t="shared" si="22"/>
        <v/>
      </c>
    </row>
    <row r="247" spans="2:12">
      <c r="B247" s="29"/>
      <c r="C247" s="37">
        <v>50</v>
      </c>
      <c r="D247" s="34" t="s">
        <v>512</v>
      </c>
      <c r="E247" s="34"/>
      <c r="F247" s="129"/>
      <c r="G247" s="130"/>
      <c r="H247" s="20" t="str">
        <f t="shared" si="21"/>
        <v/>
      </c>
      <c r="I247" s="32">
        <v>2</v>
      </c>
      <c r="J247" s="131"/>
      <c r="K247" s="92" t="str">
        <f t="shared" si="18"/>
        <v/>
      </c>
    </row>
    <row r="248" spans="2:12">
      <c r="B248" s="29">
        <v>43908</v>
      </c>
      <c r="C248" s="37">
        <v>50</v>
      </c>
      <c r="D248" s="34" t="s">
        <v>507</v>
      </c>
      <c r="E248" s="34" t="s">
        <v>16</v>
      </c>
      <c r="F248" s="129"/>
      <c r="G248" s="130"/>
      <c r="H248" s="20" t="str">
        <f t="shared" si="21"/>
        <v/>
      </c>
      <c r="I248" s="32">
        <v>3.95</v>
      </c>
      <c r="J248" s="131"/>
      <c r="K248" s="92" t="str">
        <f t="shared" si="18"/>
        <v/>
      </c>
    </row>
    <row r="249" spans="2:12">
      <c r="B249" s="29">
        <v>44029</v>
      </c>
      <c r="C249" s="37">
        <v>50</v>
      </c>
      <c r="D249" s="34" t="s">
        <v>506</v>
      </c>
      <c r="E249" s="34" t="s">
        <v>16</v>
      </c>
      <c r="F249" s="129"/>
      <c r="G249" s="130"/>
      <c r="H249" s="20" t="str">
        <f t="shared" si="21"/>
        <v/>
      </c>
      <c r="I249" s="32">
        <v>4.01</v>
      </c>
      <c r="J249" s="131">
        <v>2</v>
      </c>
      <c r="K249" s="92">
        <f t="shared" si="18"/>
        <v>8.02</v>
      </c>
    </row>
    <row r="250" spans="2:12">
      <c r="B250" s="29"/>
      <c r="C250" s="37">
        <v>17</v>
      </c>
      <c r="D250" s="34" t="s">
        <v>572</v>
      </c>
      <c r="E250" s="34" t="s">
        <v>16</v>
      </c>
      <c r="F250" s="129"/>
      <c r="G250" s="130"/>
      <c r="H250" s="20" t="str">
        <f t="shared" ref="H250:H260" si="23">IF(F250="","",IF(G250="","",PRODUCT(F250:G250)))</f>
        <v/>
      </c>
      <c r="I250" s="32">
        <v>2.5</v>
      </c>
      <c r="J250" s="131">
        <v>1</v>
      </c>
      <c r="K250" s="92">
        <f t="shared" si="18"/>
        <v>2.5</v>
      </c>
    </row>
    <row r="251" spans="2:12">
      <c r="B251" s="29"/>
      <c r="C251" s="37"/>
      <c r="D251" s="34"/>
      <c r="E251" s="34"/>
      <c r="F251" s="129"/>
      <c r="G251" s="130"/>
      <c r="H251" s="20" t="str">
        <f t="shared" si="23"/>
        <v/>
      </c>
      <c r="I251" s="32"/>
      <c r="J251" s="131"/>
      <c r="K251" s="92" t="str">
        <f t="shared" si="18"/>
        <v/>
      </c>
    </row>
    <row r="252" spans="2:12">
      <c r="B252" s="29"/>
      <c r="C252" s="37"/>
      <c r="D252" s="34"/>
      <c r="E252" s="34"/>
      <c r="F252" s="129"/>
      <c r="G252" s="130"/>
      <c r="H252" s="20" t="str">
        <f t="shared" si="23"/>
        <v/>
      </c>
      <c r="I252" s="32"/>
      <c r="J252" s="131"/>
      <c r="K252" s="92" t="str">
        <f t="shared" si="18"/>
        <v/>
      </c>
    </row>
    <row r="253" spans="2:12">
      <c r="B253" s="29"/>
      <c r="C253" s="37"/>
      <c r="D253" s="34"/>
      <c r="E253" s="34"/>
      <c r="F253" s="129"/>
      <c r="G253" s="130"/>
      <c r="H253" s="20" t="str">
        <f t="shared" si="23"/>
        <v/>
      </c>
      <c r="I253" s="32"/>
      <c r="J253" s="131"/>
      <c r="K253" s="92" t="str">
        <f t="shared" si="18"/>
        <v/>
      </c>
    </row>
    <row r="254" spans="2:12">
      <c r="B254" s="29"/>
      <c r="C254" s="37"/>
      <c r="D254" s="34"/>
      <c r="E254" s="34"/>
      <c r="F254" s="129"/>
      <c r="G254" s="130"/>
      <c r="H254" s="20" t="str">
        <f t="shared" si="23"/>
        <v/>
      </c>
      <c r="I254" s="32"/>
      <c r="J254" s="131"/>
      <c r="K254" s="92" t="str">
        <f t="shared" si="18"/>
        <v/>
      </c>
    </row>
    <row r="255" spans="2:12">
      <c r="B255" s="29"/>
      <c r="C255" s="37"/>
      <c r="D255" s="34"/>
      <c r="E255" s="34"/>
      <c r="F255" s="129"/>
      <c r="G255" s="130"/>
      <c r="H255" s="20" t="str">
        <f t="shared" si="23"/>
        <v/>
      </c>
      <c r="I255" s="32"/>
      <c r="J255" s="131"/>
      <c r="K255" s="92" t="str">
        <f t="shared" si="18"/>
        <v/>
      </c>
    </row>
    <row r="256" spans="2:12">
      <c r="B256" s="29"/>
      <c r="C256" s="37"/>
      <c r="D256" s="34"/>
      <c r="E256" s="34"/>
      <c r="F256" s="129"/>
      <c r="G256" s="130"/>
      <c r="H256" s="20" t="str">
        <f t="shared" si="23"/>
        <v/>
      </c>
      <c r="I256" s="32"/>
      <c r="J256" s="131"/>
      <c r="K256" s="92" t="str">
        <f t="shared" si="18"/>
        <v/>
      </c>
    </row>
    <row r="257" spans="2:12">
      <c r="B257" s="29"/>
      <c r="C257" s="37"/>
      <c r="D257" s="34"/>
      <c r="E257" s="34"/>
      <c r="F257" s="129"/>
      <c r="G257" s="130"/>
      <c r="H257" s="20" t="str">
        <f t="shared" si="23"/>
        <v/>
      </c>
      <c r="I257" s="32"/>
      <c r="J257" s="131"/>
      <c r="K257" s="92" t="str">
        <f t="shared" si="18"/>
        <v/>
      </c>
    </row>
    <row r="258" spans="2:12">
      <c r="B258" s="29"/>
      <c r="C258" s="37"/>
      <c r="D258" s="34"/>
      <c r="E258" s="34"/>
      <c r="F258" s="129"/>
      <c r="G258" s="130"/>
      <c r="H258" s="20" t="str">
        <f t="shared" si="23"/>
        <v/>
      </c>
      <c r="I258" s="32"/>
      <c r="J258" s="131"/>
      <c r="K258" s="92" t="str">
        <f t="shared" si="18"/>
        <v/>
      </c>
    </row>
    <row r="259" spans="2:12">
      <c r="B259" s="29"/>
      <c r="C259" s="37"/>
      <c r="D259" s="34"/>
      <c r="E259" s="34"/>
      <c r="F259" s="129"/>
      <c r="G259" s="130"/>
      <c r="H259" s="20" t="str">
        <f t="shared" si="23"/>
        <v/>
      </c>
      <c r="I259" s="32"/>
      <c r="J259" s="131"/>
      <c r="K259" s="92" t="str">
        <f t="shared" si="18"/>
        <v/>
      </c>
    </row>
    <row r="260" spans="2:12" ht="15.75" thickBot="1">
      <c r="B260" s="30"/>
      <c r="C260" s="39"/>
      <c r="D260" s="31"/>
      <c r="E260" s="31"/>
      <c r="F260" s="84"/>
      <c r="G260" s="85"/>
      <c r="H260" s="90" t="str">
        <f t="shared" si="23"/>
        <v/>
      </c>
      <c r="I260" s="33"/>
      <c r="J260" s="88"/>
      <c r="K260" s="92" t="str">
        <f t="shared" si="18"/>
        <v/>
      </c>
      <c r="L260" s="4" t="str">
        <f>IF(J260="","","X")</f>
        <v/>
      </c>
    </row>
    <row r="261" spans="2:12" ht="15.75" thickTop="1">
      <c r="B261" s="16"/>
      <c r="C261" s="16"/>
      <c r="D261" s="6"/>
      <c r="E261" s="6"/>
      <c r="F261" s="7"/>
      <c r="G261" s="8"/>
      <c r="H261" s="9"/>
      <c r="I261" s="10"/>
      <c r="J261" s="76"/>
      <c r="K261" s="93"/>
    </row>
    <row r="262" spans="2:12">
      <c r="B262" s="11"/>
      <c r="C262" s="11"/>
      <c r="D262" s="11"/>
      <c r="E262" s="11"/>
      <c r="F262" s="15"/>
      <c r="G262" s="14"/>
      <c r="H262" s="12"/>
      <c r="I262" s="13"/>
      <c r="J262" s="77" t="s">
        <v>34</v>
      </c>
      <c r="K262" s="17">
        <f>SUM(K6:K260)</f>
        <v>139.01620000000003</v>
      </c>
    </row>
  </sheetData>
  <sheetProtection sheet="1" objects="1" scenarios="1" selectLockedCells="1"/>
  <protectedRanges>
    <protectedRange sqref="B2:M172 B174:M260 B173:J173 L173:M173" name="Plage6"/>
    <protectedRange sqref="B5:I5" name="Plage1"/>
    <protectedRange sqref="B5:K172 B174:K260 B173:J173" name="Netto"/>
  </protectedRanges>
  <autoFilter ref="B5:L260">
    <sortState ref="B6:L260">
      <sortCondition ref="C5:C260"/>
    </sortState>
  </autoFilter>
  <mergeCells count="6">
    <mergeCell ref="B1:K1"/>
    <mergeCell ref="D2:I3"/>
    <mergeCell ref="F4:G4"/>
    <mergeCell ref="H4:I4"/>
    <mergeCell ref="J2:K3"/>
    <mergeCell ref="B2:B3"/>
  </mergeCells>
  <phoneticPr fontId="0" type="noConversion"/>
  <hyperlinks>
    <hyperlink ref="L1" r:id="rId1"/>
  </hyperlinks>
  <pageMargins left="0.78740157480314965" right="0.70866141732283472" top="0.15748031496062992" bottom="0.15748031496062992" header="0" footer="0"/>
  <pageSetup paperSize="9" scale="90" orientation="portrait" horizontalDpi="0" verticalDpi="0" r:id="rId2"/>
  <drawing r:id="rId3"/>
  <legacyDrawing r:id="rId4"/>
  <controls>
    <control shapeId="1037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J93"/>
  <sheetViews>
    <sheetView workbookViewId="0">
      <selection activeCell="D15" sqref="D15"/>
    </sheetView>
  </sheetViews>
  <sheetFormatPr baseColWidth="10" defaultRowHeight="15"/>
  <cols>
    <col min="9" max="9" width="15.85546875" customWidth="1"/>
  </cols>
  <sheetData>
    <row r="1" spans="2:10" ht="27" thickBot="1">
      <c r="B1" s="126">
        <f>MONTH(B6)+5</f>
        <v>13</v>
      </c>
      <c r="C1" s="191" t="s">
        <v>475</v>
      </c>
      <c r="D1" s="191"/>
      <c r="E1" s="191"/>
      <c r="F1" s="191"/>
      <c r="G1" s="127">
        <f ca="1">I5-1990</f>
        <v>30</v>
      </c>
      <c r="I1" s="192" t="s">
        <v>478</v>
      </c>
      <c r="J1" s="193"/>
    </row>
    <row r="2" spans="2:10" ht="15.75" thickTop="1">
      <c r="B2" s="173" t="s">
        <v>479</v>
      </c>
      <c r="C2" s="175" t="s">
        <v>480</v>
      </c>
      <c r="D2" s="176"/>
      <c r="E2" s="176"/>
      <c r="F2" s="177"/>
      <c r="G2" s="194" t="s">
        <v>474</v>
      </c>
      <c r="I2" s="197" t="s">
        <v>473</v>
      </c>
      <c r="J2" s="200" t="s">
        <v>471</v>
      </c>
    </row>
    <row r="3" spans="2:10">
      <c r="B3" s="174"/>
      <c r="C3" s="178"/>
      <c r="D3" s="179"/>
      <c r="E3" s="179"/>
      <c r="F3" s="180"/>
      <c r="G3" s="195"/>
      <c r="I3" s="198"/>
      <c r="J3" s="201"/>
    </row>
    <row r="4" spans="2:10">
      <c r="B4" s="174"/>
      <c r="C4" s="178"/>
      <c r="D4" s="179"/>
      <c r="E4" s="179"/>
      <c r="F4" s="180"/>
      <c r="G4" s="196"/>
      <c r="I4" s="199"/>
      <c r="J4" s="202"/>
    </row>
    <row r="5" spans="2:10" ht="21.75" thickBot="1">
      <c r="B5" s="123">
        <f ca="1">TODAY()</f>
        <v>44057</v>
      </c>
      <c r="C5" s="181" t="s">
        <v>481</v>
      </c>
      <c r="D5" s="182"/>
      <c r="E5" s="182"/>
      <c r="F5" s="183"/>
      <c r="G5" s="120">
        <f>SUM(G6:G38)</f>
        <v>61.18</v>
      </c>
      <c r="I5" s="128">
        <f ca="1">YEAR(TODAY())</f>
        <v>2020</v>
      </c>
      <c r="J5" s="119">
        <f>IF(SUM(J6:J17)=0,"",SUM(J6:J17))</f>
        <v>362.09</v>
      </c>
    </row>
    <row r="6" spans="2:10" ht="15.75" thickTop="1">
      <c r="B6" s="112">
        <v>44046</v>
      </c>
      <c r="C6" s="110">
        <v>1.1000000000000001</v>
      </c>
      <c r="D6" s="118">
        <v>10.25</v>
      </c>
      <c r="E6" s="118"/>
      <c r="F6" s="117"/>
      <c r="G6" s="116">
        <f t="shared" ref="G6:G29" si="0">IF(SUM(C6:F6)=0,"",SUM(C6:F6))</f>
        <v>11.35</v>
      </c>
      <c r="I6" s="122" t="str">
        <f ca="1">"janv."&amp;"-"&amp;YEAR(TODAY())</f>
        <v>janv.-2020</v>
      </c>
      <c r="J6" s="115">
        <v>20.149999999999999</v>
      </c>
    </row>
    <row r="7" spans="2:10">
      <c r="B7" s="112">
        <v>44047</v>
      </c>
      <c r="C7" s="110">
        <v>1.1000000000000001</v>
      </c>
      <c r="D7" s="109">
        <v>5.23</v>
      </c>
      <c r="E7" s="109"/>
      <c r="F7" s="108"/>
      <c r="G7" s="107">
        <f t="shared" si="0"/>
        <v>6.33</v>
      </c>
      <c r="I7" s="124" t="str">
        <f ca="1">"fév."&amp;"-"&amp;YEAR(TODAY())</f>
        <v>fév.-2020</v>
      </c>
      <c r="J7" s="106">
        <v>51.2</v>
      </c>
    </row>
    <row r="8" spans="2:10">
      <c r="B8" s="112">
        <v>44049</v>
      </c>
      <c r="C8" s="110">
        <v>1.1000000000000001</v>
      </c>
      <c r="D8" s="109">
        <v>12.55</v>
      </c>
      <c r="E8" s="109"/>
      <c r="F8" s="108"/>
      <c r="G8" s="107">
        <f t="shared" si="0"/>
        <v>13.65</v>
      </c>
      <c r="I8" s="124" t="str">
        <f ca="1">"mars."&amp;"-"&amp;YEAR(TODAY())</f>
        <v>mars.-2020</v>
      </c>
      <c r="J8" s="106">
        <v>59.75</v>
      </c>
    </row>
    <row r="9" spans="2:10">
      <c r="B9" s="112">
        <v>44050</v>
      </c>
      <c r="C9" s="110">
        <v>2.1</v>
      </c>
      <c r="D9" s="109"/>
      <c r="E9" s="109"/>
      <c r="F9" s="108"/>
      <c r="G9" s="107">
        <f t="shared" si="0"/>
        <v>2.1</v>
      </c>
      <c r="I9" s="124" t="str">
        <f ca="1">"avr."&amp;"-"&amp;YEAR(TODAY())</f>
        <v>avr.-2020</v>
      </c>
      <c r="J9" s="114">
        <v>57.9</v>
      </c>
    </row>
    <row r="10" spans="2:10">
      <c r="B10" s="112">
        <v>44051</v>
      </c>
      <c r="C10" s="110">
        <v>8.4</v>
      </c>
      <c r="D10" s="109"/>
      <c r="E10" s="109"/>
      <c r="F10" s="108"/>
      <c r="G10" s="107">
        <f t="shared" si="0"/>
        <v>8.4</v>
      </c>
      <c r="I10" s="124" t="str">
        <f ca="1">"mai."&amp;"-"&amp;YEAR(TODAY())</f>
        <v>mai.-2020</v>
      </c>
      <c r="J10" s="114">
        <v>59.5</v>
      </c>
    </row>
    <row r="11" spans="2:10">
      <c r="B11" s="112">
        <v>44052</v>
      </c>
      <c r="C11" s="110">
        <v>1.1000000000000001</v>
      </c>
      <c r="D11" s="109">
        <v>9.0500000000000007</v>
      </c>
      <c r="E11" s="109"/>
      <c r="F11" s="108"/>
      <c r="G11" s="107">
        <f t="shared" si="0"/>
        <v>10.15</v>
      </c>
      <c r="I11" s="124" t="str">
        <f ca="1">"juin."&amp;"-"&amp;YEAR(TODAY())</f>
        <v>juin.-2020</v>
      </c>
      <c r="J11" s="114">
        <v>60.65</v>
      </c>
    </row>
    <row r="12" spans="2:10">
      <c r="B12" s="112">
        <v>44053</v>
      </c>
      <c r="C12" s="110">
        <v>1.1000000000000001</v>
      </c>
      <c r="D12" s="109"/>
      <c r="E12" s="109"/>
      <c r="F12" s="108"/>
      <c r="G12" s="107">
        <f t="shared" si="0"/>
        <v>1.1000000000000001</v>
      </c>
      <c r="I12" s="124" t="str">
        <f ca="1">"juil."&amp;"-"&amp;YEAR(TODAY())</f>
        <v>juil.-2020</v>
      </c>
      <c r="J12" s="114">
        <v>52.94</v>
      </c>
    </row>
    <row r="13" spans="2:10">
      <c r="B13" s="112">
        <v>44054</v>
      </c>
      <c r="C13" s="110">
        <v>1.1000000000000001</v>
      </c>
      <c r="D13" s="109">
        <v>7</v>
      </c>
      <c r="E13" s="109"/>
      <c r="F13" s="108"/>
      <c r="G13" s="107">
        <f t="shared" si="0"/>
        <v>8.1</v>
      </c>
      <c r="I13" s="124" t="str">
        <f ca="1">"août."&amp;"-"&amp;YEAR(TODAY())</f>
        <v>août.-2020</v>
      </c>
      <c r="J13" s="114"/>
    </row>
    <row r="14" spans="2:10">
      <c r="B14" s="112"/>
      <c r="C14" s="110"/>
      <c r="D14" s="109"/>
      <c r="E14" s="109"/>
      <c r="F14" s="108"/>
      <c r="G14" s="107" t="str">
        <f t="shared" si="0"/>
        <v/>
      </c>
      <c r="I14" s="124" t="str">
        <f ca="1">"sept."&amp;"-"&amp;YEAR(TODAY())</f>
        <v>sept.-2020</v>
      </c>
      <c r="J14" s="114"/>
    </row>
    <row r="15" spans="2:10">
      <c r="B15" s="112"/>
      <c r="C15" s="110"/>
      <c r="D15" s="109"/>
      <c r="E15" s="109"/>
      <c r="F15" s="108"/>
      <c r="G15" s="107" t="str">
        <f t="shared" si="0"/>
        <v/>
      </c>
      <c r="I15" s="124" t="str">
        <f ca="1">"oct."&amp;"-"&amp;YEAR(TODAY())</f>
        <v>oct.-2020</v>
      </c>
      <c r="J15" s="114"/>
    </row>
    <row r="16" spans="2:10">
      <c r="B16" s="112"/>
      <c r="C16" s="110"/>
      <c r="D16" s="109"/>
      <c r="E16" s="109"/>
      <c r="F16" s="108"/>
      <c r="G16" s="107" t="str">
        <f t="shared" si="0"/>
        <v/>
      </c>
      <c r="I16" s="124" t="str">
        <f ca="1">"nov."&amp;"-"&amp;YEAR(TODAY())</f>
        <v>nov.-2020</v>
      </c>
      <c r="J16" s="114"/>
    </row>
    <row r="17" spans="2:10" ht="15.75" thickBot="1">
      <c r="B17" s="112"/>
      <c r="C17" s="110"/>
      <c r="D17" s="109"/>
      <c r="E17" s="109"/>
      <c r="F17" s="108"/>
      <c r="G17" s="107" t="str">
        <f t="shared" si="0"/>
        <v/>
      </c>
      <c r="I17" s="125" t="str">
        <f ca="1">"déc."&amp;"-"&amp;YEAR(TODAY())</f>
        <v>déc.-2020</v>
      </c>
      <c r="J17" s="113"/>
    </row>
    <row r="18" spans="2:10" ht="15.75" thickTop="1">
      <c r="B18" s="112"/>
      <c r="C18" s="110"/>
      <c r="D18" s="109"/>
      <c r="E18" s="109"/>
      <c r="F18" s="108"/>
      <c r="G18" s="107" t="str">
        <f t="shared" si="0"/>
        <v/>
      </c>
      <c r="I18" s="97"/>
      <c r="J18" s="96"/>
    </row>
    <row r="19" spans="2:10">
      <c r="B19" s="112"/>
      <c r="C19" s="110"/>
      <c r="D19" s="109"/>
      <c r="E19" s="109"/>
      <c r="F19" s="108"/>
      <c r="G19" s="107" t="str">
        <f t="shared" si="0"/>
        <v/>
      </c>
      <c r="I19" s="97"/>
      <c r="J19" s="96"/>
    </row>
    <row r="20" spans="2:10">
      <c r="B20" s="112"/>
      <c r="C20" s="110"/>
      <c r="D20" s="109"/>
      <c r="E20" s="109"/>
      <c r="F20" s="108"/>
      <c r="G20" s="107" t="str">
        <f t="shared" si="0"/>
        <v/>
      </c>
      <c r="I20" s="97"/>
      <c r="J20" s="96"/>
    </row>
    <row r="21" spans="2:10">
      <c r="B21" s="112"/>
      <c r="C21" s="110"/>
      <c r="D21" s="109"/>
      <c r="E21" s="109"/>
      <c r="F21" s="108"/>
      <c r="G21" s="107" t="str">
        <f t="shared" si="0"/>
        <v/>
      </c>
      <c r="I21" s="97"/>
      <c r="J21" s="96"/>
    </row>
    <row r="22" spans="2:10">
      <c r="B22" s="112"/>
      <c r="C22" s="110"/>
      <c r="D22" s="109"/>
      <c r="E22" s="109"/>
      <c r="F22" s="108"/>
      <c r="G22" s="107" t="str">
        <f t="shared" si="0"/>
        <v/>
      </c>
      <c r="I22" s="97"/>
      <c r="J22" s="96"/>
    </row>
    <row r="23" spans="2:10">
      <c r="B23" s="112"/>
      <c r="C23" s="110"/>
      <c r="D23" s="109"/>
      <c r="E23" s="109"/>
      <c r="F23" s="108"/>
      <c r="G23" s="107" t="str">
        <f t="shared" si="0"/>
        <v/>
      </c>
      <c r="I23" s="97"/>
      <c r="J23" s="96"/>
    </row>
    <row r="24" spans="2:10">
      <c r="B24" s="112"/>
      <c r="C24" s="109"/>
      <c r="D24" s="109"/>
      <c r="E24" s="109"/>
      <c r="F24" s="108"/>
      <c r="G24" s="107" t="str">
        <f t="shared" si="0"/>
        <v/>
      </c>
      <c r="I24" s="97"/>
      <c r="J24" s="96"/>
    </row>
    <row r="25" spans="2:10" ht="15.75" thickBot="1">
      <c r="B25" s="111"/>
      <c r="C25" s="110"/>
      <c r="D25" s="109"/>
      <c r="E25" s="109"/>
      <c r="F25" s="108"/>
      <c r="G25" s="107" t="str">
        <f t="shared" si="0"/>
        <v/>
      </c>
      <c r="I25" s="97"/>
      <c r="J25" s="96"/>
    </row>
    <row r="26" spans="2:10" ht="15.75" thickTop="1">
      <c r="B26" s="111"/>
      <c r="C26" s="110"/>
      <c r="D26" s="109"/>
      <c r="E26" s="109"/>
      <c r="F26" s="108"/>
      <c r="G26" s="107" t="str">
        <f t="shared" si="0"/>
        <v/>
      </c>
      <c r="I26" s="184" t="s">
        <v>472</v>
      </c>
      <c r="J26" s="187" t="s">
        <v>471</v>
      </c>
    </row>
    <row r="27" spans="2:10" ht="15.75" thickBot="1">
      <c r="B27" s="111"/>
      <c r="C27" s="110"/>
      <c r="D27" s="109"/>
      <c r="E27" s="109"/>
      <c r="F27" s="108"/>
      <c r="G27" s="107" t="str">
        <f t="shared" si="0"/>
        <v/>
      </c>
      <c r="I27" s="185"/>
      <c r="J27" s="188"/>
    </row>
    <row r="28" spans="2:10" ht="15.75" thickTop="1">
      <c r="B28" s="111"/>
      <c r="C28" s="110"/>
      <c r="D28" s="109"/>
      <c r="E28" s="109"/>
      <c r="F28" s="108"/>
      <c r="G28" s="107" t="str">
        <f t="shared" si="0"/>
        <v/>
      </c>
      <c r="I28" s="185"/>
      <c r="J28" s="189" t="str">
        <f>IF(SUM(J30:J38)=0,"",SUM(J30:J38))</f>
        <v/>
      </c>
    </row>
    <row r="29" spans="2:10" ht="15.75" thickBot="1">
      <c r="B29" s="111"/>
      <c r="C29" s="110"/>
      <c r="D29" s="109"/>
      <c r="E29" s="109"/>
      <c r="F29" s="108"/>
      <c r="G29" s="107" t="str">
        <f t="shared" si="0"/>
        <v/>
      </c>
      <c r="I29" s="186"/>
      <c r="J29" s="190"/>
    </row>
    <row r="30" spans="2:10" ht="15.75" thickTop="1">
      <c r="B30" s="111"/>
      <c r="C30" s="110"/>
      <c r="D30" s="109"/>
      <c r="E30" s="109"/>
      <c r="F30" s="108"/>
      <c r="G30" s="107"/>
      <c r="I30" s="100">
        <v>2020</v>
      </c>
      <c r="J30" s="106"/>
    </row>
    <row r="31" spans="2:10">
      <c r="B31" s="111"/>
      <c r="C31" s="110"/>
      <c r="D31" s="109"/>
      <c r="E31" s="109"/>
      <c r="F31" s="108"/>
      <c r="G31" s="107"/>
      <c r="I31" s="100">
        <v>2021</v>
      </c>
      <c r="J31" s="106"/>
    </row>
    <row r="32" spans="2:10">
      <c r="B32" s="111"/>
      <c r="C32" s="110"/>
      <c r="D32" s="109"/>
      <c r="E32" s="109"/>
      <c r="F32" s="108"/>
      <c r="G32" s="107"/>
      <c r="I32" s="100">
        <v>2022</v>
      </c>
      <c r="J32" s="106"/>
    </row>
    <row r="33" spans="2:10">
      <c r="B33" s="111"/>
      <c r="C33" s="110"/>
      <c r="D33" s="109"/>
      <c r="E33" s="109"/>
      <c r="F33" s="108"/>
      <c r="G33" s="107"/>
      <c r="H33" s="11"/>
      <c r="I33" s="100">
        <v>2023</v>
      </c>
      <c r="J33" s="106"/>
    </row>
    <row r="34" spans="2:10">
      <c r="B34" s="111"/>
      <c r="C34" s="110"/>
      <c r="D34" s="109"/>
      <c r="E34" s="109"/>
      <c r="F34" s="108"/>
      <c r="G34" s="107"/>
      <c r="H34" s="11"/>
      <c r="I34" s="100">
        <v>2024</v>
      </c>
      <c r="J34" s="106"/>
    </row>
    <row r="35" spans="2:10">
      <c r="B35" s="111"/>
      <c r="C35" s="110"/>
      <c r="D35" s="109"/>
      <c r="E35" s="109"/>
      <c r="F35" s="108"/>
      <c r="G35" s="107"/>
      <c r="H35" s="11"/>
      <c r="I35" s="100">
        <v>2025</v>
      </c>
      <c r="J35" s="106"/>
    </row>
    <row r="36" spans="2:10">
      <c r="B36" s="111"/>
      <c r="C36" s="110"/>
      <c r="D36" s="109"/>
      <c r="E36" s="109"/>
      <c r="F36" s="108"/>
      <c r="G36" s="107"/>
      <c r="H36" s="11"/>
      <c r="I36" s="100">
        <v>2026</v>
      </c>
      <c r="J36" s="106"/>
    </row>
    <row r="37" spans="2:10">
      <c r="B37" s="111"/>
      <c r="C37" s="110"/>
      <c r="D37" s="109"/>
      <c r="E37" s="109"/>
      <c r="F37" s="108"/>
      <c r="G37" s="107" t="str">
        <f>IF(SUM(C37:F37)=0,"",SUM(C37:F37))</f>
        <v/>
      </c>
      <c r="H37" s="11"/>
      <c r="I37" s="100">
        <v>2027</v>
      </c>
      <c r="J37" s="106"/>
    </row>
    <row r="38" spans="2:10" ht="15.75" thickBot="1">
      <c r="B38" s="105"/>
      <c r="C38" s="104"/>
      <c r="D38" s="103"/>
      <c r="E38" s="103"/>
      <c r="F38" s="102"/>
      <c r="G38" s="101" t="str">
        <f>IF(SUM(C38:F38)=0,"",SUM(C38:F38))</f>
        <v/>
      </c>
      <c r="H38" s="11"/>
      <c r="I38" s="121">
        <v>2028</v>
      </c>
      <c r="J38" s="99"/>
    </row>
    <row r="39" spans="2:10" ht="15.75" thickTop="1">
      <c r="B39" s="1"/>
      <c r="G39" s="97"/>
      <c r="H39" s="11"/>
      <c r="I39" s="98"/>
      <c r="J39" s="96"/>
    </row>
    <row r="40" spans="2:10" ht="15.75" thickBot="1">
      <c r="B40" s="133"/>
      <c r="C40" s="134"/>
      <c r="D40" s="134"/>
      <c r="E40" s="134"/>
      <c r="F40" s="134"/>
      <c r="G40" s="133"/>
      <c r="H40" s="11"/>
      <c r="I40" s="98"/>
      <c r="J40" s="96"/>
    </row>
    <row r="41" spans="2:10" ht="16.5" thickTop="1" thickBot="1">
      <c r="B41" s="203" t="s">
        <v>513</v>
      </c>
      <c r="C41" s="204"/>
      <c r="D41" s="148" t="s">
        <v>522</v>
      </c>
      <c r="E41" s="149"/>
      <c r="F41" s="150" t="s">
        <v>523</v>
      </c>
      <c r="G41" s="151" t="s">
        <v>330</v>
      </c>
      <c r="H41" s="11"/>
      <c r="I41" s="98"/>
      <c r="J41" s="96"/>
    </row>
    <row r="42" spans="2:10" ht="15.75" thickTop="1">
      <c r="B42" s="205" t="s">
        <v>516</v>
      </c>
      <c r="C42" s="206"/>
      <c r="D42" s="144" t="s">
        <v>16</v>
      </c>
      <c r="E42" s="145" t="s">
        <v>539</v>
      </c>
      <c r="F42" s="146"/>
      <c r="G42" s="147">
        <v>2.7</v>
      </c>
      <c r="H42" s="11"/>
      <c r="I42" s="98"/>
      <c r="J42" s="96"/>
    </row>
    <row r="43" spans="2:10">
      <c r="B43" s="207" t="s">
        <v>514</v>
      </c>
      <c r="C43" s="208"/>
      <c r="D43" s="142" t="s">
        <v>515</v>
      </c>
      <c r="E43" s="136"/>
      <c r="F43" s="137"/>
      <c r="G43" s="140">
        <v>2.4</v>
      </c>
      <c r="H43" s="11"/>
      <c r="I43" s="98"/>
      <c r="J43" s="96"/>
    </row>
    <row r="44" spans="2:10">
      <c r="B44" s="207" t="s">
        <v>517</v>
      </c>
      <c r="C44" s="208"/>
      <c r="D44" s="152" t="s">
        <v>16</v>
      </c>
      <c r="E44" s="142" t="s">
        <v>275</v>
      </c>
      <c r="F44" s="137"/>
      <c r="G44" s="140">
        <v>4.7</v>
      </c>
      <c r="H44" s="11"/>
      <c r="I44" s="98"/>
      <c r="J44" s="96"/>
    </row>
    <row r="45" spans="2:10">
      <c r="B45" s="207" t="s">
        <v>518</v>
      </c>
      <c r="C45" s="208"/>
      <c r="D45" s="142" t="s">
        <v>521</v>
      </c>
      <c r="E45" s="136"/>
      <c r="F45" s="137" t="s">
        <v>519</v>
      </c>
      <c r="G45" s="140">
        <v>2.84</v>
      </c>
      <c r="H45" s="11"/>
      <c r="I45" s="98"/>
      <c r="J45" s="96"/>
    </row>
    <row r="46" spans="2:10">
      <c r="B46" s="207" t="s">
        <v>520</v>
      </c>
      <c r="C46" s="208"/>
      <c r="D46" s="142" t="s">
        <v>521</v>
      </c>
      <c r="E46" s="136"/>
      <c r="F46" s="137" t="s">
        <v>524</v>
      </c>
      <c r="G46" s="140">
        <v>2.16</v>
      </c>
      <c r="H46" s="11"/>
      <c r="I46" s="98"/>
      <c r="J46" s="96"/>
    </row>
    <row r="47" spans="2:10">
      <c r="B47" s="207" t="s">
        <v>525</v>
      </c>
      <c r="C47" s="208"/>
      <c r="D47" s="142" t="s">
        <v>526</v>
      </c>
      <c r="E47" s="136" t="s">
        <v>540</v>
      </c>
      <c r="F47" s="137"/>
      <c r="G47" s="140">
        <v>4.5999999999999996</v>
      </c>
      <c r="H47" s="11"/>
      <c r="I47" s="98"/>
      <c r="J47" s="96"/>
    </row>
    <row r="48" spans="2:10">
      <c r="B48" s="207" t="s">
        <v>528</v>
      </c>
      <c r="C48" s="208"/>
      <c r="D48" s="152" t="s">
        <v>47</v>
      </c>
      <c r="E48" s="142" t="s">
        <v>527</v>
      </c>
      <c r="F48" s="137"/>
      <c r="G48" s="140">
        <v>3.5</v>
      </c>
      <c r="H48" s="11"/>
      <c r="I48" s="98"/>
      <c r="J48" s="96"/>
    </row>
    <row r="49" spans="2:10">
      <c r="B49" s="207" t="s">
        <v>529</v>
      </c>
      <c r="C49" s="208"/>
      <c r="D49" s="142" t="s">
        <v>531</v>
      </c>
      <c r="E49" s="136" t="s">
        <v>541</v>
      </c>
      <c r="F49" s="137"/>
      <c r="G49" s="140">
        <v>2</v>
      </c>
      <c r="H49" s="11"/>
      <c r="I49" s="98"/>
      <c r="J49" s="96"/>
    </row>
    <row r="50" spans="2:10">
      <c r="B50" s="207" t="s">
        <v>530</v>
      </c>
      <c r="C50" s="208"/>
      <c r="D50" s="142" t="s">
        <v>16</v>
      </c>
      <c r="E50" s="136"/>
      <c r="F50" s="137"/>
      <c r="G50" s="140">
        <v>1.1000000000000001</v>
      </c>
      <c r="H50" s="11"/>
      <c r="I50" s="98"/>
      <c r="J50" s="96"/>
    </row>
    <row r="51" spans="2:10">
      <c r="B51" s="207" t="s">
        <v>532</v>
      </c>
      <c r="C51" s="208"/>
      <c r="D51" s="142" t="s">
        <v>533</v>
      </c>
      <c r="E51" s="136"/>
      <c r="F51" s="137"/>
      <c r="G51" s="140">
        <v>2.95</v>
      </c>
      <c r="H51" s="11"/>
      <c r="I51" s="98"/>
      <c r="J51" s="96"/>
    </row>
    <row r="52" spans="2:10">
      <c r="B52" s="207" t="s">
        <v>534</v>
      </c>
      <c r="C52" s="208"/>
      <c r="D52" s="152" t="s">
        <v>16</v>
      </c>
      <c r="E52" s="142" t="s">
        <v>535</v>
      </c>
      <c r="F52" s="137"/>
      <c r="G52" s="140">
        <v>1.7</v>
      </c>
      <c r="H52" s="11"/>
      <c r="I52" s="98"/>
      <c r="J52" s="96"/>
    </row>
    <row r="53" spans="2:10">
      <c r="B53" s="207" t="s">
        <v>536</v>
      </c>
      <c r="C53" s="208"/>
      <c r="D53" s="142" t="s">
        <v>16</v>
      </c>
      <c r="E53" s="136"/>
      <c r="F53" s="137"/>
      <c r="G53" s="140">
        <v>0.95</v>
      </c>
      <c r="H53" s="11"/>
      <c r="I53" s="98"/>
      <c r="J53" s="96"/>
    </row>
    <row r="54" spans="2:10">
      <c r="B54" s="207" t="s">
        <v>537</v>
      </c>
      <c r="C54" s="208"/>
      <c r="D54" s="142" t="s">
        <v>16</v>
      </c>
      <c r="E54" s="136" t="s">
        <v>538</v>
      </c>
      <c r="F54" s="137"/>
      <c r="G54" s="140">
        <v>1.7</v>
      </c>
      <c r="H54" s="11"/>
      <c r="I54" s="98"/>
      <c r="J54" s="96"/>
    </row>
    <row r="55" spans="2:10">
      <c r="B55" s="207" t="s">
        <v>542</v>
      </c>
      <c r="C55" s="208"/>
      <c r="D55" s="142" t="s">
        <v>16</v>
      </c>
      <c r="E55" s="136"/>
      <c r="F55" s="137"/>
      <c r="G55" s="140">
        <v>1</v>
      </c>
      <c r="H55" s="11"/>
      <c r="I55" s="98"/>
      <c r="J55" s="96"/>
    </row>
    <row r="56" spans="2:10">
      <c r="B56" s="207" t="s">
        <v>543</v>
      </c>
      <c r="C56" s="208"/>
      <c r="D56" s="142" t="s">
        <v>42</v>
      </c>
      <c r="E56" s="136" t="s">
        <v>544</v>
      </c>
      <c r="F56" s="137"/>
      <c r="G56" s="140">
        <v>3.9</v>
      </c>
      <c r="H56" s="11"/>
      <c r="I56" s="98"/>
      <c r="J56" s="96"/>
    </row>
    <row r="57" spans="2:10">
      <c r="B57" s="207" t="s">
        <v>545</v>
      </c>
      <c r="C57" s="208"/>
      <c r="D57" s="142" t="s">
        <v>18</v>
      </c>
      <c r="E57" s="136" t="s">
        <v>111</v>
      </c>
      <c r="F57" s="137"/>
      <c r="G57" s="140">
        <v>2.35</v>
      </c>
      <c r="H57" s="11"/>
      <c r="I57" s="98"/>
      <c r="J57" s="96"/>
    </row>
    <row r="58" spans="2:10">
      <c r="B58" s="207" t="s">
        <v>546</v>
      </c>
      <c r="C58" s="208"/>
      <c r="D58" s="142" t="s">
        <v>85</v>
      </c>
      <c r="E58" s="136" t="s">
        <v>547</v>
      </c>
      <c r="F58" s="137"/>
      <c r="G58" s="140">
        <v>2.1</v>
      </c>
      <c r="H58" s="11"/>
      <c r="I58" s="98"/>
      <c r="J58" s="96"/>
    </row>
    <row r="59" spans="2:10">
      <c r="B59" s="207" t="s">
        <v>548</v>
      </c>
      <c r="C59" s="208"/>
      <c r="D59" s="142" t="s">
        <v>85</v>
      </c>
      <c r="E59" s="136" t="s">
        <v>549</v>
      </c>
      <c r="F59" s="137"/>
      <c r="G59" s="140">
        <v>1.7</v>
      </c>
      <c r="I59" s="97"/>
      <c r="J59" s="96"/>
    </row>
    <row r="60" spans="2:10">
      <c r="B60" s="207" t="s">
        <v>550</v>
      </c>
      <c r="C60" s="208"/>
      <c r="D60" s="142" t="s">
        <v>85</v>
      </c>
      <c r="E60" s="136" t="s">
        <v>549</v>
      </c>
      <c r="F60" s="137"/>
      <c r="G60" s="140">
        <v>3.45</v>
      </c>
      <c r="I60" s="97"/>
      <c r="J60" s="96"/>
    </row>
    <row r="61" spans="2:10">
      <c r="B61" s="207" t="s">
        <v>551</v>
      </c>
      <c r="C61" s="208"/>
      <c r="D61" s="142" t="s">
        <v>85</v>
      </c>
      <c r="E61" s="136" t="s">
        <v>552</v>
      </c>
      <c r="F61" s="137"/>
      <c r="G61" s="140">
        <v>3.15</v>
      </c>
      <c r="I61" s="97"/>
      <c r="J61" s="96"/>
    </row>
    <row r="62" spans="2:10">
      <c r="B62" s="207" t="s">
        <v>556</v>
      </c>
      <c r="C62" s="208"/>
      <c r="D62" s="142" t="s">
        <v>185</v>
      </c>
      <c r="E62" s="136" t="s">
        <v>553</v>
      </c>
      <c r="F62" s="137"/>
      <c r="G62" s="140">
        <v>3.2</v>
      </c>
      <c r="I62" s="97"/>
      <c r="J62" s="96"/>
    </row>
    <row r="63" spans="2:10">
      <c r="B63" s="207" t="s">
        <v>554</v>
      </c>
      <c r="C63" s="208"/>
      <c r="D63" s="142" t="s">
        <v>42</v>
      </c>
      <c r="E63" s="136" t="s">
        <v>555</v>
      </c>
      <c r="F63" s="137"/>
      <c r="G63" s="140">
        <v>5.3</v>
      </c>
      <c r="I63" s="97"/>
      <c r="J63" s="96"/>
    </row>
    <row r="64" spans="2:10">
      <c r="B64" s="207" t="s">
        <v>556</v>
      </c>
      <c r="C64" s="208"/>
      <c r="D64" s="142" t="s">
        <v>185</v>
      </c>
      <c r="E64" s="136" t="s">
        <v>557</v>
      </c>
      <c r="F64" s="137"/>
      <c r="G64" s="140">
        <v>3.95</v>
      </c>
      <c r="I64" s="97"/>
      <c r="J64" s="96"/>
    </row>
    <row r="65" spans="2:10">
      <c r="B65" s="207" t="s">
        <v>558</v>
      </c>
      <c r="C65" s="208"/>
      <c r="D65" s="142" t="s">
        <v>85</v>
      </c>
      <c r="E65" s="136" t="s">
        <v>111</v>
      </c>
      <c r="F65" s="137"/>
      <c r="G65" s="140">
        <v>2.4500000000000002</v>
      </c>
      <c r="I65" s="97"/>
      <c r="J65" s="96"/>
    </row>
    <row r="66" spans="2:10">
      <c r="B66" s="207" t="s">
        <v>559</v>
      </c>
      <c r="C66" s="208"/>
      <c r="D66" s="142" t="s">
        <v>42</v>
      </c>
      <c r="E66" s="136" t="s">
        <v>560</v>
      </c>
      <c r="F66" s="137"/>
      <c r="G66" s="140">
        <v>5.35</v>
      </c>
      <c r="I66" s="97"/>
      <c r="J66" s="96"/>
    </row>
    <row r="67" spans="2:10">
      <c r="B67" s="207" t="s">
        <v>563</v>
      </c>
      <c r="C67" s="208"/>
      <c r="D67" s="142" t="s">
        <v>47</v>
      </c>
      <c r="E67" s="136" t="s">
        <v>564</v>
      </c>
      <c r="F67" s="137"/>
      <c r="G67" s="140">
        <v>10.25</v>
      </c>
      <c r="I67" s="97"/>
      <c r="J67" s="96"/>
    </row>
    <row r="68" spans="2:10" ht="15" customHeight="1">
      <c r="B68" s="211" t="s">
        <v>571</v>
      </c>
      <c r="C68" s="212"/>
      <c r="D68" s="153" t="s">
        <v>526</v>
      </c>
      <c r="E68" s="154" t="s">
        <v>570</v>
      </c>
      <c r="F68" s="155"/>
      <c r="G68" s="156">
        <v>3.8</v>
      </c>
      <c r="I68" s="97"/>
      <c r="J68" s="96"/>
    </row>
    <row r="69" spans="2:10">
      <c r="B69" s="171" t="s">
        <v>574</v>
      </c>
      <c r="C69" s="172"/>
      <c r="D69" s="153" t="s">
        <v>18</v>
      </c>
      <c r="E69" s="154" t="s">
        <v>575</v>
      </c>
      <c r="F69" s="155"/>
      <c r="G69" s="156">
        <v>2.9</v>
      </c>
      <c r="I69" s="97"/>
      <c r="J69" s="96"/>
    </row>
    <row r="70" spans="2:10">
      <c r="B70" s="171" t="s">
        <v>576</v>
      </c>
      <c r="C70" s="172"/>
      <c r="D70" s="153" t="s">
        <v>488</v>
      </c>
      <c r="E70" s="154"/>
      <c r="F70" s="155"/>
      <c r="G70" s="156">
        <v>2.7</v>
      </c>
      <c r="I70" s="97"/>
      <c r="J70" s="96"/>
    </row>
    <row r="71" spans="2:10">
      <c r="B71" s="171"/>
      <c r="C71" s="172"/>
      <c r="D71" s="153"/>
      <c r="E71" s="154"/>
      <c r="F71" s="155"/>
      <c r="G71" s="156"/>
      <c r="I71" s="97"/>
      <c r="J71" s="96"/>
    </row>
    <row r="72" spans="2:10">
      <c r="B72" s="171"/>
      <c r="C72" s="172"/>
      <c r="D72" s="153"/>
      <c r="E72" s="154"/>
      <c r="F72" s="155"/>
      <c r="G72" s="156"/>
      <c r="I72" s="97"/>
      <c r="J72" s="96"/>
    </row>
    <row r="73" spans="2:10">
      <c r="B73" s="171"/>
      <c r="C73" s="172"/>
      <c r="D73" s="153"/>
      <c r="E73" s="154"/>
      <c r="F73" s="155"/>
      <c r="G73" s="156"/>
      <c r="I73" s="97"/>
      <c r="J73" s="96"/>
    </row>
    <row r="74" spans="2:10">
      <c r="B74" s="171"/>
      <c r="C74" s="172"/>
      <c r="D74" s="153"/>
      <c r="E74" s="154"/>
      <c r="F74" s="155"/>
      <c r="G74" s="156"/>
      <c r="I74" s="97"/>
      <c r="J74" s="96"/>
    </row>
    <row r="75" spans="2:10">
      <c r="B75" s="171"/>
      <c r="C75" s="172"/>
      <c r="D75" s="153"/>
      <c r="E75" s="154"/>
      <c r="F75" s="155"/>
      <c r="G75" s="156"/>
      <c r="I75" s="97"/>
      <c r="J75" s="96"/>
    </row>
    <row r="76" spans="2:10">
      <c r="B76" s="171"/>
      <c r="C76" s="172"/>
      <c r="D76" s="153"/>
      <c r="E76" s="154"/>
      <c r="F76" s="155"/>
      <c r="G76" s="156"/>
      <c r="I76" s="97"/>
      <c r="J76" s="96"/>
    </row>
    <row r="77" spans="2:10">
      <c r="B77" s="171"/>
      <c r="C77" s="172"/>
      <c r="D77" s="153"/>
      <c r="E77" s="154"/>
      <c r="F77" s="155"/>
      <c r="G77" s="156"/>
      <c r="I77" s="97"/>
      <c r="J77" s="96"/>
    </row>
    <row r="78" spans="2:10">
      <c r="B78" s="171"/>
      <c r="C78" s="172"/>
      <c r="D78" s="153"/>
      <c r="E78" s="154"/>
      <c r="F78" s="155"/>
      <c r="G78" s="156"/>
      <c r="I78" s="97"/>
      <c r="J78" s="96"/>
    </row>
    <row r="79" spans="2:10">
      <c r="B79" s="171"/>
      <c r="C79" s="172"/>
      <c r="D79" s="153"/>
      <c r="E79" s="154"/>
      <c r="F79" s="155"/>
      <c r="G79" s="156"/>
      <c r="I79" s="97"/>
      <c r="J79" s="96"/>
    </row>
    <row r="80" spans="2:10">
      <c r="B80" s="171"/>
      <c r="C80" s="172"/>
      <c r="D80" s="153"/>
      <c r="E80" s="154"/>
      <c r="F80" s="155"/>
      <c r="G80" s="156"/>
      <c r="I80" s="97"/>
      <c r="J80" s="96"/>
    </row>
    <row r="81" spans="2:10">
      <c r="B81" s="171"/>
      <c r="C81" s="172"/>
      <c r="D81" s="153"/>
      <c r="E81" s="154"/>
      <c r="F81" s="155"/>
      <c r="G81" s="156"/>
      <c r="I81" s="97"/>
      <c r="J81" s="96"/>
    </row>
    <row r="82" spans="2:10">
      <c r="B82" s="171"/>
      <c r="C82" s="172"/>
      <c r="D82" s="153"/>
      <c r="E82" s="154"/>
      <c r="F82" s="155"/>
      <c r="G82" s="156"/>
      <c r="I82" s="97"/>
      <c r="J82" s="96"/>
    </row>
    <row r="83" spans="2:10">
      <c r="B83" s="171"/>
      <c r="C83" s="172"/>
      <c r="D83" s="153"/>
      <c r="E83" s="154"/>
      <c r="F83" s="155"/>
      <c r="G83" s="156"/>
      <c r="I83" s="97"/>
      <c r="J83" s="96"/>
    </row>
    <row r="84" spans="2:10">
      <c r="B84" s="171"/>
      <c r="C84" s="172"/>
      <c r="D84" s="153"/>
      <c r="E84" s="154"/>
      <c r="F84" s="155"/>
      <c r="G84" s="156"/>
      <c r="I84" s="97"/>
      <c r="J84" s="96"/>
    </row>
    <row r="85" spans="2:10">
      <c r="B85" s="171"/>
      <c r="C85" s="172"/>
      <c r="D85" s="153"/>
      <c r="E85" s="154"/>
      <c r="F85" s="155"/>
      <c r="G85" s="156"/>
      <c r="I85" s="97"/>
      <c r="J85" s="96"/>
    </row>
    <row r="86" spans="2:10">
      <c r="B86" s="171"/>
      <c r="C86" s="172"/>
      <c r="D86" s="153"/>
      <c r="E86" s="154"/>
      <c r="F86" s="155"/>
      <c r="G86" s="156"/>
      <c r="I86" s="97"/>
      <c r="J86" s="96"/>
    </row>
    <row r="87" spans="2:10">
      <c r="B87" s="171"/>
      <c r="C87" s="172"/>
      <c r="D87" s="153"/>
      <c r="E87" s="154"/>
      <c r="F87" s="155"/>
      <c r="G87" s="156"/>
      <c r="I87" s="97"/>
      <c r="J87" s="96"/>
    </row>
    <row r="88" spans="2:10">
      <c r="B88" s="171"/>
      <c r="C88" s="172"/>
      <c r="D88" s="153"/>
      <c r="E88" s="154"/>
      <c r="F88" s="155"/>
      <c r="G88" s="156"/>
      <c r="I88" s="97"/>
      <c r="J88" s="96"/>
    </row>
    <row r="89" spans="2:10">
      <c r="B89" s="207" t="s">
        <v>573</v>
      </c>
      <c r="C89" s="208"/>
      <c r="D89" s="142" t="s">
        <v>568</v>
      </c>
      <c r="E89" s="136"/>
      <c r="F89" s="137"/>
      <c r="G89" s="140">
        <v>3.1</v>
      </c>
      <c r="I89" s="97"/>
      <c r="J89" s="96"/>
    </row>
    <row r="90" spans="2:10">
      <c r="B90" s="207" t="s">
        <v>567</v>
      </c>
      <c r="C90" s="208"/>
      <c r="D90" s="142" t="s">
        <v>568</v>
      </c>
      <c r="E90" s="136"/>
      <c r="F90" s="137"/>
      <c r="G90" s="140">
        <v>3.3</v>
      </c>
      <c r="I90" s="97"/>
      <c r="J90" s="96"/>
    </row>
    <row r="91" spans="2:10" ht="15.75" thickBot="1">
      <c r="B91" s="209" t="s">
        <v>565</v>
      </c>
      <c r="C91" s="210"/>
      <c r="D91" s="143" t="s">
        <v>566</v>
      </c>
      <c r="E91" s="138" t="s">
        <v>569</v>
      </c>
      <c r="F91" s="139"/>
      <c r="G91" s="141">
        <v>3.4</v>
      </c>
      <c r="I91" s="97"/>
      <c r="J91" s="96"/>
    </row>
    <row r="92" spans="2:10" ht="15.75" thickTop="1">
      <c r="B92" s="132"/>
      <c r="C92" s="132"/>
      <c r="D92" s="132"/>
      <c r="E92" s="132"/>
      <c r="F92" s="132"/>
      <c r="G92" s="135"/>
      <c r="I92" s="97"/>
      <c r="J92" s="96"/>
    </row>
    <row r="93" spans="2:10">
      <c r="I93" s="97"/>
      <c r="J93" s="96"/>
    </row>
  </sheetData>
  <sheetProtection sheet="1" scenarios="1" selectLockedCells="1" sort="0" autoFilter="0"/>
  <protectedRanges>
    <protectedRange sqref="B40:B92 C40:D40 D41:D43 C44:C92 F40:G92 E40:E48 D45:D47 E52 D49:E51 D53:E92" name="Prix observés"/>
    <protectedRange sqref="C6" name="Plage2_1"/>
    <protectedRange sqref="D6:F6 C7:F38" name="Plage2"/>
  </protectedRanges>
  <mergeCells count="62">
    <mergeCell ref="B66:C66"/>
    <mergeCell ref="B67:C67"/>
    <mergeCell ref="B89:C89"/>
    <mergeCell ref="B90:C90"/>
    <mergeCell ref="B91:C91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61:C61"/>
    <mergeCell ref="B62:C62"/>
    <mergeCell ref="B63:C63"/>
    <mergeCell ref="B64:C64"/>
    <mergeCell ref="B65:C65"/>
    <mergeCell ref="B56:C56"/>
    <mergeCell ref="B57:C57"/>
    <mergeCell ref="B59:C59"/>
    <mergeCell ref="B60:C60"/>
    <mergeCell ref="B58:C58"/>
    <mergeCell ref="B51:C51"/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C1:F1"/>
    <mergeCell ref="I1:J1"/>
    <mergeCell ref="G2:G4"/>
    <mergeCell ref="I2:I4"/>
    <mergeCell ref="J2:J4"/>
    <mergeCell ref="B2:B4"/>
    <mergeCell ref="C2:F4"/>
    <mergeCell ref="C5:F5"/>
    <mergeCell ref="I26:I29"/>
    <mergeCell ref="J26:J27"/>
    <mergeCell ref="J28:J29"/>
    <mergeCell ref="B79:C79"/>
    <mergeCell ref="B80:C80"/>
    <mergeCell ref="B81:C81"/>
    <mergeCell ref="B82:C82"/>
    <mergeCell ref="B88:C88"/>
    <mergeCell ref="B83:C83"/>
    <mergeCell ref="B84:C84"/>
    <mergeCell ref="B85:C85"/>
    <mergeCell ref="B86:C86"/>
    <mergeCell ref="B87:C87"/>
  </mergeCells>
  <pageMargins left="0.7" right="0.7" top="0.75" bottom="0.75" header="0.3" footer="0.3"/>
  <pageSetup paperSize="9" orientation="portrait" horizontalDpi="360" verticalDpi="360" r:id="rId1"/>
  <ignoredErrors>
    <ignoredError sqref="G6:G7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79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9" sqref="C19"/>
    </sheetView>
  </sheetViews>
  <sheetFormatPr baseColWidth="10" defaultRowHeight="15"/>
  <cols>
    <col min="1" max="1" width="15.7109375" customWidth="1"/>
    <col min="2" max="2" width="7.5703125" style="1" customWidth="1"/>
    <col min="3" max="3" width="50.140625" customWidth="1"/>
    <col min="4" max="4" width="79" style="41" customWidth="1"/>
    <col min="5" max="5" width="11.42578125" style="3"/>
    <col min="6" max="6" width="11.42578125" style="2"/>
    <col min="7" max="7" width="24.140625" style="1" customWidth="1"/>
  </cols>
  <sheetData>
    <row r="1" spans="1:7">
      <c r="B1" s="40"/>
    </row>
    <row r="2" spans="1:7">
      <c r="B2" s="40"/>
    </row>
    <row r="3" spans="1:7" ht="15.75" thickBot="1">
      <c r="B3" s="40"/>
    </row>
    <row r="4" spans="1:7" s="41" customFormat="1" ht="46.5" thickTop="1" thickBot="1">
      <c r="A4" s="42" t="s">
        <v>438</v>
      </c>
      <c r="B4" s="43" t="s">
        <v>437</v>
      </c>
      <c r="C4" s="42" t="s">
        <v>439</v>
      </c>
      <c r="D4" s="42" t="s">
        <v>440</v>
      </c>
      <c r="E4" s="44" t="s">
        <v>329</v>
      </c>
      <c r="F4" s="44" t="s">
        <v>330</v>
      </c>
      <c r="G4" s="42" t="s">
        <v>441</v>
      </c>
    </row>
    <row r="5" spans="1:7" ht="15.75" thickTop="1">
      <c r="A5" s="45" t="s">
        <v>404</v>
      </c>
      <c r="B5" s="46" t="s">
        <v>493</v>
      </c>
      <c r="C5" s="47" t="s">
        <v>410</v>
      </c>
      <c r="D5" s="48" t="s">
        <v>411</v>
      </c>
      <c r="E5" s="49">
        <v>1</v>
      </c>
      <c r="F5" s="68">
        <v>36</v>
      </c>
      <c r="G5" s="50" t="s">
        <v>412</v>
      </c>
    </row>
    <row r="6" spans="1:7" ht="15" customHeight="1">
      <c r="A6" s="51" t="s">
        <v>371</v>
      </c>
      <c r="B6" s="52">
        <v>1</v>
      </c>
      <c r="C6" s="53" t="s">
        <v>373</v>
      </c>
      <c r="D6" s="54" t="s">
        <v>373</v>
      </c>
      <c r="E6" s="55">
        <v>1</v>
      </c>
      <c r="F6" s="69">
        <v>17.79</v>
      </c>
      <c r="G6" s="56" t="s">
        <v>337</v>
      </c>
    </row>
    <row r="7" spans="1:7" ht="15" customHeight="1">
      <c r="A7" s="57" t="s">
        <v>371</v>
      </c>
      <c r="B7" s="52">
        <v>1</v>
      </c>
      <c r="C7" s="53" t="s">
        <v>383</v>
      </c>
      <c r="D7" s="54" t="s">
        <v>384</v>
      </c>
      <c r="E7" s="55">
        <v>1</v>
      </c>
      <c r="F7" s="69">
        <v>42.14</v>
      </c>
      <c r="G7" s="56" t="s">
        <v>337</v>
      </c>
    </row>
    <row r="8" spans="1:7">
      <c r="A8" s="57" t="s">
        <v>371</v>
      </c>
      <c r="B8" s="52">
        <v>1</v>
      </c>
      <c r="C8" s="53" t="s">
        <v>380</v>
      </c>
      <c r="D8" s="54" t="s">
        <v>381</v>
      </c>
      <c r="E8" s="55">
        <v>1</v>
      </c>
      <c r="F8" s="69">
        <v>46.95</v>
      </c>
      <c r="G8" s="56" t="s">
        <v>337</v>
      </c>
    </row>
    <row r="9" spans="1:7">
      <c r="A9" s="57" t="s">
        <v>371</v>
      </c>
      <c r="B9" s="52">
        <v>1</v>
      </c>
      <c r="C9" s="53" t="s">
        <v>378</v>
      </c>
      <c r="D9" s="54" t="s">
        <v>379</v>
      </c>
      <c r="E9" s="55">
        <v>1</v>
      </c>
      <c r="F9" s="69">
        <v>63.49</v>
      </c>
      <c r="G9" s="56" t="s">
        <v>337</v>
      </c>
    </row>
    <row r="10" spans="1:7">
      <c r="A10" s="57" t="s">
        <v>371</v>
      </c>
      <c r="B10" s="52"/>
      <c r="C10" s="53" t="s">
        <v>385</v>
      </c>
      <c r="D10" s="54" t="s">
        <v>386</v>
      </c>
      <c r="E10" s="55">
        <v>1</v>
      </c>
      <c r="F10" s="69">
        <v>71.900000000000006</v>
      </c>
      <c r="G10" s="56" t="s">
        <v>387</v>
      </c>
    </row>
    <row r="11" spans="1:7">
      <c r="A11" s="57" t="s">
        <v>371</v>
      </c>
      <c r="B11" s="52"/>
      <c r="C11" s="53" t="s">
        <v>391</v>
      </c>
      <c r="D11" s="54" t="s">
        <v>392</v>
      </c>
      <c r="E11" s="55">
        <v>2</v>
      </c>
      <c r="F11" s="69">
        <v>80</v>
      </c>
      <c r="G11" s="56" t="s">
        <v>337</v>
      </c>
    </row>
    <row r="12" spans="1:7">
      <c r="A12" s="57" t="s">
        <v>371</v>
      </c>
      <c r="B12" s="52"/>
      <c r="C12" s="53" t="s">
        <v>382</v>
      </c>
      <c r="D12" s="54" t="s">
        <v>382</v>
      </c>
      <c r="E12" s="55">
        <v>1</v>
      </c>
      <c r="F12" s="69">
        <v>119.99</v>
      </c>
      <c r="G12" s="56" t="s">
        <v>337</v>
      </c>
    </row>
    <row r="13" spans="1:7">
      <c r="A13" s="57" t="s">
        <v>371</v>
      </c>
      <c r="B13" s="52"/>
      <c r="C13" s="53" t="s">
        <v>372</v>
      </c>
      <c r="D13" s="54" t="s">
        <v>372</v>
      </c>
      <c r="E13" s="55">
        <v>1</v>
      </c>
      <c r="F13" s="69">
        <v>140</v>
      </c>
      <c r="G13" s="56" t="s">
        <v>337</v>
      </c>
    </row>
    <row r="14" spans="1:7">
      <c r="A14" s="57" t="s">
        <v>371</v>
      </c>
      <c r="B14" s="52"/>
      <c r="C14" s="53" t="s">
        <v>388</v>
      </c>
      <c r="D14" s="54" t="s">
        <v>389</v>
      </c>
      <c r="E14" s="55">
        <v>6</v>
      </c>
      <c r="F14" s="69">
        <v>188.94</v>
      </c>
      <c r="G14" s="56" t="s">
        <v>390</v>
      </c>
    </row>
    <row r="15" spans="1:7">
      <c r="A15" s="57" t="s">
        <v>371</v>
      </c>
      <c r="B15" s="52"/>
      <c r="C15" s="53" t="s">
        <v>374</v>
      </c>
      <c r="D15" s="58" t="s">
        <v>375</v>
      </c>
      <c r="E15" s="55">
        <v>1</v>
      </c>
      <c r="F15" s="69"/>
      <c r="G15" s="56" t="s">
        <v>337</v>
      </c>
    </row>
    <row r="16" spans="1:7">
      <c r="A16" s="57" t="s">
        <v>371</v>
      </c>
      <c r="B16" s="52"/>
      <c r="C16" s="53" t="s">
        <v>376</v>
      </c>
      <c r="D16" s="54" t="s">
        <v>377</v>
      </c>
      <c r="E16" s="55">
        <v>1</v>
      </c>
      <c r="F16" s="69"/>
      <c r="G16" s="56" t="s">
        <v>337</v>
      </c>
    </row>
    <row r="17" spans="1:7">
      <c r="A17" s="57" t="s">
        <v>404</v>
      </c>
      <c r="B17" s="52">
        <v>1</v>
      </c>
      <c r="C17" s="53" t="s">
        <v>405</v>
      </c>
      <c r="D17" s="54" t="s">
        <v>406</v>
      </c>
      <c r="E17" s="55">
        <v>2</v>
      </c>
      <c r="F17" s="69">
        <v>60</v>
      </c>
      <c r="G17" s="56" t="s">
        <v>407</v>
      </c>
    </row>
    <row r="18" spans="1:7">
      <c r="A18" s="57" t="s">
        <v>404</v>
      </c>
      <c r="B18" s="52">
        <v>1</v>
      </c>
      <c r="C18" s="53" t="s">
        <v>408</v>
      </c>
      <c r="D18" s="54" t="s">
        <v>409</v>
      </c>
      <c r="E18" s="55">
        <v>2</v>
      </c>
      <c r="F18" s="69">
        <v>90</v>
      </c>
      <c r="G18" s="56" t="s">
        <v>407</v>
      </c>
    </row>
    <row r="19" spans="1:7">
      <c r="A19" s="57" t="s">
        <v>331</v>
      </c>
      <c r="B19" s="52"/>
      <c r="C19" s="53" t="s">
        <v>367</v>
      </c>
      <c r="D19" s="54" t="s">
        <v>368</v>
      </c>
      <c r="E19" s="55">
        <v>1</v>
      </c>
      <c r="F19" s="69">
        <v>17.5</v>
      </c>
      <c r="G19" s="56" t="s">
        <v>337</v>
      </c>
    </row>
    <row r="20" spans="1:7" ht="30">
      <c r="A20" s="57" t="s">
        <v>331</v>
      </c>
      <c r="B20" s="52"/>
      <c r="C20" s="53" t="s">
        <v>369</v>
      </c>
      <c r="D20" s="54" t="s">
        <v>370</v>
      </c>
      <c r="E20" s="55">
        <v>1</v>
      </c>
      <c r="F20" s="69">
        <v>17.77</v>
      </c>
      <c r="G20" s="56" t="s">
        <v>351</v>
      </c>
    </row>
    <row r="21" spans="1:7">
      <c r="A21" s="57" t="s">
        <v>331</v>
      </c>
      <c r="B21" s="52"/>
      <c r="C21" s="53" t="s">
        <v>362</v>
      </c>
      <c r="D21" s="54" t="s">
        <v>363</v>
      </c>
      <c r="E21" s="55">
        <v>1</v>
      </c>
      <c r="F21" s="69">
        <v>22.39</v>
      </c>
      <c r="G21" s="56" t="s">
        <v>337</v>
      </c>
    </row>
    <row r="22" spans="1:7">
      <c r="A22" s="59" t="s">
        <v>331</v>
      </c>
      <c r="B22" s="52"/>
      <c r="C22" s="53" t="s">
        <v>332</v>
      </c>
      <c r="D22" s="54" t="s">
        <v>333</v>
      </c>
      <c r="E22" s="55">
        <v>1</v>
      </c>
      <c r="F22" s="69">
        <v>79</v>
      </c>
      <c r="G22" s="56" t="s">
        <v>334</v>
      </c>
    </row>
    <row r="23" spans="1:7">
      <c r="A23" s="57" t="s">
        <v>331</v>
      </c>
      <c r="B23" s="52"/>
      <c r="C23" s="53" t="s">
        <v>359</v>
      </c>
      <c r="D23" s="54" t="s">
        <v>360</v>
      </c>
      <c r="E23" s="55">
        <v>1</v>
      </c>
      <c r="F23" s="69"/>
      <c r="G23" s="56" t="s">
        <v>361</v>
      </c>
    </row>
    <row r="24" spans="1:7">
      <c r="A24" s="57" t="s">
        <v>364</v>
      </c>
      <c r="B24" s="52"/>
      <c r="C24" s="53" t="s">
        <v>431</v>
      </c>
      <c r="D24" s="54" t="s">
        <v>433</v>
      </c>
      <c r="E24" s="55">
        <v>1</v>
      </c>
      <c r="F24" s="69">
        <v>7</v>
      </c>
      <c r="G24" s="56" t="s">
        <v>337</v>
      </c>
    </row>
    <row r="25" spans="1:7">
      <c r="A25" s="57" t="s">
        <v>364</v>
      </c>
      <c r="B25" s="52"/>
      <c r="C25" s="53" t="s">
        <v>365</v>
      </c>
      <c r="D25" s="54" t="s">
        <v>366</v>
      </c>
      <c r="E25" s="55">
        <v>1</v>
      </c>
      <c r="F25" s="69">
        <v>7.78</v>
      </c>
      <c r="G25" s="56" t="s">
        <v>351</v>
      </c>
    </row>
    <row r="26" spans="1:7">
      <c r="A26" s="57" t="s">
        <v>364</v>
      </c>
      <c r="B26" s="52"/>
      <c r="C26" s="53" t="s">
        <v>413</v>
      </c>
      <c r="D26" s="54" t="s">
        <v>414</v>
      </c>
      <c r="E26" s="55">
        <v>2</v>
      </c>
      <c r="F26" s="69">
        <v>12</v>
      </c>
      <c r="G26" s="56" t="s">
        <v>337</v>
      </c>
    </row>
    <row r="27" spans="1:7">
      <c r="A27" s="57" t="s">
        <v>364</v>
      </c>
      <c r="B27" s="52"/>
      <c r="C27" s="53" t="s">
        <v>415</v>
      </c>
      <c r="D27" s="54" t="s">
        <v>416</v>
      </c>
      <c r="E27" s="55">
        <v>1</v>
      </c>
      <c r="F27" s="69">
        <v>22.16</v>
      </c>
      <c r="G27" s="56" t="s">
        <v>337</v>
      </c>
    </row>
    <row r="28" spans="1:7" ht="30">
      <c r="A28" s="57" t="s">
        <v>364</v>
      </c>
      <c r="B28" s="52"/>
      <c r="C28" s="53" t="s">
        <v>417</v>
      </c>
      <c r="D28" s="58" t="s">
        <v>418</v>
      </c>
      <c r="E28" s="55">
        <v>1</v>
      </c>
      <c r="F28" s="69">
        <v>23.97</v>
      </c>
      <c r="G28" s="56" t="s">
        <v>351</v>
      </c>
    </row>
    <row r="29" spans="1:7">
      <c r="A29" s="57" t="s">
        <v>364</v>
      </c>
      <c r="B29" s="52"/>
      <c r="C29" s="53" t="s">
        <v>431</v>
      </c>
      <c r="D29" s="54" t="s">
        <v>432</v>
      </c>
      <c r="E29" s="55">
        <v>1</v>
      </c>
      <c r="F29" s="69">
        <v>24</v>
      </c>
      <c r="G29" s="56" t="s">
        <v>337</v>
      </c>
    </row>
    <row r="30" spans="1:7">
      <c r="A30" s="57" t="s">
        <v>348</v>
      </c>
      <c r="B30" s="52"/>
      <c r="C30" s="53" t="s">
        <v>393</v>
      </c>
      <c r="D30" s="54" t="s">
        <v>394</v>
      </c>
      <c r="E30" s="55">
        <v>1</v>
      </c>
      <c r="F30" s="69"/>
      <c r="G30" s="56" t="s">
        <v>395</v>
      </c>
    </row>
    <row r="31" spans="1:7">
      <c r="A31" s="57" t="s">
        <v>348</v>
      </c>
      <c r="B31" s="52"/>
      <c r="C31" s="53" t="s">
        <v>396</v>
      </c>
      <c r="D31" s="54" t="s">
        <v>397</v>
      </c>
      <c r="E31" s="55">
        <v>1</v>
      </c>
      <c r="F31" s="69">
        <v>7.69</v>
      </c>
      <c r="G31" s="56" t="s">
        <v>398</v>
      </c>
    </row>
    <row r="32" spans="1:7">
      <c r="A32" s="57" t="s">
        <v>348</v>
      </c>
      <c r="B32" s="52"/>
      <c r="C32" s="53" t="s">
        <v>434</v>
      </c>
      <c r="D32" s="54" t="s">
        <v>435</v>
      </c>
      <c r="E32" s="55">
        <v>1</v>
      </c>
      <c r="F32" s="69">
        <v>7</v>
      </c>
      <c r="G32" s="56" t="s">
        <v>436</v>
      </c>
    </row>
    <row r="33" spans="1:7">
      <c r="A33" s="57" t="s">
        <v>348</v>
      </c>
      <c r="B33" s="52"/>
      <c r="C33" s="53" t="s">
        <v>355</v>
      </c>
      <c r="D33" s="54" t="s">
        <v>356</v>
      </c>
      <c r="E33" s="55">
        <v>1</v>
      </c>
      <c r="F33" s="69">
        <v>9.49</v>
      </c>
      <c r="G33" s="56" t="s">
        <v>337</v>
      </c>
    </row>
    <row r="34" spans="1:7">
      <c r="A34" s="57" t="s">
        <v>348</v>
      </c>
      <c r="B34" s="52"/>
      <c r="C34" s="53" t="s">
        <v>424</v>
      </c>
      <c r="D34" s="54" t="s">
        <v>424</v>
      </c>
      <c r="E34" s="55">
        <v>1</v>
      </c>
      <c r="F34" s="69">
        <v>12</v>
      </c>
      <c r="G34" s="56" t="s">
        <v>421</v>
      </c>
    </row>
    <row r="35" spans="1:7">
      <c r="A35" s="57" t="s">
        <v>348</v>
      </c>
      <c r="B35" s="52"/>
      <c r="C35" s="53" t="s">
        <v>422</v>
      </c>
      <c r="D35" s="54" t="s">
        <v>422</v>
      </c>
      <c r="E35" s="55">
        <v>1</v>
      </c>
      <c r="F35" s="69">
        <v>14.9</v>
      </c>
      <c r="G35" s="56" t="s">
        <v>421</v>
      </c>
    </row>
    <row r="36" spans="1:7">
      <c r="A36" s="57" t="s">
        <v>348</v>
      </c>
      <c r="B36" s="52"/>
      <c r="C36" s="53" t="s">
        <v>423</v>
      </c>
      <c r="D36" s="54" t="s">
        <v>423</v>
      </c>
      <c r="E36" s="55">
        <v>1</v>
      </c>
      <c r="F36" s="69">
        <v>24.9</v>
      </c>
      <c r="G36" s="56" t="s">
        <v>421</v>
      </c>
    </row>
    <row r="37" spans="1:7">
      <c r="A37" s="57" t="s">
        <v>348</v>
      </c>
      <c r="B37" s="52"/>
      <c r="C37" s="53" t="s">
        <v>402</v>
      </c>
      <c r="D37" s="54" t="s">
        <v>403</v>
      </c>
      <c r="E37" s="55">
        <v>1</v>
      </c>
      <c r="F37" s="69">
        <v>45</v>
      </c>
      <c r="G37" s="56" t="s">
        <v>401</v>
      </c>
    </row>
    <row r="38" spans="1:7" ht="30">
      <c r="A38" s="57" t="s">
        <v>348</v>
      </c>
      <c r="B38" s="60"/>
      <c r="C38" s="53" t="s">
        <v>349</v>
      </c>
      <c r="D38" s="54" t="s">
        <v>350</v>
      </c>
      <c r="E38" s="55">
        <v>1</v>
      </c>
      <c r="F38" s="69">
        <v>51.1</v>
      </c>
      <c r="G38" s="56" t="s">
        <v>351</v>
      </c>
    </row>
    <row r="39" spans="1:7">
      <c r="A39" s="57" t="s">
        <v>348</v>
      </c>
      <c r="B39" s="52"/>
      <c r="C39" s="53" t="s">
        <v>357</v>
      </c>
      <c r="D39" s="54" t="s">
        <v>358</v>
      </c>
      <c r="E39" s="55">
        <v>1</v>
      </c>
      <c r="F39" s="69">
        <v>76.98</v>
      </c>
      <c r="G39" s="56" t="s">
        <v>351</v>
      </c>
    </row>
    <row r="40" spans="1:7">
      <c r="A40" s="57" t="s">
        <v>348</v>
      </c>
      <c r="B40" s="52"/>
      <c r="C40" s="53" t="s">
        <v>419</v>
      </c>
      <c r="D40" s="54" t="s">
        <v>420</v>
      </c>
      <c r="E40" s="55">
        <v>1</v>
      </c>
      <c r="F40" s="69">
        <v>79.900000000000006</v>
      </c>
      <c r="G40" s="56" t="s">
        <v>421</v>
      </c>
    </row>
    <row r="41" spans="1:7">
      <c r="A41" s="57" t="s">
        <v>348</v>
      </c>
      <c r="B41" s="52"/>
      <c r="C41" s="53" t="s">
        <v>425</v>
      </c>
      <c r="D41" s="54" t="s">
        <v>426</v>
      </c>
      <c r="E41" s="55">
        <v>1</v>
      </c>
      <c r="F41" s="69">
        <v>118</v>
      </c>
      <c r="G41" s="56" t="s">
        <v>427</v>
      </c>
    </row>
    <row r="42" spans="1:7">
      <c r="A42" s="57" t="s">
        <v>348</v>
      </c>
      <c r="B42" s="52"/>
      <c r="C42" s="53" t="s">
        <v>399</v>
      </c>
      <c r="D42" s="54" t="s">
        <v>400</v>
      </c>
      <c r="E42" s="55">
        <v>1</v>
      </c>
      <c r="F42" s="69"/>
      <c r="G42" s="56" t="s">
        <v>401</v>
      </c>
    </row>
    <row r="43" spans="1:7">
      <c r="A43" s="57" t="s">
        <v>341</v>
      </c>
      <c r="B43" s="60"/>
      <c r="C43" s="53" t="s">
        <v>345</v>
      </c>
      <c r="D43" s="54" t="s">
        <v>346</v>
      </c>
      <c r="E43" s="55">
        <v>1</v>
      </c>
      <c r="F43" s="69">
        <v>25</v>
      </c>
      <c r="G43" s="56" t="s">
        <v>347</v>
      </c>
    </row>
    <row r="44" spans="1:7">
      <c r="A44" s="57" t="s">
        <v>341</v>
      </c>
      <c r="B44" s="60"/>
      <c r="C44" s="53" t="s">
        <v>338</v>
      </c>
      <c r="D44" s="54" t="s">
        <v>339</v>
      </c>
      <c r="E44" s="55">
        <v>1</v>
      </c>
      <c r="F44" s="69">
        <v>77.989999999999995</v>
      </c>
      <c r="G44" s="56" t="s">
        <v>340</v>
      </c>
    </row>
    <row r="45" spans="1:7" ht="15" customHeight="1">
      <c r="A45" s="57" t="s">
        <v>341</v>
      </c>
      <c r="B45" s="60"/>
      <c r="C45" s="53" t="s">
        <v>342</v>
      </c>
      <c r="D45" s="54" t="s">
        <v>343</v>
      </c>
      <c r="E45" s="55">
        <v>1</v>
      </c>
      <c r="F45" s="69">
        <v>138.57</v>
      </c>
      <c r="G45" s="56" t="s">
        <v>344</v>
      </c>
    </row>
    <row r="46" spans="1:7" ht="15" customHeight="1">
      <c r="A46" s="57" t="s">
        <v>341</v>
      </c>
      <c r="B46" s="60"/>
      <c r="C46" s="53" t="s">
        <v>335</v>
      </c>
      <c r="D46" s="54" t="s">
        <v>336</v>
      </c>
      <c r="E46" s="55">
        <v>1</v>
      </c>
      <c r="F46" s="69"/>
      <c r="G46" s="56" t="s">
        <v>337</v>
      </c>
    </row>
    <row r="47" spans="1:7">
      <c r="A47" s="57" t="s">
        <v>352</v>
      </c>
      <c r="B47" s="52"/>
      <c r="C47" s="53" t="s">
        <v>428</v>
      </c>
      <c r="D47" s="54" t="s">
        <v>429</v>
      </c>
      <c r="E47" s="55">
        <v>1</v>
      </c>
      <c r="F47" s="69">
        <v>6</v>
      </c>
      <c r="G47" s="56" t="s">
        <v>430</v>
      </c>
    </row>
    <row r="48" spans="1:7">
      <c r="A48" s="57" t="s">
        <v>352</v>
      </c>
      <c r="B48" s="60"/>
      <c r="C48" s="53" t="s">
        <v>353</v>
      </c>
      <c r="D48" s="54" t="s">
        <v>353</v>
      </c>
      <c r="E48" s="55">
        <v>1</v>
      </c>
      <c r="F48" s="69">
        <v>129</v>
      </c>
      <c r="G48" s="56" t="s">
        <v>354</v>
      </c>
    </row>
    <row r="49" spans="1:7">
      <c r="A49" s="59" t="s">
        <v>443</v>
      </c>
      <c r="B49" s="66"/>
      <c r="C49" s="53" t="s">
        <v>444</v>
      </c>
      <c r="D49" s="54" t="s">
        <v>445</v>
      </c>
      <c r="E49" s="55">
        <v>1</v>
      </c>
      <c r="F49" s="69">
        <v>10</v>
      </c>
      <c r="G49" s="56" t="s">
        <v>446</v>
      </c>
    </row>
    <row r="50" spans="1:7">
      <c r="A50" s="59" t="s">
        <v>443</v>
      </c>
      <c r="B50" s="66"/>
      <c r="C50" s="53" t="s">
        <v>447</v>
      </c>
      <c r="D50" s="54" t="s">
        <v>448</v>
      </c>
      <c r="E50" s="55">
        <v>1</v>
      </c>
      <c r="F50" s="69">
        <v>6</v>
      </c>
      <c r="G50" s="56" t="s">
        <v>446</v>
      </c>
    </row>
    <row r="51" spans="1:7">
      <c r="A51" s="59" t="s">
        <v>443</v>
      </c>
      <c r="B51" s="66"/>
      <c r="C51" s="53" t="s">
        <v>449</v>
      </c>
      <c r="D51" s="61" t="s">
        <v>450</v>
      </c>
      <c r="E51" s="55">
        <v>1</v>
      </c>
      <c r="F51" s="69">
        <v>9</v>
      </c>
      <c r="G51" s="56" t="s">
        <v>446</v>
      </c>
    </row>
    <row r="52" spans="1:7">
      <c r="A52" s="59" t="s">
        <v>443</v>
      </c>
      <c r="B52" s="66"/>
      <c r="C52" s="53" t="s">
        <v>453</v>
      </c>
      <c r="D52" t="s">
        <v>452</v>
      </c>
      <c r="E52" s="55">
        <v>1</v>
      </c>
      <c r="F52" s="69">
        <v>50</v>
      </c>
      <c r="G52" s="56" t="s">
        <v>451</v>
      </c>
    </row>
    <row r="53" spans="1:7">
      <c r="A53" s="59" t="s">
        <v>364</v>
      </c>
      <c r="B53" s="66"/>
      <c r="C53" s="61"/>
      <c r="D53" s="54" t="s">
        <v>454</v>
      </c>
      <c r="E53" s="55"/>
      <c r="F53" s="69"/>
      <c r="G53" s="56"/>
    </row>
    <row r="54" spans="1:7" ht="30">
      <c r="A54" s="59" t="s">
        <v>348</v>
      </c>
      <c r="B54" s="66"/>
      <c r="C54" s="72" t="s">
        <v>455</v>
      </c>
      <c r="D54" s="54" t="s">
        <v>457</v>
      </c>
      <c r="E54" s="55">
        <v>1</v>
      </c>
      <c r="F54" s="69">
        <v>80</v>
      </c>
      <c r="G54" s="56" t="s">
        <v>456</v>
      </c>
    </row>
    <row r="55" spans="1:7">
      <c r="A55" s="59" t="s">
        <v>348</v>
      </c>
      <c r="B55" s="66"/>
      <c r="C55" s="72" t="s">
        <v>458</v>
      </c>
      <c r="D55" s="54" t="s">
        <v>459</v>
      </c>
      <c r="E55" s="55">
        <v>1</v>
      </c>
      <c r="F55" s="69">
        <v>69</v>
      </c>
      <c r="G55" s="56" t="s">
        <v>351</v>
      </c>
    </row>
    <row r="56" spans="1:7">
      <c r="A56" s="59" t="s">
        <v>364</v>
      </c>
      <c r="B56" s="66"/>
      <c r="C56" s="53" t="s">
        <v>460</v>
      </c>
      <c r="D56" s="54" t="s">
        <v>461</v>
      </c>
      <c r="E56" s="55">
        <v>2</v>
      </c>
      <c r="F56" s="69">
        <v>25.4</v>
      </c>
      <c r="G56" s="56" t="s">
        <v>395</v>
      </c>
    </row>
    <row r="57" spans="1:7">
      <c r="A57" s="59"/>
      <c r="B57" s="66"/>
      <c r="C57" s="61"/>
      <c r="D57" s="54"/>
      <c r="E57" s="55"/>
      <c r="F57" s="69"/>
      <c r="G57" s="56"/>
    </row>
    <row r="58" spans="1:7">
      <c r="A58" s="59"/>
      <c r="B58" s="66"/>
      <c r="C58" s="61"/>
      <c r="D58" s="54"/>
      <c r="E58" s="55"/>
      <c r="F58" s="69"/>
      <c r="G58" s="56"/>
    </row>
    <row r="59" spans="1:7">
      <c r="A59" s="59"/>
      <c r="B59" s="66"/>
      <c r="C59" s="61"/>
      <c r="D59" s="54"/>
      <c r="E59" s="55"/>
      <c r="F59" s="69"/>
      <c r="G59" s="56"/>
    </row>
    <row r="60" spans="1:7">
      <c r="A60" s="59"/>
      <c r="B60" s="66"/>
      <c r="C60" s="61"/>
      <c r="D60" s="54"/>
      <c r="E60" s="55"/>
      <c r="F60" s="69"/>
      <c r="G60" s="56"/>
    </row>
    <row r="61" spans="1:7">
      <c r="A61" s="59"/>
      <c r="B61" s="66"/>
      <c r="C61" s="61"/>
      <c r="D61" s="54"/>
      <c r="E61" s="55"/>
      <c r="F61" s="69"/>
      <c r="G61" s="56"/>
    </row>
    <row r="62" spans="1:7">
      <c r="A62" s="59"/>
      <c r="B62" s="66"/>
      <c r="C62" s="61"/>
      <c r="D62" s="54"/>
      <c r="E62" s="55"/>
      <c r="F62" s="69"/>
      <c r="G62" s="56"/>
    </row>
    <row r="63" spans="1:7">
      <c r="A63" s="59"/>
      <c r="B63" s="66"/>
      <c r="C63" s="61"/>
      <c r="D63" s="54"/>
      <c r="E63" s="55"/>
      <c r="F63" s="69"/>
      <c r="G63" s="56"/>
    </row>
    <row r="64" spans="1:7">
      <c r="A64" s="59"/>
      <c r="B64" s="66"/>
      <c r="C64" s="61"/>
      <c r="D64" s="54"/>
      <c r="E64" s="55"/>
      <c r="F64" s="69"/>
      <c r="G64" s="56"/>
    </row>
    <row r="65" spans="1:7">
      <c r="A65" s="59"/>
      <c r="B65" s="66"/>
      <c r="C65" s="61"/>
      <c r="D65" s="54"/>
      <c r="E65" s="55"/>
      <c r="F65" s="69"/>
      <c r="G65" s="56"/>
    </row>
    <row r="66" spans="1:7">
      <c r="A66" s="59"/>
      <c r="B66" s="66"/>
      <c r="C66" s="61"/>
      <c r="D66" s="54"/>
      <c r="E66" s="55"/>
      <c r="F66" s="69"/>
      <c r="G66" s="56"/>
    </row>
    <row r="67" spans="1:7">
      <c r="A67" s="59"/>
      <c r="B67" s="66"/>
      <c r="C67" s="61"/>
      <c r="D67" s="54"/>
      <c r="E67" s="55"/>
      <c r="F67" s="69"/>
      <c r="G67" s="56"/>
    </row>
    <row r="68" spans="1:7">
      <c r="A68" s="59"/>
      <c r="B68" s="66"/>
      <c r="C68" s="61"/>
      <c r="D68" s="54"/>
      <c r="E68" s="55"/>
      <c r="F68" s="69"/>
      <c r="G68" s="56"/>
    </row>
    <row r="69" spans="1:7">
      <c r="A69" s="59"/>
      <c r="B69" s="66"/>
      <c r="C69" s="61"/>
      <c r="D69" s="54"/>
      <c r="E69" s="55"/>
      <c r="F69" s="69"/>
      <c r="G69" s="56"/>
    </row>
    <row r="70" spans="1:7">
      <c r="A70" s="59"/>
      <c r="B70" s="66"/>
      <c r="C70" s="61"/>
      <c r="D70" s="54"/>
      <c r="E70" s="55"/>
      <c r="F70" s="69"/>
      <c r="G70" s="56"/>
    </row>
    <row r="71" spans="1:7">
      <c r="A71" s="59"/>
      <c r="B71" s="66"/>
      <c r="C71" s="61"/>
      <c r="D71" s="54"/>
      <c r="E71" s="55"/>
      <c r="F71" s="69"/>
      <c r="G71" s="56"/>
    </row>
    <row r="72" spans="1:7">
      <c r="A72" s="59"/>
      <c r="B72" s="66"/>
      <c r="C72" s="61"/>
      <c r="D72" s="54"/>
      <c r="E72" s="55"/>
      <c r="F72" s="69"/>
      <c r="G72" s="56"/>
    </row>
    <row r="73" spans="1:7">
      <c r="A73" s="59"/>
      <c r="B73" s="66"/>
      <c r="C73" s="61"/>
      <c r="D73" s="54"/>
      <c r="E73" s="55"/>
      <c r="F73" s="69"/>
      <c r="G73" s="56"/>
    </row>
    <row r="74" spans="1:7">
      <c r="A74" s="59"/>
      <c r="B74" s="66"/>
      <c r="C74" s="61"/>
      <c r="D74" s="54"/>
      <c r="E74" s="55"/>
      <c r="F74" s="69"/>
      <c r="G74" s="56"/>
    </row>
    <row r="75" spans="1:7">
      <c r="A75" s="59"/>
      <c r="B75" s="66"/>
      <c r="C75" s="61"/>
      <c r="D75" s="54"/>
      <c r="E75" s="55"/>
      <c r="F75" s="69"/>
      <c r="G75" s="56"/>
    </row>
    <row r="76" spans="1:7">
      <c r="A76" s="59"/>
      <c r="B76" s="66"/>
      <c r="C76" s="61"/>
      <c r="D76" s="54"/>
      <c r="E76" s="55"/>
      <c r="F76" s="69"/>
      <c r="G76" s="56"/>
    </row>
    <row r="77" spans="1:7">
      <c r="A77" s="59"/>
      <c r="B77" s="66"/>
      <c r="C77" s="61"/>
      <c r="D77" s="54"/>
      <c r="E77" s="55"/>
      <c r="F77" s="69"/>
      <c r="G77" s="56"/>
    </row>
    <row r="78" spans="1:7" ht="15.75" thickBot="1">
      <c r="A78" s="62"/>
      <c r="B78" s="67"/>
      <c r="C78" s="63"/>
      <c r="D78" s="64"/>
      <c r="E78" s="71"/>
      <c r="F78" s="70"/>
      <c r="G78" s="65"/>
    </row>
    <row r="79" spans="1:7" ht="15.75" thickTop="1">
      <c r="A79" t="s">
        <v>442</v>
      </c>
      <c r="F79" s="2">
        <f>SUM(F5:F78)</f>
        <v>2263.6900000000005</v>
      </c>
    </row>
  </sheetData>
  <autoFilter ref="A4:G77">
    <sortState ref="A5:G55">
      <sortCondition ref="B4:B55"/>
    </sortState>
  </autoFilter>
  <phoneticPr fontId="0" type="noConversion"/>
  <hyperlinks>
    <hyperlink ref="C22" r:id="rId1"/>
    <hyperlink ref="C44" r:id="rId2" location="accessories"/>
    <hyperlink ref="C46" r:id="rId3"/>
    <hyperlink ref="C45" r:id="rId4"/>
    <hyperlink ref="C43" r:id="rId5"/>
    <hyperlink ref="C38" r:id="rId6"/>
    <hyperlink ref="C48" r:id="rId7"/>
    <hyperlink ref="C33" r:id="rId8"/>
    <hyperlink ref="C39" r:id="rId9"/>
    <hyperlink ref="C23" r:id="rId10"/>
    <hyperlink ref="C21" r:id="rId11" location="mpos=7|mp"/>
    <hyperlink ref="C25" r:id="rId12" location="customerReviews"/>
    <hyperlink ref="C19" r:id="rId13" location="mpos=0|mp&amp;mbid=75683797_57_1203_0E027_gallery-headline_0UGxhbmNoZSDDoCBkw6ljb3VwZXI=_OFNBBpW9fdmBsNkVjPSsD53wz"/>
    <hyperlink ref="C20" r:id="rId14"/>
    <hyperlink ref="C13" r:id="rId15"/>
    <hyperlink ref="C6" r:id="rId16"/>
    <hyperlink ref="D15" r:id="rId17" display="Couette bicolore gris foncé et gris 220 x 240 CM 300 gr"/>
    <hyperlink ref="C15" r:id="rId18" location="_his_"/>
    <hyperlink ref="C16" r:id="rId19"/>
    <hyperlink ref="C9" r:id="rId20"/>
    <hyperlink ref="C8" r:id="rId21" location="mpos=0|mp"/>
    <hyperlink ref="C12" r:id="rId22"/>
    <hyperlink ref="C7" r:id="rId23"/>
    <hyperlink ref="C10" r:id="rId24"/>
    <hyperlink ref="C14" r:id="rId25"/>
    <hyperlink ref="C11" r:id="rId26"/>
    <hyperlink ref="C30" r:id="rId27" location="product-description"/>
    <hyperlink ref="C31" r:id="rId28"/>
    <hyperlink ref="C42" r:id="rId29"/>
    <hyperlink ref="C37" r:id="rId30"/>
    <hyperlink ref="C17" r:id="rId31"/>
    <hyperlink ref="C18" r:id="rId32"/>
    <hyperlink ref="C5" r:id="rId33"/>
    <hyperlink ref="C26" r:id="rId34" location="cm_rr=SE:8768636:EB:CAR&amp;recId=be7587f0-0c97-11ea-b286-29e1798dd700&amp;wId=5d9c43c72240796cf5b81037"/>
    <hyperlink ref="C27" r:id="rId35"/>
    <hyperlink ref="C28" r:id="rId36"/>
    <hyperlink ref="D28" r:id="rId37"/>
    <hyperlink ref="C40" r:id="rId38"/>
    <hyperlink ref="C35" r:id="rId39"/>
    <hyperlink ref="C36" r:id="rId40"/>
    <hyperlink ref="C34" r:id="rId41"/>
    <hyperlink ref="C41" r:id="rId42"/>
    <hyperlink ref="C47" r:id="rId43"/>
    <hyperlink ref="C29" r:id="rId44"/>
    <hyperlink ref="C24" r:id="rId45" location="cm_rr=FP:7583423:SP:CAR&amp;recId=bf52da80-0c95-11ea-a62d-ff9fd1e2ca0d&amp;wId=5bb237a923fd9cbd691ab42e"/>
    <hyperlink ref="C32" r:id="rId46"/>
    <hyperlink ref="C49" r:id="rId47" location="couleur=noir&amp;ref=40672220457&amp;taille=s"/>
    <hyperlink ref="C50" r:id="rId48" location="ref=40179540496&amp;couleur=bleu-fonce&amp;taille=xl"/>
    <hyperlink ref="C51" r:id="rId49"/>
    <hyperlink ref="C52" r:id="rId50"/>
    <hyperlink ref="C54" r:id="rId51"/>
    <hyperlink ref="C55" r:id="rId52"/>
    <hyperlink ref="C56" r:id="rId53"/>
  </hyperlinks>
  <pageMargins left="0.7" right="0.7" top="0.75" bottom="0.75" header="0.3" footer="0.3"/>
  <pageSetup paperSize="9" orientation="portrait" horizontalDpi="0" verticalDpi="0" r:id="rId5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Supermarché</vt:lpstr>
      <vt:lpstr>Epicerie</vt:lpstr>
      <vt:lpstr>Prévisionnel Achats</vt:lpstr>
      <vt:lpstr>Supermarché!Zone_d_impression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Gerard</cp:lastModifiedBy>
  <cp:lastPrinted>2020-08-14T08:40:44Z</cp:lastPrinted>
  <dcterms:created xsi:type="dcterms:W3CDTF">2017-11-04T10:15:10Z</dcterms:created>
  <dcterms:modified xsi:type="dcterms:W3CDTF">2020-08-14T08:48:27Z</dcterms:modified>
</cp:coreProperties>
</file>