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510"/>
  </bookViews>
  <sheets>
    <sheet name="Compta par mois" sheetId="1" r:id="rId1"/>
  </sheets>
  <externalReferences>
    <externalReference r:id="rId2"/>
  </externalReferences>
  <definedNames>
    <definedName name="_xlnm._FilterDatabase" localSheetId="0" hidden="1">'Compta par mois'!$A$4:$K$21</definedName>
    <definedName name="Adresse" comment="liste des clients dans bilan détaillé">[1]!Tableau_bilan_détaillé[Adresse]</definedName>
    <definedName name="code_postal" comment="liste déroulante des codes postales">[1]Liste_Communes!$B$1:$B$363</definedName>
    <definedName name="commune_sarthe" comment="liste déroulante des communes">[1]Liste_Communes!$C$1:$C$363</definedName>
    <definedName name="communes" comment="liste des communes intervenus pour un nids">[1]!Tableau_bilan_détaillé[Commune]</definedName>
    <definedName name="compta_dates" comment="dates dans le tableau compta mois ">Tableau_compta[Dates]</definedName>
    <definedName name="config_désignations">[1]Config!$F$3:$F$8</definedName>
    <definedName name="config_facturation" comment="DEVIS OU FACTURE">[1]Config!$E$3:$E$5</definedName>
    <definedName name="config_mois" comment="liste des mois ">[1]Config!$K$3:$K$15</definedName>
    <definedName name="config_mouvements">[1]Config!$G$4:$G$26</definedName>
    <definedName name="config_prestation_nids" comment="liste déroulante des prestations d' interventions">[1]Config!$H$3:$H$28</definedName>
    <definedName name="config_tarifs_nids" comment="liste déroulante des tarifs">[1]Config!$I$3:$I$25</definedName>
    <definedName name="config_trimestre">[1]Config!$L$3:$L$7</definedName>
    <definedName name="config_tva" comment="taux de tva">[1]Config!$J$4:$J$6</definedName>
    <definedName name="dates" comment="liste des dates d'interventions clients &quot;bilan&quot;">[1]!Tableau_bilan_détaillé[date]</definedName>
    <definedName name="encaissements" comment="liste des modes de paiements des clients &quot;bilan&quot;">[1]!Tableau_bilan_détaillé[Encaissements]</definedName>
    <definedName name="listeN°_FACTURE" comment="liste des factures réalisées" localSheetId="0">[1]!Tableau_bilan_détaillé[N° Facture]</definedName>
    <definedName name="N°_Facture">[1]!Tableau_bilan_détaillé[N° Facture]</definedName>
    <definedName name="TITRES">'Compta par mois'!$C$1:$I$2</definedName>
    <definedName name="_xlnm.Print_Area" localSheetId="0">'Compta par mois'!$A$5:$K$27</definedName>
  </definedNames>
  <calcPr calcId="125725"/>
</workbook>
</file>

<file path=xl/calcChain.xml><?xml version="1.0" encoding="utf-8"?>
<calcChain xmlns="http://schemas.openxmlformats.org/spreadsheetml/2006/main">
  <c r="B5" i="1"/>
  <c r="B6"/>
  <c r="B7"/>
  <c r="B8"/>
  <c r="B9"/>
  <c r="B10"/>
  <c r="B11"/>
  <c r="B12"/>
  <c r="B13"/>
  <c r="B14"/>
  <c r="B15"/>
  <c r="B16"/>
  <c r="B17"/>
  <c r="B18"/>
  <c r="B19"/>
  <c r="B20"/>
  <c r="B21"/>
  <c r="A21"/>
  <c r="A20"/>
  <c r="A19"/>
  <c r="A18"/>
  <c r="A17"/>
  <c r="A16"/>
  <c r="A15"/>
  <c r="A14"/>
  <c r="A13"/>
  <c r="A12"/>
  <c r="A11"/>
  <c r="A10"/>
  <c r="A9"/>
  <c r="A8"/>
  <c r="A7"/>
  <c r="A6"/>
  <c r="AJ5"/>
  <c r="AI5"/>
  <c r="AH5"/>
  <c r="AG5"/>
  <c r="O5"/>
  <c r="AF5" l="1"/>
  <c r="A5"/>
  <c r="AJ4"/>
  <c r="AI4"/>
  <c r="AH4"/>
  <c r="AG4"/>
  <c r="AJ3"/>
  <c r="AI3"/>
  <c r="AH3"/>
  <c r="AF2" s="1"/>
  <c r="AG3"/>
  <c r="AA2"/>
  <c r="Z2"/>
  <c r="I1"/>
  <c r="H1"/>
  <c r="AG2" s="1"/>
  <c r="I2" l="1"/>
</calcChain>
</file>

<file path=xl/sharedStrings.xml><?xml version="1.0" encoding="utf-8"?>
<sst xmlns="http://schemas.openxmlformats.org/spreadsheetml/2006/main" count="54" uniqueCount="37">
  <si>
    <t>COMPTA 2020</t>
  </si>
  <si>
    <t>controles</t>
  </si>
  <si>
    <t>contrôle</t>
  </si>
  <si>
    <t>SOLDE COMPTE début année 2021</t>
  </si>
  <si>
    <t xml:space="preserve">SOLDE EN COURS </t>
  </si>
  <si>
    <t xml:space="preserve">COMPTA </t>
  </si>
  <si>
    <t>Mois</t>
  </si>
  <si>
    <t>Trimestre</t>
  </si>
  <si>
    <t>Dates</t>
  </si>
  <si>
    <t>Désignations</t>
  </si>
  <si>
    <t>MOUVEMENTS</t>
  </si>
  <si>
    <t>Dépense ttc</t>
  </si>
  <si>
    <t>TVA Payé</t>
  </si>
  <si>
    <t>CREDIT</t>
  </si>
  <si>
    <t>DEBIT</t>
  </si>
  <si>
    <t>Pointé</t>
  </si>
  <si>
    <t>Commentaire</t>
  </si>
  <si>
    <t>montant</t>
  </si>
  <si>
    <t>taux tva</t>
  </si>
  <si>
    <t>prix ht</t>
  </si>
  <si>
    <t>FONCTIONNEMENT</t>
  </si>
  <si>
    <t>restaurant</t>
  </si>
  <si>
    <t>mobile / banque</t>
  </si>
  <si>
    <t xml:space="preserve">COMMUNICATION </t>
  </si>
  <si>
    <t>site internet</t>
  </si>
  <si>
    <t>salaire</t>
  </si>
  <si>
    <t>VÉHICULE</t>
  </si>
  <si>
    <t>mécanique</t>
  </si>
  <si>
    <t>BANQUE</t>
  </si>
  <si>
    <t>Dépot Banque</t>
  </si>
  <si>
    <t>N°896874" 10 chèques</t>
  </si>
  <si>
    <t>carburant</t>
  </si>
  <si>
    <t>habillement</t>
  </si>
  <si>
    <t>achat</t>
  </si>
  <si>
    <t>pub</t>
  </si>
  <si>
    <t>pointé</t>
  </si>
  <si>
    <t>N° 45897 "12 chèques</t>
  </si>
</sst>
</file>

<file path=xl/styles.xml><?xml version="1.0" encoding="utf-8"?>
<styleSheet xmlns="http://schemas.openxmlformats.org/spreadsheetml/2006/main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_ ;[Red]\-#,##0\ "/>
    <numFmt numFmtId="166" formatCode="_(&quot;€&quot;* #,##0.00_);_(&quot;€&quot;* \(#,##0.00\);_(&quot;€&quot;* &quot;-&quot;??_);_(@_)"/>
    <numFmt numFmtId="167" formatCode="[$-40C]mmmm\-yy;@"/>
    <numFmt numFmtId="168" formatCode="[$-40C]mmm\-yy;@"/>
    <numFmt numFmtId="169" formatCode="_-* #,##0.00\ [$€-40C]_-;\-* #,##0.00\ [$€-40C]_-;_-* &quot;-&quot;??\ [$€-40C]_-;_-@_-"/>
    <numFmt numFmtId="170" formatCode="#,##0.00\ [$€-40C];[Red]\-#,##0.00\ [$€-40C]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1155CC"/>
      <name val="Arial"/>
      <family val="2"/>
    </font>
    <font>
      <b/>
      <sz val="14"/>
      <color rgb="FF1155CC"/>
      <name val="Arial"/>
      <family val="2"/>
    </font>
    <font>
      <b/>
      <sz val="11"/>
      <color theme="8" tint="-0.249977111117893"/>
      <name val="Arial"/>
      <family val="2"/>
    </font>
    <font>
      <b/>
      <sz val="11"/>
      <color rgb="FFFF0000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Arial"/>
      <family val="2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C7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3" fillId="0" borderId="0"/>
  </cellStyleXfs>
  <cellXfs count="94">
    <xf numFmtId="0" fontId="0" fillId="0" borderId="0" xfId="0"/>
    <xf numFmtId="0" fontId="5" fillId="2" borderId="0" xfId="0" applyFont="1" applyFill="1" applyBorder="1"/>
    <xf numFmtId="0" fontId="7" fillId="2" borderId="0" xfId="0" applyFont="1" applyFill="1" applyBorder="1" applyAlignment="1">
      <alignment horizontal="center" wrapText="1"/>
    </xf>
    <xf numFmtId="8" fontId="8" fillId="2" borderId="0" xfId="0" applyNumberFormat="1" applyFont="1" applyFill="1" applyBorder="1" applyAlignment="1">
      <alignment wrapText="1"/>
    </xf>
    <xf numFmtId="8" fontId="9" fillId="2" borderId="0" xfId="0" applyNumberFormat="1" applyFont="1" applyFill="1" applyBorder="1" applyAlignment="1">
      <alignment wrapText="1"/>
    </xf>
    <xf numFmtId="8" fontId="10" fillId="2" borderId="0" xfId="0" applyNumberFormat="1" applyFont="1" applyFill="1" applyBorder="1" applyAlignment="1">
      <alignment horizontal="right" vertical="center" wrapText="1"/>
    </xf>
    <xf numFmtId="8" fontId="11" fillId="3" borderId="0" xfId="0" applyNumberFormat="1" applyFont="1" applyFill="1" applyBorder="1" applyAlignment="1">
      <alignment horizontal="right" vertical="center" wrapText="1"/>
    </xf>
    <xf numFmtId="164" fontId="0" fillId="4" borderId="0" xfId="0" applyNumberFormat="1" applyFill="1"/>
    <xf numFmtId="0" fontId="0" fillId="4" borderId="0" xfId="0" applyFill="1"/>
    <xf numFmtId="8" fontId="4" fillId="4" borderId="0" xfId="0" applyNumberFormat="1" applyFont="1" applyFill="1"/>
    <xf numFmtId="0" fontId="0" fillId="5" borderId="0" xfId="0" applyFill="1" applyAlignment="1">
      <alignment horizontal="center" vertical="center"/>
    </xf>
    <xf numFmtId="165" fontId="0" fillId="5" borderId="0" xfId="0" applyNumberFormat="1" applyFill="1" applyAlignment="1">
      <alignment horizontal="center" vertical="center"/>
    </xf>
    <xf numFmtId="0" fontId="0" fillId="5" borderId="0" xfId="0" applyFill="1"/>
    <xf numFmtId="0" fontId="5" fillId="3" borderId="0" xfId="0" applyFont="1" applyFill="1" applyBorder="1"/>
    <xf numFmtId="14" fontId="12" fillId="3" borderId="0" xfId="0" applyNumberFormat="1" applyFont="1" applyFill="1" applyBorder="1" applyAlignment="1">
      <alignment wrapText="1"/>
    </xf>
    <xf numFmtId="164" fontId="12" fillId="3" borderId="0" xfId="3" applyNumberFormat="1" applyFont="1" applyFill="1" applyBorder="1" applyAlignment="1">
      <alignment wrapText="1"/>
    </xf>
    <xf numFmtId="0" fontId="12" fillId="3" borderId="0" xfId="0" applyFont="1" applyFill="1" applyBorder="1" applyAlignment="1">
      <alignment wrapText="1"/>
    </xf>
    <xf numFmtId="0" fontId="12" fillId="3" borderId="0" xfId="0" applyFont="1" applyFill="1" applyBorder="1" applyAlignment="1">
      <alignment horizontal="center" wrapText="1"/>
    </xf>
    <xf numFmtId="8" fontId="12" fillId="3" borderId="0" xfId="0" applyNumberFormat="1" applyFont="1" applyFill="1" applyBorder="1" applyAlignment="1">
      <alignment wrapText="1"/>
    </xf>
    <xf numFmtId="8" fontId="13" fillId="3" borderId="0" xfId="0" applyNumberFormat="1" applyFont="1" applyFill="1" applyBorder="1" applyAlignment="1">
      <alignment wrapText="1"/>
    </xf>
    <xf numFmtId="0" fontId="0" fillId="4" borderId="0" xfId="0" applyFill="1" applyBorder="1"/>
    <xf numFmtId="44" fontId="0" fillId="6" borderId="0" xfId="1" applyFont="1" applyFill="1" applyAlignment="1">
      <alignment horizontal="center" vertical="center" wrapText="1"/>
    </xf>
    <xf numFmtId="0" fontId="0" fillId="6" borderId="0" xfId="0" applyFill="1"/>
    <xf numFmtId="8" fontId="0" fillId="5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7" fontId="3" fillId="2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8" fontId="0" fillId="7" borderId="0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8" fontId="5" fillId="0" borderId="1" xfId="0" applyNumberFormat="1" applyFont="1" applyFill="1" applyBorder="1" applyAlignment="1">
      <alignment horizontal="left"/>
    </xf>
    <xf numFmtId="8" fontId="13" fillId="0" borderId="1" xfId="0" applyNumberFormat="1" applyFont="1" applyFill="1" applyBorder="1" applyAlignment="1">
      <alignment horizontal="left" wrapText="1"/>
    </xf>
    <xf numFmtId="8" fontId="11" fillId="0" borderId="1" xfId="0" applyNumberFormat="1" applyFont="1" applyFill="1" applyBorder="1" applyAlignment="1">
      <alignment horizontal="left" vertical="center" wrapText="1"/>
    </xf>
    <xf numFmtId="8" fontId="15" fillId="0" borderId="1" xfId="0" applyNumberFormat="1" applyFont="1" applyFill="1" applyBorder="1" applyAlignment="1">
      <alignment horizontal="left" vertical="center"/>
    </xf>
    <xf numFmtId="8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Border="1"/>
    <xf numFmtId="168" fontId="11" fillId="3" borderId="3" xfId="0" applyNumberFormat="1" applyFont="1" applyFill="1" applyBorder="1" applyAlignment="1">
      <alignment horizontal="right" vertical="center" wrapText="1"/>
    </xf>
    <xf numFmtId="0" fontId="16" fillId="8" borderId="4" xfId="0" applyNumberFormat="1" applyFont="1" applyFill="1" applyBorder="1" applyAlignment="1">
      <alignment horizontal="center"/>
    </xf>
    <xf numFmtId="14" fontId="13" fillId="8" borderId="3" xfId="0" applyNumberFormat="1" applyFont="1" applyFill="1" applyBorder="1" applyAlignment="1">
      <alignment horizontal="right" vertical="center" wrapText="1"/>
    </xf>
    <xf numFmtId="0" fontId="17" fillId="0" borderId="4" xfId="0" applyFont="1" applyBorder="1" applyAlignment="1">
      <alignment horizontal="left" wrapText="1"/>
    </xf>
    <xf numFmtId="0" fontId="0" fillId="0" borderId="4" xfId="0" applyBorder="1"/>
    <xf numFmtId="169" fontId="0" fillId="0" borderId="4" xfId="0" applyNumberFormat="1" applyFont="1" applyBorder="1" applyAlignment="1">
      <alignment horizontal="center" vertical="center"/>
    </xf>
    <xf numFmtId="170" fontId="0" fillId="0" borderId="4" xfId="0" applyNumberFormat="1" applyFont="1" applyBorder="1" applyAlignment="1">
      <alignment horizontal="center" vertical="center"/>
    </xf>
    <xf numFmtId="8" fontId="0" fillId="0" borderId="4" xfId="0" applyNumberFormat="1" applyBorder="1" applyAlignment="1">
      <alignment horizontal="center"/>
    </xf>
    <xf numFmtId="8" fontId="2" fillId="0" borderId="4" xfId="0" applyNumberFormat="1" applyFont="1" applyBorder="1" applyAlignment="1">
      <alignment horizontal="center"/>
    </xf>
    <xf numFmtId="8" fontId="18" fillId="0" borderId="4" xfId="0" applyNumberFormat="1" applyFont="1" applyFill="1" applyBorder="1" applyAlignment="1">
      <alignment horizontal="right" vertical="center"/>
    </xf>
    <xf numFmtId="8" fontId="18" fillId="0" borderId="4" xfId="0" applyNumberFormat="1" applyFont="1" applyBorder="1" applyAlignment="1">
      <alignment horizontal="right" vertical="center"/>
    </xf>
    <xf numFmtId="44" fontId="0" fillId="4" borderId="0" xfId="1" applyFont="1" applyFill="1" applyAlignment="1">
      <alignment horizontal="center"/>
    </xf>
    <xf numFmtId="9" fontId="0" fillId="4" borderId="0" xfId="2" applyFont="1" applyFill="1" applyAlignment="1">
      <alignment horizontal="center"/>
    </xf>
    <xf numFmtId="44" fontId="0" fillId="4" borderId="0" xfId="0" applyNumberFormat="1" applyFill="1" applyAlignment="1">
      <alignment horizontal="center"/>
    </xf>
    <xf numFmtId="8" fontId="0" fillId="0" borderId="0" xfId="0" applyNumberFormat="1"/>
    <xf numFmtId="0" fontId="17" fillId="9" borderId="4" xfId="0" applyFont="1" applyFill="1" applyBorder="1" applyAlignment="1">
      <alignment horizontal="left" wrapText="1"/>
    </xf>
    <xf numFmtId="0" fontId="0" fillId="8" borderId="4" xfId="0" applyFill="1" applyBorder="1"/>
    <xf numFmtId="169" fontId="0" fillId="9" borderId="4" xfId="0" applyNumberFormat="1" applyFont="1" applyFill="1" applyBorder="1" applyAlignment="1">
      <alignment horizontal="center" vertical="center"/>
    </xf>
    <xf numFmtId="170" fontId="0" fillId="9" borderId="4" xfId="0" applyNumberFormat="1" applyFont="1" applyFill="1" applyBorder="1" applyAlignment="1">
      <alignment horizontal="center" vertical="center"/>
    </xf>
    <xf numFmtId="8" fontId="0" fillId="9" borderId="4" xfId="0" applyNumberFormat="1" applyFill="1" applyBorder="1" applyAlignment="1">
      <alignment horizontal="center"/>
    </xf>
    <xf numFmtId="8" fontId="2" fillId="9" borderId="4" xfId="0" applyNumberFormat="1" applyFont="1" applyFill="1" applyBorder="1" applyAlignment="1">
      <alignment horizontal="center"/>
    </xf>
    <xf numFmtId="8" fontId="18" fillId="9" borderId="4" xfId="0" applyNumberFormat="1" applyFont="1" applyFill="1" applyBorder="1" applyAlignment="1">
      <alignment horizontal="right" vertical="center"/>
    </xf>
    <xf numFmtId="8" fontId="4" fillId="4" borderId="0" xfId="0" applyNumberFormat="1" applyFont="1" applyFill="1" applyBorder="1" applyAlignment="1">
      <alignment horizontal="center"/>
    </xf>
    <xf numFmtId="0" fontId="16" fillId="0" borderId="4" xfId="0" applyNumberFormat="1" applyFont="1" applyFill="1" applyBorder="1" applyAlignment="1">
      <alignment horizontal="center"/>
    </xf>
    <xf numFmtId="0" fontId="4" fillId="4" borderId="0" xfId="0" applyFont="1" applyFill="1" applyBorder="1"/>
    <xf numFmtId="0" fontId="17" fillId="8" borderId="4" xfId="0" applyFont="1" applyFill="1" applyBorder="1" applyAlignment="1">
      <alignment horizontal="left" wrapText="1"/>
    </xf>
    <xf numFmtId="169" fontId="0" fillId="8" borderId="4" xfId="0" applyNumberFormat="1" applyFont="1" applyFill="1" applyBorder="1" applyAlignment="1">
      <alignment horizontal="center" vertical="center"/>
    </xf>
    <xf numFmtId="170" fontId="0" fillId="8" borderId="4" xfId="0" applyNumberFormat="1" applyFont="1" applyFill="1" applyBorder="1" applyAlignment="1">
      <alignment horizontal="center" vertical="center"/>
    </xf>
    <xf numFmtId="8" fontId="0" fillId="8" borderId="4" xfId="0" applyNumberFormat="1" applyFill="1" applyBorder="1" applyAlignment="1">
      <alignment horizontal="center"/>
    </xf>
    <xf numFmtId="8" fontId="2" fillId="8" borderId="4" xfId="0" applyNumberFormat="1" applyFont="1" applyFill="1" applyBorder="1" applyAlignment="1">
      <alignment horizontal="center"/>
    </xf>
    <xf numFmtId="8" fontId="18" fillId="8" borderId="4" xfId="0" applyNumberFormat="1" applyFont="1" applyFill="1" applyBorder="1" applyAlignment="1">
      <alignment horizontal="right" vertical="center"/>
    </xf>
    <xf numFmtId="169" fontId="0" fillId="0" borderId="4" xfId="0" applyNumberFormat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center"/>
    </xf>
    <xf numFmtId="8" fontId="17" fillId="3" borderId="3" xfId="0" applyNumberFormat="1" applyFont="1" applyFill="1" applyBorder="1" applyAlignment="1">
      <alignment horizontal="left" wrapText="1"/>
    </xf>
    <xf numFmtId="8" fontId="11" fillId="3" borderId="3" xfId="0" applyNumberFormat="1" applyFont="1" applyFill="1" applyBorder="1" applyAlignment="1">
      <alignment horizontal="right" vertical="center" wrapText="1"/>
    </xf>
    <xf numFmtId="169" fontId="0" fillId="3" borderId="3" xfId="0" applyNumberFormat="1" applyFont="1" applyFill="1" applyBorder="1" applyAlignment="1">
      <alignment horizontal="center" vertical="center"/>
    </xf>
    <xf numFmtId="170" fontId="0" fillId="3" borderId="3" xfId="0" applyNumberFormat="1" applyFont="1" applyFill="1" applyBorder="1" applyAlignment="1">
      <alignment horizontal="center" vertical="center"/>
    </xf>
    <xf numFmtId="8" fontId="11" fillId="3" borderId="3" xfId="0" applyNumberFormat="1" applyFont="1" applyFill="1" applyBorder="1" applyAlignment="1">
      <alignment horizontal="center" vertical="center"/>
    </xf>
    <xf numFmtId="8" fontId="2" fillId="3" borderId="3" xfId="0" applyNumberFormat="1" applyFont="1" applyFill="1" applyBorder="1" applyAlignment="1">
      <alignment horizontal="center" vertical="center"/>
    </xf>
    <xf numFmtId="8" fontId="18" fillId="0" borderId="3" xfId="0" applyNumberFormat="1" applyFont="1" applyFill="1" applyBorder="1" applyAlignment="1">
      <alignment horizontal="right" vertical="center"/>
    </xf>
    <xf numFmtId="8" fontId="18" fillId="3" borderId="3" xfId="0" applyNumberFormat="1" applyFont="1" applyFill="1" applyBorder="1" applyAlignment="1">
      <alignment horizontal="right" vertical="center"/>
    </xf>
    <xf numFmtId="8" fontId="2" fillId="0" borderId="0" xfId="0" applyNumberFormat="1" applyFont="1"/>
    <xf numFmtId="14" fontId="19" fillId="0" borderId="0" xfId="0" applyNumberFormat="1" applyFont="1"/>
    <xf numFmtId="49" fontId="0" fillId="0" borderId="0" xfId="0" applyNumberFormat="1"/>
    <xf numFmtId="0" fontId="0" fillId="0" borderId="0" xfId="0" applyAlignment="1">
      <alignment horizontal="center"/>
    </xf>
    <xf numFmtId="8" fontId="18" fillId="0" borderId="0" xfId="0" applyNumberFormat="1" applyFont="1" applyAlignment="1">
      <alignment horizontal="right" vertical="center"/>
    </xf>
    <xf numFmtId="14" fontId="6" fillId="2" borderId="0" xfId="0" quotePrefix="1" applyNumberFormat="1" applyFont="1" applyFill="1" applyBorder="1" applyAlignment="1">
      <alignment horizontal="left"/>
    </xf>
    <xf numFmtId="14" fontId="6" fillId="2" borderId="0" xfId="0" applyNumberFormat="1" applyFont="1" applyFill="1" applyBorder="1" applyAlignment="1">
      <alignment horizontal="left"/>
    </xf>
    <xf numFmtId="14" fontId="14" fillId="0" borderId="1" xfId="0" applyNumberFormat="1" applyFont="1" applyFill="1" applyBorder="1" applyAlignment="1">
      <alignment horizontal="left" vertical="center"/>
    </xf>
    <xf numFmtId="14" fontId="13" fillId="3" borderId="0" xfId="0" applyNumberFormat="1" applyFont="1" applyFill="1" applyBorder="1" applyAlignment="1">
      <alignment horizontal="right" vertical="center" wrapText="1"/>
    </xf>
    <xf numFmtId="49" fontId="5" fillId="2" borderId="0" xfId="0" applyNumberFormat="1" applyFont="1" applyFill="1" applyBorder="1"/>
    <xf numFmtId="49" fontId="5" fillId="3" borderId="0" xfId="0" applyNumberFormat="1" applyFont="1" applyFill="1" applyBorder="1"/>
    <xf numFmtId="49" fontId="5" fillId="0" borderId="1" xfId="0" applyNumberFormat="1" applyFont="1" applyFill="1" applyBorder="1" applyAlignment="1">
      <alignment horizontal="left"/>
    </xf>
    <xf numFmtId="49" fontId="11" fillId="3" borderId="0" xfId="0" applyNumberFormat="1" applyFont="1" applyFill="1" applyBorder="1" applyAlignment="1">
      <alignment horizontal="right" vertical="center" wrapText="1"/>
    </xf>
    <xf numFmtId="49" fontId="5" fillId="0" borderId="0" xfId="0" applyNumberFormat="1" applyFont="1" applyFill="1"/>
    <xf numFmtId="0" fontId="20" fillId="0" borderId="0" xfId="0" applyNumberFormat="1" applyFont="1" applyFill="1" applyAlignment="1">
      <alignment horizontal="center" vertical="center"/>
    </xf>
  </cellXfs>
  <cellStyles count="5">
    <cellStyle name="Monétaire" xfId="1" builtinId="4"/>
    <cellStyle name="Monétaire 2" xfId="3"/>
    <cellStyle name="Normal" xfId="0" builtinId="0"/>
    <cellStyle name="Normal 2" xfId="4"/>
    <cellStyle name="Pourcentage" xfId="2" builtinId="5"/>
  </cellStyles>
  <dxfs count="36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sz val="10"/>
      </font>
      <numFmt numFmtId="19" formatCode="dd/mm/yyyy"/>
      <fill>
        <patternFill patternType="solid">
          <fgColor indexed="64"/>
          <bgColor theme="4" tint="0.79998168889431442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/>
        <color theme="7" tint="0.79998168889431442"/>
      </font>
      <fill>
        <patternFill>
          <bgColor rgb="FF9D87B7"/>
        </patternFill>
      </fill>
    </dxf>
    <dxf>
      <font>
        <b val="0"/>
        <i/>
        <color rgb="FFC00000"/>
      </font>
      <fill>
        <patternFill>
          <bgColor theme="7" tint="0.39994506668294322"/>
        </patternFill>
      </fill>
    </dxf>
    <dxf>
      <font>
        <b val="0"/>
        <i/>
        <color rgb="FFC00000"/>
      </font>
      <fill>
        <patternFill>
          <bgColor theme="7" tint="0.59996337778862885"/>
        </patternFill>
      </fill>
    </dxf>
    <dxf>
      <font>
        <b val="0"/>
        <i/>
        <color rgb="FFC00000"/>
      </font>
      <fill>
        <patternFill>
          <fgColor theme="8" tint="0.79998168889431442"/>
          <bgColor theme="7" tint="0.79998168889431442"/>
        </patternFill>
      </fill>
    </dxf>
    <dxf>
      <font>
        <b val="0"/>
        <i/>
        <color theme="7" tint="0.79998168889431442"/>
      </font>
      <fill>
        <patternFill>
          <bgColor rgb="FF9D87B7"/>
        </patternFill>
      </fill>
    </dxf>
    <dxf>
      <font>
        <b val="0"/>
        <i/>
        <color rgb="FFC00000"/>
      </font>
      <fill>
        <patternFill>
          <bgColor theme="7" tint="0.39994506668294322"/>
        </patternFill>
      </fill>
    </dxf>
    <dxf>
      <font>
        <b val="0"/>
        <i/>
        <color rgb="FFC00000"/>
      </font>
      <fill>
        <patternFill>
          <bgColor theme="7" tint="0.59996337778862885"/>
        </patternFill>
      </fill>
    </dxf>
    <dxf>
      <font>
        <b val="0"/>
        <i/>
        <color rgb="FFC00000"/>
      </font>
      <fill>
        <patternFill>
          <fgColor theme="8" tint="0.79998168889431442"/>
          <bgColor theme="7" tint="0.79998168889431442"/>
        </patternFill>
      </fill>
    </dxf>
    <dxf>
      <font>
        <b val="0"/>
        <i/>
        <color theme="7" tint="0.79998168889431442"/>
      </font>
      <fill>
        <patternFill>
          <bgColor rgb="FF9D87B7"/>
        </patternFill>
      </fill>
    </dxf>
    <dxf>
      <font>
        <b val="0"/>
        <i/>
        <color rgb="FFC00000"/>
      </font>
      <fill>
        <patternFill>
          <bgColor theme="7" tint="0.39994506668294322"/>
        </patternFill>
      </fill>
    </dxf>
    <dxf>
      <font>
        <b val="0"/>
        <i/>
        <color rgb="FFC00000"/>
      </font>
      <fill>
        <patternFill>
          <bgColor theme="7" tint="0.59996337778862885"/>
        </patternFill>
      </fill>
    </dxf>
    <dxf>
      <font>
        <b val="0"/>
        <i/>
        <color rgb="FFC00000"/>
      </font>
      <fill>
        <patternFill>
          <fgColor theme="8" tint="0.79998168889431442"/>
          <bgColor theme="7" tint="0.79998168889431442"/>
        </patternFill>
      </fill>
    </dxf>
    <dxf>
      <font>
        <b val="0"/>
        <i/>
        <color theme="7" tint="0.79998168889431442"/>
      </font>
      <fill>
        <patternFill>
          <bgColor rgb="FF9D87B7"/>
        </patternFill>
      </fill>
    </dxf>
    <dxf>
      <font>
        <b val="0"/>
        <i/>
        <color rgb="FFC00000"/>
      </font>
      <fill>
        <patternFill>
          <bgColor theme="7" tint="0.39994506668294322"/>
        </patternFill>
      </fill>
    </dxf>
    <dxf>
      <font>
        <b val="0"/>
        <i/>
        <color rgb="FFC00000"/>
      </font>
      <fill>
        <patternFill>
          <bgColor theme="7" tint="0.59996337778862885"/>
        </patternFill>
      </fill>
    </dxf>
    <dxf>
      <font>
        <b val="0"/>
        <i/>
        <color rgb="FFC00000"/>
      </font>
      <fill>
        <patternFill>
          <fgColor theme="8" tint="0.79998168889431442"/>
          <bgColor theme="7" tint="0.79998168889431442"/>
        </patternFill>
      </fill>
    </dxf>
    <dxf>
      <border outline="0">
        <bottom style="thin">
          <color theme="4"/>
        </bottom>
      </border>
    </dxf>
    <dxf>
      <border outline="0">
        <top style="thin">
          <color theme="4"/>
        </top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minor"/>
      </font>
      <numFmt numFmtId="12" formatCode="#,##0.00\ &quot;€&quot;;[Red]\-#,##0.00\ &quot;€&quot;"/>
      <alignment horizontal="right" vertical="center" textRotation="0" wrapText="0" indent="0" relativeIndent="0" justifyLastLine="0" shrinkToFit="0" mergeCell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2" formatCode="#,##0.00\ &quot;€&quot;;[Red]\-#,##0.00\ &quot;€&quot;"/>
      <alignment horizontal="center" textRotation="0" wrapText="0" indent="0" relativeIndent="255" justifyLastLine="0" shrinkToFit="0" mergeCell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2" formatCode="#,##0.00\ &quot;€&quot;;[Red]\-#,##0.00\ &quot;€&quot;"/>
      <alignment horizontal="center" textRotation="0" wrapText="0" indent="0" relativeIndent="255" justifyLastLine="0" shrinkToFit="0" mergeCell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0" formatCode="#,##0.00\ [$€-40C];[Red]\-#,##0.00\ [$€-40C]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_-* #,##0.00\ [$€-40C]_-;\-* #,##0.00\ [$€-40C]_-;_-* &quot;-&quot;??\ [$€-40C]_-;_-@_-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1" indent="0" relativeIndent="0" justifyLastLine="0" shrinkToFit="0" mergeCell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numFmt numFmtId="168" formatCode="[$-40C]mmm\-yy;@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/>
        <color theme="7" tint="0.79998168889431442"/>
      </font>
      <fill>
        <patternFill>
          <bgColor rgb="FF9D87B7"/>
        </patternFill>
      </fill>
    </dxf>
    <dxf>
      <font>
        <b val="0"/>
        <i/>
        <color rgb="FFC00000"/>
      </font>
      <fill>
        <patternFill>
          <bgColor theme="7" tint="0.39994506668294322"/>
        </patternFill>
      </fill>
    </dxf>
    <dxf>
      <font>
        <b val="0"/>
        <i/>
        <color rgb="FFC00000"/>
      </font>
      <fill>
        <patternFill>
          <bgColor theme="7" tint="0.59996337778862885"/>
        </patternFill>
      </fill>
    </dxf>
    <dxf>
      <font>
        <b val="0"/>
        <i/>
        <color rgb="FFC00000"/>
      </font>
      <fill>
        <patternFill>
          <fgColor theme="8" tint="0.79998168889431442"/>
          <bgColor theme="7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6297"/>
  <ax:ocxPr ax:name="_ExtentY" ax:value="4048"/>
  <ax:ocxPr ax:name="_StockProps" ax:value="1"/>
  <ax:ocxPr ax:name="BackColor" ax:value="-2147483633"/>
  <ax:ocxPr ax:name="Year" ax:value="2020"/>
  <ax:ocxPr ax:name="Month" ax:value="11"/>
  <ax:ocxPr ax:name="Day" ax:value="22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161925</xdr:colOff>
      <xdr:row>1</xdr:row>
      <xdr:rowOff>247649</xdr:rowOff>
    </xdr:from>
    <xdr:to>
      <xdr:col>18</xdr:col>
      <xdr:colOff>109425</xdr:colOff>
      <xdr:row>3</xdr:row>
      <xdr:rowOff>175949</xdr:rowOff>
    </xdr:to>
    <xdr:grpSp>
      <xdr:nvGrpSpPr>
        <xdr:cNvPr id="2" name="Groupe 1"/>
        <xdr:cNvGrpSpPr/>
      </xdr:nvGrpSpPr>
      <xdr:grpSpPr>
        <a:xfrm>
          <a:off x="20326350" y="581024"/>
          <a:ext cx="900000" cy="576000"/>
          <a:chOff x="9686925" y="581024"/>
          <a:chExt cx="900000" cy="576000"/>
        </a:xfrm>
      </xdr:grpSpPr>
      <xdr:pic macro="[0]!fiche_compta_février">
        <xdr:nvPicPr>
          <xdr:cNvPr id="3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9686925" y="581024"/>
            <a:ext cx="900000" cy="567715"/>
          </a:xfrm>
          <a:prstGeom prst="rect">
            <a:avLst/>
          </a:prstGeom>
          <a:noFill/>
        </xdr:spPr>
      </xdr:pic>
      <xdr:sp macro="[0]!fiche_compta_février" textlink="">
        <xdr:nvSpPr>
          <xdr:cNvPr id="4" name="ZoneTexte 3"/>
          <xdr:cNvSpPr txBox="1"/>
        </xdr:nvSpPr>
        <xdr:spPr>
          <a:xfrm>
            <a:off x="9722679" y="962995"/>
            <a:ext cx="530754" cy="194029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FEVRIER</a:t>
            </a:r>
          </a:p>
        </xdr:txBody>
      </xdr:sp>
    </xdr:grpSp>
    <xdr:clientData/>
  </xdr:twoCellAnchor>
  <xdr:twoCellAnchor editAs="oneCell">
    <xdr:from>
      <xdr:col>19</xdr:col>
      <xdr:colOff>1019175</xdr:colOff>
      <xdr:row>4</xdr:row>
      <xdr:rowOff>114300</xdr:rowOff>
    </xdr:from>
    <xdr:to>
      <xdr:col>20</xdr:col>
      <xdr:colOff>833325</xdr:colOff>
      <xdr:row>7</xdr:row>
      <xdr:rowOff>61650</xdr:rowOff>
    </xdr:to>
    <xdr:grpSp>
      <xdr:nvGrpSpPr>
        <xdr:cNvPr id="5" name="Groupe 4"/>
        <xdr:cNvGrpSpPr/>
      </xdr:nvGrpSpPr>
      <xdr:grpSpPr>
        <a:xfrm>
          <a:off x="23088600" y="1304925"/>
          <a:ext cx="900000" cy="576000"/>
          <a:chOff x="12664477" y="1009650"/>
          <a:chExt cx="1527773" cy="855767"/>
        </a:xfrm>
      </xdr:grpSpPr>
      <xdr:pic macro="[0]!fiche_compta_janvier">
        <xdr:nvPicPr>
          <xdr:cNvPr id="6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7" name="ZoneTexte 6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18</xdr:col>
      <xdr:colOff>171450</xdr:colOff>
      <xdr:row>1</xdr:row>
      <xdr:rowOff>257175</xdr:rowOff>
    </xdr:from>
    <xdr:to>
      <xdr:col>19</xdr:col>
      <xdr:colOff>118950</xdr:colOff>
      <xdr:row>3</xdr:row>
      <xdr:rowOff>185475</xdr:rowOff>
    </xdr:to>
    <xdr:grpSp>
      <xdr:nvGrpSpPr>
        <xdr:cNvPr id="8" name="Groupe 7"/>
        <xdr:cNvGrpSpPr/>
      </xdr:nvGrpSpPr>
      <xdr:grpSpPr>
        <a:xfrm>
          <a:off x="21288375" y="590550"/>
          <a:ext cx="900000" cy="576000"/>
          <a:chOff x="12664477" y="1009650"/>
          <a:chExt cx="1527773" cy="855767"/>
        </a:xfrm>
      </xdr:grpSpPr>
      <xdr:pic macro="[0]!fiche_compta_mars">
        <xdr:nvPicPr>
          <xdr:cNvPr id="9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rs" textlink="">
        <xdr:nvSpPr>
          <xdr:cNvPr id="10" name="ZoneTexte 9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MARS</a:t>
            </a:r>
          </a:p>
        </xdr:txBody>
      </xdr:sp>
    </xdr:grpSp>
    <xdr:clientData/>
  </xdr:twoCellAnchor>
  <xdr:twoCellAnchor editAs="oneCell">
    <xdr:from>
      <xdr:col>16</xdr:col>
      <xdr:colOff>190500</xdr:colOff>
      <xdr:row>1</xdr:row>
      <xdr:rowOff>304800</xdr:rowOff>
    </xdr:from>
    <xdr:to>
      <xdr:col>16</xdr:col>
      <xdr:colOff>1090500</xdr:colOff>
      <xdr:row>4</xdr:row>
      <xdr:rowOff>15265</xdr:rowOff>
    </xdr:to>
    <xdr:grpSp>
      <xdr:nvGrpSpPr>
        <xdr:cNvPr id="11" name="Groupe 10"/>
        <xdr:cNvGrpSpPr/>
      </xdr:nvGrpSpPr>
      <xdr:grpSpPr>
        <a:xfrm>
          <a:off x="18869025" y="638175"/>
          <a:ext cx="900000" cy="567715"/>
          <a:chOff x="12664477" y="1009650"/>
          <a:chExt cx="1527773" cy="843458"/>
        </a:xfrm>
      </xdr:grpSpPr>
      <xdr:pic macro="[0]!fiche_compta_janvier">
        <xdr:nvPicPr>
          <xdr:cNvPr id="12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13" name="ZoneTexte 12"/>
          <xdr:cNvSpPr txBox="1"/>
        </xdr:nvSpPr>
        <xdr:spPr>
          <a:xfrm>
            <a:off x="12725169" y="1577147"/>
            <a:ext cx="957949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JANVIER</a:t>
            </a:r>
          </a:p>
        </xdr:txBody>
      </xdr:sp>
    </xdr:grpSp>
    <xdr:clientData/>
  </xdr:twoCellAnchor>
  <xdr:twoCellAnchor editAs="oneCell">
    <xdr:from>
      <xdr:col>16</xdr:col>
      <xdr:colOff>133350</xdr:colOff>
      <xdr:row>7</xdr:row>
      <xdr:rowOff>161925</xdr:rowOff>
    </xdr:from>
    <xdr:to>
      <xdr:col>16</xdr:col>
      <xdr:colOff>1033350</xdr:colOff>
      <xdr:row>10</xdr:row>
      <xdr:rowOff>109275</xdr:rowOff>
    </xdr:to>
    <xdr:grpSp>
      <xdr:nvGrpSpPr>
        <xdr:cNvPr id="14" name="Groupe 13"/>
        <xdr:cNvGrpSpPr/>
      </xdr:nvGrpSpPr>
      <xdr:grpSpPr>
        <a:xfrm>
          <a:off x="18811875" y="1981200"/>
          <a:ext cx="900000" cy="576000"/>
          <a:chOff x="12664477" y="1009650"/>
          <a:chExt cx="1527773" cy="855767"/>
        </a:xfrm>
      </xdr:grpSpPr>
      <xdr:pic macro="[0]!fiche_compta_mai">
        <xdr:nvPicPr>
          <xdr:cNvPr id="15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i" textlink="">
        <xdr:nvSpPr>
          <xdr:cNvPr id="16" name="ZoneTexte 15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MAI</a:t>
            </a:r>
          </a:p>
        </xdr:txBody>
      </xdr:sp>
    </xdr:grpSp>
    <xdr:clientData/>
  </xdr:twoCellAnchor>
  <xdr:twoCellAnchor editAs="oneCell">
    <xdr:from>
      <xdr:col>17</xdr:col>
      <xdr:colOff>152400</xdr:colOff>
      <xdr:row>7</xdr:row>
      <xdr:rowOff>161925</xdr:rowOff>
    </xdr:from>
    <xdr:to>
      <xdr:col>18</xdr:col>
      <xdr:colOff>99900</xdr:colOff>
      <xdr:row>10</xdr:row>
      <xdr:rowOff>109275</xdr:rowOff>
    </xdr:to>
    <xdr:grpSp>
      <xdr:nvGrpSpPr>
        <xdr:cNvPr id="17" name="Groupe 16"/>
        <xdr:cNvGrpSpPr/>
      </xdr:nvGrpSpPr>
      <xdr:grpSpPr>
        <a:xfrm>
          <a:off x="20316825" y="1981200"/>
          <a:ext cx="900000" cy="576000"/>
          <a:chOff x="12664477" y="1009650"/>
          <a:chExt cx="1527773" cy="855767"/>
        </a:xfrm>
      </xdr:grpSpPr>
      <xdr:pic macro="[0]!fiche_compta_juin">
        <xdr:nvPicPr>
          <xdr:cNvPr id="18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n" textlink="">
        <xdr:nvSpPr>
          <xdr:cNvPr id="19" name="ZoneTexte 18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JUIN</a:t>
            </a:r>
          </a:p>
        </xdr:txBody>
      </xdr:sp>
    </xdr:grpSp>
    <xdr:clientData/>
  </xdr:twoCellAnchor>
  <xdr:twoCellAnchor editAs="oneCell">
    <xdr:from>
      <xdr:col>18</xdr:col>
      <xdr:colOff>180975</xdr:colOff>
      <xdr:row>7</xdr:row>
      <xdr:rowOff>171450</xdr:rowOff>
    </xdr:from>
    <xdr:to>
      <xdr:col>19</xdr:col>
      <xdr:colOff>128475</xdr:colOff>
      <xdr:row>10</xdr:row>
      <xdr:rowOff>118800</xdr:rowOff>
    </xdr:to>
    <xdr:grpSp>
      <xdr:nvGrpSpPr>
        <xdr:cNvPr id="20" name="Groupe 19"/>
        <xdr:cNvGrpSpPr/>
      </xdr:nvGrpSpPr>
      <xdr:grpSpPr>
        <a:xfrm>
          <a:off x="21297900" y="1990725"/>
          <a:ext cx="900000" cy="576000"/>
          <a:chOff x="12664477" y="1009650"/>
          <a:chExt cx="1527773" cy="855767"/>
        </a:xfrm>
      </xdr:grpSpPr>
      <xdr:pic macro="[0]!fiche_compta_juillet">
        <xdr:nvPicPr>
          <xdr:cNvPr id="21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llet" textlink="">
        <xdr:nvSpPr>
          <xdr:cNvPr id="22" name="ZoneTexte 21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JUILLET</a:t>
            </a:r>
          </a:p>
        </xdr:txBody>
      </xdr:sp>
    </xdr:grpSp>
    <xdr:clientData/>
  </xdr:twoCellAnchor>
  <xdr:twoCellAnchor editAs="oneCell">
    <xdr:from>
      <xdr:col>16</xdr:col>
      <xdr:colOff>161925</xdr:colOff>
      <xdr:row>13</xdr:row>
      <xdr:rowOff>161925</xdr:rowOff>
    </xdr:from>
    <xdr:to>
      <xdr:col>16</xdr:col>
      <xdr:colOff>1061925</xdr:colOff>
      <xdr:row>16</xdr:row>
      <xdr:rowOff>123825</xdr:rowOff>
    </xdr:to>
    <xdr:grpSp>
      <xdr:nvGrpSpPr>
        <xdr:cNvPr id="23" name="Groupe 22"/>
        <xdr:cNvGrpSpPr/>
      </xdr:nvGrpSpPr>
      <xdr:grpSpPr>
        <a:xfrm>
          <a:off x="18840450" y="3238500"/>
          <a:ext cx="900000" cy="590550"/>
          <a:chOff x="12664477" y="1009650"/>
          <a:chExt cx="1527773" cy="877384"/>
        </a:xfrm>
      </xdr:grpSpPr>
      <xdr:pic macro="[0]!fiche_compta_septembre">
        <xdr:nvPicPr>
          <xdr:cNvPr id="24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septembre" textlink="">
        <xdr:nvSpPr>
          <xdr:cNvPr id="25" name="ZoneTexte 24"/>
          <xdr:cNvSpPr txBox="1"/>
        </xdr:nvSpPr>
        <xdr:spPr>
          <a:xfrm>
            <a:off x="12725169" y="1577147"/>
            <a:ext cx="1184314" cy="30988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SEPTEMBRE</a:t>
            </a:r>
          </a:p>
        </xdr:txBody>
      </xdr:sp>
    </xdr:grpSp>
    <xdr:clientData/>
  </xdr:twoCellAnchor>
  <xdr:twoCellAnchor editAs="oneCell">
    <xdr:from>
      <xdr:col>17</xdr:col>
      <xdr:colOff>142875</xdr:colOff>
      <xdr:row>13</xdr:row>
      <xdr:rowOff>190500</xdr:rowOff>
    </xdr:from>
    <xdr:to>
      <xdr:col>18</xdr:col>
      <xdr:colOff>90375</xdr:colOff>
      <xdr:row>16</xdr:row>
      <xdr:rowOff>133350</xdr:rowOff>
    </xdr:to>
    <xdr:grpSp>
      <xdr:nvGrpSpPr>
        <xdr:cNvPr id="26" name="Groupe 25"/>
        <xdr:cNvGrpSpPr/>
      </xdr:nvGrpSpPr>
      <xdr:grpSpPr>
        <a:xfrm>
          <a:off x="20307300" y="3267075"/>
          <a:ext cx="900000" cy="571500"/>
          <a:chOff x="12664477" y="1009650"/>
          <a:chExt cx="1527773" cy="849081"/>
        </a:xfrm>
      </xdr:grpSpPr>
      <xdr:pic macro="[0]!fiche_compta_octobre">
        <xdr:nvPicPr>
          <xdr:cNvPr id="27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octobre" textlink="">
        <xdr:nvSpPr>
          <xdr:cNvPr id="28" name="ZoneTexte 27"/>
          <xdr:cNvSpPr txBox="1"/>
        </xdr:nvSpPr>
        <xdr:spPr>
          <a:xfrm>
            <a:off x="12725170" y="1577147"/>
            <a:ext cx="1071132" cy="281584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OCTOBRE</a:t>
            </a:r>
          </a:p>
        </xdr:txBody>
      </xdr:sp>
    </xdr:grpSp>
    <xdr:clientData/>
  </xdr:twoCellAnchor>
  <xdr:twoCellAnchor editAs="oneCell">
    <xdr:from>
      <xdr:col>18</xdr:col>
      <xdr:colOff>180975</xdr:colOff>
      <xdr:row>13</xdr:row>
      <xdr:rowOff>190500</xdr:rowOff>
    </xdr:from>
    <xdr:to>
      <xdr:col>19</xdr:col>
      <xdr:colOff>128475</xdr:colOff>
      <xdr:row>16</xdr:row>
      <xdr:rowOff>129564</xdr:rowOff>
    </xdr:to>
    <xdr:grpSp>
      <xdr:nvGrpSpPr>
        <xdr:cNvPr id="29" name="Groupe 28"/>
        <xdr:cNvGrpSpPr/>
      </xdr:nvGrpSpPr>
      <xdr:grpSpPr>
        <a:xfrm>
          <a:off x="21297900" y="3267075"/>
          <a:ext cx="900000" cy="567714"/>
          <a:chOff x="12664477" y="1009650"/>
          <a:chExt cx="1527773" cy="843458"/>
        </a:xfrm>
      </xdr:grpSpPr>
      <xdr:pic macro="[0]!fiche_compta_novembre">
        <xdr:nvPicPr>
          <xdr:cNvPr id="30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novembre" textlink="">
        <xdr:nvSpPr>
          <xdr:cNvPr id="31" name="ZoneTexte 30"/>
          <xdr:cNvSpPr txBox="1"/>
        </xdr:nvSpPr>
        <xdr:spPr>
          <a:xfrm>
            <a:off x="12725169" y="1577146"/>
            <a:ext cx="1161107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NOVEMBRE</a:t>
            </a:r>
          </a:p>
        </xdr:txBody>
      </xdr:sp>
    </xdr:grpSp>
    <xdr:clientData/>
  </xdr:twoCellAnchor>
  <xdr:twoCellAnchor editAs="oneCell">
    <xdr:from>
      <xdr:col>19</xdr:col>
      <xdr:colOff>142875</xdr:colOff>
      <xdr:row>1</xdr:row>
      <xdr:rowOff>247650</xdr:rowOff>
    </xdr:from>
    <xdr:to>
      <xdr:col>19</xdr:col>
      <xdr:colOff>1042875</xdr:colOff>
      <xdr:row>3</xdr:row>
      <xdr:rowOff>175950</xdr:rowOff>
    </xdr:to>
    <xdr:grpSp>
      <xdr:nvGrpSpPr>
        <xdr:cNvPr id="32" name="Groupe 31"/>
        <xdr:cNvGrpSpPr/>
      </xdr:nvGrpSpPr>
      <xdr:grpSpPr>
        <a:xfrm>
          <a:off x="22212300" y="581025"/>
          <a:ext cx="900000" cy="576000"/>
          <a:chOff x="12664477" y="1009650"/>
          <a:chExt cx="1527773" cy="855767"/>
        </a:xfrm>
      </xdr:grpSpPr>
      <xdr:pic macro="[0]!fiche_compta_avril">
        <xdr:nvPicPr>
          <xdr:cNvPr id="33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vril" textlink="">
        <xdr:nvSpPr>
          <xdr:cNvPr id="34" name="ZoneTexte 33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AVRIL</a:t>
            </a:r>
          </a:p>
        </xdr:txBody>
      </xdr:sp>
    </xdr:grpSp>
    <xdr:clientData/>
  </xdr:twoCellAnchor>
  <xdr:twoCellAnchor editAs="oneCell">
    <xdr:from>
      <xdr:col>19</xdr:col>
      <xdr:colOff>152400</xdr:colOff>
      <xdr:row>13</xdr:row>
      <xdr:rowOff>171450</xdr:rowOff>
    </xdr:from>
    <xdr:to>
      <xdr:col>19</xdr:col>
      <xdr:colOff>1052400</xdr:colOff>
      <xdr:row>16</xdr:row>
      <xdr:rowOff>114299</xdr:rowOff>
    </xdr:to>
    <xdr:grpSp>
      <xdr:nvGrpSpPr>
        <xdr:cNvPr id="35" name="Groupe 34"/>
        <xdr:cNvGrpSpPr/>
      </xdr:nvGrpSpPr>
      <xdr:grpSpPr>
        <a:xfrm>
          <a:off x="22221825" y="3248025"/>
          <a:ext cx="900000" cy="571499"/>
          <a:chOff x="12664477" y="1009650"/>
          <a:chExt cx="1527773" cy="849080"/>
        </a:xfrm>
      </xdr:grpSpPr>
      <xdr:pic macro="[0]!fiche_compta_decembre">
        <xdr:nvPicPr>
          <xdr:cNvPr id="36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decembre" textlink="">
        <xdr:nvSpPr>
          <xdr:cNvPr id="37" name="ZoneTexte 36"/>
          <xdr:cNvSpPr txBox="1"/>
        </xdr:nvSpPr>
        <xdr:spPr>
          <a:xfrm>
            <a:off x="12725170" y="1577145"/>
            <a:ext cx="1135808" cy="28158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DECEMBRE</a:t>
            </a:r>
          </a:p>
        </xdr:txBody>
      </xdr:sp>
    </xdr:grpSp>
    <xdr:clientData/>
  </xdr:twoCellAnchor>
  <xdr:twoCellAnchor editAs="oneCell">
    <xdr:from>
      <xdr:col>19</xdr:col>
      <xdr:colOff>171450</xdr:colOff>
      <xdr:row>7</xdr:row>
      <xdr:rowOff>171450</xdr:rowOff>
    </xdr:from>
    <xdr:to>
      <xdr:col>19</xdr:col>
      <xdr:colOff>1071450</xdr:colOff>
      <xdr:row>10</xdr:row>
      <xdr:rowOff>118800</xdr:rowOff>
    </xdr:to>
    <xdr:grpSp>
      <xdr:nvGrpSpPr>
        <xdr:cNvPr id="38" name="Groupe 37"/>
        <xdr:cNvGrpSpPr/>
      </xdr:nvGrpSpPr>
      <xdr:grpSpPr>
        <a:xfrm>
          <a:off x="22240875" y="1990725"/>
          <a:ext cx="900000" cy="576000"/>
          <a:chOff x="12664477" y="1009650"/>
          <a:chExt cx="1527773" cy="855767"/>
        </a:xfrm>
      </xdr:grpSpPr>
      <xdr:pic macro="[0]!fiche_compta_aout">
        <xdr:nvPicPr>
          <xdr:cNvPr id="39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out" textlink="">
        <xdr:nvSpPr>
          <xdr:cNvPr id="40" name="ZoneTexte 39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AOUT</a:t>
            </a:r>
          </a:p>
        </xdr:txBody>
      </xdr:sp>
    </xdr:grpSp>
    <xdr:clientData/>
  </xdr:twoCellAnchor>
  <xdr:twoCellAnchor editAs="absolute">
    <xdr:from>
      <xdr:col>11</xdr:col>
      <xdr:colOff>981076</xdr:colOff>
      <xdr:row>2</xdr:row>
      <xdr:rowOff>28575</xdr:rowOff>
    </xdr:from>
    <xdr:to>
      <xdr:col>11</xdr:col>
      <xdr:colOff>2162176</xdr:colOff>
      <xdr:row>4</xdr:row>
      <xdr:rowOff>133350</xdr:rowOff>
    </xdr:to>
    <xdr:sp macro="[0]!active_retour_accueil" textlink="">
      <xdr:nvSpPr>
        <xdr:cNvPr id="41" name="Plaque 40"/>
        <xdr:cNvSpPr/>
      </xdr:nvSpPr>
      <xdr:spPr>
        <a:xfrm>
          <a:off x="10334626" y="742950"/>
          <a:ext cx="1181100" cy="581025"/>
        </a:xfrm>
        <a:prstGeom prst="bevel">
          <a:avLst/>
        </a:prstGeom>
        <a:gradFill flip="none" rotWithShape="1">
          <a:gsLst>
            <a:gs pos="3400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RETOUR  à l'accueil</a:t>
          </a:r>
        </a:p>
      </xdr:txBody>
    </xdr:sp>
    <xdr:clientData/>
  </xdr:twoCellAnchor>
  <xdr:twoCellAnchor>
    <xdr:from>
      <xdr:col>20</xdr:col>
      <xdr:colOff>904875</xdr:colOff>
      <xdr:row>4</xdr:row>
      <xdr:rowOff>180975</xdr:rowOff>
    </xdr:from>
    <xdr:to>
      <xdr:col>22</xdr:col>
      <xdr:colOff>19050</xdr:colOff>
      <xdr:row>8</xdr:row>
      <xdr:rowOff>114300</xdr:rowOff>
    </xdr:to>
    <xdr:sp macro="" textlink="">
      <xdr:nvSpPr>
        <xdr:cNvPr id="42" name="ZoneTexte 41"/>
        <xdr:cNvSpPr txBox="1"/>
      </xdr:nvSpPr>
      <xdr:spPr>
        <a:xfrm>
          <a:off x="23707725" y="1371600"/>
          <a:ext cx="1552575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colonne ou pas  pour </a:t>
          </a:r>
        </a:p>
        <a:p>
          <a:r>
            <a:rPr lang="fr-FR" sz="1100"/>
            <a:t>rangement facture</a:t>
          </a:r>
        </a:p>
        <a:p>
          <a:r>
            <a:rPr lang="fr-FR" sz="1100"/>
            <a:t>ou valeurs facture</a:t>
          </a:r>
        </a:p>
      </xdr:txBody>
    </xdr:sp>
    <xdr:clientData/>
  </xdr:twoCellAnchor>
  <xdr:twoCellAnchor>
    <xdr:from>
      <xdr:col>11</xdr:col>
      <xdr:colOff>1743075</xdr:colOff>
      <xdr:row>17</xdr:row>
      <xdr:rowOff>38100</xdr:rowOff>
    </xdr:from>
    <xdr:to>
      <xdr:col>14</xdr:col>
      <xdr:colOff>342900</xdr:colOff>
      <xdr:row>25</xdr:row>
      <xdr:rowOff>76200</xdr:rowOff>
    </xdr:to>
    <xdr:sp macro="" textlink="">
      <xdr:nvSpPr>
        <xdr:cNvPr id="43" name="Rectangle à coins arrondis 42"/>
        <xdr:cNvSpPr/>
      </xdr:nvSpPr>
      <xdr:spPr>
        <a:xfrm>
          <a:off x="11096625" y="3952875"/>
          <a:ext cx="3152775" cy="1562100"/>
        </a:xfrm>
        <a:prstGeom prst="wedgeRoundRectCallout">
          <a:avLst>
            <a:gd name="adj1" fmla="val -43481"/>
            <a:gd name="adj2" fmla="val -94816"/>
            <a:gd name="adj3" fmla="val 16667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bonjour </a:t>
          </a:r>
        </a:p>
        <a:p>
          <a:pPr algn="ctr"/>
          <a:r>
            <a:rPr lang="fr-FR" sz="1100"/>
            <a:t>j'aimerais rendre actif ce calendrier dans la colonne "dates" et mettre une formule</a:t>
          </a:r>
          <a:r>
            <a:rPr lang="fr-FR" sz="1100" baseline="0"/>
            <a:t> trimestre dans la colonne "b"</a:t>
          </a:r>
          <a:r>
            <a:rPr lang="fr-FR" sz="1100"/>
            <a:t>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ocuments/STEH/Gestion%20ALLOGUEPES%201%20novembre%2020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Bilan_Détaillé"/>
      <sheetName val="facture 2020"/>
      <sheetName val="DEVIS 2020"/>
      <sheetName val="Compta par mois"/>
      <sheetName val="détail mois"/>
      <sheetName val="LIVRE DES RECETTES"/>
      <sheetName val="TVA"/>
      <sheetName val="Config"/>
      <sheetName val="formulaire"/>
      <sheetName val="Liste_Communes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I3" t="str">
            <v/>
          </cell>
        </row>
        <row r="4">
          <cell r="E4" t="str">
            <v>Facture  N°</v>
          </cell>
          <cell r="F4" t="str">
            <v>ACHATS</v>
          </cell>
          <cell r="G4" t="str">
            <v>achat</v>
          </cell>
          <cell r="H4" t="str">
            <v>Adhésion convention annuelle</v>
          </cell>
          <cell r="I4">
            <v>60</v>
          </cell>
          <cell r="J4">
            <v>0</v>
          </cell>
          <cell r="K4" t="str">
            <v>janvier</v>
          </cell>
          <cell r="L4" t="str">
            <v>Trimestre 1</v>
          </cell>
        </row>
        <row r="5">
          <cell r="E5" t="str">
            <v>Devis</v>
          </cell>
          <cell r="F5" t="str">
            <v>BANQUE</v>
          </cell>
          <cell r="G5" t="str">
            <v>achat fournisseur</v>
          </cell>
          <cell r="H5" t="str">
            <v>Déplacement pour conseil</v>
          </cell>
          <cell r="I5">
            <v>22</v>
          </cell>
          <cell r="J5">
            <v>0.1</v>
          </cell>
          <cell r="K5" t="str">
            <v>février</v>
          </cell>
          <cell r="L5" t="str">
            <v>Trimestre 2</v>
          </cell>
        </row>
        <row r="6">
          <cell r="F6" t="str">
            <v xml:space="preserve">COMMUNICATION </v>
          </cell>
          <cell r="G6" t="str">
            <v>assurance</v>
          </cell>
          <cell r="H6" t="str">
            <v>retrait de nid (Frea)</v>
          </cell>
          <cell r="I6">
            <v>25</v>
          </cell>
          <cell r="J6">
            <v>0.2</v>
          </cell>
          <cell r="K6" t="str">
            <v>mars</v>
          </cell>
          <cell r="L6" t="str">
            <v>Trimestre 3</v>
          </cell>
        </row>
        <row r="7">
          <cell r="F7" t="str">
            <v>FONCTIONNEMENT</v>
          </cell>
          <cell r="G7" t="str">
            <v>carburant</v>
          </cell>
          <cell r="H7" t="str">
            <v>forfait déplacement en cas d absence de nid</v>
          </cell>
          <cell r="I7">
            <v>50</v>
          </cell>
          <cell r="K7" t="str">
            <v>avril</v>
          </cell>
          <cell r="L7" t="str">
            <v>Trimestre 4</v>
          </cell>
        </row>
        <row r="8">
          <cell r="F8" t="str">
            <v>VÉHICULE</v>
          </cell>
          <cell r="G8" t="str">
            <v>Dépot Banque</v>
          </cell>
          <cell r="H8" t="str">
            <v>Déplacement et Intervention à hauteur d'homme</v>
          </cell>
          <cell r="I8">
            <v>82</v>
          </cell>
          <cell r="K8" t="str">
            <v>mai</v>
          </cell>
        </row>
        <row r="9">
          <cell r="G9" t="str">
            <v>espèce</v>
          </cell>
          <cell r="H9" t="str">
            <v>Intervention en hauteur -6m (arbre , cloison, toiture)</v>
          </cell>
          <cell r="I9">
            <v>103</v>
          </cell>
          <cell r="K9" t="str">
            <v>juin</v>
          </cell>
        </row>
        <row r="10">
          <cell r="G10" t="str">
            <v>frais bancaire</v>
          </cell>
          <cell r="H10" t="str">
            <v>Intervention en hauteur -12m (cheminée )</v>
          </cell>
          <cell r="I10">
            <v>156</v>
          </cell>
          <cell r="K10" t="str">
            <v>juillet</v>
          </cell>
        </row>
        <row r="11">
          <cell r="G11" t="str">
            <v>France guêpes</v>
          </cell>
          <cell r="H11" t="str">
            <v>intervention en hauteur ( - 19m)</v>
          </cell>
          <cell r="I11">
            <v>184</v>
          </cell>
          <cell r="K11" t="str">
            <v>août</v>
          </cell>
        </row>
        <row r="12">
          <cell r="G12" t="str">
            <v>habillement</v>
          </cell>
          <cell r="H12" t="str">
            <v>intervention en hauteur (kit de sécurité)</v>
          </cell>
          <cell r="I12">
            <v>380</v>
          </cell>
          <cell r="K12" t="str">
            <v>septembre</v>
          </cell>
        </row>
        <row r="13">
          <cell r="G13" t="str">
            <v>mécanique</v>
          </cell>
          <cell r="H13" t="str">
            <v>Traitement nid par pistolet à billes</v>
          </cell>
          <cell r="I13">
            <v>149</v>
          </cell>
          <cell r="K13" t="str">
            <v>octobre</v>
          </cell>
        </row>
        <row r="14">
          <cell r="G14" t="str">
            <v>mobile / banque</v>
          </cell>
          <cell r="H14" t="str">
            <v>forfait pose d un écopiéges</v>
          </cell>
          <cell r="I14">
            <v>47</v>
          </cell>
          <cell r="K14" t="str">
            <v>novembre</v>
          </cell>
        </row>
        <row r="15">
          <cell r="G15" t="str">
            <v xml:space="preserve">outillage </v>
          </cell>
          <cell r="H15" t="str">
            <v>kit écopiéges</v>
          </cell>
          <cell r="I15">
            <v>38</v>
          </cell>
          <cell r="K15" t="str">
            <v>décembre</v>
          </cell>
        </row>
        <row r="16">
          <cell r="G16" t="str">
            <v>pages jaunes</v>
          </cell>
          <cell r="H16" t="str">
            <v>kit rallonge écopiéges</v>
          </cell>
          <cell r="I16">
            <v>18</v>
          </cell>
        </row>
        <row r="17">
          <cell r="G17" t="str">
            <v>pub</v>
          </cell>
          <cell r="H17" t="str">
            <v>Forfait enlévementdes cocons</v>
          </cell>
          <cell r="I17">
            <v>47</v>
          </cell>
        </row>
        <row r="18">
          <cell r="G18" t="str">
            <v>remise de chèque n°</v>
          </cell>
          <cell r="H18" t="str">
            <v>de 01 à 10 cocons</v>
          </cell>
          <cell r="I18">
            <v>8.5</v>
          </cell>
        </row>
        <row r="19">
          <cell r="G19" t="str">
            <v>restaurant</v>
          </cell>
          <cell r="H19" t="str">
            <v>A partie du 11 eme cocons</v>
          </cell>
          <cell r="I19">
            <v>6</v>
          </cell>
        </row>
        <row r="20">
          <cell r="G20" t="str">
            <v>retrait TVA</v>
          </cell>
          <cell r="H20" t="str">
            <v>FDGDON forfait déplacement en cas d absence de nid</v>
          </cell>
          <cell r="I20">
            <v>66</v>
          </cell>
        </row>
        <row r="21">
          <cell r="G21" t="str">
            <v>salaire</v>
          </cell>
          <cell r="H21" t="str">
            <v>FDGDON au sol - nid inferieur a 8 m</v>
          </cell>
          <cell r="I21">
            <v>86</v>
          </cell>
        </row>
        <row r="22">
          <cell r="G22" t="str">
            <v>site internet</v>
          </cell>
          <cell r="H22" t="str">
            <v xml:space="preserve">FDGDON a l echelle - nid inférieur 8 m </v>
          </cell>
          <cell r="I22">
            <v>100</v>
          </cell>
        </row>
        <row r="23">
          <cell r="G23" t="str">
            <v>Urssaf</v>
          </cell>
          <cell r="H23" t="str">
            <v>FDGDON a la canne - intervention inférieur 30 minutes</v>
          </cell>
          <cell r="I23">
            <v>131</v>
          </cell>
        </row>
        <row r="24">
          <cell r="H24" t="str">
            <v>FDGDON a la canne - intervention inférieur 45 minutes</v>
          </cell>
          <cell r="I24">
            <v>153</v>
          </cell>
        </row>
        <row r="25">
          <cell r="H25" t="str">
            <v>FDGDON a la canne - intervention inférieur 60 minutes</v>
          </cell>
          <cell r="I25">
            <v>180</v>
          </cell>
        </row>
        <row r="26">
          <cell r="H26" t="str">
            <v xml:space="preserve">Tarif selon convention </v>
          </cell>
        </row>
        <row r="27">
          <cell r="H27" t="str">
            <v>Sur les nids supplémentaire à traité le même jour -50%</v>
          </cell>
        </row>
        <row r="28">
          <cell r="H28" t="str">
            <v>Demande urgente ( jours fériés )+ 25%</v>
          </cell>
        </row>
      </sheetData>
      <sheetData sheetId="9"/>
      <sheetData sheetId="10">
        <row r="1">
          <cell r="B1" t="str">
            <v>code postal</v>
          </cell>
          <cell r="C1" t="str">
            <v>Commune Sarthe</v>
          </cell>
        </row>
        <row r="2">
          <cell r="B2">
            <v>72650</v>
          </cell>
          <cell r="C2" t="str">
            <v>AIGNE</v>
          </cell>
        </row>
        <row r="3">
          <cell r="B3">
            <v>72600</v>
          </cell>
          <cell r="C3" t="str">
            <v>AILLIERES-BEAUVOIR</v>
          </cell>
        </row>
        <row r="4">
          <cell r="B4">
            <v>72700</v>
          </cell>
          <cell r="C4" t="str">
            <v>ALLONNES</v>
          </cell>
        </row>
        <row r="5">
          <cell r="B5">
            <v>72540</v>
          </cell>
          <cell r="C5" t="str">
            <v>AMNE EN CHAMPAGNE</v>
          </cell>
        </row>
        <row r="6">
          <cell r="B6">
            <v>72610</v>
          </cell>
          <cell r="C6" t="str">
            <v>ANCINNES</v>
          </cell>
        </row>
        <row r="7">
          <cell r="B7">
            <v>72610</v>
          </cell>
          <cell r="C7" t="str">
            <v>ARCONNAY</v>
          </cell>
        </row>
        <row r="8">
          <cell r="B8">
            <v>72370</v>
          </cell>
          <cell r="C8" t="str">
            <v>ARDENAY-SUR-MERIZE</v>
          </cell>
        </row>
        <row r="9">
          <cell r="B9">
            <v>72230</v>
          </cell>
          <cell r="C9" t="str">
            <v>ARNAGE</v>
          </cell>
        </row>
        <row r="10">
          <cell r="B10">
            <v>72270</v>
          </cell>
          <cell r="C10" t="str">
            <v>ARTHEZE</v>
          </cell>
        </row>
        <row r="11">
          <cell r="B11">
            <v>72430</v>
          </cell>
          <cell r="C11" t="str">
            <v>ASNIERES-SUR-VEGRE</v>
          </cell>
        </row>
        <row r="12">
          <cell r="B12">
            <v>72130</v>
          </cell>
          <cell r="C12" t="str">
            <v>ASSE-LE-BOISNE</v>
          </cell>
        </row>
        <row r="13">
          <cell r="B13">
            <v>72170</v>
          </cell>
          <cell r="C13" t="str">
            <v>ASSE-LE-RIBOUL</v>
          </cell>
        </row>
        <row r="14">
          <cell r="B14">
            <v>72800</v>
          </cell>
          <cell r="C14" t="str">
            <v>AUBIGNE-RACAN</v>
          </cell>
        </row>
        <row r="15">
          <cell r="B15">
            <v>72300</v>
          </cell>
          <cell r="C15" t="str">
            <v>AUVERS-LE-HAMON</v>
          </cell>
        </row>
        <row r="16">
          <cell r="B16">
            <v>72540</v>
          </cell>
          <cell r="C16" t="str">
            <v>AUVERS-SOUS-MONTFAUCON</v>
          </cell>
        </row>
        <row r="17">
          <cell r="B17">
            <v>72260</v>
          </cell>
          <cell r="C17" t="str">
            <v>AVESNES-EN-SAOSNOIS</v>
          </cell>
        </row>
        <row r="18">
          <cell r="B18">
            <v>72350</v>
          </cell>
          <cell r="C18" t="str">
            <v>AVESSE</v>
          </cell>
        </row>
        <row r="19">
          <cell r="B19">
            <v>72400</v>
          </cell>
          <cell r="C19" t="str">
            <v>AVEZE</v>
          </cell>
        </row>
        <row r="20">
          <cell r="B20">
            <v>72430</v>
          </cell>
          <cell r="C20" t="str">
            <v>AVOISE</v>
          </cell>
        </row>
        <row r="21">
          <cell r="B21">
            <v>72290</v>
          </cell>
          <cell r="C21" t="str">
            <v>BALLON-SAINT MARS</v>
          </cell>
        </row>
        <row r="22">
          <cell r="B22">
            <v>72200</v>
          </cell>
          <cell r="C22" t="str">
            <v>BAZOUGES-CRE SUR LOIR</v>
          </cell>
        </row>
        <row r="23">
          <cell r="B23">
            <v>72110</v>
          </cell>
          <cell r="C23" t="str">
            <v>BEAUFAY</v>
          </cell>
        </row>
        <row r="24">
          <cell r="B24">
            <v>72500</v>
          </cell>
          <cell r="C24" t="str">
            <v>BEAUMONT-PIED-DE-BŒUF</v>
          </cell>
        </row>
        <row r="25">
          <cell r="B25">
            <v>72340</v>
          </cell>
          <cell r="C25" t="str">
            <v>BEAUMONT-SUR-DEME</v>
          </cell>
        </row>
        <row r="26">
          <cell r="B26">
            <v>72170</v>
          </cell>
          <cell r="C26" t="str">
            <v>BEAUMONT-SUR-SARTHE</v>
          </cell>
        </row>
        <row r="27">
          <cell r="B27">
            <v>72160</v>
          </cell>
          <cell r="C27" t="str">
            <v>BEILLE</v>
          </cell>
        </row>
        <row r="28">
          <cell r="B28">
            <v>72320</v>
          </cell>
          <cell r="C28" t="str">
            <v>BERFAY</v>
          </cell>
        </row>
        <row r="29">
          <cell r="B29">
            <v>72240</v>
          </cell>
          <cell r="C29" t="str">
            <v>BERNAY EN CHAMPAGNE</v>
          </cell>
        </row>
        <row r="30">
          <cell r="B30">
            <v>72610</v>
          </cell>
          <cell r="C30" t="str">
            <v>BERUS</v>
          </cell>
        </row>
        <row r="31">
          <cell r="B31">
            <v>72310</v>
          </cell>
          <cell r="C31" t="str">
            <v>BESSE-SUR-BRAYE</v>
          </cell>
        </row>
        <row r="32">
          <cell r="B32">
            <v>72610</v>
          </cell>
          <cell r="C32" t="str">
            <v>BETHON</v>
          </cell>
        </row>
        <row r="33">
          <cell r="B33">
            <v>72670</v>
          </cell>
          <cell r="C33" t="str">
            <v>BLEVES</v>
          </cell>
        </row>
        <row r="34">
          <cell r="B34">
            <v>72400</v>
          </cell>
          <cell r="C34" t="str">
            <v>BOESSE-LE-SEC</v>
          </cell>
        </row>
        <row r="35">
          <cell r="B35">
            <v>72110</v>
          </cell>
          <cell r="C35" t="str">
            <v>BONNETABLE</v>
          </cell>
        </row>
        <row r="36">
          <cell r="B36">
            <v>72390</v>
          </cell>
          <cell r="C36" t="str">
            <v>BOUER</v>
          </cell>
        </row>
        <row r="37">
          <cell r="B37">
            <v>72440</v>
          </cell>
          <cell r="C37" t="str">
            <v>BOULOIRE</v>
          </cell>
        </row>
        <row r="38">
          <cell r="B38">
            <v>72610</v>
          </cell>
          <cell r="C38" t="str">
            <v>BOURG-LE-ROI</v>
          </cell>
        </row>
        <row r="39">
          <cell r="B39">
            <v>72270</v>
          </cell>
          <cell r="C39" t="str">
            <v>BOUSSE</v>
          </cell>
        </row>
        <row r="40">
          <cell r="B40">
            <v>72550</v>
          </cell>
          <cell r="C40" t="str">
            <v>BRAINS-SUR-GEE</v>
          </cell>
        </row>
        <row r="41">
          <cell r="B41">
            <v>72250</v>
          </cell>
          <cell r="C41" t="str">
            <v>BRETTE-LES-PINS</v>
          </cell>
        </row>
        <row r="42">
          <cell r="B42">
            <v>72110</v>
          </cell>
          <cell r="C42" t="str">
            <v>BRIOSNE-LES-SABLES</v>
          </cell>
        </row>
        <row r="43">
          <cell r="B43">
            <v>72350</v>
          </cell>
          <cell r="C43" t="str">
            <v>BRULON</v>
          </cell>
        </row>
        <row r="44">
          <cell r="B44">
            <v>72330</v>
          </cell>
          <cell r="C44" t="str">
            <v>CERANS-FOULLETOURTE</v>
          </cell>
        </row>
        <row r="45">
          <cell r="B45">
            <v>72340</v>
          </cell>
          <cell r="C45" t="str">
            <v>CHAHAIGNES</v>
          </cell>
        </row>
        <row r="46">
          <cell r="B46">
            <v>72250</v>
          </cell>
          <cell r="C46" t="str">
            <v>CHALLES</v>
          </cell>
        </row>
        <row r="47">
          <cell r="B47">
            <v>72470</v>
          </cell>
          <cell r="C47" t="str">
            <v>CHAMPAGNE</v>
          </cell>
        </row>
        <row r="48">
          <cell r="B48">
            <v>72610</v>
          </cell>
          <cell r="C48" t="str">
            <v>CHAMPFLEUR</v>
          </cell>
        </row>
        <row r="49">
          <cell r="B49">
            <v>72320</v>
          </cell>
          <cell r="C49" t="str">
            <v>CHAMPROND</v>
          </cell>
        </row>
        <row r="50">
          <cell r="B50">
            <v>72560</v>
          </cell>
          <cell r="C50" t="str">
            <v>CHANGE</v>
          </cell>
        </row>
        <row r="51">
          <cell r="B51">
            <v>72430</v>
          </cell>
          <cell r="C51" t="str">
            <v>CHANTENAY-VILLEDIEU</v>
          </cell>
        </row>
        <row r="52">
          <cell r="B52">
            <v>72540</v>
          </cell>
          <cell r="C52" t="str">
            <v>CHASSILLE</v>
          </cell>
        </row>
        <row r="53">
          <cell r="B53">
            <v>72510</v>
          </cell>
          <cell r="C53" t="str">
            <v>CHATEAU-L'HERMITAGE</v>
          </cell>
        </row>
        <row r="54">
          <cell r="B54">
            <v>72550</v>
          </cell>
          <cell r="C54" t="str">
            <v>CHAUFOUR-NOTRE-DAME</v>
          </cell>
        </row>
        <row r="55">
          <cell r="B55">
            <v>72540</v>
          </cell>
          <cell r="C55" t="str">
            <v>CHEMIRE-EN-CHARNIE</v>
          </cell>
        </row>
        <row r="56">
          <cell r="B56">
            <v>72210</v>
          </cell>
          <cell r="C56" t="str">
            <v>CHEMIRE-LE-GAUDIN</v>
          </cell>
        </row>
        <row r="57">
          <cell r="B57">
            <v>72600</v>
          </cell>
          <cell r="C57" t="str">
            <v>CHENAY</v>
          </cell>
        </row>
        <row r="58">
          <cell r="B58">
            <v>72500</v>
          </cell>
          <cell r="C58" t="str">
            <v>CHENU</v>
          </cell>
        </row>
        <row r="59">
          <cell r="B59">
            <v>72170</v>
          </cell>
          <cell r="C59" t="str">
            <v>CHERANCE</v>
          </cell>
        </row>
        <row r="60">
          <cell r="B60">
            <v>72610</v>
          </cell>
          <cell r="C60" t="str">
            <v>CHERISAY</v>
          </cell>
        </row>
        <row r="61">
          <cell r="B61">
            <v>72400</v>
          </cell>
          <cell r="C61" t="str">
            <v>CHERRE</v>
          </cell>
        </row>
        <row r="62">
          <cell r="B62">
            <v>72400</v>
          </cell>
          <cell r="C62" t="str">
            <v>CHERREAU</v>
          </cell>
        </row>
        <row r="63">
          <cell r="B63">
            <v>72350</v>
          </cell>
          <cell r="C63" t="str">
            <v>CHEVILLE</v>
          </cell>
        </row>
        <row r="64">
          <cell r="B64">
            <v>72200</v>
          </cell>
          <cell r="C64" t="str">
            <v>CLERMONT-CREANS</v>
          </cell>
        </row>
        <row r="65">
          <cell r="B65">
            <v>72310</v>
          </cell>
          <cell r="C65" t="str">
            <v>COGNERS</v>
          </cell>
        </row>
        <row r="66">
          <cell r="B66">
            <v>72600</v>
          </cell>
          <cell r="C66" t="str">
            <v>COMMERVEIL</v>
          </cell>
        </row>
        <row r="67">
          <cell r="B67">
            <v>72120</v>
          </cell>
          <cell r="C67" t="str">
            <v>CONFLANS-SUR-ANILLE</v>
          </cell>
        </row>
        <row r="68">
          <cell r="B68">
            <v>72290</v>
          </cell>
          <cell r="C68" t="str">
            <v>CONGE-SUR-ORNE</v>
          </cell>
        </row>
        <row r="69">
          <cell r="B69">
            <v>72240</v>
          </cell>
          <cell r="C69" t="str">
            <v>CONLIE</v>
          </cell>
        </row>
        <row r="70">
          <cell r="B70">
            <v>72160</v>
          </cell>
          <cell r="C70" t="str">
            <v>CONNERRE</v>
          </cell>
        </row>
        <row r="71">
          <cell r="B71">
            <v>72600</v>
          </cell>
          <cell r="C71" t="str">
            <v>CONTILLY</v>
          </cell>
        </row>
        <row r="72">
          <cell r="B72">
            <v>72400</v>
          </cell>
          <cell r="C72" t="str">
            <v>CORMES</v>
          </cell>
        </row>
        <row r="73">
          <cell r="B73">
            <v>72440</v>
          </cell>
          <cell r="C73" t="str">
            <v>COUDRECIEUX</v>
          </cell>
        </row>
        <row r="74">
          <cell r="B74">
            <v>72190</v>
          </cell>
          <cell r="C74" t="str">
            <v>COULAINES</v>
          </cell>
        </row>
        <row r="75">
          <cell r="B75">
            <v>72550</v>
          </cell>
          <cell r="C75" t="str">
            <v>COULANS-SUR-GEE</v>
          </cell>
        </row>
        <row r="76">
          <cell r="B76">
            <v>72130</v>
          </cell>
          <cell r="C76" t="str">
            <v>COULOMBIERS</v>
          </cell>
        </row>
        <row r="77">
          <cell r="B77">
            <v>72800</v>
          </cell>
          <cell r="C77" t="str">
            <v>COULONGE</v>
          </cell>
        </row>
        <row r="78">
          <cell r="B78">
            <v>72290</v>
          </cell>
          <cell r="C78" t="str">
            <v>COURCEBOEUFS</v>
          </cell>
        </row>
        <row r="79">
          <cell r="B79">
            <v>72270</v>
          </cell>
          <cell r="C79" t="str">
            <v>COURCELLES-LA-FORET</v>
          </cell>
        </row>
        <row r="80">
          <cell r="B80">
            <v>72110</v>
          </cell>
          <cell r="C80" t="str">
            <v>COURCEMONT</v>
          </cell>
        </row>
        <row r="81">
          <cell r="B81">
            <v>72110</v>
          </cell>
          <cell r="C81" t="str">
            <v>COURCIVAL</v>
          </cell>
        </row>
        <row r="82">
          <cell r="B82">
            <v>72150</v>
          </cell>
          <cell r="C82" t="str">
            <v>COURDEMANCHE</v>
          </cell>
        </row>
        <row r="83">
          <cell r="B83">
            <v>72260</v>
          </cell>
          <cell r="C83" t="str">
            <v>COURGAINS</v>
          </cell>
        </row>
        <row r="84">
          <cell r="B84">
            <v>72320</v>
          </cell>
          <cell r="C84" t="str">
            <v>COURGENARD</v>
          </cell>
        </row>
        <row r="85">
          <cell r="B85">
            <v>72300</v>
          </cell>
          <cell r="C85" t="str">
            <v>COURTILLERS</v>
          </cell>
        </row>
        <row r="86">
          <cell r="B86">
            <v>72540</v>
          </cell>
          <cell r="C86" t="str">
            <v>CRANNES-EN-CHAMPAGNE</v>
          </cell>
        </row>
        <row r="87">
          <cell r="B87">
            <v>72140</v>
          </cell>
          <cell r="C87" t="str">
            <v>CRISSE</v>
          </cell>
        </row>
        <row r="88">
          <cell r="B88">
            <v>72200</v>
          </cell>
          <cell r="C88" t="str">
            <v>CROSMIERES</v>
          </cell>
        </row>
        <row r="89">
          <cell r="B89">
            <v>72240</v>
          </cell>
          <cell r="C89" t="str">
            <v>CURES</v>
          </cell>
        </row>
        <row r="90">
          <cell r="B90">
            <v>72260</v>
          </cell>
          <cell r="C90" t="str">
            <v>DANGEUL</v>
          </cell>
        </row>
        <row r="91">
          <cell r="B91">
            <v>72550</v>
          </cell>
          <cell r="C91" t="str">
            <v>DEGRE</v>
          </cell>
        </row>
        <row r="92">
          <cell r="B92">
            <v>72400</v>
          </cell>
          <cell r="C92" t="str">
            <v>DEHAULT</v>
          </cell>
        </row>
        <row r="93">
          <cell r="B93">
            <v>72500</v>
          </cell>
          <cell r="C93" t="str">
            <v>DISSAY-SOUS-COURCILLON</v>
          </cell>
        </row>
        <row r="94">
          <cell r="B94">
            <v>72260</v>
          </cell>
          <cell r="C94" t="str">
            <v>DISSE-SOUS-BALLON</v>
          </cell>
        </row>
        <row r="95">
          <cell r="B95">
            <v>72390</v>
          </cell>
          <cell r="C95" t="str">
            <v>DOLLON</v>
          </cell>
        </row>
        <row r="96">
          <cell r="B96">
            <v>72240</v>
          </cell>
          <cell r="C96" t="str">
            <v>DOMFRONT-EN-CHAMPAGNE</v>
          </cell>
        </row>
        <row r="97">
          <cell r="B97">
            <v>72170</v>
          </cell>
          <cell r="C97" t="str">
            <v>DOUCELLES</v>
          </cell>
        </row>
        <row r="98">
          <cell r="B98">
            <v>72590</v>
          </cell>
          <cell r="C98" t="str">
            <v>DOUILLET LE JOLY</v>
          </cell>
        </row>
        <row r="99">
          <cell r="B99">
            <v>72160</v>
          </cell>
          <cell r="C99" t="str">
            <v>DUNEAU</v>
          </cell>
        </row>
        <row r="100">
          <cell r="B100">
            <v>72270</v>
          </cell>
          <cell r="C100" t="str">
            <v>DUREIL</v>
          </cell>
        </row>
        <row r="101">
          <cell r="B101">
            <v>72220</v>
          </cell>
          <cell r="C101" t="str">
            <v>ECOMMOY</v>
          </cell>
        </row>
        <row r="102">
          <cell r="B102">
            <v>72120</v>
          </cell>
          <cell r="C102" t="str">
            <v>ECORPAIN</v>
          </cell>
        </row>
        <row r="103">
          <cell r="B103">
            <v>72540</v>
          </cell>
          <cell r="C103" t="str">
            <v>EPINEU-LE-CHEVREUIL</v>
          </cell>
        </row>
        <row r="104">
          <cell r="B104">
            <v>72700</v>
          </cell>
          <cell r="C104" t="str">
            <v>ETIVAL-LES-LE-MANS</v>
          </cell>
        </row>
        <row r="105">
          <cell r="B105">
            <v>72120</v>
          </cell>
          <cell r="C105" t="str">
            <v>EVAILLE</v>
          </cell>
        </row>
        <row r="106">
          <cell r="B106">
            <v>72470</v>
          </cell>
          <cell r="C106" t="str">
            <v>FATINES</v>
          </cell>
        </row>
        <row r="107">
          <cell r="B107">
            <v>72550</v>
          </cell>
          <cell r="C107" t="str">
            <v>FAY</v>
          </cell>
        </row>
        <row r="108">
          <cell r="B108">
            <v>72430</v>
          </cell>
          <cell r="C108" t="str">
            <v>FERCE-SUR-SARTHE</v>
          </cell>
        </row>
        <row r="109">
          <cell r="B109">
            <v>72210</v>
          </cell>
          <cell r="C109" t="str">
            <v>FILLE</v>
          </cell>
        </row>
        <row r="110">
          <cell r="B110">
            <v>72500</v>
          </cell>
          <cell r="C110" t="str">
            <v>FLEE</v>
          </cell>
        </row>
        <row r="111">
          <cell r="B111">
            <v>72350</v>
          </cell>
          <cell r="C111" t="str">
            <v>FONTENAY-SUR-VEGRE</v>
          </cell>
        </row>
        <row r="112">
          <cell r="B112">
            <v>72130</v>
          </cell>
          <cell r="C112" t="str">
            <v>FRESNAY-SUR-SARTHE</v>
          </cell>
        </row>
        <row r="113">
          <cell r="B113">
            <v>72610</v>
          </cell>
          <cell r="C113" t="str">
            <v>FYE</v>
          </cell>
        </row>
        <row r="114">
          <cell r="B114">
            <v>72130</v>
          </cell>
          <cell r="C114" t="str">
            <v>GESNES-LE-GANDELIN</v>
          </cell>
        </row>
        <row r="115">
          <cell r="B115">
            <v>72610</v>
          </cell>
          <cell r="C115" t="str">
            <v>GRANDCHAMP</v>
          </cell>
        </row>
        <row r="116">
          <cell r="B116">
            <v>72320</v>
          </cell>
          <cell r="C116" t="str">
            <v>GREEZ-SUR-ROC</v>
          </cell>
        </row>
        <row r="117">
          <cell r="B117">
            <v>72230</v>
          </cell>
          <cell r="C117" t="str">
            <v>GUECELARD</v>
          </cell>
        </row>
        <row r="118">
          <cell r="B118">
            <v>72110</v>
          </cell>
          <cell r="C118" t="str">
            <v>JAUZE</v>
          </cell>
        </row>
        <row r="119">
          <cell r="B119">
            <v>72540</v>
          </cell>
          <cell r="C119" t="str">
            <v>JOUE-EN-CHARNIE</v>
          </cell>
        </row>
        <row r="120">
          <cell r="B120">
            <v>72380</v>
          </cell>
          <cell r="C120" t="str">
            <v>JOUE-L'ABBE</v>
          </cell>
        </row>
        <row r="121">
          <cell r="B121">
            <v>72300</v>
          </cell>
          <cell r="C121" t="str">
            <v>JUIGNE-SUR-SARTHE</v>
          </cell>
        </row>
        <row r="122">
          <cell r="B122">
            <v>72170</v>
          </cell>
          <cell r="C122" t="str">
            <v>JUILLE</v>
          </cell>
        </row>
        <row r="123">
          <cell r="B123">
            <v>72500</v>
          </cell>
          <cell r="C123" t="str">
            <v>JUPILLES</v>
          </cell>
        </row>
        <row r="124">
          <cell r="B124">
            <v>72650</v>
          </cell>
          <cell r="C124" t="str">
            <v>LA BAZOGE</v>
          </cell>
        </row>
        <row r="125">
          <cell r="B125">
            <v>72400</v>
          </cell>
          <cell r="C125" t="str">
            <v>LA BOSSE</v>
          </cell>
        </row>
        <row r="126">
          <cell r="B126">
            <v>72500</v>
          </cell>
          <cell r="C126" t="str">
            <v>LA BRUERE-SUR-LOIR</v>
          </cell>
        </row>
        <row r="127">
          <cell r="B127">
            <v>72800</v>
          </cell>
          <cell r="C127" t="str">
            <v>LA CHAPELLE-AUX-CHOUX</v>
          </cell>
        </row>
        <row r="128">
          <cell r="B128">
            <v>72300</v>
          </cell>
          <cell r="C128" t="str">
            <v>LA CHAPELLE-D'ALIGNE</v>
          </cell>
        </row>
        <row r="129">
          <cell r="B129">
            <v>72400</v>
          </cell>
          <cell r="C129" t="str">
            <v>LA CHAPELLE-DU-BOIS</v>
          </cell>
        </row>
        <row r="130">
          <cell r="B130">
            <v>72310</v>
          </cell>
          <cell r="C130" t="str">
            <v>LA CHAPELLE-HUON</v>
          </cell>
        </row>
        <row r="131">
          <cell r="B131">
            <v>72650</v>
          </cell>
          <cell r="C131" t="str">
            <v>LA CHAPELLE-SAINT-AUBIN</v>
          </cell>
        </row>
        <row r="132">
          <cell r="B132">
            <v>72240</v>
          </cell>
          <cell r="C132" t="str">
            <v>LA CHAPELLE-SAINT-FRAY</v>
          </cell>
        </row>
        <row r="133">
          <cell r="B133">
            <v>72160</v>
          </cell>
          <cell r="C133" t="str">
            <v>LA CHAPELLE-SAINT-REMY</v>
          </cell>
        </row>
        <row r="134">
          <cell r="B134">
            <v>72340</v>
          </cell>
          <cell r="C134" t="str">
            <v>LA CHARTRE-SUR-LE-LOIR</v>
          </cell>
        </row>
        <row r="135">
          <cell r="B135">
            <v>72400</v>
          </cell>
          <cell r="C135" t="str">
            <v>LA FERTE-BERNARD</v>
          </cell>
        </row>
        <row r="136">
          <cell r="B136">
            <v>72200</v>
          </cell>
          <cell r="C136" t="str">
            <v>LA FLECHE</v>
          </cell>
        </row>
        <row r="137">
          <cell r="B137">
            <v>72330</v>
          </cell>
          <cell r="C137" t="str">
            <v>LA FONTAINE-SAINT-MARTIN</v>
          </cell>
        </row>
        <row r="138">
          <cell r="B138">
            <v>72380</v>
          </cell>
          <cell r="C138" t="str">
            <v>LA GUIERCHE</v>
          </cell>
        </row>
        <row r="139">
          <cell r="B139">
            <v>72650</v>
          </cell>
          <cell r="C139" t="str">
            <v>LA MILESSE</v>
          </cell>
        </row>
        <row r="140">
          <cell r="B140">
            <v>72550</v>
          </cell>
          <cell r="C140" t="str">
            <v>LA QUINTE</v>
          </cell>
        </row>
        <row r="141">
          <cell r="B141">
            <v>72210</v>
          </cell>
          <cell r="C141" t="str">
            <v>LA SUZE-SUR-SARTHE</v>
          </cell>
        </row>
        <row r="142">
          <cell r="B142">
            <v>72220</v>
          </cell>
          <cell r="C142" t="str">
            <v>LAIGNE-EN-BELIN</v>
          </cell>
        </row>
        <row r="143">
          <cell r="B143">
            <v>72320</v>
          </cell>
          <cell r="C143" t="str">
            <v>LAMNAY</v>
          </cell>
        </row>
        <row r="144">
          <cell r="B144">
            <v>72240</v>
          </cell>
          <cell r="C144" t="str">
            <v>LAVARDIN</v>
          </cell>
        </row>
        <row r="145">
          <cell r="B145">
            <v>72390</v>
          </cell>
          <cell r="C145" t="str">
            <v>LAVARE</v>
          </cell>
        </row>
        <row r="146">
          <cell r="B146">
            <v>72500</v>
          </cell>
          <cell r="C146" t="str">
            <v>LAVERNAT</v>
          </cell>
        </row>
        <row r="147">
          <cell r="B147">
            <v>72200</v>
          </cell>
          <cell r="C147" t="str">
            <v>LE BAILLEUL</v>
          </cell>
        </row>
        <row r="148">
          <cell r="B148">
            <v>72370</v>
          </cell>
          <cell r="C148" t="str">
            <v>LE BREIL-SUR-MERIZE</v>
          </cell>
        </row>
        <row r="149">
          <cell r="B149">
            <v>72150</v>
          </cell>
          <cell r="C149" t="str">
            <v>LE GRAND-LUCE</v>
          </cell>
        </row>
        <row r="150">
          <cell r="B150">
            <v>72140</v>
          </cell>
          <cell r="C150" t="str">
            <v>LE GREZ</v>
          </cell>
        </row>
        <row r="151">
          <cell r="B151">
            <v>72390</v>
          </cell>
          <cell r="C151" t="str">
            <v>LE LUART</v>
          </cell>
        </row>
        <row r="152">
          <cell r="B152">
            <v>72800</v>
          </cell>
          <cell r="C152" t="str">
            <v>LE LUDE</v>
          </cell>
        </row>
        <row r="153">
          <cell r="B153">
            <v>72000</v>
          </cell>
          <cell r="C153" t="str">
            <v>LE MANS</v>
          </cell>
        </row>
        <row r="154">
          <cell r="B154">
            <v>72000</v>
          </cell>
          <cell r="C154" t="str">
            <v>LE MANS DEGRE</v>
          </cell>
        </row>
        <row r="155">
          <cell r="B155">
            <v>72100</v>
          </cell>
          <cell r="C155" t="str">
            <v>LE MANS SUD</v>
          </cell>
        </row>
        <row r="156">
          <cell r="B156">
            <v>72170</v>
          </cell>
          <cell r="C156" t="str">
            <v>LE TRONCHET</v>
          </cell>
        </row>
        <row r="157">
          <cell r="B157">
            <v>72670</v>
          </cell>
          <cell r="C157" t="str">
            <v>LES AULNEAUX</v>
          </cell>
        </row>
        <row r="158">
          <cell r="B158">
            <v>72260</v>
          </cell>
          <cell r="C158" t="str">
            <v>LES MEES</v>
          </cell>
        </row>
        <row r="159">
          <cell r="B159">
            <v>72340</v>
          </cell>
          <cell r="C159" t="str">
            <v>LHOMME</v>
          </cell>
        </row>
        <row r="160">
          <cell r="B160">
            <v>72270</v>
          </cell>
          <cell r="C160" t="str">
            <v>LIGRON</v>
          </cell>
        </row>
        <row r="161">
          <cell r="B161">
            <v>72610</v>
          </cell>
          <cell r="C161" t="str">
            <v>LIVET-EN-SAOSNOIS</v>
          </cell>
        </row>
        <row r="162">
          <cell r="B162">
            <v>72340</v>
          </cell>
          <cell r="C162" t="str">
            <v>LOIR EN VALLEE</v>
          </cell>
        </row>
        <row r="163">
          <cell r="B163">
            <v>72450</v>
          </cell>
          <cell r="C163" t="str">
            <v>LOMBRON</v>
          </cell>
        </row>
        <row r="164">
          <cell r="B164">
            <v>72540</v>
          </cell>
          <cell r="C164" t="str">
            <v>LONGNES</v>
          </cell>
        </row>
        <row r="165">
          <cell r="B165">
            <v>72300</v>
          </cell>
          <cell r="C165" t="str">
            <v>LOUAILLES</v>
          </cell>
        </row>
        <row r="166">
          <cell r="B166">
            <v>72540</v>
          </cell>
          <cell r="C166" t="str">
            <v>LOUE</v>
          </cell>
        </row>
        <row r="167">
          <cell r="B167">
            <v>72210</v>
          </cell>
          <cell r="C167" t="str">
            <v>LOUPLANDE</v>
          </cell>
        </row>
        <row r="168">
          <cell r="B168">
            <v>72600</v>
          </cell>
          <cell r="C168" t="str">
            <v>LOUVIGNY</v>
          </cell>
        </row>
        <row r="169">
          <cell r="B169">
            <v>72670</v>
          </cell>
          <cell r="C169" t="str">
            <v>LOUZES</v>
          </cell>
        </row>
        <row r="170">
          <cell r="B170">
            <v>72500</v>
          </cell>
          <cell r="C170" t="str">
            <v>LUCEAU</v>
          </cell>
        </row>
        <row r="171">
          <cell r="B171">
            <v>72290</v>
          </cell>
          <cell r="C171" t="str">
            <v>LUCE-SOUS-BALLON</v>
          </cell>
        </row>
        <row r="172">
          <cell r="B172">
            <v>72800</v>
          </cell>
          <cell r="C172" t="str">
            <v>LUCHE-PRINGE</v>
          </cell>
        </row>
        <row r="173">
          <cell r="B173">
            <v>72210</v>
          </cell>
          <cell r="C173" t="str">
            <v>MAIGNE</v>
          </cell>
        </row>
        <row r="174">
          <cell r="B174">
            <v>72440</v>
          </cell>
          <cell r="C174" t="str">
            <v>MAISONCELLES</v>
          </cell>
        </row>
        <row r="175">
          <cell r="B175">
            <v>72270</v>
          </cell>
          <cell r="C175" t="str">
            <v>MALICORNE-SUR-SARTHE</v>
          </cell>
        </row>
        <row r="176">
          <cell r="B176">
            <v>72600</v>
          </cell>
          <cell r="C176" t="str">
            <v>MAMERS</v>
          </cell>
        </row>
        <row r="177">
          <cell r="B177">
            <v>72510</v>
          </cell>
          <cell r="C177" t="str">
            <v>MANSIGNE</v>
          </cell>
        </row>
        <row r="178">
          <cell r="B178">
            <v>72340</v>
          </cell>
          <cell r="C178" t="str">
            <v>MARCON</v>
          </cell>
        </row>
        <row r="179">
          <cell r="B179">
            <v>72540</v>
          </cell>
          <cell r="C179" t="str">
            <v>MAREIL-EN-CHAMPAGNE</v>
          </cell>
        </row>
        <row r="180">
          <cell r="B180">
            <v>72200</v>
          </cell>
          <cell r="C180" t="str">
            <v>MAREIL-SUR-LOIR</v>
          </cell>
        </row>
        <row r="181">
          <cell r="B181">
            <v>72170</v>
          </cell>
          <cell r="C181" t="str">
            <v>MARESCHE</v>
          </cell>
        </row>
        <row r="182">
          <cell r="B182">
            <v>72220</v>
          </cell>
          <cell r="C182" t="str">
            <v>MARIGNE-LAILLE</v>
          </cell>
        </row>
        <row r="183">
          <cell r="B183">
            <v>72260</v>
          </cell>
          <cell r="C183" t="str">
            <v>MAROLLES-LES-BRAULTS</v>
          </cell>
        </row>
        <row r="184">
          <cell r="B184">
            <v>72120</v>
          </cell>
          <cell r="C184" t="str">
            <v>MAROLLES-LES-SAINT-CALAIS</v>
          </cell>
        </row>
        <row r="185">
          <cell r="B185">
            <v>72600</v>
          </cell>
          <cell r="C185" t="str">
            <v>MAROLLETTE</v>
          </cell>
        </row>
        <row r="186">
          <cell r="B186">
            <v>72360</v>
          </cell>
          <cell r="C186" t="str">
            <v>MAYET</v>
          </cell>
        </row>
        <row r="187">
          <cell r="B187">
            <v>72320</v>
          </cell>
          <cell r="C187" t="str">
            <v>MELLERAY</v>
          </cell>
        </row>
        <row r="188">
          <cell r="B188">
            <v>72170</v>
          </cell>
          <cell r="C188" t="str">
            <v>MEURCE</v>
          </cell>
        </row>
        <row r="189">
          <cell r="B189">
            <v>72270</v>
          </cell>
          <cell r="C189" t="str">
            <v>MEZERAY</v>
          </cell>
        </row>
        <row r="190">
          <cell r="B190">
            <v>72240</v>
          </cell>
          <cell r="C190" t="str">
            <v>MEZIERES-SOUS-LAVARDIN</v>
          </cell>
        </row>
        <row r="191">
          <cell r="B191">
            <v>72290</v>
          </cell>
          <cell r="C191" t="str">
            <v>MEZIERES-SUR-PONTHOUIN</v>
          </cell>
        </row>
        <row r="192">
          <cell r="B192">
            <v>72170</v>
          </cell>
          <cell r="C192" t="str">
            <v>MOITRON-SUR-SARTHE</v>
          </cell>
        </row>
        <row r="193">
          <cell r="B193">
            <v>72230</v>
          </cell>
          <cell r="C193" t="str">
            <v>MONCE-EN-BELIN</v>
          </cell>
        </row>
        <row r="194">
          <cell r="B194">
            <v>72260</v>
          </cell>
          <cell r="C194" t="str">
            <v>MONCE-EN-SAOSNOIS</v>
          </cell>
        </row>
        <row r="195">
          <cell r="B195">
            <v>72260</v>
          </cell>
          <cell r="C195" t="str">
            <v>MONHOUDOU</v>
          </cell>
        </row>
        <row r="196">
          <cell r="B196">
            <v>72120</v>
          </cell>
          <cell r="C196" t="str">
            <v>MONTAILLE</v>
          </cell>
        </row>
        <row r="197">
          <cell r="B197">
            <v>72380</v>
          </cell>
          <cell r="C197" t="str">
            <v>MONTBIZOT</v>
          </cell>
        </row>
        <row r="198">
          <cell r="B198">
            <v>72450</v>
          </cell>
          <cell r="C198" t="str">
            <v>MONTFORT-LE-GESNOIS</v>
          </cell>
        </row>
        <row r="199">
          <cell r="B199">
            <v>72320</v>
          </cell>
          <cell r="C199" t="str">
            <v>MONTMIRAIL</v>
          </cell>
        </row>
        <row r="200">
          <cell r="B200">
            <v>72130</v>
          </cell>
          <cell r="C200" t="str">
            <v>MONTREUIL-LE-CHETIF</v>
          </cell>
        </row>
        <row r="201">
          <cell r="B201">
            <v>72150</v>
          </cell>
          <cell r="C201" t="str">
            <v>MONTREUIL-LE-HENRI</v>
          </cell>
        </row>
        <row r="202">
          <cell r="B202">
            <v>72140</v>
          </cell>
          <cell r="C202" t="str">
            <v>MONT-SAINT-JEAN</v>
          </cell>
        </row>
        <row r="203">
          <cell r="B203">
            <v>72500</v>
          </cell>
          <cell r="C203" t="str">
            <v>MONTVAL-SUR-LOIR</v>
          </cell>
        </row>
        <row r="204">
          <cell r="B204">
            <v>72130</v>
          </cell>
          <cell r="C204" t="str">
            <v>MOULINS-LE-CARBONNEL</v>
          </cell>
        </row>
        <row r="205">
          <cell r="B205">
            <v>72230</v>
          </cell>
          <cell r="C205" t="str">
            <v>MULSANNE</v>
          </cell>
        </row>
        <row r="206">
          <cell r="B206">
            <v>72260</v>
          </cell>
          <cell r="C206" t="str">
            <v>NAUVAY</v>
          </cell>
        </row>
        <row r="207">
          <cell r="B207">
            <v>72600</v>
          </cell>
          <cell r="C207" t="str">
            <v>NEUFCHATEL-EN-SAOSNOIS</v>
          </cell>
        </row>
        <row r="208">
          <cell r="B208">
            <v>72240</v>
          </cell>
          <cell r="C208" t="str">
            <v>NEUVILLALAIS</v>
          </cell>
        </row>
        <row r="209">
          <cell r="B209">
            <v>72190</v>
          </cell>
          <cell r="C209" t="str">
            <v>NEUVILLE-SUR-SARTHE</v>
          </cell>
        </row>
        <row r="210">
          <cell r="B210">
            <v>72140</v>
          </cell>
          <cell r="C210" t="str">
            <v>NEUVILLETTE-EN-CHARNIE</v>
          </cell>
        </row>
        <row r="211">
          <cell r="B211">
            <v>72240</v>
          </cell>
          <cell r="C211" t="str">
            <v>NEUVY-EN-CHAMPAGNE</v>
          </cell>
        </row>
        <row r="212">
          <cell r="B212">
            <v>72110</v>
          </cell>
          <cell r="C212" t="str">
            <v>NOGENT-LE-BERNARD</v>
          </cell>
        </row>
        <row r="213">
          <cell r="B213">
            <v>72500</v>
          </cell>
          <cell r="C213" t="str">
            <v>NOGENT-SUR-LOIR</v>
          </cell>
        </row>
        <row r="214">
          <cell r="B214">
            <v>72300</v>
          </cell>
          <cell r="C214" t="str">
            <v>NOTRE-DAME-DU-PE</v>
          </cell>
        </row>
        <row r="215">
          <cell r="B215">
            <v>72260</v>
          </cell>
          <cell r="C215" t="str">
            <v>NOUANS</v>
          </cell>
        </row>
        <row r="216">
          <cell r="B216">
            <v>72430</v>
          </cell>
          <cell r="C216" t="str">
            <v>NOYEN-SUR-SARTHE</v>
          </cell>
        </row>
        <row r="217">
          <cell r="B217">
            <v>72370</v>
          </cell>
          <cell r="C217" t="str">
            <v>NUILLE-LE-JALAIS</v>
          </cell>
        </row>
        <row r="218">
          <cell r="B218">
            <v>72610</v>
          </cell>
          <cell r="C218" t="str">
            <v>OISSEAU-LE-PETIT</v>
          </cell>
        </row>
        <row r="219">
          <cell r="B219">
            <v>72330</v>
          </cell>
          <cell r="C219" t="str">
            <v>OIZE</v>
          </cell>
        </row>
        <row r="220">
          <cell r="B220">
            <v>72600</v>
          </cell>
          <cell r="C220" t="str">
            <v>PANON</v>
          </cell>
        </row>
        <row r="221">
          <cell r="B221">
            <v>72300</v>
          </cell>
          <cell r="C221" t="str">
            <v>PARCE-SUR-SARTHE</v>
          </cell>
        </row>
        <row r="222">
          <cell r="B222">
            <v>72140</v>
          </cell>
          <cell r="C222" t="str">
            <v>PARENNES</v>
          </cell>
        </row>
        <row r="223">
          <cell r="B223">
            <v>72330</v>
          </cell>
          <cell r="C223" t="str">
            <v>PARIGNE-LE-POLIN</v>
          </cell>
        </row>
        <row r="224">
          <cell r="B224">
            <v>72250</v>
          </cell>
          <cell r="C224" t="str">
            <v>PARIGNE-L'EVEQUE</v>
          </cell>
        </row>
        <row r="225">
          <cell r="B225">
            <v>72260</v>
          </cell>
          <cell r="C225" t="str">
            <v>PERAY</v>
          </cell>
        </row>
        <row r="226">
          <cell r="B226">
            <v>72140</v>
          </cell>
          <cell r="C226" t="str">
            <v>PEZE-LE-ROBERT</v>
          </cell>
        </row>
        <row r="227">
          <cell r="B227">
            <v>72170</v>
          </cell>
          <cell r="C227" t="str">
            <v>PIACE</v>
          </cell>
        </row>
        <row r="228">
          <cell r="B228">
            <v>72300</v>
          </cell>
          <cell r="C228" t="str">
            <v>PINCE</v>
          </cell>
        </row>
        <row r="229">
          <cell r="B229">
            <v>72430</v>
          </cell>
          <cell r="C229" t="str">
            <v>PIRMIL</v>
          </cell>
        </row>
        <row r="230">
          <cell r="B230">
            <v>72600</v>
          </cell>
          <cell r="C230" t="str">
            <v>PIZIEUX</v>
          </cell>
        </row>
        <row r="231">
          <cell r="B231">
            <v>72350</v>
          </cell>
          <cell r="C231" t="str">
            <v>POILLE-SUR-VEGRE</v>
          </cell>
        </row>
        <row r="232">
          <cell r="B232">
            <v>72510</v>
          </cell>
          <cell r="C232" t="str">
            <v>PONTVALLAIN</v>
          </cell>
        </row>
        <row r="233">
          <cell r="B233">
            <v>72300</v>
          </cell>
          <cell r="C233" t="str">
            <v>PRECIGNE</v>
          </cell>
        </row>
        <row r="234">
          <cell r="B234">
            <v>72400</v>
          </cell>
          <cell r="C234" t="str">
            <v>PREVAL</v>
          </cell>
        </row>
        <row r="235">
          <cell r="B235">
            <v>72110</v>
          </cell>
          <cell r="C235" t="str">
            <v>PREVELLES</v>
          </cell>
        </row>
        <row r="236">
          <cell r="B236">
            <v>72700</v>
          </cell>
          <cell r="C236" t="str">
            <v>PRUILLE-LE-CHETIF</v>
          </cell>
        </row>
        <row r="237">
          <cell r="B237">
            <v>72150</v>
          </cell>
          <cell r="C237" t="str">
            <v>PRUILLE-L'EGUILLE</v>
          </cell>
        </row>
        <row r="238">
          <cell r="B238">
            <v>72120</v>
          </cell>
          <cell r="C238" t="str">
            <v>RAHAY</v>
          </cell>
        </row>
        <row r="239">
          <cell r="B239">
            <v>72260</v>
          </cell>
          <cell r="C239" t="str">
            <v>RENE</v>
          </cell>
        </row>
        <row r="240">
          <cell r="B240">
            <v>72510</v>
          </cell>
          <cell r="C240" t="str">
            <v>REQUEIL</v>
          </cell>
        </row>
        <row r="241">
          <cell r="B241">
            <v>72210</v>
          </cell>
          <cell r="C241" t="str">
            <v>ROEZE-SUR-SARTHE</v>
          </cell>
        </row>
        <row r="242">
          <cell r="B242">
            <v>72610</v>
          </cell>
          <cell r="C242" t="str">
            <v>ROUESSE-FONTAINE</v>
          </cell>
        </row>
        <row r="243">
          <cell r="B243">
            <v>72140</v>
          </cell>
          <cell r="C243" t="str">
            <v>ROUESSE-VASSE</v>
          </cell>
        </row>
        <row r="244">
          <cell r="B244">
            <v>72140</v>
          </cell>
          <cell r="C244" t="str">
            <v>ROUEZ</v>
          </cell>
        </row>
        <row r="245">
          <cell r="B245">
            <v>72700</v>
          </cell>
          <cell r="C245" t="str">
            <v>ROUILLON</v>
          </cell>
        </row>
        <row r="246">
          <cell r="B246">
            <v>72110</v>
          </cell>
          <cell r="C246" t="str">
            <v>ROUPERROUX-LE-COQUET</v>
          </cell>
        </row>
        <row r="247">
          <cell r="B247">
            <v>72230</v>
          </cell>
          <cell r="C247" t="str">
            <v>RUAUDIN</v>
          </cell>
        </row>
        <row r="248">
          <cell r="B248">
            <v>72240</v>
          </cell>
          <cell r="C248" t="str">
            <v>RUILLE-EN-CHAMPAGNE</v>
          </cell>
        </row>
        <row r="249">
          <cell r="B249">
            <v>72300</v>
          </cell>
          <cell r="C249" t="str">
            <v>SABLE-SUR-SARTHE</v>
          </cell>
        </row>
        <row r="250">
          <cell r="B250">
            <v>72610</v>
          </cell>
          <cell r="C250" t="str">
            <v>SAINT-PATERNE-LE CHEVAIN</v>
          </cell>
        </row>
        <row r="251">
          <cell r="B251">
            <v>72110</v>
          </cell>
          <cell r="C251" t="str">
            <v>SAINT-AIGNAN</v>
          </cell>
        </row>
        <row r="252">
          <cell r="B252">
            <v>72130</v>
          </cell>
          <cell r="C252" t="str">
            <v>SAINT-AUBIN-DE-LOCQUENAY</v>
          </cell>
        </row>
        <row r="253">
          <cell r="B253">
            <v>72400</v>
          </cell>
          <cell r="C253" t="str">
            <v>SAINT-AUBIN-DES-COUDRAIS</v>
          </cell>
        </row>
        <row r="254">
          <cell r="B254">
            <v>72220</v>
          </cell>
          <cell r="C254" t="str">
            <v>SAINT-BIEZ-EN-BELIN</v>
          </cell>
        </row>
        <row r="255">
          <cell r="B255">
            <v>72120</v>
          </cell>
          <cell r="C255" t="str">
            <v>SAINT-CALAIS</v>
          </cell>
        </row>
        <row r="256">
          <cell r="B256">
            <v>72600</v>
          </cell>
          <cell r="C256" t="str">
            <v>SAINT-CALEZ-EN-SAOSNOIS</v>
          </cell>
        </row>
        <row r="257">
          <cell r="B257">
            <v>72110</v>
          </cell>
          <cell r="C257" t="str">
            <v>SAINT-CELERIN</v>
          </cell>
        </row>
        <row r="258">
          <cell r="B258">
            <v>72170</v>
          </cell>
          <cell r="C258" t="str">
            <v>SAINT-CHRISTOPHE-DU-JAMBET</v>
          </cell>
        </row>
        <row r="259">
          <cell r="B259">
            <v>72540</v>
          </cell>
          <cell r="C259" t="str">
            <v>SAINT-CHRISTOPHE-EN-CHAMPAGNE</v>
          </cell>
        </row>
        <row r="260">
          <cell r="B260">
            <v>72460</v>
          </cell>
          <cell r="C260" t="str">
            <v>SAINT-CORNEILLE</v>
          </cell>
        </row>
        <row r="261">
          <cell r="B261">
            <v>72110</v>
          </cell>
          <cell r="C261" t="str">
            <v>SAINT-COSME-EN-VAIRAIS</v>
          </cell>
        </row>
        <row r="262">
          <cell r="B262">
            <v>72110</v>
          </cell>
          <cell r="C262" t="str">
            <v>SAINT-DENIS-DES-COUDRAIS</v>
          </cell>
        </row>
        <row r="263">
          <cell r="B263">
            <v>72350</v>
          </cell>
          <cell r="C263" t="str">
            <v>SAINT-DENIS-D'ORQUES</v>
          </cell>
        </row>
        <row r="264">
          <cell r="B264">
            <v>72120</v>
          </cell>
          <cell r="C264" t="str">
            <v>SAINTE-CEROTTE</v>
          </cell>
        </row>
        <row r="265">
          <cell r="B265">
            <v>72380</v>
          </cell>
          <cell r="C265" t="str">
            <v>SAINTE-JAMME-SUR-SARTHE</v>
          </cell>
        </row>
        <row r="266">
          <cell r="B266">
            <v>72120</v>
          </cell>
          <cell r="C266" t="str">
            <v>SAINTE-OSMANE</v>
          </cell>
        </row>
        <row r="267">
          <cell r="B267">
            <v>72380</v>
          </cell>
          <cell r="C267" t="str">
            <v>SAINTE-SABINE-SUR-LONGEVE</v>
          </cell>
        </row>
        <row r="268">
          <cell r="B268">
            <v>72150</v>
          </cell>
          <cell r="C268" t="str">
            <v>SAINT-GEORGES-DE-LA-COUEE</v>
          </cell>
        </row>
        <row r="269">
          <cell r="B269">
            <v>72700</v>
          </cell>
          <cell r="C269" t="str">
            <v>SAINT-GEORGES-DU-BOIS</v>
          </cell>
        </row>
        <row r="270">
          <cell r="B270">
            <v>72110</v>
          </cell>
          <cell r="C270" t="str">
            <v>SAINT-GEORGES-DU-ROSAY</v>
          </cell>
        </row>
        <row r="271">
          <cell r="B271">
            <v>72590</v>
          </cell>
          <cell r="C271" t="str">
            <v>SAINT-GEORGES-LE-GAULTIER</v>
          </cell>
        </row>
        <row r="272">
          <cell r="B272">
            <v>72500</v>
          </cell>
          <cell r="C272" t="str">
            <v>SAINT-GERMAIN-D'ARCE</v>
          </cell>
        </row>
        <row r="273">
          <cell r="B273">
            <v>72130</v>
          </cell>
          <cell r="C273" t="str">
            <v>SAINT-GERMAIN-SUR-SARTHE</v>
          </cell>
        </row>
        <row r="274">
          <cell r="B274">
            <v>72120</v>
          </cell>
          <cell r="C274" t="str">
            <v>SAINT-GERVAIS-DE-VIC</v>
          </cell>
        </row>
        <row r="275">
          <cell r="B275">
            <v>72220</v>
          </cell>
          <cell r="C275" t="str">
            <v>SAINT-GERVAIS-EN-BELIN</v>
          </cell>
        </row>
        <row r="276">
          <cell r="B276">
            <v>72380</v>
          </cell>
          <cell r="C276" t="str">
            <v>SAINT-JEAN-D'ASSE</v>
          </cell>
        </row>
        <row r="277">
          <cell r="B277">
            <v>72510</v>
          </cell>
          <cell r="C277" t="str">
            <v>SAINT-JEAN-DE-LA-MOTTE</v>
          </cell>
        </row>
        <row r="278">
          <cell r="B278">
            <v>72320</v>
          </cell>
          <cell r="C278" t="str">
            <v>SAINT-JEAN-DES-ECHELLES</v>
          </cell>
        </row>
        <row r="279">
          <cell r="B279">
            <v>72430</v>
          </cell>
          <cell r="C279" t="str">
            <v>SAINT-JEAN-DU-BOIS</v>
          </cell>
        </row>
        <row r="280">
          <cell r="B280">
            <v>72590</v>
          </cell>
          <cell r="C280" t="str">
            <v>SAINT-LEONARD-DES-BOIS</v>
          </cell>
        </row>
        <row r="281">
          <cell r="B281">
            <v>72600</v>
          </cell>
          <cell r="C281" t="str">
            <v>SAINT-LONGIS</v>
          </cell>
        </row>
        <row r="282">
          <cell r="B282">
            <v>72320</v>
          </cell>
          <cell r="C282" t="str">
            <v>SAINT-MAIXENT</v>
          </cell>
        </row>
        <row r="283">
          <cell r="B283">
            <v>72170</v>
          </cell>
          <cell r="C283" t="str">
            <v>SAINT-MARCEAU</v>
          </cell>
        </row>
        <row r="284">
          <cell r="B284">
            <v>72440</v>
          </cell>
          <cell r="C284" t="str">
            <v>SAINT-MARS-DE-LOCQUENAY</v>
          </cell>
        </row>
        <row r="285">
          <cell r="B285">
            <v>72220</v>
          </cell>
          <cell r="C285" t="str">
            <v>SAINT-MARS-D'OUTILLE</v>
          </cell>
        </row>
        <row r="286">
          <cell r="B286">
            <v>72470</v>
          </cell>
          <cell r="C286" t="str">
            <v>SAINT-MARS-LA-BRIERE</v>
          </cell>
        </row>
        <row r="287">
          <cell r="B287">
            <v>72400</v>
          </cell>
          <cell r="C287" t="str">
            <v>SAINT-MARTIN-DES-MONTS</v>
          </cell>
        </row>
        <row r="288">
          <cell r="B288">
            <v>72440</v>
          </cell>
          <cell r="C288" t="str">
            <v>SAINT-MICHEL-DE-CHAVAIGNES</v>
          </cell>
        </row>
        <row r="289">
          <cell r="B289">
            <v>72130</v>
          </cell>
          <cell r="C289" t="str">
            <v>SAINT-OUEN-DE-MIMBRE</v>
          </cell>
        </row>
        <row r="290">
          <cell r="B290">
            <v>72220</v>
          </cell>
          <cell r="C290" t="str">
            <v>SAINT-OUEN-EN-BELIN</v>
          </cell>
        </row>
        <row r="291">
          <cell r="B291">
            <v>72350</v>
          </cell>
          <cell r="C291" t="str">
            <v>SAINT-OUEN-EN-CHAMPAGNE</v>
          </cell>
        </row>
        <row r="292">
          <cell r="B292">
            <v>72590</v>
          </cell>
          <cell r="C292" t="str">
            <v>SAINT-PAUL-LE-GAULTIER</v>
          </cell>
        </row>
        <row r="293">
          <cell r="B293">
            <v>72190</v>
          </cell>
          <cell r="C293" t="str">
            <v>SAINT-PAVACE</v>
          </cell>
        </row>
        <row r="294">
          <cell r="B294">
            <v>72500</v>
          </cell>
          <cell r="C294" t="str">
            <v>SAINT-PIERRE-DE-CHEVILLE</v>
          </cell>
        </row>
        <row r="295">
          <cell r="B295">
            <v>72430</v>
          </cell>
          <cell r="C295" t="str">
            <v>SAINT-PIERRE-DES-BOIS</v>
          </cell>
        </row>
        <row r="296">
          <cell r="B296">
            <v>72600</v>
          </cell>
          <cell r="C296" t="str">
            <v>SAINT-PIERRE-DES-ORMES</v>
          </cell>
        </row>
        <row r="297">
          <cell r="B297">
            <v>72150</v>
          </cell>
          <cell r="C297" t="str">
            <v>SAINT-PIERRE-DU-LOROUER</v>
          </cell>
        </row>
        <row r="298">
          <cell r="B298">
            <v>72140</v>
          </cell>
          <cell r="C298" t="str">
            <v>SAINT-REMY-DE-SILLE</v>
          </cell>
        </row>
        <row r="299">
          <cell r="B299">
            <v>72600</v>
          </cell>
          <cell r="C299" t="str">
            <v>SAINT-REMY-DES-MONTS</v>
          </cell>
        </row>
        <row r="300">
          <cell r="B300">
            <v>72600</v>
          </cell>
          <cell r="C300" t="str">
            <v>SAINT-REMY-DU-VAL</v>
          </cell>
        </row>
        <row r="301">
          <cell r="B301">
            <v>72650</v>
          </cell>
          <cell r="C301" t="str">
            <v>SAINT-SATURNIN</v>
          </cell>
        </row>
        <row r="302">
          <cell r="B302">
            <v>72240</v>
          </cell>
          <cell r="C302" t="str">
            <v>SAINT-SYMPHORIEN</v>
          </cell>
        </row>
        <row r="303">
          <cell r="B303">
            <v>72320</v>
          </cell>
          <cell r="C303" t="str">
            <v>SAINT-ULPHACE</v>
          </cell>
        </row>
        <row r="304">
          <cell r="B304">
            <v>72130</v>
          </cell>
          <cell r="C304" t="str">
            <v>SAINT-VICTEUR</v>
          </cell>
        </row>
        <row r="305">
          <cell r="B305">
            <v>72600</v>
          </cell>
          <cell r="C305" t="str">
            <v>SAINT-VINCENT-DES-PRES</v>
          </cell>
        </row>
        <row r="306">
          <cell r="B306">
            <v>72150</v>
          </cell>
          <cell r="C306" t="str">
            <v>SAINT-VINCENT-DU-LOROUER</v>
          </cell>
        </row>
        <row r="307">
          <cell r="B307">
            <v>72600</v>
          </cell>
          <cell r="C307" t="str">
            <v>SAOSNES</v>
          </cell>
        </row>
        <row r="308">
          <cell r="B308">
            <v>72360</v>
          </cell>
          <cell r="C308" t="str">
            <v>SARCE</v>
          </cell>
        </row>
        <row r="309">
          <cell r="B309">
            <v>72190</v>
          </cell>
          <cell r="C309" t="str">
            <v>SARGE-LES-LE-MANS</v>
          </cell>
        </row>
        <row r="310">
          <cell r="B310">
            <v>72460</v>
          </cell>
          <cell r="C310" t="str">
            <v>SAVIGNE-L'EVEQUE</v>
          </cell>
        </row>
        <row r="311">
          <cell r="B311">
            <v>72800</v>
          </cell>
          <cell r="C311" t="str">
            <v>SAVIGNE-SOUS-LE-LUDE</v>
          </cell>
        </row>
        <row r="312">
          <cell r="B312">
            <v>72160</v>
          </cell>
          <cell r="C312" t="str">
            <v>SCEAUX-SUR-HUISNE</v>
          </cell>
        </row>
        <row r="313">
          <cell r="B313">
            <v>72170</v>
          </cell>
          <cell r="C313" t="str">
            <v>SEGRIE</v>
          </cell>
        </row>
        <row r="314">
          <cell r="B314">
            <v>72390</v>
          </cell>
          <cell r="C314" t="str">
            <v>SEMUR-EN-VALLON</v>
          </cell>
        </row>
        <row r="315">
          <cell r="B315">
            <v>72140</v>
          </cell>
          <cell r="C315" t="str">
            <v>SILLE-LE-GUILLAUME</v>
          </cell>
        </row>
        <row r="316">
          <cell r="B316">
            <v>72460</v>
          </cell>
          <cell r="C316" t="str">
            <v>SILLE-LE-PHILIPPE</v>
          </cell>
        </row>
        <row r="317">
          <cell r="B317">
            <v>72300</v>
          </cell>
          <cell r="C317" t="str">
            <v>SOLESMES</v>
          </cell>
        </row>
        <row r="318">
          <cell r="B318">
            <v>72130</v>
          </cell>
          <cell r="C318" t="str">
            <v>SOUGE-LE-GANELON</v>
          </cell>
        </row>
        <row r="319">
          <cell r="B319">
            <v>72380</v>
          </cell>
          <cell r="C319" t="str">
            <v>SOUILLE</v>
          </cell>
        </row>
        <row r="320">
          <cell r="B320">
            <v>72210</v>
          </cell>
          <cell r="C320" t="str">
            <v>SOULIGNE-FLACE</v>
          </cell>
        </row>
        <row r="321">
          <cell r="B321">
            <v>72290</v>
          </cell>
          <cell r="C321" t="str">
            <v>SOULIGNE-SOUS-BALLON</v>
          </cell>
        </row>
        <row r="322">
          <cell r="B322">
            <v>72370</v>
          </cell>
          <cell r="C322" t="str">
            <v>SOULITRE</v>
          </cell>
        </row>
        <row r="323">
          <cell r="B323">
            <v>72400</v>
          </cell>
          <cell r="C323" t="str">
            <v>SOUVIGNE-SUR-MEME</v>
          </cell>
        </row>
        <row r="324">
          <cell r="B324">
            <v>72300</v>
          </cell>
          <cell r="C324" t="str">
            <v>SOUVIGNE-SUR-SARTHE</v>
          </cell>
        </row>
        <row r="325">
          <cell r="B325">
            <v>72700</v>
          </cell>
          <cell r="C325" t="str">
            <v>SPAY</v>
          </cell>
        </row>
        <row r="326">
          <cell r="B326">
            <v>72370</v>
          </cell>
          <cell r="C326" t="str">
            <v>SURFONDS</v>
          </cell>
        </row>
        <row r="327">
          <cell r="B327">
            <v>72430</v>
          </cell>
          <cell r="C327" t="str">
            <v>TASSE</v>
          </cell>
        </row>
        <row r="328">
          <cell r="B328">
            <v>72540</v>
          </cell>
          <cell r="C328" t="str">
            <v>TASSILLE</v>
          </cell>
        </row>
        <row r="329">
          <cell r="B329">
            <v>72290</v>
          </cell>
          <cell r="C329" t="str">
            <v>TEILLE</v>
          </cell>
        </row>
        <row r="330">
          <cell r="B330">
            <v>72220</v>
          </cell>
          <cell r="C330" t="str">
            <v>TELOCHE</v>
          </cell>
        </row>
        <row r="331">
          <cell r="B331">
            <v>72240</v>
          </cell>
          <cell r="C331" t="str">
            <v>TENNIE</v>
          </cell>
        </row>
        <row r="332">
          <cell r="B332">
            <v>72110</v>
          </cell>
          <cell r="C332" t="str">
            <v>TERREHAULT</v>
          </cell>
        </row>
        <row r="333">
          <cell r="B333">
            <v>72320</v>
          </cell>
          <cell r="C333" t="str">
            <v>THELIGNY</v>
          </cell>
        </row>
        <row r="334">
          <cell r="B334">
            <v>72260</v>
          </cell>
          <cell r="C334" t="str">
            <v>THOIGNE</v>
          </cell>
        </row>
        <row r="335">
          <cell r="B335">
            <v>72610</v>
          </cell>
          <cell r="C335" t="str">
            <v>THOIRE-SOUS-CONTENSOR</v>
          </cell>
        </row>
        <row r="336">
          <cell r="B336">
            <v>72500</v>
          </cell>
          <cell r="C336" t="str">
            <v>THOIRE-SUR-DINAN</v>
          </cell>
        </row>
        <row r="337">
          <cell r="B337">
            <v>72800</v>
          </cell>
          <cell r="C337" t="str">
            <v>THOREE-LES-PINS</v>
          </cell>
        </row>
        <row r="338">
          <cell r="B338">
            <v>72160</v>
          </cell>
          <cell r="C338" t="str">
            <v>THORIGNE-SUR-DUE</v>
          </cell>
        </row>
        <row r="339">
          <cell r="B339">
            <v>72110</v>
          </cell>
          <cell r="C339" t="str">
            <v>TORCE-EN-VALLEE</v>
          </cell>
        </row>
        <row r="340">
          <cell r="B340">
            <v>72650</v>
          </cell>
          <cell r="C340" t="str">
            <v>TRANGE</v>
          </cell>
        </row>
        <row r="341">
          <cell r="B341">
            <v>72440</v>
          </cell>
          <cell r="C341" t="str">
            <v>TRESSON</v>
          </cell>
        </row>
        <row r="342">
          <cell r="B342">
            <v>72160</v>
          </cell>
          <cell r="C342" t="str">
            <v>TUFFE VAL DE LA CHERONNE</v>
          </cell>
        </row>
        <row r="343">
          <cell r="B343">
            <v>72500</v>
          </cell>
          <cell r="C343" t="str">
            <v>VAAS</v>
          </cell>
        </row>
        <row r="344">
          <cell r="B344">
            <v>72320</v>
          </cell>
          <cell r="C344" t="str">
            <v>VALENNES</v>
          </cell>
        </row>
        <row r="345">
          <cell r="B345">
            <v>72540</v>
          </cell>
          <cell r="C345" t="str">
            <v>VALLON-SUR-GEE</v>
          </cell>
        </row>
        <row r="346">
          <cell r="B346">
            <v>72310</v>
          </cell>
          <cell r="C346" t="str">
            <v>VANCE</v>
          </cell>
        </row>
        <row r="347">
          <cell r="B347">
            <v>72360</v>
          </cell>
          <cell r="C347" t="str">
            <v>VERNEIL-LE-CHETIF</v>
          </cell>
        </row>
        <row r="348">
          <cell r="B348">
            <v>72170</v>
          </cell>
          <cell r="C348" t="str">
            <v>VERNIE</v>
          </cell>
        </row>
        <row r="349">
          <cell r="B349">
            <v>72600</v>
          </cell>
          <cell r="C349" t="str">
            <v>VEZOT</v>
          </cell>
        </row>
        <row r="350">
          <cell r="B350">
            <v>72320</v>
          </cell>
          <cell r="C350" t="str">
            <v>VIBRAYE</v>
          </cell>
        </row>
        <row r="351">
          <cell r="B351">
            <v>72600</v>
          </cell>
          <cell r="C351" t="str">
            <v>VILLAINES-LA-CARELLE</v>
          </cell>
        </row>
        <row r="352">
          <cell r="B352">
            <v>72400</v>
          </cell>
          <cell r="C352" t="str">
            <v>VILLAINES-LA-GONAIS</v>
          </cell>
        </row>
        <row r="353">
          <cell r="B353">
            <v>72150</v>
          </cell>
          <cell r="C353" t="str">
            <v>VILLAINES-SOUS-LUCE</v>
          </cell>
        </row>
        <row r="354">
          <cell r="B354">
            <v>72270</v>
          </cell>
          <cell r="C354" t="str">
            <v>VILLAINES-SOUS-MALICORNE</v>
          </cell>
        </row>
        <row r="355">
          <cell r="B355">
            <v>72670</v>
          </cell>
          <cell r="C355" t="str">
            <v>VILLENEUVE EN PERSEIGNE</v>
          </cell>
        </row>
        <row r="356">
          <cell r="B356">
            <v>72300</v>
          </cell>
          <cell r="C356" t="str">
            <v>VION</v>
          </cell>
        </row>
        <row r="357">
          <cell r="B357">
            <v>72350</v>
          </cell>
          <cell r="C357" t="str">
            <v>VIRE-EN-CHAMPAGNE</v>
          </cell>
        </row>
        <row r="358">
          <cell r="B358">
            <v>72170</v>
          </cell>
          <cell r="C358" t="str">
            <v>VIVOIN</v>
          </cell>
        </row>
        <row r="359">
          <cell r="B359">
            <v>72210</v>
          </cell>
          <cell r="C359" t="str">
            <v>VOIVRES-LES-LE-MANS</v>
          </cell>
        </row>
        <row r="360">
          <cell r="B360">
            <v>72440</v>
          </cell>
          <cell r="C360" t="str">
            <v>VOLNAY</v>
          </cell>
        </row>
        <row r="361">
          <cell r="B361">
            <v>72160</v>
          </cell>
          <cell r="C361" t="str">
            <v>VOUVRAY-SUR-HUISNE</v>
          </cell>
        </row>
        <row r="362">
          <cell r="B362">
            <v>72330</v>
          </cell>
          <cell r="C362" t="str">
            <v>YVRE-LE-POLIN</v>
          </cell>
        </row>
        <row r="363">
          <cell r="B363">
            <v>72530</v>
          </cell>
          <cell r="C363" t="str">
            <v>YVRE-L'EVEQUE</v>
          </cell>
        </row>
      </sheetData>
      <sheetData sheetId="11"/>
    </sheetDataSet>
  </externalBook>
</externalLink>
</file>

<file path=xl/tables/table1.xml><?xml version="1.0" encoding="utf-8"?>
<table xmlns="http://schemas.openxmlformats.org/spreadsheetml/2006/main" id="1" name="Tableau_compta" displayName="Tableau_compta" ref="A4:K21" totalsRowShown="0" headerRowDxfId="20" headerRowBorderDxfId="18" tableBorderDxfId="19">
  <autoFilter ref="A4:K21"/>
  <sortState ref="A5:K20">
    <sortCondition descending="1" ref="C4:C20"/>
  </sortState>
  <tableColumns count="11">
    <tableColumn id="1" name="Mois" dataDxfId="29">
      <calculatedColumnFormula>TEXT(C5,"mmmm")</calculatedColumnFormula>
    </tableColumn>
    <tableColumn id="2" name="Trimestre" dataDxfId="0">
      <calculatedColumnFormula>"trimestre "&amp;ROUNDUP(Tableau_compta[[#This Row],[Dates]]/3,0)</calculatedColumnFormula>
    </tableColumn>
    <tableColumn id="3" name="Dates" dataDxfId="1"/>
    <tableColumn id="4" name="Désignations" dataDxfId="28"/>
    <tableColumn id="5" name="MOUVEMENTS" dataDxfId="27"/>
    <tableColumn id="6" name="Dépense ttc" dataDxfId="26"/>
    <tableColumn id="7" name="TVA Payé" dataDxfId="25"/>
    <tableColumn id="8" name="CREDIT" dataDxfId="24"/>
    <tableColumn id="9" name="DEBIT" dataDxfId="23"/>
    <tableColumn id="10" name="Pointé" dataDxfId="22"/>
    <tableColumn id="11" name="Commentaire" dataDxfId="2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A1:AJ23"/>
  <sheetViews>
    <sheetView tabSelected="1" zoomScaleNormal="100" workbookViewId="0">
      <selection activeCell="L20" sqref="L20"/>
    </sheetView>
  </sheetViews>
  <sheetFormatPr baseColWidth="10" defaultRowHeight="15"/>
  <cols>
    <col min="1" max="1" width="6.140625" customWidth="1"/>
    <col min="2" max="2" width="15" style="92" customWidth="1"/>
    <col min="3" max="3" width="12.7109375" style="80" customWidth="1"/>
    <col min="4" max="4" width="15.28515625" style="81" customWidth="1"/>
    <col min="5" max="5" width="17" customWidth="1"/>
    <col min="6" max="6" width="13.7109375" customWidth="1"/>
    <col min="7" max="7" width="11.28515625" style="82" customWidth="1"/>
    <col min="8" max="8" width="13" style="51" customWidth="1"/>
    <col min="9" max="9" width="13" style="79" customWidth="1"/>
    <col min="10" max="10" width="7.28515625" style="83" customWidth="1"/>
    <col min="11" max="11" width="15.85546875" style="79" customWidth="1"/>
    <col min="12" max="12" width="44" style="79" customWidth="1"/>
    <col min="13" max="14" width="12.140625" style="79" customWidth="1"/>
    <col min="15" max="15" width="9.7109375" style="79" customWidth="1"/>
    <col min="16" max="16" width="61.85546875" style="79" customWidth="1"/>
    <col min="17" max="17" width="22.28515625" customWidth="1"/>
    <col min="18" max="19" width="14.28515625" customWidth="1"/>
    <col min="20" max="20" width="16.28515625" customWidth="1"/>
    <col min="21" max="21" width="19" customWidth="1"/>
    <col min="22" max="22" width="17.5703125" customWidth="1"/>
    <col min="23" max="24" width="18.5703125" customWidth="1"/>
    <col min="25" max="25" width="21.28515625" customWidth="1"/>
    <col min="26" max="26" width="16.42578125" customWidth="1"/>
    <col min="27" max="27" width="19.28515625" customWidth="1"/>
    <col min="29" max="29" width="16.28515625" customWidth="1"/>
    <col min="30" max="30" width="13.28515625" customWidth="1"/>
    <col min="31" max="31" width="12.42578125" customWidth="1"/>
  </cols>
  <sheetData>
    <row r="1" spans="1:36" ht="26.25" customHeight="1">
      <c r="A1" s="1"/>
      <c r="B1" s="88"/>
      <c r="C1" s="84" t="s">
        <v>0</v>
      </c>
      <c r="D1" s="2"/>
      <c r="E1" s="2"/>
      <c r="F1" s="2"/>
      <c r="G1" s="2"/>
      <c r="H1" s="3">
        <f>SUM($H$5:$H$21)</f>
        <v>1128</v>
      </c>
      <c r="I1" s="4">
        <f>SUM($I$5:$I$21)</f>
        <v>-25698.55</v>
      </c>
      <c r="J1" s="5"/>
      <c r="K1" s="5"/>
      <c r="L1" s="6"/>
      <c r="M1" s="6"/>
      <c r="N1" s="6"/>
      <c r="O1" s="6"/>
      <c r="P1" s="6"/>
      <c r="Q1" s="7"/>
      <c r="R1" s="8"/>
      <c r="S1" s="9"/>
      <c r="T1" s="8"/>
      <c r="AF1" s="10" t="s">
        <v>1</v>
      </c>
      <c r="AG1" s="11" t="s">
        <v>2</v>
      </c>
      <c r="AH1" s="12"/>
      <c r="AI1" s="12"/>
      <c r="AJ1" s="12"/>
    </row>
    <row r="2" spans="1:36" ht="30" customHeight="1">
      <c r="A2" s="13"/>
      <c r="B2" s="89"/>
      <c r="C2" s="14" t="s">
        <v>3</v>
      </c>
      <c r="D2" s="15">
        <v>500</v>
      </c>
      <c r="E2" s="16"/>
      <c r="F2" s="16"/>
      <c r="G2" s="17"/>
      <c r="H2" s="18" t="s">
        <v>4</v>
      </c>
      <c r="I2" s="19">
        <f>'Compta par mois'!$D2+$H$1+$I$1</f>
        <v>-24070.55</v>
      </c>
      <c r="J2" s="6"/>
      <c r="K2" s="6"/>
      <c r="L2" s="6"/>
      <c r="M2" s="6"/>
      <c r="N2" s="6"/>
      <c r="O2" s="6"/>
      <c r="P2" s="6"/>
      <c r="Q2" s="20"/>
      <c r="R2" s="20"/>
      <c r="S2" s="20"/>
      <c r="T2" s="20"/>
      <c r="Z2" s="21">
        <f>SUMPRODUCT(G5:G21*(C5:C21=Z3))</f>
        <v>0</v>
      </c>
      <c r="AA2" s="22">
        <f>IFERROR(MONTH($C14),"")</f>
        <v>2</v>
      </c>
      <c r="AF2" s="23" t="e">
        <f>SUM(AH3+AI3+AJ3+AG3+AH4+AI4+AJ4+AG4+AH5+AI5+AJ5+AG5)</f>
        <v>#REF!</v>
      </c>
      <c r="AG2" s="24">
        <f>D2+H1-I1</f>
        <v>27326.55</v>
      </c>
      <c r="AJ2" s="12"/>
    </row>
    <row r="3" spans="1:36" ht="21" customHeight="1">
      <c r="A3" s="1"/>
      <c r="B3" s="88"/>
      <c r="C3" s="85" t="s">
        <v>5</v>
      </c>
      <c r="D3" s="25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20"/>
      <c r="R3" s="20"/>
      <c r="S3" s="20"/>
      <c r="T3" s="20"/>
      <c r="AA3" s="26">
        <v>43873</v>
      </c>
      <c r="AG3" s="27">
        <f>SUMPRODUCT(--(MONTH([1]!Tableau_bilan_détaillé[date])='Compta par mois'!$D$3),[1]!Tableau_bilan_détaillé[Montant])</f>
        <v>0</v>
      </c>
      <c r="AH3" s="27" t="e">
        <f>SUMPRODUCT(--(MONTH([1]!Tableau_bilan_détaillé[date])='Compta par mois'!#REF!),[1]!Tableau_bilan_détaillé[Montant])</f>
        <v>#REF!</v>
      </c>
      <c r="AI3" s="27" t="e">
        <f>SUMPRODUCT(--(MONTH([1]!Tableau_bilan_détaillé[date])='Compta par mois'!#REF!),[1]!Tableau_bilan_détaillé[Montant])</f>
        <v>#REF!</v>
      </c>
      <c r="AJ3" s="27" t="e">
        <f>SUMPRODUCT(--(MONTH([1]!Tableau_bilan_détaillé[date])='Compta par mois'!#REF!),[1]!Tableau_bilan_détaillé[Montant])</f>
        <v>#REF!</v>
      </c>
    </row>
    <row r="4" spans="1:36" ht="17.100000000000001" customHeight="1">
      <c r="A4" s="28" t="s">
        <v>6</v>
      </c>
      <c r="B4" s="90" t="s">
        <v>7</v>
      </c>
      <c r="C4" s="86" t="s">
        <v>8</v>
      </c>
      <c r="D4" s="28" t="s">
        <v>9</v>
      </c>
      <c r="E4" s="29" t="s">
        <v>10</v>
      </c>
      <c r="F4" s="30" t="s">
        <v>11</v>
      </c>
      <c r="G4" s="30" t="s">
        <v>12</v>
      </c>
      <c r="H4" s="31" t="s">
        <v>13</v>
      </c>
      <c r="I4" s="31" t="s">
        <v>14</v>
      </c>
      <c r="J4" s="32" t="s">
        <v>15</v>
      </c>
      <c r="K4" s="33" t="s">
        <v>16</v>
      </c>
      <c r="L4" s="6"/>
      <c r="M4" s="34" t="s">
        <v>17</v>
      </c>
      <c r="N4" s="35" t="s">
        <v>18</v>
      </c>
      <c r="O4" s="35" t="s">
        <v>19</v>
      </c>
      <c r="P4" s="6"/>
      <c r="Q4" s="20"/>
      <c r="R4" s="20"/>
      <c r="S4" s="36"/>
      <c r="T4" s="20"/>
      <c r="AG4" s="27" t="e">
        <f>SUMPRODUCT(--(MONTH([1]!Tableau_bilan_détaillé[date])='Compta par mois'!#REF!),[1]!Tableau_bilan_détaillé[Montant])</f>
        <v>#REF!</v>
      </c>
      <c r="AH4" s="27" t="e">
        <f>SUMPRODUCT(--(MONTH([1]!Tableau_bilan_détaillé[date])='Compta par mois'!#REF!),[1]!Tableau_bilan_détaillé[Montant])</f>
        <v>#REF!</v>
      </c>
      <c r="AI4" s="27" t="e">
        <f>SUMPRODUCT(--(MONTH([1]!Tableau_bilan_détaillé[date])='Compta par mois'!#REF!),[1]!Tableau_bilan_détaillé[Montant])</f>
        <v>#REF!</v>
      </c>
      <c r="AJ4" s="27" t="e">
        <f>SUMPRODUCT(--(MONTH([1]!Tableau_bilan_détaillé[date])='Compta par mois'!#REF!),[1]!Tableau_bilan_détaillé[Montant])</f>
        <v>#REF!</v>
      </c>
    </row>
    <row r="5" spans="1:36" ht="17.100000000000001" customHeight="1">
      <c r="A5" s="37" t="str">
        <f t="shared" ref="A5:A20" si="0">TEXT(C5,"mmmm")</f>
        <v>février</v>
      </c>
      <c r="B5" s="93" t="str">
        <f>"trimestre "&amp;ROUNDUP(Tableau_compta[[#This Row],[Dates]]/3,0)</f>
        <v>trimestre 14624</v>
      </c>
      <c r="C5" s="39">
        <v>43870</v>
      </c>
      <c r="D5" s="40" t="s">
        <v>20</v>
      </c>
      <c r="E5" s="41" t="s">
        <v>21</v>
      </c>
      <c r="F5" s="42">
        <v>20</v>
      </c>
      <c r="G5" s="43">
        <v>3.33</v>
      </c>
      <c r="H5" s="44"/>
      <c r="I5" s="45">
        <v>-20</v>
      </c>
      <c r="J5" s="46"/>
      <c r="K5" s="47"/>
      <c r="L5" s="6"/>
      <c r="M5" s="48">
        <v>120</v>
      </c>
      <c r="N5" s="49">
        <v>0.2</v>
      </c>
      <c r="O5" s="50">
        <f>M5/120*20</f>
        <v>20</v>
      </c>
      <c r="P5" s="6"/>
      <c r="Q5" s="20"/>
      <c r="R5" s="20"/>
      <c r="S5" s="20"/>
      <c r="T5" s="20"/>
      <c r="AF5" s="51">
        <f>SUMPRODUCT(G5:G21*(B5:B21="trimestre1"))</f>
        <v>0</v>
      </c>
      <c r="AG5" s="27" t="e">
        <f>SUMPRODUCT(--(MONTH([1]!Tableau_bilan_détaillé[date])='Compta par mois'!#REF!),[1]!Tableau_bilan_détaillé[Montant])</f>
        <v>#REF!</v>
      </c>
      <c r="AH5" s="27" t="e">
        <f>SUMPRODUCT(--(MONTH([1]!Tableau_bilan_détaillé[date])='Compta par mois'!#REF!),[1]!Tableau_bilan_détaillé[Montant])</f>
        <v>#REF!</v>
      </c>
      <c r="AI5" s="27" t="e">
        <f>SUMPRODUCT(--(MONTH([1]!Tableau_bilan_détaillé[date])='Compta par mois'!#REF!),[1]!Tableau_bilan_détaillé[Montant])</f>
        <v>#REF!</v>
      </c>
      <c r="AJ5" s="27" t="e">
        <f>SUMPRODUCT(--(MONTH([1]!Tableau_bilan_détaillé[date])='Compta par mois'!#REF!),[1]!Tableau_bilan_détaillé[Montant])</f>
        <v>#REF!</v>
      </c>
    </row>
    <row r="6" spans="1:36" ht="16.5" customHeight="1">
      <c r="A6" s="37" t="str">
        <f t="shared" si="0"/>
        <v>février</v>
      </c>
      <c r="B6" s="38" t="str">
        <f>"trimestre "&amp;ROUNDUP(Tableau_compta[[#This Row],[Dates]]/3,0)</f>
        <v>trimestre 14624</v>
      </c>
      <c r="C6" s="39">
        <v>43871</v>
      </c>
      <c r="D6" s="52" t="s">
        <v>20</v>
      </c>
      <c r="E6" s="53" t="s">
        <v>22</v>
      </c>
      <c r="F6" s="54">
        <v>19.989999999999998</v>
      </c>
      <c r="G6" s="55">
        <v>3.33</v>
      </c>
      <c r="H6" s="56"/>
      <c r="I6" s="57">
        <v>-19.989999999999998</v>
      </c>
      <c r="J6" s="58"/>
      <c r="K6" s="58"/>
      <c r="L6" s="6"/>
      <c r="M6" s="6"/>
      <c r="N6" s="6"/>
      <c r="O6" s="6"/>
      <c r="P6" s="6"/>
      <c r="Q6" s="59"/>
      <c r="R6" s="59"/>
      <c r="S6" s="59"/>
      <c r="T6" s="59"/>
      <c r="U6" s="51"/>
    </row>
    <row r="7" spans="1:36" ht="17.100000000000001" customHeight="1">
      <c r="A7" s="37" t="str">
        <f t="shared" si="0"/>
        <v>février</v>
      </c>
      <c r="B7" s="38" t="str">
        <f>"trimestre "&amp;ROUNDUP(Tableau_compta[[#This Row],[Dates]]/3,0)</f>
        <v>trimestre 14624</v>
      </c>
      <c r="C7" s="39">
        <v>43872</v>
      </c>
      <c r="D7" s="40" t="s">
        <v>23</v>
      </c>
      <c r="E7" s="41" t="s">
        <v>24</v>
      </c>
      <c r="F7" s="42">
        <v>200</v>
      </c>
      <c r="G7" s="43">
        <v>33.33</v>
      </c>
      <c r="H7" s="44"/>
      <c r="I7" s="45">
        <v>-200</v>
      </c>
      <c r="J7" s="46"/>
      <c r="K7" s="47"/>
      <c r="L7" s="6"/>
      <c r="M7" s="6"/>
      <c r="N7" s="6"/>
      <c r="O7" s="6"/>
      <c r="P7" s="6"/>
      <c r="Q7" s="59"/>
      <c r="R7" s="59"/>
      <c r="S7" s="59"/>
      <c r="T7" s="59"/>
      <c r="U7" s="51"/>
    </row>
    <row r="8" spans="1:36" ht="17.100000000000001" customHeight="1">
      <c r="A8" s="37" t="str">
        <f t="shared" si="0"/>
        <v>février</v>
      </c>
      <c r="B8" s="38" t="str">
        <f>"trimestre "&amp;ROUNDUP(Tableau_compta[[#This Row],[Dates]]/3,0)</f>
        <v>trimestre 14625</v>
      </c>
      <c r="C8" s="39">
        <v>43873</v>
      </c>
      <c r="D8" s="52" t="s">
        <v>20</v>
      </c>
      <c r="E8" s="53" t="s">
        <v>21</v>
      </c>
      <c r="F8" s="54">
        <v>20</v>
      </c>
      <c r="G8" s="55">
        <v>3.33</v>
      </c>
      <c r="H8" s="56"/>
      <c r="I8" s="57"/>
      <c r="J8" s="58"/>
      <c r="K8" s="58"/>
      <c r="L8" s="6"/>
      <c r="M8" s="6"/>
      <c r="N8" s="6"/>
      <c r="O8" s="6"/>
      <c r="P8" s="6"/>
      <c r="Q8" s="20"/>
      <c r="R8" s="20"/>
      <c r="S8" s="20"/>
      <c r="T8" s="20"/>
    </row>
    <row r="9" spans="1:36" ht="17.100000000000001" customHeight="1">
      <c r="A9" s="37" t="str">
        <f t="shared" si="0"/>
        <v>février</v>
      </c>
      <c r="B9" s="60" t="str">
        <f>"trimestre "&amp;ROUNDUP(Tableau_compta[[#This Row],[Dates]]/3,0)</f>
        <v>trimestre 14625</v>
      </c>
      <c r="C9" s="39">
        <v>43874</v>
      </c>
      <c r="D9" s="52"/>
      <c r="E9" s="53"/>
      <c r="F9" s="54"/>
      <c r="G9" s="55"/>
      <c r="H9" s="56"/>
      <c r="I9" s="57"/>
      <c r="J9" s="46"/>
      <c r="K9" s="58"/>
      <c r="L9" s="6"/>
      <c r="M9" s="6"/>
      <c r="N9" s="6"/>
      <c r="O9" s="6"/>
      <c r="P9" s="6"/>
      <c r="Q9" s="20"/>
      <c r="R9" s="20"/>
      <c r="S9" s="20"/>
      <c r="T9" s="20"/>
    </row>
    <row r="10" spans="1:36" ht="17.100000000000001" customHeight="1">
      <c r="A10" s="37" t="str">
        <f t="shared" si="0"/>
        <v>février</v>
      </c>
      <c r="B10" s="38" t="str">
        <f>"trimestre "&amp;ROUNDUP(Tableau_compta[[#This Row],[Dates]]/3,0)</f>
        <v>trimestre 14625</v>
      </c>
      <c r="C10" s="39">
        <v>43875</v>
      </c>
      <c r="D10" s="40" t="s">
        <v>20</v>
      </c>
      <c r="E10" s="41" t="s">
        <v>25</v>
      </c>
      <c r="F10" s="42"/>
      <c r="G10" s="43"/>
      <c r="H10" s="44"/>
      <c r="I10" s="45"/>
      <c r="J10" s="46"/>
      <c r="K10" s="47"/>
      <c r="L10" s="6"/>
      <c r="M10" s="6"/>
      <c r="N10" s="6"/>
      <c r="O10" s="6"/>
      <c r="P10" s="6"/>
      <c r="Q10" s="20"/>
      <c r="R10" s="20"/>
      <c r="S10" s="20"/>
      <c r="T10" s="20"/>
    </row>
    <row r="11" spans="1:36" ht="17.100000000000001" customHeight="1">
      <c r="A11" s="37" t="str">
        <f t="shared" si="0"/>
        <v>février</v>
      </c>
      <c r="B11" s="60" t="str">
        <f>"trimestre "&amp;ROUNDUP(Tableau_compta[[#This Row],[Dates]]/3,0)</f>
        <v>trimestre 14626</v>
      </c>
      <c r="C11" s="39">
        <v>43876</v>
      </c>
      <c r="D11" s="40" t="s">
        <v>23</v>
      </c>
      <c r="E11" s="41" t="s">
        <v>24</v>
      </c>
      <c r="F11" s="42">
        <v>58</v>
      </c>
      <c r="G11" s="43">
        <v>9.67</v>
      </c>
      <c r="H11" s="44"/>
      <c r="I11" s="45">
        <v>-58</v>
      </c>
      <c r="J11" s="46"/>
      <c r="K11" s="47"/>
      <c r="L11" s="6"/>
      <c r="M11" s="6"/>
      <c r="N11" s="6"/>
      <c r="O11" s="6"/>
      <c r="P11" s="6"/>
      <c r="Q11" s="20"/>
      <c r="R11" s="20"/>
      <c r="S11" s="20"/>
      <c r="T11" s="20"/>
    </row>
    <row r="12" spans="1:36" ht="17.100000000000001" customHeight="1">
      <c r="A12" s="37" t="str">
        <f t="shared" si="0"/>
        <v>février</v>
      </c>
      <c r="B12" s="38" t="str">
        <f>"trimestre "&amp;ROUNDUP(Tableau_compta[[#This Row],[Dates]]/3,0)</f>
        <v>trimestre 14626</v>
      </c>
      <c r="C12" s="39">
        <v>43877</v>
      </c>
      <c r="D12" s="40" t="s">
        <v>26</v>
      </c>
      <c r="E12" s="41" t="s">
        <v>27</v>
      </c>
      <c r="F12" s="42">
        <v>120</v>
      </c>
      <c r="G12" s="43">
        <v>20</v>
      </c>
      <c r="H12" s="44"/>
      <c r="I12" s="45">
        <v>-120</v>
      </c>
      <c r="J12" s="46"/>
      <c r="K12" s="47"/>
      <c r="L12" s="6"/>
      <c r="M12" s="6"/>
      <c r="N12" s="6"/>
      <c r="O12" s="6"/>
      <c r="P12" s="6"/>
      <c r="Q12" s="59"/>
      <c r="R12" s="59"/>
      <c r="S12" s="59"/>
      <c r="T12" s="59"/>
    </row>
    <row r="13" spans="1:36" ht="17.100000000000001" customHeight="1">
      <c r="A13" s="37" t="str">
        <f t="shared" si="0"/>
        <v>février</v>
      </c>
      <c r="B13" s="38" t="str">
        <f>"trimestre "&amp;ROUNDUP(Tableau_compta[[#This Row],[Dates]]/3,0)</f>
        <v>trimestre 14626</v>
      </c>
      <c r="C13" s="39">
        <v>43878</v>
      </c>
      <c r="D13" s="52" t="s">
        <v>28</v>
      </c>
      <c r="E13" s="53" t="s">
        <v>29</v>
      </c>
      <c r="F13" s="54"/>
      <c r="G13" s="55"/>
      <c r="H13" s="56">
        <v>625</v>
      </c>
      <c r="I13" s="57"/>
      <c r="J13" s="58"/>
      <c r="K13" s="58" t="s">
        <v>30</v>
      </c>
      <c r="L13" s="6"/>
      <c r="M13" s="6"/>
      <c r="N13" s="6"/>
      <c r="O13" s="6"/>
      <c r="P13" s="6"/>
      <c r="Q13" s="59"/>
      <c r="R13" s="59"/>
      <c r="S13" s="59"/>
      <c r="T13" s="59"/>
    </row>
    <row r="14" spans="1:36" ht="17.100000000000001" customHeight="1">
      <c r="A14" s="37" t="str">
        <f t="shared" si="0"/>
        <v>février</v>
      </c>
      <c r="B14" s="38" t="str">
        <f>"trimestre "&amp;ROUNDUP(Tableau_compta[[#This Row],[Dates]]/3,0)</f>
        <v>trimestre 14627</v>
      </c>
      <c r="C14" s="39">
        <v>43879</v>
      </c>
      <c r="D14" s="40" t="s">
        <v>26</v>
      </c>
      <c r="E14" s="41" t="s">
        <v>31</v>
      </c>
      <c r="F14" s="42">
        <v>92.56</v>
      </c>
      <c r="G14" s="43">
        <v>15.43</v>
      </c>
      <c r="H14" s="44"/>
      <c r="I14" s="45">
        <v>-92.56</v>
      </c>
      <c r="J14" s="46"/>
      <c r="K14" s="47"/>
      <c r="L14" s="6"/>
      <c r="M14" s="6"/>
      <c r="N14" s="6"/>
      <c r="O14" s="6"/>
      <c r="P14" s="6"/>
      <c r="Q14" s="61"/>
      <c r="R14" s="61"/>
      <c r="S14" s="61"/>
      <c r="T14" s="61"/>
    </row>
    <row r="15" spans="1:36" ht="17.100000000000001" customHeight="1">
      <c r="A15" s="37" t="str">
        <f t="shared" si="0"/>
        <v>février</v>
      </c>
      <c r="B15" s="38" t="str">
        <f>"trimestre "&amp;ROUNDUP(Tableau_compta[[#This Row],[Dates]]/3,0)</f>
        <v>trimestre 14627</v>
      </c>
      <c r="C15" s="39">
        <v>43880</v>
      </c>
      <c r="D15" s="52" t="s">
        <v>20</v>
      </c>
      <c r="E15" s="53" t="s">
        <v>32</v>
      </c>
      <c r="F15" s="54">
        <v>10</v>
      </c>
      <c r="G15" s="55">
        <v>1.67</v>
      </c>
      <c r="H15" s="56"/>
      <c r="I15" s="57">
        <v>-10</v>
      </c>
      <c r="J15" s="58"/>
      <c r="K15" s="58"/>
      <c r="L15" s="6"/>
      <c r="M15" s="6"/>
      <c r="N15" s="6"/>
      <c r="O15" s="6"/>
      <c r="P15" s="6"/>
      <c r="Q15" s="20"/>
      <c r="R15" s="20"/>
      <c r="S15" s="20"/>
      <c r="T15" s="20"/>
    </row>
    <row r="16" spans="1:36" ht="17.100000000000001" customHeight="1">
      <c r="A16" s="37" t="str">
        <f t="shared" si="0"/>
        <v>février</v>
      </c>
      <c r="B16" s="38" t="str">
        <f>"trimestre "&amp;ROUNDUP(Tableau_compta[[#This Row],[Dates]]/3,0)</f>
        <v>trimestre 14627</v>
      </c>
      <c r="C16" s="39">
        <v>43881</v>
      </c>
      <c r="D16" s="62" t="s">
        <v>26</v>
      </c>
      <c r="E16" s="53" t="s">
        <v>33</v>
      </c>
      <c r="F16" s="63"/>
      <c r="G16" s="64"/>
      <c r="H16" s="65"/>
      <c r="I16" s="66">
        <v>-25000</v>
      </c>
      <c r="J16" s="67"/>
      <c r="K16" s="58"/>
      <c r="L16" s="6"/>
      <c r="M16" s="6"/>
      <c r="N16" s="6"/>
      <c r="O16" s="6"/>
      <c r="P16" s="6"/>
      <c r="Q16" s="20"/>
      <c r="R16" s="20"/>
      <c r="S16" s="20"/>
      <c r="T16" s="20"/>
    </row>
    <row r="17" spans="1:20" ht="17.100000000000001" customHeight="1">
      <c r="A17" s="37" t="str">
        <f t="shared" si="0"/>
        <v>février</v>
      </c>
      <c r="B17" s="38" t="str">
        <f>"trimestre "&amp;ROUNDUP(Tableau_compta[[#This Row],[Dates]]/3,0)</f>
        <v>trimestre 14628</v>
      </c>
      <c r="C17" s="39">
        <v>43882</v>
      </c>
      <c r="D17" s="40" t="s">
        <v>23</v>
      </c>
      <c r="E17" s="41" t="s">
        <v>34</v>
      </c>
      <c r="F17" s="42">
        <v>56</v>
      </c>
      <c r="G17" s="43">
        <v>9.33</v>
      </c>
      <c r="H17" s="44"/>
      <c r="I17" s="45"/>
      <c r="J17" s="46"/>
      <c r="K17" s="47"/>
      <c r="L17" s="6"/>
      <c r="M17" s="6"/>
      <c r="N17" s="6"/>
      <c r="O17" s="6"/>
      <c r="P17" s="6"/>
      <c r="Q17" s="20"/>
      <c r="R17" s="20"/>
      <c r="S17" s="20"/>
      <c r="T17" s="20"/>
    </row>
    <row r="18" spans="1:20">
      <c r="A18" s="37" t="str">
        <f t="shared" si="0"/>
        <v>février</v>
      </c>
      <c r="B18" s="38" t="str">
        <f>"trimestre "&amp;ROUNDUP(Tableau_compta[[#This Row],[Dates]]/3,0)</f>
        <v>trimestre 14628</v>
      </c>
      <c r="C18" s="39">
        <v>43883</v>
      </c>
      <c r="D18" s="52" t="s">
        <v>26</v>
      </c>
      <c r="E18" s="53" t="s">
        <v>31</v>
      </c>
      <c r="F18" s="54">
        <v>89</v>
      </c>
      <c r="G18" s="55">
        <v>14.83</v>
      </c>
      <c r="H18" s="56"/>
      <c r="I18" s="57">
        <v>-89</v>
      </c>
      <c r="J18" s="58"/>
      <c r="K18" s="58"/>
      <c r="L18" s="6"/>
      <c r="M18" s="6"/>
      <c r="N18" s="6"/>
      <c r="O18" s="6"/>
      <c r="P18" s="6"/>
    </row>
    <row r="19" spans="1:20">
      <c r="A19" s="37" t="str">
        <f t="shared" si="0"/>
        <v>février</v>
      </c>
      <c r="B19" s="38" t="str">
        <f>"trimestre "&amp;ROUNDUP(Tableau_compta[[#This Row],[Dates]]/3,0)</f>
        <v>trimestre 14628</v>
      </c>
      <c r="C19" s="39">
        <v>43884</v>
      </c>
      <c r="D19" s="40" t="s">
        <v>28</v>
      </c>
      <c r="E19" s="41" t="s">
        <v>29</v>
      </c>
      <c r="F19" s="68"/>
      <c r="G19" s="69"/>
      <c r="H19" s="44">
        <v>503</v>
      </c>
      <c r="I19" s="45"/>
      <c r="J19" s="47" t="s">
        <v>35</v>
      </c>
      <c r="K19" s="47" t="s">
        <v>36</v>
      </c>
      <c r="L19" s="6"/>
      <c r="M19" s="6"/>
      <c r="N19" s="6"/>
      <c r="O19" s="6"/>
      <c r="P19" s="6"/>
    </row>
    <row r="20" spans="1:20">
      <c r="A20" s="37" t="str">
        <f t="shared" si="0"/>
        <v>février</v>
      </c>
      <c r="B20" s="38" t="str">
        <f>"trimestre "&amp;ROUNDUP(Tableau_compta[[#This Row],[Dates]]/3,0)</f>
        <v>trimestre 14629</v>
      </c>
      <c r="C20" s="39">
        <v>43885</v>
      </c>
      <c r="D20" s="52" t="s">
        <v>26</v>
      </c>
      <c r="E20" s="53" t="s">
        <v>31</v>
      </c>
      <c r="F20" s="54">
        <v>89</v>
      </c>
      <c r="G20" s="55">
        <v>14.83</v>
      </c>
      <c r="H20" s="56"/>
      <c r="I20" s="57">
        <v>-89</v>
      </c>
      <c r="J20" s="58" t="s">
        <v>35</v>
      </c>
      <c r="K20" s="58"/>
      <c r="L20" s="6"/>
      <c r="M20" s="6"/>
      <c r="N20" s="6"/>
      <c r="O20" s="6"/>
      <c r="P20" s="6"/>
    </row>
    <row r="21" spans="1:20">
      <c r="A21" s="37" t="str">
        <f>TEXT(C21,"mmmm")</f>
        <v>février</v>
      </c>
      <c r="B21" s="70" t="str">
        <f>"trimestre "&amp;ROUNDUP(Tableau_compta[[#This Row],[Dates]]/3,0)</f>
        <v>trimestre 14629</v>
      </c>
      <c r="C21" s="39">
        <v>43886</v>
      </c>
      <c r="D21" s="71"/>
      <c r="E21" s="72"/>
      <c r="F21" s="73"/>
      <c r="G21" s="74"/>
      <c r="H21" s="75"/>
      <c r="I21" s="76"/>
      <c r="J21" s="77"/>
      <c r="K21" s="78"/>
      <c r="L21" s="6"/>
      <c r="M21" s="6"/>
      <c r="N21" s="6"/>
      <c r="O21" s="6"/>
      <c r="P21" s="6"/>
    </row>
    <row r="22" spans="1:20">
      <c r="A22" s="6"/>
      <c r="B22" s="91"/>
      <c r="C22" s="8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20">
      <c r="A23" s="6"/>
      <c r="B23" s="91"/>
      <c r="C23" s="87"/>
      <c r="D23" s="6"/>
      <c r="E23" s="6"/>
      <c r="F23" s="6"/>
      <c r="G23" s="6"/>
      <c r="H23" s="6"/>
      <c r="I23" s="6"/>
      <c r="J23" s="6"/>
      <c r="K23" s="6"/>
    </row>
  </sheetData>
  <conditionalFormatting sqref="D5:D21">
    <cfRule type="containsText" dxfId="35" priority="14" operator="containsText" text="banque &amp; dépot banque">
      <formula>NOT(ISERROR(SEARCH("banque &amp; dépot banque",D5)))</formula>
    </cfRule>
  </conditionalFormatting>
  <conditionalFormatting sqref="E5:E21">
    <cfRule type="containsText" dxfId="34" priority="13" operator="containsText" text="dépot banque">
      <formula>NOT(ISERROR(SEARCH("dépot banque",E5)))</formula>
    </cfRule>
  </conditionalFormatting>
  <conditionalFormatting sqref="B6:B21">
    <cfRule type="cellIs" dxfId="33" priority="9" operator="equal">
      <formula>"trimestre 1"</formula>
    </cfRule>
    <cfRule type="cellIs" dxfId="32" priority="10" operator="equal">
      <formula>"trimestre 2"</formula>
    </cfRule>
    <cfRule type="cellIs" dxfId="31" priority="11" operator="equal">
      <formula>"trimestre 3"</formula>
    </cfRule>
    <cfRule type="cellIs" dxfId="30" priority="12" operator="equal">
      <formula>"trimestre 4"</formula>
    </cfRule>
  </conditionalFormatting>
  <dataValidations count="2">
    <dataValidation type="list" allowBlank="1" showInputMessage="1" showErrorMessage="1" sqref="E5:E21">
      <formula1>config_mouvements</formula1>
    </dataValidation>
    <dataValidation type="list" allowBlank="1" showInputMessage="1" showErrorMessage="1" sqref="D5:D21">
      <formula1>config_désignations</formula1>
    </dataValidation>
  </dataValidations>
  <printOptions horizontalCentered="1"/>
  <pageMargins left="0" right="0" top="0.43307086614173229" bottom="0.39370078740157483" header="0.31496062992125984" footer="0.31496062992125984"/>
  <pageSetup paperSize="9" orientation="landscape" r:id="rId1"/>
  <rowBreaks count="1" manualBreakCount="1">
    <brk id="1" max="16383" man="1"/>
  </rowBreaks>
  <drawing r:id="rId2"/>
  <legacyDrawing r:id="rId3"/>
  <controls>
    <control shapeId="1025" r:id="rId4" name="Calendar1"/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Compta par mois</vt:lpstr>
      <vt:lpstr>compta_dates</vt:lpstr>
      <vt:lpstr>TITRES</vt:lpstr>
      <vt:lpstr>'Compta par mois'!Zone_d_impression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DANIEL LEVEQUE</cp:lastModifiedBy>
  <dcterms:created xsi:type="dcterms:W3CDTF">2020-11-08T14:31:34Z</dcterms:created>
  <dcterms:modified xsi:type="dcterms:W3CDTF">2020-11-08T14:52:11Z</dcterms:modified>
</cp:coreProperties>
</file>