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10" yWindow="495" windowWidth="28335" windowHeight="11355"/>
  </bookViews>
  <sheets>
    <sheet name="récap" sheetId="4" r:id="rId1"/>
    <sheet name="midi" sheetId="2" r:id="rId2"/>
    <sheet name="soir" sheetId="3" r:id="rId3"/>
  </sheets>
  <calcPr calcId="145621"/>
</workbook>
</file>

<file path=xl/calcChain.xml><?xml version="1.0" encoding="utf-8"?>
<calcChain xmlns="http://schemas.openxmlformats.org/spreadsheetml/2006/main">
  <c r="Q11" i="4" l="1"/>
  <c r="P11" i="4"/>
  <c r="O11" i="4"/>
  <c r="M11" i="4"/>
  <c r="L11" i="4"/>
  <c r="K11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P9" i="4"/>
  <c r="P8" i="4"/>
  <c r="P7" i="4"/>
  <c r="P6" i="4"/>
  <c r="O9" i="4"/>
  <c r="Q9" i="4" s="1"/>
  <c r="O8" i="4"/>
  <c r="Q8" i="4" s="1"/>
  <c r="O7" i="4"/>
  <c r="Q7" i="4" s="1"/>
  <c r="O6" i="4"/>
  <c r="Q6" i="4" s="1"/>
  <c r="L9" i="4"/>
  <c r="L8" i="4"/>
  <c r="L7" i="4"/>
  <c r="L6" i="4"/>
  <c r="K9" i="4"/>
  <c r="M9" i="4" s="1"/>
  <c r="K8" i="4"/>
  <c r="M8" i="4" s="1"/>
  <c r="K7" i="4"/>
  <c r="M7" i="4" s="1"/>
  <c r="K6" i="4"/>
  <c r="M6" i="4" s="1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7" i="4"/>
  <c r="G33" i="4"/>
  <c r="G32" i="4"/>
  <c r="G31" i="4"/>
  <c r="G30" i="4"/>
  <c r="G29" i="4"/>
  <c r="G28" i="4"/>
  <c r="G6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5" i="4"/>
  <c r="G10" i="4"/>
  <c r="G9" i="4"/>
  <c r="G8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B5" i="4"/>
  <c r="B74" i="4"/>
  <c r="D74" i="4" s="1"/>
  <c r="B73" i="4"/>
  <c r="D73" i="4" s="1"/>
  <c r="B72" i="4"/>
  <c r="D72" i="4" s="1"/>
  <c r="B71" i="4"/>
  <c r="B70" i="4"/>
  <c r="D70" i="4" s="1"/>
  <c r="B69" i="4"/>
  <c r="D69" i="4" s="1"/>
  <c r="B68" i="4"/>
  <c r="D68" i="4" s="1"/>
  <c r="B67" i="4"/>
  <c r="B66" i="4"/>
  <c r="D66" i="4" s="1"/>
  <c r="B65" i="4"/>
  <c r="D65" i="4" s="1"/>
  <c r="B64" i="4"/>
  <c r="D64" i="4" s="1"/>
  <c r="B63" i="4"/>
  <c r="B62" i="4"/>
  <c r="D62" i="4" s="1"/>
  <c r="B61" i="4"/>
  <c r="D61" i="4" s="1"/>
  <c r="B60" i="4"/>
  <c r="D60" i="4" s="1"/>
  <c r="B59" i="4"/>
  <c r="B58" i="4"/>
  <c r="D58" i="4" s="1"/>
  <c r="B57" i="4"/>
  <c r="D57" i="4" s="1"/>
  <c r="B56" i="4"/>
  <c r="D56" i="4" s="1"/>
  <c r="B55" i="4"/>
  <c r="B54" i="4"/>
  <c r="D54" i="4" s="1"/>
  <c r="B53" i="4"/>
  <c r="D53" i="4" s="1"/>
  <c r="B52" i="4"/>
  <c r="D52" i="4" s="1"/>
  <c r="B51" i="4"/>
  <c r="B50" i="4"/>
  <c r="D50" i="4" s="1"/>
  <c r="B49" i="4"/>
  <c r="D49" i="4" s="1"/>
  <c r="B48" i="4"/>
  <c r="D48" i="4" s="1"/>
  <c r="B47" i="4"/>
  <c r="B46" i="4"/>
  <c r="D46" i="4" s="1"/>
  <c r="B44" i="4"/>
  <c r="D44" i="4" s="1"/>
  <c r="B45" i="4"/>
  <c r="D45" i="4" s="1"/>
  <c r="B43" i="4"/>
  <c r="B42" i="4"/>
  <c r="D42" i="4" s="1"/>
  <c r="B41" i="4"/>
  <c r="D41" i="4" s="1"/>
  <c r="B40" i="4"/>
  <c r="D40" i="4" s="1"/>
  <c r="B39" i="4"/>
  <c r="B38" i="4"/>
  <c r="D38" i="4" s="1"/>
  <c r="B37" i="4"/>
  <c r="D37" i="4" s="1"/>
  <c r="B36" i="4"/>
  <c r="D36" i="4" s="1"/>
  <c r="B35" i="4"/>
  <c r="B34" i="4"/>
  <c r="D34" i="4" s="1"/>
  <c r="B33" i="4"/>
  <c r="D33" i="4" s="1"/>
  <c r="B32" i="4"/>
  <c r="D32" i="4" s="1"/>
  <c r="B31" i="4"/>
  <c r="B30" i="4"/>
  <c r="D30" i="4" s="1"/>
  <c r="B29" i="4"/>
  <c r="D29" i="4" s="1"/>
  <c r="B28" i="4"/>
  <c r="D28" i="4" s="1"/>
  <c r="B27" i="4"/>
  <c r="B26" i="4"/>
  <c r="D26" i="4" s="1"/>
  <c r="B25" i="4"/>
  <c r="D25" i="4" s="1"/>
  <c r="B24" i="4"/>
  <c r="D24" i="4" s="1"/>
  <c r="B23" i="4"/>
  <c r="B22" i="4"/>
  <c r="D22" i="4" s="1"/>
  <c r="B21" i="4"/>
  <c r="B20" i="4"/>
  <c r="B19" i="4"/>
  <c r="B18" i="4"/>
  <c r="D18" i="4" s="1"/>
  <c r="B17" i="4"/>
  <c r="B16" i="4"/>
  <c r="B15" i="4"/>
  <c r="B14" i="4"/>
  <c r="B13" i="4"/>
  <c r="B12" i="4"/>
  <c r="B11" i="4"/>
  <c r="B10" i="4"/>
  <c r="B9" i="4"/>
  <c r="B8" i="4"/>
  <c r="B7" i="4"/>
  <c r="B6" i="4"/>
  <c r="D21" i="4" l="1"/>
  <c r="D10" i="4"/>
  <c r="D14" i="4"/>
  <c r="D8" i="4"/>
  <c r="D12" i="4"/>
  <c r="D16" i="4"/>
  <c r="D20" i="4"/>
  <c r="D19" i="4"/>
  <c r="D23" i="4"/>
  <c r="D27" i="4"/>
  <c r="D31" i="4"/>
  <c r="D35" i="4"/>
  <c r="D39" i="4"/>
  <c r="D43" i="4"/>
  <c r="D47" i="4"/>
  <c r="D51" i="4"/>
  <c r="D55" i="4"/>
  <c r="D59" i="4"/>
  <c r="D63" i="4"/>
  <c r="D67" i="4"/>
  <c r="D71" i="4"/>
  <c r="D9" i="4"/>
  <c r="D13" i="4"/>
  <c r="D17" i="4"/>
  <c r="D6" i="4"/>
  <c r="D7" i="4"/>
  <c r="D11" i="4"/>
  <c r="D15" i="4"/>
  <c r="D5" i="4"/>
  <c r="H5" i="4"/>
  <c r="H9" i="4"/>
  <c r="H13" i="4"/>
  <c r="H17" i="4"/>
  <c r="H21" i="4"/>
  <c r="H25" i="4"/>
  <c r="H29" i="4"/>
  <c r="H33" i="4"/>
  <c r="H37" i="4"/>
  <c r="H41" i="4"/>
  <c r="H45" i="4"/>
  <c r="H49" i="4"/>
  <c r="H53" i="4"/>
  <c r="H57" i="4"/>
  <c r="H61" i="4"/>
  <c r="H65" i="4"/>
  <c r="H69" i="4"/>
  <c r="H73" i="4"/>
  <c r="H6" i="4"/>
  <c r="H10" i="4"/>
  <c r="H14" i="4"/>
  <c r="H18" i="4"/>
  <c r="H22" i="4"/>
  <c r="H26" i="4"/>
  <c r="H30" i="4"/>
  <c r="H34" i="4"/>
  <c r="H38" i="4"/>
  <c r="H42" i="4"/>
  <c r="H46" i="4"/>
  <c r="H50" i="4"/>
  <c r="H54" i="4"/>
  <c r="H58" i="4"/>
  <c r="H62" i="4"/>
  <c r="H66" i="4"/>
  <c r="H70" i="4"/>
  <c r="H74" i="4"/>
  <c r="H7" i="4"/>
  <c r="H11" i="4"/>
  <c r="H15" i="4"/>
  <c r="H19" i="4"/>
  <c r="H23" i="4"/>
  <c r="H27" i="4"/>
  <c r="H31" i="4"/>
  <c r="H35" i="4"/>
  <c r="H39" i="4"/>
  <c r="H43" i="4"/>
  <c r="H47" i="4"/>
  <c r="H51" i="4"/>
  <c r="H55" i="4"/>
  <c r="H59" i="4"/>
  <c r="H63" i="4"/>
  <c r="H67" i="4"/>
  <c r="H71" i="4"/>
  <c r="H8" i="4"/>
  <c r="H12" i="4"/>
  <c r="H16" i="4"/>
  <c r="H20" i="4"/>
  <c r="H24" i="4"/>
  <c r="H28" i="4"/>
  <c r="H32" i="4"/>
  <c r="H36" i="4"/>
  <c r="H40" i="4"/>
  <c r="H44" i="4"/>
  <c r="H48" i="4"/>
  <c r="H52" i="4"/>
  <c r="H56" i="4"/>
  <c r="H60" i="4"/>
  <c r="H64" i="4"/>
  <c r="H68" i="4"/>
  <c r="H72" i="4"/>
</calcChain>
</file>

<file path=xl/sharedStrings.xml><?xml version="1.0" encoding="utf-8"?>
<sst xmlns="http://schemas.openxmlformats.org/spreadsheetml/2006/main" count="22" uniqueCount="11">
  <si>
    <t>midi</t>
  </si>
  <si>
    <t>numéro</t>
  </si>
  <si>
    <t>soir</t>
  </si>
  <si>
    <t>total</t>
  </si>
  <si>
    <t>10 derniers jours</t>
  </si>
  <si>
    <t xml:space="preserve">midi </t>
  </si>
  <si>
    <t>année 2020</t>
  </si>
  <si>
    <t>multiplicateur</t>
  </si>
  <si>
    <t>Nombre de tirage par numéro</t>
  </si>
  <si>
    <t>Nombre de tirage par multiplicateur</t>
  </si>
  <si>
    <t>nombre total de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</si>
</sst>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u/>
      <sz val="10"/>
      <color rgb="FF000000"/>
      <name val="Arial"/>
      <family val="2"/>
    </font>
    <font>
      <b/>
      <u/>
      <sz val="16"/>
      <color rgb="FF000000"/>
      <name val="Arial"/>
      <family val="2"/>
    </font>
    <font>
      <b/>
      <i/>
      <sz val="10"/>
      <color rgb="FF000000"/>
      <name val="Arial"/>
      <family val="2"/>
    </font>
    <font>
      <i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rgb="FFFAC09C"/>
      </left>
      <right style="medium">
        <color rgb="FFFAC09C"/>
      </right>
      <top style="medium">
        <color rgb="FFFAC09C"/>
      </top>
      <bottom style="medium">
        <color rgb="FFFAC09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abSelected="1" topLeftCell="A25" workbookViewId="0">
      <selection activeCell="G17" sqref="G17"/>
    </sheetView>
  </sheetViews>
  <sheetFormatPr baseColWidth="10" defaultRowHeight="12.75" x14ac:dyDescent="0.2"/>
  <cols>
    <col min="1" max="4" width="11.42578125" style="4"/>
    <col min="5" max="5" width="3" style="4" customWidth="1"/>
    <col min="6" max="9" width="11.42578125" style="4"/>
    <col min="10" max="10" width="21.7109375" style="4" customWidth="1"/>
    <col min="11" max="13" width="11.42578125" style="4"/>
    <col min="14" max="14" width="3.85546875" style="4" customWidth="1"/>
    <col min="15" max="16384" width="11.42578125" style="4"/>
  </cols>
  <sheetData>
    <row r="1" spans="1:17" ht="20.25" x14ac:dyDescent="0.2">
      <c r="A1" s="8" t="s">
        <v>8</v>
      </c>
      <c r="B1" s="7"/>
      <c r="J1" s="8" t="s">
        <v>9</v>
      </c>
    </row>
    <row r="3" spans="1:17" ht="15.75" x14ac:dyDescent="0.2">
      <c r="B3" s="12" t="s">
        <v>6</v>
      </c>
      <c r="C3" s="12"/>
      <c r="D3" s="12"/>
      <c r="E3" s="5"/>
      <c r="F3" s="12" t="s">
        <v>4</v>
      </c>
      <c r="G3" s="12"/>
      <c r="H3" s="12"/>
      <c r="J3" s="5"/>
      <c r="K3" s="6" t="s">
        <v>7</v>
      </c>
      <c r="L3" s="6"/>
      <c r="M3" s="6"/>
      <c r="N3" s="6"/>
      <c r="O3" s="6"/>
      <c r="P3" s="6"/>
      <c r="Q3" s="6"/>
    </row>
    <row r="4" spans="1:17" x14ac:dyDescent="0.2">
      <c r="A4" s="11" t="s">
        <v>1</v>
      </c>
      <c r="B4" s="11" t="s">
        <v>0</v>
      </c>
      <c r="C4" s="11" t="s">
        <v>2</v>
      </c>
      <c r="D4" s="13" t="s">
        <v>3</v>
      </c>
      <c r="E4" s="5"/>
      <c r="F4" s="11" t="s">
        <v>5</v>
      </c>
      <c r="G4" s="11" t="s">
        <v>2</v>
      </c>
      <c r="H4" s="13" t="s">
        <v>3</v>
      </c>
      <c r="J4" s="11" t="s">
        <v>7</v>
      </c>
      <c r="K4" s="9" t="s">
        <v>6</v>
      </c>
      <c r="L4" s="9"/>
      <c r="M4" s="9"/>
      <c r="N4" s="5"/>
      <c r="O4" s="9" t="s">
        <v>4</v>
      </c>
      <c r="P4" s="9"/>
      <c r="Q4" s="9"/>
    </row>
    <row r="5" spans="1:17" x14ac:dyDescent="0.2">
      <c r="A5" s="11">
        <v>1</v>
      </c>
      <c r="B5" s="10">
        <f>COUNTIF(midi!2:21,1)</f>
        <v>18</v>
      </c>
      <c r="C5" s="10">
        <f>COUNTIF(soir!2:21,1)</f>
        <v>11</v>
      </c>
      <c r="D5" s="14">
        <f>+B5+C5</f>
        <v>29</v>
      </c>
      <c r="F5" s="10">
        <f>COUNTIF(midi!A2:J21,1)</f>
        <v>5</v>
      </c>
      <c r="G5" s="10">
        <f>COUNTIF(soir!A2:J21,1)</f>
        <v>1</v>
      </c>
      <c r="H5" s="14">
        <f>+F5+G5</f>
        <v>6</v>
      </c>
      <c r="J5" s="10"/>
      <c r="K5" s="11" t="s">
        <v>0</v>
      </c>
      <c r="L5" s="11" t="s">
        <v>2</v>
      </c>
      <c r="M5" s="13" t="s">
        <v>3</v>
      </c>
      <c r="N5" s="5"/>
      <c r="O5" s="11" t="s">
        <v>0</v>
      </c>
      <c r="P5" s="11" t="s">
        <v>2</v>
      </c>
      <c r="Q5" s="13" t="s">
        <v>3</v>
      </c>
    </row>
    <row r="6" spans="1:17" x14ac:dyDescent="0.2">
      <c r="A6" s="11">
        <v>2</v>
      </c>
      <c r="B6" s="10">
        <f>COUNTIF(midi!2:21,2)</f>
        <v>8</v>
      </c>
      <c r="C6" s="10">
        <f>COUNTIF(soir!2:21,2)</f>
        <v>14</v>
      </c>
      <c r="D6" s="14">
        <f t="shared" ref="D6:D69" si="0">+B6+C6</f>
        <v>22</v>
      </c>
      <c r="F6" s="10">
        <f>COUNTIF(midi!A2:J21,2)</f>
        <v>3</v>
      </c>
      <c r="G6" s="10">
        <f>COUNTIF(soir!A2:J21,2)</f>
        <v>4</v>
      </c>
      <c r="H6" s="14">
        <f t="shared" ref="H6:H69" si="1">+F6+G6</f>
        <v>7</v>
      </c>
      <c r="J6" s="11">
        <v>2</v>
      </c>
      <c r="K6" s="10">
        <f>COUNTIF(midi!23:23,2)</f>
        <v>23</v>
      </c>
      <c r="L6" s="10">
        <f>COUNTIF(soir!23:23,2)</f>
        <v>23</v>
      </c>
      <c r="M6" s="14">
        <f>K6+L6</f>
        <v>46</v>
      </c>
      <c r="O6" s="10">
        <f>COUNTIF(midi!A23:J23,2)</f>
        <v>7</v>
      </c>
      <c r="P6" s="10">
        <f>COUNTIF(soir!A23:J23,2)</f>
        <v>6</v>
      </c>
      <c r="Q6" s="14">
        <f>+O6+P6</f>
        <v>13</v>
      </c>
    </row>
    <row r="7" spans="1:17" x14ac:dyDescent="0.2">
      <c r="A7" s="11">
        <v>3</v>
      </c>
      <c r="B7" s="10">
        <f>COUNTIF(midi!2:21,3)</f>
        <v>9</v>
      </c>
      <c r="C7" s="10">
        <f>COUNTIF(soir!2:21,3)</f>
        <v>12</v>
      </c>
      <c r="D7" s="14">
        <f t="shared" si="0"/>
        <v>21</v>
      </c>
      <c r="F7" s="10">
        <f>COUNTIF(midi!A2:J21,3)</f>
        <v>3</v>
      </c>
      <c r="G7" s="10">
        <f>COUNTIF(soir!A2:J21,3)</f>
        <v>2</v>
      </c>
      <c r="H7" s="14">
        <f t="shared" si="1"/>
        <v>5</v>
      </c>
      <c r="J7" s="11">
        <v>3</v>
      </c>
      <c r="K7" s="10">
        <f>COUNTIF(midi!23:23,3)</f>
        <v>18</v>
      </c>
      <c r="L7" s="10">
        <f>COUNTIF(soir!23:23,3)</f>
        <v>19</v>
      </c>
      <c r="M7" s="14">
        <f t="shared" ref="M7:M9" si="2">K7+L7</f>
        <v>37</v>
      </c>
      <c r="O7" s="10">
        <f>COUNTIF(midi!A23:J23,3)</f>
        <v>3</v>
      </c>
      <c r="P7" s="10">
        <f>COUNTIF(soir!A23:J23,3)</f>
        <v>3</v>
      </c>
      <c r="Q7" s="14">
        <f t="shared" ref="Q7:Q9" si="3">+O7+P7</f>
        <v>6</v>
      </c>
    </row>
    <row r="8" spans="1:17" x14ac:dyDescent="0.2">
      <c r="A8" s="11">
        <v>4</v>
      </c>
      <c r="B8" s="10">
        <f>COUNTIF(midi!2:21,4)</f>
        <v>16</v>
      </c>
      <c r="C8" s="10">
        <f>COUNTIF(soir!2:21,4)</f>
        <v>11</v>
      </c>
      <c r="D8" s="14">
        <f t="shared" si="0"/>
        <v>27</v>
      </c>
      <c r="F8" s="10">
        <f>COUNTIF(midi!A2:J21,4)</f>
        <v>3</v>
      </c>
      <c r="G8" s="10">
        <f>COUNTIF(soir!A2:J21,4)</f>
        <v>4</v>
      </c>
      <c r="H8" s="14">
        <f t="shared" si="1"/>
        <v>7</v>
      </c>
      <c r="J8" s="11">
        <v>5</v>
      </c>
      <c r="K8" s="10">
        <f>COUNTIF(midi!23:23,5)</f>
        <v>1</v>
      </c>
      <c r="L8" s="10">
        <f>COUNTIF(soir!23:23,5)</f>
        <v>0</v>
      </c>
      <c r="M8" s="14">
        <f t="shared" si="2"/>
        <v>1</v>
      </c>
      <c r="O8" s="10">
        <f>COUNTIF(midi!A23:J23,5)</f>
        <v>0</v>
      </c>
      <c r="P8" s="10">
        <f>COUNTIF(soir!A23:J23,5)</f>
        <v>0</v>
      </c>
      <c r="Q8" s="14">
        <f t="shared" si="3"/>
        <v>0</v>
      </c>
    </row>
    <row r="9" spans="1:17" x14ac:dyDescent="0.2">
      <c r="A9" s="11">
        <v>5</v>
      </c>
      <c r="B9" s="10">
        <f>COUNTIF(midi!2:21,5)</f>
        <v>15</v>
      </c>
      <c r="C9" s="10">
        <f>COUNTIF(soir!2:21,5)</f>
        <v>15</v>
      </c>
      <c r="D9" s="14">
        <f t="shared" si="0"/>
        <v>30</v>
      </c>
      <c r="F9" s="10">
        <f>COUNTIF(midi!A2:J21,5)</f>
        <v>3</v>
      </c>
      <c r="G9" s="10">
        <f>COUNTIF(soir!A2:J21,5)</f>
        <v>3</v>
      </c>
      <c r="H9" s="14">
        <f t="shared" si="1"/>
        <v>6</v>
      </c>
      <c r="J9" s="11">
        <v>10</v>
      </c>
      <c r="K9" s="10">
        <f>COUNTIF(midi!23:23,10)</f>
        <v>1</v>
      </c>
      <c r="L9" s="10">
        <f>COUNTIF(soir!23:23,10)</f>
        <v>0</v>
      </c>
      <c r="M9" s="14">
        <f t="shared" si="2"/>
        <v>1</v>
      </c>
      <c r="O9" s="10">
        <f>COUNTIF(midi!A23:J23,10)</f>
        <v>0</v>
      </c>
      <c r="P9" s="10">
        <f>COUNTIF(soir!A23:J23,10)</f>
        <v>0</v>
      </c>
      <c r="Q9" s="14">
        <f t="shared" si="3"/>
        <v>0</v>
      </c>
    </row>
    <row r="10" spans="1:17" x14ac:dyDescent="0.2">
      <c r="A10" s="11">
        <v>6</v>
      </c>
      <c r="B10" s="10">
        <f>COUNTIF(midi!2:21,6)</f>
        <v>8</v>
      </c>
      <c r="C10" s="10">
        <f>COUNTIF(soir!2:21,6)</f>
        <v>11</v>
      </c>
      <c r="D10" s="14">
        <f t="shared" si="0"/>
        <v>19</v>
      </c>
      <c r="F10" s="10">
        <f>COUNTIF(midi!A2:J21,6)</f>
        <v>3</v>
      </c>
      <c r="G10" s="10">
        <f>COUNTIF(soir!A2:J21,6)</f>
        <v>3</v>
      </c>
      <c r="H10" s="14">
        <f t="shared" si="1"/>
        <v>6</v>
      </c>
    </row>
    <row r="11" spans="1:17" x14ac:dyDescent="0.2">
      <c r="A11" s="11">
        <v>7</v>
      </c>
      <c r="B11" s="10">
        <f>COUNTIF(midi!2:21,7)</f>
        <v>8</v>
      </c>
      <c r="C11" s="10">
        <f>COUNTIF(soir!2:21,7)</f>
        <v>12</v>
      </c>
      <c r="D11" s="14">
        <f t="shared" si="0"/>
        <v>20</v>
      </c>
      <c r="F11" s="10">
        <f>COUNTIF(midi!A2:J21,7)</f>
        <v>0</v>
      </c>
      <c r="G11" s="10">
        <f>COUNTIF(soir!A2:J21,7)</f>
        <v>0</v>
      </c>
      <c r="H11" s="14">
        <f t="shared" si="1"/>
        <v>0</v>
      </c>
      <c r="J11" s="15" t="s">
        <v>10</v>
      </c>
      <c r="K11" s="11">
        <f>SUM(K6:K9)</f>
        <v>43</v>
      </c>
      <c r="L11" s="11">
        <f>SUM(L6:L9)</f>
        <v>42</v>
      </c>
      <c r="M11" s="11">
        <f>+K11+L11</f>
        <v>85</v>
      </c>
      <c r="N11" s="5"/>
      <c r="O11" s="11">
        <f t="shared" ref="O11:P11" si="4">SUM(O6:O9)</f>
        <v>10</v>
      </c>
      <c r="P11" s="11">
        <f t="shared" si="4"/>
        <v>9</v>
      </c>
      <c r="Q11" s="11">
        <f>+O11+P11</f>
        <v>19</v>
      </c>
    </row>
    <row r="12" spans="1:17" x14ac:dyDescent="0.2">
      <c r="A12" s="11">
        <v>8</v>
      </c>
      <c r="B12" s="10">
        <f>COUNTIF(midi!2:21,8)</f>
        <v>9</v>
      </c>
      <c r="C12" s="10">
        <f>COUNTIF(soir!2:21,8)</f>
        <v>8</v>
      </c>
      <c r="D12" s="14">
        <f t="shared" si="0"/>
        <v>17</v>
      </c>
      <c r="F12" s="10">
        <f>COUNTIF(midi!A2:J21,8)</f>
        <v>1</v>
      </c>
      <c r="G12" s="10">
        <f>COUNTIF(soir!A2:J21,8)</f>
        <v>3</v>
      </c>
      <c r="H12" s="14">
        <f t="shared" si="1"/>
        <v>4</v>
      </c>
    </row>
    <row r="13" spans="1:17" x14ac:dyDescent="0.2">
      <c r="A13" s="11">
        <v>9</v>
      </c>
      <c r="B13" s="10">
        <f>COUNTIF(midi!2:21,9)</f>
        <v>15</v>
      </c>
      <c r="C13" s="10">
        <f>COUNTIF(soir!2:21,9)</f>
        <v>11</v>
      </c>
      <c r="D13" s="14">
        <f t="shared" si="0"/>
        <v>26</v>
      </c>
      <c r="F13" s="10">
        <f>COUNTIF(midi!A2:J21,9)</f>
        <v>4</v>
      </c>
      <c r="G13" s="10">
        <f>COUNTIF(soir!A2:J21,9)</f>
        <v>5</v>
      </c>
      <c r="H13" s="14">
        <f t="shared" si="1"/>
        <v>9</v>
      </c>
    </row>
    <row r="14" spans="1:17" x14ac:dyDescent="0.2">
      <c r="A14" s="11">
        <v>10</v>
      </c>
      <c r="B14" s="10">
        <f>COUNTIF(midi!2:21,10)</f>
        <v>11</v>
      </c>
      <c r="C14" s="10">
        <f>COUNTIF(soir!2:21,10)</f>
        <v>15</v>
      </c>
      <c r="D14" s="14">
        <f t="shared" si="0"/>
        <v>26</v>
      </c>
      <c r="F14" s="10">
        <f>COUNTIF(midi!A2:J21,10)</f>
        <v>3</v>
      </c>
      <c r="G14" s="10">
        <f>COUNTIF(soir!A2:J21,10)</f>
        <v>3</v>
      </c>
      <c r="H14" s="14">
        <f t="shared" si="1"/>
        <v>6</v>
      </c>
    </row>
    <row r="15" spans="1:17" x14ac:dyDescent="0.2">
      <c r="A15" s="11">
        <v>11</v>
      </c>
      <c r="B15" s="10">
        <f>COUNTIF(midi!2:21,11)</f>
        <v>14</v>
      </c>
      <c r="C15" s="10">
        <f>COUNTIF(soir!2:21,11)</f>
        <v>13</v>
      </c>
      <c r="D15" s="14">
        <f t="shared" si="0"/>
        <v>27</v>
      </c>
      <c r="F15" s="10">
        <f>COUNTIF(midi!A2:J21,11)</f>
        <v>3</v>
      </c>
      <c r="G15" s="10">
        <f>COUNTIF(soir!A2:J21,11)</f>
        <v>3</v>
      </c>
      <c r="H15" s="14">
        <f t="shared" si="1"/>
        <v>6</v>
      </c>
    </row>
    <row r="16" spans="1:17" x14ac:dyDescent="0.2">
      <c r="A16" s="11">
        <v>12</v>
      </c>
      <c r="B16" s="10">
        <f>COUNTIF(midi!2:21,12)</f>
        <v>15</v>
      </c>
      <c r="C16" s="10">
        <f>COUNTIF(soir!2:21,12)</f>
        <v>9</v>
      </c>
      <c r="D16" s="14">
        <f t="shared" si="0"/>
        <v>24</v>
      </c>
      <c r="F16" s="10">
        <f>COUNTIF(midi!A2:J21,12)</f>
        <v>4</v>
      </c>
      <c r="G16" s="10">
        <f>COUNTIF(soir!A2:J21,12)</f>
        <v>3</v>
      </c>
      <c r="H16" s="14">
        <f t="shared" si="1"/>
        <v>7</v>
      </c>
    </row>
    <row r="17" spans="1:8" x14ac:dyDescent="0.2">
      <c r="A17" s="11">
        <v>13</v>
      </c>
      <c r="B17" s="10">
        <f>COUNTIF(midi!2:21,13)</f>
        <v>11</v>
      </c>
      <c r="C17" s="10">
        <f>COUNTIF(soir!2:21,13)</f>
        <v>12</v>
      </c>
      <c r="D17" s="14">
        <f t="shared" si="0"/>
        <v>23</v>
      </c>
      <c r="F17" s="10">
        <f>COUNTIF(midi!A2:J21,13)</f>
        <v>2</v>
      </c>
      <c r="G17" s="10">
        <f>COUNTIF(soir!A2:J21,13)</f>
        <v>2</v>
      </c>
      <c r="H17" s="14">
        <f t="shared" si="1"/>
        <v>4</v>
      </c>
    </row>
    <row r="18" spans="1:8" x14ac:dyDescent="0.2">
      <c r="A18" s="11">
        <v>14</v>
      </c>
      <c r="B18" s="10">
        <f>COUNTIF(midi!2:21,14)</f>
        <v>9</v>
      </c>
      <c r="C18" s="10">
        <f>COUNTIF(soir!2:21,14)</f>
        <v>13</v>
      </c>
      <c r="D18" s="14">
        <f t="shared" si="0"/>
        <v>22</v>
      </c>
      <c r="F18" s="10">
        <f>COUNTIF(midi!A2:J21,14)</f>
        <v>2</v>
      </c>
      <c r="G18" s="10">
        <f>COUNTIF(soir!A2:J21,14)</f>
        <v>2</v>
      </c>
      <c r="H18" s="14">
        <f t="shared" si="1"/>
        <v>4</v>
      </c>
    </row>
    <row r="19" spans="1:8" x14ac:dyDescent="0.2">
      <c r="A19" s="11">
        <v>15</v>
      </c>
      <c r="B19" s="10">
        <f>COUNTIF(midi!2:21,15)</f>
        <v>14</v>
      </c>
      <c r="C19" s="10">
        <f>COUNTIF(soir!2:21,15)</f>
        <v>15</v>
      </c>
      <c r="D19" s="14">
        <f t="shared" si="0"/>
        <v>29</v>
      </c>
      <c r="F19" s="10">
        <f>COUNTIF(midi!A2:J21,15)</f>
        <v>6</v>
      </c>
      <c r="G19" s="10">
        <f>COUNTIF(soir!A2:J21,15)</f>
        <v>2</v>
      </c>
      <c r="H19" s="14">
        <f t="shared" si="1"/>
        <v>8</v>
      </c>
    </row>
    <row r="20" spans="1:8" x14ac:dyDescent="0.2">
      <c r="A20" s="11">
        <v>16</v>
      </c>
      <c r="B20" s="10">
        <f>COUNTIF(midi!2:21,16)</f>
        <v>9</v>
      </c>
      <c r="C20" s="10">
        <f>COUNTIF(soir!2:21,16)</f>
        <v>11</v>
      </c>
      <c r="D20" s="14">
        <f t="shared" si="0"/>
        <v>20</v>
      </c>
      <c r="F20" s="10">
        <f>COUNTIF(midi!A2:J21,16)</f>
        <v>1</v>
      </c>
      <c r="G20" s="10">
        <f>COUNTIF(soir!A2:J21,16)</f>
        <v>3</v>
      </c>
      <c r="H20" s="14">
        <f t="shared" si="1"/>
        <v>4</v>
      </c>
    </row>
    <row r="21" spans="1:8" x14ac:dyDescent="0.2">
      <c r="A21" s="11">
        <v>17</v>
      </c>
      <c r="B21" s="10">
        <f>COUNTIF(midi!2:21,17)</f>
        <v>13</v>
      </c>
      <c r="C21" s="10">
        <f>COUNTIF(soir!2:21,17)</f>
        <v>11</v>
      </c>
      <c r="D21" s="14">
        <f t="shared" si="0"/>
        <v>24</v>
      </c>
      <c r="F21" s="10">
        <f>COUNTIF(midi!A2:J21,17)</f>
        <v>2</v>
      </c>
      <c r="G21" s="10">
        <f>COUNTIF(soir!A2:J21,17)</f>
        <v>1</v>
      </c>
      <c r="H21" s="14">
        <f t="shared" si="1"/>
        <v>3</v>
      </c>
    </row>
    <row r="22" spans="1:8" x14ac:dyDescent="0.2">
      <c r="A22" s="11">
        <v>18</v>
      </c>
      <c r="B22" s="10">
        <f>COUNTIF(midi!2:21,18)</f>
        <v>15</v>
      </c>
      <c r="C22" s="10">
        <f>COUNTIF(soir!2:21,18)</f>
        <v>14</v>
      </c>
      <c r="D22" s="14">
        <f t="shared" si="0"/>
        <v>29</v>
      </c>
      <c r="F22" s="10">
        <f>COUNTIF(midi!A2:J21,18)</f>
        <v>2</v>
      </c>
      <c r="G22" s="10">
        <f>COUNTIF(soir!A2:J21,18)</f>
        <v>4</v>
      </c>
      <c r="H22" s="14">
        <f t="shared" si="1"/>
        <v>6</v>
      </c>
    </row>
    <row r="23" spans="1:8" x14ac:dyDescent="0.2">
      <c r="A23" s="11">
        <v>19</v>
      </c>
      <c r="B23" s="10">
        <f>COUNTIF(midi!2:21,19)</f>
        <v>13</v>
      </c>
      <c r="C23" s="10">
        <f>COUNTIF(soir!2:21,19)</f>
        <v>16</v>
      </c>
      <c r="D23" s="14">
        <f t="shared" si="0"/>
        <v>29</v>
      </c>
      <c r="F23" s="10">
        <f>COUNTIF(midi!A2:J21,19)</f>
        <v>2</v>
      </c>
      <c r="G23" s="10">
        <f>COUNTIF(soir!A2:J21,19)</f>
        <v>5</v>
      </c>
      <c r="H23" s="14">
        <f t="shared" si="1"/>
        <v>7</v>
      </c>
    </row>
    <row r="24" spans="1:8" x14ac:dyDescent="0.2">
      <c r="A24" s="11">
        <v>20</v>
      </c>
      <c r="B24" s="10">
        <f>COUNTIF(midi!2:21,20)</f>
        <v>17</v>
      </c>
      <c r="C24" s="10">
        <f>COUNTIF(soir!2:21,20)</f>
        <v>9</v>
      </c>
      <c r="D24" s="14">
        <f t="shared" si="0"/>
        <v>26</v>
      </c>
      <c r="F24" s="10">
        <f>COUNTIF(midi!A2:J21,20)</f>
        <v>4</v>
      </c>
      <c r="G24" s="10">
        <f>COUNTIF(soir!A2:J21,20)</f>
        <v>2</v>
      </c>
      <c r="H24" s="14">
        <f t="shared" si="1"/>
        <v>6</v>
      </c>
    </row>
    <row r="25" spans="1:8" x14ac:dyDescent="0.2">
      <c r="A25" s="11">
        <v>21</v>
      </c>
      <c r="B25" s="10">
        <f>COUNTIF(midi!2:21,21)</f>
        <v>13</v>
      </c>
      <c r="C25" s="10">
        <f>COUNTIF(soir!2:21,21)</f>
        <v>7</v>
      </c>
      <c r="D25" s="14">
        <f t="shared" si="0"/>
        <v>20</v>
      </c>
      <c r="F25" s="10">
        <f>COUNTIF(midi!A2:J21,21)</f>
        <v>5</v>
      </c>
      <c r="G25" s="10">
        <f>COUNTIF(soir!A2:J21,21)</f>
        <v>1</v>
      </c>
      <c r="H25" s="14">
        <f t="shared" si="1"/>
        <v>6</v>
      </c>
    </row>
    <row r="26" spans="1:8" x14ac:dyDescent="0.2">
      <c r="A26" s="11">
        <v>22</v>
      </c>
      <c r="B26" s="10">
        <f>COUNTIF(midi!2:21,22)</f>
        <v>11</v>
      </c>
      <c r="C26" s="10">
        <f>COUNTIF(soir!2:21,22)</f>
        <v>11</v>
      </c>
      <c r="D26" s="14">
        <f t="shared" si="0"/>
        <v>22</v>
      </c>
      <c r="F26" s="10">
        <f>COUNTIF(midi!A2:J21,22)</f>
        <v>2</v>
      </c>
      <c r="G26" s="10">
        <f>COUNTIF(soir!A2:J21,22)</f>
        <v>3</v>
      </c>
      <c r="H26" s="14">
        <f t="shared" si="1"/>
        <v>5</v>
      </c>
    </row>
    <row r="27" spans="1:8" x14ac:dyDescent="0.2">
      <c r="A27" s="11">
        <v>23</v>
      </c>
      <c r="B27" s="10">
        <f>COUNTIF(midi!2:21,23)</f>
        <v>17</v>
      </c>
      <c r="C27" s="10">
        <f>COUNTIF(soir!2:21,23)</f>
        <v>14</v>
      </c>
      <c r="D27" s="14">
        <f t="shared" si="0"/>
        <v>31</v>
      </c>
      <c r="F27" s="10">
        <f>COUNTIF(midi!A2:J21,23)</f>
        <v>4</v>
      </c>
      <c r="G27" s="10">
        <f>COUNTIF(soir!A2:J21,23)</f>
        <v>4</v>
      </c>
      <c r="H27" s="14">
        <f t="shared" si="1"/>
        <v>8</v>
      </c>
    </row>
    <row r="28" spans="1:8" x14ac:dyDescent="0.2">
      <c r="A28" s="11">
        <v>24</v>
      </c>
      <c r="B28" s="10">
        <f>COUNTIF(midi!2:21,24)</f>
        <v>12</v>
      </c>
      <c r="C28" s="10">
        <f>COUNTIF(soir!2:21,24)</f>
        <v>13</v>
      </c>
      <c r="D28" s="14">
        <f t="shared" si="0"/>
        <v>25</v>
      </c>
      <c r="F28" s="10">
        <f>COUNTIF(midi!A2:J21,24)</f>
        <v>3</v>
      </c>
      <c r="G28" s="10">
        <f>COUNTIF(soir!A2:J21,24)</f>
        <v>3</v>
      </c>
      <c r="H28" s="14">
        <f t="shared" si="1"/>
        <v>6</v>
      </c>
    </row>
    <row r="29" spans="1:8" x14ac:dyDescent="0.2">
      <c r="A29" s="11">
        <v>25</v>
      </c>
      <c r="B29" s="10">
        <f>COUNTIF(midi!2:21,25)</f>
        <v>14</v>
      </c>
      <c r="C29" s="10">
        <f>COUNTIF(soir!2:21,25)</f>
        <v>18</v>
      </c>
      <c r="D29" s="14">
        <f t="shared" si="0"/>
        <v>32</v>
      </c>
      <c r="F29" s="10">
        <f>COUNTIF(midi!A2:J21,25)</f>
        <v>2</v>
      </c>
      <c r="G29" s="10">
        <f>COUNTIF(soir!A2:J21,25)</f>
        <v>4</v>
      </c>
      <c r="H29" s="14">
        <f t="shared" si="1"/>
        <v>6</v>
      </c>
    </row>
    <row r="30" spans="1:8" x14ac:dyDescent="0.2">
      <c r="A30" s="11">
        <v>26</v>
      </c>
      <c r="B30" s="10">
        <f>COUNTIF(midi!2:21,26)</f>
        <v>17</v>
      </c>
      <c r="C30" s="10">
        <f>COUNTIF(soir!2:21,26)</f>
        <v>12</v>
      </c>
      <c r="D30" s="14">
        <f t="shared" si="0"/>
        <v>29</v>
      </c>
      <c r="F30" s="10">
        <f>COUNTIF(midi!A2:J21,26)</f>
        <v>4</v>
      </c>
      <c r="G30" s="10">
        <f>COUNTIF(soir!A2:J21,26)</f>
        <v>3</v>
      </c>
      <c r="H30" s="14">
        <f t="shared" si="1"/>
        <v>7</v>
      </c>
    </row>
    <row r="31" spans="1:8" x14ac:dyDescent="0.2">
      <c r="A31" s="11">
        <v>27</v>
      </c>
      <c r="B31" s="10">
        <f>COUNTIF(midi!2:21,27)</f>
        <v>9</v>
      </c>
      <c r="C31" s="10">
        <f>COUNTIF(soir!2:21,27)</f>
        <v>13</v>
      </c>
      <c r="D31" s="14">
        <f t="shared" si="0"/>
        <v>22</v>
      </c>
      <c r="F31" s="10">
        <f>COUNTIF(midi!A2:J21,27)</f>
        <v>1</v>
      </c>
      <c r="G31" s="10">
        <f>COUNTIF(soir!A2:J21,27)</f>
        <v>3</v>
      </c>
      <c r="H31" s="14">
        <f t="shared" si="1"/>
        <v>4</v>
      </c>
    </row>
    <row r="32" spans="1:8" x14ac:dyDescent="0.2">
      <c r="A32" s="11">
        <v>28</v>
      </c>
      <c r="B32" s="10">
        <f>COUNTIF(midi!2:21,28)</f>
        <v>12</v>
      </c>
      <c r="C32" s="10">
        <f>COUNTIF(soir!2:21,28)</f>
        <v>13</v>
      </c>
      <c r="D32" s="14">
        <f t="shared" si="0"/>
        <v>25</v>
      </c>
      <c r="F32" s="10">
        <f>COUNTIF(midi!A2:J21,28)</f>
        <v>2</v>
      </c>
      <c r="G32" s="10">
        <f>COUNTIF(soir!A2:J21,28)</f>
        <v>2</v>
      </c>
      <c r="H32" s="14">
        <f t="shared" si="1"/>
        <v>4</v>
      </c>
    </row>
    <row r="33" spans="1:8" x14ac:dyDescent="0.2">
      <c r="A33" s="11">
        <v>29</v>
      </c>
      <c r="B33" s="10">
        <f>COUNTIF(midi!2:21,29)</f>
        <v>12</v>
      </c>
      <c r="C33" s="10">
        <f>COUNTIF(soir!2:21,29)</f>
        <v>12</v>
      </c>
      <c r="D33" s="14">
        <f t="shared" si="0"/>
        <v>24</v>
      </c>
      <c r="F33" s="10">
        <f>COUNTIF(midi!A2:J21,29)</f>
        <v>4</v>
      </c>
      <c r="G33" s="10">
        <f>COUNTIF(soir!A2:J21,29)</f>
        <v>2</v>
      </c>
      <c r="H33" s="14">
        <f t="shared" si="1"/>
        <v>6</v>
      </c>
    </row>
    <row r="34" spans="1:8" x14ac:dyDescent="0.2">
      <c r="A34" s="11">
        <v>30</v>
      </c>
      <c r="B34" s="10">
        <f>COUNTIF(midi!2:21,30)</f>
        <v>14</v>
      </c>
      <c r="C34" s="10">
        <f>COUNTIF(soir!2:21,30)</f>
        <v>14</v>
      </c>
      <c r="D34" s="14">
        <f t="shared" si="0"/>
        <v>28</v>
      </c>
      <c r="F34" s="10">
        <f>COUNTIF(midi!A2:J21,30)</f>
        <v>3</v>
      </c>
      <c r="G34" s="10">
        <f>COUNTIF(soir!A2:J21,30)</f>
        <v>5</v>
      </c>
      <c r="H34" s="14">
        <f t="shared" si="1"/>
        <v>8</v>
      </c>
    </row>
    <row r="35" spans="1:8" x14ac:dyDescent="0.2">
      <c r="A35" s="11">
        <v>31</v>
      </c>
      <c r="B35" s="10">
        <f>COUNTIF(midi!2:21,31)</f>
        <v>10</v>
      </c>
      <c r="C35" s="10">
        <f>COUNTIF(soir!2:21,31)</f>
        <v>18</v>
      </c>
      <c r="D35" s="14">
        <f t="shared" si="0"/>
        <v>28</v>
      </c>
      <c r="F35" s="10">
        <f>COUNTIF(midi!A2:J22,31)</f>
        <v>2</v>
      </c>
      <c r="G35" s="10">
        <f>COUNTIF(soir!A2:J21,31)</f>
        <v>3</v>
      </c>
      <c r="H35" s="14">
        <f t="shared" si="1"/>
        <v>5</v>
      </c>
    </row>
    <row r="36" spans="1:8" x14ac:dyDescent="0.2">
      <c r="A36" s="11">
        <v>32</v>
      </c>
      <c r="B36" s="10">
        <f>COUNTIF(midi!2:21,32)</f>
        <v>10</v>
      </c>
      <c r="C36" s="10">
        <f>COUNTIF(soir!2:21,32)</f>
        <v>14</v>
      </c>
      <c r="D36" s="14">
        <f t="shared" si="0"/>
        <v>24</v>
      </c>
      <c r="F36" s="10">
        <f>COUNTIF(midi!A2:J22,32)</f>
        <v>3</v>
      </c>
      <c r="G36" s="10">
        <f>COUNTIF(soir!A2:J21,32)</f>
        <v>0</v>
      </c>
      <c r="H36" s="14">
        <f t="shared" si="1"/>
        <v>3</v>
      </c>
    </row>
    <row r="37" spans="1:8" x14ac:dyDescent="0.2">
      <c r="A37" s="11">
        <v>33</v>
      </c>
      <c r="B37" s="10">
        <f>COUNTIF(midi!2:21,33)</f>
        <v>12</v>
      </c>
      <c r="C37" s="10">
        <f>COUNTIF(soir!2:21,33)</f>
        <v>9</v>
      </c>
      <c r="D37" s="14">
        <f t="shared" si="0"/>
        <v>21</v>
      </c>
      <c r="F37" s="10">
        <f>COUNTIF(midi!A2:J22,33)</f>
        <v>4</v>
      </c>
      <c r="G37" s="10">
        <f>COUNTIF(soir!A2:J21,33)</f>
        <v>1</v>
      </c>
      <c r="H37" s="14">
        <f t="shared" si="1"/>
        <v>5</v>
      </c>
    </row>
    <row r="38" spans="1:8" x14ac:dyDescent="0.2">
      <c r="A38" s="11">
        <v>34</v>
      </c>
      <c r="B38" s="10">
        <f>COUNTIF(midi!2:21,34)</f>
        <v>12</v>
      </c>
      <c r="C38" s="10">
        <f>COUNTIF(soir!2:21,34)</f>
        <v>13</v>
      </c>
      <c r="D38" s="14">
        <f t="shared" si="0"/>
        <v>25</v>
      </c>
      <c r="F38" s="10">
        <f>COUNTIF(midi!A2:J22,34)</f>
        <v>3</v>
      </c>
      <c r="G38" s="10">
        <f>COUNTIF(soir!A2:J21,34)</f>
        <v>4</v>
      </c>
      <c r="H38" s="14">
        <f t="shared" si="1"/>
        <v>7</v>
      </c>
    </row>
    <row r="39" spans="1:8" x14ac:dyDescent="0.2">
      <c r="A39" s="11">
        <v>35</v>
      </c>
      <c r="B39" s="10">
        <f>COUNTIF(midi!2:21,35)</f>
        <v>10</v>
      </c>
      <c r="C39" s="10">
        <f>COUNTIF(soir!2:21,35)</f>
        <v>10</v>
      </c>
      <c r="D39" s="14">
        <f t="shared" si="0"/>
        <v>20</v>
      </c>
      <c r="F39" s="10">
        <f>COUNTIF(midi!A2:J22,35)</f>
        <v>1</v>
      </c>
      <c r="G39" s="10">
        <f>COUNTIF(soir!A2:J21,35)</f>
        <v>3</v>
      </c>
      <c r="H39" s="14">
        <f t="shared" si="1"/>
        <v>4</v>
      </c>
    </row>
    <row r="40" spans="1:8" x14ac:dyDescent="0.2">
      <c r="A40" s="11">
        <v>36</v>
      </c>
      <c r="B40" s="10">
        <f>COUNTIF(midi!2:21,36)</f>
        <v>11</v>
      </c>
      <c r="C40" s="10">
        <f>COUNTIF(soir!2:21,36)</f>
        <v>9</v>
      </c>
      <c r="D40" s="14">
        <f t="shared" si="0"/>
        <v>20</v>
      </c>
      <c r="F40" s="10">
        <f>COUNTIF(midi!A2:J22,36)</f>
        <v>2</v>
      </c>
      <c r="G40" s="10">
        <f>COUNTIF(soir!A2:J21,36)</f>
        <v>3</v>
      </c>
      <c r="H40" s="14">
        <f t="shared" si="1"/>
        <v>5</v>
      </c>
    </row>
    <row r="41" spans="1:8" x14ac:dyDescent="0.2">
      <c r="A41" s="11">
        <v>37</v>
      </c>
      <c r="B41" s="10">
        <f>COUNTIF(midi!2:21,37)</f>
        <v>18</v>
      </c>
      <c r="C41" s="10">
        <f>COUNTIF(soir!2:21,37)</f>
        <v>17</v>
      </c>
      <c r="D41" s="14">
        <f t="shared" si="0"/>
        <v>35</v>
      </c>
      <c r="F41" s="10">
        <f>COUNTIF(midi!A2:J22,37)</f>
        <v>2</v>
      </c>
      <c r="G41" s="10">
        <f>COUNTIF(soir!A2:J21,37)</f>
        <v>4</v>
      </c>
      <c r="H41" s="14">
        <f t="shared" si="1"/>
        <v>6</v>
      </c>
    </row>
    <row r="42" spans="1:8" x14ac:dyDescent="0.2">
      <c r="A42" s="11">
        <v>38</v>
      </c>
      <c r="B42" s="10">
        <f>COUNTIF(midi!2:21,38)</f>
        <v>10</v>
      </c>
      <c r="C42" s="10">
        <f>COUNTIF(soir!2:21,38)</f>
        <v>13</v>
      </c>
      <c r="D42" s="14">
        <f t="shared" si="0"/>
        <v>23</v>
      </c>
      <c r="F42" s="10">
        <f>COUNTIF(midi!A2:J22,38)</f>
        <v>2</v>
      </c>
      <c r="G42" s="10">
        <f>COUNTIF(soir!A2:J21,38)</f>
        <v>4</v>
      </c>
      <c r="H42" s="14">
        <f t="shared" si="1"/>
        <v>6</v>
      </c>
    </row>
    <row r="43" spans="1:8" x14ac:dyDescent="0.2">
      <c r="A43" s="11">
        <v>39</v>
      </c>
      <c r="B43" s="10">
        <f>COUNTIF(midi!2:21,39)</f>
        <v>11</v>
      </c>
      <c r="C43" s="10">
        <f>COUNTIF(soir!2:21,39)</f>
        <v>14</v>
      </c>
      <c r="D43" s="14">
        <f t="shared" si="0"/>
        <v>25</v>
      </c>
      <c r="F43" s="10">
        <f>COUNTIF(midi!A2:J22,39)</f>
        <v>0</v>
      </c>
      <c r="G43" s="10">
        <f>COUNTIF(soir!A2:J21,39)</f>
        <v>3</v>
      </c>
      <c r="H43" s="14">
        <f t="shared" si="1"/>
        <v>3</v>
      </c>
    </row>
    <row r="44" spans="1:8" x14ac:dyDescent="0.2">
      <c r="A44" s="11">
        <v>40</v>
      </c>
      <c r="B44" s="10">
        <f>COUNTIF(midi!2:21,40)</f>
        <v>13</v>
      </c>
      <c r="C44" s="10">
        <f>COUNTIF(soir!2:21,40)</f>
        <v>8</v>
      </c>
      <c r="D44" s="14">
        <f t="shared" si="0"/>
        <v>21</v>
      </c>
      <c r="F44" s="10">
        <f>COUNTIF(midi!A2:J22,40)</f>
        <v>3</v>
      </c>
      <c r="G44" s="10">
        <f>COUNTIF(soir!A2:J21,40)</f>
        <v>3</v>
      </c>
      <c r="H44" s="14">
        <f t="shared" si="1"/>
        <v>6</v>
      </c>
    </row>
    <row r="45" spans="1:8" x14ac:dyDescent="0.2">
      <c r="A45" s="11">
        <v>41</v>
      </c>
      <c r="B45" s="10">
        <f>COUNTIF(midi!2:21,41)</f>
        <v>9</v>
      </c>
      <c r="C45" s="10">
        <f>COUNTIF(soir!2:21,41)</f>
        <v>9</v>
      </c>
      <c r="D45" s="14">
        <f t="shared" si="0"/>
        <v>18</v>
      </c>
      <c r="F45" s="10">
        <f>COUNTIF(midi!A2:J22,41)</f>
        <v>1</v>
      </c>
      <c r="G45" s="10">
        <f>COUNTIF(soir!A2:J21,41)</f>
        <v>3</v>
      </c>
      <c r="H45" s="14">
        <f t="shared" si="1"/>
        <v>4</v>
      </c>
    </row>
    <row r="46" spans="1:8" x14ac:dyDescent="0.2">
      <c r="A46" s="11">
        <v>42</v>
      </c>
      <c r="B46" s="10">
        <f>COUNTIF(midi!2:21,42)</f>
        <v>10</v>
      </c>
      <c r="C46" s="10">
        <f>COUNTIF(soir!2:21,42)</f>
        <v>10</v>
      </c>
      <c r="D46" s="14">
        <f t="shared" si="0"/>
        <v>20</v>
      </c>
      <c r="F46" s="10">
        <f>COUNTIF(midi!A2:J22,42)</f>
        <v>3</v>
      </c>
      <c r="G46" s="10">
        <f>COUNTIF(soir!A2:J21,42)</f>
        <v>1</v>
      </c>
      <c r="H46" s="14">
        <f t="shared" si="1"/>
        <v>4</v>
      </c>
    </row>
    <row r="47" spans="1:8" x14ac:dyDescent="0.2">
      <c r="A47" s="11">
        <v>43</v>
      </c>
      <c r="B47" s="10">
        <f>COUNTIF(midi!2:21,43)</f>
        <v>9</v>
      </c>
      <c r="C47" s="10">
        <f>COUNTIF(soir!2:21,43)</f>
        <v>10</v>
      </c>
      <c r="D47" s="14">
        <f t="shared" si="0"/>
        <v>19</v>
      </c>
      <c r="F47" s="10">
        <f>COUNTIF(midi!A2:J22,43)</f>
        <v>2</v>
      </c>
      <c r="G47" s="10">
        <f>COUNTIF(soir!A2:J21,43)</f>
        <v>2</v>
      </c>
      <c r="H47" s="14">
        <f t="shared" si="1"/>
        <v>4</v>
      </c>
    </row>
    <row r="48" spans="1:8" x14ac:dyDescent="0.2">
      <c r="A48" s="11">
        <v>44</v>
      </c>
      <c r="B48" s="10">
        <f>COUNTIF(midi!2:21,44)</f>
        <v>15</v>
      </c>
      <c r="C48" s="10">
        <f>COUNTIF(soir!2:21,44)</f>
        <v>5</v>
      </c>
      <c r="D48" s="14">
        <f t="shared" si="0"/>
        <v>20</v>
      </c>
      <c r="F48" s="10">
        <f>COUNTIF(midi!A2:J22,44)</f>
        <v>3</v>
      </c>
      <c r="G48" s="10">
        <f>COUNTIF(soir!A2:J21,44)</f>
        <v>0</v>
      </c>
      <c r="H48" s="14">
        <f t="shared" si="1"/>
        <v>3</v>
      </c>
    </row>
    <row r="49" spans="1:8" x14ac:dyDescent="0.2">
      <c r="A49" s="11">
        <v>45</v>
      </c>
      <c r="B49" s="10">
        <f>COUNTIF(midi!2:21,45)</f>
        <v>10</v>
      </c>
      <c r="C49" s="10">
        <f>COUNTIF(soir!2:21,45)</f>
        <v>13</v>
      </c>
      <c r="D49" s="14">
        <f t="shared" si="0"/>
        <v>23</v>
      </c>
      <c r="F49" s="10">
        <f>COUNTIF(midi!A2:J22,45)</f>
        <v>2</v>
      </c>
      <c r="G49" s="10">
        <f>COUNTIF(soir!A2:J21,45)</f>
        <v>2</v>
      </c>
      <c r="H49" s="14">
        <f t="shared" si="1"/>
        <v>4</v>
      </c>
    </row>
    <row r="50" spans="1:8" x14ac:dyDescent="0.2">
      <c r="A50" s="11">
        <v>46</v>
      </c>
      <c r="B50" s="10">
        <f>COUNTIF(midi!2:21,46)</f>
        <v>17</v>
      </c>
      <c r="C50" s="10">
        <f>COUNTIF(soir!2:21,46)</f>
        <v>16</v>
      </c>
      <c r="D50" s="14">
        <f t="shared" si="0"/>
        <v>33</v>
      </c>
      <c r="F50" s="10">
        <f>COUNTIF(midi!A2:J22,46)</f>
        <v>4</v>
      </c>
      <c r="G50" s="10">
        <f>COUNTIF(soir!A2:J21,46)</f>
        <v>3</v>
      </c>
      <c r="H50" s="14">
        <f t="shared" si="1"/>
        <v>7</v>
      </c>
    </row>
    <row r="51" spans="1:8" x14ac:dyDescent="0.2">
      <c r="A51" s="11">
        <v>47</v>
      </c>
      <c r="B51" s="10">
        <f>COUNTIF(midi!2:21,47)</f>
        <v>15</v>
      </c>
      <c r="C51" s="10">
        <f>COUNTIF(soir!2:21,47)</f>
        <v>15</v>
      </c>
      <c r="D51" s="14">
        <f t="shared" si="0"/>
        <v>30</v>
      </c>
      <c r="F51" s="10">
        <f>COUNTIF(midi!A2:J22,47)</f>
        <v>5</v>
      </c>
      <c r="G51" s="10">
        <f>COUNTIF(soir!A2:J21,47)</f>
        <v>2</v>
      </c>
      <c r="H51" s="14">
        <f t="shared" si="1"/>
        <v>7</v>
      </c>
    </row>
    <row r="52" spans="1:8" x14ac:dyDescent="0.2">
      <c r="A52" s="11">
        <v>48</v>
      </c>
      <c r="B52" s="10">
        <f>COUNTIF(midi!2:21,48)</f>
        <v>17</v>
      </c>
      <c r="C52" s="10">
        <f>COUNTIF(soir!2:21,48)</f>
        <v>19</v>
      </c>
      <c r="D52" s="14">
        <f t="shared" si="0"/>
        <v>36</v>
      </c>
      <c r="F52" s="10">
        <f>COUNTIF(midi!A2:J22,48)</f>
        <v>2</v>
      </c>
      <c r="G52" s="10">
        <f>COUNTIF(soir!A2:J21,48)</f>
        <v>2</v>
      </c>
      <c r="H52" s="14">
        <f t="shared" si="1"/>
        <v>4</v>
      </c>
    </row>
    <row r="53" spans="1:8" x14ac:dyDescent="0.2">
      <c r="A53" s="11">
        <v>49</v>
      </c>
      <c r="B53" s="10">
        <f>COUNTIF(midi!2:21,49)</f>
        <v>8</v>
      </c>
      <c r="C53" s="10">
        <f>COUNTIF(soir!2:21,49)</f>
        <v>7</v>
      </c>
      <c r="D53" s="14">
        <f t="shared" si="0"/>
        <v>15</v>
      </c>
      <c r="F53" s="10">
        <f>COUNTIF(midi!A2:J22,49)</f>
        <v>1</v>
      </c>
      <c r="G53" s="10">
        <f>COUNTIF(soir!A2:J21,49)</f>
        <v>0</v>
      </c>
      <c r="H53" s="14">
        <f t="shared" si="1"/>
        <v>1</v>
      </c>
    </row>
    <row r="54" spans="1:8" x14ac:dyDescent="0.2">
      <c r="A54" s="11">
        <v>50</v>
      </c>
      <c r="B54" s="10">
        <f>COUNTIF(midi!2:21,50)</f>
        <v>16</v>
      </c>
      <c r="C54" s="10">
        <f>COUNTIF(soir!2:21,50)</f>
        <v>9</v>
      </c>
      <c r="D54" s="14">
        <f t="shared" si="0"/>
        <v>25</v>
      </c>
      <c r="F54" s="10">
        <f>COUNTIF(midi!A2:J22,50)</f>
        <v>5</v>
      </c>
      <c r="G54" s="10">
        <f>COUNTIF(soir!A2:J21,50)</f>
        <v>3</v>
      </c>
      <c r="H54" s="14">
        <f t="shared" si="1"/>
        <v>8</v>
      </c>
    </row>
    <row r="55" spans="1:8" x14ac:dyDescent="0.2">
      <c r="A55" s="11">
        <v>51</v>
      </c>
      <c r="B55" s="10">
        <f>COUNTIF(midi!2:21,51)</f>
        <v>8</v>
      </c>
      <c r="C55" s="10">
        <f>COUNTIF(soir!2:21,51)</f>
        <v>8</v>
      </c>
      <c r="D55" s="14">
        <f t="shared" si="0"/>
        <v>16</v>
      </c>
      <c r="F55" s="10">
        <f>COUNTIF(midi!A2:J22,51)</f>
        <v>2</v>
      </c>
      <c r="G55" s="10">
        <f>COUNTIF(soir!A2:J21,51)</f>
        <v>2</v>
      </c>
      <c r="H55" s="14">
        <f t="shared" si="1"/>
        <v>4</v>
      </c>
    </row>
    <row r="56" spans="1:8" x14ac:dyDescent="0.2">
      <c r="A56" s="11">
        <v>52</v>
      </c>
      <c r="B56" s="10">
        <f>COUNTIF(midi!2:21,52)</f>
        <v>11</v>
      </c>
      <c r="C56" s="10">
        <f>COUNTIF(soir!2:21,52)</f>
        <v>14</v>
      </c>
      <c r="D56" s="14">
        <f t="shared" si="0"/>
        <v>25</v>
      </c>
      <c r="F56" s="10">
        <f>COUNTIF(midi!A2:J22,52)</f>
        <v>3</v>
      </c>
      <c r="G56" s="10">
        <f>COUNTIF(soir!A2:J21,52)</f>
        <v>2</v>
      </c>
      <c r="H56" s="14">
        <f t="shared" si="1"/>
        <v>5</v>
      </c>
    </row>
    <row r="57" spans="1:8" x14ac:dyDescent="0.2">
      <c r="A57" s="11">
        <v>53</v>
      </c>
      <c r="B57" s="10">
        <f>COUNTIF(midi!2:21,53)</f>
        <v>11</v>
      </c>
      <c r="C57" s="10">
        <f>COUNTIF(soir!2:21,53)</f>
        <v>12</v>
      </c>
      <c r="D57" s="14">
        <f t="shared" si="0"/>
        <v>23</v>
      </c>
      <c r="F57" s="10">
        <f>COUNTIF(midi!A2:J22,53)</f>
        <v>3</v>
      </c>
      <c r="G57" s="10">
        <f>COUNTIF(soir!A2:J21,53)</f>
        <v>1</v>
      </c>
      <c r="H57" s="14">
        <f t="shared" si="1"/>
        <v>4</v>
      </c>
    </row>
    <row r="58" spans="1:8" x14ac:dyDescent="0.2">
      <c r="A58" s="11">
        <v>54</v>
      </c>
      <c r="B58" s="10">
        <f>COUNTIF(midi!2:21,54)</f>
        <v>12</v>
      </c>
      <c r="C58" s="10">
        <f>COUNTIF(soir!2:21,54)</f>
        <v>11</v>
      </c>
      <c r="D58" s="14">
        <f t="shared" si="0"/>
        <v>23</v>
      </c>
      <c r="F58" s="10">
        <f>COUNTIF(midi!A2:J22,54)</f>
        <v>4</v>
      </c>
      <c r="G58" s="10">
        <f>COUNTIF(soir!A2:J21,54)</f>
        <v>4</v>
      </c>
      <c r="H58" s="14">
        <f t="shared" si="1"/>
        <v>8</v>
      </c>
    </row>
    <row r="59" spans="1:8" x14ac:dyDescent="0.2">
      <c r="A59" s="11">
        <v>55</v>
      </c>
      <c r="B59" s="10">
        <f>COUNTIF(midi!2:21,55)</f>
        <v>17</v>
      </c>
      <c r="C59" s="10">
        <f>COUNTIF(soir!2:21,55)</f>
        <v>15</v>
      </c>
      <c r="D59" s="14">
        <f t="shared" si="0"/>
        <v>32</v>
      </c>
      <c r="F59" s="10">
        <f>COUNTIF(midi!A2:J22,55)</f>
        <v>4</v>
      </c>
      <c r="G59" s="10">
        <f>COUNTIF(soir!A2:J21,55)</f>
        <v>4</v>
      </c>
      <c r="H59" s="14">
        <f t="shared" si="1"/>
        <v>8</v>
      </c>
    </row>
    <row r="60" spans="1:8" x14ac:dyDescent="0.2">
      <c r="A60" s="11">
        <v>56</v>
      </c>
      <c r="B60" s="10">
        <f>COUNTIF(midi!2:21,56)</f>
        <v>15</v>
      </c>
      <c r="C60" s="10">
        <f>COUNTIF(soir!2:21,56)</f>
        <v>13</v>
      </c>
      <c r="D60" s="14">
        <f t="shared" si="0"/>
        <v>28</v>
      </c>
      <c r="F60" s="10">
        <f>COUNTIF(midi!A2:J22,56)</f>
        <v>5</v>
      </c>
      <c r="G60" s="10">
        <f>COUNTIF(soir!A2:J21,56)</f>
        <v>3</v>
      </c>
      <c r="H60" s="14">
        <f t="shared" si="1"/>
        <v>8</v>
      </c>
    </row>
    <row r="61" spans="1:8" x14ac:dyDescent="0.2">
      <c r="A61" s="11">
        <v>57</v>
      </c>
      <c r="B61" s="10">
        <f>COUNTIF(midi!2:21,57)</f>
        <v>12</v>
      </c>
      <c r="C61" s="10">
        <f>COUNTIF(soir!2:21,57)</f>
        <v>11</v>
      </c>
      <c r="D61" s="14">
        <f t="shared" si="0"/>
        <v>23</v>
      </c>
      <c r="F61" s="10">
        <f>COUNTIF(midi!A2:J22,57)</f>
        <v>4</v>
      </c>
      <c r="G61" s="10">
        <f>COUNTIF(soir!A2:J21,57)</f>
        <v>3</v>
      </c>
      <c r="H61" s="14">
        <f t="shared" si="1"/>
        <v>7</v>
      </c>
    </row>
    <row r="62" spans="1:8" x14ac:dyDescent="0.2">
      <c r="A62" s="11">
        <v>58</v>
      </c>
      <c r="B62" s="10">
        <f>COUNTIF(midi!2:21,58)</f>
        <v>12</v>
      </c>
      <c r="C62" s="10">
        <f>COUNTIF(soir!2:21,58)</f>
        <v>9</v>
      </c>
      <c r="D62" s="14">
        <f t="shared" si="0"/>
        <v>21</v>
      </c>
      <c r="F62" s="10">
        <f>COUNTIF(midi!A2:J22,58)</f>
        <v>3</v>
      </c>
      <c r="G62" s="10">
        <f>COUNTIF(soir!A2:J21,58)</f>
        <v>1</v>
      </c>
      <c r="H62" s="14">
        <f t="shared" si="1"/>
        <v>4</v>
      </c>
    </row>
    <row r="63" spans="1:8" x14ac:dyDescent="0.2">
      <c r="A63" s="11">
        <v>59</v>
      </c>
      <c r="B63" s="10">
        <f>COUNTIF(midi!2:21,59)</f>
        <v>16</v>
      </c>
      <c r="C63" s="10">
        <f>COUNTIF(soir!2:21,59)</f>
        <v>7</v>
      </c>
      <c r="D63" s="14">
        <f t="shared" si="0"/>
        <v>23</v>
      </c>
      <c r="F63" s="10">
        <f>COUNTIF(midi!A2:J22,59)</f>
        <v>6</v>
      </c>
      <c r="G63" s="10">
        <f>COUNTIF(soir!A2:J21,59)</f>
        <v>0</v>
      </c>
      <c r="H63" s="14">
        <f t="shared" si="1"/>
        <v>6</v>
      </c>
    </row>
    <row r="64" spans="1:8" x14ac:dyDescent="0.2">
      <c r="A64" s="11">
        <v>60</v>
      </c>
      <c r="B64" s="10">
        <f>COUNTIF(midi!2:21,60)</f>
        <v>11</v>
      </c>
      <c r="C64" s="10">
        <f>COUNTIF(soir!2:21,60)</f>
        <v>16</v>
      </c>
      <c r="D64" s="14">
        <f t="shared" si="0"/>
        <v>27</v>
      </c>
      <c r="F64" s="10">
        <f>COUNTIF(midi!A2:J22,60)</f>
        <v>3</v>
      </c>
      <c r="G64" s="10">
        <f>COUNTIF(soir!A2:J21,60)</f>
        <v>4</v>
      </c>
      <c r="H64" s="14">
        <f t="shared" si="1"/>
        <v>7</v>
      </c>
    </row>
    <row r="65" spans="1:8" x14ac:dyDescent="0.2">
      <c r="A65" s="11">
        <v>61</v>
      </c>
      <c r="B65" s="10">
        <f>COUNTIF(midi!2:21,61)</f>
        <v>9</v>
      </c>
      <c r="C65" s="10">
        <f>COUNTIF(soir!2:21,61)</f>
        <v>7</v>
      </c>
      <c r="D65" s="14">
        <f t="shared" si="0"/>
        <v>16</v>
      </c>
      <c r="F65" s="10">
        <f>COUNTIF(midi!A2:J22,61)</f>
        <v>2</v>
      </c>
      <c r="G65" s="10">
        <f>COUNTIF(soir!A2:J21,61)</f>
        <v>1</v>
      </c>
      <c r="H65" s="14">
        <f t="shared" si="1"/>
        <v>3</v>
      </c>
    </row>
    <row r="66" spans="1:8" x14ac:dyDescent="0.2">
      <c r="A66" s="11">
        <v>62</v>
      </c>
      <c r="B66" s="10">
        <f>COUNTIF(midi!2:21,62)</f>
        <v>12</v>
      </c>
      <c r="C66" s="10">
        <f>COUNTIF(soir!2:21,62)</f>
        <v>13</v>
      </c>
      <c r="D66" s="14">
        <f t="shared" si="0"/>
        <v>25</v>
      </c>
      <c r="F66" s="10">
        <f>COUNTIF(midi!A2:J22,62)</f>
        <v>2</v>
      </c>
      <c r="G66" s="10">
        <f>COUNTIF(soir!A2:J21,62)</f>
        <v>3</v>
      </c>
      <c r="H66" s="14">
        <f t="shared" si="1"/>
        <v>5</v>
      </c>
    </row>
    <row r="67" spans="1:8" x14ac:dyDescent="0.2">
      <c r="A67" s="11">
        <v>63</v>
      </c>
      <c r="B67" s="10">
        <f>COUNTIF(midi!2:21,63)</f>
        <v>10</v>
      </c>
      <c r="C67" s="10">
        <f>COUNTIF(soir!2:21,63)</f>
        <v>12</v>
      </c>
      <c r="D67" s="14">
        <f t="shared" si="0"/>
        <v>22</v>
      </c>
      <c r="F67" s="10">
        <f>COUNTIF(midi!A2:J22,63)</f>
        <v>3</v>
      </c>
      <c r="G67" s="10">
        <f>COUNTIF(soir!A2:J21,63)</f>
        <v>2</v>
      </c>
      <c r="H67" s="14">
        <f t="shared" si="1"/>
        <v>5</v>
      </c>
    </row>
    <row r="68" spans="1:8" x14ac:dyDescent="0.2">
      <c r="A68" s="11">
        <v>64</v>
      </c>
      <c r="B68" s="10">
        <f>COUNTIF(midi!2:21,64)</f>
        <v>15</v>
      </c>
      <c r="C68" s="10">
        <f>COUNTIF(soir!2:21,64)</f>
        <v>13</v>
      </c>
      <c r="D68" s="14">
        <f t="shared" si="0"/>
        <v>28</v>
      </c>
      <c r="F68" s="10">
        <f>COUNTIF(midi!A2:J22,64)</f>
        <v>4</v>
      </c>
      <c r="G68" s="10">
        <f>COUNTIF(soir!A2:J21,64)</f>
        <v>3</v>
      </c>
      <c r="H68" s="14">
        <f t="shared" si="1"/>
        <v>7</v>
      </c>
    </row>
    <row r="69" spans="1:8" x14ac:dyDescent="0.2">
      <c r="A69" s="11">
        <v>65</v>
      </c>
      <c r="B69" s="10">
        <f>COUNTIF(midi!2:21,65)</f>
        <v>15</v>
      </c>
      <c r="C69" s="10">
        <f>COUNTIF(soir!2:21,65)</f>
        <v>9</v>
      </c>
      <c r="D69" s="14">
        <f t="shared" si="0"/>
        <v>24</v>
      </c>
      <c r="F69" s="10">
        <f>COUNTIF(midi!A2:J22,65)</f>
        <v>3</v>
      </c>
      <c r="G69" s="10">
        <f>COUNTIF(soir!A2:J21,65)</f>
        <v>2</v>
      </c>
      <c r="H69" s="14">
        <f t="shared" si="1"/>
        <v>5</v>
      </c>
    </row>
    <row r="70" spans="1:8" x14ac:dyDescent="0.2">
      <c r="A70" s="11">
        <v>66</v>
      </c>
      <c r="B70" s="10">
        <f>COUNTIF(midi!2:21,66)</f>
        <v>9</v>
      </c>
      <c r="C70" s="10">
        <f>COUNTIF(soir!2:21,66)</f>
        <v>8</v>
      </c>
      <c r="D70" s="14">
        <f t="shared" ref="D70:D74" si="5">+B70+C70</f>
        <v>17</v>
      </c>
      <c r="F70" s="10">
        <f>COUNTIF(midi!A2:J22,66)</f>
        <v>2</v>
      </c>
      <c r="G70" s="10">
        <f>COUNTIF(soir!A2:J21,66)</f>
        <v>3</v>
      </c>
      <c r="H70" s="14">
        <f t="shared" ref="H70:H74" si="6">+F70+G70</f>
        <v>5</v>
      </c>
    </row>
    <row r="71" spans="1:8" x14ac:dyDescent="0.2">
      <c r="A71" s="11">
        <v>67</v>
      </c>
      <c r="B71" s="10">
        <f>COUNTIF(midi!2:21,67)</f>
        <v>7</v>
      </c>
      <c r="C71" s="10">
        <f>COUNTIF(soir!2:21,67)</f>
        <v>15</v>
      </c>
      <c r="D71" s="14">
        <f t="shared" si="5"/>
        <v>22</v>
      </c>
      <c r="F71" s="10">
        <f>COUNTIF(midi!A2:J22,67)</f>
        <v>2</v>
      </c>
      <c r="G71" s="10">
        <f>COUNTIF(soir!A2:J21,67)</f>
        <v>3</v>
      </c>
      <c r="H71" s="14">
        <f t="shared" si="6"/>
        <v>5</v>
      </c>
    </row>
    <row r="72" spans="1:8" x14ac:dyDescent="0.2">
      <c r="A72" s="11">
        <v>68</v>
      </c>
      <c r="B72" s="10">
        <f>COUNTIF(midi!2:21,68)</f>
        <v>13</v>
      </c>
      <c r="C72" s="10">
        <f>COUNTIF(soir!2:21,68)</f>
        <v>12</v>
      </c>
      <c r="D72" s="14">
        <f t="shared" si="5"/>
        <v>25</v>
      </c>
      <c r="F72" s="10">
        <f>COUNTIF(midi!A2:J22,68)</f>
        <v>3</v>
      </c>
      <c r="G72" s="10">
        <f>COUNTIF(soir!A2:J21,68)</f>
        <v>2</v>
      </c>
      <c r="H72" s="14">
        <f t="shared" si="6"/>
        <v>5</v>
      </c>
    </row>
    <row r="73" spans="1:8" x14ac:dyDescent="0.2">
      <c r="A73" s="11">
        <v>69</v>
      </c>
      <c r="B73" s="10">
        <f>COUNTIF(midi!2:21,69)</f>
        <v>15</v>
      </c>
      <c r="C73" s="10">
        <f>COUNTIF(soir!2:21,69)</f>
        <v>12</v>
      </c>
      <c r="D73" s="14">
        <f t="shared" si="5"/>
        <v>27</v>
      </c>
      <c r="F73" s="10">
        <f>COUNTIF(midi!A2:J22,69)</f>
        <v>2</v>
      </c>
      <c r="G73" s="10">
        <f>COUNTIF(soir!A2:J21,69)</f>
        <v>3</v>
      </c>
      <c r="H73" s="14">
        <f t="shared" si="6"/>
        <v>5</v>
      </c>
    </row>
    <row r="74" spans="1:8" x14ac:dyDescent="0.2">
      <c r="A74" s="11">
        <v>70</v>
      </c>
      <c r="B74" s="10">
        <f>COUNTIF(midi!2:21,70)</f>
        <v>9</v>
      </c>
      <c r="C74" s="10">
        <f>COUNTIF(soir!2:21,70)</f>
        <v>15</v>
      </c>
      <c r="D74" s="14">
        <f t="shared" si="5"/>
        <v>24</v>
      </c>
      <c r="F74" s="10">
        <f>COUNTIF(midi!A2:J22,70)</f>
        <v>4</v>
      </c>
      <c r="G74" s="10">
        <f>COUNTIF(soir!A2:J21,70)</f>
        <v>3</v>
      </c>
      <c r="H74" s="14">
        <f t="shared" si="6"/>
        <v>7</v>
      </c>
    </row>
  </sheetData>
  <mergeCells count="5">
    <mergeCell ref="F3:H3"/>
    <mergeCell ref="B3:D3"/>
    <mergeCell ref="K4:M4"/>
    <mergeCell ref="O4:Q4"/>
    <mergeCell ref="K3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R23"/>
  <sheetViews>
    <sheetView workbookViewId="0">
      <selection activeCell="A36" sqref="A36"/>
    </sheetView>
  </sheetViews>
  <sheetFormatPr baseColWidth="10" defaultRowHeight="12.75" x14ac:dyDescent="0.2"/>
  <cols>
    <col min="2" max="408" width="10.140625" bestFit="1" customWidth="1"/>
  </cols>
  <sheetData>
    <row r="1" spans="1:408" ht="13.5" thickBot="1" x14ac:dyDescent="0.25">
      <c r="A1" s="1">
        <v>43873</v>
      </c>
      <c r="B1" s="1">
        <v>43872</v>
      </c>
      <c r="C1" s="1">
        <v>43871</v>
      </c>
      <c r="D1" s="1">
        <v>43870</v>
      </c>
      <c r="E1" s="1">
        <v>43869</v>
      </c>
      <c r="F1" s="1">
        <v>43868</v>
      </c>
      <c r="G1" s="1">
        <v>43867</v>
      </c>
      <c r="H1" s="1">
        <v>43866</v>
      </c>
      <c r="I1" s="1">
        <v>43865</v>
      </c>
      <c r="J1" s="1">
        <v>43864</v>
      </c>
      <c r="K1" s="1">
        <v>43863</v>
      </c>
      <c r="L1" s="1">
        <v>43862</v>
      </c>
      <c r="M1" s="1">
        <v>43861</v>
      </c>
      <c r="N1" s="1">
        <v>43860</v>
      </c>
      <c r="O1" s="1">
        <v>43859</v>
      </c>
      <c r="P1" s="1">
        <v>43858</v>
      </c>
      <c r="Q1" s="1">
        <v>43857</v>
      </c>
      <c r="R1" s="1">
        <v>43856</v>
      </c>
      <c r="S1" s="1">
        <v>43855</v>
      </c>
      <c r="T1" s="1">
        <v>43854</v>
      </c>
      <c r="U1" s="1">
        <v>43853</v>
      </c>
      <c r="V1" s="1">
        <v>43852</v>
      </c>
      <c r="W1" s="1">
        <v>43851</v>
      </c>
      <c r="X1" s="1">
        <v>43850</v>
      </c>
      <c r="Y1" s="1">
        <v>43849</v>
      </c>
      <c r="Z1" s="1">
        <v>43848</v>
      </c>
      <c r="AA1" s="1">
        <v>43847</v>
      </c>
      <c r="AB1" s="1">
        <v>43846</v>
      </c>
      <c r="AC1" s="1">
        <v>43845</v>
      </c>
      <c r="AD1" s="1">
        <v>43844</v>
      </c>
      <c r="AE1" s="1">
        <v>43843</v>
      </c>
      <c r="AF1" s="1">
        <v>43842</v>
      </c>
      <c r="AG1" s="1">
        <v>43841</v>
      </c>
      <c r="AH1" s="1">
        <v>43840</v>
      </c>
      <c r="AI1" s="1">
        <v>43839</v>
      </c>
      <c r="AJ1" s="1">
        <v>43838</v>
      </c>
      <c r="AK1" s="1">
        <v>43837</v>
      </c>
      <c r="AL1" s="1">
        <v>43836</v>
      </c>
      <c r="AM1" s="1">
        <v>43835</v>
      </c>
      <c r="AN1" s="1">
        <v>43834</v>
      </c>
      <c r="AO1" s="1">
        <v>43833</v>
      </c>
      <c r="AP1" s="1">
        <v>43832</v>
      </c>
      <c r="AQ1" s="1">
        <v>43831</v>
      </c>
      <c r="AR1" s="1">
        <v>43830</v>
      </c>
      <c r="AS1" s="1">
        <v>43829</v>
      </c>
      <c r="AT1" s="1">
        <v>43828</v>
      </c>
      <c r="AU1" s="1">
        <v>43827</v>
      </c>
      <c r="AV1" s="1">
        <v>43826</v>
      </c>
      <c r="AW1" s="1">
        <v>43825</v>
      </c>
      <c r="AX1" s="1">
        <v>43824</v>
      </c>
      <c r="AY1" s="1">
        <v>43823</v>
      </c>
      <c r="AZ1" s="1">
        <v>43822</v>
      </c>
      <c r="BA1" s="1">
        <v>43821</v>
      </c>
      <c r="BB1" s="1">
        <v>43820</v>
      </c>
      <c r="BC1" s="1">
        <v>43819</v>
      </c>
      <c r="BD1" s="1">
        <v>43818</v>
      </c>
      <c r="BE1" s="1">
        <v>43817</v>
      </c>
      <c r="BF1" s="1">
        <v>43816</v>
      </c>
      <c r="BG1" s="1">
        <v>43815</v>
      </c>
      <c r="BH1" s="1">
        <v>43814</v>
      </c>
      <c r="BI1" s="1">
        <v>43813</v>
      </c>
      <c r="BJ1" s="1">
        <v>43812</v>
      </c>
      <c r="BK1" s="1">
        <v>43811</v>
      </c>
      <c r="BL1" s="1">
        <v>43810</v>
      </c>
      <c r="BM1" s="1">
        <v>43809</v>
      </c>
      <c r="BN1" s="1">
        <v>43808</v>
      </c>
      <c r="BO1" s="1">
        <v>43807</v>
      </c>
      <c r="BP1" s="1">
        <v>43806</v>
      </c>
      <c r="BQ1" s="1">
        <v>43805</v>
      </c>
      <c r="BR1" s="1">
        <v>43804</v>
      </c>
      <c r="BS1" s="1">
        <v>43803</v>
      </c>
      <c r="BT1" s="1">
        <v>43802</v>
      </c>
      <c r="BU1" s="1">
        <v>43801</v>
      </c>
      <c r="BV1" s="1">
        <v>43800</v>
      </c>
      <c r="BW1" s="1">
        <v>43799</v>
      </c>
      <c r="BX1" s="1">
        <v>43798</v>
      </c>
      <c r="BY1" s="1">
        <v>43797</v>
      </c>
      <c r="BZ1" s="1">
        <v>43796</v>
      </c>
      <c r="CA1" s="1">
        <v>43795</v>
      </c>
      <c r="CB1" s="1">
        <v>43794</v>
      </c>
      <c r="CC1" s="1">
        <v>43793</v>
      </c>
      <c r="CD1" s="1">
        <v>43792</v>
      </c>
      <c r="CE1" s="1">
        <v>43791</v>
      </c>
      <c r="CF1" s="1">
        <v>43790</v>
      </c>
      <c r="CG1" s="1">
        <v>43789</v>
      </c>
      <c r="CH1" s="1">
        <v>43788</v>
      </c>
      <c r="CI1" s="1">
        <v>43787</v>
      </c>
      <c r="CJ1" s="1">
        <v>43786</v>
      </c>
      <c r="CK1" s="1">
        <v>43785</v>
      </c>
      <c r="CL1" s="1">
        <v>43784</v>
      </c>
      <c r="CM1" s="1">
        <v>43783</v>
      </c>
      <c r="CN1" s="1">
        <v>43782</v>
      </c>
      <c r="CO1" s="1">
        <v>43781</v>
      </c>
      <c r="CP1" s="1">
        <v>43780</v>
      </c>
      <c r="CQ1" s="1">
        <v>43779</v>
      </c>
      <c r="CR1" s="1">
        <v>43778</v>
      </c>
      <c r="CS1" s="1">
        <v>43777</v>
      </c>
      <c r="CT1" s="1">
        <v>43776</v>
      </c>
      <c r="CU1" s="1">
        <v>43775</v>
      </c>
      <c r="CV1" s="1">
        <v>43774</v>
      </c>
      <c r="CW1" s="1">
        <v>43773</v>
      </c>
      <c r="CX1" s="1">
        <v>43772</v>
      </c>
      <c r="CY1" s="1">
        <v>43771</v>
      </c>
      <c r="CZ1" s="1">
        <v>43770</v>
      </c>
      <c r="DA1" s="1">
        <v>43769</v>
      </c>
      <c r="DB1" s="1">
        <v>43768</v>
      </c>
      <c r="DC1" s="1">
        <v>43767</v>
      </c>
      <c r="DD1" s="1">
        <v>43766</v>
      </c>
      <c r="DE1" s="1">
        <v>43765</v>
      </c>
      <c r="DF1" s="1">
        <v>43764</v>
      </c>
      <c r="DG1" s="1">
        <v>43763</v>
      </c>
      <c r="DH1" s="1">
        <v>43762</v>
      </c>
      <c r="DI1" s="1">
        <v>43761</v>
      </c>
      <c r="DJ1" s="1">
        <v>43760</v>
      </c>
      <c r="DK1" s="1">
        <v>43759</v>
      </c>
      <c r="DL1" s="1">
        <v>43758</v>
      </c>
      <c r="DM1" s="1">
        <v>43757</v>
      </c>
      <c r="DN1" s="1">
        <v>43756</v>
      </c>
      <c r="DO1" s="1">
        <v>43755</v>
      </c>
      <c r="DP1" s="1">
        <v>43754</v>
      </c>
      <c r="DQ1" s="1">
        <v>43753</v>
      </c>
      <c r="DR1" s="1">
        <v>43752</v>
      </c>
      <c r="DS1" s="1">
        <v>43751</v>
      </c>
      <c r="DT1" s="1">
        <v>43750</v>
      </c>
      <c r="DU1" s="1">
        <v>43749</v>
      </c>
      <c r="DV1" s="1">
        <v>43748</v>
      </c>
      <c r="DW1" s="1">
        <v>43747</v>
      </c>
      <c r="DX1" s="1">
        <v>43746</v>
      </c>
      <c r="DY1" s="1">
        <v>43745</v>
      </c>
      <c r="DZ1" s="1">
        <v>43744</v>
      </c>
      <c r="EA1" s="1">
        <v>43743</v>
      </c>
      <c r="EB1" s="1">
        <v>43742</v>
      </c>
      <c r="EC1" s="1">
        <v>43741</v>
      </c>
      <c r="ED1" s="1">
        <v>43740</v>
      </c>
      <c r="EE1" s="1">
        <v>43739</v>
      </c>
      <c r="EF1" s="1">
        <v>43738</v>
      </c>
      <c r="EG1" s="1">
        <v>43737</v>
      </c>
      <c r="EH1" s="1">
        <v>43736</v>
      </c>
      <c r="EI1" s="1">
        <v>43735</v>
      </c>
      <c r="EJ1" s="1">
        <v>43734</v>
      </c>
      <c r="EK1" s="1">
        <v>43733</v>
      </c>
      <c r="EL1" s="1">
        <v>43732</v>
      </c>
      <c r="EM1" s="1">
        <v>43731</v>
      </c>
      <c r="EN1" s="1">
        <v>43730</v>
      </c>
      <c r="EO1" s="1">
        <v>43729</v>
      </c>
      <c r="EP1" s="1">
        <v>43728</v>
      </c>
      <c r="EQ1" s="1">
        <v>43727</v>
      </c>
      <c r="ER1" s="1">
        <v>43726</v>
      </c>
      <c r="ES1" s="1">
        <v>43725</v>
      </c>
      <c r="ET1" s="1">
        <v>43724</v>
      </c>
      <c r="EU1" s="1">
        <v>43723</v>
      </c>
      <c r="EV1" s="1">
        <v>43722</v>
      </c>
      <c r="EW1" s="1">
        <v>43721</v>
      </c>
      <c r="EX1" s="1">
        <v>43720</v>
      </c>
      <c r="EY1" s="1">
        <v>43719</v>
      </c>
      <c r="EZ1" s="1">
        <v>43718</v>
      </c>
      <c r="FA1" s="1">
        <v>43717</v>
      </c>
      <c r="FB1" s="1">
        <v>43716</v>
      </c>
      <c r="FC1" s="1">
        <v>43715</v>
      </c>
      <c r="FD1" s="1">
        <v>43714</v>
      </c>
      <c r="FE1" s="1">
        <v>43713</v>
      </c>
      <c r="FF1" s="1">
        <v>43712</v>
      </c>
      <c r="FG1" s="1">
        <v>43711</v>
      </c>
      <c r="FH1" s="1">
        <v>43710</v>
      </c>
      <c r="FI1" s="1">
        <v>43709</v>
      </c>
      <c r="FJ1" s="1">
        <v>43708</v>
      </c>
      <c r="FK1" s="1">
        <v>43707</v>
      </c>
      <c r="FL1" s="1">
        <v>43706</v>
      </c>
      <c r="FM1" s="1">
        <v>43705</v>
      </c>
      <c r="FN1" s="1">
        <v>43704</v>
      </c>
      <c r="FO1" s="1">
        <v>43703</v>
      </c>
      <c r="FP1" s="1">
        <v>43702</v>
      </c>
      <c r="FQ1" s="1">
        <v>43701</v>
      </c>
      <c r="FR1" s="1">
        <v>43700</v>
      </c>
      <c r="FS1" s="1">
        <v>43699</v>
      </c>
      <c r="FT1" s="1">
        <v>43698</v>
      </c>
      <c r="FU1" s="1">
        <v>43697</v>
      </c>
      <c r="FV1" s="1">
        <v>43696</v>
      </c>
      <c r="FW1" s="1">
        <v>43695</v>
      </c>
      <c r="FX1" s="1">
        <v>43694</v>
      </c>
      <c r="FY1" s="1">
        <v>43693</v>
      </c>
      <c r="FZ1" s="1">
        <v>43692</v>
      </c>
      <c r="GA1" s="1">
        <v>43691</v>
      </c>
      <c r="GB1" s="1">
        <v>43690</v>
      </c>
      <c r="GC1" s="1">
        <v>43689</v>
      </c>
      <c r="GD1" s="1">
        <v>43688</v>
      </c>
      <c r="GE1" s="1">
        <v>43687</v>
      </c>
      <c r="GF1" s="1">
        <v>43686</v>
      </c>
      <c r="GG1" s="1">
        <v>43685</v>
      </c>
      <c r="GH1" s="1">
        <v>43684</v>
      </c>
      <c r="GI1" s="1">
        <v>43683</v>
      </c>
      <c r="GJ1" s="1">
        <v>43682</v>
      </c>
      <c r="GK1" s="1">
        <v>43681</v>
      </c>
      <c r="GL1" s="1">
        <v>43680</v>
      </c>
      <c r="GM1" s="1">
        <v>43679</v>
      </c>
      <c r="GN1" s="1">
        <v>43678</v>
      </c>
      <c r="GO1" s="1">
        <v>43677</v>
      </c>
      <c r="GP1" s="1">
        <v>43676</v>
      </c>
      <c r="GQ1" s="1">
        <v>43675</v>
      </c>
      <c r="GR1" s="1">
        <v>43674</v>
      </c>
      <c r="GS1" s="1">
        <v>43673</v>
      </c>
      <c r="GT1" s="1">
        <v>43672</v>
      </c>
      <c r="GU1" s="1">
        <v>43671</v>
      </c>
      <c r="GV1" s="1">
        <v>43670</v>
      </c>
      <c r="GW1" s="1">
        <v>43669</v>
      </c>
      <c r="GX1" s="1">
        <v>43668</v>
      </c>
      <c r="GY1" s="1">
        <v>43667</v>
      </c>
      <c r="GZ1" s="1">
        <v>43666</v>
      </c>
      <c r="HA1" s="1">
        <v>43665</v>
      </c>
      <c r="HB1" s="1">
        <v>43664</v>
      </c>
      <c r="HC1" s="1">
        <v>43663</v>
      </c>
      <c r="HD1" s="1">
        <v>43662</v>
      </c>
      <c r="HE1" s="1">
        <v>43661</v>
      </c>
      <c r="HF1" s="1">
        <v>43660</v>
      </c>
      <c r="HG1" s="1">
        <v>43659</v>
      </c>
      <c r="HH1" s="1">
        <v>43658</v>
      </c>
      <c r="HI1" s="1">
        <v>43657</v>
      </c>
      <c r="HJ1" s="1">
        <v>43656</v>
      </c>
      <c r="HK1" s="1">
        <v>43655</v>
      </c>
      <c r="HL1" s="1">
        <v>43654</v>
      </c>
      <c r="HM1" s="1">
        <v>43653</v>
      </c>
      <c r="HN1" s="1">
        <v>43652</v>
      </c>
      <c r="HO1" s="1">
        <v>43651</v>
      </c>
      <c r="HP1" s="1">
        <v>43650</v>
      </c>
      <c r="HQ1" s="1">
        <v>43649</v>
      </c>
      <c r="HR1" s="1">
        <v>43648</v>
      </c>
      <c r="HS1" s="1">
        <v>43647</v>
      </c>
      <c r="HT1" s="1">
        <v>43646</v>
      </c>
      <c r="HU1" s="1">
        <v>43645</v>
      </c>
      <c r="HV1" s="1">
        <v>43644</v>
      </c>
      <c r="HW1" s="1">
        <v>43643</v>
      </c>
      <c r="HX1" s="1">
        <v>43642</v>
      </c>
      <c r="HY1" s="1">
        <v>43641</v>
      </c>
      <c r="HZ1" s="1">
        <v>43640</v>
      </c>
      <c r="IA1" s="1">
        <v>43639</v>
      </c>
      <c r="IB1" s="1">
        <v>43638</v>
      </c>
      <c r="IC1" s="1">
        <v>43637</v>
      </c>
      <c r="ID1" s="1">
        <v>43636</v>
      </c>
      <c r="IE1" s="1">
        <v>43635</v>
      </c>
      <c r="IF1" s="1">
        <v>43634</v>
      </c>
      <c r="IG1" s="1">
        <v>43633</v>
      </c>
      <c r="IH1" s="1">
        <v>43632</v>
      </c>
      <c r="II1" s="1">
        <v>43631</v>
      </c>
      <c r="IJ1" s="1">
        <v>43630</v>
      </c>
      <c r="IK1" s="1">
        <v>43629</v>
      </c>
      <c r="IL1" s="1">
        <v>43628</v>
      </c>
      <c r="IM1" s="1">
        <v>43627</v>
      </c>
      <c r="IN1" s="1">
        <v>43626</v>
      </c>
      <c r="IO1" s="1">
        <v>43625</v>
      </c>
      <c r="IP1" s="1">
        <v>43624</v>
      </c>
      <c r="IQ1" s="1">
        <v>43623</v>
      </c>
      <c r="IR1" s="1">
        <v>43622</v>
      </c>
      <c r="IS1" s="1">
        <v>43621</v>
      </c>
      <c r="IT1" s="1">
        <v>43620</v>
      </c>
      <c r="IU1" s="1">
        <v>43619</v>
      </c>
      <c r="IV1" s="1">
        <v>43618</v>
      </c>
      <c r="IW1" s="1">
        <v>43617</v>
      </c>
      <c r="IX1" s="1">
        <v>43616</v>
      </c>
      <c r="IY1" s="1">
        <v>43615</v>
      </c>
      <c r="IZ1" s="1">
        <v>43614</v>
      </c>
      <c r="JA1" s="1">
        <v>43613</v>
      </c>
      <c r="JB1" s="1">
        <v>43612</v>
      </c>
      <c r="JC1" s="1">
        <v>43611</v>
      </c>
      <c r="JD1" s="1">
        <v>43610</v>
      </c>
      <c r="JE1" s="1">
        <v>43609</v>
      </c>
      <c r="JF1" s="1">
        <v>43608</v>
      </c>
      <c r="JG1" s="1">
        <v>43607</v>
      </c>
      <c r="JH1" s="1">
        <v>43606</v>
      </c>
      <c r="JI1" s="1">
        <v>43605</v>
      </c>
      <c r="JJ1" s="1">
        <v>43604</v>
      </c>
      <c r="JK1" s="1">
        <v>43603</v>
      </c>
      <c r="JL1" s="1">
        <v>43602</v>
      </c>
      <c r="JM1" s="1">
        <v>43601</v>
      </c>
      <c r="JN1" s="1">
        <v>43600</v>
      </c>
      <c r="JO1" s="1">
        <v>43599</v>
      </c>
      <c r="JP1" s="1">
        <v>43598</v>
      </c>
      <c r="JQ1" s="1">
        <v>43597</v>
      </c>
      <c r="JR1" s="1">
        <v>43596</v>
      </c>
      <c r="JS1" s="1">
        <v>43595</v>
      </c>
      <c r="JT1" s="1">
        <v>43594</v>
      </c>
      <c r="JU1" s="1">
        <v>43593</v>
      </c>
      <c r="JV1" s="1">
        <v>43592</v>
      </c>
      <c r="JW1" s="1">
        <v>43591</v>
      </c>
      <c r="JX1" s="1">
        <v>43590</v>
      </c>
      <c r="JY1" s="1">
        <v>43589</v>
      </c>
      <c r="JZ1" s="1">
        <v>43588</v>
      </c>
      <c r="KA1" s="1">
        <v>43587</v>
      </c>
      <c r="KB1" s="1">
        <v>43586</v>
      </c>
      <c r="KC1" s="1">
        <v>43585</v>
      </c>
      <c r="KD1" s="1">
        <v>43584</v>
      </c>
      <c r="KE1" s="1">
        <v>43583</v>
      </c>
      <c r="KF1" s="1">
        <v>43582</v>
      </c>
      <c r="KG1" s="1">
        <v>43581</v>
      </c>
      <c r="KH1" s="1">
        <v>43580</v>
      </c>
      <c r="KI1" s="1">
        <v>43579</v>
      </c>
      <c r="KJ1" s="1">
        <v>43578</v>
      </c>
      <c r="KK1" s="1">
        <v>43577</v>
      </c>
      <c r="KL1" s="1">
        <v>43576</v>
      </c>
      <c r="KM1" s="1">
        <v>43575</v>
      </c>
      <c r="KN1" s="1">
        <v>43574</v>
      </c>
      <c r="KO1" s="1">
        <v>43573</v>
      </c>
      <c r="KP1" s="1">
        <v>43572</v>
      </c>
      <c r="KQ1" s="1">
        <v>43571</v>
      </c>
      <c r="KR1" s="1">
        <v>43570</v>
      </c>
      <c r="KS1" s="1">
        <v>43569</v>
      </c>
      <c r="KT1" s="1">
        <v>43568</v>
      </c>
      <c r="KU1" s="1">
        <v>43567</v>
      </c>
      <c r="KV1" s="1">
        <v>43566</v>
      </c>
      <c r="KW1" s="1">
        <v>43565</v>
      </c>
      <c r="KX1" s="1">
        <v>43564</v>
      </c>
      <c r="KY1" s="1">
        <v>43563</v>
      </c>
      <c r="KZ1" s="1">
        <v>43562</v>
      </c>
      <c r="LA1" s="1">
        <v>43561</v>
      </c>
      <c r="LB1" s="1">
        <v>43560</v>
      </c>
      <c r="LC1" s="1">
        <v>43559</v>
      </c>
      <c r="LD1" s="1">
        <v>43558</v>
      </c>
      <c r="LE1" s="1">
        <v>43557</v>
      </c>
      <c r="LF1" s="1">
        <v>43556</v>
      </c>
      <c r="LG1" s="1">
        <v>43555</v>
      </c>
      <c r="LH1" s="1">
        <v>43554</v>
      </c>
      <c r="LI1" s="1">
        <v>43553</v>
      </c>
      <c r="LJ1" s="1">
        <v>43552</v>
      </c>
      <c r="LK1" s="1">
        <v>43551</v>
      </c>
      <c r="LL1" s="1">
        <v>43550</v>
      </c>
      <c r="LM1" s="1">
        <v>43549</v>
      </c>
      <c r="LN1" s="1">
        <v>43548</v>
      </c>
      <c r="LO1" s="1">
        <v>43547</v>
      </c>
      <c r="LP1" s="1">
        <v>43546</v>
      </c>
      <c r="LQ1" s="1">
        <v>43545</v>
      </c>
      <c r="LR1" s="1">
        <v>43544</v>
      </c>
      <c r="LS1" s="1">
        <v>43543</v>
      </c>
      <c r="LT1" s="1">
        <v>43542</v>
      </c>
      <c r="LU1" s="1">
        <v>43541</v>
      </c>
      <c r="LV1" s="1">
        <v>43540</v>
      </c>
      <c r="LW1" s="1">
        <v>43539</v>
      </c>
      <c r="LX1" s="1">
        <v>43538</v>
      </c>
      <c r="LY1" s="1">
        <v>43537</v>
      </c>
      <c r="LZ1" s="1">
        <v>43536</v>
      </c>
      <c r="MA1" s="1">
        <v>43535</v>
      </c>
      <c r="MB1" s="1">
        <v>43534</v>
      </c>
      <c r="MC1" s="1">
        <v>43533</v>
      </c>
      <c r="MD1" s="1">
        <v>43532</v>
      </c>
      <c r="ME1" s="1">
        <v>43531</v>
      </c>
      <c r="MF1" s="1">
        <v>43530</v>
      </c>
      <c r="MG1" s="1">
        <v>43529</v>
      </c>
      <c r="MH1" s="1">
        <v>43528</v>
      </c>
      <c r="MI1" s="1">
        <v>43527</v>
      </c>
      <c r="MJ1" s="1">
        <v>43526</v>
      </c>
      <c r="MK1" s="1">
        <v>43525</v>
      </c>
      <c r="ML1" s="1">
        <v>43524</v>
      </c>
      <c r="MM1" s="1">
        <v>43523</v>
      </c>
      <c r="MN1" s="1">
        <v>43522</v>
      </c>
      <c r="MO1" s="1">
        <v>43521</v>
      </c>
      <c r="MP1" s="1">
        <v>43520</v>
      </c>
      <c r="MQ1" s="1">
        <v>43519</v>
      </c>
      <c r="MR1" s="1">
        <v>43518</v>
      </c>
      <c r="MS1" s="1">
        <v>43517</v>
      </c>
      <c r="MT1" s="1">
        <v>43516</v>
      </c>
      <c r="MU1" s="1">
        <v>43515</v>
      </c>
      <c r="MV1" s="1">
        <v>43514</v>
      </c>
      <c r="MW1" s="1">
        <v>43513</v>
      </c>
      <c r="MX1" s="1">
        <v>43512</v>
      </c>
      <c r="MY1" s="1">
        <v>43511</v>
      </c>
      <c r="MZ1" s="1">
        <v>43510</v>
      </c>
      <c r="NA1" s="1">
        <v>43509</v>
      </c>
      <c r="NB1" s="1">
        <v>43508</v>
      </c>
      <c r="NC1" s="1">
        <v>43507</v>
      </c>
      <c r="ND1" s="1">
        <v>43506</v>
      </c>
      <c r="NE1" s="1">
        <v>43505</v>
      </c>
      <c r="NF1" s="1">
        <v>43504</v>
      </c>
      <c r="NG1" s="1">
        <v>43503</v>
      </c>
      <c r="NH1" s="1">
        <v>43502</v>
      </c>
      <c r="NI1" s="1">
        <v>43501</v>
      </c>
      <c r="NJ1" s="1">
        <v>43500</v>
      </c>
      <c r="NK1" s="1">
        <v>43499</v>
      </c>
      <c r="NL1" s="1">
        <v>43498</v>
      </c>
      <c r="NM1" s="1">
        <v>43497</v>
      </c>
      <c r="NN1" s="1">
        <v>43496</v>
      </c>
      <c r="NO1" s="1">
        <v>43495</v>
      </c>
      <c r="NP1" s="1">
        <v>43494</v>
      </c>
      <c r="NQ1" s="1">
        <v>43493</v>
      </c>
      <c r="NR1" s="1">
        <v>43492</v>
      </c>
      <c r="NS1" s="1">
        <v>43491</v>
      </c>
      <c r="NT1" s="1">
        <v>43490</v>
      </c>
      <c r="NU1" s="1">
        <v>43489</v>
      </c>
      <c r="NV1" s="1">
        <v>43488</v>
      </c>
      <c r="NW1" s="1">
        <v>43487</v>
      </c>
      <c r="NX1" s="1">
        <v>43486</v>
      </c>
      <c r="NY1" s="1">
        <v>43485</v>
      </c>
      <c r="NZ1" s="1">
        <v>43484</v>
      </c>
      <c r="OA1" s="1">
        <v>43483</v>
      </c>
      <c r="OB1" s="1">
        <v>43482</v>
      </c>
      <c r="OC1" s="1">
        <v>43481</v>
      </c>
      <c r="OD1" s="1">
        <v>43480</v>
      </c>
      <c r="OE1" s="1">
        <v>43479</v>
      </c>
      <c r="OF1" s="1">
        <v>43478</v>
      </c>
      <c r="OG1" s="1">
        <v>43477</v>
      </c>
      <c r="OH1" s="1">
        <v>43476</v>
      </c>
      <c r="OI1" s="1">
        <v>43475</v>
      </c>
      <c r="OJ1" s="1">
        <v>43474</v>
      </c>
      <c r="OK1" s="1">
        <v>43473</v>
      </c>
      <c r="OL1" s="1">
        <v>43472</v>
      </c>
      <c r="OM1" s="1">
        <v>43471</v>
      </c>
      <c r="ON1" s="1">
        <v>43470</v>
      </c>
      <c r="OO1" s="1">
        <v>43469</v>
      </c>
      <c r="OP1" s="1">
        <v>43468</v>
      </c>
      <c r="OQ1" s="1">
        <v>43467</v>
      </c>
      <c r="OR1" s="1">
        <v>43466</v>
      </c>
    </row>
    <row r="2" spans="1:408" ht="18.75" thickBot="1" x14ac:dyDescent="0.25">
      <c r="A2" s="2">
        <v>1</v>
      </c>
      <c r="B2" s="2">
        <v>5</v>
      </c>
      <c r="C2" s="2">
        <v>1</v>
      </c>
      <c r="D2" s="2">
        <v>4</v>
      </c>
      <c r="E2" s="2">
        <v>6</v>
      </c>
      <c r="F2" s="2">
        <v>3</v>
      </c>
      <c r="G2" s="2">
        <v>1</v>
      </c>
      <c r="H2" s="2">
        <v>1</v>
      </c>
      <c r="I2" s="2">
        <v>1</v>
      </c>
      <c r="J2" s="2">
        <v>4</v>
      </c>
      <c r="K2" s="2">
        <v>1</v>
      </c>
      <c r="L2" s="2">
        <v>9</v>
      </c>
      <c r="M2" s="2">
        <v>9</v>
      </c>
      <c r="N2" s="2">
        <v>1</v>
      </c>
      <c r="O2" s="2">
        <v>2</v>
      </c>
      <c r="P2" s="2">
        <v>4</v>
      </c>
      <c r="Q2" s="2">
        <v>3</v>
      </c>
      <c r="R2" s="2">
        <v>1</v>
      </c>
      <c r="S2" s="2">
        <v>1</v>
      </c>
      <c r="T2" s="2">
        <v>5</v>
      </c>
      <c r="U2" s="2">
        <v>2</v>
      </c>
      <c r="V2" s="2">
        <v>4</v>
      </c>
      <c r="W2" s="2">
        <v>6</v>
      </c>
      <c r="X2" s="2">
        <v>1</v>
      </c>
      <c r="Y2" s="2">
        <v>5</v>
      </c>
      <c r="Z2" s="2">
        <v>9</v>
      </c>
      <c r="AA2" s="2">
        <v>7</v>
      </c>
      <c r="AB2" s="2">
        <v>4</v>
      </c>
      <c r="AC2" s="2">
        <v>4</v>
      </c>
      <c r="AD2" s="2">
        <v>1</v>
      </c>
      <c r="AE2" s="2">
        <v>4</v>
      </c>
      <c r="AF2" s="2">
        <v>5</v>
      </c>
      <c r="AG2" s="2">
        <v>4</v>
      </c>
      <c r="AH2" s="2">
        <v>1</v>
      </c>
      <c r="AI2" s="2">
        <v>1</v>
      </c>
      <c r="AJ2" s="2">
        <v>5</v>
      </c>
      <c r="AK2" s="2">
        <v>1</v>
      </c>
      <c r="AL2" s="2">
        <v>1</v>
      </c>
      <c r="AM2" s="2">
        <v>1</v>
      </c>
      <c r="AN2" s="2">
        <v>9</v>
      </c>
      <c r="AO2" s="2">
        <v>4</v>
      </c>
      <c r="AP2" s="2">
        <v>1</v>
      </c>
      <c r="AQ2" s="2">
        <v>1</v>
      </c>
    </row>
    <row r="3" spans="1:408" ht="18.75" thickBot="1" x14ac:dyDescent="0.25">
      <c r="A3" s="2">
        <v>6</v>
      </c>
      <c r="B3" s="2">
        <v>10</v>
      </c>
      <c r="C3" s="2">
        <v>5</v>
      </c>
      <c r="D3" s="2">
        <v>9</v>
      </c>
      <c r="E3" s="2">
        <v>8</v>
      </c>
      <c r="F3" s="2">
        <v>4</v>
      </c>
      <c r="G3" s="2">
        <v>2</v>
      </c>
      <c r="H3" s="2">
        <v>2</v>
      </c>
      <c r="I3" s="2">
        <v>2</v>
      </c>
      <c r="J3" s="2">
        <v>11</v>
      </c>
      <c r="K3" s="2">
        <v>2</v>
      </c>
      <c r="L3" s="2">
        <v>10</v>
      </c>
      <c r="M3" s="2">
        <v>12</v>
      </c>
      <c r="N3" s="2">
        <v>4</v>
      </c>
      <c r="O3" s="2">
        <v>9</v>
      </c>
      <c r="P3" s="2">
        <v>13</v>
      </c>
      <c r="Q3" s="2">
        <v>12</v>
      </c>
      <c r="R3" s="2">
        <v>3</v>
      </c>
      <c r="S3" s="2">
        <v>2</v>
      </c>
      <c r="T3" s="2">
        <v>8</v>
      </c>
      <c r="U3" s="2">
        <v>3</v>
      </c>
      <c r="V3" s="2">
        <v>5</v>
      </c>
      <c r="W3" s="2">
        <v>14</v>
      </c>
      <c r="X3" s="2">
        <v>3</v>
      </c>
      <c r="Y3" s="2">
        <v>6</v>
      </c>
      <c r="Z3" s="2">
        <v>12</v>
      </c>
      <c r="AA3" s="2">
        <v>8</v>
      </c>
      <c r="AB3" s="2">
        <v>12</v>
      </c>
      <c r="AC3" s="2">
        <v>7</v>
      </c>
      <c r="AD3" s="2">
        <v>6</v>
      </c>
      <c r="AE3" s="2">
        <v>8</v>
      </c>
      <c r="AF3" s="2">
        <v>8</v>
      </c>
      <c r="AG3" s="2">
        <v>5</v>
      </c>
      <c r="AH3" s="2">
        <v>5</v>
      </c>
      <c r="AI3" s="2">
        <v>7</v>
      </c>
      <c r="AJ3" s="2">
        <v>7</v>
      </c>
      <c r="AK3" s="2">
        <v>2</v>
      </c>
      <c r="AL3" s="2">
        <v>5</v>
      </c>
      <c r="AM3" s="2">
        <v>3</v>
      </c>
      <c r="AN3" s="2">
        <v>16</v>
      </c>
      <c r="AO3" s="2">
        <v>9</v>
      </c>
      <c r="AP3" s="2">
        <v>10</v>
      </c>
      <c r="AQ3" s="2">
        <v>4</v>
      </c>
    </row>
    <row r="4" spans="1:408" ht="18.75" thickBot="1" x14ac:dyDescent="0.25">
      <c r="A4" s="2">
        <v>9</v>
      </c>
      <c r="B4" s="2">
        <v>13</v>
      </c>
      <c r="C4" s="2">
        <v>16</v>
      </c>
      <c r="D4" s="2">
        <v>11</v>
      </c>
      <c r="E4" s="2">
        <v>9</v>
      </c>
      <c r="F4" s="2">
        <v>15</v>
      </c>
      <c r="G4" s="2">
        <v>3</v>
      </c>
      <c r="H4" s="2">
        <v>5</v>
      </c>
      <c r="I4" s="2">
        <v>3</v>
      </c>
      <c r="J4" s="2">
        <v>12</v>
      </c>
      <c r="K4" s="2">
        <v>3</v>
      </c>
      <c r="L4" s="2">
        <v>11</v>
      </c>
      <c r="M4" s="2">
        <v>16</v>
      </c>
      <c r="N4" s="2">
        <v>9</v>
      </c>
      <c r="O4" s="2">
        <v>12</v>
      </c>
      <c r="P4" s="2">
        <v>16</v>
      </c>
      <c r="Q4" s="2">
        <v>15</v>
      </c>
      <c r="R4" s="2">
        <v>5</v>
      </c>
      <c r="S4" s="2">
        <v>9</v>
      </c>
      <c r="T4" s="2">
        <v>10</v>
      </c>
      <c r="U4" s="2">
        <v>4</v>
      </c>
      <c r="V4" s="2">
        <v>7</v>
      </c>
      <c r="W4" s="2">
        <v>18</v>
      </c>
      <c r="X4" s="2">
        <v>4</v>
      </c>
      <c r="Y4" s="2">
        <v>9</v>
      </c>
      <c r="Z4" s="2">
        <v>13</v>
      </c>
      <c r="AA4" s="2">
        <v>11</v>
      </c>
      <c r="AB4" s="2">
        <v>13</v>
      </c>
      <c r="AC4" s="2">
        <v>17</v>
      </c>
      <c r="AD4" s="2">
        <v>9</v>
      </c>
      <c r="AE4" s="2">
        <v>10</v>
      </c>
      <c r="AF4" s="2">
        <v>11</v>
      </c>
      <c r="AG4" s="2">
        <v>7</v>
      </c>
      <c r="AH4" s="2">
        <v>8</v>
      </c>
      <c r="AI4" s="2">
        <v>12</v>
      </c>
      <c r="AJ4" s="2">
        <v>10</v>
      </c>
      <c r="AK4" s="2">
        <v>4</v>
      </c>
      <c r="AL4" s="2">
        <v>6</v>
      </c>
      <c r="AM4" s="2">
        <v>4</v>
      </c>
      <c r="AN4" s="2">
        <v>25</v>
      </c>
      <c r="AO4" s="2">
        <v>17</v>
      </c>
      <c r="AP4" s="2">
        <v>11</v>
      </c>
      <c r="AQ4" s="2">
        <v>6</v>
      </c>
    </row>
    <row r="5" spans="1:408" ht="18.75" thickBot="1" x14ac:dyDescent="0.25">
      <c r="A5" s="2">
        <v>10</v>
      </c>
      <c r="B5" s="2">
        <v>15</v>
      </c>
      <c r="C5" s="2">
        <v>21</v>
      </c>
      <c r="D5" s="2">
        <v>12</v>
      </c>
      <c r="E5" s="2">
        <v>12</v>
      </c>
      <c r="F5" s="2">
        <v>20</v>
      </c>
      <c r="G5" s="2">
        <v>9</v>
      </c>
      <c r="H5" s="2">
        <v>6</v>
      </c>
      <c r="I5" s="2">
        <v>10</v>
      </c>
      <c r="J5" s="2">
        <v>14</v>
      </c>
      <c r="K5" s="2">
        <v>5</v>
      </c>
      <c r="L5" s="2">
        <v>17</v>
      </c>
      <c r="M5" s="2">
        <v>17</v>
      </c>
      <c r="N5" s="2">
        <v>11</v>
      </c>
      <c r="O5" s="2">
        <v>13</v>
      </c>
      <c r="P5" s="2">
        <v>17</v>
      </c>
      <c r="Q5" s="2">
        <v>20</v>
      </c>
      <c r="R5" s="2">
        <v>8</v>
      </c>
      <c r="S5" s="2">
        <v>10</v>
      </c>
      <c r="T5" s="2">
        <v>11</v>
      </c>
      <c r="U5" s="2">
        <v>7</v>
      </c>
      <c r="V5" s="2">
        <v>17</v>
      </c>
      <c r="W5" s="2">
        <v>21</v>
      </c>
      <c r="X5" s="2">
        <v>5</v>
      </c>
      <c r="Y5" s="2">
        <v>10</v>
      </c>
      <c r="Z5" s="2">
        <v>14</v>
      </c>
      <c r="AA5" s="2">
        <v>12</v>
      </c>
      <c r="AB5" s="2">
        <v>16</v>
      </c>
      <c r="AC5" s="2">
        <v>19</v>
      </c>
      <c r="AD5" s="2">
        <v>11</v>
      </c>
      <c r="AE5" s="2">
        <v>14</v>
      </c>
      <c r="AF5" s="2">
        <v>13</v>
      </c>
      <c r="AG5" s="2">
        <v>15</v>
      </c>
      <c r="AH5" s="2">
        <v>15</v>
      </c>
      <c r="AI5" s="2">
        <v>14</v>
      </c>
      <c r="AJ5" s="2">
        <v>17</v>
      </c>
      <c r="AK5" s="2">
        <v>20</v>
      </c>
      <c r="AL5" s="2">
        <v>8</v>
      </c>
      <c r="AM5" s="2">
        <v>5</v>
      </c>
      <c r="AN5" s="2">
        <v>27</v>
      </c>
      <c r="AO5" s="2">
        <v>18</v>
      </c>
      <c r="AP5" s="2">
        <v>17</v>
      </c>
      <c r="AQ5" s="2">
        <v>8</v>
      </c>
    </row>
    <row r="6" spans="1:408" ht="18.75" thickBot="1" x14ac:dyDescent="0.25">
      <c r="A6" s="2">
        <v>15</v>
      </c>
      <c r="B6" s="2">
        <v>20</v>
      </c>
      <c r="C6" s="2">
        <v>23</v>
      </c>
      <c r="D6" s="2">
        <v>17</v>
      </c>
      <c r="E6" s="2">
        <v>15</v>
      </c>
      <c r="F6" s="2">
        <v>23</v>
      </c>
      <c r="G6" s="2">
        <v>14</v>
      </c>
      <c r="H6" s="2">
        <v>13</v>
      </c>
      <c r="I6" s="2">
        <v>11</v>
      </c>
      <c r="J6" s="2">
        <v>17</v>
      </c>
      <c r="K6" s="2">
        <v>11</v>
      </c>
      <c r="L6" s="2">
        <v>19</v>
      </c>
      <c r="M6" s="2">
        <v>25</v>
      </c>
      <c r="N6" s="2">
        <v>21</v>
      </c>
      <c r="O6" s="2">
        <v>18</v>
      </c>
      <c r="P6" s="2">
        <v>19</v>
      </c>
      <c r="Q6" s="2">
        <v>22</v>
      </c>
      <c r="R6" s="2">
        <v>10</v>
      </c>
      <c r="S6" s="2">
        <v>12</v>
      </c>
      <c r="T6" s="2">
        <v>12</v>
      </c>
      <c r="U6" s="2">
        <v>14</v>
      </c>
      <c r="V6" s="2">
        <v>18</v>
      </c>
      <c r="W6" s="2">
        <v>23</v>
      </c>
      <c r="X6" s="2">
        <v>7</v>
      </c>
      <c r="Y6" s="2">
        <v>11</v>
      </c>
      <c r="Z6" s="2">
        <v>25</v>
      </c>
      <c r="AA6" s="2">
        <v>14</v>
      </c>
      <c r="AB6" s="2">
        <v>18</v>
      </c>
      <c r="AC6" s="2">
        <v>20</v>
      </c>
      <c r="AD6" s="2">
        <v>21</v>
      </c>
      <c r="AE6" s="2">
        <v>17</v>
      </c>
      <c r="AF6" s="2">
        <v>16</v>
      </c>
      <c r="AG6" s="2">
        <v>17</v>
      </c>
      <c r="AH6" s="2">
        <v>18</v>
      </c>
      <c r="AI6" s="2">
        <v>18</v>
      </c>
      <c r="AJ6" s="2">
        <v>18</v>
      </c>
      <c r="AK6" s="2">
        <v>26</v>
      </c>
      <c r="AL6" s="2">
        <v>9</v>
      </c>
      <c r="AM6" s="2">
        <v>15</v>
      </c>
      <c r="AN6" s="2">
        <v>31</v>
      </c>
      <c r="AO6" s="2">
        <v>19</v>
      </c>
      <c r="AP6" s="2">
        <v>18</v>
      </c>
      <c r="AQ6" s="2">
        <v>11</v>
      </c>
    </row>
    <row r="7" spans="1:408" ht="18.75" thickBot="1" x14ac:dyDescent="0.25">
      <c r="A7" s="2">
        <v>18</v>
      </c>
      <c r="B7" s="2">
        <v>21</v>
      </c>
      <c r="C7" s="2">
        <v>28</v>
      </c>
      <c r="D7" s="2">
        <v>18</v>
      </c>
      <c r="E7" s="2">
        <v>19</v>
      </c>
      <c r="F7" s="2">
        <v>32</v>
      </c>
      <c r="G7" s="2">
        <v>15</v>
      </c>
      <c r="H7" s="2">
        <v>21</v>
      </c>
      <c r="I7" s="2">
        <v>12</v>
      </c>
      <c r="J7" s="2">
        <v>19</v>
      </c>
      <c r="K7" s="2">
        <v>12</v>
      </c>
      <c r="L7" s="2">
        <v>22</v>
      </c>
      <c r="M7" s="2">
        <v>28</v>
      </c>
      <c r="N7" s="2">
        <v>30</v>
      </c>
      <c r="O7" s="2">
        <v>19</v>
      </c>
      <c r="P7" s="2">
        <v>23</v>
      </c>
      <c r="Q7" s="2">
        <v>23</v>
      </c>
      <c r="R7" s="2">
        <v>11</v>
      </c>
      <c r="S7" s="2">
        <v>19</v>
      </c>
      <c r="T7" s="2">
        <v>21</v>
      </c>
      <c r="U7" s="2">
        <v>15</v>
      </c>
      <c r="V7" s="2">
        <v>23</v>
      </c>
      <c r="W7" s="2">
        <v>27</v>
      </c>
      <c r="X7" s="2">
        <v>12</v>
      </c>
      <c r="Y7" s="2">
        <v>13</v>
      </c>
      <c r="Z7" s="2">
        <v>27</v>
      </c>
      <c r="AA7" s="2">
        <v>15</v>
      </c>
      <c r="AB7" s="2">
        <v>20</v>
      </c>
      <c r="AC7" s="2">
        <v>22</v>
      </c>
      <c r="AD7" s="2">
        <v>23</v>
      </c>
      <c r="AE7" s="2">
        <v>20</v>
      </c>
      <c r="AF7" s="2">
        <v>19</v>
      </c>
      <c r="AG7" s="2">
        <v>18</v>
      </c>
      <c r="AH7" s="2">
        <v>26</v>
      </c>
      <c r="AI7" s="2">
        <v>22</v>
      </c>
      <c r="AJ7" s="2">
        <v>20</v>
      </c>
      <c r="AK7" s="2">
        <v>29</v>
      </c>
      <c r="AL7" s="2">
        <v>13</v>
      </c>
      <c r="AM7" s="2">
        <v>17</v>
      </c>
      <c r="AN7" s="2">
        <v>35</v>
      </c>
      <c r="AO7" s="2">
        <v>22</v>
      </c>
      <c r="AP7" s="2">
        <v>19</v>
      </c>
      <c r="AQ7" s="2">
        <v>15</v>
      </c>
    </row>
    <row r="8" spans="1:408" ht="18.75" thickBot="1" x14ac:dyDescent="0.25">
      <c r="A8" s="2">
        <v>21</v>
      </c>
      <c r="B8" s="2">
        <v>24</v>
      </c>
      <c r="C8" s="2">
        <v>29</v>
      </c>
      <c r="D8" s="2">
        <v>26</v>
      </c>
      <c r="E8" s="2">
        <v>20</v>
      </c>
      <c r="F8" s="2">
        <v>38</v>
      </c>
      <c r="G8" s="2">
        <v>23</v>
      </c>
      <c r="H8" s="2">
        <v>22</v>
      </c>
      <c r="I8" s="2">
        <v>15</v>
      </c>
      <c r="J8" s="2">
        <v>20</v>
      </c>
      <c r="K8" s="2">
        <v>13</v>
      </c>
      <c r="L8" s="2">
        <v>24</v>
      </c>
      <c r="M8" s="2">
        <v>35</v>
      </c>
      <c r="N8" s="2">
        <v>35</v>
      </c>
      <c r="O8" s="2">
        <v>25</v>
      </c>
      <c r="P8" s="2">
        <v>25</v>
      </c>
      <c r="Q8" s="2">
        <v>26</v>
      </c>
      <c r="R8" s="2">
        <v>13</v>
      </c>
      <c r="S8" s="2">
        <v>20</v>
      </c>
      <c r="T8" s="2">
        <v>22</v>
      </c>
      <c r="U8" s="2">
        <v>16</v>
      </c>
      <c r="V8" s="2">
        <v>24</v>
      </c>
      <c r="W8" s="2">
        <v>30</v>
      </c>
      <c r="X8" s="2">
        <v>23</v>
      </c>
      <c r="Y8" s="2">
        <v>18</v>
      </c>
      <c r="Z8" s="2">
        <v>28</v>
      </c>
      <c r="AA8" s="2">
        <v>19</v>
      </c>
      <c r="AB8" s="2">
        <v>26</v>
      </c>
      <c r="AC8" s="2">
        <v>26</v>
      </c>
      <c r="AD8" s="2">
        <v>26</v>
      </c>
      <c r="AE8" s="2">
        <v>21</v>
      </c>
      <c r="AF8" s="2">
        <v>20</v>
      </c>
      <c r="AG8" s="2">
        <v>20</v>
      </c>
      <c r="AH8" s="2">
        <v>28</v>
      </c>
      <c r="AI8" s="2">
        <v>23</v>
      </c>
      <c r="AJ8" s="2">
        <v>21</v>
      </c>
      <c r="AK8" s="2">
        <v>33</v>
      </c>
      <c r="AL8" s="2">
        <v>14</v>
      </c>
      <c r="AM8" s="2">
        <v>18</v>
      </c>
      <c r="AN8" s="2">
        <v>37</v>
      </c>
      <c r="AO8" s="2">
        <v>26</v>
      </c>
      <c r="AP8" s="2">
        <v>20</v>
      </c>
      <c r="AQ8" s="2">
        <v>16</v>
      </c>
    </row>
    <row r="9" spans="1:408" ht="18.75" thickBot="1" x14ac:dyDescent="0.25">
      <c r="A9" s="2">
        <v>24</v>
      </c>
      <c r="B9" s="2">
        <v>26</v>
      </c>
      <c r="C9" s="2">
        <v>33</v>
      </c>
      <c r="D9" s="2">
        <v>36</v>
      </c>
      <c r="E9" s="2">
        <v>22</v>
      </c>
      <c r="F9" s="2">
        <v>41</v>
      </c>
      <c r="G9" s="2">
        <v>25</v>
      </c>
      <c r="H9" s="2">
        <v>25</v>
      </c>
      <c r="I9" s="2">
        <v>29</v>
      </c>
      <c r="J9" s="2">
        <v>21</v>
      </c>
      <c r="K9" s="2">
        <v>16</v>
      </c>
      <c r="L9" s="2">
        <v>27</v>
      </c>
      <c r="M9" s="2">
        <v>37</v>
      </c>
      <c r="N9" s="2">
        <v>37</v>
      </c>
      <c r="O9" s="2">
        <v>27</v>
      </c>
      <c r="P9" s="2">
        <v>33</v>
      </c>
      <c r="Q9" s="2">
        <v>27</v>
      </c>
      <c r="R9" s="2">
        <v>15</v>
      </c>
      <c r="S9" s="2">
        <v>22</v>
      </c>
      <c r="T9" s="2">
        <v>24</v>
      </c>
      <c r="U9" s="2">
        <v>20</v>
      </c>
      <c r="V9" s="2">
        <v>25</v>
      </c>
      <c r="W9" s="2">
        <v>34</v>
      </c>
      <c r="X9" s="2">
        <v>25</v>
      </c>
      <c r="Y9" s="2">
        <v>21</v>
      </c>
      <c r="Z9" s="2">
        <v>30</v>
      </c>
      <c r="AA9" s="2">
        <v>20</v>
      </c>
      <c r="AB9" s="2">
        <v>28</v>
      </c>
      <c r="AC9" s="2">
        <v>30</v>
      </c>
      <c r="AD9" s="2">
        <v>28</v>
      </c>
      <c r="AE9" s="2">
        <v>33</v>
      </c>
      <c r="AF9" s="2">
        <v>30</v>
      </c>
      <c r="AG9" s="2">
        <v>24</v>
      </c>
      <c r="AH9" s="2">
        <v>29</v>
      </c>
      <c r="AI9" s="2">
        <v>25</v>
      </c>
      <c r="AJ9" s="2">
        <v>24</v>
      </c>
      <c r="AK9" s="2">
        <v>34</v>
      </c>
      <c r="AL9" s="2">
        <v>19</v>
      </c>
      <c r="AM9" s="2">
        <v>19</v>
      </c>
      <c r="AN9" s="2">
        <v>38</v>
      </c>
      <c r="AO9" s="2">
        <v>32</v>
      </c>
      <c r="AP9" s="2">
        <v>23</v>
      </c>
      <c r="AQ9" s="2">
        <v>18</v>
      </c>
    </row>
    <row r="10" spans="1:408" ht="18.75" thickBot="1" x14ac:dyDescent="0.25">
      <c r="A10" s="2">
        <v>26</v>
      </c>
      <c r="B10" s="2">
        <v>27</v>
      </c>
      <c r="C10" s="2">
        <v>38</v>
      </c>
      <c r="D10" s="2">
        <v>40</v>
      </c>
      <c r="E10" s="2">
        <v>24</v>
      </c>
      <c r="F10" s="2">
        <v>42</v>
      </c>
      <c r="G10" s="2">
        <v>32</v>
      </c>
      <c r="H10" s="2">
        <v>32</v>
      </c>
      <c r="I10" s="2">
        <v>30</v>
      </c>
      <c r="J10" s="2">
        <v>23</v>
      </c>
      <c r="K10" s="2">
        <v>20</v>
      </c>
      <c r="L10" s="2">
        <v>28</v>
      </c>
      <c r="M10" s="2">
        <v>42</v>
      </c>
      <c r="N10" s="2">
        <v>39</v>
      </c>
      <c r="O10" s="2">
        <v>29</v>
      </c>
      <c r="P10" s="2">
        <v>35</v>
      </c>
      <c r="Q10" s="2">
        <v>31</v>
      </c>
      <c r="R10" s="2">
        <v>24</v>
      </c>
      <c r="S10" s="2">
        <v>24</v>
      </c>
      <c r="T10" s="2">
        <v>26</v>
      </c>
      <c r="U10" s="2">
        <v>21</v>
      </c>
      <c r="V10" s="2">
        <v>26</v>
      </c>
      <c r="W10" s="2">
        <v>37</v>
      </c>
      <c r="X10" s="2">
        <v>29</v>
      </c>
      <c r="Y10" s="2">
        <v>22</v>
      </c>
      <c r="Z10" s="2">
        <v>34</v>
      </c>
      <c r="AA10" s="2">
        <v>23</v>
      </c>
      <c r="AB10" s="2">
        <v>30</v>
      </c>
      <c r="AC10" s="2">
        <v>31</v>
      </c>
      <c r="AD10" s="2">
        <v>31</v>
      </c>
      <c r="AE10" s="2">
        <v>38</v>
      </c>
      <c r="AF10" s="2">
        <v>33</v>
      </c>
      <c r="AG10" s="2">
        <v>29</v>
      </c>
      <c r="AH10" s="2">
        <v>30</v>
      </c>
      <c r="AI10" s="2">
        <v>31</v>
      </c>
      <c r="AJ10" s="2">
        <v>26</v>
      </c>
      <c r="AK10" s="2">
        <v>35</v>
      </c>
      <c r="AL10" s="2">
        <v>23</v>
      </c>
      <c r="AM10" s="2">
        <v>23</v>
      </c>
      <c r="AN10" s="2">
        <v>39</v>
      </c>
      <c r="AO10" s="2">
        <v>34</v>
      </c>
      <c r="AP10" s="2">
        <v>25</v>
      </c>
      <c r="AQ10" s="2">
        <v>23</v>
      </c>
    </row>
    <row r="11" spans="1:408" ht="18.75" thickBot="1" x14ac:dyDescent="0.25">
      <c r="A11" s="2">
        <v>29</v>
      </c>
      <c r="B11" s="2">
        <v>34</v>
      </c>
      <c r="C11" s="2">
        <v>44</v>
      </c>
      <c r="D11" s="2">
        <v>43</v>
      </c>
      <c r="E11" s="2">
        <v>26</v>
      </c>
      <c r="F11" s="2">
        <v>43</v>
      </c>
      <c r="G11" s="2">
        <v>34</v>
      </c>
      <c r="H11" s="2">
        <v>33</v>
      </c>
      <c r="I11" s="2">
        <v>37</v>
      </c>
      <c r="J11" s="2">
        <v>29</v>
      </c>
      <c r="K11" s="2">
        <v>24</v>
      </c>
      <c r="L11" s="2">
        <v>34</v>
      </c>
      <c r="M11" s="2">
        <v>47</v>
      </c>
      <c r="N11" s="2">
        <v>40</v>
      </c>
      <c r="O11" s="2">
        <v>38</v>
      </c>
      <c r="P11" s="2">
        <v>39</v>
      </c>
      <c r="Q11" s="2">
        <v>37</v>
      </c>
      <c r="R11" s="2">
        <v>25</v>
      </c>
      <c r="S11" s="2">
        <v>26</v>
      </c>
      <c r="T11" s="2">
        <v>29</v>
      </c>
      <c r="U11" s="2">
        <v>22</v>
      </c>
      <c r="V11" s="2">
        <v>30</v>
      </c>
      <c r="W11" s="2">
        <v>39</v>
      </c>
      <c r="X11" s="2">
        <v>31</v>
      </c>
      <c r="Y11" s="2">
        <v>24</v>
      </c>
      <c r="Z11" s="2">
        <v>35</v>
      </c>
      <c r="AA11" s="2">
        <v>29</v>
      </c>
      <c r="AB11" s="2">
        <v>32</v>
      </c>
      <c r="AC11" s="2">
        <v>32</v>
      </c>
      <c r="AD11" s="2">
        <v>37</v>
      </c>
      <c r="AE11" s="2">
        <v>39</v>
      </c>
      <c r="AF11" s="2">
        <v>37</v>
      </c>
      <c r="AG11" s="2">
        <v>30</v>
      </c>
      <c r="AH11" s="2">
        <v>36</v>
      </c>
      <c r="AI11" s="2">
        <v>33</v>
      </c>
      <c r="AJ11" s="2">
        <v>29</v>
      </c>
      <c r="AK11" s="2">
        <v>39</v>
      </c>
      <c r="AL11" s="2">
        <v>25</v>
      </c>
      <c r="AM11" s="2">
        <v>32</v>
      </c>
      <c r="AN11" s="2">
        <v>40</v>
      </c>
      <c r="AO11" s="2">
        <v>35</v>
      </c>
      <c r="AP11" s="2">
        <v>27</v>
      </c>
      <c r="AQ11" s="2">
        <v>27</v>
      </c>
    </row>
    <row r="12" spans="1:408" ht="18.75" thickBot="1" x14ac:dyDescent="0.25">
      <c r="A12" s="2">
        <v>30</v>
      </c>
      <c r="B12" s="2">
        <v>44</v>
      </c>
      <c r="C12" s="2">
        <v>50</v>
      </c>
      <c r="D12" s="2">
        <v>50</v>
      </c>
      <c r="E12" s="2">
        <v>28</v>
      </c>
      <c r="F12" s="2">
        <v>44</v>
      </c>
      <c r="G12" s="2">
        <v>47</v>
      </c>
      <c r="H12" s="2">
        <v>36</v>
      </c>
      <c r="I12" s="2">
        <v>40</v>
      </c>
      <c r="J12" s="2">
        <v>30</v>
      </c>
      <c r="K12" s="2">
        <v>25</v>
      </c>
      <c r="L12" s="2">
        <v>36</v>
      </c>
      <c r="M12" s="2">
        <v>50</v>
      </c>
      <c r="N12" s="2">
        <v>44</v>
      </c>
      <c r="O12" s="2">
        <v>47</v>
      </c>
      <c r="P12" s="2">
        <v>41</v>
      </c>
      <c r="Q12" s="2">
        <v>38</v>
      </c>
      <c r="R12" s="2">
        <v>26</v>
      </c>
      <c r="S12" s="2">
        <v>28</v>
      </c>
      <c r="T12" s="2">
        <v>33</v>
      </c>
      <c r="U12" s="2">
        <v>23</v>
      </c>
      <c r="V12" s="2">
        <v>36</v>
      </c>
      <c r="W12" s="2">
        <v>41</v>
      </c>
      <c r="X12" s="2">
        <v>35</v>
      </c>
      <c r="Y12" s="2">
        <v>28</v>
      </c>
      <c r="Z12" s="2">
        <v>38</v>
      </c>
      <c r="AA12" s="2">
        <v>34</v>
      </c>
      <c r="AB12" s="2">
        <v>33</v>
      </c>
      <c r="AC12" s="2">
        <v>34</v>
      </c>
      <c r="AD12" s="2">
        <v>41</v>
      </c>
      <c r="AE12" s="2">
        <v>45</v>
      </c>
      <c r="AF12" s="2">
        <v>39</v>
      </c>
      <c r="AG12" s="2">
        <v>37</v>
      </c>
      <c r="AH12" s="2">
        <v>39</v>
      </c>
      <c r="AI12" s="2">
        <v>34</v>
      </c>
      <c r="AJ12" s="2">
        <v>36</v>
      </c>
      <c r="AK12" s="2">
        <v>41</v>
      </c>
      <c r="AL12" s="2">
        <v>26</v>
      </c>
      <c r="AM12" s="2">
        <v>36</v>
      </c>
      <c r="AN12" s="2">
        <v>41</v>
      </c>
      <c r="AO12" s="2">
        <v>37</v>
      </c>
      <c r="AP12" s="2">
        <v>28</v>
      </c>
      <c r="AQ12" s="2">
        <v>30</v>
      </c>
    </row>
    <row r="13" spans="1:408" ht="18.75" thickBot="1" x14ac:dyDescent="0.25">
      <c r="A13" s="2">
        <v>31</v>
      </c>
      <c r="B13" s="2">
        <v>46</v>
      </c>
      <c r="C13" s="2">
        <v>51</v>
      </c>
      <c r="D13" s="2">
        <v>53</v>
      </c>
      <c r="E13" s="2">
        <v>31</v>
      </c>
      <c r="F13" s="2">
        <v>45</v>
      </c>
      <c r="G13" s="2">
        <v>50</v>
      </c>
      <c r="H13" s="2">
        <v>40</v>
      </c>
      <c r="I13" s="2">
        <v>46</v>
      </c>
      <c r="J13" s="2">
        <v>42</v>
      </c>
      <c r="K13" s="2">
        <v>28</v>
      </c>
      <c r="L13" s="2">
        <v>46</v>
      </c>
      <c r="M13" s="2">
        <v>52</v>
      </c>
      <c r="N13" s="2">
        <v>48</v>
      </c>
      <c r="O13" s="2">
        <v>48</v>
      </c>
      <c r="P13" s="2">
        <v>46</v>
      </c>
      <c r="Q13" s="2">
        <v>40</v>
      </c>
      <c r="R13" s="2">
        <v>37</v>
      </c>
      <c r="S13" s="2">
        <v>32</v>
      </c>
      <c r="T13" s="2">
        <v>37</v>
      </c>
      <c r="U13" s="2">
        <v>31</v>
      </c>
      <c r="V13" s="2">
        <v>37</v>
      </c>
      <c r="W13" s="2">
        <v>45</v>
      </c>
      <c r="X13" s="2">
        <v>36</v>
      </c>
      <c r="Y13" s="2">
        <v>38</v>
      </c>
      <c r="Z13" s="2">
        <v>44</v>
      </c>
      <c r="AA13" s="2">
        <v>36</v>
      </c>
      <c r="AB13" s="2">
        <v>37</v>
      </c>
      <c r="AC13" s="2">
        <v>41</v>
      </c>
      <c r="AD13" s="2">
        <v>43</v>
      </c>
      <c r="AE13" s="2">
        <v>48</v>
      </c>
      <c r="AF13" s="2">
        <v>43</v>
      </c>
      <c r="AG13" s="2">
        <v>44</v>
      </c>
      <c r="AH13" s="2">
        <v>46</v>
      </c>
      <c r="AI13" s="2">
        <v>42</v>
      </c>
      <c r="AJ13" s="2">
        <v>37</v>
      </c>
      <c r="AK13" s="2">
        <v>45</v>
      </c>
      <c r="AL13" s="2">
        <v>33</v>
      </c>
      <c r="AM13" s="2">
        <v>40</v>
      </c>
      <c r="AN13" s="2">
        <v>42</v>
      </c>
      <c r="AO13" s="2">
        <v>42</v>
      </c>
      <c r="AP13" s="2">
        <v>30</v>
      </c>
      <c r="AQ13" s="2">
        <v>31</v>
      </c>
    </row>
    <row r="14" spans="1:408" ht="18.75" thickBot="1" x14ac:dyDescent="0.25">
      <c r="A14" s="2">
        <v>33</v>
      </c>
      <c r="B14" s="2">
        <v>47</v>
      </c>
      <c r="C14" s="2">
        <v>52</v>
      </c>
      <c r="D14" s="2">
        <v>54</v>
      </c>
      <c r="E14" s="2">
        <v>33</v>
      </c>
      <c r="F14" s="2">
        <v>47</v>
      </c>
      <c r="G14" s="2">
        <v>56</v>
      </c>
      <c r="H14" s="2">
        <v>42</v>
      </c>
      <c r="I14" s="2">
        <v>47</v>
      </c>
      <c r="J14" s="2">
        <v>45</v>
      </c>
      <c r="K14" s="2">
        <v>35</v>
      </c>
      <c r="L14" s="2">
        <v>50</v>
      </c>
      <c r="M14" s="2">
        <v>54</v>
      </c>
      <c r="N14" s="2">
        <v>53</v>
      </c>
      <c r="O14" s="2">
        <v>50</v>
      </c>
      <c r="P14" s="2">
        <v>47</v>
      </c>
      <c r="Q14" s="2">
        <v>41</v>
      </c>
      <c r="R14" s="2">
        <v>38</v>
      </c>
      <c r="S14" s="2">
        <v>39</v>
      </c>
      <c r="T14" s="2">
        <v>47</v>
      </c>
      <c r="U14" s="2">
        <v>37</v>
      </c>
      <c r="V14" s="2">
        <v>40</v>
      </c>
      <c r="W14" s="2">
        <v>46</v>
      </c>
      <c r="X14" s="2">
        <v>40</v>
      </c>
      <c r="Y14" s="2">
        <v>46</v>
      </c>
      <c r="Z14" s="2">
        <v>45</v>
      </c>
      <c r="AA14" s="2">
        <v>44</v>
      </c>
      <c r="AB14" s="2">
        <v>39</v>
      </c>
      <c r="AC14" s="2">
        <v>43</v>
      </c>
      <c r="AD14" s="2">
        <v>44</v>
      </c>
      <c r="AE14" s="2">
        <v>50</v>
      </c>
      <c r="AF14" s="2">
        <v>44</v>
      </c>
      <c r="AG14" s="2">
        <v>47</v>
      </c>
      <c r="AH14" s="2">
        <v>49</v>
      </c>
      <c r="AI14" s="2">
        <v>43</v>
      </c>
      <c r="AJ14" s="2">
        <v>38</v>
      </c>
      <c r="AK14" s="2">
        <v>46</v>
      </c>
      <c r="AL14" s="2">
        <v>34</v>
      </c>
      <c r="AM14" s="2">
        <v>43</v>
      </c>
      <c r="AN14" s="2">
        <v>45</v>
      </c>
      <c r="AO14" s="2">
        <v>44</v>
      </c>
      <c r="AP14" s="2">
        <v>32</v>
      </c>
      <c r="AQ14" s="2">
        <v>32</v>
      </c>
    </row>
    <row r="15" spans="1:408" ht="18.75" thickBot="1" x14ac:dyDescent="0.25">
      <c r="A15" s="2">
        <v>34</v>
      </c>
      <c r="B15" s="2">
        <v>48</v>
      </c>
      <c r="C15" s="2">
        <v>53</v>
      </c>
      <c r="D15" s="2">
        <v>57</v>
      </c>
      <c r="E15" s="2">
        <v>35</v>
      </c>
      <c r="F15" s="2">
        <v>50</v>
      </c>
      <c r="G15" s="2">
        <v>57</v>
      </c>
      <c r="H15" s="2">
        <v>46</v>
      </c>
      <c r="I15" s="2">
        <v>51</v>
      </c>
      <c r="J15" s="2">
        <v>55</v>
      </c>
      <c r="K15" s="2">
        <v>36</v>
      </c>
      <c r="L15" s="2">
        <v>53</v>
      </c>
      <c r="M15" s="2">
        <v>55</v>
      </c>
      <c r="N15" s="2">
        <v>55</v>
      </c>
      <c r="O15" s="2">
        <v>51</v>
      </c>
      <c r="P15" s="2">
        <v>54</v>
      </c>
      <c r="Q15" s="2">
        <v>48</v>
      </c>
      <c r="R15" s="2">
        <v>40</v>
      </c>
      <c r="S15" s="2">
        <v>40</v>
      </c>
      <c r="T15" s="2">
        <v>48</v>
      </c>
      <c r="U15" s="2">
        <v>45</v>
      </c>
      <c r="V15" s="2">
        <v>43</v>
      </c>
      <c r="W15" s="2">
        <v>48</v>
      </c>
      <c r="X15" s="2">
        <v>41</v>
      </c>
      <c r="Y15" s="2">
        <v>47</v>
      </c>
      <c r="Z15" s="2">
        <v>46</v>
      </c>
      <c r="AA15" s="2">
        <v>46</v>
      </c>
      <c r="AB15" s="2">
        <v>40</v>
      </c>
      <c r="AC15" s="2">
        <v>47</v>
      </c>
      <c r="AD15" s="2">
        <v>45</v>
      </c>
      <c r="AE15" s="2">
        <v>54</v>
      </c>
      <c r="AF15" s="2">
        <v>50</v>
      </c>
      <c r="AG15" s="2">
        <v>48</v>
      </c>
      <c r="AH15" s="2">
        <v>50</v>
      </c>
      <c r="AI15" s="2">
        <v>44</v>
      </c>
      <c r="AJ15" s="2">
        <v>42</v>
      </c>
      <c r="AK15" s="2">
        <v>48</v>
      </c>
      <c r="AL15" s="2">
        <v>48</v>
      </c>
      <c r="AM15" s="2">
        <v>50</v>
      </c>
      <c r="AN15" s="2">
        <v>47</v>
      </c>
      <c r="AO15" s="2">
        <v>46</v>
      </c>
      <c r="AP15" s="2">
        <v>36</v>
      </c>
      <c r="AQ15" s="2">
        <v>44</v>
      </c>
    </row>
    <row r="16" spans="1:408" ht="18.75" thickBot="1" x14ac:dyDescent="0.25">
      <c r="A16" s="2">
        <v>37</v>
      </c>
      <c r="B16" s="2">
        <v>49</v>
      </c>
      <c r="C16" s="2">
        <v>55</v>
      </c>
      <c r="D16" s="2">
        <v>59</v>
      </c>
      <c r="E16" s="2">
        <v>46</v>
      </c>
      <c r="F16" s="2">
        <v>52</v>
      </c>
      <c r="G16" s="2">
        <v>59</v>
      </c>
      <c r="H16" s="2">
        <v>47</v>
      </c>
      <c r="I16" s="2">
        <v>58</v>
      </c>
      <c r="J16" s="2">
        <v>56</v>
      </c>
      <c r="K16" s="2">
        <v>37</v>
      </c>
      <c r="L16" s="2">
        <v>54</v>
      </c>
      <c r="M16" s="2">
        <v>56</v>
      </c>
      <c r="N16" s="2">
        <v>61</v>
      </c>
      <c r="O16" s="2">
        <v>55</v>
      </c>
      <c r="P16" s="2">
        <v>55</v>
      </c>
      <c r="Q16" s="2">
        <v>54</v>
      </c>
      <c r="R16" s="2">
        <v>46</v>
      </c>
      <c r="S16" s="2">
        <v>42</v>
      </c>
      <c r="T16" s="2">
        <v>49</v>
      </c>
      <c r="U16" s="2">
        <v>46</v>
      </c>
      <c r="V16" s="2">
        <v>44</v>
      </c>
      <c r="W16" s="2">
        <v>50</v>
      </c>
      <c r="X16" s="2">
        <v>42</v>
      </c>
      <c r="Y16" s="2">
        <v>53</v>
      </c>
      <c r="Z16" s="2">
        <v>48</v>
      </c>
      <c r="AA16" s="2">
        <v>48</v>
      </c>
      <c r="AB16" s="2">
        <v>44</v>
      </c>
      <c r="AC16" s="2">
        <v>53</v>
      </c>
      <c r="AD16" s="2">
        <v>47</v>
      </c>
      <c r="AE16" s="2">
        <v>58</v>
      </c>
      <c r="AF16" s="2">
        <v>52</v>
      </c>
      <c r="AG16" s="2">
        <v>52</v>
      </c>
      <c r="AH16" s="2">
        <v>52</v>
      </c>
      <c r="AI16" s="2">
        <v>46</v>
      </c>
      <c r="AJ16" s="2">
        <v>56</v>
      </c>
      <c r="AK16" s="2">
        <v>51</v>
      </c>
      <c r="AL16" s="2">
        <v>50</v>
      </c>
      <c r="AM16" s="2">
        <v>52</v>
      </c>
      <c r="AN16" s="2">
        <v>55</v>
      </c>
      <c r="AO16" s="2">
        <v>49</v>
      </c>
      <c r="AP16" s="2">
        <v>40</v>
      </c>
      <c r="AQ16" s="2">
        <v>45</v>
      </c>
    </row>
    <row r="17" spans="1:43" ht="18.75" thickBot="1" x14ac:dyDescent="0.25">
      <c r="A17" s="2">
        <v>52</v>
      </c>
      <c r="B17" s="2">
        <v>55</v>
      </c>
      <c r="C17" s="2">
        <v>56</v>
      </c>
      <c r="D17" s="2">
        <v>60</v>
      </c>
      <c r="E17" s="2">
        <v>50</v>
      </c>
      <c r="F17" s="2">
        <v>54</v>
      </c>
      <c r="G17" s="2">
        <v>61</v>
      </c>
      <c r="H17" s="2">
        <v>48</v>
      </c>
      <c r="I17" s="2">
        <v>59</v>
      </c>
      <c r="J17" s="2">
        <v>59</v>
      </c>
      <c r="K17" s="2">
        <v>39</v>
      </c>
      <c r="L17" s="2">
        <v>56</v>
      </c>
      <c r="M17" s="2">
        <v>58</v>
      </c>
      <c r="N17" s="2">
        <v>62</v>
      </c>
      <c r="O17" s="2">
        <v>59</v>
      </c>
      <c r="P17" s="2">
        <v>60</v>
      </c>
      <c r="Q17" s="2">
        <v>55</v>
      </c>
      <c r="R17" s="2">
        <v>49</v>
      </c>
      <c r="S17" s="2">
        <v>55</v>
      </c>
      <c r="T17" s="2">
        <v>51</v>
      </c>
      <c r="U17" s="2">
        <v>48</v>
      </c>
      <c r="V17" s="2">
        <v>55</v>
      </c>
      <c r="W17" s="2">
        <v>51</v>
      </c>
      <c r="X17" s="2">
        <v>44</v>
      </c>
      <c r="Y17" s="2">
        <v>54</v>
      </c>
      <c r="Z17" s="2">
        <v>52</v>
      </c>
      <c r="AA17" s="2">
        <v>50</v>
      </c>
      <c r="AB17" s="2">
        <v>48</v>
      </c>
      <c r="AC17" s="2">
        <v>57</v>
      </c>
      <c r="AD17" s="2">
        <v>48</v>
      </c>
      <c r="AE17" s="2">
        <v>59</v>
      </c>
      <c r="AF17" s="2">
        <v>56</v>
      </c>
      <c r="AG17" s="2">
        <v>55</v>
      </c>
      <c r="AH17" s="2">
        <v>55</v>
      </c>
      <c r="AI17" s="2">
        <v>47</v>
      </c>
      <c r="AJ17" s="2">
        <v>58</v>
      </c>
      <c r="AK17" s="2">
        <v>57</v>
      </c>
      <c r="AL17" s="2">
        <v>51</v>
      </c>
      <c r="AM17" s="2">
        <v>57</v>
      </c>
      <c r="AN17" s="2">
        <v>59</v>
      </c>
      <c r="AO17" s="2">
        <v>56</v>
      </c>
      <c r="AP17" s="2">
        <v>43</v>
      </c>
      <c r="AQ17" s="2">
        <v>46</v>
      </c>
    </row>
    <row r="18" spans="1:43" ht="18.75" thickBot="1" x14ac:dyDescent="0.25">
      <c r="A18" s="2">
        <v>53</v>
      </c>
      <c r="B18" s="2">
        <v>58</v>
      </c>
      <c r="C18" s="2">
        <v>57</v>
      </c>
      <c r="D18" s="2">
        <v>63</v>
      </c>
      <c r="E18" s="2">
        <v>54</v>
      </c>
      <c r="F18" s="2">
        <v>55</v>
      </c>
      <c r="G18" s="2">
        <v>62</v>
      </c>
      <c r="H18" s="2">
        <v>59</v>
      </c>
      <c r="I18" s="2">
        <v>61</v>
      </c>
      <c r="J18" s="2">
        <v>60</v>
      </c>
      <c r="K18" s="2">
        <v>48</v>
      </c>
      <c r="L18" s="2">
        <v>58</v>
      </c>
      <c r="M18" s="2">
        <v>62</v>
      </c>
      <c r="N18" s="2">
        <v>64</v>
      </c>
      <c r="O18" s="2">
        <v>60</v>
      </c>
      <c r="P18" s="2">
        <v>62</v>
      </c>
      <c r="Q18" s="2">
        <v>56</v>
      </c>
      <c r="R18" s="2">
        <v>58</v>
      </c>
      <c r="S18" s="2">
        <v>59</v>
      </c>
      <c r="T18" s="2">
        <v>53</v>
      </c>
      <c r="U18" s="2">
        <v>52</v>
      </c>
      <c r="V18" s="2">
        <v>57</v>
      </c>
      <c r="W18" s="2">
        <v>53</v>
      </c>
      <c r="X18" s="2">
        <v>50</v>
      </c>
      <c r="Y18" s="2">
        <v>58</v>
      </c>
      <c r="Z18" s="2">
        <v>53</v>
      </c>
      <c r="AA18" s="2">
        <v>52</v>
      </c>
      <c r="AB18" s="2">
        <v>64</v>
      </c>
      <c r="AC18" s="2">
        <v>58</v>
      </c>
      <c r="AD18" s="2">
        <v>49</v>
      </c>
      <c r="AE18" s="2">
        <v>63</v>
      </c>
      <c r="AF18" s="2">
        <v>62</v>
      </c>
      <c r="AG18" s="2">
        <v>56</v>
      </c>
      <c r="AH18" s="2">
        <v>62</v>
      </c>
      <c r="AI18" s="2">
        <v>57</v>
      </c>
      <c r="AJ18" s="2">
        <v>62</v>
      </c>
      <c r="AK18" s="2">
        <v>58</v>
      </c>
      <c r="AL18" s="2">
        <v>53</v>
      </c>
      <c r="AM18" s="2">
        <v>59</v>
      </c>
      <c r="AN18" s="2">
        <v>61</v>
      </c>
      <c r="AO18" s="2">
        <v>57</v>
      </c>
      <c r="AP18" s="2">
        <v>56</v>
      </c>
      <c r="AQ18" s="2">
        <v>49</v>
      </c>
    </row>
    <row r="19" spans="1:43" ht="18.75" thickBot="1" x14ac:dyDescent="0.25">
      <c r="A19" s="2">
        <v>54</v>
      </c>
      <c r="B19" s="2">
        <v>60</v>
      </c>
      <c r="C19" s="2">
        <v>63</v>
      </c>
      <c r="D19" s="2">
        <v>64</v>
      </c>
      <c r="E19" s="2">
        <v>56</v>
      </c>
      <c r="F19" s="2">
        <v>56</v>
      </c>
      <c r="G19" s="2">
        <v>63</v>
      </c>
      <c r="H19" s="2">
        <v>64</v>
      </c>
      <c r="I19" s="2">
        <v>64</v>
      </c>
      <c r="J19" s="2">
        <v>62</v>
      </c>
      <c r="K19" s="2">
        <v>49</v>
      </c>
      <c r="L19" s="2">
        <v>61</v>
      </c>
      <c r="M19" s="2">
        <v>65</v>
      </c>
      <c r="N19" s="2">
        <v>67</v>
      </c>
      <c r="O19" s="2">
        <v>63</v>
      </c>
      <c r="P19" s="2">
        <v>65</v>
      </c>
      <c r="Q19" s="2">
        <v>64</v>
      </c>
      <c r="R19" s="2">
        <v>60</v>
      </c>
      <c r="S19" s="2">
        <v>65</v>
      </c>
      <c r="T19" s="2">
        <v>56</v>
      </c>
      <c r="U19" s="2">
        <v>54</v>
      </c>
      <c r="V19" s="2">
        <v>59</v>
      </c>
      <c r="W19" s="2">
        <v>55</v>
      </c>
      <c r="X19" s="2">
        <v>57</v>
      </c>
      <c r="Y19" s="2">
        <v>60</v>
      </c>
      <c r="Z19" s="2">
        <v>60</v>
      </c>
      <c r="AA19" s="2">
        <v>55</v>
      </c>
      <c r="AB19" s="2">
        <v>65</v>
      </c>
      <c r="AC19" s="2">
        <v>59</v>
      </c>
      <c r="AD19" s="2">
        <v>54</v>
      </c>
      <c r="AE19" s="2">
        <v>64</v>
      </c>
      <c r="AF19" s="2">
        <v>64</v>
      </c>
      <c r="AG19" s="2">
        <v>61</v>
      </c>
      <c r="AH19" s="2">
        <v>65</v>
      </c>
      <c r="AI19" s="2">
        <v>64</v>
      </c>
      <c r="AJ19" s="2">
        <v>65</v>
      </c>
      <c r="AK19" s="2">
        <v>59</v>
      </c>
      <c r="AL19" s="2">
        <v>61</v>
      </c>
      <c r="AM19" s="2">
        <v>62</v>
      </c>
      <c r="AN19" s="2">
        <v>63</v>
      </c>
      <c r="AO19" s="2">
        <v>59</v>
      </c>
      <c r="AP19" s="2">
        <v>57</v>
      </c>
      <c r="AQ19" s="2">
        <v>55</v>
      </c>
    </row>
    <row r="20" spans="1:43" ht="18.75" thickBot="1" x14ac:dyDescent="0.25">
      <c r="A20" s="2">
        <v>57</v>
      </c>
      <c r="B20" s="2">
        <v>68</v>
      </c>
      <c r="C20" s="2">
        <v>69</v>
      </c>
      <c r="D20" s="2">
        <v>66</v>
      </c>
      <c r="E20" s="2">
        <v>59</v>
      </c>
      <c r="F20" s="2">
        <v>58</v>
      </c>
      <c r="G20" s="2">
        <v>65</v>
      </c>
      <c r="H20" s="2">
        <v>66</v>
      </c>
      <c r="I20" s="2">
        <v>65</v>
      </c>
      <c r="J20" s="2">
        <v>67</v>
      </c>
      <c r="K20" s="2">
        <v>51</v>
      </c>
      <c r="L20" s="2">
        <v>66</v>
      </c>
      <c r="M20" s="2">
        <v>66</v>
      </c>
      <c r="N20" s="2">
        <v>68</v>
      </c>
      <c r="O20" s="2">
        <v>67</v>
      </c>
      <c r="P20" s="2">
        <v>68</v>
      </c>
      <c r="Q20" s="2">
        <v>65</v>
      </c>
      <c r="R20" s="2">
        <v>61</v>
      </c>
      <c r="S20" s="2">
        <v>66</v>
      </c>
      <c r="T20" s="2">
        <v>63</v>
      </c>
      <c r="U20" s="2">
        <v>61</v>
      </c>
      <c r="V20" s="2">
        <v>60</v>
      </c>
      <c r="W20" s="2">
        <v>58</v>
      </c>
      <c r="X20" s="2">
        <v>60</v>
      </c>
      <c r="Y20" s="2">
        <v>65</v>
      </c>
      <c r="Z20" s="2">
        <v>62</v>
      </c>
      <c r="AA20" s="2">
        <v>63</v>
      </c>
      <c r="AB20" s="2">
        <v>68</v>
      </c>
      <c r="AC20" s="2">
        <v>65</v>
      </c>
      <c r="AD20" s="2">
        <v>56</v>
      </c>
      <c r="AE20" s="2">
        <v>65</v>
      </c>
      <c r="AF20" s="2">
        <v>68</v>
      </c>
      <c r="AG20" s="2">
        <v>66</v>
      </c>
      <c r="AH20" s="2">
        <v>68</v>
      </c>
      <c r="AI20" s="2">
        <v>65</v>
      </c>
      <c r="AJ20" s="2">
        <v>66</v>
      </c>
      <c r="AK20" s="2">
        <v>60</v>
      </c>
      <c r="AL20" s="2">
        <v>62</v>
      </c>
      <c r="AM20" s="2">
        <v>66</v>
      </c>
      <c r="AN20" s="2">
        <v>67</v>
      </c>
      <c r="AO20" s="2">
        <v>62</v>
      </c>
      <c r="AP20" s="2">
        <v>63</v>
      </c>
      <c r="AQ20" s="2">
        <v>63</v>
      </c>
    </row>
    <row r="21" spans="1:43" ht="18.75" thickBot="1" x14ac:dyDescent="0.25">
      <c r="A21" s="2">
        <v>67</v>
      </c>
      <c r="B21" s="2">
        <v>70</v>
      </c>
      <c r="C21" s="2">
        <v>70</v>
      </c>
      <c r="D21" s="2">
        <v>68</v>
      </c>
      <c r="E21" s="2">
        <v>64</v>
      </c>
      <c r="F21" s="2">
        <v>65</v>
      </c>
      <c r="G21" s="2">
        <v>70</v>
      </c>
      <c r="H21" s="2">
        <v>70</v>
      </c>
      <c r="I21" s="2">
        <v>69</v>
      </c>
      <c r="J21" s="2">
        <v>68</v>
      </c>
      <c r="K21" s="2">
        <v>64</v>
      </c>
      <c r="L21" s="2">
        <v>70</v>
      </c>
      <c r="M21" s="2">
        <v>69</v>
      </c>
      <c r="N21" s="2">
        <v>69</v>
      </c>
      <c r="O21" s="2">
        <v>68</v>
      </c>
      <c r="P21" s="2">
        <v>69</v>
      </c>
      <c r="Q21" s="2">
        <v>70</v>
      </c>
      <c r="R21" s="2">
        <v>64</v>
      </c>
      <c r="S21" s="2">
        <v>68</v>
      </c>
      <c r="T21" s="2">
        <v>69</v>
      </c>
      <c r="U21" s="2">
        <v>67</v>
      </c>
      <c r="V21" s="2">
        <v>64</v>
      </c>
      <c r="W21" s="2">
        <v>64</v>
      </c>
      <c r="X21" s="2">
        <v>66</v>
      </c>
      <c r="Y21" s="2">
        <v>68</v>
      </c>
      <c r="Z21" s="2">
        <v>69</v>
      </c>
      <c r="AA21" s="2">
        <v>69</v>
      </c>
      <c r="AB21" s="2">
        <v>70</v>
      </c>
      <c r="AC21" s="2">
        <v>69</v>
      </c>
      <c r="AD21" s="2">
        <v>59</v>
      </c>
      <c r="AE21" s="2">
        <v>68</v>
      </c>
      <c r="AF21" s="2">
        <v>69</v>
      </c>
      <c r="AG21" s="2">
        <v>69</v>
      </c>
      <c r="AH21" s="2">
        <v>70</v>
      </c>
      <c r="AI21" s="2">
        <v>67</v>
      </c>
      <c r="AJ21" s="2">
        <v>68</v>
      </c>
      <c r="AK21" s="2">
        <v>69</v>
      </c>
      <c r="AL21" s="2">
        <v>69</v>
      </c>
      <c r="AM21" s="2">
        <v>69</v>
      </c>
      <c r="AN21" s="2">
        <v>70</v>
      </c>
      <c r="AO21" s="2">
        <v>65</v>
      </c>
      <c r="AP21" s="2">
        <v>64</v>
      </c>
      <c r="AQ21" s="2">
        <v>69</v>
      </c>
    </row>
    <row r="23" spans="1:43" s="4" customFormat="1" ht="20.25" customHeight="1" x14ac:dyDescent="0.2">
      <c r="A23" s="3">
        <v>2</v>
      </c>
      <c r="B23" s="3">
        <v>3</v>
      </c>
      <c r="C23" s="3">
        <v>2</v>
      </c>
      <c r="D23" s="3">
        <v>2</v>
      </c>
      <c r="E23" s="3">
        <v>3</v>
      </c>
      <c r="F23" s="3">
        <v>2</v>
      </c>
      <c r="G23" s="3">
        <v>2</v>
      </c>
      <c r="H23" s="3">
        <v>2</v>
      </c>
      <c r="I23" s="3">
        <v>3</v>
      </c>
      <c r="J23" s="3">
        <v>2</v>
      </c>
      <c r="K23" s="3">
        <v>2</v>
      </c>
      <c r="L23" s="3">
        <v>3</v>
      </c>
      <c r="M23" s="3">
        <v>2</v>
      </c>
      <c r="N23" s="3">
        <v>2</v>
      </c>
      <c r="O23" s="3">
        <v>3</v>
      </c>
      <c r="P23" s="3">
        <v>10</v>
      </c>
      <c r="Q23" s="3">
        <v>2</v>
      </c>
      <c r="R23" s="3">
        <v>2</v>
      </c>
      <c r="S23" s="3">
        <v>2</v>
      </c>
      <c r="T23" s="3">
        <v>2</v>
      </c>
      <c r="U23" s="3">
        <v>3</v>
      </c>
      <c r="V23" s="4">
        <v>2</v>
      </c>
      <c r="W23" s="4">
        <v>3</v>
      </c>
      <c r="X23" s="4">
        <v>2</v>
      </c>
      <c r="Y23" s="4">
        <v>2</v>
      </c>
      <c r="Z23" s="4">
        <v>3</v>
      </c>
      <c r="AA23" s="4">
        <v>5</v>
      </c>
      <c r="AB23" s="4">
        <v>3</v>
      </c>
      <c r="AC23" s="4">
        <v>3</v>
      </c>
      <c r="AD23" s="4">
        <v>3</v>
      </c>
      <c r="AE23" s="4">
        <v>2</v>
      </c>
      <c r="AF23" s="4">
        <v>2</v>
      </c>
      <c r="AG23" s="4">
        <v>3</v>
      </c>
      <c r="AH23" s="4">
        <v>3</v>
      </c>
      <c r="AI23" s="4">
        <v>3</v>
      </c>
      <c r="AJ23" s="4">
        <v>3</v>
      </c>
      <c r="AK23" s="4">
        <v>2</v>
      </c>
      <c r="AL23" s="4">
        <v>2</v>
      </c>
      <c r="AM23" s="4">
        <v>3</v>
      </c>
      <c r="AN23" s="4">
        <v>3</v>
      </c>
      <c r="AO23" s="4">
        <v>3</v>
      </c>
      <c r="AP23" s="4">
        <v>2</v>
      </c>
      <c r="AQ23" s="4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R23"/>
  <sheetViews>
    <sheetView workbookViewId="0"/>
  </sheetViews>
  <sheetFormatPr baseColWidth="10" defaultRowHeight="12.75" x14ac:dyDescent="0.2"/>
  <cols>
    <col min="1" max="408" width="10.140625" bestFit="1" customWidth="1"/>
  </cols>
  <sheetData>
    <row r="1" spans="1:408" ht="13.5" thickBot="1" x14ac:dyDescent="0.25">
      <c r="A1" s="1">
        <v>43873</v>
      </c>
      <c r="B1" s="1">
        <v>43872</v>
      </c>
      <c r="C1" s="1">
        <v>43871</v>
      </c>
      <c r="D1" s="1">
        <v>43870</v>
      </c>
      <c r="E1" s="1">
        <v>43869</v>
      </c>
      <c r="F1" s="1">
        <v>43868</v>
      </c>
      <c r="G1" s="1">
        <v>43867</v>
      </c>
      <c r="H1" s="1">
        <v>43866</v>
      </c>
      <c r="I1" s="1">
        <v>43865</v>
      </c>
      <c r="J1" s="1">
        <v>43864</v>
      </c>
      <c r="K1" s="1">
        <v>43863</v>
      </c>
      <c r="L1" s="1">
        <v>43862</v>
      </c>
      <c r="M1" s="1">
        <v>43861</v>
      </c>
      <c r="N1" s="1">
        <v>43860</v>
      </c>
      <c r="O1" s="1">
        <v>43859</v>
      </c>
      <c r="P1" s="1">
        <v>43858</v>
      </c>
      <c r="Q1" s="1">
        <v>43857</v>
      </c>
      <c r="R1" s="1">
        <v>43856</v>
      </c>
      <c r="S1" s="1">
        <v>43855</v>
      </c>
      <c r="T1" s="1">
        <v>43854</v>
      </c>
      <c r="U1" s="1">
        <v>43853</v>
      </c>
      <c r="V1" s="1">
        <v>43852</v>
      </c>
      <c r="W1" s="1">
        <v>43851</v>
      </c>
      <c r="X1" s="1">
        <v>43850</v>
      </c>
      <c r="Y1" s="1">
        <v>43849</v>
      </c>
      <c r="Z1" s="1">
        <v>43848</v>
      </c>
      <c r="AA1" s="1">
        <v>43847</v>
      </c>
      <c r="AB1" s="1">
        <v>43846</v>
      </c>
      <c r="AC1" s="1">
        <v>43845</v>
      </c>
      <c r="AD1" s="1">
        <v>43844</v>
      </c>
      <c r="AE1" s="1">
        <v>43843</v>
      </c>
      <c r="AF1" s="1">
        <v>43842</v>
      </c>
      <c r="AG1" s="1">
        <v>43841</v>
      </c>
      <c r="AH1" s="1">
        <v>43840</v>
      </c>
      <c r="AI1" s="1">
        <v>43839</v>
      </c>
      <c r="AJ1" s="1">
        <v>43838</v>
      </c>
      <c r="AK1" s="1">
        <v>43837</v>
      </c>
      <c r="AL1" s="1">
        <v>43836</v>
      </c>
      <c r="AM1" s="1">
        <v>43835</v>
      </c>
      <c r="AN1" s="1">
        <v>43834</v>
      </c>
      <c r="AO1" s="1">
        <v>43833</v>
      </c>
      <c r="AP1" s="1">
        <v>43832</v>
      </c>
      <c r="AQ1" s="1">
        <v>43831</v>
      </c>
      <c r="AR1" s="1">
        <v>43830</v>
      </c>
      <c r="AS1" s="1">
        <v>43829</v>
      </c>
      <c r="AT1" s="1">
        <v>43828</v>
      </c>
      <c r="AU1" s="1">
        <v>43827</v>
      </c>
      <c r="AV1" s="1">
        <v>43826</v>
      </c>
      <c r="AW1" s="1">
        <v>43825</v>
      </c>
      <c r="AX1" s="1">
        <v>43824</v>
      </c>
      <c r="AY1" s="1">
        <v>43823</v>
      </c>
      <c r="AZ1" s="1">
        <v>43822</v>
      </c>
      <c r="BA1" s="1">
        <v>43821</v>
      </c>
      <c r="BB1" s="1">
        <v>43820</v>
      </c>
      <c r="BC1" s="1">
        <v>43819</v>
      </c>
      <c r="BD1" s="1">
        <v>43818</v>
      </c>
      <c r="BE1" s="1">
        <v>43817</v>
      </c>
      <c r="BF1" s="1">
        <v>43816</v>
      </c>
      <c r="BG1" s="1">
        <v>43815</v>
      </c>
      <c r="BH1" s="1">
        <v>43814</v>
      </c>
      <c r="BI1" s="1">
        <v>43813</v>
      </c>
      <c r="BJ1" s="1">
        <v>43812</v>
      </c>
      <c r="BK1" s="1">
        <v>43811</v>
      </c>
      <c r="BL1" s="1">
        <v>43810</v>
      </c>
      <c r="BM1" s="1">
        <v>43809</v>
      </c>
      <c r="BN1" s="1">
        <v>43808</v>
      </c>
      <c r="BO1" s="1">
        <v>43807</v>
      </c>
      <c r="BP1" s="1">
        <v>43806</v>
      </c>
      <c r="BQ1" s="1">
        <v>43805</v>
      </c>
      <c r="BR1" s="1">
        <v>43804</v>
      </c>
      <c r="BS1" s="1">
        <v>43803</v>
      </c>
      <c r="BT1" s="1">
        <v>43802</v>
      </c>
      <c r="BU1" s="1">
        <v>43801</v>
      </c>
      <c r="BV1" s="1">
        <v>43800</v>
      </c>
      <c r="BW1" s="1">
        <v>43799</v>
      </c>
      <c r="BX1" s="1">
        <v>43798</v>
      </c>
      <c r="BY1" s="1">
        <v>43797</v>
      </c>
      <c r="BZ1" s="1">
        <v>43796</v>
      </c>
      <c r="CA1" s="1">
        <v>43795</v>
      </c>
      <c r="CB1" s="1">
        <v>43794</v>
      </c>
      <c r="CC1" s="1">
        <v>43793</v>
      </c>
      <c r="CD1" s="1">
        <v>43792</v>
      </c>
      <c r="CE1" s="1">
        <v>43791</v>
      </c>
      <c r="CF1" s="1">
        <v>43790</v>
      </c>
      <c r="CG1" s="1">
        <v>43789</v>
      </c>
      <c r="CH1" s="1">
        <v>43788</v>
      </c>
      <c r="CI1" s="1">
        <v>43787</v>
      </c>
      <c r="CJ1" s="1">
        <v>43786</v>
      </c>
      <c r="CK1" s="1">
        <v>43785</v>
      </c>
      <c r="CL1" s="1">
        <v>43784</v>
      </c>
      <c r="CM1" s="1">
        <v>43783</v>
      </c>
      <c r="CN1" s="1">
        <v>43782</v>
      </c>
      <c r="CO1" s="1">
        <v>43781</v>
      </c>
      <c r="CP1" s="1">
        <v>43780</v>
      </c>
      <c r="CQ1" s="1">
        <v>43779</v>
      </c>
      <c r="CR1" s="1">
        <v>43778</v>
      </c>
      <c r="CS1" s="1">
        <v>43777</v>
      </c>
      <c r="CT1" s="1">
        <v>43776</v>
      </c>
      <c r="CU1" s="1">
        <v>43775</v>
      </c>
      <c r="CV1" s="1">
        <v>43774</v>
      </c>
      <c r="CW1" s="1">
        <v>43773</v>
      </c>
      <c r="CX1" s="1">
        <v>43772</v>
      </c>
      <c r="CY1" s="1">
        <v>43771</v>
      </c>
      <c r="CZ1" s="1">
        <v>43770</v>
      </c>
      <c r="DA1" s="1">
        <v>43769</v>
      </c>
      <c r="DB1" s="1">
        <v>43768</v>
      </c>
      <c r="DC1" s="1">
        <v>43767</v>
      </c>
      <c r="DD1" s="1">
        <v>43766</v>
      </c>
      <c r="DE1" s="1">
        <v>43765</v>
      </c>
      <c r="DF1" s="1">
        <v>43764</v>
      </c>
      <c r="DG1" s="1">
        <v>43763</v>
      </c>
      <c r="DH1" s="1">
        <v>43762</v>
      </c>
      <c r="DI1" s="1">
        <v>43761</v>
      </c>
      <c r="DJ1" s="1">
        <v>43760</v>
      </c>
      <c r="DK1" s="1">
        <v>43759</v>
      </c>
      <c r="DL1" s="1">
        <v>43758</v>
      </c>
      <c r="DM1" s="1">
        <v>43757</v>
      </c>
      <c r="DN1" s="1">
        <v>43756</v>
      </c>
      <c r="DO1" s="1">
        <v>43755</v>
      </c>
      <c r="DP1" s="1">
        <v>43754</v>
      </c>
      <c r="DQ1" s="1">
        <v>43753</v>
      </c>
      <c r="DR1" s="1">
        <v>43752</v>
      </c>
      <c r="DS1" s="1">
        <v>43751</v>
      </c>
      <c r="DT1" s="1">
        <v>43750</v>
      </c>
      <c r="DU1" s="1">
        <v>43749</v>
      </c>
      <c r="DV1" s="1">
        <v>43748</v>
      </c>
      <c r="DW1" s="1">
        <v>43747</v>
      </c>
      <c r="DX1" s="1">
        <v>43746</v>
      </c>
      <c r="DY1" s="1">
        <v>43745</v>
      </c>
      <c r="DZ1" s="1">
        <v>43744</v>
      </c>
      <c r="EA1" s="1">
        <v>43743</v>
      </c>
      <c r="EB1" s="1">
        <v>43742</v>
      </c>
      <c r="EC1" s="1">
        <v>43741</v>
      </c>
      <c r="ED1" s="1">
        <v>43740</v>
      </c>
      <c r="EE1" s="1">
        <v>43739</v>
      </c>
      <c r="EF1" s="1">
        <v>43738</v>
      </c>
      <c r="EG1" s="1">
        <v>43737</v>
      </c>
      <c r="EH1" s="1">
        <v>43736</v>
      </c>
      <c r="EI1" s="1">
        <v>43735</v>
      </c>
      <c r="EJ1" s="1">
        <v>43734</v>
      </c>
      <c r="EK1" s="1">
        <v>43733</v>
      </c>
      <c r="EL1" s="1">
        <v>43732</v>
      </c>
      <c r="EM1" s="1">
        <v>43731</v>
      </c>
      <c r="EN1" s="1">
        <v>43730</v>
      </c>
      <c r="EO1" s="1">
        <v>43729</v>
      </c>
      <c r="EP1" s="1">
        <v>43728</v>
      </c>
      <c r="EQ1" s="1">
        <v>43727</v>
      </c>
      <c r="ER1" s="1">
        <v>43726</v>
      </c>
      <c r="ES1" s="1">
        <v>43725</v>
      </c>
      <c r="ET1" s="1">
        <v>43724</v>
      </c>
      <c r="EU1" s="1">
        <v>43723</v>
      </c>
      <c r="EV1" s="1">
        <v>43722</v>
      </c>
      <c r="EW1" s="1">
        <v>43721</v>
      </c>
      <c r="EX1" s="1">
        <v>43720</v>
      </c>
      <c r="EY1" s="1">
        <v>43719</v>
      </c>
      <c r="EZ1" s="1">
        <v>43718</v>
      </c>
      <c r="FA1" s="1">
        <v>43717</v>
      </c>
      <c r="FB1" s="1">
        <v>43716</v>
      </c>
      <c r="FC1" s="1">
        <v>43715</v>
      </c>
      <c r="FD1" s="1">
        <v>43714</v>
      </c>
      <c r="FE1" s="1">
        <v>43713</v>
      </c>
      <c r="FF1" s="1">
        <v>43712</v>
      </c>
      <c r="FG1" s="1">
        <v>43711</v>
      </c>
      <c r="FH1" s="1">
        <v>43710</v>
      </c>
      <c r="FI1" s="1">
        <v>43709</v>
      </c>
      <c r="FJ1" s="1">
        <v>43708</v>
      </c>
      <c r="FK1" s="1">
        <v>43707</v>
      </c>
      <c r="FL1" s="1">
        <v>43706</v>
      </c>
      <c r="FM1" s="1">
        <v>43705</v>
      </c>
      <c r="FN1" s="1">
        <v>43704</v>
      </c>
      <c r="FO1" s="1">
        <v>43703</v>
      </c>
      <c r="FP1" s="1">
        <v>43702</v>
      </c>
      <c r="FQ1" s="1">
        <v>43701</v>
      </c>
      <c r="FR1" s="1">
        <v>43700</v>
      </c>
      <c r="FS1" s="1">
        <v>43699</v>
      </c>
      <c r="FT1" s="1">
        <v>43698</v>
      </c>
      <c r="FU1" s="1">
        <v>43697</v>
      </c>
      <c r="FV1" s="1">
        <v>43696</v>
      </c>
      <c r="FW1" s="1">
        <v>43695</v>
      </c>
      <c r="FX1" s="1">
        <v>43694</v>
      </c>
      <c r="FY1" s="1">
        <v>43693</v>
      </c>
      <c r="FZ1" s="1">
        <v>43692</v>
      </c>
      <c r="GA1" s="1">
        <v>43691</v>
      </c>
      <c r="GB1" s="1">
        <v>43690</v>
      </c>
      <c r="GC1" s="1">
        <v>43689</v>
      </c>
      <c r="GD1" s="1">
        <v>43688</v>
      </c>
      <c r="GE1" s="1">
        <v>43687</v>
      </c>
      <c r="GF1" s="1">
        <v>43686</v>
      </c>
      <c r="GG1" s="1">
        <v>43685</v>
      </c>
      <c r="GH1" s="1">
        <v>43684</v>
      </c>
      <c r="GI1" s="1">
        <v>43683</v>
      </c>
      <c r="GJ1" s="1">
        <v>43682</v>
      </c>
      <c r="GK1" s="1">
        <v>43681</v>
      </c>
      <c r="GL1" s="1">
        <v>43680</v>
      </c>
      <c r="GM1" s="1">
        <v>43679</v>
      </c>
      <c r="GN1" s="1">
        <v>43678</v>
      </c>
      <c r="GO1" s="1">
        <v>43677</v>
      </c>
      <c r="GP1" s="1">
        <v>43676</v>
      </c>
      <c r="GQ1" s="1">
        <v>43675</v>
      </c>
      <c r="GR1" s="1">
        <v>43674</v>
      </c>
      <c r="GS1" s="1">
        <v>43673</v>
      </c>
      <c r="GT1" s="1">
        <v>43672</v>
      </c>
      <c r="GU1" s="1">
        <v>43671</v>
      </c>
      <c r="GV1" s="1">
        <v>43670</v>
      </c>
      <c r="GW1" s="1">
        <v>43669</v>
      </c>
      <c r="GX1" s="1">
        <v>43668</v>
      </c>
      <c r="GY1" s="1">
        <v>43667</v>
      </c>
      <c r="GZ1" s="1">
        <v>43666</v>
      </c>
      <c r="HA1" s="1">
        <v>43665</v>
      </c>
      <c r="HB1" s="1">
        <v>43664</v>
      </c>
      <c r="HC1" s="1">
        <v>43663</v>
      </c>
      <c r="HD1" s="1">
        <v>43662</v>
      </c>
      <c r="HE1" s="1">
        <v>43661</v>
      </c>
      <c r="HF1" s="1">
        <v>43660</v>
      </c>
      <c r="HG1" s="1">
        <v>43659</v>
      </c>
      <c r="HH1" s="1">
        <v>43658</v>
      </c>
      <c r="HI1" s="1">
        <v>43657</v>
      </c>
      <c r="HJ1" s="1">
        <v>43656</v>
      </c>
      <c r="HK1" s="1">
        <v>43655</v>
      </c>
      <c r="HL1" s="1">
        <v>43654</v>
      </c>
      <c r="HM1" s="1">
        <v>43653</v>
      </c>
      <c r="HN1" s="1">
        <v>43652</v>
      </c>
      <c r="HO1" s="1">
        <v>43651</v>
      </c>
      <c r="HP1" s="1">
        <v>43650</v>
      </c>
      <c r="HQ1" s="1">
        <v>43649</v>
      </c>
      <c r="HR1" s="1">
        <v>43648</v>
      </c>
      <c r="HS1" s="1">
        <v>43647</v>
      </c>
      <c r="HT1" s="1">
        <v>43646</v>
      </c>
      <c r="HU1" s="1">
        <v>43645</v>
      </c>
      <c r="HV1" s="1">
        <v>43644</v>
      </c>
      <c r="HW1" s="1">
        <v>43643</v>
      </c>
      <c r="HX1" s="1">
        <v>43642</v>
      </c>
      <c r="HY1" s="1">
        <v>43641</v>
      </c>
      <c r="HZ1" s="1">
        <v>43640</v>
      </c>
      <c r="IA1" s="1">
        <v>43639</v>
      </c>
      <c r="IB1" s="1">
        <v>43638</v>
      </c>
      <c r="IC1" s="1">
        <v>43637</v>
      </c>
      <c r="ID1" s="1">
        <v>43636</v>
      </c>
      <c r="IE1" s="1">
        <v>43635</v>
      </c>
      <c r="IF1" s="1">
        <v>43634</v>
      </c>
      <c r="IG1" s="1">
        <v>43633</v>
      </c>
      <c r="IH1" s="1">
        <v>43632</v>
      </c>
      <c r="II1" s="1">
        <v>43631</v>
      </c>
      <c r="IJ1" s="1">
        <v>43630</v>
      </c>
      <c r="IK1" s="1">
        <v>43629</v>
      </c>
      <c r="IL1" s="1">
        <v>43628</v>
      </c>
      <c r="IM1" s="1">
        <v>43627</v>
      </c>
      <c r="IN1" s="1">
        <v>43626</v>
      </c>
      <c r="IO1" s="1">
        <v>43625</v>
      </c>
      <c r="IP1" s="1">
        <v>43624</v>
      </c>
      <c r="IQ1" s="1">
        <v>43623</v>
      </c>
      <c r="IR1" s="1">
        <v>43622</v>
      </c>
      <c r="IS1" s="1">
        <v>43621</v>
      </c>
      <c r="IT1" s="1">
        <v>43620</v>
      </c>
      <c r="IU1" s="1">
        <v>43619</v>
      </c>
      <c r="IV1" s="1">
        <v>43618</v>
      </c>
      <c r="IW1" s="1">
        <v>43617</v>
      </c>
      <c r="IX1" s="1">
        <v>43616</v>
      </c>
      <c r="IY1" s="1">
        <v>43615</v>
      </c>
      <c r="IZ1" s="1">
        <v>43614</v>
      </c>
      <c r="JA1" s="1">
        <v>43613</v>
      </c>
      <c r="JB1" s="1">
        <v>43612</v>
      </c>
      <c r="JC1" s="1">
        <v>43611</v>
      </c>
      <c r="JD1" s="1">
        <v>43610</v>
      </c>
      <c r="JE1" s="1">
        <v>43609</v>
      </c>
      <c r="JF1" s="1">
        <v>43608</v>
      </c>
      <c r="JG1" s="1">
        <v>43607</v>
      </c>
      <c r="JH1" s="1">
        <v>43606</v>
      </c>
      <c r="JI1" s="1">
        <v>43605</v>
      </c>
      <c r="JJ1" s="1">
        <v>43604</v>
      </c>
      <c r="JK1" s="1">
        <v>43603</v>
      </c>
      <c r="JL1" s="1">
        <v>43602</v>
      </c>
      <c r="JM1" s="1">
        <v>43601</v>
      </c>
      <c r="JN1" s="1">
        <v>43600</v>
      </c>
      <c r="JO1" s="1">
        <v>43599</v>
      </c>
      <c r="JP1" s="1">
        <v>43598</v>
      </c>
      <c r="JQ1" s="1">
        <v>43597</v>
      </c>
      <c r="JR1" s="1">
        <v>43596</v>
      </c>
      <c r="JS1" s="1">
        <v>43595</v>
      </c>
      <c r="JT1" s="1">
        <v>43594</v>
      </c>
      <c r="JU1" s="1">
        <v>43593</v>
      </c>
      <c r="JV1" s="1">
        <v>43592</v>
      </c>
      <c r="JW1" s="1">
        <v>43591</v>
      </c>
      <c r="JX1" s="1">
        <v>43590</v>
      </c>
      <c r="JY1" s="1">
        <v>43589</v>
      </c>
      <c r="JZ1" s="1">
        <v>43588</v>
      </c>
      <c r="KA1" s="1">
        <v>43587</v>
      </c>
      <c r="KB1" s="1">
        <v>43586</v>
      </c>
      <c r="KC1" s="1">
        <v>43585</v>
      </c>
      <c r="KD1" s="1">
        <v>43584</v>
      </c>
      <c r="KE1" s="1">
        <v>43583</v>
      </c>
      <c r="KF1" s="1">
        <v>43582</v>
      </c>
      <c r="KG1" s="1">
        <v>43581</v>
      </c>
      <c r="KH1" s="1">
        <v>43580</v>
      </c>
      <c r="KI1" s="1">
        <v>43579</v>
      </c>
      <c r="KJ1" s="1">
        <v>43578</v>
      </c>
      <c r="KK1" s="1">
        <v>43577</v>
      </c>
      <c r="KL1" s="1">
        <v>43576</v>
      </c>
      <c r="KM1" s="1">
        <v>43575</v>
      </c>
      <c r="KN1" s="1">
        <v>43574</v>
      </c>
      <c r="KO1" s="1">
        <v>43573</v>
      </c>
      <c r="KP1" s="1">
        <v>43572</v>
      </c>
      <c r="KQ1" s="1">
        <v>43571</v>
      </c>
      <c r="KR1" s="1">
        <v>43570</v>
      </c>
      <c r="KS1" s="1">
        <v>43569</v>
      </c>
      <c r="KT1" s="1">
        <v>43568</v>
      </c>
      <c r="KU1" s="1">
        <v>43567</v>
      </c>
      <c r="KV1" s="1">
        <v>43566</v>
      </c>
      <c r="KW1" s="1">
        <v>43565</v>
      </c>
      <c r="KX1" s="1">
        <v>43564</v>
      </c>
      <c r="KY1" s="1">
        <v>43563</v>
      </c>
      <c r="KZ1" s="1">
        <v>43562</v>
      </c>
      <c r="LA1" s="1">
        <v>43561</v>
      </c>
      <c r="LB1" s="1">
        <v>43560</v>
      </c>
      <c r="LC1" s="1">
        <v>43559</v>
      </c>
      <c r="LD1" s="1">
        <v>43558</v>
      </c>
      <c r="LE1" s="1">
        <v>43557</v>
      </c>
      <c r="LF1" s="1">
        <v>43556</v>
      </c>
      <c r="LG1" s="1">
        <v>43555</v>
      </c>
      <c r="LH1" s="1">
        <v>43554</v>
      </c>
      <c r="LI1" s="1">
        <v>43553</v>
      </c>
      <c r="LJ1" s="1">
        <v>43552</v>
      </c>
      <c r="LK1" s="1">
        <v>43551</v>
      </c>
      <c r="LL1" s="1">
        <v>43550</v>
      </c>
      <c r="LM1" s="1">
        <v>43549</v>
      </c>
      <c r="LN1" s="1">
        <v>43548</v>
      </c>
      <c r="LO1" s="1">
        <v>43547</v>
      </c>
      <c r="LP1" s="1">
        <v>43546</v>
      </c>
      <c r="LQ1" s="1">
        <v>43545</v>
      </c>
      <c r="LR1" s="1">
        <v>43544</v>
      </c>
      <c r="LS1" s="1">
        <v>43543</v>
      </c>
      <c r="LT1" s="1">
        <v>43542</v>
      </c>
      <c r="LU1" s="1">
        <v>43541</v>
      </c>
      <c r="LV1" s="1">
        <v>43540</v>
      </c>
      <c r="LW1" s="1">
        <v>43539</v>
      </c>
      <c r="LX1" s="1">
        <v>43538</v>
      </c>
      <c r="LY1" s="1">
        <v>43537</v>
      </c>
      <c r="LZ1" s="1">
        <v>43536</v>
      </c>
      <c r="MA1" s="1">
        <v>43535</v>
      </c>
      <c r="MB1" s="1">
        <v>43534</v>
      </c>
      <c r="MC1" s="1">
        <v>43533</v>
      </c>
      <c r="MD1" s="1">
        <v>43532</v>
      </c>
      <c r="ME1" s="1">
        <v>43531</v>
      </c>
      <c r="MF1" s="1">
        <v>43530</v>
      </c>
      <c r="MG1" s="1">
        <v>43529</v>
      </c>
      <c r="MH1" s="1">
        <v>43528</v>
      </c>
      <c r="MI1" s="1">
        <v>43527</v>
      </c>
      <c r="MJ1" s="1">
        <v>43526</v>
      </c>
      <c r="MK1" s="1">
        <v>43525</v>
      </c>
      <c r="ML1" s="1">
        <v>43524</v>
      </c>
      <c r="MM1" s="1">
        <v>43523</v>
      </c>
      <c r="MN1" s="1">
        <v>43522</v>
      </c>
      <c r="MO1" s="1">
        <v>43521</v>
      </c>
      <c r="MP1" s="1">
        <v>43520</v>
      </c>
      <c r="MQ1" s="1">
        <v>43519</v>
      </c>
      <c r="MR1" s="1">
        <v>43518</v>
      </c>
      <c r="MS1" s="1">
        <v>43517</v>
      </c>
      <c r="MT1" s="1">
        <v>43516</v>
      </c>
      <c r="MU1" s="1">
        <v>43515</v>
      </c>
      <c r="MV1" s="1">
        <v>43514</v>
      </c>
      <c r="MW1" s="1">
        <v>43513</v>
      </c>
      <c r="MX1" s="1">
        <v>43512</v>
      </c>
      <c r="MY1" s="1">
        <v>43511</v>
      </c>
      <c r="MZ1" s="1">
        <v>43510</v>
      </c>
      <c r="NA1" s="1">
        <v>43509</v>
      </c>
      <c r="NB1" s="1">
        <v>43508</v>
      </c>
      <c r="NC1" s="1">
        <v>43507</v>
      </c>
      <c r="ND1" s="1">
        <v>43506</v>
      </c>
      <c r="NE1" s="1">
        <v>43505</v>
      </c>
      <c r="NF1" s="1">
        <v>43504</v>
      </c>
      <c r="NG1" s="1">
        <v>43503</v>
      </c>
      <c r="NH1" s="1">
        <v>43502</v>
      </c>
      <c r="NI1" s="1">
        <v>43501</v>
      </c>
      <c r="NJ1" s="1">
        <v>43500</v>
      </c>
      <c r="NK1" s="1">
        <v>43499</v>
      </c>
      <c r="NL1" s="1">
        <v>43498</v>
      </c>
      <c r="NM1" s="1">
        <v>43497</v>
      </c>
      <c r="NN1" s="1">
        <v>43496</v>
      </c>
      <c r="NO1" s="1">
        <v>43495</v>
      </c>
      <c r="NP1" s="1">
        <v>43494</v>
      </c>
      <c r="NQ1" s="1">
        <v>43493</v>
      </c>
      <c r="NR1" s="1">
        <v>43492</v>
      </c>
      <c r="NS1" s="1">
        <v>43491</v>
      </c>
      <c r="NT1" s="1">
        <v>43490</v>
      </c>
      <c r="NU1" s="1">
        <v>43489</v>
      </c>
      <c r="NV1" s="1">
        <v>43488</v>
      </c>
      <c r="NW1" s="1">
        <v>43487</v>
      </c>
      <c r="NX1" s="1">
        <v>43486</v>
      </c>
      <c r="NY1" s="1">
        <v>43485</v>
      </c>
      <c r="NZ1" s="1">
        <v>43484</v>
      </c>
      <c r="OA1" s="1">
        <v>43483</v>
      </c>
      <c r="OB1" s="1">
        <v>43482</v>
      </c>
      <c r="OC1" s="1">
        <v>43481</v>
      </c>
      <c r="OD1" s="1">
        <v>43480</v>
      </c>
      <c r="OE1" s="1">
        <v>43479</v>
      </c>
      <c r="OF1" s="1">
        <v>43478</v>
      </c>
      <c r="OG1" s="1">
        <v>43477</v>
      </c>
      <c r="OH1" s="1">
        <v>43476</v>
      </c>
      <c r="OI1" s="1">
        <v>43475</v>
      </c>
      <c r="OJ1" s="1">
        <v>43474</v>
      </c>
      <c r="OK1" s="1">
        <v>43473</v>
      </c>
      <c r="OL1" s="1">
        <v>43472</v>
      </c>
      <c r="OM1" s="1">
        <v>43471</v>
      </c>
      <c r="ON1" s="1">
        <v>43470</v>
      </c>
      <c r="OO1" s="1">
        <v>43469</v>
      </c>
      <c r="OP1" s="1">
        <v>43468</v>
      </c>
      <c r="OQ1" s="1">
        <v>43467</v>
      </c>
      <c r="OR1" s="1">
        <v>43466</v>
      </c>
    </row>
    <row r="2" spans="1:408" ht="18.75" thickBot="1" x14ac:dyDescent="0.25">
      <c r="B2" s="2">
        <v>5</v>
      </c>
      <c r="C2" s="2">
        <v>2</v>
      </c>
      <c r="D2" s="2">
        <v>3</v>
      </c>
      <c r="E2" s="2">
        <v>1</v>
      </c>
      <c r="F2" s="2">
        <v>2</v>
      </c>
      <c r="G2" s="2">
        <v>6</v>
      </c>
      <c r="H2" s="2">
        <v>2</v>
      </c>
      <c r="I2" s="2">
        <v>4</v>
      </c>
      <c r="J2" s="2">
        <v>2</v>
      </c>
      <c r="K2" s="2">
        <v>4</v>
      </c>
      <c r="L2" s="2">
        <v>1</v>
      </c>
      <c r="M2" s="2">
        <v>5</v>
      </c>
      <c r="N2" s="2">
        <v>1</v>
      </c>
      <c r="O2" s="2">
        <v>3</v>
      </c>
      <c r="P2" s="2">
        <v>2</v>
      </c>
      <c r="Q2" s="2">
        <v>1</v>
      </c>
      <c r="R2" s="2">
        <v>11</v>
      </c>
      <c r="S2" s="2">
        <v>2</v>
      </c>
      <c r="T2" s="2">
        <v>5</v>
      </c>
      <c r="U2" s="2">
        <v>5</v>
      </c>
      <c r="V2" s="2">
        <v>1</v>
      </c>
      <c r="W2" s="2">
        <v>3</v>
      </c>
      <c r="X2" s="2">
        <v>1</v>
      </c>
      <c r="Y2" s="2">
        <v>1</v>
      </c>
      <c r="Z2" s="2">
        <v>1</v>
      </c>
      <c r="AA2" s="2">
        <v>10</v>
      </c>
      <c r="AB2" s="2">
        <v>2</v>
      </c>
      <c r="AC2" s="2">
        <v>12</v>
      </c>
      <c r="AD2" s="2">
        <v>2</v>
      </c>
      <c r="AE2" s="2">
        <v>1</v>
      </c>
      <c r="AF2" s="2">
        <v>4</v>
      </c>
      <c r="AG2" s="2">
        <v>2</v>
      </c>
      <c r="AH2" s="2">
        <v>2</v>
      </c>
      <c r="AI2" s="2">
        <v>10</v>
      </c>
      <c r="AJ2" s="2">
        <v>1</v>
      </c>
      <c r="AK2" s="2">
        <v>5</v>
      </c>
      <c r="AL2" s="2">
        <v>1</v>
      </c>
      <c r="AM2" s="2">
        <v>2</v>
      </c>
      <c r="AN2" s="2">
        <v>2</v>
      </c>
      <c r="AO2" s="2">
        <v>3</v>
      </c>
      <c r="AP2" s="2">
        <v>6</v>
      </c>
      <c r="AQ2" s="2">
        <v>2</v>
      </c>
    </row>
    <row r="3" spans="1:408" ht="18.75" thickBot="1" x14ac:dyDescent="0.25">
      <c r="B3" s="2">
        <v>8</v>
      </c>
      <c r="C3" s="2">
        <v>3</v>
      </c>
      <c r="D3" s="2">
        <v>4</v>
      </c>
      <c r="E3" s="2">
        <v>5</v>
      </c>
      <c r="F3" s="2">
        <v>11</v>
      </c>
      <c r="G3" s="2">
        <v>17</v>
      </c>
      <c r="H3" s="2">
        <v>8</v>
      </c>
      <c r="I3" s="2">
        <v>5</v>
      </c>
      <c r="J3" s="2">
        <v>4</v>
      </c>
      <c r="K3" s="2">
        <v>5</v>
      </c>
      <c r="L3" s="2">
        <v>5</v>
      </c>
      <c r="M3" s="2">
        <v>9</v>
      </c>
      <c r="N3" s="2">
        <v>7</v>
      </c>
      <c r="O3" s="2">
        <v>4</v>
      </c>
      <c r="P3" s="2">
        <v>7</v>
      </c>
      <c r="Q3" s="2">
        <v>3</v>
      </c>
      <c r="R3" s="2">
        <v>15</v>
      </c>
      <c r="S3" s="2">
        <v>3</v>
      </c>
      <c r="T3" s="2">
        <v>9</v>
      </c>
      <c r="U3" s="2">
        <v>6</v>
      </c>
      <c r="V3" s="2">
        <v>2</v>
      </c>
      <c r="W3" s="2">
        <v>10</v>
      </c>
      <c r="X3" s="2">
        <v>5</v>
      </c>
      <c r="Y3" s="2">
        <v>4</v>
      </c>
      <c r="Z3" s="2">
        <v>6</v>
      </c>
      <c r="AA3" s="2">
        <v>11</v>
      </c>
      <c r="AB3" s="2">
        <v>15</v>
      </c>
      <c r="AC3" s="2">
        <v>16</v>
      </c>
      <c r="AD3" s="2">
        <v>6</v>
      </c>
      <c r="AE3" s="2">
        <v>7</v>
      </c>
      <c r="AF3" s="2">
        <v>7</v>
      </c>
      <c r="AG3" s="2">
        <v>3</v>
      </c>
      <c r="AH3" s="2">
        <v>3</v>
      </c>
      <c r="AI3" s="2">
        <v>11</v>
      </c>
      <c r="AJ3" s="2">
        <v>3</v>
      </c>
      <c r="AK3" s="2">
        <v>13</v>
      </c>
      <c r="AL3" s="2">
        <v>4</v>
      </c>
      <c r="AM3" s="2">
        <v>3</v>
      </c>
      <c r="AN3" s="2">
        <v>5</v>
      </c>
      <c r="AO3" s="2">
        <v>4</v>
      </c>
      <c r="AP3" s="2">
        <v>7</v>
      </c>
      <c r="AQ3" s="2">
        <v>6</v>
      </c>
    </row>
    <row r="4" spans="1:408" ht="18.75" thickBot="1" x14ac:dyDescent="0.25">
      <c r="B4" s="2">
        <v>9</v>
      </c>
      <c r="C4" s="2">
        <v>4</v>
      </c>
      <c r="D4" s="2">
        <v>6</v>
      </c>
      <c r="E4" s="2">
        <v>9</v>
      </c>
      <c r="F4" s="2">
        <v>12</v>
      </c>
      <c r="G4" s="2">
        <v>19</v>
      </c>
      <c r="H4" s="2">
        <v>9</v>
      </c>
      <c r="I4" s="2">
        <v>13</v>
      </c>
      <c r="J4" s="2">
        <v>6</v>
      </c>
      <c r="K4" s="2">
        <v>7</v>
      </c>
      <c r="L4" s="2">
        <v>7</v>
      </c>
      <c r="M4" s="2">
        <v>11</v>
      </c>
      <c r="N4" s="2">
        <v>13</v>
      </c>
      <c r="O4" s="2">
        <v>5</v>
      </c>
      <c r="P4" s="2">
        <v>13</v>
      </c>
      <c r="Q4" s="2">
        <v>4</v>
      </c>
      <c r="R4" s="2">
        <v>16</v>
      </c>
      <c r="S4" s="2">
        <v>8</v>
      </c>
      <c r="T4" s="2">
        <v>11</v>
      </c>
      <c r="U4" s="2">
        <v>14</v>
      </c>
      <c r="V4" s="2">
        <v>3</v>
      </c>
      <c r="W4" s="2">
        <v>11</v>
      </c>
      <c r="X4" s="2">
        <v>7</v>
      </c>
      <c r="Y4" s="2">
        <v>5</v>
      </c>
      <c r="Z4" s="2">
        <v>7</v>
      </c>
      <c r="AA4" s="2">
        <v>14</v>
      </c>
      <c r="AB4" s="2">
        <v>16</v>
      </c>
      <c r="AC4" s="2">
        <v>17</v>
      </c>
      <c r="AD4" s="2">
        <v>8</v>
      </c>
      <c r="AE4" s="2">
        <v>13</v>
      </c>
      <c r="AF4" s="2">
        <v>10</v>
      </c>
      <c r="AG4" s="2">
        <v>6</v>
      </c>
      <c r="AH4" s="2">
        <v>14</v>
      </c>
      <c r="AI4" s="2">
        <v>13</v>
      </c>
      <c r="AJ4" s="2">
        <v>5</v>
      </c>
      <c r="AK4" s="2">
        <v>15</v>
      </c>
      <c r="AL4" s="2">
        <v>6</v>
      </c>
      <c r="AM4" s="2">
        <v>10</v>
      </c>
      <c r="AN4" s="2">
        <v>9</v>
      </c>
      <c r="AO4" s="2">
        <v>5</v>
      </c>
      <c r="AP4" s="2">
        <v>9</v>
      </c>
      <c r="AQ4" s="2">
        <v>7</v>
      </c>
    </row>
    <row r="5" spans="1:408" ht="18.75" thickBot="1" x14ac:dyDescent="0.25">
      <c r="B5" s="2">
        <v>16</v>
      </c>
      <c r="C5" s="2">
        <v>10</v>
      </c>
      <c r="D5" s="2">
        <v>8</v>
      </c>
      <c r="E5" s="2">
        <v>18</v>
      </c>
      <c r="F5" s="2">
        <v>13</v>
      </c>
      <c r="G5" s="2">
        <v>23</v>
      </c>
      <c r="H5" s="2">
        <v>11</v>
      </c>
      <c r="I5" s="2">
        <v>14</v>
      </c>
      <c r="J5" s="2">
        <v>9</v>
      </c>
      <c r="K5" s="2">
        <v>10</v>
      </c>
      <c r="L5" s="2">
        <v>11</v>
      </c>
      <c r="M5" s="2">
        <v>13</v>
      </c>
      <c r="N5" s="2">
        <v>14</v>
      </c>
      <c r="O5" s="2">
        <v>7</v>
      </c>
      <c r="P5" s="2">
        <v>19</v>
      </c>
      <c r="Q5" s="2">
        <v>6</v>
      </c>
      <c r="R5" s="2">
        <v>19</v>
      </c>
      <c r="S5" s="2">
        <v>14</v>
      </c>
      <c r="T5" s="2">
        <v>18</v>
      </c>
      <c r="U5" s="2">
        <v>17</v>
      </c>
      <c r="V5" s="2">
        <v>9</v>
      </c>
      <c r="W5" s="2">
        <v>13</v>
      </c>
      <c r="X5" s="2">
        <v>10</v>
      </c>
      <c r="Y5" s="2">
        <v>10</v>
      </c>
      <c r="Z5" s="2">
        <v>15</v>
      </c>
      <c r="AA5" s="2">
        <v>18</v>
      </c>
      <c r="AB5" s="2">
        <v>18</v>
      </c>
      <c r="AC5" s="2">
        <v>19</v>
      </c>
      <c r="AD5" s="2">
        <v>10</v>
      </c>
      <c r="AE5" s="2">
        <v>14</v>
      </c>
      <c r="AF5" s="2">
        <v>13</v>
      </c>
      <c r="AG5" s="2">
        <v>8</v>
      </c>
      <c r="AH5" s="2">
        <v>15</v>
      </c>
      <c r="AI5" s="2">
        <v>14</v>
      </c>
      <c r="AJ5" s="2">
        <v>12</v>
      </c>
      <c r="AK5" s="2">
        <v>20</v>
      </c>
      <c r="AL5" s="2">
        <v>7</v>
      </c>
      <c r="AM5" s="2">
        <v>14</v>
      </c>
      <c r="AN5" s="2">
        <v>11</v>
      </c>
      <c r="AO5" s="2">
        <v>8</v>
      </c>
      <c r="AP5" s="2">
        <v>11</v>
      </c>
      <c r="AQ5" s="2">
        <v>13</v>
      </c>
    </row>
    <row r="6" spans="1:408" ht="18.75" thickBot="1" x14ac:dyDescent="0.25">
      <c r="B6" s="2">
        <v>19</v>
      </c>
      <c r="C6" s="2">
        <v>12</v>
      </c>
      <c r="D6" s="2">
        <v>9</v>
      </c>
      <c r="E6" s="2">
        <v>21</v>
      </c>
      <c r="F6" s="2">
        <v>15</v>
      </c>
      <c r="G6" s="2">
        <v>24</v>
      </c>
      <c r="H6" s="2">
        <v>12</v>
      </c>
      <c r="I6" s="2">
        <v>18</v>
      </c>
      <c r="J6" s="2">
        <v>10</v>
      </c>
      <c r="K6" s="2">
        <v>23</v>
      </c>
      <c r="L6" s="2">
        <v>12</v>
      </c>
      <c r="M6" s="2">
        <v>17</v>
      </c>
      <c r="N6" s="2">
        <v>18</v>
      </c>
      <c r="O6" s="2">
        <v>10</v>
      </c>
      <c r="P6" s="2">
        <v>22</v>
      </c>
      <c r="Q6" s="2">
        <v>9</v>
      </c>
      <c r="R6" s="2">
        <v>22</v>
      </c>
      <c r="S6" s="2">
        <v>15</v>
      </c>
      <c r="T6" s="2">
        <v>23</v>
      </c>
      <c r="U6" s="2">
        <v>18</v>
      </c>
      <c r="V6" s="2">
        <v>10</v>
      </c>
      <c r="W6" s="2">
        <v>15</v>
      </c>
      <c r="X6" s="2">
        <v>11</v>
      </c>
      <c r="Y6" s="2">
        <v>12</v>
      </c>
      <c r="Z6" s="2">
        <v>19</v>
      </c>
      <c r="AA6" s="2">
        <v>21</v>
      </c>
      <c r="AB6" s="2">
        <v>23</v>
      </c>
      <c r="AC6" s="2">
        <v>23</v>
      </c>
      <c r="AD6" s="2">
        <v>16</v>
      </c>
      <c r="AE6" s="2">
        <v>17</v>
      </c>
      <c r="AF6" s="2">
        <v>16</v>
      </c>
      <c r="AG6" s="2">
        <v>17</v>
      </c>
      <c r="AH6" s="2">
        <v>25</v>
      </c>
      <c r="AI6" s="2">
        <v>19</v>
      </c>
      <c r="AJ6" s="2">
        <v>15</v>
      </c>
      <c r="AK6" s="2">
        <v>22</v>
      </c>
      <c r="AL6" s="2">
        <v>8</v>
      </c>
      <c r="AM6" s="2">
        <v>21</v>
      </c>
      <c r="AN6" s="2">
        <v>15</v>
      </c>
      <c r="AO6" s="2">
        <v>14</v>
      </c>
      <c r="AP6" s="2">
        <v>15</v>
      </c>
      <c r="AQ6" s="2">
        <v>15</v>
      </c>
    </row>
    <row r="7" spans="1:408" ht="18.75" thickBot="1" x14ac:dyDescent="0.25">
      <c r="B7" s="2">
        <v>20</v>
      </c>
      <c r="C7" s="2">
        <v>18</v>
      </c>
      <c r="D7" s="2">
        <v>10</v>
      </c>
      <c r="E7" s="2">
        <v>23</v>
      </c>
      <c r="F7" s="2">
        <v>18</v>
      </c>
      <c r="G7" s="2">
        <v>26</v>
      </c>
      <c r="H7" s="2">
        <v>14</v>
      </c>
      <c r="I7" s="2">
        <v>19</v>
      </c>
      <c r="J7" s="2">
        <v>16</v>
      </c>
      <c r="K7" s="2">
        <v>32</v>
      </c>
      <c r="L7" s="2">
        <v>13</v>
      </c>
      <c r="M7" s="2">
        <v>19</v>
      </c>
      <c r="N7" s="2">
        <v>23</v>
      </c>
      <c r="O7" s="2">
        <v>12</v>
      </c>
      <c r="P7" s="2">
        <v>25</v>
      </c>
      <c r="Q7" s="2">
        <v>10</v>
      </c>
      <c r="R7" s="2">
        <v>24</v>
      </c>
      <c r="S7" s="2">
        <v>28</v>
      </c>
      <c r="T7" s="2">
        <v>24</v>
      </c>
      <c r="U7" s="2">
        <v>21</v>
      </c>
      <c r="V7" s="2">
        <v>14</v>
      </c>
      <c r="W7" s="2">
        <v>25</v>
      </c>
      <c r="X7" s="2">
        <v>17</v>
      </c>
      <c r="Y7" s="2">
        <v>15</v>
      </c>
      <c r="Z7" s="2">
        <v>20</v>
      </c>
      <c r="AA7" s="2">
        <v>22</v>
      </c>
      <c r="AB7" s="2">
        <v>26</v>
      </c>
      <c r="AC7" s="2">
        <v>26</v>
      </c>
      <c r="AD7" s="2">
        <v>17</v>
      </c>
      <c r="AE7" s="2">
        <v>20</v>
      </c>
      <c r="AF7" s="2">
        <v>18</v>
      </c>
      <c r="AG7" s="2">
        <v>18</v>
      </c>
      <c r="AH7" s="2">
        <v>27</v>
      </c>
      <c r="AI7" s="2">
        <v>28</v>
      </c>
      <c r="AJ7" s="2">
        <v>16</v>
      </c>
      <c r="AK7" s="2">
        <v>23</v>
      </c>
      <c r="AL7" s="2">
        <v>12</v>
      </c>
      <c r="AM7" s="2">
        <v>22</v>
      </c>
      <c r="AN7" s="2">
        <v>26</v>
      </c>
      <c r="AO7" s="2">
        <v>18</v>
      </c>
      <c r="AP7" s="2">
        <v>19</v>
      </c>
      <c r="AQ7" s="2">
        <v>18</v>
      </c>
    </row>
    <row r="8" spans="1:408" ht="18.75" thickBot="1" x14ac:dyDescent="0.25">
      <c r="B8" s="2">
        <v>26</v>
      </c>
      <c r="C8" s="2">
        <v>24</v>
      </c>
      <c r="D8" s="2">
        <v>11</v>
      </c>
      <c r="E8" s="2">
        <v>27</v>
      </c>
      <c r="F8" s="2">
        <v>22</v>
      </c>
      <c r="G8" s="2">
        <v>34</v>
      </c>
      <c r="H8" s="2">
        <v>15</v>
      </c>
      <c r="I8" s="2">
        <v>23</v>
      </c>
      <c r="J8" s="2">
        <v>20</v>
      </c>
      <c r="K8" s="2">
        <v>34</v>
      </c>
      <c r="L8" s="2">
        <v>14</v>
      </c>
      <c r="M8" s="2">
        <v>25</v>
      </c>
      <c r="N8" s="2">
        <v>31</v>
      </c>
      <c r="O8" s="2">
        <v>17</v>
      </c>
      <c r="P8" s="2">
        <v>32</v>
      </c>
      <c r="Q8" s="2">
        <v>16</v>
      </c>
      <c r="R8" s="2">
        <v>27</v>
      </c>
      <c r="S8" s="2">
        <v>31</v>
      </c>
      <c r="T8" s="2">
        <v>26</v>
      </c>
      <c r="U8" s="2">
        <v>22</v>
      </c>
      <c r="V8" s="2">
        <v>16</v>
      </c>
      <c r="W8" s="2">
        <v>26</v>
      </c>
      <c r="X8" s="2">
        <v>18</v>
      </c>
      <c r="Y8" s="2">
        <v>23</v>
      </c>
      <c r="Z8" s="2">
        <v>24</v>
      </c>
      <c r="AA8" s="2">
        <v>25</v>
      </c>
      <c r="AB8" s="2">
        <v>28</v>
      </c>
      <c r="AC8" s="2">
        <v>30</v>
      </c>
      <c r="AD8" s="2">
        <v>21</v>
      </c>
      <c r="AE8" s="2">
        <v>24</v>
      </c>
      <c r="AF8" s="2">
        <v>19</v>
      </c>
      <c r="AG8" s="2">
        <v>20</v>
      </c>
      <c r="AH8" s="2">
        <v>31</v>
      </c>
      <c r="AI8" s="2">
        <v>29</v>
      </c>
      <c r="AJ8" s="2">
        <v>17</v>
      </c>
      <c r="AK8" s="2">
        <v>24</v>
      </c>
      <c r="AL8" s="2">
        <v>22</v>
      </c>
      <c r="AM8" s="2">
        <v>29</v>
      </c>
      <c r="AN8" s="2">
        <v>27</v>
      </c>
      <c r="AO8" s="2">
        <v>20</v>
      </c>
      <c r="AP8" s="2">
        <v>23</v>
      </c>
      <c r="AQ8" s="2">
        <v>25</v>
      </c>
    </row>
    <row r="9" spans="1:408" ht="18.75" thickBot="1" x14ac:dyDescent="0.25">
      <c r="B9" s="2">
        <v>27</v>
      </c>
      <c r="C9" s="2">
        <v>28</v>
      </c>
      <c r="D9" s="2">
        <v>19</v>
      </c>
      <c r="E9" s="2">
        <v>29</v>
      </c>
      <c r="F9" s="2">
        <v>26</v>
      </c>
      <c r="G9" s="2">
        <v>35</v>
      </c>
      <c r="H9" s="2">
        <v>16</v>
      </c>
      <c r="I9" s="2">
        <v>25</v>
      </c>
      <c r="J9" s="2">
        <v>22</v>
      </c>
      <c r="K9" s="2">
        <v>37</v>
      </c>
      <c r="L9" s="2">
        <v>15</v>
      </c>
      <c r="M9" s="2">
        <v>26</v>
      </c>
      <c r="N9" s="2">
        <v>32</v>
      </c>
      <c r="O9" s="2">
        <v>19</v>
      </c>
      <c r="P9" s="2">
        <v>34</v>
      </c>
      <c r="Q9" s="2">
        <v>19</v>
      </c>
      <c r="R9" s="2">
        <v>28</v>
      </c>
      <c r="S9" s="2">
        <v>35</v>
      </c>
      <c r="T9" s="2">
        <v>27</v>
      </c>
      <c r="U9" s="2">
        <v>24</v>
      </c>
      <c r="V9" s="2">
        <v>17</v>
      </c>
      <c r="W9" s="2">
        <v>30</v>
      </c>
      <c r="X9" s="2">
        <v>19</v>
      </c>
      <c r="Y9" s="2">
        <v>24</v>
      </c>
      <c r="Z9" s="2">
        <v>28</v>
      </c>
      <c r="AA9" s="2">
        <v>27</v>
      </c>
      <c r="AB9" s="2">
        <v>30</v>
      </c>
      <c r="AC9" s="2">
        <v>31</v>
      </c>
      <c r="AD9" s="2">
        <v>25</v>
      </c>
      <c r="AE9" s="2">
        <v>28</v>
      </c>
      <c r="AF9" s="2">
        <v>20</v>
      </c>
      <c r="AG9" s="2">
        <v>21</v>
      </c>
      <c r="AH9" s="2">
        <v>32</v>
      </c>
      <c r="AI9" s="2">
        <v>34</v>
      </c>
      <c r="AJ9" s="2">
        <v>20</v>
      </c>
      <c r="AK9" s="2">
        <v>25</v>
      </c>
      <c r="AL9" s="2">
        <v>25</v>
      </c>
      <c r="AM9" s="2">
        <v>31</v>
      </c>
      <c r="AN9" s="2">
        <v>28</v>
      </c>
      <c r="AO9" s="2">
        <v>22</v>
      </c>
      <c r="AP9" s="2">
        <v>29</v>
      </c>
      <c r="AQ9" s="2">
        <v>31</v>
      </c>
    </row>
    <row r="10" spans="1:408" ht="18.75" thickBot="1" x14ac:dyDescent="0.25">
      <c r="B10" s="2">
        <v>29</v>
      </c>
      <c r="C10" s="2">
        <v>30</v>
      </c>
      <c r="D10" s="2">
        <v>22</v>
      </c>
      <c r="E10" s="2">
        <v>30</v>
      </c>
      <c r="F10" s="2">
        <v>27</v>
      </c>
      <c r="G10" s="2">
        <v>43</v>
      </c>
      <c r="H10" s="2">
        <v>19</v>
      </c>
      <c r="I10" s="2">
        <v>30</v>
      </c>
      <c r="J10" s="2">
        <v>25</v>
      </c>
      <c r="K10" s="2">
        <v>40</v>
      </c>
      <c r="L10" s="2">
        <v>23</v>
      </c>
      <c r="M10" s="2">
        <v>27</v>
      </c>
      <c r="N10" s="2">
        <v>38</v>
      </c>
      <c r="O10" s="2">
        <v>32</v>
      </c>
      <c r="P10" s="2">
        <v>37</v>
      </c>
      <c r="Q10" s="2">
        <v>25</v>
      </c>
      <c r="R10" s="2">
        <v>32</v>
      </c>
      <c r="S10" s="2">
        <v>37</v>
      </c>
      <c r="T10" s="2">
        <v>28</v>
      </c>
      <c r="U10" s="2">
        <v>25</v>
      </c>
      <c r="V10" s="2">
        <v>33</v>
      </c>
      <c r="W10" s="2">
        <v>32</v>
      </c>
      <c r="X10" s="2">
        <v>21</v>
      </c>
      <c r="Y10" s="2">
        <v>25</v>
      </c>
      <c r="Z10" s="2">
        <v>29</v>
      </c>
      <c r="AA10" s="2">
        <v>34</v>
      </c>
      <c r="AB10" s="2">
        <v>31</v>
      </c>
      <c r="AC10" s="2">
        <v>36</v>
      </c>
      <c r="AD10" s="2">
        <v>27</v>
      </c>
      <c r="AE10" s="2">
        <v>30</v>
      </c>
      <c r="AF10" s="2">
        <v>29</v>
      </c>
      <c r="AG10" s="2">
        <v>26</v>
      </c>
      <c r="AH10" s="2">
        <v>37</v>
      </c>
      <c r="AI10" s="2">
        <v>41</v>
      </c>
      <c r="AJ10" s="2">
        <v>25</v>
      </c>
      <c r="AK10" s="2">
        <v>28</v>
      </c>
      <c r="AL10" s="2">
        <v>30</v>
      </c>
      <c r="AM10" s="2">
        <v>38</v>
      </c>
      <c r="AN10" s="2">
        <v>32</v>
      </c>
      <c r="AO10" s="2">
        <v>24</v>
      </c>
      <c r="AP10" s="2">
        <v>31</v>
      </c>
      <c r="AQ10" s="2">
        <v>33</v>
      </c>
    </row>
    <row r="11" spans="1:408" ht="18.75" thickBot="1" x14ac:dyDescent="0.25">
      <c r="B11" s="2">
        <v>33</v>
      </c>
      <c r="C11" s="2">
        <v>31</v>
      </c>
      <c r="D11" s="2">
        <v>25</v>
      </c>
      <c r="E11" s="2">
        <v>35</v>
      </c>
      <c r="F11" s="2">
        <v>30</v>
      </c>
      <c r="G11" s="2">
        <v>45</v>
      </c>
      <c r="H11" s="2">
        <v>23</v>
      </c>
      <c r="I11" s="2">
        <v>31</v>
      </c>
      <c r="J11" s="2">
        <v>28</v>
      </c>
      <c r="K11" s="2">
        <v>43</v>
      </c>
      <c r="L11" s="2">
        <v>24</v>
      </c>
      <c r="M11" s="2">
        <v>28</v>
      </c>
      <c r="N11" s="2">
        <v>39</v>
      </c>
      <c r="O11" s="2">
        <v>33</v>
      </c>
      <c r="P11" s="2">
        <v>41</v>
      </c>
      <c r="Q11" s="2">
        <v>30</v>
      </c>
      <c r="R11" s="2">
        <v>35</v>
      </c>
      <c r="S11" s="2">
        <v>38</v>
      </c>
      <c r="T11" s="2">
        <v>30</v>
      </c>
      <c r="U11" s="2">
        <v>26</v>
      </c>
      <c r="V11" s="2">
        <v>36</v>
      </c>
      <c r="W11" s="2">
        <v>35</v>
      </c>
      <c r="X11" s="2">
        <v>23</v>
      </c>
      <c r="Y11" s="2">
        <v>27</v>
      </c>
      <c r="Z11" s="2">
        <v>31</v>
      </c>
      <c r="AA11" s="2">
        <v>37</v>
      </c>
      <c r="AB11" s="2">
        <v>39</v>
      </c>
      <c r="AC11" s="2">
        <v>38</v>
      </c>
      <c r="AD11" s="2">
        <v>28</v>
      </c>
      <c r="AE11" s="2">
        <v>35</v>
      </c>
      <c r="AF11" s="2">
        <v>43</v>
      </c>
      <c r="AG11" s="2">
        <v>27</v>
      </c>
      <c r="AH11" s="2">
        <v>38</v>
      </c>
      <c r="AI11" s="2">
        <v>48</v>
      </c>
      <c r="AJ11" s="2">
        <v>31</v>
      </c>
      <c r="AK11" s="2">
        <v>29</v>
      </c>
      <c r="AL11" s="2">
        <v>34</v>
      </c>
      <c r="AM11" s="2">
        <v>39</v>
      </c>
      <c r="AN11" s="2">
        <v>40</v>
      </c>
      <c r="AO11" s="2">
        <v>31</v>
      </c>
      <c r="AP11" s="2">
        <v>32</v>
      </c>
      <c r="AQ11" s="2">
        <v>35</v>
      </c>
    </row>
    <row r="12" spans="1:408" ht="18.75" thickBot="1" x14ac:dyDescent="0.25">
      <c r="B12" s="2">
        <v>35</v>
      </c>
      <c r="C12" s="2">
        <v>39</v>
      </c>
      <c r="D12" s="2">
        <v>37</v>
      </c>
      <c r="E12" s="2">
        <v>37</v>
      </c>
      <c r="F12" s="2">
        <v>31</v>
      </c>
      <c r="G12" s="2">
        <v>48</v>
      </c>
      <c r="H12" s="2">
        <v>24</v>
      </c>
      <c r="I12" s="2">
        <v>34</v>
      </c>
      <c r="J12" s="2">
        <v>30</v>
      </c>
      <c r="K12" s="2">
        <v>46</v>
      </c>
      <c r="L12" s="2">
        <v>25</v>
      </c>
      <c r="M12" s="2">
        <v>30</v>
      </c>
      <c r="N12" s="2">
        <v>41</v>
      </c>
      <c r="O12" s="2">
        <v>36</v>
      </c>
      <c r="P12" s="2">
        <v>43</v>
      </c>
      <c r="Q12" s="2">
        <v>33</v>
      </c>
      <c r="R12" s="2">
        <v>37</v>
      </c>
      <c r="S12" s="2">
        <v>42</v>
      </c>
      <c r="T12" s="2">
        <v>31</v>
      </c>
      <c r="U12" s="2">
        <v>27</v>
      </c>
      <c r="V12" s="2">
        <v>45</v>
      </c>
      <c r="W12" s="2">
        <v>43</v>
      </c>
      <c r="X12" s="2">
        <v>24</v>
      </c>
      <c r="Y12" s="2">
        <v>29</v>
      </c>
      <c r="Z12" s="2">
        <v>33</v>
      </c>
      <c r="AA12" s="2">
        <v>46</v>
      </c>
      <c r="AB12" s="2">
        <v>42</v>
      </c>
      <c r="AC12" s="2">
        <v>42</v>
      </c>
      <c r="AD12" s="2">
        <v>30</v>
      </c>
      <c r="AE12" s="2">
        <v>36</v>
      </c>
      <c r="AF12" s="2">
        <v>44</v>
      </c>
      <c r="AG12" s="2">
        <v>29</v>
      </c>
      <c r="AH12" s="2">
        <v>39</v>
      </c>
      <c r="AI12" s="2">
        <v>50</v>
      </c>
      <c r="AJ12" s="2">
        <v>32</v>
      </c>
      <c r="AK12" s="2">
        <v>32</v>
      </c>
      <c r="AL12" s="2">
        <v>43</v>
      </c>
      <c r="AM12" s="2">
        <v>40</v>
      </c>
      <c r="AN12" s="2">
        <v>42</v>
      </c>
      <c r="AO12" s="2">
        <v>33</v>
      </c>
      <c r="AP12" s="2">
        <v>37</v>
      </c>
      <c r="AQ12" s="2">
        <v>37</v>
      </c>
    </row>
    <row r="13" spans="1:408" ht="18.75" thickBot="1" x14ac:dyDescent="0.25">
      <c r="B13" s="2">
        <v>37</v>
      </c>
      <c r="C13" s="2">
        <v>41</v>
      </c>
      <c r="D13" s="2">
        <v>38</v>
      </c>
      <c r="E13" s="2">
        <v>39</v>
      </c>
      <c r="F13" s="2">
        <v>34</v>
      </c>
      <c r="G13" s="2">
        <v>50</v>
      </c>
      <c r="H13" s="2">
        <v>25</v>
      </c>
      <c r="I13" s="2">
        <v>36</v>
      </c>
      <c r="J13" s="2">
        <v>34</v>
      </c>
      <c r="K13" s="2">
        <v>47</v>
      </c>
      <c r="L13" s="2">
        <v>29</v>
      </c>
      <c r="M13" s="2">
        <v>31</v>
      </c>
      <c r="N13" s="2">
        <v>45</v>
      </c>
      <c r="O13" s="2">
        <v>37</v>
      </c>
      <c r="P13" s="2">
        <v>44</v>
      </c>
      <c r="Q13" s="2">
        <v>38</v>
      </c>
      <c r="R13" s="2">
        <v>38</v>
      </c>
      <c r="S13" s="2">
        <v>46</v>
      </c>
      <c r="T13" s="2">
        <v>32</v>
      </c>
      <c r="U13" s="2">
        <v>34</v>
      </c>
      <c r="V13" s="2">
        <v>50</v>
      </c>
      <c r="W13" s="2">
        <v>45</v>
      </c>
      <c r="X13" s="2">
        <v>26</v>
      </c>
      <c r="Y13" s="2">
        <v>32</v>
      </c>
      <c r="Z13" s="2">
        <v>36</v>
      </c>
      <c r="AA13" s="2">
        <v>47</v>
      </c>
      <c r="AB13" s="2">
        <v>46</v>
      </c>
      <c r="AC13" s="2">
        <v>43</v>
      </c>
      <c r="AD13" s="2">
        <v>37</v>
      </c>
      <c r="AE13" s="2">
        <v>38</v>
      </c>
      <c r="AF13" s="2">
        <v>45</v>
      </c>
      <c r="AG13" s="2">
        <v>31</v>
      </c>
      <c r="AH13" s="2">
        <v>42</v>
      </c>
      <c r="AI13" s="2">
        <v>51</v>
      </c>
      <c r="AJ13" s="2">
        <v>37</v>
      </c>
      <c r="AK13" s="2">
        <v>37</v>
      </c>
      <c r="AL13" s="2">
        <v>47</v>
      </c>
      <c r="AM13" s="2">
        <v>42</v>
      </c>
      <c r="AN13" s="2">
        <v>45</v>
      </c>
      <c r="AO13" s="2">
        <v>34</v>
      </c>
      <c r="AP13" s="2">
        <v>43</v>
      </c>
      <c r="AQ13" s="2">
        <v>39</v>
      </c>
    </row>
    <row r="14" spans="1:408" ht="18.75" thickBot="1" x14ac:dyDescent="0.25">
      <c r="B14" s="2">
        <v>38</v>
      </c>
      <c r="C14" s="2">
        <v>42</v>
      </c>
      <c r="D14" s="2">
        <v>39</v>
      </c>
      <c r="E14" s="2">
        <v>40</v>
      </c>
      <c r="F14" s="2">
        <v>36</v>
      </c>
      <c r="G14" s="2">
        <v>52</v>
      </c>
      <c r="H14" s="2">
        <v>37</v>
      </c>
      <c r="I14" s="2">
        <v>40</v>
      </c>
      <c r="J14" s="2">
        <v>36</v>
      </c>
      <c r="K14" s="2">
        <v>48</v>
      </c>
      <c r="L14" s="2">
        <v>31</v>
      </c>
      <c r="M14" s="2">
        <v>35</v>
      </c>
      <c r="N14" s="2">
        <v>48</v>
      </c>
      <c r="O14" s="2">
        <v>44</v>
      </c>
      <c r="P14" s="2">
        <v>46</v>
      </c>
      <c r="Q14" s="2">
        <v>42</v>
      </c>
      <c r="R14" s="2">
        <v>40</v>
      </c>
      <c r="S14" s="2">
        <v>48</v>
      </c>
      <c r="T14" s="2">
        <v>41</v>
      </c>
      <c r="U14" s="2">
        <v>37</v>
      </c>
      <c r="V14" s="2">
        <v>53</v>
      </c>
      <c r="W14" s="2">
        <v>46</v>
      </c>
      <c r="X14" s="2">
        <v>29</v>
      </c>
      <c r="Y14" s="2">
        <v>33</v>
      </c>
      <c r="Z14" s="2">
        <v>39</v>
      </c>
      <c r="AA14" s="2">
        <v>52</v>
      </c>
      <c r="AB14" s="2">
        <v>47</v>
      </c>
      <c r="AC14" s="2">
        <v>44</v>
      </c>
      <c r="AD14" s="2">
        <v>39</v>
      </c>
      <c r="AE14" s="2">
        <v>41</v>
      </c>
      <c r="AF14" s="2">
        <v>47</v>
      </c>
      <c r="AG14" s="2">
        <v>34</v>
      </c>
      <c r="AH14" s="2">
        <v>45</v>
      </c>
      <c r="AI14" s="2">
        <v>52</v>
      </c>
      <c r="AJ14" s="2">
        <v>39</v>
      </c>
      <c r="AK14" s="2">
        <v>42</v>
      </c>
      <c r="AL14" s="2">
        <v>48</v>
      </c>
      <c r="AM14" s="2">
        <v>47</v>
      </c>
      <c r="AN14" s="2">
        <v>49</v>
      </c>
      <c r="AO14" s="2">
        <v>36</v>
      </c>
      <c r="AP14" s="2">
        <v>46</v>
      </c>
      <c r="AQ14" s="2">
        <v>46</v>
      </c>
    </row>
    <row r="15" spans="1:408" ht="18.75" thickBot="1" x14ac:dyDescent="0.25">
      <c r="B15" s="2">
        <v>40</v>
      </c>
      <c r="C15" s="2">
        <v>55</v>
      </c>
      <c r="D15" s="2">
        <v>41</v>
      </c>
      <c r="E15" s="2">
        <v>47</v>
      </c>
      <c r="F15" s="2">
        <v>41</v>
      </c>
      <c r="G15" s="2">
        <v>54</v>
      </c>
      <c r="H15" s="2">
        <v>38</v>
      </c>
      <c r="I15" s="2">
        <v>46</v>
      </c>
      <c r="J15" s="2">
        <v>38</v>
      </c>
      <c r="K15" s="2">
        <v>52</v>
      </c>
      <c r="L15" s="2">
        <v>33</v>
      </c>
      <c r="M15" s="2">
        <v>39</v>
      </c>
      <c r="N15" s="2">
        <v>49</v>
      </c>
      <c r="O15" s="2">
        <v>45</v>
      </c>
      <c r="P15" s="2">
        <v>48</v>
      </c>
      <c r="Q15" s="2">
        <v>44</v>
      </c>
      <c r="R15" s="2">
        <v>42</v>
      </c>
      <c r="S15" s="2">
        <v>52</v>
      </c>
      <c r="T15" s="2">
        <v>46</v>
      </c>
      <c r="U15" s="2">
        <v>46</v>
      </c>
      <c r="V15" s="2">
        <v>55</v>
      </c>
      <c r="W15" s="2">
        <v>48</v>
      </c>
      <c r="X15" s="2">
        <v>32</v>
      </c>
      <c r="Y15" s="2">
        <v>39</v>
      </c>
      <c r="Z15" s="2">
        <v>45</v>
      </c>
      <c r="AA15" s="2">
        <v>53</v>
      </c>
      <c r="AB15" s="2">
        <v>48</v>
      </c>
      <c r="AC15" s="2">
        <v>47</v>
      </c>
      <c r="AD15" s="2">
        <v>45</v>
      </c>
      <c r="AE15" s="2">
        <v>45</v>
      </c>
      <c r="AF15" s="2">
        <v>50</v>
      </c>
      <c r="AG15" s="2">
        <v>46</v>
      </c>
      <c r="AH15" s="2">
        <v>46</v>
      </c>
      <c r="AI15" s="2">
        <v>54</v>
      </c>
      <c r="AJ15" s="2">
        <v>48</v>
      </c>
      <c r="AK15" s="2">
        <v>53</v>
      </c>
      <c r="AL15" s="2">
        <v>49</v>
      </c>
      <c r="AM15" s="2">
        <v>48</v>
      </c>
      <c r="AN15" s="2">
        <v>52</v>
      </c>
      <c r="AO15" s="2">
        <v>39</v>
      </c>
      <c r="AP15" s="2">
        <v>48</v>
      </c>
      <c r="AQ15" s="2">
        <v>47</v>
      </c>
    </row>
    <row r="16" spans="1:408" ht="18.75" thickBot="1" x14ac:dyDescent="0.25">
      <c r="B16" s="2">
        <v>46</v>
      </c>
      <c r="C16" s="2">
        <v>57</v>
      </c>
      <c r="D16" s="2">
        <v>43</v>
      </c>
      <c r="E16" s="2">
        <v>48</v>
      </c>
      <c r="F16" s="2">
        <v>57</v>
      </c>
      <c r="G16" s="2">
        <v>55</v>
      </c>
      <c r="H16" s="2">
        <v>46</v>
      </c>
      <c r="I16" s="2">
        <v>54</v>
      </c>
      <c r="J16" s="2">
        <v>45</v>
      </c>
      <c r="K16" s="2">
        <v>55</v>
      </c>
      <c r="L16" s="2">
        <v>34</v>
      </c>
      <c r="M16" s="2">
        <v>47</v>
      </c>
      <c r="N16" s="2">
        <v>54</v>
      </c>
      <c r="O16" s="2">
        <v>46</v>
      </c>
      <c r="P16" s="2">
        <v>54</v>
      </c>
      <c r="Q16" s="2">
        <v>45</v>
      </c>
      <c r="R16" s="2">
        <v>47</v>
      </c>
      <c r="S16" s="2">
        <v>54</v>
      </c>
      <c r="T16" s="2">
        <v>55</v>
      </c>
      <c r="U16" s="2">
        <v>47</v>
      </c>
      <c r="V16" s="2">
        <v>63</v>
      </c>
      <c r="W16" s="2">
        <v>54</v>
      </c>
      <c r="X16" s="2">
        <v>35</v>
      </c>
      <c r="Y16" s="2">
        <v>43</v>
      </c>
      <c r="Z16" s="2">
        <v>50</v>
      </c>
      <c r="AA16" s="2">
        <v>56</v>
      </c>
      <c r="AB16" s="2">
        <v>51</v>
      </c>
      <c r="AC16" s="2">
        <v>48</v>
      </c>
      <c r="AD16" s="2">
        <v>48</v>
      </c>
      <c r="AE16" s="2">
        <v>47</v>
      </c>
      <c r="AF16" s="2">
        <v>57</v>
      </c>
      <c r="AG16" s="2">
        <v>48</v>
      </c>
      <c r="AH16" s="2">
        <v>48</v>
      </c>
      <c r="AI16" s="2">
        <v>60</v>
      </c>
      <c r="AJ16" s="2">
        <v>50</v>
      </c>
      <c r="AK16" s="2">
        <v>54</v>
      </c>
      <c r="AL16" s="2">
        <v>55</v>
      </c>
      <c r="AM16" s="2">
        <v>49</v>
      </c>
      <c r="AN16" s="2">
        <v>53</v>
      </c>
      <c r="AO16" s="2">
        <v>40</v>
      </c>
      <c r="AP16" s="2">
        <v>53</v>
      </c>
      <c r="AQ16" s="2">
        <v>52</v>
      </c>
    </row>
    <row r="17" spans="2:43" ht="18.75" thickBot="1" x14ac:dyDescent="0.25">
      <c r="B17" s="2">
        <v>47</v>
      </c>
      <c r="C17" s="2">
        <v>58</v>
      </c>
      <c r="D17" s="2">
        <v>50</v>
      </c>
      <c r="E17" s="2">
        <v>50</v>
      </c>
      <c r="F17" s="2">
        <v>62</v>
      </c>
      <c r="G17" s="2">
        <v>56</v>
      </c>
      <c r="H17" s="2">
        <v>51</v>
      </c>
      <c r="I17" s="2">
        <v>56</v>
      </c>
      <c r="J17" s="2">
        <v>53</v>
      </c>
      <c r="K17" s="2">
        <v>58</v>
      </c>
      <c r="L17" s="2">
        <v>38</v>
      </c>
      <c r="M17" s="2">
        <v>48</v>
      </c>
      <c r="N17" s="2">
        <v>55</v>
      </c>
      <c r="O17" s="2">
        <v>52</v>
      </c>
      <c r="P17" s="2">
        <v>55</v>
      </c>
      <c r="Q17" s="2">
        <v>51</v>
      </c>
      <c r="R17" s="2">
        <v>58</v>
      </c>
      <c r="S17" s="2">
        <v>56</v>
      </c>
      <c r="T17" s="2">
        <v>62</v>
      </c>
      <c r="U17" s="2">
        <v>48</v>
      </c>
      <c r="V17" s="2">
        <v>64</v>
      </c>
      <c r="W17" s="2">
        <v>56</v>
      </c>
      <c r="X17" s="2">
        <v>47</v>
      </c>
      <c r="Y17" s="2">
        <v>53</v>
      </c>
      <c r="Z17" s="2">
        <v>51</v>
      </c>
      <c r="AA17" s="2">
        <v>63</v>
      </c>
      <c r="AB17" s="2">
        <v>53</v>
      </c>
      <c r="AC17" s="2">
        <v>49</v>
      </c>
      <c r="AD17" s="2">
        <v>57</v>
      </c>
      <c r="AE17" s="2">
        <v>52</v>
      </c>
      <c r="AF17" s="2">
        <v>61</v>
      </c>
      <c r="AG17" s="2">
        <v>51</v>
      </c>
      <c r="AH17" s="2">
        <v>49</v>
      </c>
      <c r="AI17" s="2">
        <v>62</v>
      </c>
      <c r="AJ17" s="2">
        <v>51</v>
      </c>
      <c r="AK17" s="2">
        <v>60</v>
      </c>
      <c r="AL17" s="2">
        <v>57</v>
      </c>
      <c r="AM17" s="2">
        <v>55</v>
      </c>
      <c r="AN17" s="2">
        <v>63</v>
      </c>
      <c r="AO17" s="2">
        <v>52</v>
      </c>
      <c r="AP17" s="2">
        <v>56</v>
      </c>
      <c r="AQ17" s="2">
        <v>60</v>
      </c>
    </row>
    <row r="18" spans="2:43" ht="18.75" thickBot="1" x14ac:dyDescent="0.25">
      <c r="B18" s="2">
        <v>51</v>
      </c>
      <c r="C18" s="2">
        <v>60</v>
      </c>
      <c r="D18" s="2">
        <v>54</v>
      </c>
      <c r="E18" s="2">
        <v>60</v>
      </c>
      <c r="F18" s="2">
        <v>63</v>
      </c>
      <c r="G18" s="2">
        <v>57</v>
      </c>
      <c r="H18" s="2">
        <v>52</v>
      </c>
      <c r="I18" s="2">
        <v>62</v>
      </c>
      <c r="J18" s="2">
        <v>54</v>
      </c>
      <c r="K18" s="2">
        <v>61</v>
      </c>
      <c r="L18" s="2">
        <v>41</v>
      </c>
      <c r="M18" s="2">
        <v>53</v>
      </c>
      <c r="N18" s="2">
        <v>56</v>
      </c>
      <c r="O18" s="2">
        <v>53</v>
      </c>
      <c r="P18" s="2">
        <v>59</v>
      </c>
      <c r="Q18" s="2">
        <v>52</v>
      </c>
      <c r="R18" s="2">
        <v>59</v>
      </c>
      <c r="S18" s="2">
        <v>57</v>
      </c>
      <c r="T18" s="2">
        <v>63</v>
      </c>
      <c r="U18" s="2">
        <v>49</v>
      </c>
      <c r="V18" s="2">
        <v>66</v>
      </c>
      <c r="W18" s="2">
        <v>58</v>
      </c>
      <c r="X18" s="2">
        <v>57</v>
      </c>
      <c r="Y18" s="2">
        <v>55</v>
      </c>
      <c r="Z18" s="2">
        <v>52</v>
      </c>
      <c r="AA18" s="2">
        <v>64</v>
      </c>
      <c r="AB18" s="2">
        <v>54</v>
      </c>
      <c r="AC18" s="2">
        <v>53</v>
      </c>
      <c r="AD18" s="2">
        <v>58</v>
      </c>
      <c r="AE18" s="2">
        <v>55</v>
      </c>
      <c r="AF18" s="2">
        <v>62</v>
      </c>
      <c r="AG18" s="2">
        <v>56</v>
      </c>
      <c r="AH18" s="2">
        <v>58</v>
      </c>
      <c r="AI18" s="2">
        <v>66</v>
      </c>
      <c r="AJ18" s="2">
        <v>52</v>
      </c>
      <c r="AK18" s="2">
        <v>63</v>
      </c>
      <c r="AL18" s="2">
        <v>59</v>
      </c>
      <c r="AM18" s="2">
        <v>59</v>
      </c>
      <c r="AN18" s="2">
        <v>67</v>
      </c>
      <c r="AO18" s="2">
        <v>53</v>
      </c>
      <c r="AP18" s="2">
        <v>57</v>
      </c>
      <c r="AQ18" s="2">
        <v>63</v>
      </c>
    </row>
    <row r="19" spans="2:43" ht="18.75" thickBot="1" x14ac:dyDescent="0.25">
      <c r="B19" s="2">
        <v>55</v>
      </c>
      <c r="C19" s="2">
        <v>65</v>
      </c>
      <c r="D19" s="2">
        <v>61</v>
      </c>
      <c r="E19" s="2">
        <v>62</v>
      </c>
      <c r="F19" s="2">
        <v>64</v>
      </c>
      <c r="G19" s="2">
        <v>60</v>
      </c>
      <c r="H19" s="2">
        <v>56</v>
      </c>
      <c r="I19" s="2">
        <v>66</v>
      </c>
      <c r="J19" s="2">
        <v>55</v>
      </c>
      <c r="K19" s="2">
        <v>62</v>
      </c>
      <c r="L19" s="2">
        <v>56</v>
      </c>
      <c r="M19" s="2">
        <v>56</v>
      </c>
      <c r="N19" s="2">
        <v>65</v>
      </c>
      <c r="O19" s="2">
        <v>57</v>
      </c>
      <c r="P19" s="2">
        <v>62</v>
      </c>
      <c r="Q19" s="2">
        <v>58</v>
      </c>
      <c r="R19" s="2">
        <v>60</v>
      </c>
      <c r="S19" s="2">
        <v>60</v>
      </c>
      <c r="T19" s="2">
        <v>65</v>
      </c>
      <c r="U19" s="2">
        <v>50</v>
      </c>
      <c r="V19" s="2">
        <v>67</v>
      </c>
      <c r="W19" s="2">
        <v>63</v>
      </c>
      <c r="X19" s="2">
        <v>60</v>
      </c>
      <c r="Y19" s="2">
        <v>60</v>
      </c>
      <c r="Z19" s="2">
        <v>56</v>
      </c>
      <c r="AA19" s="2">
        <v>66</v>
      </c>
      <c r="AB19" s="2">
        <v>63</v>
      </c>
      <c r="AC19" s="2">
        <v>58</v>
      </c>
      <c r="AD19" s="2">
        <v>60</v>
      </c>
      <c r="AE19" s="2">
        <v>58</v>
      </c>
      <c r="AF19" s="2">
        <v>64</v>
      </c>
      <c r="AG19" s="2">
        <v>64</v>
      </c>
      <c r="AH19" s="2">
        <v>62</v>
      </c>
      <c r="AI19" s="2">
        <v>67</v>
      </c>
      <c r="AJ19" s="2">
        <v>55</v>
      </c>
      <c r="AK19" s="2">
        <v>65</v>
      </c>
      <c r="AL19" s="2">
        <v>60</v>
      </c>
      <c r="AM19" s="2">
        <v>60</v>
      </c>
      <c r="AN19" s="2">
        <v>68</v>
      </c>
      <c r="AO19" s="2">
        <v>62</v>
      </c>
      <c r="AP19" s="2">
        <v>59</v>
      </c>
      <c r="AQ19" s="2">
        <v>67</v>
      </c>
    </row>
    <row r="20" spans="2:43" ht="18.75" thickBot="1" x14ac:dyDescent="0.25">
      <c r="B20" s="2">
        <v>66</v>
      </c>
      <c r="C20" s="2">
        <v>67</v>
      </c>
      <c r="D20" s="2">
        <v>64</v>
      </c>
      <c r="E20" s="2">
        <v>63</v>
      </c>
      <c r="F20" s="2">
        <v>69</v>
      </c>
      <c r="G20" s="2">
        <v>65</v>
      </c>
      <c r="H20" s="2">
        <v>60</v>
      </c>
      <c r="I20" s="2">
        <v>69</v>
      </c>
      <c r="J20" s="2">
        <v>66</v>
      </c>
      <c r="K20" s="2">
        <v>64</v>
      </c>
      <c r="L20" s="2">
        <v>68</v>
      </c>
      <c r="M20" s="2">
        <v>59</v>
      </c>
      <c r="N20" s="2">
        <v>68</v>
      </c>
      <c r="O20" s="2">
        <v>65</v>
      </c>
      <c r="P20" s="2">
        <v>63</v>
      </c>
      <c r="Q20" s="2">
        <v>62</v>
      </c>
      <c r="R20" s="2">
        <v>68</v>
      </c>
      <c r="S20" s="2">
        <v>65</v>
      </c>
      <c r="T20" s="2">
        <v>67</v>
      </c>
      <c r="U20" s="2">
        <v>55</v>
      </c>
      <c r="V20" s="2">
        <v>69</v>
      </c>
      <c r="W20" s="2">
        <v>64</v>
      </c>
      <c r="X20" s="2">
        <v>61</v>
      </c>
      <c r="Y20" s="2">
        <v>63</v>
      </c>
      <c r="Z20" s="2">
        <v>57</v>
      </c>
      <c r="AA20" s="2">
        <v>67</v>
      </c>
      <c r="AB20" s="2">
        <v>64</v>
      </c>
      <c r="AC20" s="2">
        <v>59</v>
      </c>
      <c r="AD20" s="2">
        <v>67</v>
      </c>
      <c r="AE20" s="2">
        <v>60</v>
      </c>
      <c r="AF20" s="2">
        <v>66</v>
      </c>
      <c r="AG20" s="2">
        <v>69</v>
      </c>
      <c r="AH20" s="2">
        <v>64</v>
      </c>
      <c r="AI20" s="2">
        <v>68</v>
      </c>
      <c r="AJ20" s="2">
        <v>56</v>
      </c>
      <c r="AK20" s="2">
        <v>67</v>
      </c>
      <c r="AL20" s="2">
        <v>64</v>
      </c>
      <c r="AM20" s="2">
        <v>61</v>
      </c>
      <c r="AN20" s="2">
        <v>69</v>
      </c>
      <c r="AO20" s="2">
        <v>65</v>
      </c>
      <c r="AP20" s="2">
        <v>60</v>
      </c>
      <c r="AQ20" s="2">
        <v>68</v>
      </c>
    </row>
    <row r="21" spans="2:43" ht="18.75" thickBot="1" x14ac:dyDescent="0.25">
      <c r="B21" s="2">
        <v>67</v>
      </c>
      <c r="C21" s="2">
        <v>68</v>
      </c>
      <c r="D21" s="2">
        <v>70</v>
      </c>
      <c r="E21" s="2">
        <v>68</v>
      </c>
      <c r="F21" s="2">
        <v>70</v>
      </c>
      <c r="G21" s="2">
        <v>69</v>
      </c>
      <c r="H21" s="2">
        <v>64</v>
      </c>
      <c r="I21" s="2">
        <v>70</v>
      </c>
      <c r="J21" s="2">
        <v>67</v>
      </c>
      <c r="K21" s="2">
        <v>69</v>
      </c>
      <c r="L21" s="2">
        <v>70</v>
      </c>
      <c r="M21" s="2">
        <v>61</v>
      </c>
      <c r="N21" s="2">
        <v>70</v>
      </c>
      <c r="O21" s="2">
        <v>68</v>
      </c>
      <c r="P21" s="2">
        <v>68</v>
      </c>
      <c r="Q21" s="2">
        <v>68</v>
      </c>
      <c r="R21" s="2">
        <v>69</v>
      </c>
      <c r="S21" s="2">
        <v>70</v>
      </c>
      <c r="T21" s="2">
        <v>70</v>
      </c>
      <c r="U21" s="2">
        <v>62</v>
      </c>
      <c r="V21" s="2">
        <v>70</v>
      </c>
      <c r="W21" s="2">
        <v>67</v>
      </c>
      <c r="X21" s="2">
        <v>62</v>
      </c>
      <c r="Y21" s="2">
        <v>64</v>
      </c>
      <c r="Z21" s="2">
        <v>65</v>
      </c>
      <c r="AA21" s="2">
        <v>70</v>
      </c>
      <c r="AB21" s="2">
        <v>69</v>
      </c>
      <c r="AC21" s="2">
        <v>61</v>
      </c>
      <c r="AD21" s="2">
        <v>70</v>
      </c>
      <c r="AE21" s="2">
        <v>66</v>
      </c>
      <c r="AF21" s="2">
        <v>70</v>
      </c>
      <c r="AG21" s="2">
        <v>70</v>
      </c>
      <c r="AH21" s="2">
        <v>68</v>
      </c>
      <c r="AI21" s="2">
        <v>69</v>
      </c>
      <c r="AJ21" s="2">
        <v>67</v>
      </c>
      <c r="AK21" s="2">
        <v>69</v>
      </c>
      <c r="AL21" s="2">
        <v>70</v>
      </c>
      <c r="AM21" s="2">
        <v>70</v>
      </c>
      <c r="AN21" s="2">
        <v>70</v>
      </c>
      <c r="AO21" s="2">
        <v>67</v>
      </c>
      <c r="AP21" s="2">
        <v>67</v>
      </c>
      <c r="AQ21" s="2">
        <v>69</v>
      </c>
    </row>
    <row r="23" spans="2:43" s="4" customFormat="1" x14ac:dyDescent="0.2">
      <c r="B23" s="4">
        <v>3</v>
      </c>
      <c r="C23" s="4">
        <v>2</v>
      </c>
      <c r="D23" s="4">
        <v>2</v>
      </c>
      <c r="E23" s="4">
        <v>3</v>
      </c>
      <c r="F23" s="4">
        <v>2</v>
      </c>
      <c r="G23" s="4">
        <v>2</v>
      </c>
      <c r="H23" s="4">
        <v>2</v>
      </c>
      <c r="I23" s="4">
        <v>2</v>
      </c>
      <c r="J23" s="4">
        <v>3</v>
      </c>
      <c r="K23" s="4">
        <v>3</v>
      </c>
      <c r="L23" s="4">
        <v>2</v>
      </c>
      <c r="M23" s="4">
        <v>3</v>
      </c>
      <c r="N23" s="4">
        <v>3</v>
      </c>
      <c r="O23" s="4">
        <v>2</v>
      </c>
      <c r="P23" s="4">
        <v>2</v>
      </c>
      <c r="Q23" s="4">
        <v>2</v>
      </c>
      <c r="R23" s="4">
        <v>2</v>
      </c>
      <c r="S23" s="4">
        <v>3</v>
      </c>
      <c r="T23" s="4">
        <v>3</v>
      </c>
      <c r="U23" s="4">
        <v>3</v>
      </c>
      <c r="V23" s="4">
        <v>2</v>
      </c>
      <c r="W23" s="4">
        <v>3</v>
      </c>
      <c r="X23" s="4">
        <v>2</v>
      </c>
      <c r="Y23" s="4">
        <v>3</v>
      </c>
      <c r="Z23" s="4">
        <v>2</v>
      </c>
      <c r="AA23" s="4">
        <v>2</v>
      </c>
      <c r="AB23" s="4">
        <v>2</v>
      </c>
      <c r="AC23" s="4">
        <v>3</v>
      </c>
      <c r="AD23" s="4">
        <v>2</v>
      </c>
      <c r="AE23" s="4">
        <v>3</v>
      </c>
      <c r="AF23" s="4">
        <v>2</v>
      </c>
      <c r="AG23" s="4">
        <v>3</v>
      </c>
      <c r="AH23" s="4">
        <v>3</v>
      </c>
      <c r="AI23" s="4">
        <v>2</v>
      </c>
      <c r="AJ23" s="4">
        <v>3</v>
      </c>
      <c r="AK23" s="4">
        <v>2</v>
      </c>
      <c r="AL23" s="4">
        <v>3</v>
      </c>
      <c r="AM23" s="4">
        <v>3</v>
      </c>
      <c r="AN23" s="4">
        <v>2</v>
      </c>
      <c r="AO23" s="4">
        <v>2</v>
      </c>
      <c r="AP23" s="4">
        <v>2</v>
      </c>
      <c r="AQ23" s="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midi</vt:lpstr>
      <vt:lpstr>soir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Mickael BLEU</cp:lastModifiedBy>
  <dcterms:created xsi:type="dcterms:W3CDTF">2020-01-14T12:35:43Z</dcterms:created>
  <dcterms:modified xsi:type="dcterms:W3CDTF">2020-02-12T15:30:42Z</dcterms:modified>
</cp:coreProperties>
</file>