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8_{92A1AB8E-F146-4AAE-B9B7-DE2A1102F4EF}" xr6:coauthVersionLast="45" xr6:coauthVersionMax="45" xr10:uidLastSave="{00000000-0000-0000-0000-000000000000}"/>
  <bookViews>
    <workbookView xWindow="-120" yWindow="-120" windowWidth="19440" windowHeight="12240" tabRatio="500" activeTab="1" xr2:uid="{00000000-000D-0000-FFFF-FFFF00000000}"/>
  </bookViews>
  <sheets>
    <sheet name="BASE" sheetId="1" r:id="rId1"/>
    <sheet name="BDD" sheetId="2" r:id="rId2"/>
    <sheet name="VALEUR PRIMES" sheetId="4" r:id="rId3"/>
  </sheets>
  <externalReferences>
    <externalReference r:id="rId4"/>
  </externalReferences>
  <definedNames>
    <definedName name="_xlnm._FilterDatabase" localSheetId="1" hidden="1">BDD!$A$1:$H$101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2" i="2"/>
  <c r="H2" i="2" s="1"/>
  <c r="E2" i="2"/>
  <c r="E4" i="2" l="1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3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C63" i="4" l="1"/>
  <c r="D63" i="4"/>
  <c r="E63" i="4"/>
  <c r="F63" i="4"/>
  <c r="G63" i="4"/>
  <c r="H63" i="4"/>
  <c r="I63" i="4"/>
  <c r="J63" i="4"/>
  <c r="K63" i="4"/>
  <c r="L63" i="4"/>
  <c r="M63" i="4"/>
  <c r="B64" i="4"/>
  <c r="B63" i="4"/>
  <c r="C59" i="4"/>
  <c r="D59" i="4"/>
  <c r="E59" i="4"/>
  <c r="F59" i="4"/>
  <c r="G59" i="4"/>
  <c r="H59" i="4"/>
  <c r="I59" i="4"/>
  <c r="J59" i="4"/>
  <c r="K59" i="4"/>
  <c r="L59" i="4"/>
  <c r="M59" i="4"/>
  <c r="B60" i="4"/>
  <c r="B59" i="4"/>
  <c r="C55" i="4"/>
  <c r="D55" i="4"/>
  <c r="E55" i="4"/>
  <c r="F55" i="4"/>
  <c r="G55" i="4"/>
  <c r="H55" i="4"/>
  <c r="I55" i="4"/>
  <c r="J55" i="4"/>
  <c r="K55" i="4"/>
  <c r="L55" i="4"/>
  <c r="M55" i="4"/>
  <c r="B56" i="4"/>
  <c r="B55" i="4"/>
  <c r="C51" i="4"/>
  <c r="D51" i="4"/>
  <c r="E51" i="4"/>
  <c r="F51" i="4"/>
  <c r="G51" i="4"/>
  <c r="H51" i="4"/>
  <c r="I51" i="4"/>
  <c r="J51" i="4"/>
  <c r="K51" i="4"/>
  <c r="L51" i="4"/>
  <c r="M51" i="4"/>
  <c r="B51" i="4"/>
  <c r="C47" i="4"/>
  <c r="D47" i="4"/>
  <c r="E47" i="4"/>
  <c r="F47" i="4"/>
  <c r="G47" i="4"/>
  <c r="H47" i="4"/>
  <c r="I47" i="4"/>
  <c r="J47" i="4"/>
  <c r="K47" i="4"/>
  <c r="L47" i="4"/>
  <c r="M47" i="4"/>
  <c r="B47" i="4"/>
  <c r="B43" i="4"/>
  <c r="D43" i="4"/>
  <c r="E43" i="4"/>
  <c r="F43" i="4"/>
  <c r="G43" i="4"/>
  <c r="H43" i="4"/>
  <c r="I43" i="4"/>
  <c r="J43" i="4"/>
  <c r="K43" i="4"/>
  <c r="L43" i="4"/>
  <c r="M43" i="4"/>
  <c r="C43" i="4"/>
  <c r="I6" i="2" l="1"/>
  <c r="B15" i="4"/>
  <c r="C35" i="4"/>
  <c r="D35" i="4"/>
  <c r="E35" i="4"/>
  <c r="F35" i="4"/>
  <c r="G35" i="4"/>
  <c r="H35" i="4"/>
  <c r="I35" i="4"/>
  <c r="J35" i="4"/>
  <c r="K35" i="4"/>
  <c r="L35" i="4"/>
  <c r="M35" i="4"/>
  <c r="B35" i="4"/>
  <c r="D31" i="4"/>
  <c r="E31" i="4"/>
  <c r="F31" i="4"/>
  <c r="G31" i="4"/>
  <c r="H31" i="4"/>
  <c r="I31" i="4"/>
  <c r="J31" i="4"/>
  <c r="K31" i="4"/>
  <c r="L31" i="4"/>
  <c r="M31" i="4"/>
  <c r="C31" i="4"/>
  <c r="B31" i="4"/>
  <c r="C27" i="4"/>
  <c r="D27" i="4"/>
  <c r="E27" i="4"/>
  <c r="F27" i="4"/>
  <c r="G27" i="4"/>
  <c r="H27" i="4"/>
  <c r="I27" i="4"/>
  <c r="J27" i="4"/>
  <c r="K27" i="4"/>
  <c r="L27" i="4"/>
  <c r="M27" i="4"/>
  <c r="B27" i="4"/>
  <c r="G23" i="4"/>
  <c r="H23" i="4"/>
  <c r="I23" i="4"/>
  <c r="J23" i="4"/>
  <c r="K23" i="4"/>
  <c r="L23" i="4"/>
  <c r="M23" i="4"/>
  <c r="F23" i="4"/>
  <c r="E23" i="4"/>
  <c r="D23" i="4"/>
  <c r="I96" i="2"/>
  <c r="C23" i="4"/>
  <c r="B23" i="4"/>
  <c r="I84" i="2"/>
  <c r="M19" i="4"/>
  <c r="L19" i="4"/>
  <c r="K19" i="4"/>
  <c r="J19" i="4"/>
  <c r="I19" i="4"/>
  <c r="H19" i="4"/>
  <c r="G19" i="4"/>
  <c r="F19" i="4"/>
  <c r="E19" i="4"/>
  <c r="D19" i="4"/>
  <c r="C19" i="4"/>
  <c r="I86" i="2"/>
  <c r="C48" i="4" s="1"/>
  <c r="I87" i="2"/>
  <c r="D48" i="4" s="1"/>
  <c r="I88" i="2"/>
  <c r="E48" i="4" s="1"/>
  <c r="I89" i="2"/>
  <c r="F48" i="4" s="1"/>
  <c r="I90" i="2"/>
  <c r="G48" i="4" s="1"/>
  <c r="I91" i="2"/>
  <c r="H48" i="4" s="1"/>
  <c r="I92" i="2"/>
  <c r="I48" i="4" s="1"/>
  <c r="I93" i="2"/>
  <c r="J48" i="4" s="1"/>
  <c r="I94" i="2"/>
  <c r="K48" i="4" s="1"/>
  <c r="I95" i="2"/>
  <c r="I85" i="2"/>
  <c r="B48" i="4" s="1"/>
  <c r="I73" i="2"/>
  <c r="I74" i="2"/>
  <c r="I75" i="2"/>
  <c r="I76" i="2"/>
  <c r="I77" i="2"/>
  <c r="I78" i="2"/>
  <c r="I79" i="2"/>
  <c r="I80" i="2"/>
  <c r="I81" i="2"/>
  <c r="I82" i="2"/>
  <c r="I83" i="2"/>
  <c r="B19" i="4"/>
  <c r="L48" i="4" l="1"/>
  <c r="M48" i="4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B52" i="4" s="1"/>
  <c r="I110" i="2"/>
  <c r="C52" i="4" s="1"/>
  <c r="I111" i="2"/>
  <c r="D52" i="4" s="1"/>
  <c r="I112" i="2"/>
  <c r="E52" i="4" s="1"/>
  <c r="I113" i="2"/>
  <c r="F52" i="4" s="1"/>
  <c r="I114" i="2"/>
  <c r="G52" i="4" s="1"/>
  <c r="I115" i="2"/>
  <c r="H52" i="4" s="1"/>
  <c r="I116" i="2"/>
  <c r="I52" i="4" s="1"/>
  <c r="I117" i="2"/>
  <c r="J52" i="4" s="1"/>
  <c r="I118" i="2"/>
  <c r="K52" i="4" s="1"/>
  <c r="I119" i="2"/>
  <c r="L52" i="4" s="1"/>
  <c r="I120" i="2"/>
  <c r="M52" i="4" s="1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C60" i="4" s="1"/>
  <c r="I135" i="2"/>
  <c r="D60" i="4" s="1"/>
  <c r="I136" i="2"/>
  <c r="E60" i="4" s="1"/>
  <c r="I137" i="2"/>
  <c r="F60" i="4" s="1"/>
  <c r="I138" i="2"/>
  <c r="G60" i="4" s="1"/>
  <c r="I139" i="2"/>
  <c r="H60" i="4" s="1"/>
  <c r="I140" i="2"/>
  <c r="I60" i="4" s="1"/>
  <c r="I141" i="2"/>
  <c r="J60" i="4" s="1"/>
  <c r="I142" i="2"/>
  <c r="K60" i="4" s="1"/>
  <c r="I143" i="2"/>
  <c r="L60" i="4" s="1"/>
  <c r="I144" i="2"/>
  <c r="M60" i="4" s="1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C56" i="4" s="1"/>
  <c r="I159" i="2"/>
  <c r="D56" i="4" s="1"/>
  <c r="I160" i="2"/>
  <c r="E56" i="4" s="1"/>
  <c r="I161" i="2"/>
  <c r="F56" i="4" s="1"/>
  <c r="I162" i="2"/>
  <c r="G56" i="4" s="1"/>
  <c r="I163" i="2"/>
  <c r="H56" i="4" s="1"/>
  <c r="I164" i="2"/>
  <c r="I56" i="4" s="1"/>
  <c r="I165" i="2"/>
  <c r="J56" i="4" s="1"/>
  <c r="I166" i="2"/>
  <c r="K56" i="4" s="1"/>
  <c r="I167" i="2"/>
  <c r="L56" i="4" s="1"/>
  <c r="I168" i="2"/>
  <c r="M56" i="4" s="1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C64" i="4" s="1"/>
  <c r="I183" i="2"/>
  <c r="D64" i="4" s="1"/>
  <c r="I184" i="2"/>
  <c r="E64" i="4" s="1"/>
  <c r="I185" i="2"/>
  <c r="F64" i="4" s="1"/>
  <c r="I186" i="2"/>
  <c r="G64" i="4" s="1"/>
  <c r="I187" i="2"/>
  <c r="H64" i="4" s="1"/>
  <c r="I188" i="2"/>
  <c r="I64" i="4" s="1"/>
  <c r="I189" i="2"/>
  <c r="J64" i="4" s="1"/>
  <c r="I190" i="2"/>
  <c r="K64" i="4" s="1"/>
  <c r="I191" i="2"/>
  <c r="L64" i="4" s="1"/>
  <c r="I192" i="2"/>
  <c r="M64" i="4" s="1"/>
  <c r="M15" i="4"/>
  <c r="L15" i="4"/>
  <c r="K15" i="4"/>
  <c r="J15" i="4"/>
  <c r="I15" i="4"/>
  <c r="H15" i="4"/>
  <c r="G15" i="4"/>
  <c r="F15" i="4"/>
  <c r="E15" i="4"/>
  <c r="D15" i="4"/>
  <c r="C15" i="4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J37" i="2" a="1"/>
  <c r="J37" i="2" s="1"/>
  <c r="I36" i="2"/>
  <c r="J36" i="2" a="1"/>
  <c r="J36" i="2" s="1"/>
  <c r="I35" i="2"/>
  <c r="J35" i="2" a="1"/>
  <c r="J35" i="2" s="1"/>
  <c r="I34" i="2"/>
  <c r="I33" i="2"/>
  <c r="I32" i="2"/>
  <c r="I31" i="2"/>
  <c r="I30" i="2"/>
  <c r="I29" i="2"/>
  <c r="I28" i="2"/>
  <c r="I27" i="2"/>
  <c r="I26" i="2"/>
  <c r="I20" i="2"/>
  <c r="I21" i="2"/>
  <c r="I22" i="2"/>
  <c r="I23" i="2"/>
  <c r="I24" i="2"/>
  <c r="I25" i="2"/>
  <c r="J14" i="2" a="1"/>
  <c r="J14" i="2" s="1"/>
  <c r="J15" i="2" a="1"/>
  <c r="J15" i="2" s="1"/>
  <c r="J16" i="2" a="1"/>
  <c r="J16" i="2" s="1"/>
  <c r="J17" i="2" a="1"/>
  <c r="J17" i="2" s="1"/>
  <c r="J18" i="2" a="1"/>
  <c r="J18" i="2" s="1"/>
  <c r="I13" i="2"/>
  <c r="I9" i="2"/>
  <c r="I2" i="2" l="1"/>
  <c r="B44" i="4" s="1"/>
  <c r="I7" i="2"/>
  <c r="I8" i="2"/>
  <c r="I11" i="2"/>
  <c r="I12" i="2"/>
  <c r="I15" i="2"/>
  <c r="I16" i="2"/>
  <c r="I17" i="2"/>
  <c r="I18" i="2"/>
  <c r="I19" i="2"/>
  <c r="I5" i="2"/>
  <c r="I5" i="4"/>
  <c r="E5" i="4"/>
  <c r="M5" i="4"/>
  <c r="M4" i="4"/>
  <c r="D5" i="4"/>
  <c r="H5" i="4"/>
  <c r="L5" i="4"/>
  <c r="B5" i="4"/>
  <c r="F5" i="4"/>
  <c r="J5" i="4"/>
  <c r="B9" i="4"/>
  <c r="C5" i="4"/>
  <c r="G5" i="4"/>
  <c r="K5" i="4"/>
  <c r="B10" i="4"/>
  <c r="C4" i="4"/>
  <c r="E3" i="4"/>
  <c r="B4" i="4"/>
  <c r="F4" i="4"/>
  <c r="J4" i="4"/>
  <c r="K4" i="4"/>
  <c r="M3" i="4"/>
  <c r="D4" i="4"/>
  <c r="H4" i="4"/>
  <c r="L4" i="4"/>
  <c r="G4" i="4"/>
  <c r="I3" i="4"/>
  <c r="E4" i="4"/>
  <c r="I4" i="4"/>
  <c r="H3" i="4"/>
  <c r="C3" i="4"/>
  <c r="K3" i="4"/>
  <c r="G3" i="4"/>
  <c r="D3" i="4"/>
  <c r="J3" i="4"/>
  <c r="F3" i="4"/>
  <c r="L3" i="4"/>
  <c r="B3" i="4"/>
  <c r="I4" i="2"/>
  <c r="I14" i="2"/>
  <c r="L10" i="4"/>
  <c r="B8" i="4"/>
  <c r="F9" i="4"/>
  <c r="C10" i="4"/>
  <c r="E8" i="4"/>
  <c r="I8" i="4"/>
  <c r="M8" i="4"/>
  <c r="E9" i="4"/>
  <c r="I9" i="4"/>
  <c r="M9" i="4"/>
  <c r="F10" i="4"/>
  <c r="J10" i="4"/>
  <c r="F8" i="4"/>
  <c r="J9" i="4"/>
  <c r="K10" i="4"/>
  <c r="C8" i="4"/>
  <c r="G8" i="4"/>
  <c r="K8" i="4"/>
  <c r="C9" i="4"/>
  <c r="G9" i="4"/>
  <c r="K9" i="4"/>
  <c r="D10" i="4"/>
  <c r="H10" i="4"/>
  <c r="J8" i="4"/>
  <c r="G10" i="4"/>
  <c r="D8" i="4"/>
  <c r="H8" i="4"/>
  <c r="L8" i="4"/>
  <c r="D9" i="4"/>
  <c r="H9" i="4"/>
  <c r="L9" i="4"/>
  <c r="E10" i="4"/>
  <c r="I10" i="4"/>
  <c r="M10" i="4"/>
  <c r="J19" i="2" a="1"/>
  <c r="J19" i="2" s="1"/>
  <c r="I3" i="2"/>
  <c r="I10" i="2"/>
  <c r="B36" i="4" l="1"/>
  <c r="B32" i="4"/>
  <c r="B28" i="4"/>
  <c r="B24" i="4"/>
  <c r="B16" i="4"/>
  <c r="B20" i="4"/>
  <c r="L36" i="4"/>
  <c r="L44" i="4"/>
  <c r="L32" i="4"/>
  <c r="L28" i="4"/>
  <c r="L24" i="4"/>
  <c r="L16" i="4"/>
  <c r="L20" i="4"/>
  <c r="F36" i="4"/>
  <c r="F44" i="4"/>
  <c r="F32" i="4"/>
  <c r="F28" i="4"/>
  <c r="F24" i="4"/>
  <c r="F16" i="4"/>
  <c r="F20" i="4"/>
  <c r="J36" i="4"/>
  <c r="J44" i="4"/>
  <c r="J32" i="4"/>
  <c r="J28" i="4"/>
  <c r="J24" i="4"/>
  <c r="J16" i="4"/>
  <c r="J20" i="4"/>
  <c r="D36" i="4"/>
  <c r="D44" i="4"/>
  <c r="D32" i="4"/>
  <c r="D28" i="4"/>
  <c r="D24" i="4"/>
  <c r="D16" i="4"/>
  <c r="D20" i="4"/>
  <c r="G36" i="4"/>
  <c r="G44" i="4"/>
  <c r="G32" i="4"/>
  <c r="G28" i="4"/>
  <c r="G24" i="4"/>
  <c r="G16" i="4"/>
  <c r="G20" i="4"/>
  <c r="K36" i="4"/>
  <c r="K44" i="4"/>
  <c r="K32" i="4"/>
  <c r="K28" i="4"/>
  <c r="K24" i="4"/>
  <c r="K16" i="4"/>
  <c r="K20" i="4"/>
  <c r="C36" i="4"/>
  <c r="C44" i="4"/>
  <c r="C32" i="4"/>
  <c r="C28" i="4"/>
  <c r="C24" i="4"/>
  <c r="C16" i="4"/>
  <c r="C20" i="4"/>
  <c r="H36" i="4"/>
  <c r="H44" i="4"/>
  <c r="H32" i="4"/>
  <c r="H28" i="4"/>
  <c r="H24" i="4"/>
  <c r="H16" i="4"/>
  <c r="H20" i="4"/>
  <c r="I36" i="4"/>
  <c r="I44" i="4"/>
  <c r="I32" i="4"/>
  <c r="I28" i="4"/>
  <c r="I24" i="4"/>
  <c r="I16" i="4"/>
  <c r="I20" i="4"/>
  <c r="M36" i="4"/>
  <c r="M44" i="4"/>
  <c r="M32" i="4"/>
  <c r="M28" i="4"/>
  <c r="M24" i="4"/>
  <c r="M16" i="4"/>
  <c r="M20" i="4"/>
  <c r="E36" i="4"/>
  <c r="E44" i="4"/>
  <c r="E32" i="4"/>
  <c r="E28" i="4"/>
  <c r="E24" i="4"/>
  <c r="E16" i="4"/>
  <c r="E20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<sst xmlns="http://schemas.openxmlformats.org/spreadsheetml/2006/main" count="179" uniqueCount="75">
  <si>
    <t>PRODUITS</t>
  </si>
  <si>
    <t>MONTANT</t>
  </si>
  <si>
    <t>PRIMES</t>
  </si>
  <si>
    <t>NOM</t>
  </si>
  <si>
    <t>SERVICE</t>
  </si>
  <si>
    <t>MOIS</t>
  </si>
  <si>
    <t>CARTE FNAC</t>
  </si>
  <si>
    <t>Sébastien</t>
  </si>
  <si>
    <t xml:space="preserve">Produit Technique </t>
  </si>
  <si>
    <t xml:space="preserve">REMBOURSEMENT 100% TV </t>
  </si>
  <si>
    <t>Pierre</t>
  </si>
  <si>
    <t>REMBOURSEMENT 100% PHOTO</t>
  </si>
  <si>
    <t xml:space="preserve">Florian </t>
  </si>
  <si>
    <t>REMBOURSEMENT 100% HIFI</t>
  </si>
  <si>
    <t>Anaïs</t>
  </si>
  <si>
    <t>REMBOURSEMENT 100% INFORMATIQUE</t>
  </si>
  <si>
    <t>Cyril</t>
  </si>
  <si>
    <t xml:space="preserve"> GP (pc/tablette/apn/console)SIMPLY </t>
  </si>
  <si>
    <t>Florian L</t>
  </si>
  <si>
    <t xml:space="preserve"> GP (pc/tablette/apn/console)CLASSIC</t>
  </si>
  <si>
    <t>Matthieu</t>
  </si>
  <si>
    <t>Produit Editorial</t>
  </si>
  <si>
    <t xml:space="preserve"> GP (pc/tablette/apn/console)UTIMATE</t>
  </si>
  <si>
    <t>Anita</t>
  </si>
  <si>
    <t>GARANTIE GP Téléphonie BASIC</t>
  </si>
  <si>
    <t>Anaïs 2</t>
  </si>
  <si>
    <t>GARANTIE GP Téléphonie SMART</t>
  </si>
  <si>
    <t>Aurore</t>
  </si>
  <si>
    <t>GARANTIE GP Téléphonie MEDIUM</t>
  </si>
  <si>
    <t>Benjamin</t>
  </si>
  <si>
    <t>GARANTIE GP Téléphonie OPTIMUM</t>
  </si>
  <si>
    <t>Stéphane</t>
  </si>
  <si>
    <t>GARANTIE GP Téléphonie PREMIUM</t>
  </si>
  <si>
    <t>Manon</t>
  </si>
  <si>
    <t>GARANTIE GP -200€ (de 0-99€)</t>
  </si>
  <si>
    <t>Françoise</t>
  </si>
  <si>
    <t xml:space="preserve">Service client </t>
  </si>
  <si>
    <t>GARANTIE GP -200€ (de100-149€)</t>
  </si>
  <si>
    <t>Amélie</t>
  </si>
  <si>
    <t>GARANTIE GP -200€ (de 150-200€)</t>
  </si>
  <si>
    <t>Maurine</t>
  </si>
  <si>
    <t>GARANTIE GP TROTINETTE  (0-199€)</t>
  </si>
  <si>
    <t>Alice</t>
  </si>
  <si>
    <t>GARANTIE GP TROTINETTE  (200-249€)</t>
  </si>
  <si>
    <t>Tifany</t>
  </si>
  <si>
    <t>GARANTIE GP TROTINETTE  (500-999€)</t>
  </si>
  <si>
    <t>CDD</t>
  </si>
  <si>
    <t>GARANTIE GP TROTINETTE  (1000-2000€)</t>
  </si>
  <si>
    <t xml:space="preserve">Nom Conseilers </t>
  </si>
  <si>
    <t xml:space="preserve">MOIS </t>
  </si>
  <si>
    <t xml:space="preserve">SECTEUR </t>
  </si>
  <si>
    <t xml:space="preserve">MONTANT </t>
  </si>
  <si>
    <t>QUANTITE</t>
  </si>
  <si>
    <t>VALEUR PRIMES</t>
  </si>
  <si>
    <t>Primes 2</t>
  </si>
  <si>
    <t>primes total</t>
  </si>
  <si>
    <t>Quantité service par secteur hors CARTE FNAC</t>
  </si>
  <si>
    <t>janv-20</t>
  </si>
  <si>
    <t>févr-20</t>
  </si>
  <si>
    <t>mars-20</t>
  </si>
  <si>
    <t>avr-20</t>
  </si>
  <si>
    <t>mai-20</t>
  </si>
  <si>
    <t>juin-20</t>
  </si>
  <si>
    <t>juil-20</t>
  </si>
  <si>
    <t>août-20</t>
  </si>
  <si>
    <t>sept-20</t>
  </si>
  <si>
    <t>oct-20</t>
  </si>
  <si>
    <t>nov-20</t>
  </si>
  <si>
    <t>déc-20</t>
  </si>
  <si>
    <t>Quantité service par secteur que CARTE FNAC</t>
  </si>
  <si>
    <t>Prime par CONSEILLER hors CARTE FNAC</t>
  </si>
  <si>
    <t>Qté</t>
  </si>
  <si>
    <t>Primes</t>
  </si>
  <si>
    <t>N-1 Qté</t>
  </si>
  <si>
    <t>Prime par CONSEILLER CARTE FNAC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</si>
</sst>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€&quot;"/>
    <numFmt numFmtId="165" formatCode="&quot;VRAI&quot;;&quot;VRAI&quot;;&quot;FAUX&quot;"/>
  </numFmts>
  <fonts count="7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sz val="8"/>
      <name val="Calibri"/>
      <family val="2"/>
      <charset val="1"/>
    </font>
    <font>
      <b/>
      <sz val="11"/>
      <color theme="1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DAE3F3"/>
        <bgColor rgb="FFBDD7EE"/>
      </patternFill>
    </fill>
    <fill>
      <patternFill patternType="solid">
        <fgColor rgb="FFC5E0B4"/>
        <bgColor rgb="FFBDD7EE"/>
      </patternFill>
    </fill>
    <fill>
      <patternFill patternType="solid">
        <fgColor rgb="FFFFE699"/>
        <bgColor rgb="FFFFCC99"/>
      </patternFill>
    </fill>
    <fill>
      <patternFill patternType="solid">
        <fgColor rgb="FFFFFFFF"/>
        <b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7">
    <xf numFmtId="0" fontId="0" fillId="0" borderId="0"/>
    <xf numFmtId="0" fontId="3" fillId="0" borderId="0" applyBorder="0" applyProtection="0">
      <alignment horizontal="left"/>
    </xf>
    <xf numFmtId="0" fontId="3" fillId="0" borderId="0" applyBorder="0" applyProtection="0"/>
    <xf numFmtId="0" fontId="3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3" fillId="0" borderId="0" applyBorder="0" applyProtection="0"/>
  </cellStyleXfs>
  <cellXfs count="43">
    <xf numFmtId="0" fontId="0" fillId="0" borderId="0" xfId="0"/>
    <xf numFmtId="164" fontId="0" fillId="0" borderId="0" xfId="0" applyNumberFormat="1"/>
    <xf numFmtId="0" fontId="0" fillId="2" borderId="0" xfId="0" applyFont="1" applyFill="1" applyBorder="1"/>
    <xf numFmtId="0" fontId="0" fillId="3" borderId="0" xfId="0" applyFont="1" applyFill="1" applyBorder="1"/>
    <xf numFmtId="0" fontId="0" fillId="4" borderId="0" xfId="0" applyFont="1" applyFill="1" applyBorder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Font="1" applyBorder="1"/>
    <xf numFmtId="0" fontId="0" fillId="0" borderId="1" xfId="0" applyBorder="1"/>
    <xf numFmtId="165" fontId="2" fillId="0" borderId="0" xfId="0" applyNumberFormat="1" applyFont="1"/>
    <xf numFmtId="0" fontId="0" fillId="0" borderId="0" xfId="0" applyBorder="1"/>
    <xf numFmtId="17" fontId="0" fillId="0" borderId="0" xfId="0" applyNumberFormat="1"/>
    <xf numFmtId="17" fontId="0" fillId="5" borderId="1" xfId="0" applyNumberFormat="1" applyFont="1" applyFill="1" applyBorder="1" applyAlignment="1">
      <alignment vertical="center"/>
    </xf>
    <xf numFmtId="0" fontId="0" fillId="6" borderId="4" xfId="0" applyFill="1" applyBorder="1"/>
    <xf numFmtId="0" fontId="0" fillId="6" borderId="2" xfId="0" applyFill="1" applyBorder="1"/>
    <xf numFmtId="0" fontId="0" fillId="7" borderId="6" xfId="0" applyFill="1" applyBorder="1" applyAlignment="1">
      <alignment horizontal="center" wrapText="1"/>
    </xf>
    <xf numFmtId="17" fontId="0" fillId="8" borderId="5" xfId="0" applyNumberFormat="1" applyFont="1" applyFill="1" applyBorder="1" applyAlignment="1">
      <alignment horizontal="center" vertical="center"/>
    </xf>
    <xf numFmtId="0" fontId="0" fillId="9" borderId="4" xfId="0" applyFill="1" applyBorder="1"/>
    <xf numFmtId="0" fontId="0" fillId="9" borderId="2" xfId="0" applyFill="1" applyBorder="1"/>
    <xf numFmtId="0" fontId="0" fillId="10" borderId="3" xfId="0" applyFill="1" applyBorder="1"/>
    <xf numFmtId="0" fontId="0" fillId="10" borderId="2" xfId="0" applyFill="1" applyBorder="1"/>
    <xf numFmtId="0" fontId="6" fillId="7" borderId="1" xfId="0" applyFont="1" applyFill="1" applyBorder="1" applyAlignment="1">
      <alignment horizontal="center" wrapText="1"/>
    </xf>
    <xf numFmtId="17" fontId="6" fillId="8" borderId="1" xfId="0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wrapText="1"/>
    </xf>
    <xf numFmtId="0" fontId="4" fillId="6" borderId="7" xfId="0" applyFont="1" applyFill="1" applyBorder="1"/>
    <xf numFmtId="0" fontId="4" fillId="12" borderId="7" xfId="0" applyFont="1" applyFill="1" applyBorder="1"/>
    <xf numFmtId="0" fontId="6" fillId="7" borderId="0" xfId="0" applyFont="1" applyFill="1" applyBorder="1" applyAlignment="1">
      <alignment horizontal="center" wrapText="1"/>
    </xf>
    <xf numFmtId="0" fontId="0" fillId="13" borderId="1" xfId="0" applyFill="1" applyBorder="1"/>
    <xf numFmtId="17" fontId="0" fillId="0" borderId="0" xfId="0" applyNumberFormat="1" applyAlignment="1"/>
    <xf numFmtId="0" fontId="0" fillId="0" borderId="0" xfId="0" applyAlignment="1"/>
    <xf numFmtId="0" fontId="6" fillId="14" borderId="1" xfId="0" applyFont="1" applyFill="1" applyBorder="1" applyAlignment="1">
      <alignment horizontal="center" wrapText="1"/>
    </xf>
    <xf numFmtId="17" fontId="6" fillId="14" borderId="1" xfId="0" applyNumberFormat="1" applyFont="1" applyFill="1" applyBorder="1" applyAlignment="1">
      <alignment horizontal="center" vertical="center"/>
    </xf>
    <xf numFmtId="0" fontId="0" fillId="14" borderId="6" xfId="0" applyFill="1" applyBorder="1" applyAlignment="1">
      <alignment horizontal="center" wrapText="1"/>
    </xf>
    <xf numFmtId="17" fontId="0" fillId="14" borderId="5" xfId="0" applyNumberFormat="1" applyFont="1" applyFill="1" applyBorder="1" applyAlignment="1">
      <alignment horizontal="center" vertical="center"/>
    </xf>
    <xf numFmtId="17" fontId="0" fillId="0" borderId="0" xfId="0" applyNumberFormat="1" applyAlignment="1"/>
    <xf numFmtId="0" fontId="0" fillId="0" borderId="0" xfId="0" applyAlignment="1"/>
    <xf numFmtId="0" fontId="0" fillId="0" borderId="8" xfId="0" applyFont="1" applyBorder="1" applyAlignment="1">
      <alignment horizontal="center" vertical="center" wrapText="1"/>
    </xf>
    <xf numFmtId="0" fontId="0" fillId="0" borderId="4" xfId="0" applyBorder="1"/>
    <xf numFmtId="2" fontId="0" fillId="0" borderId="1" xfId="0" applyNumberFormat="1" applyBorder="1"/>
    <xf numFmtId="0" fontId="0" fillId="0" borderId="1" xfId="0" applyFont="1" applyBorder="1" applyAlignment="1">
      <alignment wrapText="1"/>
    </xf>
  </cellXfs>
  <cellStyles count="7">
    <cellStyle name="Catégorie de la table dynamique" xfId="1" xr:uid="{00000000-0005-0000-0000-000006000000}"/>
    <cellStyle name="Champ de la table dynamique" xfId="2" xr:uid="{00000000-0005-0000-0000-000007000000}"/>
    <cellStyle name="Coin de la table dynamique" xfId="3" xr:uid="{00000000-0005-0000-0000-000008000000}"/>
    <cellStyle name="Normal" xfId="0" builtinId="0"/>
    <cellStyle name="Résultat de la table dynamique" xfId="4" xr:uid="{00000000-0005-0000-0000-000009000000}"/>
    <cellStyle name="Titre de la table dynamique" xfId="5" xr:uid="{00000000-0005-0000-0000-00000A000000}"/>
    <cellStyle name="Valeur de la table dynamique" xfId="6" xr:uid="{00000000-0005-0000-0000-00000B000000}"/>
  </cellStyles>
  <dxfs count="104">
    <dxf>
      <numFmt numFmtId="166" formatCode=";;;"/>
    </dxf>
    <dxf>
      <fill>
        <patternFill>
          <bgColor theme="0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numFmt numFmtId="166" formatCode=";;;"/>
    </dxf>
    <dxf>
      <fill>
        <patternFill>
          <bgColor theme="0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numFmt numFmtId="166" formatCode=";;;"/>
    </dxf>
    <dxf>
      <fill>
        <patternFill>
          <bgColor theme="0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theme="0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ill>
        <patternFill>
          <bgColor rgb="FFBDD7EE"/>
        </patternFill>
      </fill>
    </dxf>
    <dxf>
      <fill>
        <patternFill>
          <bgColor rgb="FFC5E0B4"/>
        </patternFill>
      </fill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22" formatCode="mmm\-yy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  <numFmt numFmtId="22" formatCode="mmm\-yy"/>
      <fill>
        <patternFill patternType="solid">
          <fgColor rgb="FFFFFFCC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DAE3F3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pri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Janvier  "/>
      <sheetName val="Février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éc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56DBFC9-3170-42F3-AD7E-95DA49754E64}" name="Tableau2" displayName="Tableau2" ref="A2:M5" totalsRowShown="0" headerRowDxfId="103" headerRowBorderDxfId="102" tableBorderDxfId="101" totalsRowBorderDxfId="100">
  <autoFilter ref="A2:M5" xr:uid="{9CCC950D-88B1-4035-8FCF-8B25A2B7E408}"/>
  <tableColumns count="13">
    <tableColumn id="1" xr3:uid="{303AD5F5-6EBE-4D32-8C1E-04E6176D447D}" name="Quantité service par secteur hors CARTE FNAC" dataDxfId="99"/>
    <tableColumn id="2" xr3:uid="{D92A8507-2461-432B-B6CC-94BB8F9E1D5C}" name="janv-20" dataDxfId="98"/>
    <tableColumn id="3" xr3:uid="{F6F84BF0-FFB6-42A9-9C32-D44F14D12044}" name="févr-20" dataDxfId="97"/>
    <tableColumn id="4" xr3:uid="{5EDC093F-44BD-4608-9D9C-CCE42A769FC6}" name="mars-20" dataDxfId="96"/>
    <tableColumn id="5" xr3:uid="{017322ED-D5FA-4B06-8A08-D74AE7F58A27}" name="avr-20" dataDxfId="95"/>
    <tableColumn id="6" xr3:uid="{B68FA187-12C3-4C4E-B3CA-FA6E821F6742}" name="mai-20" dataDxfId="94"/>
    <tableColumn id="7" xr3:uid="{BBAC6B2D-70AA-47E8-AA38-C0DD237E88F8}" name="juin-20" dataDxfId="93"/>
    <tableColumn id="8" xr3:uid="{01773920-CAF8-4651-AE48-14B48A70B14B}" name="juil-20" dataDxfId="92"/>
    <tableColumn id="9" xr3:uid="{05361EB5-7F5C-48AE-9B33-F0751F535112}" name="août-20" dataDxfId="91"/>
    <tableColumn id="10" xr3:uid="{A2964201-BE34-42A3-BE15-426F724B93FD}" name="sept-20" dataDxfId="90"/>
    <tableColumn id="11" xr3:uid="{E0AC1D2D-9B87-44B3-A590-505A8A1CEAAB}" name="oct-20" dataDxfId="89"/>
    <tableColumn id="12" xr3:uid="{90B99DED-196D-4DCC-BD6A-D7C114084F7F}" name="nov-20" dataDxfId="88"/>
    <tableColumn id="13" xr3:uid="{882E9B42-8FF9-4D1A-AF44-1645AFD5E953}" name="déc-20" dataDxfId="87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C00F03-597A-45DC-9BA2-EB8ED41F9311}" name="Tableau24" displayName="Tableau24" ref="A7:M10" totalsRowShown="0" headerRowDxfId="86" headerRowBorderDxfId="85" tableBorderDxfId="84" totalsRowBorderDxfId="83">
  <autoFilter ref="A7:M10" xr:uid="{4AEEB254-6EED-4D74-8B99-CB2E3A2697EE}"/>
  <tableColumns count="13">
    <tableColumn id="1" xr3:uid="{BD0E00B4-05D1-45AF-8002-288C1AE8E9E3}" name="Quantité service par secteur que CARTE FNAC" dataDxfId="82"/>
    <tableColumn id="2" xr3:uid="{F082D031-8ADA-4AE5-B272-9C4FD12897BD}" name="janv-20" dataDxfId="81">
      <calculatedColumnFormula>SUMIFS(BDD!$F$2:$F$454,BDD!$C$2:$C$454,A$9,BDD!$B$2:$B$454,B6,BDD!$D$2:$D$454,"CARTE FNAC")</calculatedColumnFormula>
    </tableColumn>
    <tableColumn id="3" xr3:uid="{B813BF00-510C-443C-8F00-12AEDC48163A}" name="févr-20" dataDxfId="80"/>
    <tableColumn id="4" xr3:uid="{574C2FF9-EC0E-4098-92C6-D7D4314D1A22}" name="mars-20" dataDxfId="79"/>
    <tableColumn id="5" xr3:uid="{DD5955F1-6B0D-4DC0-B324-7B1CFA675BAD}" name="avr-20" dataDxfId="78"/>
    <tableColumn id="6" xr3:uid="{C0FFEE33-1AFA-481B-9D30-5277EC5301D3}" name="mai-20" dataDxfId="77"/>
    <tableColumn id="7" xr3:uid="{238C4B0F-A37C-460B-9D46-A26C36A578FB}" name="juin-20" dataDxfId="76"/>
    <tableColumn id="8" xr3:uid="{8ED19FEA-A130-4D8C-9367-519D4B9C7C9F}" name="juil-20" dataDxfId="75"/>
    <tableColumn id="9" xr3:uid="{38183CA5-A0DB-4E3D-9B3E-FF85588EB0C8}" name="août-20" dataDxfId="74"/>
    <tableColumn id="10" xr3:uid="{E0E71162-B16E-4052-88D9-4B52575632B7}" name="sept-20" dataDxfId="73"/>
    <tableColumn id="11" xr3:uid="{A9FD8651-DE54-44ED-8C37-6DB7A74B15FE}" name="oct-20" dataDxfId="72"/>
    <tableColumn id="12" xr3:uid="{A6589841-BE2F-4D85-B9B9-1D8FDA7B2B43}" name="nov-20" dataDxfId="71"/>
    <tableColumn id="13" xr3:uid="{B87AEFF6-2871-4057-9826-36C436BEBFDF}" name="déc-20" dataDxfId="7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zoomScaleNormal="100" workbookViewId="0">
      <selection activeCell="C2" sqref="C2"/>
    </sheetView>
  </sheetViews>
  <sheetFormatPr baseColWidth="10" defaultColWidth="9.140625" defaultRowHeight="15" x14ac:dyDescent="0.25"/>
  <cols>
    <col min="1" max="1" width="36.42578125" customWidth="1"/>
    <col min="2" max="2" width="10.28515625" customWidth="1"/>
    <col min="3" max="3" width="7.5703125" customWidth="1"/>
    <col min="4" max="4" width="16.42578125" customWidth="1"/>
    <col min="5" max="5" width="16.85546875" customWidth="1"/>
    <col min="6" max="6" width="16.42578125" customWidth="1"/>
    <col min="7" max="7" width="10.28515625" customWidth="1"/>
    <col min="8" max="8" width="7.5703125" customWidth="1"/>
    <col min="9" max="1025" width="10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8" x14ac:dyDescent="0.25">
      <c r="A2" t="s">
        <v>6</v>
      </c>
      <c r="B2" s="1">
        <v>10.99</v>
      </c>
      <c r="C2" s="1">
        <v>1</v>
      </c>
      <c r="D2" s="2" t="s">
        <v>7</v>
      </c>
      <c r="E2" t="s">
        <v>8</v>
      </c>
      <c r="F2" s="14">
        <v>43831</v>
      </c>
      <c r="G2" s="1"/>
      <c r="H2" s="1"/>
    </row>
    <row r="3" spans="1:8" x14ac:dyDescent="0.25">
      <c r="A3" t="s">
        <v>9</v>
      </c>
      <c r="B3" s="1">
        <v>0</v>
      </c>
      <c r="C3" s="1">
        <v>5</v>
      </c>
      <c r="D3" s="2" t="s">
        <v>10</v>
      </c>
      <c r="E3" t="s">
        <v>8</v>
      </c>
      <c r="F3" s="14">
        <v>43862</v>
      </c>
      <c r="G3" s="1"/>
      <c r="H3" s="1"/>
    </row>
    <row r="4" spans="1:8" x14ac:dyDescent="0.25">
      <c r="A4" t="s">
        <v>11</v>
      </c>
      <c r="B4" s="1">
        <v>0</v>
      </c>
      <c r="C4" s="1">
        <v>5</v>
      </c>
      <c r="D4" s="2" t="s">
        <v>12</v>
      </c>
      <c r="E4" t="s">
        <v>8</v>
      </c>
      <c r="F4" s="14">
        <v>43891</v>
      </c>
      <c r="G4" s="1"/>
      <c r="H4" s="1"/>
    </row>
    <row r="5" spans="1:8" x14ac:dyDescent="0.25">
      <c r="A5" t="s">
        <v>13</v>
      </c>
      <c r="B5" s="1">
        <v>0</v>
      </c>
      <c r="C5" s="1">
        <v>5</v>
      </c>
      <c r="D5" s="2" t="s">
        <v>14</v>
      </c>
      <c r="E5" t="s">
        <v>8</v>
      </c>
      <c r="F5" s="14">
        <v>43922</v>
      </c>
      <c r="G5" s="1"/>
      <c r="H5" s="1"/>
    </row>
    <row r="6" spans="1:8" x14ac:dyDescent="0.25">
      <c r="A6" t="s">
        <v>15</v>
      </c>
      <c r="B6" s="1">
        <v>0</v>
      </c>
      <c r="C6" s="1">
        <v>5</v>
      </c>
      <c r="D6" s="2" t="s">
        <v>16</v>
      </c>
      <c r="E6" t="s">
        <v>8</v>
      </c>
      <c r="F6" s="14">
        <v>43952</v>
      </c>
      <c r="G6" s="1"/>
      <c r="H6" s="1"/>
    </row>
    <row r="7" spans="1:8" x14ac:dyDescent="0.25">
      <c r="A7" t="s">
        <v>17</v>
      </c>
      <c r="B7" s="1">
        <v>6.99</v>
      </c>
      <c r="C7" s="1">
        <v>2</v>
      </c>
      <c r="D7" s="2" t="s">
        <v>18</v>
      </c>
      <c r="E7" t="s">
        <v>8</v>
      </c>
      <c r="F7" s="14">
        <v>43983</v>
      </c>
      <c r="G7" s="1"/>
      <c r="H7" s="1"/>
    </row>
    <row r="8" spans="1:8" x14ac:dyDescent="0.25">
      <c r="A8" t="s">
        <v>19</v>
      </c>
      <c r="B8" s="1">
        <v>9.99</v>
      </c>
      <c r="C8" s="1">
        <v>3</v>
      </c>
      <c r="D8" s="3" t="s">
        <v>20</v>
      </c>
      <c r="E8" t="s">
        <v>21</v>
      </c>
      <c r="F8" s="14">
        <v>44013</v>
      </c>
      <c r="G8" s="1"/>
      <c r="H8" s="1"/>
    </row>
    <row r="9" spans="1:8" x14ac:dyDescent="0.25">
      <c r="A9" t="s">
        <v>22</v>
      </c>
      <c r="B9" s="1">
        <v>17.989999999999998</v>
      </c>
      <c r="C9" s="1">
        <v>8</v>
      </c>
      <c r="D9" s="3" t="s">
        <v>23</v>
      </c>
      <c r="E9" t="s">
        <v>21</v>
      </c>
      <c r="F9" s="14">
        <v>44044</v>
      </c>
      <c r="G9" s="1"/>
      <c r="H9" s="1"/>
    </row>
    <row r="10" spans="1:8" x14ac:dyDescent="0.25">
      <c r="A10" t="s">
        <v>24</v>
      </c>
      <c r="B10" s="1">
        <v>4.99</v>
      </c>
      <c r="C10" s="1">
        <v>1</v>
      </c>
      <c r="D10" s="3" t="s">
        <v>25</v>
      </c>
      <c r="E10" t="s">
        <v>21</v>
      </c>
      <c r="F10" s="14">
        <v>44075</v>
      </c>
      <c r="G10" s="1"/>
      <c r="H10" s="1"/>
    </row>
    <row r="11" spans="1:8" x14ac:dyDescent="0.25">
      <c r="A11" t="s">
        <v>26</v>
      </c>
      <c r="B11" s="1">
        <v>6.99</v>
      </c>
      <c r="C11" s="1">
        <v>2</v>
      </c>
      <c r="D11" s="3" t="s">
        <v>27</v>
      </c>
      <c r="E11" t="s">
        <v>21</v>
      </c>
      <c r="F11" s="14">
        <v>44105</v>
      </c>
      <c r="G11" s="1"/>
      <c r="H11" s="1"/>
    </row>
    <row r="12" spans="1:8" x14ac:dyDescent="0.25">
      <c r="A12" t="s">
        <v>28</v>
      </c>
      <c r="B12" s="1">
        <v>11.99</v>
      </c>
      <c r="C12" s="1">
        <v>3</v>
      </c>
      <c r="D12" s="3" t="s">
        <v>29</v>
      </c>
      <c r="E12" t="s">
        <v>21</v>
      </c>
      <c r="F12" s="14">
        <v>44136</v>
      </c>
      <c r="G12" s="1"/>
      <c r="H12" s="1"/>
    </row>
    <row r="13" spans="1:8" x14ac:dyDescent="0.25">
      <c r="A13" t="s">
        <v>30</v>
      </c>
      <c r="B13" s="1">
        <v>13.99</v>
      </c>
      <c r="C13" s="1">
        <v>5</v>
      </c>
      <c r="D13" s="3" t="s">
        <v>31</v>
      </c>
      <c r="E13" t="s">
        <v>21</v>
      </c>
      <c r="F13" s="14">
        <v>44166</v>
      </c>
      <c r="G13" s="1"/>
      <c r="H13" s="1"/>
    </row>
    <row r="14" spans="1:8" x14ac:dyDescent="0.25">
      <c r="A14" t="s">
        <v>32</v>
      </c>
      <c r="B14" s="1">
        <v>18.989999999999998</v>
      </c>
      <c r="C14" s="1">
        <v>8</v>
      </c>
      <c r="D14" s="3" t="s">
        <v>33</v>
      </c>
      <c r="E14" t="s">
        <v>21</v>
      </c>
      <c r="G14" s="1"/>
      <c r="H14" s="1"/>
    </row>
    <row r="15" spans="1:8" x14ac:dyDescent="0.25">
      <c r="A15" t="s">
        <v>34</v>
      </c>
      <c r="B15" s="1">
        <v>15.99</v>
      </c>
      <c r="C15" s="1">
        <v>2</v>
      </c>
      <c r="D15" s="4" t="s">
        <v>35</v>
      </c>
      <c r="E15" t="s">
        <v>36</v>
      </c>
      <c r="G15" s="1"/>
      <c r="H15" s="1"/>
    </row>
    <row r="16" spans="1:8" x14ac:dyDescent="0.25">
      <c r="A16" t="s">
        <v>37</v>
      </c>
      <c r="B16" s="1">
        <v>28.99</v>
      </c>
      <c r="C16" s="1">
        <v>2</v>
      </c>
      <c r="D16" s="4" t="s">
        <v>38</v>
      </c>
      <c r="E16" t="s">
        <v>36</v>
      </c>
      <c r="G16" s="1"/>
      <c r="H16" s="1"/>
    </row>
    <row r="17" spans="1:8" x14ac:dyDescent="0.25">
      <c r="A17" t="s">
        <v>39</v>
      </c>
      <c r="B17" s="1">
        <v>34.99</v>
      </c>
      <c r="C17" s="1">
        <v>2</v>
      </c>
      <c r="D17" s="4" t="s">
        <v>40</v>
      </c>
      <c r="E17" t="s">
        <v>36</v>
      </c>
      <c r="G17" s="1"/>
      <c r="H17" s="1"/>
    </row>
    <row r="18" spans="1:8" x14ac:dyDescent="0.25">
      <c r="A18" t="s">
        <v>41</v>
      </c>
      <c r="B18" s="1">
        <v>19.989999999999998</v>
      </c>
      <c r="C18" s="1">
        <v>2</v>
      </c>
      <c r="D18" s="4" t="s">
        <v>42</v>
      </c>
      <c r="E18" t="s">
        <v>36</v>
      </c>
      <c r="G18" s="1"/>
      <c r="H18" s="1"/>
    </row>
    <row r="19" spans="1:8" x14ac:dyDescent="0.25">
      <c r="A19" t="s">
        <v>43</v>
      </c>
      <c r="B19" s="1">
        <v>39.99</v>
      </c>
      <c r="C19" s="1">
        <v>8</v>
      </c>
      <c r="D19" s="4" t="s">
        <v>44</v>
      </c>
      <c r="E19" t="s">
        <v>36</v>
      </c>
      <c r="G19" s="1"/>
      <c r="H19" s="1"/>
    </row>
    <row r="20" spans="1:8" x14ac:dyDescent="0.25">
      <c r="A20" t="s">
        <v>45</v>
      </c>
      <c r="B20" s="1">
        <v>79.989999999999995</v>
      </c>
      <c r="C20" s="1">
        <v>8</v>
      </c>
      <c r="D20" s="4" t="s">
        <v>46</v>
      </c>
      <c r="E20" t="s">
        <v>36</v>
      </c>
      <c r="G20" s="1"/>
      <c r="H20" s="1"/>
    </row>
    <row r="21" spans="1:8" x14ac:dyDescent="0.25">
      <c r="A21" t="s">
        <v>47</v>
      </c>
      <c r="B21" s="1">
        <v>99.99</v>
      </c>
      <c r="C21" s="1">
        <v>8</v>
      </c>
      <c r="G21" s="1"/>
      <c r="H21" s="1"/>
    </row>
    <row r="22" spans="1:8" x14ac:dyDescent="0.25">
      <c r="G22" s="1"/>
      <c r="H22" s="1"/>
    </row>
    <row r="23" spans="1:8" x14ac:dyDescent="0.25">
      <c r="G23" s="1"/>
      <c r="H23" s="1"/>
    </row>
    <row r="24" spans="1:8" x14ac:dyDescent="0.25">
      <c r="G24" s="1"/>
      <c r="H24" s="1"/>
    </row>
    <row r="25" spans="1:8" x14ac:dyDescent="0.25">
      <c r="G25" s="1"/>
      <c r="H25" s="1"/>
    </row>
    <row r="26" spans="1:8" x14ac:dyDescent="0.25">
      <c r="G26" s="1"/>
      <c r="H26" s="1"/>
    </row>
    <row r="27" spans="1:8" x14ac:dyDescent="0.25">
      <c r="G27" s="1"/>
      <c r="H27" s="1"/>
    </row>
  </sheetData>
  <pageMargins left="0.7" right="0.7" top="0.75" bottom="0.75" header="0.51180555555555496" footer="0.51180555555555496"/>
  <pageSetup paperSize="9"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'G:\[tableau prime.xlsx]BASE'!#REF!</xm:f>
          </x14:formula1>
          <x14:formula2>
            <xm:f>0</xm:f>
          </x14:formula2>
          <xm:sqref>D2:D20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4B084"/>
  </sheetPr>
  <dimension ref="A1:J192"/>
  <sheetViews>
    <sheetView tabSelected="1" zoomScaleNormal="100" workbookViewId="0">
      <selection activeCell="A2" sqref="A2"/>
    </sheetView>
  </sheetViews>
  <sheetFormatPr baseColWidth="10" defaultColWidth="9.140625" defaultRowHeight="15" x14ac:dyDescent="0.25"/>
  <cols>
    <col min="1" max="1" width="17.140625" customWidth="1"/>
    <col min="2" max="2" width="10.7109375" customWidth="1"/>
    <col min="3" max="3" width="17.85546875" customWidth="1"/>
    <col min="4" max="4" width="34.85546875" customWidth="1"/>
    <col min="5" max="5" width="10.7109375" customWidth="1"/>
    <col min="6" max="6" width="12.42578125" customWidth="1"/>
    <col min="7" max="9" width="10.7109375" customWidth="1"/>
    <col min="10" max="10" width="17.42578125" customWidth="1"/>
    <col min="11" max="11" width="20.85546875" customWidth="1"/>
    <col min="12" max="12" width="20.140625" customWidth="1"/>
    <col min="13" max="13" width="21.85546875" customWidth="1"/>
    <col min="14" max="14" width="5.5703125" customWidth="1"/>
    <col min="15" max="15" width="12.5703125" customWidth="1"/>
    <col min="16" max="16" width="9.85546875" customWidth="1"/>
    <col min="17" max="17" width="17.85546875" customWidth="1"/>
    <col min="18" max="19" width="13.28515625" customWidth="1"/>
    <col min="20" max="20" width="14.28515625" customWidth="1"/>
    <col min="21" max="21" width="15.42578125" customWidth="1"/>
    <col min="22" max="22" width="12.140625" customWidth="1"/>
    <col min="23" max="23" width="15.42578125" customWidth="1"/>
    <col min="24" max="24" width="14.140625" customWidth="1"/>
    <col min="25" max="25" width="17.85546875" customWidth="1"/>
    <col min="26" max="26" width="11.28515625" customWidth="1"/>
    <col min="27" max="27" width="17.85546875" customWidth="1"/>
    <col min="28" max="28" width="14.5703125" customWidth="1"/>
    <col min="29" max="29" width="8.140625" customWidth="1"/>
    <col min="30" max="30" width="11.140625" customWidth="1"/>
    <col min="31" max="31" width="12.5703125" customWidth="1"/>
    <col min="32" max="33" width="11.140625" customWidth="1"/>
    <col min="34" max="34" width="12.5703125" customWidth="1"/>
    <col min="35" max="1025" width="10.7109375" customWidth="1"/>
  </cols>
  <sheetData>
    <row r="1" spans="1:10" s="9" customFormat="1" ht="30" x14ac:dyDescent="0.25">
      <c r="A1" s="5" t="s">
        <v>48</v>
      </c>
      <c r="B1" s="5" t="s">
        <v>49</v>
      </c>
      <c r="C1" s="5" t="s">
        <v>50</v>
      </c>
      <c r="D1" s="5" t="s">
        <v>4</v>
      </c>
      <c r="E1" s="6" t="s">
        <v>51</v>
      </c>
      <c r="F1" s="7" t="s">
        <v>52</v>
      </c>
      <c r="G1" s="39" t="s">
        <v>53</v>
      </c>
      <c r="H1" s="8" t="s">
        <v>54</v>
      </c>
      <c r="I1" s="8" t="s">
        <v>55</v>
      </c>
    </row>
    <row r="2" spans="1:10" x14ac:dyDescent="0.25">
      <c r="A2" s="10"/>
      <c r="B2" s="15"/>
      <c r="C2" s="11" t="str">
        <f>IF(ISNA(VLOOKUP(A2,BASE!$D$2:$E$21,2,FALSE)),"",VLOOKUP(A2,BASE!$D$2:$E$21,2,FALSE))</f>
        <v/>
      </c>
      <c r="D2" s="10"/>
      <c r="E2" s="11" t="str">
        <f>IF(ISNA(VLOOKUP(D2,BASE!$A$1:$C$30,2,0)),"",VLOOKUP(D2,BASE!$A$1:$C$30,2,0))</f>
        <v/>
      </c>
      <c r="F2" s="11"/>
      <c r="G2" s="11" t="str">
        <f>IF(ISNA(VLOOKUP(D2,BASE!$A$1:$C$27,3,0)),"",VLOOKUP(D2,BASE!$A$1:$C$27,3,0))</f>
        <v/>
      </c>
      <c r="H2" s="41">
        <f>IFERROR(F2*G2,0)</f>
        <v>0</v>
      </c>
      <c r="I2" s="42">
        <f>IF(AND(D2="CARTE FNAC",F2&gt;=20),F2*G2,IF(AND(D2&lt;&gt;"Carte FNAC",F2&gt;=40),F2*G2,0))</f>
        <v>0</v>
      </c>
      <c r="J2" s="40"/>
    </row>
    <row r="3" spans="1:10" x14ac:dyDescent="0.25">
      <c r="A3" s="10"/>
      <c r="B3" s="15"/>
      <c r="C3" s="11" t="str">
        <f>IF(ISNA(VLOOKUP(A3,BASE!$D$2:$E$21,2,FALSE)),"",VLOOKUP(A3,BASE!$D$2:$E$21,2,FALSE))</f>
        <v/>
      </c>
      <c r="D3" s="10"/>
      <c r="E3" s="11" t="str">
        <f>IF(ISNA(VLOOKUP(D3,BASE!$A$1:$C$30,2,0)),"",VLOOKUP(D3,BASE!$A$1:$C$30,2,0))</f>
        <v/>
      </c>
      <c r="F3" s="11"/>
      <c r="G3" s="11" t="str">
        <f>IF(ISNA(VLOOKUP(D3,BASE!$A$1:$C$27,3,0)),"",VLOOKUP(D3,BASE!$A$1:$C$27,3,0))</f>
        <v/>
      </c>
      <c r="H3" s="41">
        <f t="shared" ref="H3:H66" si="0">IFERROR(F3*G3,0)</f>
        <v>0</v>
      </c>
      <c r="I3" s="42">
        <f t="shared" ref="I3:I19" si="1">IF(AND(D3="CARTE FNAC",F3&gt;=20),F3*G3,IF(AND(D3&lt;&gt;"Carte FNAC",F3&gt;=40),F3*G3,0))</f>
        <v>0</v>
      </c>
      <c r="J3" s="12"/>
    </row>
    <row r="4" spans="1:10" x14ac:dyDescent="0.25">
      <c r="A4" s="10"/>
      <c r="B4" s="15"/>
      <c r="C4" s="11" t="str">
        <f>IF(ISNA(VLOOKUP(A4,BASE!$D$2:$E$21,2,FALSE)),"",VLOOKUP(A4,BASE!$D$2:$E$21,2,FALSE))</f>
        <v/>
      </c>
      <c r="D4" s="10"/>
      <c r="E4" s="11" t="str">
        <f>IF(ISNA(VLOOKUP(D4,BASE!$A$1:$C$30,2,0)),"",VLOOKUP(D4,BASE!$A$1:$C$30,2,0))</f>
        <v/>
      </c>
      <c r="F4" s="11"/>
      <c r="G4" s="11" t="str">
        <f>IF(ISNA(VLOOKUP(D4,BASE!$A$1:$C$27,3,0)),"",VLOOKUP(D4,BASE!$A$1:$C$27,3,0))</f>
        <v/>
      </c>
      <c r="H4" s="41">
        <f t="shared" si="0"/>
        <v>0</v>
      </c>
      <c r="I4" s="42">
        <f t="shared" si="1"/>
        <v>0</v>
      </c>
      <c r="J4" s="12"/>
    </row>
    <row r="5" spans="1:10" x14ac:dyDescent="0.25">
      <c r="A5" s="10"/>
      <c r="B5" s="15"/>
      <c r="C5" s="11" t="str">
        <f>IF(ISNA(VLOOKUP(A5,BASE!$D$2:$E$21,2,FALSE)),"",VLOOKUP(A5,BASE!$D$2:$E$21,2,FALSE))</f>
        <v/>
      </c>
      <c r="D5" s="10"/>
      <c r="E5" s="11" t="str">
        <f>IF(ISNA(VLOOKUP(D5,BASE!$A$1:$C$30,2,0)),"",VLOOKUP(D5,BASE!$A$1:$C$30,2,0))</f>
        <v/>
      </c>
      <c r="F5" s="11"/>
      <c r="G5" s="11" t="str">
        <f>IF(ISNA(VLOOKUP(D5,BASE!$A$1:$C$27,3,0)),"",VLOOKUP(D5,BASE!$A$1:$C$27,3,0))</f>
        <v/>
      </c>
      <c r="H5" s="41">
        <f t="shared" si="0"/>
        <v>0</v>
      </c>
      <c r="I5" s="42">
        <f t="shared" si="1"/>
        <v>0</v>
      </c>
      <c r="J5" s="12"/>
    </row>
    <row r="6" spans="1:10" x14ac:dyDescent="0.25">
      <c r="A6" s="10"/>
      <c r="B6" s="15"/>
      <c r="C6" s="11" t="str">
        <f>IF(ISNA(VLOOKUP(A6,BASE!$D$2:$E$21,2,FALSE)),"",VLOOKUP(A6,BASE!$D$2:$E$21,2,FALSE))</f>
        <v/>
      </c>
      <c r="D6" s="10"/>
      <c r="E6" s="11" t="str">
        <f>IF(ISNA(VLOOKUP(D6,BASE!$A$1:$C$30,2,0)),"",VLOOKUP(D6,BASE!$A$1:$C$30,2,0))</f>
        <v/>
      </c>
      <c r="F6" s="11"/>
      <c r="G6" s="11" t="str">
        <f>IF(ISNA(VLOOKUP(D6,BASE!$A$1:$C$27,3,0)),"",VLOOKUP(D6,BASE!$A$1:$C$27,3,0))</f>
        <v/>
      </c>
      <c r="H6" s="41">
        <f t="shared" si="0"/>
        <v>0</v>
      </c>
      <c r="I6" s="42">
        <f t="shared" ref="I6" si="2">IF(AND(D6="CARTE FNAC",F6&gt;=20),F6*G6,IF(AND(D6&lt;&gt;"Carte FNAC",F6&gt;=40),F6*G6,0))</f>
        <v>0</v>
      </c>
      <c r="J6" s="12"/>
    </row>
    <row r="7" spans="1:10" x14ac:dyDescent="0.25">
      <c r="A7" s="10"/>
      <c r="B7" s="15"/>
      <c r="C7" s="11" t="str">
        <f>IF(ISNA(VLOOKUP(A7,BASE!$D$2:$E$21,2,FALSE)),"",VLOOKUP(A7,BASE!$D$2:$E$21,2,FALSE))</f>
        <v/>
      </c>
      <c r="D7" s="10"/>
      <c r="E7" s="11" t="str">
        <f>IF(ISNA(VLOOKUP(D7,BASE!$A$1:$C$30,2,0)),"",VLOOKUP(D7,BASE!$A$1:$C$30,2,0))</f>
        <v/>
      </c>
      <c r="F7" s="11"/>
      <c r="G7" s="11" t="str">
        <f>IF(ISNA(VLOOKUP(D7,BASE!$A$1:$C$27,3,0)),"",VLOOKUP(D7,BASE!$A$1:$C$27,3,0))</f>
        <v/>
      </c>
      <c r="H7" s="41">
        <f t="shared" si="0"/>
        <v>0</v>
      </c>
      <c r="I7" s="42">
        <f t="shared" si="1"/>
        <v>0</v>
      </c>
      <c r="J7" s="12"/>
    </row>
    <row r="8" spans="1:10" x14ac:dyDescent="0.25">
      <c r="A8" s="10"/>
      <c r="B8" s="15"/>
      <c r="C8" s="11" t="str">
        <f>IF(ISNA(VLOOKUP(A8,BASE!$D$2:$E$21,2,FALSE)),"",VLOOKUP(A8,BASE!$D$2:$E$21,2,FALSE))</f>
        <v/>
      </c>
      <c r="D8" s="10"/>
      <c r="E8" s="11" t="str">
        <f>IF(ISNA(VLOOKUP(D8,BASE!$A$1:$C$30,2,0)),"",VLOOKUP(D8,BASE!$A$1:$C$30,2,0))</f>
        <v/>
      </c>
      <c r="F8" s="11"/>
      <c r="G8" s="11" t="str">
        <f>IF(ISNA(VLOOKUP(D8,BASE!$A$1:$C$27,3,0)),"",VLOOKUP(D8,BASE!$A$1:$C$27,3,0))</f>
        <v/>
      </c>
      <c r="H8" s="41">
        <f t="shared" si="0"/>
        <v>0</v>
      </c>
      <c r="I8" s="42">
        <f t="shared" si="1"/>
        <v>0</v>
      </c>
      <c r="J8" s="12"/>
    </row>
    <row r="9" spans="1:10" x14ac:dyDescent="0.25">
      <c r="A9" s="10"/>
      <c r="B9" s="15"/>
      <c r="C9" s="11" t="str">
        <f>IF(ISNA(VLOOKUP(A9,BASE!$D$2:$E$21,2,FALSE)),"",VLOOKUP(A9,BASE!$D$2:$E$21,2,FALSE))</f>
        <v/>
      </c>
      <c r="D9" s="10"/>
      <c r="E9" s="11" t="str">
        <f>IF(ISNA(VLOOKUP(D9,BASE!$A$1:$C$30,2,0)),"",VLOOKUP(D9,BASE!$A$1:$C$30,2,0))</f>
        <v/>
      </c>
      <c r="F9" s="11"/>
      <c r="G9" s="11" t="str">
        <f>IF(ISNA(VLOOKUP(D9,BASE!$A$1:$C$27,3,0)),"",VLOOKUP(D9,BASE!$A$1:$C$27,3,0))</f>
        <v/>
      </c>
      <c r="H9" s="41">
        <f t="shared" si="0"/>
        <v>0</v>
      </c>
      <c r="I9" s="42">
        <f t="shared" si="1"/>
        <v>0</v>
      </c>
      <c r="J9" s="12"/>
    </row>
    <row r="10" spans="1:10" x14ac:dyDescent="0.25">
      <c r="A10" s="10"/>
      <c r="B10" s="15"/>
      <c r="C10" s="11" t="str">
        <f>IF(ISNA(VLOOKUP(A10,BASE!$D$2:$E$21,2,FALSE)),"",VLOOKUP(A10,BASE!$D$2:$E$21,2,FALSE))</f>
        <v/>
      </c>
      <c r="D10" s="10"/>
      <c r="E10" s="11" t="str">
        <f>IF(ISNA(VLOOKUP(D10,BASE!$A$1:$C$30,2,0)),"",VLOOKUP(D10,BASE!$A$1:$C$30,2,0))</f>
        <v/>
      </c>
      <c r="F10" s="11"/>
      <c r="G10" s="11" t="str">
        <f>IF(ISNA(VLOOKUP(D10,BASE!$A$1:$C$27,3,0)),"",VLOOKUP(D10,BASE!$A$1:$C$27,3,0))</f>
        <v/>
      </c>
      <c r="H10" s="41">
        <f t="shared" si="0"/>
        <v>0</v>
      </c>
      <c r="I10" s="42">
        <f t="shared" si="1"/>
        <v>0</v>
      </c>
      <c r="J10" s="12"/>
    </row>
    <row r="11" spans="1:10" x14ac:dyDescent="0.25">
      <c r="A11" s="10"/>
      <c r="B11" s="15"/>
      <c r="C11" s="11" t="str">
        <f>IF(ISNA(VLOOKUP(A11,BASE!$D$2:$E$21,2,FALSE)),"",VLOOKUP(A11,BASE!$D$2:$E$21,2,FALSE))</f>
        <v/>
      </c>
      <c r="D11" s="10"/>
      <c r="E11" s="11" t="str">
        <f>IF(ISNA(VLOOKUP(D11,BASE!$A$1:$C$30,2,0)),"",VLOOKUP(D11,BASE!$A$1:$C$30,2,0))</f>
        <v/>
      </c>
      <c r="F11" s="11"/>
      <c r="G11" s="11" t="str">
        <f>IF(ISNA(VLOOKUP(D11,BASE!$A$1:$C$27,3,0)),"",VLOOKUP(D11,BASE!$A$1:$C$27,3,0))</f>
        <v/>
      </c>
      <c r="H11" s="41">
        <f t="shared" si="0"/>
        <v>0</v>
      </c>
      <c r="I11" s="42">
        <f t="shared" si="1"/>
        <v>0</v>
      </c>
      <c r="J11" s="12"/>
    </row>
    <row r="12" spans="1:10" x14ac:dyDescent="0.25">
      <c r="A12" s="10"/>
      <c r="B12" s="15"/>
      <c r="C12" s="11" t="str">
        <f>IF(ISNA(VLOOKUP(A12,BASE!$D$2:$E$21,2,FALSE)),"",VLOOKUP(A12,BASE!$D$2:$E$21,2,FALSE))</f>
        <v/>
      </c>
      <c r="D12" s="10"/>
      <c r="E12" s="11" t="str">
        <f>IF(ISNA(VLOOKUP(D12,BASE!$A$1:$C$30,2,0)),"",VLOOKUP(D12,BASE!$A$1:$C$30,2,0))</f>
        <v/>
      </c>
      <c r="F12" s="11"/>
      <c r="G12" s="11" t="str">
        <f>IF(ISNA(VLOOKUP(D12,BASE!$A$1:$C$27,3,0)),"",VLOOKUP(D12,BASE!$A$1:$C$27,3,0))</f>
        <v/>
      </c>
      <c r="H12" s="41">
        <f t="shared" si="0"/>
        <v>0</v>
      </c>
      <c r="I12" s="42">
        <f t="shared" si="1"/>
        <v>0</v>
      </c>
      <c r="J12" s="12"/>
    </row>
    <row r="13" spans="1:10" x14ac:dyDescent="0.25">
      <c r="A13" s="10"/>
      <c r="B13" s="15"/>
      <c r="C13" s="11" t="str">
        <f>IF(ISNA(VLOOKUP(A13,BASE!$D$2:$E$21,2,FALSE)),"",VLOOKUP(A13,BASE!$D$2:$E$21,2,FALSE))</f>
        <v/>
      </c>
      <c r="D13" s="10"/>
      <c r="E13" s="11" t="str">
        <f>IF(ISNA(VLOOKUP(D13,BASE!$A$1:$C$30,2,0)),"",VLOOKUP(D13,BASE!$A$1:$C$30,2,0))</f>
        <v/>
      </c>
      <c r="F13" s="11"/>
      <c r="G13" s="11" t="str">
        <f>IF(ISNA(VLOOKUP(D13,BASE!$A$1:$C$27,3,0)),"",VLOOKUP(D13,BASE!$A$1:$C$27,3,0))</f>
        <v/>
      </c>
      <c r="H13" s="41">
        <f t="shared" si="0"/>
        <v>0</v>
      </c>
      <c r="I13" s="42">
        <f t="shared" si="1"/>
        <v>0</v>
      </c>
      <c r="J13" s="12"/>
    </row>
    <row r="14" spans="1:10" x14ac:dyDescent="0.25">
      <c r="A14" s="10"/>
      <c r="B14" s="15"/>
      <c r="C14" s="11" t="str">
        <f>IF(ISNA(VLOOKUP(A14,BASE!$D$2:$E$21,2,FALSE)),"",VLOOKUP(A14,BASE!$D$2:$E$21,2,FALSE))</f>
        <v/>
      </c>
      <c r="D14" s="10"/>
      <c r="E14" s="11" t="str">
        <f>IF(ISNA(VLOOKUP(D14,BASE!$A$1:$C$30,2,0)),"",VLOOKUP(D14,BASE!$A$1:$C$30,2,0))</f>
        <v/>
      </c>
      <c r="F14" s="11"/>
      <c r="G14" s="11" t="str">
        <f>IF(ISNA(VLOOKUP(D14,BASE!$A$1:$C$27,3,0)),"",VLOOKUP(D14,BASE!$A$1:$C$27,3,0))</f>
        <v/>
      </c>
      <c r="H14" s="41">
        <f t="shared" si="0"/>
        <v>0</v>
      </c>
      <c r="I14" s="42">
        <f t="shared" si="1"/>
        <v>0</v>
      </c>
      <c r="J14" s="12" t="str" cm="1">
        <f t="array" ref="J14">IF(C14="Produit Technique",(IF(sommes.si.ens($F$2:$F$35,$A$2:$A$35,A14)&lt;20,"0%",IF(sommes.si.ens($F$2:$F$35,$A$2:$A$35,A14)&lt;140,"80%","100%"))),"")</f>
        <v/>
      </c>
    </row>
    <row r="15" spans="1:10" x14ac:dyDescent="0.25">
      <c r="A15" s="10"/>
      <c r="B15" s="15"/>
      <c r="C15" s="11" t="str">
        <f>IF(ISNA(VLOOKUP(A15,BASE!$D$2:$E$21,2,FALSE)),"",VLOOKUP(A15,BASE!$D$2:$E$21,2,FALSE))</f>
        <v/>
      </c>
      <c r="D15" s="10"/>
      <c r="E15" s="11" t="str">
        <f>IF(ISNA(VLOOKUP(D15,BASE!$A$1:$C$30,2,0)),"",VLOOKUP(D15,BASE!$A$1:$C$30,2,0))</f>
        <v/>
      </c>
      <c r="F15" s="11"/>
      <c r="G15" s="11" t="str">
        <f>IF(ISNA(VLOOKUP(D15,BASE!$A$1:$C$27,3,0)),"",VLOOKUP(D15,BASE!$A$1:$C$27,3,0))</f>
        <v/>
      </c>
      <c r="H15" s="41">
        <f t="shared" si="0"/>
        <v>0</v>
      </c>
      <c r="I15" s="42">
        <f t="shared" si="1"/>
        <v>0</v>
      </c>
      <c r="J15" s="12" t="str" cm="1">
        <f t="array" ref="J15">IF(C15="Produit Technique",(IF(sommes.si.ens($F$2:$F$35,$A$2:$A$35,A15)&lt;20,"0%",IF(sommes.si.ens($F$2:$F$35,$A$2:$A$35,A15)&lt;140,"80%","100%"))),"")</f>
        <v/>
      </c>
    </row>
    <row r="16" spans="1:10" x14ac:dyDescent="0.25">
      <c r="A16" s="10"/>
      <c r="B16" s="15"/>
      <c r="C16" s="11" t="str">
        <f>IF(ISNA(VLOOKUP(A16,BASE!$D$2:$E$21,2,FALSE)),"",VLOOKUP(A16,BASE!$D$2:$E$21,2,FALSE))</f>
        <v/>
      </c>
      <c r="D16" s="10"/>
      <c r="E16" s="11" t="str">
        <f>IF(ISNA(VLOOKUP(D16,BASE!$A$1:$C$30,2,0)),"",VLOOKUP(D16,BASE!$A$1:$C$30,2,0))</f>
        <v/>
      </c>
      <c r="F16" s="11"/>
      <c r="G16" s="11" t="str">
        <f>IF(ISNA(VLOOKUP(D16,BASE!$A$1:$C$27,3,0)),"",VLOOKUP(D16,BASE!$A$1:$C$27,3,0))</f>
        <v/>
      </c>
      <c r="H16" s="41">
        <f t="shared" si="0"/>
        <v>0</v>
      </c>
      <c r="I16" s="42">
        <f t="shared" si="1"/>
        <v>0</v>
      </c>
      <c r="J16" s="12" t="str" cm="1">
        <f t="array" ref="J16">IF(C16="Produit Technique",(IF(sommes.si.ens($F$2:$F$35,$A$2:$A$35,A16)&lt;20,"0%",IF(sommes.si.ens($F$2:$F$35,$A$2:$A$35,A16)&lt;140,"80%","100%"))),"")</f>
        <v/>
      </c>
    </row>
    <row r="17" spans="1:10" x14ac:dyDescent="0.25">
      <c r="A17" s="10"/>
      <c r="B17" s="15"/>
      <c r="C17" s="11" t="str">
        <f>IF(ISNA(VLOOKUP(A17,BASE!$D$2:$E$21,2,FALSE)),"",VLOOKUP(A17,BASE!$D$2:$E$21,2,FALSE))</f>
        <v/>
      </c>
      <c r="D17" s="10"/>
      <c r="E17" s="11" t="str">
        <f>IF(ISNA(VLOOKUP(D17,BASE!$A$1:$C$30,2,0)),"",VLOOKUP(D17,BASE!$A$1:$C$30,2,0))</f>
        <v/>
      </c>
      <c r="F17" s="11"/>
      <c r="G17" s="11" t="str">
        <f>IF(ISNA(VLOOKUP(D17,BASE!$A$1:$C$27,3,0)),"",VLOOKUP(D17,BASE!$A$1:$C$27,3,0))</f>
        <v/>
      </c>
      <c r="H17" s="41">
        <f t="shared" si="0"/>
        <v>0</v>
      </c>
      <c r="I17" s="42">
        <f t="shared" si="1"/>
        <v>0</v>
      </c>
      <c r="J17" s="12" t="str" cm="1">
        <f t="array" ref="J17">IF(C17="Produit Technique",(IF(sommes.si.ens($F$2:$F$35,$A$2:$A$35,A17)&lt;20,"0%",IF(sommes.si.ens($F$2:$F$35,$A$2:$A$35,A17)&lt;140,"80%","100%"))),"")</f>
        <v/>
      </c>
    </row>
    <row r="18" spans="1:10" x14ac:dyDescent="0.25">
      <c r="A18" s="10"/>
      <c r="B18" s="15"/>
      <c r="C18" s="11" t="str">
        <f>IF(ISNA(VLOOKUP(A18,BASE!$D$2:$E$21,2,FALSE)),"",VLOOKUP(A18,BASE!$D$2:$E$21,2,FALSE))</f>
        <v/>
      </c>
      <c r="D18" s="10"/>
      <c r="E18" s="11" t="str">
        <f>IF(ISNA(VLOOKUP(D18,BASE!$A$1:$C$30,2,0)),"",VLOOKUP(D18,BASE!$A$1:$C$30,2,0))</f>
        <v/>
      </c>
      <c r="F18" s="11"/>
      <c r="G18" s="11" t="str">
        <f>IF(ISNA(VLOOKUP(D18,BASE!$A$1:$C$27,3,0)),"",VLOOKUP(D18,BASE!$A$1:$C$27,3,0))</f>
        <v/>
      </c>
      <c r="H18" s="41">
        <f t="shared" si="0"/>
        <v>0</v>
      </c>
      <c r="I18" s="42">
        <f t="shared" si="1"/>
        <v>0</v>
      </c>
      <c r="J18" s="12" t="str" cm="1">
        <f t="array" ref="J18">IF(C18="Produit Technique",(IF(sommes.si.ens($F$2:$F$35,$A$2:$A$35,A18)&lt;20,"0%",IF(sommes.si.ens($F$2:$F$35,$A$2:$A$35,A18)&lt;140,"80%","100%"))),"")</f>
        <v/>
      </c>
    </row>
    <row r="19" spans="1:10" x14ac:dyDescent="0.25">
      <c r="A19" s="10"/>
      <c r="B19" s="15"/>
      <c r="C19" s="11" t="str">
        <f>IF(ISNA(VLOOKUP(A19,BASE!$D$2:$E$21,2,FALSE)),"",VLOOKUP(A19,BASE!$D$2:$E$21,2,FALSE))</f>
        <v/>
      </c>
      <c r="D19" s="10"/>
      <c r="E19" s="11" t="str">
        <f>IF(ISNA(VLOOKUP(D19,BASE!$A$1:$C$30,2,0)),"",VLOOKUP(D19,BASE!$A$1:$C$30,2,0))</f>
        <v/>
      </c>
      <c r="F19" s="11"/>
      <c r="G19" s="11" t="str">
        <f>IF(ISNA(VLOOKUP(D19,BASE!$A$1:$C$27,3,0)),"",VLOOKUP(D19,BASE!$A$1:$C$27,3,0))</f>
        <v/>
      </c>
      <c r="H19" s="41">
        <f t="shared" si="0"/>
        <v>0</v>
      </c>
      <c r="I19" s="42">
        <f t="shared" si="1"/>
        <v>0</v>
      </c>
      <c r="J19" s="12" t="str" cm="1">
        <f t="array" ref="J19">IF(C19="Produit Technique",(IF(sommes.si.ens($F$2:$F$35,$A$2:$A$35,A19)&lt;20,"0%",IF(sommes.si.ens($F$2:$F$35,$A$2:$A$35,A19)&lt;140,"80%","100%"))),"")</f>
        <v/>
      </c>
    </row>
    <row r="20" spans="1:10" x14ac:dyDescent="0.25">
      <c r="A20" s="10"/>
      <c r="B20" s="15"/>
      <c r="C20" s="11" t="str">
        <f>IF(ISNA(VLOOKUP(A20,BASE!$D$2:$E$21,2,FALSE)),"",VLOOKUP(A20,BASE!$D$2:$E$21,2,FALSE))</f>
        <v/>
      </c>
      <c r="D20" s="10"/>
      <c r="E20" s="11" t="str">
        <f>IF(ISNA(VLOOKUP(D20,BASE!$A$1:$C$30,2,0)),"",VLOOKUP(D20,BASE!$A$1:$C$30,2,0))</f>
        <v/>
      </c>
      <c r="F20" s="11"/>
      <c r="G20" s="11" t="str">
        <f>IF(ISNA(VLOOKUP(D20,BASE!$A$1:$C$27,3,0)),"",VLOOKUP(D20,BASE!$A$1:$C$27,3,0))</f>
        <v/>
      </c>
      <c r="H20" s="41">
        <f t="shared" si="0"/>
        <v>0</v>
      </c>
      <c r="I20" s="42">
        <f t="shared" ref="I20:I43" si="3">IF(AND(D20="CARTE FNAC",F20&gt;=20),F20*G20,IF(AND(D20&lt;&gt;"Carte FNAC",F20&gt;=40),F20*G20,0))</f>
        <v>0</v>
      </c>
      <c r="J20" s="12"/>
    </row>
    <row r="21" spans="1:10" x14ac:dyDescent="0.25">
      <c r="A21" s="10"/>
      <c r="B21" s="15"/>
      <c r="C21" s="11" t="str">
        <f>IF(ISNA(VLOOKUP(A21,BASE!$D$2:$E$21,2,FALSE)),"",VLOOKUP(A21,BASE!$D$2:$E$21,2,FALSE))</f>
        <v/>
      </c>
      <c r="D21" s="10"/>
      <c r="E21" s="11" t="str">
        <f>IF(ISNA(VLOOKUP(D21,BASE!$A$1:$C$30,2,0)),"",VLOOKUP(D21,BASE!$A$1:$C$30,2,0))</f>
        <v/>
      </c>
      <c r="F21" s="11"/>
      <c r="G21" s="11" t="str">
        <f>IF(ISNA(VLOOKUP(D21,BASE!$A$1:$C$27,3,0)),"",VLOOKUP(D21,BASE!$A$1:$C$27,3,0))</f>
        <v/>
      </c>
      <c r="H21" s="41">
        <f t="shared" si="0"/>
        <v>0</v>
      </c>
      <c r="I21" s="42">
        <f t="shared" si="3"/>
        <v>0</v>
      </c>
      <c r="J21" s="12"/>
    </row>
    <row r="22" spans="1:10" x14ac:dyDescent="0.25">
      <c r="A22" s="10"/>
      <c r="B22" s="15"/>
      <c r="C22" s="11" t="str">
        <f>IF(ISNA(VLOOKUP(A22,BASE!$D$2:$E$21,2,FALSE)),"",VLOOKUP(A22,BASE!$D$2:$E$21,2,FALSE))</f>
        <v/>
      </c>
      <c r="D22" s="10"/>
      <c r="E22" s="11" t="str">
        <f>IF(ISNA(VLOOKUP(D22,BASE!$A$1:$C$30,2,0)),"",VLOOKUP(D22,BASE!$A$1:$C$30,2,0))</f>
        <v/>
      </c>
      <c r="F22" s="11"/>
      <c r="G22" s="11" t="str">
        <f>IF(ISNA(VLOOKUP(D22,BASE!$A$1:$C$27,3,0)),"",VLOOKUP(D22,BASE!$A$1:$C$27,3,0))</f>
        <v/>
      </c>
      <c r="H22" s="41">
        <f t="shared" si="0"/>
        <v>0</v>
      </c>
      <c r="I22" s="42">
        <f t="shared" si="3"/>
        <v>0</v>
      </c>
      <c r="J22" s="12"/>
    </row>
    <row r="23" spans="1:10" x14ac:dyDescent="0.25">
      <c r="A23" s="10"/>
      <c r="B23" s="15"/>
      <c r="C23" s="11" t="str">
        <f>IF(ISNA(VLOOKUP(A23,BASE!$D$2:$E$21,2,FALSE)),"",VLOOKUP(A23,BASE!$D$2:$E$21,2,FALSE))</f>
        <v/>
      </c>
      <c r="D23" s="10"/>
      <c r="E23" s="11" t="str">
        <f>IF(ISNA(VLOOKUP(D23,BASE!$A$1:$C$30,2,0)),"",VLOOKUP(D23,BASE!$A$1:$C$30,2,0))</f>
        <v/>
      </c>
      <c r="F23" s="11"/>
      <c r="G23" s="11" t="str">
        <f>IF(ISNA(VLOOKUP(D23,BASE!$A$1:$C$27,3,0)),"",VLOOKUP(D23,BASE!$A$1:$C$27,3,0))</f>
        <v/>
      </c>
      <c r="H23" s="41">
        <f t="shared" si="0"/>
        <v>0</v>
      </c>
      <c r="I23" s="42">
        <f t="shared" si="3"/>
        <v>0</v>
      </c>
      <c r="J23" s="12"/>
    </row>
    <row r="24" spans="1:10" x14ac:dyDescent="0.25">
      <c r="A24" s="10"/>
      <c r="B24" s="15"/>
      <c r="C24" s="11" t="str">
        <f>IF(ISNA(VLOOKUP(A24,BASE!$D$2:$E$21,2,FALSE)),"",VLOOKUP(A24,BASE!$D$2:$E$21,2,FALSE))</f>
        <v/>
      </c>
      <c r="D24" s="10"/>
      <c r="E24" s="11" t="str">
        <f>IF(ISNA(VLOOKUP(D24,BASE!$A$1:$C$30,2,0)),"",VLOOKUP(D24,BASE!$A$1:$C$30,2,0))</f>
        <v/>
      </c>
      <c r="F24" s="11"/>
      <c r="G24" s="11" t="str">
        <f>IF(ISNA(VLOOKUP(D24,BASE!$A$1:$C$27,3,0)),"",VLOOKUP(D24,BASE!$A$1:$C$27,3,0))</f>
        <v/>
      </c>
      <c r="H24" s="41">
        <f t="shared" si="0"/>
        <v>0</v>
      </c>
      <c r="I24" s="42">
        <f t="shared" si="3"/>
        <v>0</v>
      </c>
      <c r="J24" s="12"/>
    </row>
    <row r="25" spans="1:10" x14ac:dyDescent="0.25">
      <c r="A25" s="10"/>
      <c r="B25" s="15"/>
      <c r="C25" s="11" t="str">
        <f>IF(ISNA(VLOOKUP(A25,BASE!$D$2:$E$21,2,FALSE)),"",VLOOKUP(A25,BASE!$D$2:$E$21,2,FALSE))</f>
        <v/>
      </c>
      <c r="D25" s="10"/>
      <c r="E25" s="11" t="str">
        <f>IF(ISNA(VLOOKUP(D25,BASE!$A$1:$C$30,2,0)),"",VLOOKUP(D25,BASE!$A$1:$C$30,2,0))</f>
        <v/>
      </c>
      <c r="F25" s="11"/>
      <c r="G25" s="11" t="str">
        <f>IF(ISNA(VLOOKUP(D25,BASE!$A$1:$C$27,3,0)),"",VLOOKUP(D25,BASE!$A$1:$C$27,3,0))</f>
        <v/>
      </c>
      <c r="H25" s="41">
        <f t="shared" si="0"/>
        <v>0</v>
      </c>
      <c r="I25" s="42">
        <f t="shared" si="3"/>
        <v>0</v>
      </c>
      <c r="J25" s="12"/>
    </row>
    <row r="26" spans="1:10" x14ac:dyDescent="0.25">
      <c r="A26" s="10"/>
      <c r="B26" s="15"/>
      <c r="C26" s="11" t="str">
        <f>IF(ISNA(VLOOKUP(A26,BASE!$D$2:$E$21,2,FALSE)),"",VLOOKUP(A26,BASE!$D$2:$E$21,2,FALSE))</f>
        <v/>
      </c>
      <c r="D26" s="10"/>
      <c r="E26" s="11" t="str">
        <f>IF(ISNA(VLOOKUP(D26,BASE!$A$1:$C$30,2,0)),"",VLOOKUP(D26,BASE!$A$1:$C$30,2,0))</f>
        <v/>
      </c>
      <c r="F26" s="11"/>
      <c r="G26" s="11" t="str">
        <f>IF(ISNA(VLOOKUP(D26,BASE!$A$1:$C$27,3,0)),"",VLOOKUP(D26,BASE!$A$1:$C$27,3,0))</f>
        <v/>
      </c>
      <c r="H26" s="41">
        <f t="shared" si="0"/>
        <v>0</v>
      </c>
      <c r="I26" s="42">
        <f t="shared" si="3"/>
        <v>0</v>
      </c>
      <c r="J26" s="12"/>
    </row>
    <row r="27" spans="1:10" x14ac:dyDescent="0.25">
      <c r="A27" s="10"/>
      <c r="B27" s="15"/>
      <c r="C27" s="11" t="str">
        <f>IF(ISNA(VLOOKUP(A27,BASE!$D$2:$E$21,2,FALSE)),"",VLOOKUP(A27,BASE!$D$2:$E$21,2,FALSE))</f>
        <v/>
      </c>
      <c r="D27" s="10"/>
      <c r="E27" s="11" t="str">
        <f>IF(ISNA(VLOOKUP(D27,BASE!$A$1:$C$30,2,0)),"",VLOOKUP(D27,BASE!$A$1:$C$30,2,0))</f>
        <v/>
      </c>
      <c r="F27" s="11"/>
      <c r="G27" s="11" t="str">
        <f>IF(ISNA(VLOOKUP(D27,BASE!$A$1:$C$27,3,0)),"",VLOOKUP(D27,BASE!$A$1:$C$27,3,0))</f>
        <v/>
      </c>
      <c r="H27" s="41">
        <f t="shared" si="0"/>
        <v>0</v>
      </c>
      <c r="I27" s="42">
        <f t="shared" si="3"/>
        <v>0</v>
      </c>
      <c r="J27" s="12"/>
    </row>
    <row r="28" spans="1:10" x14ac:dyDescent="0.25">
      <c r="A28" s="10"/>
      <c r="B28" s="15"/>
      <c r="C28" s="11" t="str">
        <f>IF(ISNA(VLOOKUP(A28,BASE!$D$2:$E$21,2,FALSE)),"",VLOOKUP(A28,BASE!$D$2:$E$21,2,FALSE))</f>
        <v/>
      </c>
      <c r="D28" s="10"/>
      <c r="E28" s="11" t="str">
        <f>IF(ISNA(VLOOKUP(D28,BASE!$A$1:$C$30,2,0)),"",VLOOKUP(D28,BASE!$A$1:$C$30,2,0))</f>
        <v/>
      </c>
      <c r="F28" s="11"/>
      <c r="G28" s="11" t="str">
        <f>IF(ISNA(VLOOKUP(D28,BASE!$A$1:$C$27,3,0)),"",VLOOKUP(D28,BASE!$A$1:$C$27,3,0))</f>
        <v/>
      </c>
      <c r="H28" s="41">
        <f t="shared" si="0"/>
        <v>0</v>
      </c>
      <c r="I28" s="42">
        <f t="shared" si="3"/>
        <v>0</v>
      </c>
      <c r="J28" s="12"/>
    </row>
    <row r="29" spans="1:10" x14ac:dyDescent="0.25">
      <c r="A29" s="10"/>
      <c r="B29" s="15"/>
      <c r="C29" s="11" t="str">
        <f>IF(ISNA(VLOOKUP(A29,BASE!$D$2:$E$21,2,FALSE)),"",VLOOKUP(A29,BASE!$D$2:$E$21,2,FALSE))</f>
        <v/>
      </c>
      <c r="D29" s="10"/>
      <c r="E29" s="11" t="str">
        <f>IF(ISNA(VLOOKUP(D29,BASE!$A$1:$C$30,2,0)),"",VLOOKUP(D29,BASE!$A$1:$C$30,2,0))</f>
        <v/>
      </c>
      <c r="F29" s="11"/>
      <c r="G29" s="11" t="str">
        <f>IF(ISNA(VLOOKUP(D29,BASE!$A$1:$C$27,3,0)),"",VLOOKUP(D29,BASE!$A$1:$C$27,3,0))</f>
        <v/>
      </c>
      <c r="H29" s="41">
        <f t="shared" si="0"/>
        <v>0</v>
      </c>
      <c r="I29" s="42">
        <f t="shared" si="3"/>
        <v>0</v>
      </c>
      <c r="J29" s="12"/>
    </row>
    <row r="30" spans="1:10" x14ac:dyDescent="0.25">
      <c r="A30" s="10"/>
      <c r="B30" s="15"/>
      <c r="C30" s="11" t="str">
        <f>IF(ISNA(VLOOKUP(A30,BASE!$D$2:$E$21,2,FALSE)),"",VLOOKUP(A30,BASE!$D$2:$E$21,2,FALSE))</f>
        <v/>
      </c>
      <c r="D30" s="10"/>
      <c r="E30" s="11" t="str">
        <f>IF(ISNA(VLOOKUP(D30,BASE!$A$1:$C$30,2,0)),"",VLOOKUP(D30,BASE!$A$1:$C$30,2,0))</f>
        <v/>
      </c>
      <c r="F30" s="11"/>
      <c r="G30" s="11" t="str">
        <f>IF(ISNA(VLOOKUP(D30,BASE!$A$1:$C$27,3,0)),"",VLOOKUP(D30,BASE!$A$1:$C$27,3,0))</f>
        <v/>
      </c>
      <c r="H30" s="41">
        <f t="shared" si="0"/>
        <v>0</v>
      </c>
      <c r="I30" s="42">
        <f t="shared" si="3"/>
        <v>0</v>
      </c>
      <c r="J30" s="12"/>
    </row>
    <row r="31" spans="1:10" x14ac:dyDescent="0.25">
      <c r="A31" s="10"/>
      <c r="B31" s="15"/>
      <c r="C31" s="11" t="str">
        <f>IF(ISNA(VLOOKUP(A31,BASE!$D$2:$E$21,2,FALSE)),"",VLOOKUP(A31,BASE!$D$2:$E$21,2,FALSE))</f>
        <v/>
      </c>
      <c r="D31" s="10"/>
      <c r="E31" s="11" t="str">
        <f>IF(ISNA(VLOOKUP(D31,BASE!$A$1:$C$30,2,0)),"",VLOOKUP(D31,BASE!$A$1:$C$30,2,0))</f>
        <v/>
      </c>
      <c r="F31" s="11"/>
      <c r="G31" s="11" t="str">
        <f>IF(ISNA(VLOOKUP(D31,BASE!$A$1:$C$27,3,0)),"",VLOOKUP(D31,BASE!$A$1:$C$27,3,0))</f>
        <v/>
      </c>
      <c r="H31" s="41">
        <f t="shared" si="0"/>
        <v>0</v>
      </c>
      <c r="I31" s="42">
        <f t="shared" si="3"/>
        <v>0</v>
      </c>
      <c r="J31" s="12"/>
    </row>
    <row r="32" spans="1:10" x14ac:dyDescent="0.25">
      <c r="A32" s="10"/>
      <c r="B32" s="15"/>
      <c r="C32" s="11" t="str">
        <f>IF(ISNA(VLOOKUP(A32,BASE!$D$2:$E$21,2,FALSE)),"",VLOOKUP(A32,BASE!$D$2:$E$21,2,FALSE))</f>
        <v/>
      </c>
      <c r="D32" s="10"/>
      <c r="E32" s="11" t="str">
        <f>IF(ISNA(VLOOKUP(D32,BASE!$A$1:$C$30,2,0)),"",VLOOKUP(D32,BASE!$A$1:$C$30,2,0))</f>
        <v/>
      </c>
      <c r="F32" s="11"/>
      <c r="G32" s="11" t="str">
        <f>IF(ISNA(VLOOKUP(D32,BASE!$A$1:$C$27,3,0)),"",VLOOKUP(D32,BASE!$A$1:$C$27,3,0))</f>
        <v/>
      </c>
      <c r="H32" s="41">
        <f t="shared" si="0"/>
        <v>0</v>
      </c>
      <c r="I32" s="42">
        <f t="shared" si="3"/>
        <v>0</v>
      </c>
      <c r="J32" s="12"/>
    </row>
    <row r="33" spans="1:10" x14ac:dyDescent="0.25">
      <c r="A33" s="10"/>
      <c r="B33" s="15"/>
      <c r="C33" s="11" t="str">
        <f>IF(ISNA(VLOOKUP(A33,BASE!$D$2:$E$21,2,FALSE)),"",VLOOKUP(A33,BASE!$D$2:$E$21,2,FALSE))</f>
        <v/>
      </c>
      <c r="D33" s="10"/>
      <c r="E33" s="11" t="str">
        <f>IF(ISNA(VLOOKUP(D33,BASE!$A$1:$C$30,2,0)),"",VLOOKUP(D33,BASE!$A$1:$C$30,2,0))</f>
        <v/>
      </c>
      <c r="F33" s="11"/>
      <c r="G33" s="11" t="str">
        <f>IF(ISNA(VLOOKUP(D33,BASE!$A$1:$C$27,3,0)),"",VLOOKUP(D33,BASE!$A$1:$C$27,3,0))</f>
        <v/>
      </c>
      <c r="H33" s="41">
        <f t="shared" si="0"/>
        <v>0</v>
      </c>
      <c r="I33" s="42">
        <f t="shared" si="3"/>
        <v>0</v>
      </c>
      <c r="J33" s="12"/>
    </row>
    <row r="34" spans="1:10" x14ac:dyDescent="0.25">
      <c r="A34" s="10"/>
      <c r="B34" s="15"/>
      <c r="C34" s="11" t="str">
        <f>IF(ISNA(VLOOKUP(A34,BASE!$D$2:$E$21,2,FALSE)),"",VLOOKUP(A34,BASE!$D$2:$E$21,2,FALSE))</f>
        <v/>
      </c>
      <c r="D34" s="10"/>
      <c r="E34" s="11" t="str">
        <f>IF(ISNA(VLOOKUP(D34,BASE!$A$1:$C$30,2,0)),"",VLOOKUP(D34,BASE!$A$1:$C$30,2,0))</f>
        <v/>
      </c>
      <c r="F34" s="11"/>
      <c r="G34" s="11" t="str">
        <f>IF(ISNA(VLOOKUP(D34,BASE!$A$1:$C$27,3,0)),"",VLOOKUP(D34,BASE!$A$1:$C$27,3,0))</f>
        <v/>
      </c>
      <c r="H34" s="41">
        <f t="shared" si="0"/>
        <v>0</v>
      </c>
      <c r="I34" s="42">
        <f t="shared" si="3"/>
        <v>0</v>
      </c>
      <c r="J34" s="12"/>
    </row>
    <row r="35" spans="1:10" x14ac:dyDescent="0.25">
      <c r="A35" s="10"/>
      <c r="B35" s="15"/>
      <c r="C35" s="11" t="str">
        <f>IF(ISNA(VLOOKUP(A35,BASE!$D$2:$E$21,2,FALSE)),"",VLOOKUP(A35,BASE!$D$2:$E$21,2,FALSE))</f>
        <v/>
      </c>
      <c r="D35" s="10"/>
      <c r="E35" s="11" t="str">
        <f>IF(ISNA(VLOOKUP(D35,BASE!$A$1:$C$30,2,0)),"",VLOOKUP(D35,BASE!$A$1:$C$30,2,0))</f>
        <v/>
      </c>
      <c r="F35" s="11"/>
      <c r="G35" s="11" t="str">
        <f>IF(ISNA(VLOOKUP(D35,BASE!$A$1:$C$27,3,0)),"",VLOOKUP(D35,BASE!$A$1:$C$27,3,0))</f>
        <v/>
      </c>
      <c r="H35" s="41">
        <f t="shared" si="0"/>
        <v>0</v>
      </c>
      <c r="I35" s="42">
        <f t="shared" si="3"/>
        <v>0</v>
      </c>
      <c r="J35" s="12" t="str" cm="1">
        <f t="array" ref="J35">IF(C35="Produit Technique",(IF(sommes.si.ens($F$2:$F$35,$A$2:$A$35,A35)&lt;20,"0%",IF(sommes.si.ens($F$2:$F$35,$A$2:$A$35,A35)&lt;140,"80%","100%"))),"")</f>
        <v/>
      </c>
    </row>
    <row r="36" spans="1:10" x14ac:dyDescent="0.25">
      <c r="A36" s="10"/>
      <c r="B36" s="15"/>
      <c r="C36" s="11" t="str">
        <f>IF(ISNA(VLOOKUP(A36,BASE!$D$2:$E$21,2,FALSE)),"",VLOOKUP(A36,BASE!$D$2:$E$21,2,FALSE))</f>
        <v/>
      </c>
      <c r="D36" s="10"/>
      <c r="E36" s="11" t="str">
        <f>IF(ISNA(VLOOKUP(D36,BASE!$A$1:$C$30,2,0)),"",VLOOKUP(D36,BASE!$A$1:$C$30,2,0))</f>
        <v/>
      </c>
      <c r="F36" s="11"/>
      <c r="G36" s="11" t="str">
        <f>IF(ISNA(VLOOKUP(D36,BASE!$A$1:$C$27,3,0)),"",VLOOKUP(D36,BASE!$A$1:$C$27,3,0))</f>
        <v/>
      </c>
      <c r="H36" s="41">
        <f t="shared" si="0"/>
        <v>0</v>
      </c>
      <c r="I36" s="42">
        <f t="shared" si="3"/>
        <v>0</v>
      </c>
      <c r="J36" s="12" t="str" cm="1">
        <f t="array" ref="J36">IF(C36="Produit Technique",(IF(sommes.si.ens($F$2:$F$35,$A$2:$A$35,A36)&lt;20,"0%",IF(sommes.si.ens($F$2:$F$35,$A$2:$A$35,A36)&lt;140,"80%","100%"))),"")</f>
        <v/>
      </c>
    </row>
    <row r="37" spans="1:10" x14ac:dyDescent="0.25">
      <c r="A37" s="10"/>
      <c r="B37" s="15"/>
      <c r="C37" s="11" t="str">
        <f>IF(ISNA(VLOOKUP(A37,BASE!$D$2:$E$21,2,FALSE)),"",VLOOKUP(A37,BASE!$D$2:$E$21,2,FALSE))</f>
        <v/>
      </c>
      <c r="D37" s="10"/>
      <c r="E37" s="11" t="str">
        <f>IF(ISNA(VLOOKUP(D37,BASE!$A$1:$C$30,2,0)),"",VLOOKUP(D37,BASE!$A$1:$C$30,2,0))</f>
        <v/>
      </c>
      <c r="F37" s="11"/>
      <c r="G37" s="11" t="str">
        <f>IF(ISNA(VLOOKUP(D37,BASE!$A$1:$C$27,3,0)),"",VLOOKUP(D37,BASE!$A$1:$C$27,3,0))</f>
        <v/>
      </c>
      <c r="H37" s="41">
        <f t="shared" si="0"/>
        <v>0</v>
      </c>
      <c r="I37" s="42">
        <f t="shared" si="3"/>
        <v>0</v>
      </c>
      <c r="J37" s="12" t="str" cm="1">
        <f t="array" ref="J37">IF(C37="Produit Technique",(IF(sommes.si.ens($F$2:$F$35,$A$2:$A$35,A37)&lt;20,"0%",IF(sommes.si.ens($F$2:$F$35,$A$2:$A$35,A37)&lt;140,"80%","100%"))),"")</f>
        <v/>
      </c>
    </row>
    <row r="38" spans="1:10" x14ac:dyDescent="0.25">
      <c r="A38" s="10"/>
      <c r="B38" s="15"/>
      <c r="C38" s="11" t="str">
        <f>IF(ISNA(VLOOKUP(A38,BASE!$D$2:$E$21,2,FALSE)),"",VLOOKUP(A38,BASE!$D$2:$E$21,2,FALSE))</f>
        <v/>
      </c>
      <c r="D38" s="10"/>
      <c r="E38" s="11" t="str">
        <f>IF(ISNA(VLOOKUP(D38,BASE!$A$1:$C$30,2,0)),"",VLOOKUP(D38,BASE!$A$1:$C$30,2,0))</f>
        <v/>
      </c>
      <c r="F38" s="11"/>
      <c r="G38" s="11" t="str">
        <f>IF(ISNA(VLOOKUP(D38,BASE!$A$1:$C$27,3,0)),"",VLOOKUP(D38,BASE!$A$1:$C$27,3,0))</f>
        <v/>
      </c>
      <c r="H38" s="41">
        <f t="shared" si="0"/>
        <v>0</v>
      </c>
      <c r="I38" s="42">
        <f t="shared" si="3"/>
        <v>0</v>
      </c>
    </row>
    <row r="39" spans="1:10" x14ac:dyDescent="0.25">
      <c r="A39" s="10"/>
      <c r="B39" s="15"/>
      <c r="C39" s="11" t="str">
        <f>IF(ISNA(VLOOKUP(A39,BASE!$D$2:$E$21,2,FALSE)),"",VLOOKUP(A39,BASE!$D$2:$E$21,2,FALSE))</f>
        <v/>
      </c>
      <c r="D39" s="10"/>
      <c r="E39" s="11" t="str">
        <f>IF(ISNA(VLOOKUP(D39,BASE!$A$1:$C$30,2,0)),"",VLOOKUP(D39,BASE!$A$1:$C$30,2,0))</f>
        <v/>
      </c>
      <c r="F39" s="11"/>
      <c r="G39" s="11" t="str">
        <f>IF(ISNA(VLOOKUP(D39,BASE!$A$1:$C$27,3,0)),"",VLOOKUP(D39,BASE!$A$1:$C$27,3,0))</f>
        <v/>
      </c>
      <c r="H39" s="41">
        <f t="shared" si="0"/>
        <v>0</v>
      </c>
      <c r="I39" s="42">
        <f t="shared" si="3"/>
        <v>0</v>
      </c>
    </row>
    <row r="40" spans="1:10" x14ac:dyDescent="0.25">
      <c r="A40" s="10"/>
      <c r="B40" s="15"/>
      <c r="C40" s="11" t="str">
        <f>IF(ISNA(VLOOKUP(A40,BASE!$D$2:$E$21,2,FALSE)),"",VLOOKUP(A40,BASE!$D$2:$E$21,2,FALSE))</f>
        <v/>
      </c>
      <c r="D40" s="10"/>
      <c r="E40" s="11" t="str">
        <f>IF(ISNA(VLOOKUP(D40,BASE!$A$1:$C$30,2,0)),"",VLOOKUP(D40,BASE!$A$1:$C$30,2,0))</f>
        <v/>
      </c>
      <c r="F40" s="11"/>
      <c r="G40" s="11" t="str">
        <f>IF(ISNA(VLOOKUP(D40,BASE!$A$1:$C$27,3,0)),"",VLOOKUP(D40,BASE!$A$1:$C$27,3,0))</f>
        <v/>
      </c>
      <c r="H40" s="41">
        <f t="shared" si="0"/>
        <v>0</v>
      </c>
      <c r="I40" s="42">
        <f t="shared" si="3"/>
        <v>0</v>
      </c>
    </row>
    <row r="41" spans="1:10" x14ac:dyDescent="0.25">
      <c r="A41" s="10"/>
      <c r="B41" s="15"/>
      <c r="C41" s="11" t="str">
        <f>IF(ISNA(VLOOKUP(A41,BASE!$D$2:$E$21,2,FALSE)),"",VLOOKUP(A41,BASE!$D$2:$E$21,2,FALSE))</f>
        <v/>
      </c>
      <c r="D41" s="10"/>
      <c r="E41" s="11" t="str">
        <f>IF(ISNA(VLOOKUP(D41,BASE!$A$1:$C$30,2,0)),"",VLOOKUP(D41,BASE!$A$1:$C$30,2,0))</f>
        <v/>
      </c>
      <c r="F41" s="11"/>
      <c r="G41" s="11" t="str">
        <f>IF(ISNA(VLOOKUP(D41,BASE!$A$1:$C$27,3,0)),"",VLOOKUP(D41,BASE!$A$1:$C$27,3,0))</f>
        <v/>
      </c>
      <c r="H41" s="41">
        <f t="shared" si="0"/>
        <v>0</v>
      </c>
      <c r="I41" s="42">
        <f t="shared" si="3"/>
        <v>0</v>
      </c>
    </row>
    <row r="42" spans="1:10" x14ac:dyDescent="0.25">
      <c r="A42" s="10"/>
      <c r="B42" s="15"/>
      <c r="C42" s="11" t="str">
        <f>IF(ISNA(VLOOKUP(A42,BASE!$D$2:$E$21,2,FALSE)),"",VLOOKUP(A42,BASE!$D$2:$E$21,2,FALSE))</f>
        <v/>
      </c>
      <c r="D42" s="10"/>
      <c r="E42" s="11" t="str">
        <f>IF(ISNA(VLOOKUP(D42,BASE!$A$1:$C$30,2,0)),"",VLOOKUP(D42,BASE!$A$1:$C$30,2,0))</f>
        <v/>
      </c>
      <c r="F42" s="11"/>
      <c r="G42" s="11" t="str">
        <f>IF(ISNA(VLOOKUP(D42,BASE!$A$1:$C$27,3,0)),"",VLOOKUP(D42,BASE!$A$1:$C$27,3,0))</f>
        <v/>
      </c>
      <c r="H42" s="41">
        <f t="shared" si="0"/>
        <v>0</v>
      </c>
      <c r="I42" s="42">
        <f t="shared" si="3"/>
        <v>0</v>
      </c>
    </row>
    <row r="43" spans="1:10" x14ac:dyDescent="0.25">
      <c r="A43" s="10"/>
      <c r="B43" s="15"/>
      <c r="C43" s="11" t="str">
        <f>IF(ISNA(VLOOKUP(A43,BASE!$D$2:$E$21,2,FALSE)),"",VLOOKUP(A43,BASE!$D$2:$E$21,2,FALSE))</f>
        <v/>
      </c>
      <c r="D43" s="10"/>
      <c r="E43" s="11" t="str">
        <f>IF(ISNA(VLOOKUP(D43,BASE!$A$1:$C$30,2,0)),"",VLOOKUP(D43,BASE!$A$1:$C$30,2,0))</f>
        <v/>
      </c>
      <c r="F43" s="11"/>
      <c r="G43" s="11" t="str">
        <f>IF(ISNA(VLOOKUP(D43,BASE!$A$1:$C$27,3,0)),"",VLOOKUP(D43,BASE!$A$1:$C$27,3,0))</f>
        <v/>
      </c>
      <c r="H43" s="41">
        <f t="shared" si="0"/>
        <v>0</v>
      </c>
      <c r="I43" s="42">
        <f t="shared" si="3"/>
        <v>0</v>
      </c>
    </row>
    <row r="44" spans="1:10" x14ac:dyDescent="0.25">
      <c r="A44" s="10"/>
      <c r="B44" s="15"/>
      <c r="C44" s="11" t="str">
        <f>IF(ISNA(VLOOKUP(A44,BASE!$D$2:$E$21,2,FALSE)),"",VLOOKUP(A44,BASE!$D$2:$E$21,2,FALSE))</f>
        <v/>
      </c>
      <c r="D44" s="10"/>
      <c r="E44" s="11" t="str">
        <f>IF(ISNA(VLOOKUP(D44,BASE!$A$1:$C$30,2,0)),"",VLOOKUP(D44,BASE!$A$1:$C$30,2,0))</f>
        <v/>
      </c>
      <c r="F44" s="11"/>
      <c r="G44" s="11" t="str">
        <f>IF(ISNA(VLOOKUP(D44,BASE!$A$1:$C$27,3,0)),"",VLOOKUP(D44,BASE!$A$1:$C$27,3,0))</f>
        <v/>
      </c>
      <c r="H44" s="41">
        <f t="shared" si="0"/>
        <v>0</v>
      </c>
      <c r="I44" s="42">
        <f t="shared" ref="I44:I48" si="4">IF(AND(D44="CARTE FNAC",F44&gt;=20),F44*G44,IF(AND(D44&lt;&gt;"Carte FNAC",F44&gt;=40),F44*G44,0))</f>
        <v>0</v>
      </c>
    </row>
    <row r="45" spans="1:10" x14ac:dyDescent="0.25">
      <c r="A45" s="10"/>
      <c r="B45" s="15"/>
      <c r="C45" s="11" t="str">
        <f>IF(ISNA(VLOOKUP(A45,BASE!$D$2:$E$21,2,FALSE)),"",VLOOKUP(A45,BASE!$D$2:$E$21,2,FALSE))</f>
        <v/>
      </c>
      <c r="D45" s="10"/>
      <c r="E45" s="11" t="str">
        <f>IF(ISNA(VLOOKUP(D45,BASE!$A$1:$C$30,2,0)),"",VLOOKUP(D45,BASE!$A$1:$C$30,2,0))</f>
        <v/>
      </c>
      <c r="F45" s="11"/>
      <c r="G45" s="11" t="str">
        <f>IF(ISNA(VLOOKUP(D45,BASE!$A$1:$C$27,3,0)),"",VLOOKUP(D45,BASE!$A$1:$C$27,3,0))</f>
        <v/>
      </c>
      <c r="H45" s="41">
        <f t="shared" si="0"/>
        <v>0</v>
      </c>
      <c r="I45" s="42">
        <f t="shared" si="4"/>
        <v>0</v>
      </c>
    </row>
    <row r="46" spans="1:10" x14ac:dyDescent="0.25">
      <c r="A46" s="10"/>
      <c r="B46" s="15"/>
      <c r="C46" s="11" t="str">
        <f>IF(ISNA(VLOOKUP(A46,BASE!$D$2:$E$21,2,FALSE)),"",VLOOKUP(A46,BASE!$D$2:$E$21,2,FALSE))</f>
        <v/>
      </c>
      <c r="D46" s="10"/>
      <c r="E46" s="11" t="str">
        <f>IF(ISNA(VLOOKUP(D46,BASE!$A$1:$C$30,2,0)),"",VLOOKUP(D46,BASE!$A$1:$C$30,2,0))</f>
        <v/>
      </c>
      <c r="F46" s="11"/>
      <c r="G46" s="11" t="str">
        <f>IF(ISNA(VLOOKUP(D46,BASE!$A$1:$C$27,3,0)),"",VLOOKUP(D46,BASE!$A$1:$C$27,3,0))</f>
        <v/>
      </c>
      <c r="H46" s="41">
        <f t="shared" si="0"/>
        <v>0</v>
      </c>
      <c r="I46" s="42">
        <f t="shared" si="4"/>
        <v>0</v>
      </c>
    </row>
    <row r="47" spans="1:10" x14ac:dyDescent="0.25">
      <c r="A47" s="10"/>
      <c r="B47" s="15"/>
      <c r="C47" s="11" t="str">
        <f>IF(ISNA(VLOOKUP(A47,BASE!$D$2:$E$21,2,FALSE)),"",VLOOKUP(A47,BASE!$D$2:$E$21,2,FALSE))</f>
        <v/>
      </c>
      <c r="D47" s="10"/>
      <c r="E47" s="11" t="str">
        <f>IF(ISNA(VLOOKUP(D47,BASE!$A$1:$C$30,2,0)),"",VLOOKUP(D47,BASE!$A$1:$C$30,2,0))</f>
        <v/>
      </c>
      <c r="F47" s="11"/>
      <c r="G47" s="11" t="str">
        <f>IF(ISNA(VLOOKUP(D47,BASE!$A$1:$C$27,3,0)),"",VLOOKUP(D47,BASE!$A$1:$C$27,3,0))</f>
        <v/>
      </c>
      <c r="H47" s="41">
        <f t="shared" si="0"/>
        <v>0</v>
      </c>
      <c r="I47" s="42">
        <f t="shared" si="4"/>
        <v>0</v>
      </c>
    </row>
    <row r="48" spans="1:10" x14ac:dyDescent="0.25">
      <c r="A48" s="10"/>
      <c r="B48" s="15"/>
      <c r="C48" s="11" t="str">
        <f>IF(ISNA(VLOOKUP(A48,BASE!$D$2:$E$21,2,FALSE)),"",VLOOKUP(A48,BASE!$D$2:$E$21,2,FALSE))</f>
        <v/>
      </c>
      <c r="D48" s="10"/>
      <c r="E48" s="11" t="str">
        <f>IF(ISNA(VLOOKUP(D48,BASE!$A$1:$C$30,2,0)),"",VLOOKUP(D48,BASE!$A$1:$C$30,2,0))</f>
        <v/>
      </c>
      <c r="F48" s="11"/>
      <c r="G48" s="11" t="str">
        <f>IF(ISNA(VLOOKUP(D48,BASE!$A$1:$C$27,3,0)),"",VLOOKUP(D48,BASE!$A$1:$C$27,3,0))</f>
        <v/>
      </c>
      <c r="H48" s="41">
        <f t="shared" si="0"/>
        <v>0</v>
      </c>
      <c r="I48" s="42">
        <f t="shared" si="4"/>
        <v>0</v>
      </c>
    </row>
    <row r="49" spans="1:9" x14ac:dyDescent="0.25">
      <c r="A49" s="10"/>
      <c r="B49" s="15"/>
      <c r="C49" s="11" t="str">
        <f>IF(ISNA(VLOOKUP(A49,BASE!$D$2:$E$21,2,FALSE)),"",VLOOKUP(A49,BASE!$D$2:$E$21,2,FALSE))</f>
        <v/>
      </c>
      <c r="D49" s="10"/>
      <c r="E49" s="11" t="str">
        <f>IF(ISNA(VLOOKUP(D49,BASE!$A$1:$C$30,2,0)),"",VLOOKUP(D49,BASE!$A$1:$C$30,2,0))</f>
        <v/>
      </c>
      <c r="F49" s="11"/>
      <c r="G49" s="11" t="str">
        <f>IF(ISNA(VLOOKUP(D49,BASE!$A$1:$C$27,3,0)),"",VLOOKUP(D49,BASE!$A$1:$C$27,3,0))</f>
        <v/>
      </c>
      <c r="H49" s="41">
        <f t="shared" si="0"/>
        <v>0</v>
      </c>
      <c r="I49" s="42">
        <f t="shared" ref="I49:I72" si="5">IF(AND(D49="CARTE FNAC",F49&gt;=20),F49*G49,IF(AND(D49&lt;&gt;"Carte FNAC",F49&gt;=40),F49*G49,0))</f>
        <v>0</v>
      </c>
    </row>
    <row r="50" spans="1:9" x14ac:dyDescent="0.25">
      <c r="A50" s="10"/>
      <c r="B50" s="15"/>
      <c r="C50" s="11" t="str">
        <f>IF(ISNA(VLOOKUP(A50,BASE!$D$2:$E$21,2,FALSE)),"",VLOOKUP(A50,BASE!$D$2:$E$21,2,FALSE))</f>
        <v/>
      </c>
      <c r="D50" s="10"/>
      <c r="E50" s="11" t="str">
        <f>IF(ISNA(VLOOKUP(D50,BASE!$A$1:$C$30,2,0)),"",VLOOKUP(D50,BASE!$A$1:$C$30,2,0))</f>
        <v/>
      </c>
      <c r="F50" s="11"/>
      <c r="G50" s="11" t="str">
        <f>IF(ISNA(VLOOKUP(D50,BASE!$A$1:$C$27,3,0)),"",VLOOKUP(D50,BASE!$A$1:$C$27,3,0))</f>
        <v/>
      </c>
      <c r="H50" s="41">
        <f t="shared" si="0"/>
        <v>0</v>
      </c>
      <c r="I50" s="42">
        <f t="shared" si="5"/>
        <v>0</v>
      </c>
    </row>
    <row r="51" spans="1:9" x14ac:dyDescent="0.25">
      <c r="A51" s="10"/>
      <c r="B51" s="15"/>
      <c r="C51" s="11" t="str">
        <f>IF(ISNA(VLOOKUP(A51,BASE!$D$2:$E$21,2,FALSE)),"",VLOOKUP(A51,BASE!$D$2:$E$21,2,FALSE))</f>
        <v/>
      </c>
      <c r="D51" s="10"/>
      <c r="E51" s="11" t="str">
        <f>IF(ISNA(VLOOKUP(D51,BASE!$A$1:$C$30,2,0)),"",VLOOKUP(D51,BASE!$A$1:$C$30,2,0))</f>
        <v/>
      </c>
      <c r="F51" s="11"/>
      <c r="G51" s="11" t="str">
        <f>IF(ISNA(VLOOKUP(D51,BASE!$A$1:$C$27,3,0)),"",VLOOKUP(D51,BASE!$A$1:$C$27,3,0))</f>
        <v/>
      </c>
      <c r="H51" s="41">
        <f t="shared" si="0"/>
        <v>0</v>
      </c>
      <c r="I51" s="42">
        <f t="shared" si="5"/>
        <v>0</v>
      </c>
    </row>
    <row r="52" spans="1:9" x14ac:dyDescent="0.25">
      <c r="A52" s="10"/>
      <c r="B52" s="15"/>
      <c r="C52" s="11" t="str">
        <f>IF(ISNA(VLOOKUP(A52,BASE!$D$2:$E$21,2,FALSE)),"",VLOOKUP(A52,BASE!$D$2:$E$21,2,FALSE))</f>
        <v/>
      </c>
      <c r="D52" s="10"/>
      <c r="E52" s="11" t="str">
        <f>IF(ISNA(VLOOKUP(D52,BASE!$A$1:$C$30,2,0)),"",VLOOKUP(D52,BASE!$A$1:$C$30,2,0))</f>
        <v/>
      </c>
      <c r="F52" s="11"/>
      <c r="G52" s="11" t="str">
        <f>IF(ISNA(VLOOKUP(D52,BASE!$A$1:$C$27,3,0)),"",VLOOKUP(D52,BASE!$A$1:$C$27,3,0))</f>
        <v/>
      </c>
      <c r="H52" s="41">
        <f t="shared" si="0"/>
        <v>0</v>
      </c>
      <c r="I52" s="42">
        <f t="shared" si="5"/>
        <v>0</v>
      </c>
    </row>
    <row r="53" spans="1:9" x14ac:dyDescent="0.25">
      <c r="A53" s="10"/>
      <c r="B53" s="15"/>
      <c r="C53" s="11" t="str">
        <f>IF(ISNA(VLOOKUP(A53,BASE!$D$2:$E$21,2,FALSE)),"",VLOOKUP(A53,BASE!$D$2:$E$21,2,FALSE))</f>
        <v/>
      </c>
      <c r="D53" s="10"/>
      <c r="E53" s="11" t="str">
        <f>IF(ISNA(VLOOKUP(D53,BASE!$A$1:$C$30,2,0)),"",VLOOKUP(D53,BASE!$A$1:$C$30,2,0))</f>
        <v/>
      </c>
      <c r="F53" s="11"/>
      <c r="G53" s="11" t="str">
        <f>IF(ISNA(VLOOKUP(D53,BASE!$A$1:$C$27,3,0)),"",VLOOKUP(D53,BASE!$A$1:$C$27,3,0))</f>
        <v/>
      </c>
      <c r="H53" s="41">
        <f t="shared" si="0"/>
        <v>0</v>
      </c>
      <c r="I53" s="42">
        <f t="shared" si="5"/>
        <v>0</v>
      </c>
    </row>
    <row r="54" spans="1:9" x14ac:dyDescent="0.25">
      <c r="A54" s="10"/>
      <c r="B54" s="15"/>
      <c r="C54" s="11" t="str">
        <f>IF(ISNA(VLOOKUP(A54,BASE!$D$2:$E$21,2,FALSE)),"",VLOOKUP(A54,BASE!$D$2:$E$21,2,FALSE))</f>
        <v/>
      </c>
      <c r="D54" s="10"/>
      <c r="E54" s="11" t="str">
        <f>IF(ISNA(VLOOKUP(D54,BASE!$A$1:$C$30,2,0)),"",VLOOKUP(D54,BASE!$A$1:$C$30,2,0))</f>
        <v/>
      </c>
      <c r="F54" s="11"/>
      <c r="G54" s="11" t="str">
        <f>IF(ISNA(VLOOKUP(D54,BASE!$A$1:$C$27,3,0)),"",VLOOKUP(D54,BASE!$A$1:$C$27,3,0))</f>
        <v/>
      </c>
      <c r="H54" s="41">
        <f t="shared" si="0"/>
        <v>0</v>
      </c>
      <c r="I54" s="42">
        <f t="shared" si="5"/>
        <v>0</v>
      </c>
    </row>
    <row r="55" spans="1:9" x14ac:dyDescent="0.25">
      <c r="A55" s="10"/>
      <c r="B55" s="15"/>
      <c r="C55" s="11" t="str">
        <f>IF(ISNA(VLOOKUP(A55,BASE!$D$2:$E$21,2,FALSE)),"",VLOOKUP(A55,BASE!$D$2:$E$21,2,FALSE))</f>
        <v/>
      </c>
      <c r="D55" s="10"/>
      <c r="E55" s="11" t="str">
        <f>IF(ISNA(VLOOKUP(D55,BASE!$A$1:$C$30,2,0)),"",VLOOKUP(D55,BASE!$A$1:$C$30,2,0))</f>
        <v/>
      </c>
      <c r="F55" s="11"/>
      <c r="G55" s="11" t="str">
        <f>IF(ISNA(VLOOKUP(D55,BASE!$A$1:$C$27,3,0)),"",VLOOKUP(D55,BASE!$A$1:$C$27,3,0))</f>
        <v/>
      </c>
      <c r="H55" s="41">
        <f t="shared" si="0"/>
        <v>0</v>
      </c>
      <c r="I55" s="42">
        <f t="shared" si="5"/>
        <v>0</v>
      </c>
    </row>
    <row r="56" spans="1:9" x14ac:dyDescent="0.25">
      <c r="A56" s="10"/>
      <c r="B56" s="15"/>
      <c r="C56" s="11" t="str">
        <f>IF(ISNA(VLOOKUP(A56,BASE!$D$2:$E$21,2,FALSE)),"",VLOOKUP(A56,BASE!$D$2:$E$21,2,FALSE))</f>
        <v/>
      </c>
      <c r="D56" s="10"/>
      <c r="E56" s="11" t="str">
        <f>IF(ISNA(VLOOKUP(D56,BASE!$A$1:$C$30,2,0)),"",VLOOKUP(D56,BASE!$A$1:$C$30,2,0))</f>
        <v/>
      </c>
      <c r="F56" s="11"/>
      <c r="G56" s="11" t="str">
        <f>IF(ISNA(VLOOKUP(D56,BASE!$A$1:$C$27,3,0)),"",VLOOKUP(D56,BASE!$A$1:$C$27,3,0))</f>
        <v/>
      </c>
      <c r="H56" s="41">
        <f t="shared" si="0"/>
        <v>0</v>
      </c>
      <c r="I56" s="42">
        <f t="shared" si="5"/>
        <v>0</v>
      </c>
    </row>
    <row r="57" spans="1:9" x14ac:dyDescent="0.25">
      <c r="A57" s="10"/>
      <c r="B57" s="15"/>
      <c r="C57" s="11" t="str">
        <f>IF(ISNA(VLOOKUP(A57,BASE!$D$2:$E$21,2,FALSE)),"",VLOOKUP(A57,BASE!$D$2:$E$21,2,FALSE))</f>
        <v/>
      </c>
      <c r="D57" s="10"/>
      <c r="E57" s="11" t="str">
        <f>IF(ISNA(VLOOKUP(D57,BASE!$A$1:$C$30,2,0)),"",VLOOKUP(D57,BASE!$A$1:$C$30,2,0))</f>
        <v/>
      </c>
      <c r="F57" s="11"/>
      <c r="G57" s="11" t="str">
        <f>IF(ISNA(VLOOKUP(D57,BASE!$A$1:$C$27,3,0)),"",VLOOKUP(D57,BASE!$A$1:$C$27,3,0))</f>
        <v/>
      </c>
      <c r="H57" s="41">
        <f t="shared" si="0"/>
        <v>0</v>
      </c>
      <c r="I57" s="42">
        <f t="shared" si="5"/>
        <v>0</v>
      </c>
    </row>
    <row r="58" spans="1:9" x14ac:dyDescent="0.25">
      <c r="A58" s="10"/>
      <c r="B58" s="15"/>
      <c r="C58" s="11" t="str">
        <f>IF(ISNA(VLOOKUP(A58,BASE!$D$2:$E$21,2,FALSE)),"",VLOOKUP(A58,BASE!$D$2:$E$21,2,FALSE))</f>
        <v/>
      </c>
      <c r="D58" s="10"/>
      <c r="E58" s="11" t="str">
        <f>IF(ISNA(VLOOKUP(D58,BASE!$A$1:$C$30,2,0)),"",VLOOKUP(D58,BASE!$A$1:$C$30,2,0))</f>
        <v/>
      </c>
      <c r="F58" s="11"/>
      <c r="G58" s="11" t="str">
        <f>IF(ISNA(VLOOKUP(D58,BASE!$A$1:$C$27,3,0)),"",VLOOKUP(D58,BASE!$A$1:$C$27,3,0))</f>
        <v/>
      </c>
      <c r="H58" s="41">
        <f t="shared" si="0"/>
        <v>0</v>
      </c>
      <c r="I58" s="42">
        <f t="shared" si="5"/>
        <v>0</v>
      </c>
    </row>
    <row r="59" spans="1:9" x14ac:dyDescent="0.25">
      <c r="A59" s="10"/>
      <c r="B59" s="15"/>
      <c r="C59" s="11" t="str">
        <f>IF(ISNA(VLOOKUP(A59,BASE!$D$2:$E$21,2,FALSE)),"",VLOOKUP(A59,BASE!$D$2:$E$21,2,FALSE))</f>
        <v/>
      </c>
      <c r="D59" s="10"/>
      <c r="E59" s="11" t="str">
        <f>IF(ISNA(VLOOKUP(D59,BASE!$A$1:$C$30,2,0)),"",VLOOKUP(D59,BASE!$A$1:$C$30,2,0))</f>
        <v/>
      </c>
      <c r="F59" s="11"/>
      <c r="G59" s="11" t="str">
        <f>IF(ISNA(VLOOKUP(D59,BASE!$A$1:$C$27,3,0)),"",VLOOKUP(D59,BASE!$A$1:$C$27,3,0))</f>
        <v/>
      </c>
      <c r="H59" s="41">
        <f t="shared" si="0"/>
        <v>0</v>
      </c>
      <c r="I59" s="42">
        <f t="shared" si="5"/>
        <v>0</v>
      </c>
    </row>
    <row r="60" spans="1:9" x14ac:dyDescent="0.25">
      <c r="A60" s="10"/>
      <c r="B60" s="15"/>
      <c r="C60" s="11" t="str">
        <f>IF(ISNA(VLOOKUP(A60,BASE!$D$2:$E$21,2,FALSE)),"",VLOOKUP(A60,BASE!$D$2:$E$21,2,FALSE))</f>
        <v/>
      </c>
      <c r="D60" s="10"/>
      <c r="E60" s="11" t="str">
        <f>IF(ISNA(VLOOKUP(D60,BASE!$A$1:$C$30,2,0)),"",VLOOKUP(D60,BASE!$A$1:$C$30,2,0))</f>
        <v/>
      </c>
      <c r="F60" s="11"/>
      <c r="G60" s="11" t="str">
        <f>IF(ISNA(VLOOKUP(D60,BASE!$A$1:$C$27,3,0)),"",VLOOKUP(D60,BASE!$A$1:$C$27,3,0))</f>
        <v/>
      </c>
      <c r="H60" s="41">
        <f t="shared" si="0"/>
        <v>0</v>
      </c>
      <c r="I60" s="42">
        <f t="shared" si="5"/>
        <v>0</v>
      </c>
    </row>
    <row r="61" spans="1:9" x14ac:dyDescent="0.25">
      <c r="A61" s="10"/>
      <c r="B61" s="15"/>
      <c r="C61" s="11" t="str">
        <f>IF(ISNA(VLOOKUP(A61,BASE!$D$2:$E$21,2,FALSE)),"",VLOOKUP(A61,BASE!$D$2:$E$21,2,FALSE))</f>
        <v/>
      </c>
      <c r="D61" s="10"/>
      <c r="E61" s="11" t="str">
        <f>IF(ISNA(VLOOKUP(D61,BASE!$A$1:$C$30,2,0)),"",VLOOKUP(D61,BASE!$A$1:$C$30,2,0))</f>
        <v/>
      </c>
      <c r="F61" s="11"/>
      <c r="G61" s="11" t="str">
        <f>IF(ISNA(VLOOKUP(D61,BASE!$A$1:$C$27,3,0)),"",VLOOKUP(D61,BASE!$A$1:$C$27,3,0))</f>
        <v/>
      </c>
      <c r="H61" s="41">
        <f t="shared" si="0"/>
        <v>0</v>
      </c>
      <c r="I61" s="42">
        <f t="shared" si="5"/>
        <v>0</v>
      </c>
    </row>
    <row r="62" spans="1:9" x14ac:dyDescent="0.25">
      <c r="A62" s="10"/>
      <c r="B62" s="15"/>
      <c r="C62" s="11" t="str">
        <f>IF(ISNA(VLOOKUP(A62,BASE!$D$2:$E$21,2,FALSE)),"",VLOOKUP(A62,BASE!$D$2:$E$21,2,FALSE))</f>
        <v/>
      </c>
      <c r="D62" s="10"/>
      <c r="E62" s="11" t="str">
        <f>IF(ISNA(VLOOKUP(D62,BASE!$A$1:$C$30,2,0)),"",VLOOKUP(D62,BASE!$A$1:$C$30,2,0))</f>
        <v/>
      </c>
      <c r="F62" s="11"/>
      <c r="G62" s="11" t="str">
        <f>IF(ISNA(VLOOKUP(D62,BASE!$A$1:$C$27,3,0)),"",VLOOKUP(D62,BASE!$A$1:$C$27,3,0))</f>
        <v/>
      </c>
      <c r="H62" s="41">
        <f t="shared" si="0"/>
        <v>0</v>
      </c>
      <c r="I62" s="42">
        <f t="shared" si="5"/>
        <v>0</v>
      </c>
    </row>
    <row r="63" spans="1:9" x14ac:dyDescent="0.25">
      <c r="A63" s="10"/>
      <c r="B63" s="15"/>
      <c r="C63" s="11" t="str">
        <f>IF(ISNA(VLOOKUP(A63,BASE!$D$2:$E$21,2,FALSE)),"",VLOOKUP(A63,BASE!$D$2:$E$21,2,FALSE))</f>
        <v/>
      </c>
      <c r="D63" s="10"/>
      <c r="E63" s="11" t="str">
        <f>IF(ISNA(VLOOKUP(D63,BASE!$A$1:$C$30,2,0)),"",VLOOKUP(D63,BASE!$A$1:$C$30,2,0))</f>
        <v/>
      </c>
      <c r="F63" s="11"/>
      <c r="G63" s="11" t="str">
        <f>IF(ISNA(VLOOKUP(D63,BASE!$A$1:$C$27,3,0)),"",VLOOKUP(D63,BASE!$A$1:$C$27,3,0))</f>
        <v/>
      </c>
      <c r="H63" s="41">
        <f t="shared" si="0"/>
        <v>0</v>
      </c>
      <c r="I63" s="42">
        <f t="shared" si="5"/>
        <v>0</v>
      </c>
    </row>
    <row r="64" spans="1:9" x14ac:dyDescent="0.25">
      <c r="A64" s="10"/>
      <c r="B64" s="15"/>
      <c r="C64" s="11" t="str">
        <f>IF(ISNA(VLOOKUP(A64,BASE!$D$2:$E$21,2,FALSE)),"",VLOOKUP(A64,BASE!$D$2:$E$21,2,FALSE))</f>
        <v/>
      </c>
      <c r="D64" s="10"/>
      <c r="E64" s="11" t="str">
        <f>IF(ISNA(VLOOKUP(D64,BASE!$A$1:$C$30,2,0)),"",VLOOKUP(D64,BASE!$A$1:$C$30,2,0))</f>
        <v/>
      </c>
      <c r="F64" s="11"/>
      <c r="G64" s="11" t="str">
        <f>IF(ISNA(VLOOKUP(D64,BASE!$A$1:$C$27,3,0)),"",VLOOKUP(D64,BASE!$A$1:$C$27,3,0))</f>
        <v/>
      </c>
      <c r="H64" s="41">
        <f t="shared" si="0"/>
        <v>0</v>
      </c>
      <c r="I64" s="42">
        <f t="shared" si="5"/>
        <v>0</v>
      </c>
    </row>
    <row r="65" spans="1:9" x14ac:dyDescent="0.25">
      <c r="A65" s="10"/>
      <c r="B65" s="15"/>
      <c r="C65" s="11" t="str">
        <f>IF(ISNA(VLOOKUP(A65,BASE!$D$2:$E$21,2,FALSE)),"",VLOOKUP(A65,BASE!$D$2:$E$21,2,FALSE))</f>
        <v/>
      </c>
      <c r="D65" s="10"/>
      <c r="E65" s="11" t="str">
        <f>IF(ISNA(VLOOKUP(D65,BASE!$A$1:$C$30,2,0)),"",VLOOKUP(D65,BASE!$A$1:$C$30,2,0))</f>
        <v/>
      </c>
      <c r="F65" s="11"/>
      <c r="G65" s="11" t="str">
        <f>IF(ISNA(VLOOKUP(D65,BASE!$A$1:$C$27,3,0)),"",VLOOKUP(D65,BASE!$A$1:$C$27,3,0))</f>
        <v/>
      </c>
      <c r="H65" s="41">
        <f t="shared" si="0"/>
        <v>0</v>
      </c>
      <c r="I65" s="42">
        <f t="shared" si="5"/>
        <v>0</v>
      </c>
    </row>
    <row r="66" spans="1:9" x14ac:dyDescent="0.25">
      <c r="A66" s="10"/>
      <c r="B66" s="15"/>
      <c r="C66" s="11" t="str">
        <f>IF(ISNA(VLOOKUP(A66,BASE!$D$2:$E$21,2,FALSE)),"",VLOOKUP(A66,BASE!$D$2:$E$21,2,FALSE))</f>
        <v/>
      </c>
      <c r="D66" s="10"/>
      <c r="E66" s="11" t="str">
        <f>IF(ISNA(VLOOKUP(D66,BASE!$A$1:$C$30,2,0)),"",VLOOKUP(D66,BASE!$A$1:$C$30,2,0))</f>
        <v/>
      </c>
      <c r="F66" s="11"/>
      <c r="G66" s="11" t="str">
        <f>IF(ISNA(VLOOKUP(D66,BASE!$A$1:$C$27,3,0)),"",VLOOKUP(D66,BASE!$A$1:$C$27,3,0))</f>
        <v/>
      </c>
      <c r="H66" s="41">
        <f t="shared" si="0"/>
        <v>0</v>
      </c>
      <c r="I66" s="42">
        <f t="shared" si="5"/>
        <v>0</v>
      </c>
    </row>
    <row r="67" spans="1:9" x14ac:dyDescent="0.25">
      <c r="A67" s="10"/>
      <c r="B67" s="15"/>
      <c r="C67" s="11" t="str">
        <f>IF(ISNA(VLOOKUP(A67,BASE!$D$2:$E$21,2,FALSE)),"",VLOOKUP(A67,BASE!$D$2:$E$21,2,FALSE))</f>
        <v/>
      </c>
      <c r="D67" s="10"/>
      <c r="E67" s="11" t="str">
        <f>IF(ISNA(VLOOKUP(D67,BASE!$A$1:$C$30,2,0)),"",VLOOKUP(D67,BASE!$A$1:$C$30,2,0))</f>
        <v/>
      </c>
      <c r="F67" s="11"/>
      <c r="G67" s="11" t="str">
        <f>IF(ISNA(VLOOKUP(D67,BASE!$A$1:$C$27,3,0)),"",VLOOKUP(D67,BASE!$A$1:$C$27,3,0))</f>
        <v/>
      </c>
      <c r="H67" s="41">
        <f t="shared" ref="H67:H130" si="6">IFERROR(F67*G67,0)</f>
        <v>0</v>
      </c>
      <c r="I67" s="42">
        <f t="shared" si="5"/>
        <v>0</v>
      </c>
    </row>
    <row r="68" spans="1:9" x14ac:dyDescent="0.25">
      <c r="A68" s="10"/>
      <c r="B68" s="15"/>
      <c r="C68" s="11" t="str">
        <f>IF(ISNA(VLOOKUP(A68,BASE!$D$2:$E$21,2,FALSE)),"",VLOOKUP(A68,BASE!$D$2:$E$21,2,FALSE))</f>
        <v/>
      </c>
      <c r="D68" s="10"/>
      <c r="E68" s="11" t="str">
        <f>IF(ISNA(VLOOKUP(D68,BASE!$A$1:$C$30,2,0)),"",VLOOKUP(D68,BASE!$A$1:$C$30,2,0))</f>
        <v/>
      </c>
      <c r="F68" s="11"/>
      <c r="G68" s="11" t="str">
        <f>IF(ISNA(VLOOKUP(D68,BASE!$A$1:$C$27,3,0)),"",VLOOKUP(D68,BASE!$A$1:$C$27,3,0))</f>
        <v/>
      </c>
      <c r="H68" s="41">
        <f t="shared" si="6"/>
        <v>0</v>
      </c>
      <c r="I68" s="42">
        <f t="shared" si="5"/>
        <v>0</v>
      </c>
    </row>
    <row r="69" spans="1:9" x14ac:dyDescent="0.25">
      <c r="A69" s="10"/>
      <c r="B69" s="15"/>
      <c r="C69" s="11" t="str">
        <f>IF(ISNA(VLOOKUP(A69,BASE!$D$2:$E$21,2,FALSE)),"",VLOOKUP(A69,BASE!$D$2:$E$21,2,FALSE))</f>
        <v/>
      </c>
      <c r="D69" s="10"/>
      <c r="E69" s="11" t="str">
        <f>IF(ISNA(VLOOKUP(D69,BASE!$A$1:$C$30,2,0)),"",VLOOKUP(D69,BASE!$A$1:$C$30,2,0))</f>
        <v/>
      </c>
      <c r="F69" s="11"/>
      <c r="G69" s="11" t="str">
        <f>IF(ISNA(VLOOKUP(D69,BASE!$A$1:$C$27,3,0)),"",VLOOKUP(D69,BASE!$A$1:$C$27,3,0))</f>
        <v/>
      </c>
      <c r="H69" s="41">
        <f t="shared" si="6"/>
        <v>0</v>
      </c>
      <c r="I69" s="42">
        <f t="shared" si="5"/>
        <v>0</v>
      </c>
    </row>
    <row r="70" spans="1:9" x14ac:dyDescent="0.25">
      <c r="A70" s="10"/>
      <c r="B70" s="15"/>
      <c r="C70" s="11" t="str">
        <f>IF(ISNA(VLOOKUP(A70,BASE!$D$2:$E$21,2,FALSE)),"",VLOOKUP(A70,BASE!$D$2:$E$21,2,FALSE))</f>
        <v/>
      </c>
      <c r="D70" s="10"/>
      <c r="E70" s="11" t="str">
        <f>IF(ISNA(VLOOKUP(D70,BASE!$A$1:$C$30,2,0)),"",VLOOKUP(D70,BASE!$A$1:$C$30,2,0))</f>
        <v/>
      </c>
      <c r="F70" s="11"/>
      <c r="G70" s="11" t="str">
        <f>IF(ISNA(VLOOKUP(D70,BASE!$A$1:$C$27,3,0)),"",VLOOKUP(D70,BASE!$A$1:$C$27,3,0))</f>
        <v/>
      </c>
      <c r="H70" s="41">
        <f t="shared" si="6"/>
        <v>0</v>
      </c>
      <c r="I70" s="42">
        <f t="shared" si="5"/>
        <v>0</v>
      </c>
    </row>
    <row r="71" spans="1:9" x14ac:dyDescent="0.25">
      <c r="A71" s="10"/>
      <c r="B71" s="15"/>
      <c r="C71" s="11" t="str">
        <f>IF(ISNA(VLOOKUP(A71,BASE!$D$2:$E$21,2,FALSE)),"",VLOOKUP(A71,BASE!$D$2:$E$21,2,FALSE))</f>
        <v/>
      </c>
      <c r="D71" s="10"/>
      <c r="E71" s="11" t="str">
        <f>IF(ISNA(VLOOKUP(D71,BASE!$A$1:$C$30,2,0)),"",VLOOKUP(D71,BASE!$A$1:$C$30,2,0))</f>
        <v/>
      </c>
      <c r="F71" s="11"/>
      <c r="G71" s="11" t="str">
        <f>IF(ISNA(VLOOKUP(D71,BASE!$A$1:$C$27,3,0)),"",VLOOKUP(D71,BASE!$A$1:$C$27,3,0))</f>
        <v/>
      </c>
      <c r="H71" s="41">
        <f t="shared" si="6"/>
        <v>0</v>
      </c>
      <c r="I71" s="42">
        <f t="shared" si="5"/>
        <v>0</v>
      </c>
    </row>
    <row r="72" spans="1:9" x14ac:dyDescent="0.25">
      <c r="A72" s="10"/>
      <c r="B72" s="15"/>
      <c r="C72" s="11" t="str">
        <f>IF(ISNA(VLOOKUP(A72,BASE!$D$2:$E$21,2,FALSE)),"",VLOOKUP(A72,BASE!$D$2:$E$21,2,FALSE))</f>
        <v/>
      </c>
      <c r="D72" s="10"/>
      <c r="E72" s="11" t="str">
        <f>IF(ISNA(VLOOKUP(D72,BASE!$A$1:$C$30,2,0)),"",VLOOKUP(D72,BASE!$A$1:$C$30,2,0))</f>
        <v/>
      </c>
      <c r="F72" s="11"/>
      <c r="G72" s="11" t="str">
        <f>IF(ISNA(VLOOKUP(D72,BASE!$A$1:$C$27,3,0)),"",VLOOKUP(D72,BASE!$A$1:$C$27,3,0))</f>
        <v/>
      </c>
      <c r="H72" s="41">
        <f t="shared" si="6"/>
        <v>0</v>
      </c>
      <c r="I72" s="42">
        <f t="shared" si="5"/>
        <v>0</v>
      </c>
    </row>
    <row r="73" spans="1:9" x14ac:dyDescent="0.25">
      <c r="A73" s="10"/>
      <c r="B73" s="15"/>
      <c r="C73" s="11" t="str">
        <f>IF(ISNA(VLOOKUP(A73,BASE!$D$2:$E$21,2,FALSE)),"",VLOOKUP(A73,BASE!$D$2:$E$21,2,FALSE))</f>
        <v/>
      </c>
      <c r="D73" s="10"/>
      <c r="E73" s="11" t="str">
        <f>IF(ISNA(VLOOKUP(D73,BASE!$A$1:$C$30,2,0)),"",VLOOKUP(D73,BASE!$A$1:$C$30,2,0))</f>
        <v/>
      </c>
      <c r="F73" s="11"/>
      <c r="G73" s="11" t="str">
        <f>IF(ISNA(VLOOKUP(D73,BASE!$A$1:$C$27,3,0)),"",VLOOKUP(D73,BASE!$A$1:$C$27,3,0))</f>
        <v/>
      </c>
      <c r="H73" s="41">
        <f t="shared" si="6"/>
        <v>0</v>
      </c>
      <c r="I73" s="42">
        <f t="shared" ref="I73:I83" si="7">IF(AND(D73="CARTE FNAC",F73&gt;=20),F73*G73,IF(AND(D73&lt;&gt;"Carte FNAC",F73&gt;=40),F73*G73,0))</f>
        <v>0</v>
      </c>
    </row>
    <row r="74" spans="1:9" x14ac:dyDescent="0.25">
      <c r="A74" s="10"/>
      <c r="B74" s="15"/>
      <c r="C74" s="11" t="str">
        <f>IF(ISNA(VLOOKUP(A74,BASE!$D$2:$E$21,2,FALSE)),"",VLOOKUP(A74,BASE!$D$2:$E$21,2,FALSE))</f>
        <v/>
      </c>
      <c r="D74" s="10"/>
      <c r="E74" s="11" t="str">
        <f>IF(ISNA(VLOOKUP(D74,BASE!$A$1:$C$30,2,0)),"",VLOOKUP(D74,BASE!$A$1:$C$30,2,0))</f>
        <v/>
      </c>
      <c r="F74" s="11"/>
      <c r="G74" s="11" t="str">
        <f>IF(ISNA(VLOOKUP(D74,BASE!$A$1:$C$27,3,0)),"",VLOOKUP(D74,BASE!$A$1:$C$27,3,0))</f>
        <v/>
      </c>
      <c r="H74" s="41">
        <f t="shared" si="6"/>
        <v>0</v>
      </c>
      <c r="I74" s="42">
        <f t="shared" si="7"/>
        <v>0</v>
      </c>
    </row>
    <row r="75" spans="1:9" x14ac:dyDescent="0.25">
      <c r="A75" s="10"/>
      <c r="B75" s="15"/>
      <c r="C75" s="11" t="str">
        <f>IF(ISNA(VLOOKUP(A75,BASE!$D$2:$E$21,2,FALSE)),"",VLOOKUP(A75,BASE!$D$2:$E$21,2,FALSE))</f>
        <v/>
      </c>
      <c r="D75" s="10"/>
      <c r="E75" s="11" t="str">
        <f>IF(ISNA(VLOOKUP(D75,BASE!$A$1:$C$30,2,0)),"",VLOOKUP(D75,BASE!$A$1:$C$30,2,0))</f>
        <v/>
      </c>
      <c r="F75" s="11"/>
      <c r="G75" s="11" t="str">
        <f>IF(ISNA(VLOOKUP(D75,BASE!$A$1:$C$27,3,0)),"",VLOOKUP(D75,BASE!$A$1:$C$27,3,0))</f>
        <v/>
      </c>
      <c r="H75" s="41">
        <f t="shared" si="6"/>
        <v>0</v>
      </c>
      <c r="I75" s="42">
        <f t="shared" si="7"/>
        <v>0</v>
      </c>
    </row>
    <row r="76" spans="1:9" x14ac:dyDescent="0.25">
      <c r="A76" s="10"/>
      <c r="B76" s="15"/>
      <c r="C76" s="11" t="str">
        <f>IF(ISNA(VLOOKUP(A76,BASE!$D$2:$E$21,2,FALSE)),"",VLOOKUP(A76,BASE!$D$2:$E$21,2,FALSE))</f>
        <v/>
      </c>
      <c r="D76" s="10"/>
      <c r="E76" s="11" t="str">
        <f>IF(ISNA(VLOOKUP(D76,BASE!$A$1:$C$30,2,0)),"",VLOOKUP(D76,BASE!$A$1:$C$30,2,0))</f>
        <v/>
      </c>
      <c r="F76" s="11"/>
      <c r="G76" s="11" t="str">
        <f>IF(ISNA(VLOOKUP(D76,BASE!$A$1:$C$27,3,0)),"",VLOOKUP(D76,BASE!$A$1:$C$27,3,0))</f>
        <v/>
      </c>
      <c r="H76" s="41">
        <f t="shared" si="6"/>
        <v>0</v>
      </c>
      <c r="I76" s="42">
        <f t="shared" si="7"/>
        <v>0</v>
      </c>
    </row>
    <row r="77" spans="1:9" x14ac:dyDescent="0.25">
      <c r="A77" s="10"/>
      <c r="B77" s="15"/>
      <c r="C77" s="11" t="str">
        <f>IF(ISNA(VLOOKUP(A77,BASE!$D$2:$E$21,2,FALSE)),"",VLOOKUP(A77,BASE!$D$2:$E$21,2,FALSE))</f>
        <v/>
      </c>
      <c r="D77" s="10"/>
      <c r="E77" s="11" t="str">
        <f>IF(ISNA(VLOOKUP(D77,BASE!$A$1:$C$30,2,0)),"",VLOOKUP(D77,BASE!$A$1:$C$30,2,0))</f>
        <v/>
      </c>
      <c r="F77" s="11"/>
      <c r="G77" s="11" t="str">
        <f>IF(ISNA(VLOOKUP(D77,BASE!$A$1:$C$27,3,0)),"",VLOOKUP(D77,BASE!$A$1:$C$27,3,0))</f>
        <v/>
      </c>
      <c r="H77" s="41">
        <f t="shared" si="6"/>
        <v>0</v>
      </c>
      <c r="I77" s="42">
        <f t="shared" si="7"/>
        <v>0</v>
      </c>
    </row>
    <row r="78" spans="1:9" x14ac:dyDescent="0.25">
      <c r="A78" s="10"/>
      <c r="B78" s="15"/>
      <c r="C78" s="11" t="str">
        <f>IF(ISNA(VLOOKUP(A78,BASE!$D$2:$E$21,2,FALSE)),"",VLOOKUP(A78,BASE!$D$2:$E$21,2,FALSE))</f>
        <v/>
      </c>
      <c r="D78" s="10"/>
      <c r="E78" s="11" t="str">
        <f>IF(ISNA(VLOOKUP(D78,BASE!$A$1:$C$30,2,0)),"",VLOOKUP(D78,BASE!$A$1:$C$30,2,0))</f>
        <v/>
      </c>
      <c r="F78" s="11"/>
      <c r="G78" s="11" t="str">
        <f>IF(ISNA(VLOOKUP(D78,BASE!$A$1:$C$27,3,0)),"",VLOOKUP(D78,BASE!$A$1:$C$27,3,0))</f>
        <v/>
      </c>
      <c r="H78" s="41">
        <f t="shared" si="6"/>
        <v>0</v>
      </c>
      <c r="I78" s="42">
        <f t="shared" si="7"/>
        <v>0</v>
      </c>
    </row>
    <row r="79" spans="1:9" x14ac:dyDescent="0.25">
      <c r="A79" s="10"/>
      <c r="B79" s="15"/>
      <c r="C79" s="11" t="str">
        <f>IF(ISNA(VLOOKUP(A79,BASE!$D$2:$E$21,2,FALSE)),"",VLOOKUP(A79,BASE!$D$2:$E$21,2,FALSE))</f>
        <v/>
      </c>
      <c r="D79" s="10"/>
      <c r="E79" s="11" t="str">
        <f>IF(ISNA(VLOOKUP(D79,BASE!$A$1:$C$30,2,0)),"",VLOOKUP(D79,BASE!$A$1:$C$30,2,0))</f>
        <v/>
      </c>
      <c r="F79" s="11"/>
      <c r="G79" s="11" t="str">
        <f>IF(ISNA(VLOOKUP(D79,BASE!$A$1:$C$27,3,0)),"",VLOOKUP(D79,BASE!$A$1:$C$27,3,0))</f>
        <v/>
      </c>
      <c r="H79" s="41">
        <f t="shared" si="6"/>
        <v>0</v>
      </c>
      <c r="I79" s="42">
        <f t="shared" si="7"/>
        <v>0</v>
      </c>
    </row>
    <row r="80" spans="1:9" x14ac:dyDescent="0.25">
      <c r="A80" s="10"/>
      <c r="B80" s="15"/>
      <c r="C80" s="11" t="str">
        <f>IF(ISNA(VLOOKUP(A80,BASE!$D$2:$E$21,2,FALSE)),"",VLOOKUP(A80,BASE!$D$2:$E$21,2,FALSE))</f>
        <v/>
      </c>
      <c r="D80" s="10"/>
      <c r="E80" s="11" t="str">
        <f>IF(ISNA(VLOOKUP(D80,BASE!$A$1:$C$30,2,0)),"",VLOOKUP(D80,BASE!$A$1:$C$30,2,0))</f>
        <v/>
      </c>
      <c r="F80" s="11"/>
      <c r="G80" s="11" t="str">
        <f>IF(ISNA(VLOOKUP(D80,BASE!$A$1:$C$27,3,0)),"",VLOOKUP(D80,BASE!$A$1:$C$27,3,0))</f>
        <v/>
      </c>
      <c r="H80" s="41">
        <f t="shared" si="6"/>
        <v>0</v>
      </c>
      <c r="I80" s="42">
        <f t="shared" si="7"/>
        <v>0</v>
      </c>
    </row>
    <row r="81" spans="1:9" x14ac:dyDescent="0.25">
      <c r="A81" s="10"/>
      <c r="B81" s="15"/>
      <c r="C81" s="11" t="str">
        <f>IF(ISNA(VLOOKUP(A81,BASE!$D$2:$E$21,2,FALSE)),"",VLOOKUP(A81,BASE!$D$2:$E$21,2,FALSE))</f>
        <v/>
      </c>
      <c r="D81" s="10"/>
      <c r="E81" s="11" t="str">
        <f>IF(ISNA(VLOOKUP(D81,BASE!$A$1:$C$30,2,0)),"",VLOOKUP(D81,BASE!$A$1:$C$30,2,0))</f>
        <v/>
      </c>
      <c r="F81" s="11"/>
      <c r="G81" s="11" t="str">
        <f>IF(ISNA(VLOOKUP(D81,BASE!$A$1:$C$27,3,0)),"",VLOOKUP(D81,BASE!$A$1:$C$27,3,0))</f>
        <v/>
      </c>
      <c r="H81" s="41">
        <f t="shared" si="6"/>
        <v>0</v>
      </c>
      <c r="I81" s="42">
        <f t="shared" si="7"/>
        <v>0</v>
      </c>
    </row>
    <row r="82" spans="1:9" x14ac:dyDescent="0.25">
      <c r="A82" s="10"/>
      <c r="B82" s="15"/>
      <c r="C82" s="11" t="str">
        <f>IF(ISNA(VLOOKUP(A82,BASE!$D$2:$E$21,2,FALSE)),"",VLOOKUP(A82,BASE!$D$2:$E$21,2,FALSE))</f>
        <v/>
      </c>
      <c r="D82" s="10"/>
      <c r="E82" s="11" t="str">
        <f>IF(ISNA(VLOOKUP(D82,BASE!$A$1:$C$30,2,0)),"",VLOOKUP(D82,BASE!$A$1:$C$30,2,0))</f>
        <v/>
      </c>
      <c r="F82" s="11"/>
      <c r="G82" s="11" t="str">
        <f>IF(ISNA(VLOOKUP(D82,BASE!$A$1:$C$27,3,0)),"",VLOOKUP(D82,BASE!$A$1:$C$27,3,0))</f>
        <v/>
      </c>
      <c r="H82" s="41">
        <f t="shared" si="6"/>
        <v>0</v>
      </c>
      <c r="I82" s="42">
        <f t="shared" si="7"/>
        <v>0</v>
      </c>
    </row>
    <row r="83" spans="1:9" x14ac:dyDescent="0.25">
      <c r="A83" s="10"/>
      <c r="B83" s="15"/>
      <c r="C83" s="11" t="str">
        <f>IF(ISNA(VLOOKUP(A83,BASE!$D$2:$E$21,2,FALSE)),"",VLOOKUP(A83,BASE!$D$2:$E$21,2,FALSE))</f>
        <v/>
      </c>
      <c r="D83" s="10"/>
      <c r="E83" s="11" t="str">
        <f>IF(ISNA(VLOOKUP(D83,BASE!$A$1:$C$30,2,0)),"",VLOOKUP(D83,BASE!$A$1:$C$30,2,0))</f>
        <v/>
      </c>
      <c r="F83" s="11"/>
      <c r="G83" s="11" t="str">
        <f>IF(ISNA(VLOOKUP(D83,BASE!$A$1:$C$27,3,0)),"",VLOOKUP(D83,BASE!$A$1:$C$27,3,0))</f>
        <v/>
      </c>
      <c r="H83" s="41">
        <f t="shared" si="6"/>
        <v>0</v>
      </c>
      <c r="I83" s="42">
        <f t="shared" si="7"/>
        <v>0</v>
      </c>
    </row>
    <row r="84" spans="1:9" x14ac:dyDescent="0.25">
      <c r="A84" s="10"/>
      <c r="B84" s="15"/>
      <c r="C84" s="11" t="str">
        <f>IF(ISNA(VLOOKUP(A84,BASE!$D$2:$E$21,2,FALSE)),"",VLOOKUP(A84,BASE!$D$2:$E$21,2,FALSE))</f>
        <v/>
      </c>
      <c r="D84" s="10"/>
      <c r="E84" s="11" t="str">
        <f>IF(ISNA(VLOOKUP(D84,BASE!$A$1:$C$30,2,0)),"",VLOOKUP(D84,BASE!$A$1:$C$30,2,0))</f>
        <v/>
      </c>
      <c r="F84" s="11"/>
      <c r="G84" s="11" t="str">
        <f>IF(ISNA(VLOOKUP(D84,BASE!$A$1:$C$27,3,0)),"",VLOOKUP(D84,BASE!$A$1:$C$27,3,0))</f>
        <v/>
      </c>
      <c r="H84" s="41">
        <f t="shared" si="6"/>
        <v>0</v>
      </c>
      <c r="I84" s="42">
        <f t="shared" ref="I84" si="8">IF(AND(D84="CARTE FNAC",F84&gt;=20),F84*G84,IF(AND(D84&lt;&gt;"Carte FNAC",F84&gt;=40),F84*G84,0))</f>
        <v>0</v>
      </c>
    </row>
    <row r="85" spans="1:9" x14ac:dyDescent="0.25">
      <c r="A85" s="10"/>
      <c r="B85" s="15"/>
      <c r="C85" s="11" t="str">
        <f>IF(ISNA(VLOOKUP(A85,BASE!$D$2:$E$21,2,FALSE)),"",VLOOKUP(A85,BASE!$D$2:$E$21,2,FALSE))</f>
        <v/>
      </c>
      <c r="D85" s="10"/>
      <c r="E85" s="11" t="str">
        <f>IF(ISNA(VLOOKUP(D85,BASE!$A$1:$C$30,2,0)),"",VLOOKUP(D85,BASE!$A$1:$C$30,2,0))</f>
        <v/>
      </c>
      <c r="F85" s="11"/>
      <c r="G85" s="11" t="str">
        <f>IF(ISNA(VLOOKUP(D85,BASE!$A$1:$C$27,3,0)),"",VLOOKUP(D85,BASE!$A$1:$C$27,3,0))</f>
        <v/>
      </c>
      <c r="H85" s="41">
        <f t="shared" si="6"/>
        <v>0</v>
      </c>
      <c r="I85" s="42">
        <f t="shared" ref="I85" si="9">IF(AND(D85="CARTE FNAC",F85&gt;=20),F85*G85,IF(AND(D85&lt;&gt;"Carte FNAC",F85&gt;=40),F85*G85,0))</f>
        <v>0</v>
      </c>
    </row>
    <row r="86" spans="1:9" x14ac:dyDescent="0.25">
      <c r="A86" s="10"/>
      <c r="B86" s="15"/>
      <c r="C86" s="11" t="str">
        <f>IF(ISNA(VLOOKUP(A86,BASE!$D$2:$E$21,2,FALSE)),"",VLOOKUP(A86,BASE!$D$2:$E$21,2,FALSE))</f>
        <v/>
      </c>
      <c r="D86" s="10"/>
      <c r="E86" s="11" t="str">
        <f>IF(ISNA(VLOOKUP(D86,BASE!$A$1:$C$30,2,0)),"",VLOOKUP(D86,BASE!$A$1:$C$30,2,0))</f>
        <v/>
      </c>
      <c r="F86" s="11"/>
      <c r="G86" s="11" t="str">
        <f>IF(ISNA(VLOOKUP(D86,BASE!$A$1:$C$27,3,0)),"",VLOOKUP(D86,BASE!$A$1:$C$27,3,0))</f>
        <v/>
      </c>
      <c r="H86" s="41">
        <f t="shared" si="6"/>
        <v>0</v>
      </c>
      <c r="I86" s="42">
        <f t="shared" ref="I86:I95" si="10">IF(AND(D86="CARTE FNAC",F86&gt;=20),F86*G86,IF(AND(D86&lt;&gt;"Carte FNAC",F86&gt;=40),F86*G86,0))</f>
        <v>0</v>
      </c>
    </row>
    <row r="87" spans="1:9" x14ac:dyDescent="0.25">
      <c r="A87" s="10"/>
      <c r="B87" s="15"/>
      <c r="C87" s="11" t="str">
        <f>IF(ISNA(VLOOKUP(A87,BASE!$D$2:$E$21,2,FALSE)),"",VLOOKUP(A87,BASE!$D$2:$E$21,2,FALSE))</f>
        <v/>
      </c>
      <c r="D87" s="10"/>
      <c r="E87" s="11" t="str">
        <f>IF(ISNA(VLOOKUP(D87,BASE!$A$1:$C$30,2,0)),"",VLOOKUP(D87,BASE!$A$1:$C$30,2,0))</f>
        <v/>
      </c>
      <c r="F87" s="11"/>
      <c r="G87" s="11" t="str">
        <f>IF(ISNA(VLOOKUP(D87,BASE!$A$1:$C$27,3,0)),"",VLOOKUP(D87,BASE!$A$1:$C$27,3,0))</f>
        <v/>
      </c>
      <c r="H87" s="41">
        <f t="shared" si="6"/>
        <v>0</v>
      </c>
      <c r="I87" s="42">
        <f t="shared" si="10"/>
        <v>0</v>
      </c>
    </row>
    <row r="88" spans="1:9" x14ac:dyDescent="0.25">
      <c r="A88" s="10"/>
      <c r="B88" s="15"/>
      <c r="C88" s="11" t="str">
        <f>IF(ISNA(VLOOKUP(A88,BASE!$D$2:$E$21,2,FALSE)),"",VLOOKUP(A88,BASE!$D$2:$E$21,2,FALSE))</f>
        <v/>
      </c>
      <c r="D88" s="10"/>
      <c r="E88" s="11" t="str">
        <f>IF(ISNA(VLOOKUP(D88,BASE!$A$1:$C$30,2,0)),"",VLOOKUP(D88,BASE!$A$1:$C$30,2,0))</f>
        <v/>
      </c>
      <c r="F88" s="11"/>
      <c r="G88" s="11" t="str">
        <f>IF(ISNA(VLOOKUP(D88,BASE!$A$1:$C$27,3,0)),"",VLOOKUP(D88,BASE!$A$1:$C$27,3,0))</f>
        <v/>
      </c>
      <c r="H88" s="41">
        <f t="shared" si="6"/>
        <v>0</v>
      </c>
      <c r="I88" s="42">
        <f t="shared" si="10"/>
        <v>0</v>
      </c>
    </row>
    <row r="89" spans="1:9" x14ac:dyDescent="0.25">
      <c r="A89" s="10"/>
      <c r="B89" s="15"/>
      <c r="C89" s="11" t="str">
        <f>IF(ISNA(VLOOKUP(A89,BASE!$D$2:$E$21,2,FALSE)),"",VLOOKUP(A89,BASE!$D$2:$E$21,2,FALSE))</f>
        <v/>
      </c>
      <c r="D89" s="10"/>
      <c r="E89" s="11" t="str">
        <f>IF(ISNA(VLOOKUP(D89,BASE!$A$1:$C$30,2,0)),"",VLOOKUP(D89,BASE!$A$1:$C$30,2,0))</f>
        <v/>
      </c>
      <c r="F89" s="11"/>
      <c r="G89" s="11" t="str">
        <f>IF(ISNA(VLOOKUP(D89,BASE!$A$1:$C$27,3,0)),"",VLOOKUP(D89,BASE!$A$1:$C$27,3,0))</f>
        <v/>
      </c>
      <c r="H89" s="41">
        <f t="shared" si="6"/>
        <v>0</v>
      </c>
      <c r="I89" s="42">
        <f t="shared" si="10"/>
        <v>0</v>
      </c>
    </row>
    <row r="90" spans="1:9" x14ac:dyDescent="0.25">
      <c r="A90" s="10"/>
      <c r="B90" s="15"/>
      <c r="C90" s="11" t="str">
        <f>IF(ISNA(VLOOKUP(A90,BASE!$D$2:$E$21,2,FALSE)),"",VLOOKUP(A90,BASE!$D$2:$E$21,2,FALSE))</f>
        <v/>
      </c>
      <c r="D90" s="10"/>
      <c r="E90" s="11" t="str">
        <f>IF(ISNA(VLOOKUP(D90,BASE!$A$1:$C$30,2,0)),"",VLOOKUP(D90,BASE!$A$1:$C$30,2,0))</f>
        <v/>
      </c>
      <c r="F90" s="11"/>
      <c r="G90" s="11" t="str">
        <f>IF(ISNA(VLOOKUP(D90,BASE!$A$1:$C$27,3,0)),"",VLOOKUP(D90,BASE!$A$1:$C$27,3,0))</f>
        <v/>
      </c>
      <c r="H90" s="41">
        <f t="shared" si="6"/>
        <v>0</v>
      </c>
      <c r="I90" s="42">
        <f t="shared" si="10"/>
        <v>0</v>
      </c>
    </row>
    <row r="91" spans="1:9" x14ac:dyDescent="0.25">
      <c r="A91" s="10"/>
      <c r="B91" s="15"/>
      <c r="C91" s="11" t="str">
        <f>IF(ISNA(VLOOKUP(A91,BASE!$D$2:$E$21,2,FALSE)),"",VLOOKUP(A91,BASE!$D$2:$E$21,2,FALSE))</f>
        <v/>
      </c>
      <c r="D91" s="10"/>
      <c r="E91" s="11" t="str">
        <f>IF(ISNA(VLOOKUP(D91,BASE!$A$1:$C$30,2,0)),"",VLOOKUP(D91,BASE!$A$1:$C$30,2,0))</f>
        <v/>
      </c>
      <c r="F91" s="11"/>
      <c r="G91" s="11" t="str">
        <f>IF(ISNA(VLOOKUP(D91,BASE!$A$1:$C$27,3,0)),"",VLOOKUP(D91,BASE!$A$1:$C$27,3,0))</f>
        <v/>
      </c>
      <c r="H91" s="41">
        <f t="shared" si="6"/>
        <v>0</v>
      </c>
      <c r="I91" s="42">
        <f t="shared" si="10"/>
        <v>0</v>
      </c>
    </row>
    <row r="92" spans="1:9" x14ac:dyDescent="0.25">
      <c r="A92" s="10"/>
      <c r="B92" s="15"/>
      <c r="C92" s="11" t="str">
        <f>IF(ISNA(VLOOKUP(A92,BASE!$D$2:$E$21,2,FALSE)),"",VLOOKUP(A92,BASE!$D$2:$E$21,2,FALSE))</f>
        <v/>
      </c>
      <c r="D92" s="10"/>
      <c r="E92" s="11" t="str">
        <f>IF(ISNA(VLOOKUP(D92,BASE!$A$1:$C$30,2,0)),"",VLOOKUP(D92,BASE!$A$1:$C$30,2,0))</f>
        <v/>
      </c>
      <c r="F92" s="11"/>
      <c r="G92" s="11" t="str">
        <f>IF(ISNA(VLOOKUP(D92,BASE!$A$1:$C$27,3,0)),"",VLOOKUP(D92,BASE!$A$1:$C$27,3,0))</f>
        <v/>
      </c>
      <c r="H92" s="41">
        <f t="shared" si="6"/>
        <v>0</v>
      </c>
      <c r="I92" s="42">
        <f t="shared" si="10"/>
        <v>0</v>
      </c>
    </row>
    <row r="93" spans="1:9" x14ac:dyDescent="0.25">
      <c r="A93" s="10"/>
      <c r="B93" s="15"/>
      <c r="C93" s="11" t="str">
        <f>IF(ISNA(VLOOKUP(A93,BASE!$D$2:$E$21,2,FALSE)),"",VLOOKUP(A93,BASE!$D$2:$E$21,2,FALSE))</f>
        <v/>
      </c>
      <c r="D93" s="10"/>
      <c r="E93" s="11" t="str">
        <f>IF(ISNA(VLOOKUP(D93,BASE!$A$1:$C$30,2,0)),"",VLOOKUP(D93,BASE!$A$1:$C$30,2,0))</f>
        <v/>
      </c>
      <c r="F93" s="11"/>
      <c r="G93" s="11" t="str">
        <f>IF(ISNA(VLOOKUP(D93,BASE!$A$1:$C$27,3,0)),"",VLOOKUP(D93,BASE!$A$1:$C$27,3,0))</f>
        <v/>
      </c>
      <c r="H93" s="41">
        <f t="shared" si="6"/>
        <v>0</v>
      </c>
      <c r="I93" s="42">
        <f t="shared" si="10"/>
        <v>0</v>
      </c>
    </row>
    <row r="94" spans="1:9" x14ac:dyDescent="0.25">
      <c r="A94" s="10"/>
      <c r="B94" s="15"/>
      <c r="C94" s="11" t="str">
        <f>IF(ISNA(VLOOKUP(A94,BASE!$D$2:$E$21,2,FALSE)),"",VLOOKUP(A94,BASE!$D$2:$E$21,2,FALSE))</f>
        <v/>
      </c>
      <c r="D94" s="10"/>
      <c r="E94" s="11" t="str">
        <f>IF(ISNA(VLOOKUP(D94,BASE!$A$1:$C$30,2,0)),"",VLOOKUP(D94,BASE!$A$1:$C$30,2,0))</f>
        <v/>
      </c>
      <c r="F94" s="11"/>
      <c r="G94" s="11" t="str">
        <f>IF(ISNA(VLOOKUP(D94,BASE!$A$1:$C$27,3,0)),"",VLOOKUP(D94,BASE!$A$1:$C$27,3,0))</f>
        <v/>
      </c>
      <c r="H94" s="41">
        <f t="shared" si="6"/>
        <v>0</v>
      </c>
      <c r="I94" s="42">
        <f t="shared" si="10"/>
        <v>0</v>
      </c>
    </row>
    <row r="95" spans="1:9" x14ac:dyDescent="0.25">
      <c r="A95" s="10"/>
      <c r="B95" s="15"/>
      <c r="C95" s="11" t="str">
        <f>IF(ISNA(VLOOKUP(A95,BASE!$D$2:$E$21,2,FALSE)),"",VLOOKUP(A95,BASE!$D$2:$E$21,2,FALSE))</f>
        <v/>
      </c>
      <c r="D95" s="10"/>
      <c r="E95" s="11" t="str">
        <f>IF(ISNA(VLOOKUP(D95,BASE!$A$1:$C$30,2,0)),"",VLOOKUP(D95,BASE!$A$1:$C$30,2,0))</f>
        <v/>
      </c>
      <c r="F95" s="11"/>
      <c r="G95" s="11" t="str">
        <f>IF(ISNA(VLOOKUP(D95,BASE!$A$1:$C$27,3,0)),"",VLOOKUP(D95,BASE!$A$1:$C$27,3,0))</f>
        <v/>
      </c>
      <c r="H95" s="41">
        <f t="shared" si="6"/>
        <v>0</v>
      </c>
      <c r="I95" s="42">
        <f t="shared" si="10"/>
        <v>0</v>
      </c>
    </row>
    <row r="96" spans="1:9" x14ac:dyDescent="0.25">
      <c r="A96" s="10"/>
      <c r="B96" s="15"/>
      <c r="C96" s="11" t="str">
        <f>IF(ISNA(VLOOKUP(A96,BASE!$D$2:$E$21,2,FALSE)),"",VLOOKUP(A96,BASE!$D$2:$E$21,2,FALSE))</f>
        <v/>
      </c>
      <c r="D96" s="10"/>
      <c r="E96" s="11" t="str">
        <f>IF(ISNA(VLOOKUP(D96,BASE!$A$1:$C$30,2,0)),"",VLOOKUP(D96,BASE!$A$1:$C$30,2,0))</f>
        <v/>
      </c>
      <c r="F96" s="11"/>
      <c r="G96" s="11" t="str">
        <f>IF(ISNA(VLOOKUP(D96,BASE!$A$1:$C$27,3,0)),"",VLOOKUP(D96,BASE!$A$1:$C$27,3,0))</f>
        <v/>
      </c>
      <c r="H96" s="41">
        <f t="shared" si="6"/>
        <v>0</v>
      </c>
      <c r="I96" s="42">
        <f t="shared" ref="I96:I120" si="11">IF(AND(D96="CARTE FNAC",F96&gt;=20),F96*G96,IF(AND(D96&lt;&gt;"Carte FNAC",F96&gt;=40),F96*G96,0))</f>
        <v>0</v>
      </c>
    </row>
    <row r="97" spans="1:9" x14ac:dyDescent="0.25">
      <c r="A97" s="10"/>
      <c r="B97" s="15"/>
      <c r="C97" s="11" t="str">
        <f>IF(ISNA(VLOOKUP(A97,BASE!$D$2:$E$21,2,FALSE)),"",VLOOKUP(A97,BASE!$D$2:$E$21,2,FALSE))</f>
        <v/>
      </c>
      <c r="D97" s="10"/>
      <c r="E97" s="11" t="str">
        <f>IF(ISNA(VLOOKUP(D97,BASE!$A$1:$C$30,2,0)),"",VLOOKUP(D97,BASE!$A$1:$C$30,2,0))</f>
        <v/>
      </c>
      <c r="F97" s="11"/>
      <c r="G97" s="11" t="str">
        <f>IF(ISNA(VLOOKUP(D97,BASE!$A$1:$C$27,3,0)),"",VLOOKUP(D97,BASE!$A$1:$C$27,3,0))</f>
        <v/>
      </c>
      <c r="H97" s="41">
        <f t="shared" si="6"/>
        <v>0</v>
      </c>
      <c r="I97" s="42">
        <f t="shared" si="11"/>
        <v>0</v>
      </c>
    </row>
    <row r="98" spans="1:9" x14ac:dyDescent="0.25">
      <c r="A98" s="10"/>
      <c r="B98" s="15"/>
      <c r="C98" s="11" t="str">
        <f>IF(ISNA(VLOOKUP(A98,BASE!$D$2:$E$21,2,FALSE)),"",VLOOKUP(A98,BASE!$D$2:$E$21,2,FALSE))</f>
        <v/>
      </c>
      <c r="D98" s="10"/>
      <c r="E98" s="11" t="str">
        <f>IF(ISNA(VLOOKUP(D98,BASE!$A$1:$C$30,2,0)),"",VLOOKUP(D98,BASE!$A$1:$C$30,2,0))</f>
        <v/>
      </c>
      <c r="F98" s="11"/>
      <c r="G98" s="11" t="str">
        <f>IF(ISNA(VLOOKUP(D98,BASE!$A$1:$C$27,3,0)),"",VLOOKUP(D98,BASE!$A$1:$C$27,3,0))</f>
        <v/>
      </c>
      <c r="H98" s="41">
        <f t="shared" si="6"/>
        <v>0</v>
      </c>
      <c r="I98" s="42">
        <f t="shared" si="11"/>
        <v>0</v>
      </c>
    </row>
    <row r="99" spans="1:9" x14ac:dyDescent="0.25">
      <c r="A99" s="10"/>
      <c r="B99" s="15"/>
      <c r="C99" s="11" t="str">
        <f>IF(ISNA(VLOOKUP(A99,BASE!$D$2:$E$21,2,FALSE)),"",VLOOKUP(A99,BASE!$D$2:$E$21,2,FALSE))</f>
        <v/>
      </c>
      <c r="D99" s="10"/>
      <c r="E99" s="11" t="str">
        <f>IF(ISNA(VLOOKUP(D99,BASE!$A$1:$C$30,2,0)),"",VLOOKUP(D99,BASE!$A$1:$C$30,2,0))</f>
        <v/>
      </c>
      <c r="F99" s="11"/>
      <c r="G99" s="11" t="str">
        <f>IF(ISNA(VLOOKUP(D99,BASE!$A$1:$C$27,3,0)),"",VLOOKUP(D99,BASE!$A$1:$C$27,3,0))</f>
        <v/>
      </c>
      <c r="H99" s="41">
        <f t="shared" si="6"/>
        <v>0</v>
      </c>
      <c r="I99" s="42">
        <f t="shared" si="11"/>
        <v>0</v>
      </c>
    </row>
    <row r="100" spans="1:9" x14ac:dyDescent="0.25">
      <c r="A100" s="10"/>
      <c r="B100" s="15"/>
      <c r="C100" s="11" t="str">
        <f>IF(ISNA(VLOOKUP(A100,BASE!$D$2:$E$21,2,FALSE)),"",VLOOKUP(A100,BASE!$D$2:$E$21,2,FALSE))</f>
        <v/>
      </c>
      <c r="D100" s="10"/>
      <c r="E100" s="11" t="str">
        <f>IF(ISNA(VLOOKUP(D100,BASE!$A$1:$C$30,2,0)),"",VLOOKUP(D100,BASE!$A$1:$C$30,2,0))</f>
        <v/>
      </c>
      <c r="F100" s="11"/>
      <c r="G100" s="11" t="str">
        <f>IF(ISNA(VLOOKUP(D100,BASE!$A$1:$C$27,3,0)),"",VLOOKUP(D100,BASE!$A$1:$C$27,3,0))</f>
        <v/>
      </c>
      <c r="H100" s="41">
        <f t="shared" si="6"/>
        <v>0</v>
      </c>
      <c r="I100" s="42">
        <f t="shared" si="11"/>
        <v>0</v>
      </c>
    </row>
    <row r="101" spans="1:9" x14ac:dyDescent="0.25">
      <c r="A101" s="10"/>
      <c r="B101" s="15"/>
      <c r="C101" s="11" t="str">
        <f>IF(ISNA(VLOOKUP(A101,BASE!$D$2:$E$21,2,FALSE)),"",VLOOKUP(A101,BASE!$D$2:$E$21,2,FALSE))</f>
        <v/>
      </c>
      <c r="D101" s="10"/>
      <c r="E101" s="11" t="str">
        <f>IF(ISNA(VLOOKUP(D101,BASE!$A$1:$C$30,2,0)),"",VLOOKUP(D101,BASE!$A$1:$C$30,2,0))</f>
        <v/>
      </c>
      <c r="F101" s="11"/>
      <c r="G101" s="11" t="str">
        <f>IF(ISNA(VLOOKUP(D101,BASE!$A$1:$C$27,3,0)),"",VLOOKUP(D101,BASE!$A$1:$C$27,3,0))</f>
        <v/>
      </c>
      <c r="H101" s="41">
        <f t="shared" si="6"/>
        <v>0</v>
      </c>
      <c r="I101" s="42">
        <f t="shared" si="11"/>
        <v>0</v>
      </c>
    </row>
    <row r="102" spans="1:9" x14ac:dyDescent="0.25">
      <c r="A102" s="10"/>
      <c r="B102" s="15"/>
      <c r="C102" s="11" t="str">
        <f>IF(ISNA(VLOOKUP(A102,BASE!$D$2:$E$21,2,FALSE)),"",VLOOKUP(A102,BASE!$D$2:$E$21,2,FALSE))</f>
        <v/>
      </c>
      <c r="D102" s="10"/>
      <c r="E102" s="11" t="str">
        <f>IF(ISNA(VLOOKUP(D102,BASE!$A$1:$C$30,2,0)),"",VLOOKUP(D102,BASE!$A$1:$C$30,2,0))</f>
        <v/>
      </c>
      <c r="F102" s="11"/>
      <c r="G102" s="11" t="str">
        <f>IF(ISNA(VLOOKUP(D102,BASE!$A$1:$C$27,3,0)),"",VLOOKUP(D102,BASE!$A$1:$C$27,3,0))</f>
        <v/>
      </c>
      <c r="H102" s="41">
        <f t="shared" si="6"/>
        <v>0</v>
      </c>
      <c r="I102" s="42">
        <f t="shared" si="11"/>
        <v>0</v>
      </c>
    </row>
    <row r="103" spans="1:9" x14ac:dyDescent="0.25">
      <c r="A103" s="10"/>
      <c r="B103" s="15"/>
      <c r="C103" s="11" t="str">
        <f>IF(ISNA(VLOOKUP(A103,BASE!$D$2:$E$21,2,FALSE)),"",VLOOKUP(A103,BASE!$D$2:$E$21,2,FALSE))</f>
        <v/>
      </c>
      <c r="D103" s="10"/>
      <c r="E103" s="11" t="str">
        <f>IF(ISNA(VLOOKUP(D103,BASE!$A$1:$C$30,2,0)),"",VLOOKUP(D103,BASE!$A$1:$C$30,2,0))</f>
        <v/>
      </c>
      <c r="F103" s="11"/>
      <c r="G103" s="11" t="str">
        <f>IF(ISNA(VLOOKUP(D103,BASE!$A$1:$C$27,3,0)),"",VLOOKUP(D103,BASE!$A$1:$C$27,3,0))</f>
        <v/>
      </c>
      <c r="H103" s="41">
        <f t="shared" si="6"/>
        <v>0</v>
      </c>
      <c r="I103" s="42">
        <f t="shared" si="11"/>
        <v>0</v>
      </c>
    </row>
    <row r="104" spans="1:9" x14ac:dyDescent="0.25">
      <c r="A104" s="10"/>
      <c r="B104" s="15"/>
      <c r="C104" s="11" t="str">
        <f>IF(ISNA(VLOOKUP(A104,BASE!$D$2:$E$21,2,FALSE)),"",VLOOKUP(A104,BASE!$D$2:$E$21,2,FALSE))</f>
        <v/>
      </c>
      <c r="D104" s="10"/>
      <c r="E104" s="11" t="str">
        <f>IF(ISNA(VLOOKUP(D104,BASE!$A$1:$C$30,2,0)),"",VLOOKUP(D104,BASE!$A$1:$C$30,2,0))</f>
        <v/>
      </c>
      <c r="F104" s="11"/>
      <c r="G104" s="11" t="str">
        <f>IF(ISNA(VLOOKUP(D104,BASE!$A$1:$C$27,3,0)),"",VLOOKUP(D104,BASE!$A$1:$C$27,3,0))</f>
        <v/>
      </c>
      <c r="H104" s="41">
        <f t="shared" si="6"/>
        <v>0</v>
      </c>
      <c r="I104" s="42">
        <f t="shared" si="11"/>
        <v>0</v>
      </c>
    </row>
    <row r="105" spans="1:9" x14ac:dyDescent="0.25">
      <c r="A105" s="10"/>
      <c r="B105" s="15"/>
      <c r="C105" s="11" t="str">
        <f>IF(ISNA(VLOOKUP(A105,BASE!$D$2:$E$21,2,FALSE)),"",VLOOKUP(A105,BASE!$D$2:$E$21,2,FALSE))</f>
        <v/>
      </c>
      <c r="D105" s="10"/>
      <c r="E105" s="11" t="str">
        <f>IF(ISNA(VLOOKUP(D105,BASE!$A$1:$C$30,2,0)),"",VLOOKUP(D105,BASE!$A$1:$C$30,2,0))</f>
        <v/>
      </c>
      <c r="F105" s="11"/>
      <c r="G105" s="11" t="str">
        <f>IF(ISNA(VLOOKUP(D105,BASE!$A$1:$C$27,3,0)),"",VLOOKUP(D105,BASE!$A$1:$C$27,3,0))</f>
        <v/>
      </c>
      <c r="H105" s="41">
        <f t="shared" si="6"/>
        <v>0</v>
      </c>
      <c r="I105" s="42">
        <f t="shared" si="11"/>
        <v>0</v>
      </c>
    </row>
    <row r="106" spans="1:9" x14ac:dyDescent="0.25">
      <c r="A106" s="10"/>
      <c r="B106" s="15"/>
      <c r="C106" s="11" t="str">
        <f>IF(ISNA(VLOOKUP(A106,BASE!$D$2:$E$21,2,FALSE)),"",VLOOKUP(A106,BASE!$D$2:$E$21,2,FALSE))</f>
        <v/>
      </c>
      <c r="D106" s="10"/>
      <c r="E106" s="11" t="str">
        <f>IF(ISNA(VLOOKUP(D106,BASE!$A$1:$C$30,2,0)),"",VLOOKUP(D106,BASE!$A$1:$C$30,2,0))</f>
        <v/>
      </c>
      <c r="F106" s="11"/>
      <c r="G106" s="11" t="str">
        <f>IF(ISNA(VLOOKUP(D106,BASE!$A$1:$C$27,3,0)),"",VLOOKUP(D106,BASE!$A$1:$C$27,3,0))</f>
        <v/>
      </c>
      <c r="H106" s="41">
        <f t="shared" si="6"/>
        <v>0</v>
      </c>
      <c r="I106" s="42">
        <f t="shared" si="11"/>
        <v>0</v>
      </c>
    </row>
    <row r="107" spans="1:9" x14ac:dyDescent="0.25">
      <c r="A107" s="10"/>
      <c r="B107" s="15"/>
      <c r="C107" s="11" t="str">
        <f>IF(ISNA(VLOOKUP(A107,BASE!$D$2:$E$21,2,FALSE)),"",VLOOKUP(A107,BASE!$D$2:$E$21,2,FALSE))</f>
        <v/>
      </c>
      <c r="D107" s="10"/>
      <c r="E107" s="11" t="str">
        <f>IF(ISNA(VLOOKUP(D107,BASE!$A$1:$C$30,2,0)),"",VLOOKUP(D107,BASE!$A$1:$C$30,2,0))</f>
        <v/>
      </c>
      <c r="F107" s="11"/>
      <c r="G107" s="11" t="str">
        <f>IF(ISNA(VLOOKUP(D107,BASE!$A$1:$C$27,3,0)),"",VLOOKUP(D107,BASE!$A$1:$C$27,3,0))</f>
        <v/>
      </c>
      <c r="H107" s="41">
        <f t="shared" si="6"/>
        <v>0</v>
      </c>
      <c r="I107" s="42">
        <f t="shared" si="11"/>
        <v>0</v>
      </c>
    </row>
    <row r="108" spans="1:9" x14ac:dyDescent="0.25">
      <c r="A108" s="10"/>
      <c r="B108" s="15"/>
      <c r="C108" s="11" t="str">
        <f>IF(ISNA(VLOOKUP(A108,BASE!$D$2:$E$21,2,FALSE)),"",VLOOKUP(A108,BASE!$D$2:$E$21,2,FALSE))</f>
        <v/>
      </c>
      <c r="D108" s="10"/>
      <c r="E108" s="11" t="str">
        <f>IF(ISNA(VLOOKUP(D108,BASE!$A$1:$C$30,2,0)),"",VLOOKUP(D108,BASE!$A$1:$C$30,2,0))</f>
        <v/>
      </c>
      <c r="F108" s="11"/>
      <c r="G108" s="11" t="str">
        <f>IF(ISNA(VLOOKUP(D108,BASE!$A$1:$C$27,3,0)),"",VLOOKUP(D108,BASE!$A$1:$C$27,3,0))</f>
        <v/>
      </c>
      <c r="H108" s="41">
        <f t="shared" si="6"/>
        <v>0</v>
      </c>
      <c r="I108" s="42">
        <f t="shared" si="11"/>
        <v>0</v>
      </c>
    </row>
    <row r="109" spans="1:9" x14ac:dyDescent="0.25">
      <c r="A109" s="10"/>
      <c r="B109" s="15"/>
      <c r="C109" s="11" t="str">
        <f>IF(ISNA(VLOOKUP(A109,BASE!$D$2:$E$21,2,FALSE)),"",VLOOKUP(A109,BASE!$D$2:$E$21,2,FALSE))</f>
        <v/>
      </c>
      <c r="D109" s="10"/>
      <c r="E109" s="11" t="str">
        <f>IF(ISNA(VLOOKUP(D109,BASE!$A$1:$C$30,2,0)),"",VLOOKUP(D109,BASE!$A$1:$C$30,2,0))</f>
        <v/>
      </c>
      <c r="F109" s="11"/>
      <c r="G109" s="11" t="str">
        <f>IF(ISNA(VLOOKUP(D109,BASE!$A$1:$C$27,3,0)),"",VLOOKUP(D109,BASE!$A$1:$C$27,3,0))</f>
        <v/>
      </c>
      <c r="H109" s="41">
        <f t="shared" si="6"/>
        <v>0</v>
      </c>
      <c r="I109" s="42">
        <f t="shared" si="11"/>
        <v>0</v>
      </c>
    </row>
    <row r="110" spans="1:9" x14ac:dyDescent="0.25">
      <c r="A110" s="10"/>
      <c r="B110" s="15"/>
      <c r="C110" s="11" t="str">
        <f>IF(ISNA(VLOOKUP(A110,BASE!$D$2:$E$21,2,FALSE)),"",VLOOKUP(A110,BASE!$D$2:$E$21,2,FALSE))</f>
        <v/>
      </c>
      <c r="D110" s="10"/>
      <c r="E110" s="11" t="str">
        <f>IF(ISNA(VLOOKUP(D110,BASE!$A$1:$C$30,2,0)),"",VLOOKUP(D110,BASE!$A$1:$C$30,2,0))</f>
        <v/>
      </c>
      <c r="F110" s="11"/>
      <c r="G110" s="11" t="str">
        <f>IF(ISNA(VLOOKUP(D110,BASE!$A$1:$C$27,3,0)),"",VLOOKUP(D110,BASE!$A$1:$C$27,3,0))</f>
        <v/>
      </c>
      <c r="H110" s="41">
        <f t="shared" si="6"/>
        <v>0</v>
      </c>
      <c r="I110" s="42">
        <f t="shared" si="11"/>
        <v>0</v>
      </c>
    </row>
    <row r="111" spans="1:9" x14ac:dyDescent="0.25">
      <c r="A111" s="10"/>
      <c r="B111" s="15"/>
      <c r="C111" s="11" t="str">
        <f>IF(ISNA(VLOOKUP(A111,BASE!$D$2:$E$21,2,FALSE)),"",VLOOKUP(A111,BASE!$D$2:$E$21,2,FALSE))</f>
        <v/>
      </c>
      <c r="D111" s="10"/>
      <c r="E111" s="11" t="str">
        <f>IF(ISNA(VLOOKUP(D111,BASE!$A$1:$C$30,2,0)),"",VLOOKUP(D111,BASE!$A$1:$C$30,2,0))</f>
        <v/>
      </c>
      <c r="F111" s="11"/>
      <c r="G111" s="11" t="str">
        <f>IF(ISNA(VLOOKUP(D111,BASE!$A$1:$C$27,3,0)),"",VLOOKUP(D111,BASE!$A$1:$C$27,3,0))</f>
        <v/>
      </c>
      <c r="H111" s="41">
        <f t="shared" si="6"/>
        <v>0</v>
      </c>
      <c r="I111" s="42">
        <f t="shared" si="11"/>
        <v>0</v>
      </c>
    </row>
    <row r="112" spans="1:9" x14ac:dyDescent="0.25">
      <c r="A112" s="10"/>
      <c r="B112" s="15"/>
      <c r="C112" s="11" t="str">
        <f>IF(ISNA(VLOOKUP(A112,BASE!$D$2:$E$21,2,FALSE)),"",VLOOKUP(A112,BASE!$D$2:$E$21,2,FALSE))</f>
        <v/>
      </c>
      <c r="D112" s="10"/>
      <c r="E112" s="11" t="str">
        <f>IF(ISNA(VLOOKUP(D112,BASE!$A$1:$C$30,2,0)),"",VLOOKUP(D112,BASE!$A$1:$C$30,2,0))</f>
        <v/>
      </c>
      <c r="F112" s="11"/>
      <c r="G112" s="11" t="str">
        <f>IF(ISNA(VLOOKUP(D112,BASE!$A$1:$C$27,3,0)),"",VLOOKUP(D112,BASE!$A$1:$C$27,3,0))</f>
        <v/>
      </c>
      <c r="H112" s="41">
        <f t="shared" si="6"/>
        <v>0</v>
      </c>
      <c r="I112" s="42">
        <f t="shared" si="11"/>
        <v>0</v>
      </c>
    </row>
    <row r="113" spans="1:9" x14ac:dyDescent="0.25">
      <c r="A113" s="10"/>
      <c r="B113" s="15"/>
      <c r="C113" s="11" t="str">
        <f>IF(ISNA(VLOOKUP(A113,BASE!$D$2:$E$21,2,FALSE)),"",VLOOKUP(A113,BASE!$D$2:$E$21,2,FALSE))</f>
        <v/>
      </c>
      <c r="D113" s="10"/>
      <c r="E113" s="11" t="str">
        <f>IF(ISNA(VLOOKUP(D113,BASE!$A$1:$C$30,2,0)),"",VLOOKUP(D113,BASE!$A$1:$C$30,2,0))</f>
        <v/>
      </c>
      <c r="F113" s="11"/>
      <c r="G113" s="11" t="str">
        <f>IF(ISNA(VLOOKUP(D113,BASE!$A$1:$C$27,3,0)),"",VLOOKUP(D113,BASE!$A$1:$C$27,3,0))</f>
        <v/>
      </c>
      <c r="H113" s="41">
        <f t="shared" si="6"/>
        <v>0</v>
      </c>
      <c r="I113" s="42">
        <f t="shared" si="11"/>
        <v>0</v>
      </c>
    </row>
    <row r="114" spans="1:9" x14ac:dyDescent="0.25">
      <c r="A114" s="10"/>
      <c r="B114" s="15"/>
      <c r="C114" s="11" t="str">
        <f>IF(ISNA(VLOOKUP(A114,BASE!$D$2:$E$21,2,FALSE)),"",VLOOKUP(A114,BASE!$D$2:$E$21,2,FALSE))</f>
        <v/>
      </c>
      <c r="D114" s="10"/>
      <c r="E114" s="11" t="str">
        <f>IF(ISNA(VLOOKUP(D114,BASE!$A$1:$C$30,2,0)),"",VLOOKUP(D114,BASE!$A$1:$C$30,2,0))</f>
        <v/>
      </c>
      <c r="F114" s="11"/>
      <c r="G114" s="11" t="str">
        <f>IF(ISNA(VLOOKUP(D114,BASE!$A$1:$C$27,3,0)),"",VLOOKUP(D114,BASE!$A$1:$C$27,3,0))</f>
        <v/>
      </c>
      <c r="H114" s="41">
        <f t="shared" si="6"/>
        <v>0</v>
      </c>
      <c r="I114" s="42">
        <f t="shared" si="11"/>
        <v>0</v>
      </c>
    </row>
    <row r="115" spans="1:9" x14ac:dyDescent="0.25">
      <c r="A115" s="10"/>
      <c r="B115" s="15"/>
      <c r="C115" s="11" t="str">
        <f>IF(ISNA(VLOOKUP(A115,BASE!$D$2:$E$21,2,FALSE)),"",VLOOKUP(A115,BASE!$D$2:$E$21,2,FALSE))</f>
        <v/>
      </c>
      <c r="D115" s="10"/>
      <c r="E115" s="11" t="str">
        <f>IF(ISNA(VLOOKUP(D115,BASE!$A$1:$C$30,2,0)),"",VLOOKUP(D115,BASE!$A$1:$C$30,2,0))</f>
        <v/>
      </c>
      <c r="F115" s="11"/>
      <c r="G115" s="11" t="str">
        <f>IF(ISNA(VLOOKUP(D115,BASE!$A$1:$C$27,3,0)),"",VLOOKUP(D115,BASE!$A$1:$C$27,3,0))</f>
        <v/>
      </c>
      <c r="H115" s="41">
        <f t="shared" si="6"/>
        <v>0</v>
      </c>
      <c r="I115" s="42">
        <f t="shared" si="11"/>
        <v>0</v>
      </c>
    </row>
    <row r="116" spans="1:9" x14ac:dyDescent="0.25">
      <c r="A116" s="10"/>
      <c r="B116" s="15"/>
      <c r="C116" s="11" t="str">
        <f>IF(ISNA(VLOOKUP(A116,BASE!$D$2:$E$21,2,FALSE)),"",VLOOKUP(A116,BASE!$D$2:$E$21,2,FALSE))</f>
        <v/>
      </c>
      <c r="D116" s="10"/>
      <c r="E116" s="11" t="str">
        <f>IF(ISNA(VLOOKUP(D116,BASE!$A$1:$C$30,2,0)),"",VLOOKUP(D116,BASE!$A$1:$C$30,2,0))</f>
        <v/>
      </c>
      <c r="F116" s="11"/>
      <c r="G116" s="11" t="str">
        <f>IF(ISNA(VLOOKUP(D116,BASE!$A$1:$C$27,3,0)),"",VLOOKUP(D116,BASE!$A$1:$C$27,3,0))</f>
        <v/>
      </c>
      <c r="H116" s="41">
        <f t="shared" si="6"/>
        <v>0</v>
      </c>
      <c r="I116" s="42">
        <f t="shared" si="11"/>
        <v>0</v>
      </c>
    </row>
    <row r="117" spans="1:9" x14ac:dyDescent="0.25">
      <c r="A117" s="10"/>
      <c r="B117" s="15"/>
      <c r="C117" s="11" t="str">
        <f>IF(ISNA(VLOOKUP(A117,BASE!$D$2:$E$21,2,FALSE)),"",VLOOKUP(A117,BASE!$D$2:$E$21,2,FALSE))</f>
        <v/>
      </c>
      <c r="D117" s="10"/>
      <c r="E117" s="11" t="str">
        <f>IF(ISNA(VLOOKUP(D117,BASE!$A$1:$C$30,2,0)),"",VLOOKUP(D117,BASE!$A$1:$C$30,2,0))</f>
        <v/>
      </c>
      <c r="F117" s="11"/>
      <c r="G117" s="11" t="str">
        <f>IF(ISNA(VLOOKUP(D117,BASE!$A$1:$C$27,3,0)),"",VLOOKUP(D117,BASE!$A$1:$C$27,3,0))</f>
        <v/>
      </c>
      <c r="H117" s="41">
        <f t="shared" si="6"/>
        <v>0</v>
      </c>
      <c r="I117" s="42">
        <f t="shared" si="11"/>
        <v>0</v>
      </c>
    </row>
    <row r="118" spans="1:9" x14ac:dyDescent="0.25">
      <c r="A118" s="10"/>
      <c r="B118" s="15"/>
      <c r="C118" s="11" t="str">
        <f>IF(ISNA(VLOOKUP(A118,BASE!$D$2:$E$21,2,FALSE)),"",VLOOKUP(A118,BASE!$D$2:$E$21,2,FALSE))</f>
        <v/>
      </c>
      <c r="D118" s="10"/>
      <c r="E118" s="11" t="str">
        <f>IF(ISNA(VLOOKUP(D118,BASE!$A$1:$C$30,2,0)),"",VLOOKUP(D118,BASE!$A$1:$C$30,2,0))</f>
        <v/>
      </c>
      <c r="F118" s="11"/>
      <c r="G118" s="11" t="str">
        <f>IF(ISNA(VLOOKUP(D118,BASE!$A$1:$C$27,3,0)),"",VLOOKUP(D118,BASE!$A$1:$C$27,3,0))</f>
        <v/>
      </c>
      <c r="H118" s="41">
        <f t="shared" si="6"/>
        <v>0</v>
      </c>
      <c r="I118" s="42">
        <f t="shared" si="11"/>
        <v>0</v>
      </c>
    </row>
    <row r="119" spans="1:9" x14ac:dyDescent="0.25">
      <c r="A119" s="10"/>
      <c r="B119" s="15"/>
      <c r="C119" s="11" t="str">
        <f>IF(ISNA(VLOOKUP(A119,BASE!$D$2:$E$21,2,FALSE)),"",VLOOKUP(A119,BASE!$D$2:$E$21,2,FALSE))</f>
        <v/>
      </c>
      <c r="D119" s="10"/>
      <c r="E119" s="11" t="str">
        <f>IF(ISNA(VLOOKUP(D119,BASE!$A$1:$C$30,2,0)),"",VLOOKUP(D119,BASE!$A$1:$C$30,2,0))</f>
        <v/>
      </c>
      <c r="F119" s="11"/>
      <c r="G119" s="11" t="str">
        <f>IF(ISNA(VLOOKUP(D119,BASE!$A$1:$C$27,3,0)),"",VLOOKUP(D119,BASE!$A$1:$C$27,3,0))</f>
        <v/>
      </c>
      <c r="H119" s="41">
        <f t="shared" si="6"/>
        <v>0</v>
      </c>
      <c r="I119" s="42">
        <f t="shared" si="11"/>
        <v>0</v>
      </c>
    </row>
    <row r="120" spans="1:9" x14ac:dyDescent="0.25">
      <c r="A120" s="10"/>
      <c r="B120" s="15"/>
      <c r="C120" s="11" t="str">
        <f>IF(ISNA(VLOOKUP(A120,BASE!$D$2:$E$21,2,FALSE)),"",VLOOKUP(A120,BASE!$D$2:$E$21,2,FALSE))</f>
        <v/>
      </c>
      <c r="D120" s="10"/>
      <c r="E120" s="11" t="str">
        <f>IF(ISNA(VLOOKUP(D120,BASE!$A$1:$C$30,2,0)),"",VLOOKUP(D120,BASE!$A$1:$C$30,2,0))</f>
        <v/>
      </c>
      <c r="F120" s="11"/>
      <c r="G120" s="11" t="str">
        <f>IF(ISNA(VLOOKUP(D120,BASE!$A$1:$C$27,3,0)),"",VLOOKUP(D120,BASE!$A$1:$C$27,3,0))</f>
        <v/>
      </c>
      <c r="H120" s="41">
        <f t="shared" si="6"/>
        <v>0</v>
      </c>
      <c r="I120" s="42">
        <f t="shared" si="11"/>
        <v>0</v>
      </c>
    </row>
    <row r="121" spans="1:9" x14ac:dyDescent="0.25">
      <c r="A121" s="10"/>
      <c r="B121" s="15"/>
      <c r="C121" s="11" t="str">
        <f>IF(ISNA(VLOOKUP(A121,BASE!$D$2:$E$21,2,FALSE)),"",VLOOKUP(A121,BASE!$D$2:$E$21,2,FALSE))</f>
        <v/>
      </c>
      <c r="D121" s="10"/>
      <c r="E121" s="11" t="str">
        <f>IF(ISNA(VLOOKUP(D121,BASE!$A$1:$C$30,2,0)),"",VLOOKUP(D121,BASE!$A$1:$C$30,2,0))</f>
        <v/>
      </c>
      <c r="F121" s="11"/>
      <c r="G121" s="11" t="str">
        <f>IF(ISNA(VLOOKUP(D121,BASE!$A$1:$C$27,3,0)),"",VLOOKUP(D121,BASE!$A$1:$C$27,3,0))</f>
        <v/>
      </c>
      <c r="H121" s="41">
        <f t="shared" si="6"/>
        <v>0</v>
      </c>
      <c r="I121" s="42">
        <f t="shared" ref="I121:I143" si="12">IF(AND(D121="CARTE FNAC",F121&gt;=20),F121*G121,IF(AND(D121&lt;&gt;"Carte FNAC",F121&gt;=40),F121*G121,0))</f>
        <v>0</v>
      </c>
    </row>
    <row r="122" spans="1:9" x14ac:dyDescent="0.25">
      <c r="A122" s="10"/>
      <c r="B122" s="15"/>
      <c r="C122" s="11" t="str">
        <f>IF(ISNA(VLOOKUP(A122,BASE!$D$2:$E$21,2,FALSE)),"",VLOOKUP(A122,BASE!$D$2:$E$21,2,FALSE))</f>
        <v/>
      </c>
      <c r="D122" s="10"/>
      <c r="E122" s="11" t="str">
        <f>IF(ISNA(VLOOKUP(D122,BASE!$A$1:$C$30,2,0)),"",VLOOKUP(D122,BASE!$A$1:$C$30,2,0))</f>
        <v/>
      </c>
      <c r="F122" s="11"/>
      <c r="G122" s="11" t="str">
        <f>IF(ISNA(VLOOKUP(D122,BASE!$A$1:$C$27,3,0)),"",VLOOKUP(D122,BASE!$A$1:$C$27,3,0))</f>
        <v/>
      </c>
      <c r="H122" s="41">
        <f t="shared" si="6"/>
        <v>0</v>
      </c>
      <c r="I122" s="42">
        <f t="shared" si="12"/>
        <v>0</v>
      </c>
    </row>
    <row r="123" spans="1:9" x14ac:dyDescent="0.25">
      <c r="A123" s="10"/>
      <c r="B123" s="15"/>
      <c r="C123" s="11" t="str">
        <f>IF(ISNA(VLOOKUP(A123,BASE!$D$2:$E$21,2,FALSE)),"",VLOOKUP(A123,BASE!$D$2:$E$21,2,FALSE))</f>
        <v/>
      </c>
      <c r="D123" s="10"/>
      <c r="E123" s="11" t="str">
        <f>IF(ISNA(VLOOKUP(D123,BASE!$A$1:$C$30,2,0)),"",VLOOKUP(D123,BASE!$A$1:$C$30,2,0))</f>
        <v/>
      </c>
      <c r="F123" s="11"/>
      <c r="G123" s="11" t="str">
        <f>IF(ISNA(VLOOKUP(D123,BASE!$A$1:$C$27,3,0)),"",VLOOKUP(D123,BASE!$A$1:$C$27,3,0))</f>
        <v/>
      </c>
      <c r="H123" s="41">
        <f t="shared" si="6"/>
        <v>0</v>
      </c>
      <c r="I123" s="42">
        <f t="shared" si="12"/>
        <v>0</v>
      </c>
    </row>
    <row r="124" spans="1:9" x14ac:dyDescent="0.25">
      <c r="A124" s="10"/>
      <c r="B124" s="15"/>
      <c r="C124" s="11" t="str">
        <f>IF(ISNA(VLOOKUP(A124,BASE!$D$2:$E$21,2,FALSE)),"",VLOOKUP(A124,BASE!$D$2:$E$21,2,FALSE))</f>
        <v/>
      </c>
      <c r="D124" s="10"/>
      <c r="E124" s="11" t="str">
        <f>IF(ISNA(VLOOKUP(D124,BASE!$A$1:$C$30,2,0)),"",VLOOKUP(D124,BASE!$A$1:$C$30,2,0))</f>
        <v/>
      </c>
      <c r="F124" s="11"/>
      <c r="G124" s="11" t="str">
        <f>IF(ISNA(VLOOKUP(D124,BASE!$A$1:$C$27,3,0)),"",VLOOKUP(D124,BASE!$A$1:$C$27,3,0))</f>
        <v/>
      </c>
      <c r="H124" s="41">
        <f t="shared" si="6"/>
        <v>0</v>
      </c>
      <c r="I124" s="42">
        <f t="shared" si="12"/>
        <v>0</v>
      </c>
    </row>
    <row r="125" spans="1:9" x14ac:dyDescent="0.25">
      <c r="A125" s="10"/>
      <c r="B125" s="15"/>
      <c r="C125" s="11" t="str">
        <f>IF(ISNA(VLOOKUP(A125,BASE!$D$2:$E$21,2,FALSE)),"",VLOOKUP(A125,BASE!$D$2:$E$21,2,FALSE))</f>
        <v/>
      </c>
      <c r="D125" s="10"/>
      <c r="E125" s="11" t="str">
        <f>IF(ISNA(VLOOKUP(D125,BASE!$A$1:$C$30,2,0)),"",VLOOKUP(D125,BASE!$A$1:$C$30,2,0))</f>
        <v/>
      </c>
      <c r="F125" s="11"/>
      <c r="G125" s="11" t="str">
        <f>IF(ISNA(VLOOKUP(D125,BASE!$A$1:$C$27,3,0)),"",VLOOKUP(D125,BASE!$A$1:$C$27,3,0))</f>
        <v/>
      </c>
      <c r="H125" s="41">
        <f t="shared" si="6"/>
        <v>0</v>
      </c>
      <c r="I125" s="42">
        <f t="shared" si="12"/>
        <v>0</v>
      </c>
    </row>
    <row r="126" spans="1:9" x14ac:dyDescent="0.25">
      <c r="A126" s="10"/>
      <c r="B126" s="15"/>
      <c r="C126" s="11" t="str">
        <f>IF(ISNA(VLOOKUP(A126,BASE!$D$2:$E$21,2,FALSE)),"",VLOOKUP(A126,BASE!$D$2:$E$21,2,FALSE))</f>
        <v/>
      </c>
      <c r="D126" s="10"/>
      <c r="E126" s="11" t="str">
        <f>IF(ISNA(VLOOKUP(D126,BASE!$A$1:$C$30,2,0)),"",VLOOKUP(D126,BASE!$A$1:$C$30,2,0))</f>
        <v/>
      </c>
      <c r="F126" s="11"/>
      <c r="G126" s="11" t="str">
        <f>IF(ISNA(VLOOKUP(D126,BASE!$A$1:$C$27,3,0)),"",VLOOKUP(D126,BASE!$A$1:$C$27,3,0))</f>
        <v/>
      </c>
      <c r="H126" s="41">
        <f t="shared" si="6"/>
        <v>0</v>
      </c>
      <c r="I126" s="42">
        <f t="shared" si="12"/>
        <v>0</v>
      </c>
    </row>
    <row r="127" spans="1:9" x14ac:dyDescent="0.25">
      <c r="A127" s="10"/>
      <c r="B127" s="15"/>
      <c r="C127" s="11" t="str">
        <f>IF(ISNA(VLOOKUP(A127,BASE!$D$2:$E$21,2,FALSE)),"",VLOOKUP(A127,BASE!$D$2:$E$21,2,FALSE))</f>
        <v/>
      </c>
      <c r="D127" s="10"/>
      <c r="E127" s="11" t="str">
        <f>IF(ISNA(VLOOKUP(D127,BASE!$A$1:$C$30,2,0)),"",VLOOKUP(D127,BASE!$A$1:$C$30,2,0))</f>
        <v/>
      </c>
      <c r="F127" s="11"/>
      <c r="G127" s="11" t="str">
        <f>IF(ISNA(VLOOKUP(D127,BASE!$A$1:$C$27,3,0)),"",VLOOKUP(D127,BASE!$A$1:$C$27,3,0))</f>
        <v/>
      </c>
      <c r="H127" s="41">
        <f t="shared" si="6"/>
        <v>0</v>
      </c>
      <c r="I127" s="42">
        <f t="shared" si="12"/>
        <v>0</v>
      </c>
    </row>
    <row r="128" spans="1:9" x14ac:dyDescent="0.25">
      <c r="A128" s="10"/>
      <c r="B128" s="15"/>
      <c r="C128" s="11" t="str">
        <f>IF(ISNA(VLOOKUP(A128,BASE!$D$2:$E$21,2,FALSE)),"",VLOOKUP(A128,BASE!$D$2:$E$21,2,FALSE))</f>
        <v/>
      </c>
      <c r="D128" s="10"/>
      <c r="E128" s="11" t="str">
        <f>IF(ISNA(VLOOKUP(D128,BASE!$A$1:$C$30,2,0)),"",VLOOKUP(D128,BASE!$A$1:$C$30,2,0))</f>
        <v/>
      </c>
      <c r="F128" s="11"/>
      <c r="G128" s="11" t="str">
        <f>IF(ISNA(VLOOKUP(D128,BASE!$A$1:$C$27,3,0)),"",VLOOKUP(D128,BASE!$A$1:$C$27,3,0))</f>
        <v/>
      </c>
      <c r="H128" s="41">
        <f t="shared" si="6"/>
        <v>0</v>
      </c>
      <c r="I128" s="42">
        <f t="shared" si="12"/>
        <v>0</v>
      </c>
    </row>
    <row r="129" spans="1:9" x14ac:dyDescent="0.25">
      <c r="A129" s="10"/>
      <c r="B129" s="15"/>
      <c r="C129" s="11" t="str">
        <f>IF(ISNA(VLOOKUP(A129,BASE!$D$2:$E$21,2,FALSE)),"",VLOOKUP(A129,BASE!$D$2:$E$21,2,FALSE))</f>
        <v/>
      </c>
      <c r="D129" s="10"/>
      <c r="E129" s="11" t="str">
        <f>IF(ISNA(VLOOKUP(D129,BASE!$A$1:$C$30,2,0)),"",VLOOKUP(D129,BASE!$A$1:$C$30,2,0))</f>
        <v/>
      </c>
      <c r="F129" s="11"/>
      <c r="G129" s="11" t="str">
        <f>IF(ISNA(VLOOKUP(D129,BASE!$A$1:$C$27,3,0)),"",VLOOKUP(D129,BASE!$A$1:$C$27,3,0))</f>
        <v/>
      </c>
      <c r="H129" s="41">
        <f t="shared" si="6"/>
        <v>0</v>
      </c>
      <c r="I129" s="42">
        <f t="shared" si="12"/>
        <v>0</v>
      </c>
    </row>
    <row r="130" spans="1:9" x14ac:dyDescent="0.25">
      <c r="A130" s="10"/>
      <c r="B130" s="15"/>
      <c r="C130" s="11" t="str">
        <f>IF(ISNA(VLOOKUP(A130,BASE!$D$2:$E$21,2,FALSE)),"",VLOOKUP(A130,BASE!$D$2:$E$21,2,FALSE))</f>
        <v/>
      </c>
      <c r="D130" s="10"/>
      <c r="E130" s="11" t="str">
        <f>IF(ISNA(VLOOKUP(D130,BASE!$A$1:$C$30,2,0)),"",VLOOKUP(D130,BASE!$A$1:$C$30,2,0))</f>
        <v/>
      </c>
      <c r="F130" s="11"/>
      <c r="G130" s="11" t="str">
        <f>IF(ISNA(VLOOKUP(D130,BASE!$A$1:$C$27,3,0)),"",VLOOKUP(D130,BASE!$A$1:$C$27,3,0))</f>
        <v/>
      </c>
      <c r="H130" s="41">
        <f t="shared" si="6"/>
        <v>0</v>
      </c>
      <c r="I130" s="42">
        <f t="shared" si="12"/>
        <v>0</v>
      </c>
    </row>
    <row r="131" spans="1:9" x14ac:dyDescent="0.25">
      <c r="A131" s="10"/>
      <c r="B131" s="15"/>
      <c r="C131" s="11" t="str">
        <f>IF(ISNA(VLOOKUP(A131,BASE!$D$2:$E$21,2,FALSE)),"",VLOOKUP(A131,BASE!$D$2:$E$21,2,FALSE))</f>
        <v/>
      </c>
      <c r="D131" s="10"/>
      <c r="E131" s="11" t="str">
        <f>IF(ISNA(VLOOKUP(D131,BASE!$A$1:$C$30,2,0)),"",VLOOKUP(D131,BASE!$A$1:$C$30,2,0))</f>
        <v/>
      </c>
      <c r="F131" s="11"/>
      <c r="G131" s="11" t="str">
        <f>IF(ISNA(VLOOKUP(D131,BASE!$A$1:$C$27,3,0)),"",VLOOKUP(D131,BASE!$A$1:$C$27,3,0))</f>
        <v/>
      </c>
      <c r="H131" s="41">
        <f t="shared" ref="H131:H192" si="13">IFERROR(F131*G131,0)</f>
        <v>0</v>
      </c>
      <c r="I131" s="42">
        <f t="shared" si="12"/>
        <v>0</v>
      </c>
    </row>
    <row r="132" spans="1:9" x14ac:dyDescent="0.25">
      <c r="A132" s="10"/>
      <c r="B132" s="15"/>
      <c r="C132" s="11" t="str">
        <f>IF(ISNA(VLOOKUP(A132,BASE!$D$2:$E$21,2,FALSE)),"",VLOOKUP(A132,BASE!$D$2:$E$21,2,FALSE))</f>
        <v/>
      </c>
      <c r="D132" s="10"/>
      <c r="E132" s="11" t="str">
        <f>IF(ISNA(VLOOKUP(D132,BASE!$A$1:$C$30,2,0)),"",VLOOKUP(D132,BASE!$A$1:$C$30,2,0))</f>
        <v/>
      </c>
      <c r="F132" s="11"/>
      <c r="G132" s="11" t="str">
        <f>IF(ISNA(VLOOKUP(D132,BASE!$A$1:$C$27,3,0)),"",VLOOKUP(D132,BASE!$A$1:$C$27,3,0))</f>
        <v/>
      </c>
      <c r="H132" s="41">
        <f t="shared" si="13"/>
        <v>0</v>
      </c>
      <c r="I132" s="42">
        <f t="shared" si="12"/>
        <v>0</v>
      </c>
    </row>
    <row r="133" spans="1:9" x14ac:dyDescent="0.25">
      <c r="A133" s="10"/>
      <c r="B133" s="15"/>
      <c r="C133" s="11" t="str">
        <f>IF(ISNA(VLOOKUP(A133,BASE!$D$2:$E$21,2,FALSE)),"",VLOOKUP(A133,BASE!$D$2:$E$21,2,FALSE))</f>
        <v/>
      </c>
      <c r="D133" s="10"/>
      <c r="E133" s="11" t="str">
        <f>IF(ISNA(VLOOKUP(D133,BASE!$A$1:$C$30,2,0)),"",VLOOKUP(D133,BASE!$A$1:$C$30,2,0))</f>
        <v/>
      </c>
      <c r="F133" s="11"/>
      <c r="G133" s="11" t="str">
        <f>IF(ISNA(VLOOKUP(D133,BASE!$A$1:$C$27,3,0)),"",VLOOKUP(D133,BASE!$A$1:$C$27,3,0))</f>
        <v/>
      </c>
      <c r="H133" s="41">
        <f t="shared" si="13"/>
        <v>0</v>
      </c>
      <c r="I133" s="42">
        <f t="shared" si="12"/>
        <v>0</v>
      </c>
    </row>
    <row r="134" spans="1:9" x14ac:dyDescent="0.25">
      <c r="A134" s="10"/>
      <c r="B134" s="15"/>
      <c r="C134" s="11" t="str">
        <f>IF(ISNA(VLOOKUP(A134,BASE!$D$2:$E$21,2,FALSE)),"",VLOOKUP(A134,BASE!$D$2:$E$21,2,FALSE))</f>
        <v/>
      </c>
      <c r="D134" s="10"/>
      <c r="E134" s="11" t="str">
        <f>IF(ISNA(VLOOKUP(D134,BASE!$A$1:$C$30,2,0)),"",VLOOKUP(D134,BASE!$A$1:$C$30,2,0))</f>
        <v/>
      </c>
      <c r="F134" s="11"/>
      <c r="G134" s="11" t="str">
        <f>IF(ISNA(VLOOKUP(D134,BASE!$A$1:$C$27,3,0)),"",VLOOKUP(D134,BASE!$A$1:$C$27,3,0))</f>
        <v/>
      </c>
      <c r="H134" s="41">
        <f t="shared" si="13"/>
        <v>0</v>
      </c>
      <c r="I134" s="42">
        <f t="shared" si="12"/>
        <v>0</v>
      </c>
    </row>
    <row r="135" spans="1:9" x14ac:dyDescent="0.25">
      <c r="A135" s="10"/>
      <c r="B135" s="15"/>
      <c r="C135" s="11" t="str">
        <f>IF(ISNA(VLOOKUP(A135,BASE!$D$2:$E$21,2,FALSE)),"",VLOOKUP(A135,BASE!$D$2:$E$21,2,FALSE))</f>
        <v/>
      </c>
      <c r="D135" s="10"/>
      <c r="E135" s="11" t="str">
        <f>IF(ISNA(VLOOKUP(D135,BASE!$A$1:$C$30,2,0)),"",VLOOKUP(D135,BASE!$A$1:$C$30,2,0))</f>
        <v/>
      </c>
      <c r="F135" s="11"/>
      <c r="G135" s="11" t="str">
        <f>IF(ISNA(VLOOKUP(D135,BASE!$A$1:$C$27,3,0)),"",VLOOKUP(D135,BASE!$A$1:$C$27,3,0))</f>
        <v/>
      </c>
      <c r="H135" s="41">
        <f t="shared" si="13"/>
        <v>0</v>
      </c>
      <c r="I135" s="42">
        <f t="shared" si="12"/>
        <v>0</v>
      </c>
    </row>
    <row r="136" spans="1:9" x14ac:dyDescent="0.25">
      <c r="A136" s="10"/>
      <c r="B136" s="15"/>
      <c r="C136" s="11" t="str">
        <f>IF(ISNA(VLOOKUP(A136,BASE!$D$2:$E$21,2,FALSE)),"",VLOOKUP(A136,BASE!$D$2:$E$21,2,FALSE))</f>
        <v/>
      </c>
      <c r="D136" s="10"/>
      <c r="E136" s="11" t="str">
        <f>IF(ISNA(VLOOKUP(D136,BASE!$A$1:$C$30,2,0)),"",VLOOKUP(D136,BASE!$A$1:$C$30,2,0))</f>
        <v/>
      </c>
      <c r="F136" s="11"/>
      <c r="G136" s="11" t="str">
        <f>IF(ISNA(VLOOKUP(D136,BASE!$A$1:$C$27,3,0)),"",VLOOKUP(D136,BASE!$A$1:$C$27,3,0))</f>
        <v/>
      </c>
      <c r="H136" s="41">
        <f t="shared" si="13"/>
        <v>0</v>
      </c>
      <c r="I136" s="42">
        <f t="shared" si="12"/>
        <v>0</v>
      </c>
    </row>
    <row r="137" spans="1:9" x14ac:dyDescent="0.25">
      <c r="A137" s="10"/>
      <c r="B137" s="15"/>
      <c r="C137" s="11" t="str">
        <f>IF(ISNA(VLOOKUP(A137,BASE!$D$2:$E$21,2,FALSE)),"",VLOOKUP(A137,BASE!$D$2:$E$21,2,FALSE))</f>
        <v/>
      </c>
      <c r="D137" s="10"/>
      <c r="E137" s="11" t="str">
        <f>IF(ISNA(VLOOKUP(D137,BASE!$A$1:$C$30,2,0)),"",VLOOKUP(D137,BASE!$A$1:$C$30,2,0))</f>
        <v/>
      </c>
      <c r="F137" s="11"/>
      <c r="G137" s="11" t="str">
        <f>IF(ISNA(VLOOKUP(D137,BASE!$A$1:$C$27,3,0)),"",VLOOKUP(D137,BASE!$A$1:$C$27,3,0))</f>
        <v/>
      </c>
      <c r="H137" s="41">
        <f t="shared" si="13"/>
        <v>0</v>
      </c>
      <c r="I137" s="42">
        <f t="shared" si="12"/>
        <v>0</v>
      </c>
    </row>
    <row r="138" spans="1:9" x14ac:dyDescent="0.25">
      <c r="A138" s="10"/>
      <c r="B138" s="15"/>
      <c r="C138" s="11" t="str">
        <f>IF(ISNA(VLOOKUP(A138,BASE!$D$2:$E$21,2,FALSE)),"",VLOOKUP(A138,BASE!$D$2:$E$21,2,FALSE))</f>
        <v/>
      </c>
      <c r="D138" s="10"/>
      <c r="E138" s="11" t="str">
        <f>IF(ISNA(VLOOKUP(D138,BASE!$A$1:$C$30,2,0)),"",VLOOKUP(D138,BASE!$A$1:$C$30,2,0))</f>
        <v/>
      </c>
      <c r="F138" s="11"/>
      <c r="G138" s="11" t="str">
        <f>IF(ISNA(VLOOKUP(D138,BASE!$A$1:$C$27,3,0)),"",VLOOKUP(D138,BASE!$A$1:$C$27,3,0))</f>
        <v/>
      </c>
      <c r="H138" s="41">
        <f t="shared" si="13"/>
        <v>0</v>
      </c>
      <c r="I138" s="42">
        <f t="shared" si="12"/>
        <v>0</v>
      </c>
    </row>
    <row r="139" spans="1:9" x14ac:dyDescent="0.25">
      <c r="A139" s="10"/>
      <c r="B139" s="15"/>
      <c r="C139" s="11" t="str">
        <f>IF(ISNA(VLOOKUP(A139,BASE!$D$2:$E$21,2,FALSE)),"",VLOOKUP(A139,BASE!$D$2:$E$21,2,FALSE))</f>
        <v/>
      </c>
      <c r="D139" s="10"/>
      <c r="E139" s="11" t="str">
        <f>IF(ISNA(VLOOKUP(D139,BASE!$A$1:$C$30,2,0)),"",VLOOKUP(D139,BASE!$A$1:$C$30,2,0))</f>
        <v/>
      </c>
      <c r="F139" s="11"/>
      <c r="G139" s="11" t="str">
        <f>IF(ISNA(VLOOKUP(D139,BASE!$A$1:$C$27,3,0)),"",VLOOKUP(D139,BASE!$A$1:$C$27,3,0))</f>
        <v/>
      </c>
      <c r="H139" s="41">
        <f t="shared" si="13"/>
        <v>0</v>
      </c>
      <c r="I139" s="42">
        <f t="shared" si="12"/>
        <v>0</v>
      </c>
    </row>
    <row r="140" spans="1:9" x14ac:dyDescent="0.25">
      <c r="A140" s="10"/>
      <c r="B140" s="15"/>
      <c r="C140" s="11" t="str">
        <f>IF(ISNA(VLOOKUP(A140,BASE!$D$2:$E$21,2,FALSE)),"",VLOOKUP(A140,BASE!$D$2:$E$21,2,FALSE))</f>
        <v/>
      </c>
      <c r="D140" s="10"/>
      <c r="E140" s="11" t="str">
        <f>IF(ISNA(VLOOKUP(D140,BASE!$A$1:$C$30,2,0)),"",VLOOKUP(D140,BASE!$A$1:$C$30,2,0))</f>
        <v/>
      </c>
      <c r="F140" s="11"/>
      <c r="G140" s="11" t="str">
        <f>IF(ISNA(VLOOKUP(D140,BASE!$A$1:$C$27,3,0)),"",VLOOKUP(D140,BASE!$A$1:$C$27,3,0))</f>
        <v/>
      </c>
      <c r="H140" s="41">
        <f t="shared" si="13"/>
        <v>0</v>
      </c>
      <c r="I140" s="42">
        <f t="shared" si="12"/>
        <v>0</v>
      </c>
    </row>
    <row r="141" spans="1:9" x14ac:dyDescent="0.25">
      <c r="A141" s="10"/>
      <c r="B141" s="15"/>
      <c r="C141" s="11" t="str">
        <f>IF(ISNA(VLOOKUP(A141,BASE!$D$2:$E$21,2,FALSE)),"",VLOOKUP(A141,BASE!$D$2:$E$21,2,FALSE))</f>
        <v/>
      </c>
      <c r="D141" s="10"/>
      <c r="E141" s="11" t="str">
        <f>IF(ISNA(VLOOKUP(D141,BASE!$A$1:$C$30,2,0)),"",VLOOKUP(D141,BASE!$A$1:$C$30,2,0))</f>
        <v/>
      </c>
      <c r="F141" s="11"/>
      <c r="G141" s="11" t="str">
        <f>IF(ISNA(VLOOKUP(D141,BASE!$A$1:$C$27,3,0)),"",VLOOKUP(D141,BASE!$A$1:$C$27,3,0))</f>
        <v/>
      </c>
      <c r="H141" s="41">
        <f t="shared" si="13"/>
        <v>0</v>
      </c>
      <c r="I141" s="42">
        <f t="shared" si="12"/>
        <v>0</v>
      </c>
    </row>
    <row r="142" spans="1:9" x14ac:dyDescent="0.25">
      <c r="A142" s="10"/>
      <c r="B142" s="15"/>
      <c r="C142" s="11" t="str">
        <f>IF(ISNA(VLOOKUP(A142,BASE!$D$2:$E$21,2,FALSE)),"",VLOOKUP(A142,BASE!$D$2:$E$21,2,FALSE))</f>
        <v/>
      </c>
      <c r="D142" s="10"/>
      <c r="E142" s="11" t="str">
        <f>IF(ISNA(VLOOKUP(D142,BASE!$A$1:$C$30,2,0)),"",VLOOKUP(D142,BASE!$A$1:$C$30,2,0))</f>
        <v/>
      </c>
      <c r="F142" s="11"/>
      <c r="G142" s="11" t="str">
        <f>IF(ISNA(VLOOKUP(D142,BASE!$A$1:$C$27,3,0)),"",VLOOKUP(D142,BASE!$A$1:$C$27,3,0))</f>
        <v/>
      </c>
      <c r="H142" s="41">
        <f t="shared" si="13"/>
        <v>0</v>
      </c>
      <c r="I142" s="42">
        <f t="shared" si="12"/>
        <v>0</v>
      </c>
    </row>
    <row r="143" spans="1:9" x14ac:dyDescent="0.25">
      <c r="A143" s="10"/>
      <c r="B143" s="15"/>
      <c r="C143" s="11" t="str">
        <f>IF(ISNA(VLOOKUP(A143,BASE!$D$2:$E$21,2,FALSE)),"",VLOOKUP(A143,BASE!$D$2:$E$21,2,FALSE))</f>
        <v/>
      </c>
      <c r="D143" s="10"/>
      <c r="E143" s="11" t="str">
        <f>IF(ISNA(VLOOKUP(D143,BASE!$A$1:$C$30,2,0)),"",VLOOKUP(D143,BASE!$A$1:$C$30,2,0))</f>
        <v/>
      </c>
      <c r="F143" s="11"/>
      <c r="G143" s="11" t="str">
        <f>IF(ISNA(VLOOKUP(D143,BASE!$A$1:$C$27,3,0)),"",VLOOKUP(D143,BASE!$A$1:$C$27,3,0))</f>
        <v/>
      </c>
      <c r="H143" s="41">
        <f t="shared" si="13"/>
        <v>0</v>
      </c>
      <c r="I143" s="42">
        <f t="shared" si="12"/>
        <v>0</v>
      </c>
    </row>
    <row r="144" spans="1:9" x14ac:dyDescent="0.25">
      <c r="A144" s="10"/>
      <c r="B144" s="15"/>
      <c r="C144" s="11" t="str">
        <f>IF(ISNA(VLOOKUP(A144,BASE!$D$2:$E$21,2,FALSE)),"",VLOOKUP(A144,BASE!$D$2:$E$21,2,FALSE))</f>
        <v/>
      </c>
      <c r="D144" s="10"/>
      <c r="E144" s="11" t="str">
        <f>IF(ISNA(VLOOKUP(D144,BASE!$A$1:$C$30,2,0)),"",VLOOKUP(D144,BASE!$A$1:$C$30,2,0))</f>
        <v/>
      </c>
      <c r="F144" s="11"/>
      <c r="G144" s="11" t="str">
        <f>IF(ISNA(VLOOKUP(D144,BASE!$A$1:$C$27,3,0)),"",VLOOKUP(D144,BASE!$A$1:$C$27,3,0))</f>
        <v/>
      </c>
      <c r="H144" s="41">
        <f t="shared" si="13"/>
        <v>0</v>
      </c>
      <c r="I144" s="42">
        <f t="shared" ref="I144:I168" si="14">IF(AND(D144="CARTE FNAC",F144&gt;=20),F144*G144,IF(AND(D144&lt;&gt;"Carte FNAC",F144&gt;=40),F144*G144,0))</f>
        <v>0</v>
      </c>
    </row>
    <row r="145" spans="1:9" x14ac:dyDescent="0.25">
      <c r="A145" s="10"/>
      <c r="B145" s="15"/>
      <c r="C145" s="11" t="str">
        <f>IF(ISNA(VLOOKUP(A145,BASE!$D$2:$E$21,2,FALSE)),"",VLOOKUP(A145,BASE!$D$2:$E$21,2,FALSE))</f>
        <v/>
      </c>
      <c r="D145" s="10"/>
      <c r="E145" s="11" t="str">
        <f>IF(ISNA(VLOOKUP(D145,BASE!$A$1:$C$30,2,0)),"",VLOOKUP(D145,BASE!$A$1:$C$30,2,0))</f>
        <v/>
      </c>
      <c r="F145" s="11"/>
      <c r="G145" s="11" t="str">
        <f>IF(ISNA(VLOOKUP(D145,BASE!$A$1:$C$27,3,0)),"",VLOOKUP(D145,BASE!$A$1:$C$27,3,0))</f>
        <v/>
      </c>
      <c r="H145" s="41">
        <f t="shared" si="13"/>
        <v>0</v>
      </c>
      <c r="I145" s="42">
        <f t="shared" si="14"/>
        <v>0</v>
      </c>
    </row>
    <row r="146" spans="1:9" x14ac:dyDescent="0.25">
      <c r="A146" s="10"/>
      <c r="B146" s="15"/>
      <c r="C146" s="11" t="str">
        <f>IF(ISNA(VLOOKUP(A146,BASE!$D$2:$E$21,2,FALSE)),"",VLOOKUP(A146,BASE!$D$2:$E$21,2,FALSE))</f>
        <v/>
      </c>
      <c r="D146" s="10"/>
      <c r="E146" s="11" t="str">
        <f>IF(ISNA(VLOOKUP(D146,BASE!$A$1:$C$30,2,0)),"",VLOOKUP(D146,BASE!$A$1:$C$30,2,0))</f>
        <v/>
      </c>
      <c r="F146" s="11"/>
      <c r="G146" s="11" t="str">
        <f>IF(ISNA(VLOOKUP(D146,BASE!$A$1:$C$27,3,0)),"",VLOOKUP(D146,BASE!$A$1:$C$27,3,0))</f>
        <v/>
      </c>
      <c r="H146" s="41">
        <f t="shared" si="13"/>
        <v>0</v>
      </c>
      <c r="I146" s="42">
        <f t="shared" si="14"/>
        <v>0</v>
      </c>
    </row>
    <row r="147" spans="1:9" x14ac:dyDescent="0.25">
      <c r="A147" s="10"/>
      <c r="B147" s="15"/>
      <c r="C147" s="11" t="str">
        <f>IF(ISNA(VLOOKUP(A147,BASE!$D$2:$E$21,2,FALSE)),"",VLOOKUP(A147,BASE!$D$2:$E$21,2,FALSE))</f>
        <v/>
      </c>
      <c r="D147" s="10"/>
      <c r="E147" s="11" t="str">
        <f>IF(ISNA(VLOOKUP(D147,BASE!$A$1:$C$30,2,0)),"",VLOOKUP(D147,BASE!$A$1:$C$30,2,0))</f>
        <v/>
      </c>
      <c r="F147" s="11"/>
      <c r="G147" s="11" t="str">
        <f>IF(ISNA(VLOOKUP(D147,BASE!$A$1:$C$27,3,0)),"",VLOOKUP(D147,BASE!$A$1:$C$27,3,0))</f>
        <v/>
      </c>
      <c r="H147" s="41">
        <f t="shared" si="13"/>
        <v>0</v>
      </c>
      <c r="I147" s="42">
        <f t="shared" si="14"/>
        <v>0</v>
      </c>
    </row>
    <row r="148" spans="1:9" x14ac:dyDescent="0.25">
      <c r="A148" s="10"/>
      <c r="B148" s="15"/>
      <c r="C148" s="11" t="str">
        <f>IF(ISNA(VLOOKUP(A148,BASE!$D$2:$E$21,2,FALSE)),"",VLOOKUP(A148,BASE!$D$2:$E$21,2,FALSE))</f>
        <v/>
      </c>
      <c r="D148" s="10"/>
      <c r="E148" s="11" t="str">
        <f>IF(ISNA(VLOOKUP(D148,BASE!$A$1:$C$30,2,0)),"",VLOOKUP(D148,BASE!$A$1:$C$30,2,0))</f>
        <v/>
      </c>
      <c r="F148" s="11"/>
      <c r="G148" s="11" t="str">
        <f>IF(ISNA(VLOOKUP(D148,BASE!$A$1:$C$27,3,0)),"",VLOOKUP(D148,BASE!$A$1:$C$27,3,0))</f>
        <v/>
      </c>
      <c r="H148" s="41">
        <f t="shared" si="13"/>
        <v>0</v>
      </c>
      <c r="I148" s="42">
        <f t="shared" si="14"/>
        <v>0</v>
      </c>
    </row>
    <row r="149" spans="1:9" x14ac:dyDescent="0.25">
      <c r="A149" s="10"/>
      <c r="B149" s="15"/>
      <c r="C149" s="11" t="str">
        <f>IF(ISNA(VLOOKUP(A149,BASE!$D$2:$E$21,2,FALSE)),"",VLOOKUP(A149,BASE!$D$2:$E$21,2,FALSE))</f>
        <v/>
      </c>
      <c r="D149" s="10"/>
      <c r="E149" s="11" t="str">
        <f>IF(ISNA(VLOOKUP(D149,BASE!$A$1:$C$30,2,0)),"",VLOOKUP(D149,BASE!$A$1:$C$30,2,0))</f>
        <v/>
      </c>
      <c r="F149" s="11"/>
      <c r="G149" s="11" t="str">
        <f>IF(ISNA(VLOOKUP(D149,BASE!$A$1:$C$27,3,0)),"",VLOOKUP(D149,BASE!$A$1:$C$27,3,0))</f>
        <v/>
      </c>
      <c r="H149" s="41">
        <f t="shared" si="13"/>
        <v>0</v>
      </c>
      <c r="I149" s="42">
        <f t="shared" si="14"/>
        <v>0</v>
      </c>
    </row>
    <row r="150" spans="1:9" x14ac:dyDescent="0.25">
      <c r="A150" s="10"/>
      <c r="B150" s="15"/>
      <c r="C150" s="11" t="str">
        <f>IF(ISNA(VLOOKUP(A150,BASE!$D$2:$E$21,2,FALSE)),"",VLOOKUP(A150,BASE!$D$2:$E$21,2,FALSE))</f>
        <v/>
      </c>
      <c r="D150" s="10"/>
      <c r="E150" s="11" t="str">
        <f>IF(ISNA(VLOOKUP(D150,BASE!$A$1:$C$30,2,0)),"",VLOOKUP(D150,BASE!$A$1:$C$30,2,0))</f>
        <v/>
      </c>
      <c r="F150" s="11"/>
      <c r="G150" s="11" t="str">
        <f>IF(ISNA(VLOOKUP(D150,BASE!$A$1:$C$27,3,0)),"",VLOOKUP(D150,BASE!$A$1:$C$27,3,0))</f>
        <v/>
      </c>
      <c r="H150" s="41">
        <f t="shared" si="13"/>
        <v>0</v>
      </c>
      <c r="I150" s="42">
        <f t="shared" si="14"/>
        <v>0</v>
      </c>
    </row>
    <row r="151" spans="1:9" x14ac:dyDescent="0.25">
      <c r="A151" s="10"/>
      <c r="B151" s="15"/>
      <c r="C151" s="11" t="str">
        <f>IF(ISNA(VLOOKUP(A151,BASE!$D$2:$E$21,2,FALSE)),"",VLOOKUP(A151,BASE!$D$2:$E$21,2,FALSE))</f>
        <v/>
      </c>
      <c r="D151" s="10"/>
      <c r="E151" s="11" t="str">
        <f>IF(ISNA(VLOOKUP(D151,BASE!$A$1:$C$30,2,0)),"",VLOOKUP(D151,BASE!$A$1:$C$30,2,0))</f>
        <v/>
      </c>
      <c r="F151" s="11"/>
      <c r="G151" s="11" t="str">
        <f>IF(ISNA(VLOOKUP(D151,BASE!$A$1:$C$27,3,0)),"",VLOOKUP(D151,BASE!$A$1:$C$27,3,0))</f>
        <v/>
      </c>
      <c r="H151" s="41">
        <f t="shared" si="13"/>
        <v>0</v>
      </c>
      <c r="I151" s="42">
        <f t="shared" si="14"/>
        <v>0</v>
      </c>
    </row>
    <row r="152" spans="1:9" x14ac:dyDescent="0.25">
      <c r="A152" s="10"/>
      <c r="B152" s="15"/>
      <c r="C152" s="11" t="str">
        <f>IF(ISNA(VLOOKUP(A152,BASE!$D$2:$E$21,2,FALSE)),"",VLOOKUP(A152,BASE!$D$2:$E$21,2,FALSE))</f>
        <v/>
      </c>
      <c r="D152" s="10"/>
      <c r="E152" s="11" t="str">
        <f>IF(ISNA(VLOOKUP(D152,BASE!$A$1:$C$30,2,0)),"",VLOOKUP(D152,BASE!$A$1:$C$30,2,0))</f>
        <v/>
      </c>
      <c r="F152" s="11"/>
      <c r="G152" s="11" t="str">
        <f>IF(ISNA(VLOOKUP(D152,BASE!$A$1:$C$27,3,0)),"",VLOOKUP(D152,BASE!$A$1:$C$27,3,0))</f>
        <v/>
      </c>
      <c r="H152" s="41">
        <f t="shared" si="13"/>
        <v>0</v>
      </c>
      <c r="I152" s="42">
        <f t="shared" si="14"/>
        <v>0</v>
      </c>
    </row>
    <row r="153" spans="1:9" x14ac:dyDescent="0.25">
      <c r="A153" s="10"/>
      <c r="B153" s="15"/>
      <c r="C153" s="11" t="str">
        <f>IF(ISNA(VLOOKUP(A153,BASE!$D$2:$E$21,2,FALSE)),"",VLOOKUP(A153,BASE!$D$2:$E$21,2,FALSE))</f>
        <v/>
      </c>
      <c r="D153" s="10"/>
      <c r="E153" s="11" t="str">
        <f>IF(ISNA(VLOOKUP(D153,BASE!$A$1:$C$30,2,0)),"",VLOOKUP(D153,BASE!$A$1:$C$30,2,0))</f>
        <v/>
      </c>
      <c r="F153" s="11"/>
      <c r="G153" s="11" t="str">
        <f>IF(ISNA(VLOOKUP(D153,BASE!$A$1:$C$27,3,0)),"",VLOOKUP(D153,BASE!$A$1:$C$27,3,0))</f>
        <v/>
      </c>
      <c r="H153" s="41">
        <f t="shared" si="13"/>
        <v>0</v>
      </c>
      <c r="I153" s="42">
        <f t="shared" si="14"/>
        <v>0</v>
      </c>
    </row>
    <row r="154" spans="1:9" x14ac:dyDescent="0.25">
      <c r="A154" s="10"/>
      <c r="B154" s="15"/>
      <c r="C154" s="11" t="str">
        <f>IF(ISNA(VLOOKUP(A154,BASE!$D$2:$E$21,2,FALSE)),"",VLOOKUP(A154,BASE!$D$2:$E$21,2,FALSE))</f>
        <v/>
      </c>
      <c r="D154" s="10"/>
      <c r="E154" s="11" t="str">
        <f>IF(ISNA(VLOOKUP(D154,BASE!$A$1:$C$30,2,0)),"",VLOOKUP(D154,BASE!$A$1:$C$30,2,0))</f>
        <v/>
      </c>
      <c r="F154" s="11"/>
      <c r="G154" s="11" t="str">
        <f>IF(ISNA(VLOOKUP(D154,BASE!$A$1:$C$27,3,0)),"",VLOOKUP(D154,BASE!$A$1:$C$27,3,0))</f>
        <v/>
      </c>
      <c r="H154" s="41">
        <f t="shared" si="13"/>
        <v>0</v>
      </c>
      <c r="I154" s="42">
        <f t="shared" si="14"/>
        <v>0</v>
      </c>
    </row>
    <row r="155" spans="1:9" x14ac:dyDescent="0.25">
      <c r="A155" s="10"/>
      <c r="B155" s="15"/>
      <c r="C155" s="11" t="str">
        <f>IF(ISNA(VLOOKUP(A155,BASE!$D$2:$E$21,2,FALSE)),"",VLOOKUP(A155,BASE!$D$2:$E$21,2,FALSE))</f>
        <v/>
      </c>
      <c r="D155" s="10"/>
      <c r="E155" s="11" t="str">
        <f>IF(ISNA(VLOOKUP(D155,BASE!$A$1:$C$30,2,0)),"",VLOOKUP(D155,BASE!$A$1:$C$30,2,0))</f>
        <v/>
      </c>
      <c r="F155" s="11"/>
      <c r="G155" s="11" t="str">
        <f>IF(ISNA(VLOOKUP(D155,BASE!$A$1:$C$27,3,0)),"",VLOOKUP(D155,BASE!$A$1:$C$27,3,0))</f>
        <v/>
      </c>
      <c r="H155" s="41">
        <f t="shared" si="13"/>
        <v>0</v>
      </c>
      <c r="I155" s="42">
        <f t="shared" si="14"/>
        <v>0</v>
      </c>
    </row>
    <row r="156" spans="1:9" x14ac:dyDescent="0.25">
      <c r="A156" s="10"/>
      <c r="B156" s="15"/>
      <c r="C156" s="11" t="str">
        <f>IF(ISNA(VLOOKUP(A156,BASE!$D$2:$E$21,2,FALSE)),"",VLOOKUP(A156,BASE!$D$2:$E$21,2,FALSE))</f>
        <v/>
      </c>
      <c r="D156" s="10"/>
      <c r="E156" s="11" t="str">
        <f>IF(ISNA(VLOOKUP(D156,BASE!$A$1:$C$30,2,0)),"",VLOOKUP(D156,BASE!$A$1:$C$30,2,0))</f>
        <v/>
      </c>
      <c r="F156" s="11"/>
      <c r="G156" s="11" t="str">
        <f>IF(ISNA(VLOOKUP(D156,BASE!$A$1:$C$27,3,0)),"",VLOOKUP(D156,BASE!$A$1:$C$27,3,0))</f>
        <v/>
      </c>
      <c r="H156" s="41">
        <f t="shared" si="13"/>
        <v>0</v>
      </c>
      <c r="I156" s="42">
        <f t="shared" si="14"/>
        <v>0</v>
      </c>
    </row>
    <row r="157" spans="1:9" x14ac:dyDescent="0.25">
      <c r="A157" s="10"/>
      <c r="B157" s="15"/>
      <c r="C157" s="11" t="str">
        <f>IF(ISNA(VLOOKUP(A157,BASE!$D$2:$E$21,2,FALSE)),"",VLOOKUP(A157,BASE!$D$2:$E$21,2,FALSE))</f>
        <v/>
      </c>
      <c r="D157" s="10"/>
      <c r="E157" s="11" t="str">
        <f>IF(ISNA(VLOOKUP(D157,BASE!$A$1:$C$30,2,0)),"",VLOOKUP(D157,BASE!$A$1:$C$30,2,0))</f>
        <v/>
      </c>
      <c r="F157" s="11"/>
      <c r="G157" s="11" t="str">
        <f>IF(ISNA(VLOOKUP(D157,BASE!$A$1:$C$27,3,0)),"",VLOOKUP(D157,BASE!$A$1:$C$27,3,0))</f>
        <v/>
      </c>
      <c r="H157" s="41">
        <f t="shared" si="13"/>
        <v>0</v>
      </c>
      <c r="I157" s="42">
        <f t="shared" si="14"/>
        <v>0</v>
      </c>
    </row>
    <row r="158" spans="1:9" x14ac:dyDescent="0.25">
      <c r="A158" s="10"/>
      <c r="B158" s="15"/>
      <c r="C158" s="11" t="str">
        <f>IF(ISNA(VLOOKUP(A158,BASE!$D$2:$E$21,2,FALSE)),"",VLOOKUP(A158,BASE!$D$2:$E$21,2,FALSE))</f>
        <v/>
      </c>
      <c r="D158" s="10"/>
      <c r="E158" s="11" t="str">
        <f>IF(ISNA(VLOOKUP(D158,BASE!$A$1:$C$30,2,0)),"",VLOOKUP(D158,BASE!$A$1:$C$30,2,0))</f>
        <v/>
      </c>
      <c r="F158" s="11"/>
      <c r="G158" s="11" t="str">
        <f>IF(ISNA(VLOOKUP(D158,BASE!$A$1:$C$27,3,0)),"",VLOOKUP(D158,BASE!$A$1:$C$27,3,0))</f>
        <v/>
      </c>
      <c r="H158" s="41">
        <f t="shared" si="13"/>
        <v>0</v>
      </c>
      <c r="I158" s="42">
        <f t="shared" si="14"/>
        <v>0</v>
      </c>
    </row>
    <row r="159" spans="1:9" x14ac:dyDescent="0.25">
      <c r="A159" s="10"/>
      <c r="B159" s="15"/>
      <c r="C159" s="11" t="str">
        <f>IF(ISNA(VLOOKUP(A159,BASE!$D$2:$E$21,2,FALSE)),"",VLOOKUP(A159,BASE!$D$2:$E$21,2,FALSE))</f>
        <v/>
      </c>
      <c r="D159" s="10"/>
      <c r="E159" s="11" t="str">
        <f>IF(ISNA(VLOOKUP(D159,BASE!$A$1:$C$30,2,0)),"",VLOOKUP(D159,BASE!$A$1:$C$30,2,0))</f>
        <v/>
      </c>
      <c r="F159" s="11"/>
      <c r="G159" s="11" t="str">
        <f>IF(ISNA(VLOOKUP(D159,BASE!$A$1:$C$27,3,0)),"",VLOOKUP(D159,BASE!$A$1:$C$27,3,0))</f>
        <v/>
      </c>
      <c r="H159" s="41">
        <f t="shared" si="13"/>
        <v>0</v>
      </c>
      <c r="I159" s="42">
        <f t="shared" si="14"/>
        <v>0</v>
      </c>
    </row>
    <row r="160" spans="1:9" x14ac:dyDescent="0.25">
      <c r="A160" s="10"/>
      <c r="B160" s="15"/>
      <c r="C160" s="11" t="str">
        <f>IF(ISNA(VLOOKUP(A160,BASE!$D$2:$E$21,2,FALSE)),"",VLOOKUP(A160,BASE!$D$2:$E$21,2,FALSE))</f>
        <v/>
      </c>
      <c r="D160" s="10"/>
      <c r="E160" s="11" t="str">
        <f>IF(ISNA(VLOOKUP(D160,BASE!$A$1:$C$30,2,0)),"",VLOOKUP(D160,BASE!$A$1:$C$30,2,0))</f>
        <v/>
      </c>
      <c r="F160" s="11"/>
      <c r="G160" s="11" t="str">
        <f>IF(ISNA(VLOOKUP(D160,BASE!$A$1:$C$27,3,0)),"",VLOOKUP(D160,BASE!$A$1:$C$27,3,0))</f>
        <v/>
      </c>
      <c r="H160" s="41">
        <f t="shared" si="13"/>
        <v>0</v>
      </c>
      <c r="I160" s="42">
        <f t="shared" si="14"/>
        <v>0</v>
      </c>
    </row>
    <row r="161" spans="1:9" x14ac:dyDescent="0.25">
      <c r="A161" s="10"/>
      <c r="B161" s="15"/>
      <c r="C161" s="11" t="str">
        <f>IF(ISNA(VLOOKUP(A161,BASE!$D$2:$E$21,2,FALSE)),"",VLOOKUP(A161,BASE!$D$2:$E$21,2,FALSE))</f>
        <v/>
      </c>
      <c r="D161" s="10"/>
      <c r="E161" s="11" t="str">
        <f>IF(ISNA(VLOOKUP(D161,BASE!$A$1:$C$30,2,0)),"",VLOOKUP(D161,BASE!$A$1:$C$30,2,0))</f>
        <v/>
      </c>
      <c r="F161" s="11"/>
      <c r="G161" s="11" t="str">
        <f>IF(ISNA(VLOOKUP(D161,BASE!$A$1:$C$27,3,0)),"",VLOOKUP(D161,BASE!$A$1:$C$27,3,0))</f>
        <v/>
      </c>
      <c r="H161" s="41">
        <f t="shared" si="13"/>
        <v>0</v>
      </c>
      <c r="I161" s="42">
        <f t="shared" si="14"/>
        <v>0</v>
      </c>
    </row>
    <row r="162" spans="1:9" x14ac:dyDescent="0.25">
      <c r="A162" s="10"/>
      <c r="B162" s="15"/>
      <c r="C162" s="11" t="str">
        <f>IF(ISNA(VLOOKUP(A162,BASE!$D$2:$E$21,2,FALSE)),"",VLOOKUP(A162,BASE!$D$2:$E$21,2,FALSE))</f>
        <v/>
      </c>
      <c r="D162" s="10"/>
      <c r="E162" s="11" t="str">
        <f>IF(ISNA(VLOOKUP(D162,BASE!$A$1:$C$30,2,0)),"",VLOOKUP(D162,BASE!$A$1:$C$30,2,0))</f>
        <v/>
      </c>
      <c r="F162" s="11"/>
      <c r="G162" s="11" t="str">
        <f>IF(ISNA(VLOOKUP(D162,BASE!$A$1:$C$27,3,0)),"",VLOOKUP(D162,BASE!$A$1:$C$27,3,0))</f>
        <v/>
      </c>
      <c r="H162" s="41">
        <f t="shared" si="13"/>
        <v>0</v>
      </c>
      <c r="I162" s="42">
        <f t="shared" si="14"/>
        <v>0</v>
      </c>
    </row>
    <row r="163" spans="1:9" x14ac:dyDescent="0.25">
      <c r="A163" s="10"/>
      <c r="B163" s="15"/>
      <c r="C163" s="11" t="str">
        <f>IF(ISNA(VLOOKUP(A163,BASE!$D$2:$E$21,2,FALSE)),"",VLOOKUP(A163,BASE!$D$2:$E$21,2,FALSE))</f>
        <v/>
      </c>
      <c r="D163" s="10"/>
      <c r="E163" s="11" t="str">
        <f>IF(ISNA(VLOOKUP(D163,BASE!$A$1:$C$30,2,0)),"",VLOOKUP(D163,BASE!$A$1:$C$30,2,0))</f>
        <v/>
      </c>
      <c r="F163" s="11"/>
      <c r="G163" s="11" t="str">
        <f>IF(ISNA(VLOOKUP(D163,BASE!$A$1:$C$27,3,0)),"",VLOOKUP(D163,BASE!$A$1:$C$27,3,0))</f>
        <v/>
      </c>
      <c r="H163" s="41">
        <f t="shared" si="13"/>
        <v>0</v>
      </c>
      <c r="I163" s="42">
        <f t="shared" si="14"/>
        <v>0</v>
      </c>
    </row>
    <row r="164" spans="1:9" x14ac:dyDescent="0.25">
      <c r="A164" s="10"/>
      <c r="B164" s="15"/>
      <c r="C164" s="11" t="str">
        <f>IF(ISNA(VLOOKUP(A164,BASE!$D$2:$E$21,2,FALSE)),"",VLOOKUP(A164,BASE!$D$2:$E$21,2,FALSE))</f>
        <v/>
      </c>
      <c r="D164" s="10"/>
      <c r="E164" s="11" t="str">
        <f>IF(ISNA(VLOOKUP(D164,BASE!$A$1:$C$30,2,0)),"",VLOOKUP(D164,BASE!$A$1:$C$30,2,0))</f>
        <v/>
      </c>
      <c r="F164" s="11"/>
      <c r="G164" s="11" t="str">
        <f>IF(ISNA(VLOOKUP(D164,BASE!$A$1:$C$27,3,0)),"",VLOOKUP(D164,BASE!$A$1:$C$27,3,0))</f>
        <v/>
      </c>
      <c r="H164" s="41">
        <f t="shared" si="13"/>
        <v>0</v>
      </c>
      <c r="I164" s="42">
        <f t="shared" si="14"/>
        <v>0</v>
      </c>
    </row>
    <row r="165" spans="1:9" x14ac:dyDescent="0.25">
      <c r="A165" s="10"/>
      <c r="B165" s="15"/>
      <c r="C165" s="11" t="str">
        <f>IF(ISNA(VLOOKUP(A165,BASE!$D$2:$E$21,2,FALSE)),"",VLOOKUP(A165,BASE!$D$2:$E$21,2,FALSE))</f>
        <v/>
      </c>
      <c r="D165" s="10"/>
      <c r="E165" s="11" t="str">
        <f>IF(ISNA(VLOOKUP(D165,BASE!$A$1:$C$30,2,0)),"",VLOOKUP(D165,BASE!$A$1:$C$30,2,0))</f>
        <v/>
      </c>
      <c r="F165" s="11"/>
      <c r="G165" s="11" t="str">
        <f>IF(ISNA(VLOOKUP(D165,BASE!$A$1:$C$27,3,0)),"",VLOOKUP(D165,BASE!$A$1:$C$27,3,0))</f>
        <v/>
      </c>
      <c r="H165" s="41">
        <f t="shared" si="13"/>
        <v>0</v>
      </c>
      <c r="I165" s="42">
        <f t="shared" si="14"/>
        <v>0</v>
      </c>
    </row>
    <row r="166" spans="1:9" x14ac:dyDescent="0.25">
      <c r="A166" s="10"/>
      <c r="B166" s="15"/>
      <c r="C166" s="11" t="str">
        <f>IF(ISNA(VLOOKUP(A166,BASE!$D$2:$E$21,2,FALSE)),"",VLOOKUP(A166,BASE!$D$2:$E$21,2,FALSE))</f>
        <v/>
      </c>
      <c r="D166" s="10"/>
      <c r="E166" s="11" t="str">
        <f>IF(ISNA(VLOOKUP(D166,BASE!$A$1:$C$30,2,0)),"",VLOOKUP(D166,BASE!$A$1:$C$30,2,0))</f>
        <v/>
      </c>
      <c r="F166" s="11"/>
      <c r="G166" s="11" t="str">
        <f>IF(ISNA(VLOOKUP(D166,BASE!$A$1:$C$27,3,0)),"",VLOOKUP(D166,BASE!$A$1:$C$27,3,0))</f>
        <v/>
      </c>
      <c r="H166" s="41">
        <f t="shared" si="13"/>
        <v>0</v>
      </c>
      <c r="I166" s="42">
        <f t="shared" si="14"/>
        <v>0</v>
      </c>
    </row>
    <row r="167" spans="1:9" x14ac:dyDescent="0.25">
      <c r="A167" s="10"/>
      <c r="B167" s="15"/>
      <c r="C167" s="11" t="str">
        <f>IF(ISNA(VLOOKUP(A167,BASE!$D$2:$E$21,2,FALSE)),"",VLOOKUP(A167,BASE!$D$2:$E$21,2,FALSE))</f>
        <v/>
      </c>
      <c r="D167" s="10"/>
      <c r="E167" s="11" t="str">
        <f>IF(ISNA(VLOOKUP(D167,BASE!$A$1:$C$30,2,0)),"",VLOOKUP(D167,BASE!$A$1:$C$30,2,0))</f>
        <v/>
      </c>
      <c r="F167" s="11"/>
      <c r="G167" s="11" t="str">
        <f>IF(ISNA(VLOOKUP(D167,BASE!$A$1:$C$27,3,0)),"",VLOOKUP(D167,BASE!$A$1:$C$27,3,0))</f>
        <v/>
      </c>
      <c r="H167" s="41">
        <f t="shared" si="13"/>
        <v>0</v>
      </c>
      <c r="I167" s="42">
        <f t="shared" si="14"/>
        <v>0</v>
      </c>
    </row>
    <row r="168" spans="1:9" x14ac:dyDescent="0.25">
      <c r="A168" s="10"/>
      <c r="B168" s="15"/>
      <c r="C168" s="11" t="str">
        <f>IF(ISNA(VLOOKUP(A168,BASE!$D$2:$E$21,2,FALSE)),"",VLOOKUP(A168,BASE!$D$2:$E$21,2,FALSE))</f>
        <v/>
      </c>
      <c r="D168" s="10"/>
      <c r="E168" s="11" t="str">
        <f>IF(ISNA(VLOOKUP(D168,BASE!$A$1:$C$30,2,0)),"",VLOOKUP(D168,BASE!$A$1:$C$30,2,0))</f>
        <v/>
      </c>
      <c r="F168" s="11"/>
      <c r="G168" s="11" t="str">
        <f>IF(ISNA(VLOOKUP(D168,BASE!$A$1:$C$27,3,0)),"",VLOOKUP(D168,BASE!$A$1:$C$27,3,0))</f>
        <v/>
      </c>
      <c r="H168" s="41">
        <f t="shared" si="13"/>
        <v>0</v>
      </c>
      <c r="I168" s="42">
        <f t="shared" si="14"/>
        <v>0</v>
      </c>
    </row>
    <row r="169" spans="1:9" x14ac:dyDescent="0.25">
      <c r="A169" s="10"/>
      <c r="B169" s="15"/>
      <c r="C169" s="11" t="str">
        <f>IF(ISNA(VLOOKUP(A169,BASE!$D$2:$E$21,2,FALSE)),"",VLOOKUP(A169,BASE!$D$2:$E$21,2,FALSE))</f>
        <v/>
      </c>
      <c r="D169" s="10"/>
      <c r="E169" s="11" t="str">
        <f>IF(ISNA(VLOOKUP(D169,BASE!$A$1:$C$30,2,0)),"",VLOOKUP(D169,BASE!$A$1:$C$30,2,0))</f>
        <v/>
      </c>
      <c r="F169" s="11"/>
      <c r="G169" s="11" t="str">
        <f>IF(ISNA(VLOOKUP(D169,BASE!$A$1:$C$27,3,0)),"",VLOOKUP(D169,BASE!$A$1:$C$27,3,0))</f>
        <v/>
      </c>
      <c r="H169" s="41">
        <f t="shared" si="13"/>
        <v>0</v>
      </c>
      <c r="I169" s="42">
        <f t="shared" ref="I169:I192" si="15">IF(AND(D169="CARTE FNAC",F169&gt;=20),F169*G169,IF(AND(D169&lt;&gt;"Carte FNAC",F169&gt;=40),F169*G169,0))</f>
        <v>0</v>
      </c>
    </row>
    <row r="170" spans="1:9" x14ac:dyDescent="0.25">
      <c r="A170" s="10"/>
      <c r="B170" s="15"/>
      <c r="C170" s="11" t="str">
        <f>IF(ISNA(VLOOKUP(A170,BASE!$D$2:$E$21,2,FALSE)),"",VLOOKUP(A170,BASE!$D$2:$E$21,2,FALSE))</f>
        <v/>
      </c>
      <c r="D170" s="10"/>
      <c r="E170" s="11" t="str">
        <f>IF(ISNA(VLOOKUP(D170,BASE!$A$1:$C$30,2,0)),"",VLOOKUP(D170,BASE!$A$1:$C$30,2,0))</f>
        <v/>
      </c>
      <c r="F170" s="11"/>
      <c r="G170" s="11" t="str">
        <f>IF(ISNA(VLOOKUP(D170,BASE!$A$1:$C$27,3,0)),"",VLOOKUP(D170,BASE!$A$1:$C$27,3,0))</f>
        <v/>
      </c>
      <c r="H170" s="41">
        <f t="shared" si="13"/>
        <v>0</v>
      </c>
      <c r="I170" s="42">
        <f t="shared" si="15"/>
        <v>0</v>
      </c>
    </row>
    <row r="171" spans="1:9" x14ac:dyDescent="0.25">
      <c r="A171" s="10"/>
      <c r="B171" s="15"/>
      <c r="C171" s="11" t="str">
        <f>IF(ISNA(VLOOKUP(A171,BASE!$D$2:$E$21,2,FALSE)),"",VLOOKUP(A171,BASE!$D$2:$E$21,2,FALSE))</f>
        <v/>
      </c>
      <c r="D171" s="10"/>
      <c r="E171" s="11" t="str">
        <f>IF(ISNA(VLOOKUP(D171,BASE!$A$1:$C$30,2,0)),"",VLOOKUP(D171,BASE!$A$1:$C$30,2,0))</f>
        <v/>
      </c>
      <c r="F171" s="11"/>
      <c r="G171" s="11" t="str">
        <f>IF(ISNA(VLOOKUP(D171,BASE!$A$1:$C$27,3,0)),"",VLOOKUP(D171,BASE!$A$1:$C$27,3,0))</f>
        <v/>
      </c>
      <c r="H171" s="41">
        <f t="shared" si="13"/>
        <v>0</v>
      </c>
      <c r="I171" s="42">
        <f t="shared" si="15"/>
        <v>0</v>
      </c>
    </row>
    <row r="172" spans="1:9" x14ac:dyDescent="0.25">
      <c r="A172" s="10"/>
      <c r="B172" s="15"/>
      <c r="C172" s="11" t="str">
        <f>IF(ISNA(VLOOKUP(A172,BASE!$D$2:$E$21,2,FALSE)),"",VLOOKUP(A172,BASE!$D$2:$E$21,2,FALSE))</f>
        <v/>
      </c>
      <c r="D172" s="10"/>
      <c r="E172" s="11" t="str">
        <f>IF(ISNA(VLOOKUP(D172,BASE!$A$1:$C$30,2,0)),"",VLOOKUP(D172,BASE!$A$1:$C$30,2,0))</f>
        <v/>
      </c>
      <c r="F172" s="11"/>
      <c r="G172" s="11" t="str">
        <f>IF(ISNA(VLOOKUP(D172,BASE!$A$1:$C$27,3,0)),"",VLOOKUP(D172,BASE!$A$1:$C$27,3,0))</f>
        <v/>
      </c>
      <c r="H172" s="41">
        <f t="shared" si="13"/>
        <v>0</v>
      </c>
      <c r="I172" s="42">
        <f t="shared" si="15"/>
        <v>0</v>
      </c>
    </row>
    <row r="173" spans="1:9" x14ac:dyDescent="0.25">
      <c r="A173" s="10"/>
      <c r="B173" s="15"/>
      <c r="C173" s="11" t="str">
        <f>IF(ISNA(VLOOKUP(A173,BASE!$D$2:$E$21,2,FALSE)),"",VLOOKUP(A173,BASE!$D$2:$E$21,2,FALSE))</f>
        <v/>
      </c>
      <c r="D173" s="10"/>
      <c r="E173" s="11" t="str">
        <f>IF(ISNA(VLOOKUP(D173,BASE!$A$1:$C$30,2,0)),"",VLOOKUP(D173,BASE!$A$1:$C$30,2,0))</f>
        <v/>
      </c>
      <c r="F173" s="11"/>
      <c r="G173" s="11" t="str">
        <f>IF(ISNA(VLOOKUP(D173,BASE!$A$1:$C$27,3,0)),"",VLOOKUP(D173,BASE!$A$1:$C$27,3,0))</f>
        <v/>
      </c>
      <c r="H173" s="41">
        <f t="shared" si="13"/>
        <v>0</v>
      </c>
      <c r="I173" s="42">
        <f t="shared" si="15"/>
        <v>0</v>
      </c>
    </row>
    <row r="174" spans="1:9" x14ac:dyDescent="0.25">
      <c r="A174" s="10"/>
      <c r="B174" s="15"/>
      <c r="C174" s="11" t="str">
        <f>IF(ISNA(VLOOKUP(A174,BASE!$D$2:$E$21,2,FALSE)),"",VLOOKUP(A174,BASE!$D$2:$E$21,2,FALSE))</f>
        <v/>
      </c>
      <c r="D174" s="10"/>
      <c r="E174" s="11" t="str">
        <f>IF(ISNA(VLOOKUP(D174,BASE!$A$1:$C$30,2,0)),"",VLOOKUP(D174,BASE!$A$1:$C$30,2,0))</f>
        <v/>
      </c>
      <c r="F174" s="11"/>
      <c r="G174" s="11" t="str">
        <f>IF(ISNA(VLOOKUP(D174,BASE!$A$1:$C$27,3,0)),"",VLOOKUP(D174,BASE!$A$1:$C$27,3,0))</f>
        <v/>
      </c>
      <c r="H174" s="41">
        <f t="shared" si="13"/>
        <v>0</v>
      </c>
      <c r="I174" s="42">
        <f t="shared" si="15"/>
        <v>0</v>
      </c>
    </row>
    <row r="175" spans="1:9" x14ac:dyDescent="0.25">
      <c r="A175" s="10"/>
      <c r="B175" s="15"/>
      <c r="C175" s="11" t="str">
        <f>IF(ISNA(VLOOKUP(A175,BASE!$D$2:$E$21,2,FALSE)),"",VLOOKUP(A175,BASE!$D$2:$E$21,2,FALSE))</f>
        <v/>
      </c>
      <c r="D175" s="10"/>
      <c r="E175" s="11" t="str">
        <f>IF(ISNA(VLOOKUP(D175,BASE!$A$1:$C$30,2,0)),"",VLOOKUP(D175,BASE!$A$1:$C$30,2,0))</f>
        <v/>
      </c>
      <c r="F175" s="11"/>
      <c r="G175" s="11" t="str">
        <f>IF(ISNA(VLOOKUP(D175,BASE!$A$1:$C$27,3,0)),"",VLOOKUP(D175,BASE!$A$1:$C$27,3,0))</f>
        <v/>
      </c>
      <c r="H175" s="41">
        <f t="shared" si="13"/>
        <v>0</v>
      </c>
      <c r="I175" s="42">
        <f t="shared" si="15"/>
        <v>0</v>
      </c>
    </row>
    <row r="176" spans="1:9" x14ac:dyDescent="0.25">
      <c r="A176" s="10"/>
      <c r="B176" s="15"/>
      <c r="C176" s="11" t="str">
        <f>IF(ISNA(VLOOKUP(A176,BASE!$D$2:$E$21,2,FALSE)),"",VLOOKUP(A176,BASE!$D$2:$E$21,2,FALSE))</f>
        <v/>
      </c>
      <c r="D176" s="10"/>
      <c r="E176" s="11" t="str">
        <f>IF(ISNA(VLOOKUP(D176,BASE!$A$1:$C$30,2,0)),"",VLOOKUP(D176,BASE!$A$1:$C$30,2,0))</f>
        <v/>
      </c>
      <c r="F176" s="11"/>
      <c r="G176" s="11" t="str">
        <f>IF(ISNA(VLOOKUP(D176,BASE!$A$1:$C$27,3,0)),"",VLOOKUP(D176,BASE!$A$1:$C$27,3,0))</f>
        <v/>
      </c>
      <c r="H176" s="41">
        <f t="shared" si="13"/>
        <v>0</v>
      </c>
      <c r="I176" s="42">
        <f t="shared" si="15"/>
        <v>0</v>
      </c>
    </row>
    <row r="177" spans="1:9" x14ac:dyDescent="0.25">
      <c r="A177" s="10"/>
      <c r="B177" s="15"/>
      <c r="C177" s="11" t="str">
        <f>IF(ISNA(VLOOKUP(A177,BASE!$D$2:$E$21,2,FALSE)),"",VLOOKUP(A177,BASE!$D$2:$E$21,2,FALSE))</f>
        <v/>
      </c>
      <c r="D177" s="10"/>
      <c r="E177" s="11" t="str">
        <f>IF(ISNA(VLOOKUP(D177,BASE!$A$1:$C$30,2,0)),"",VLOOKUP(D177,BASE!$A$1:$C$30,2,0))</f>
        <v/>
      </c>
      <c r="F177" s="11"/>
      <c r="G177" s="11" t="str">
        <f>IF(ISNA(VLOOKUP(D177,BASE!$A$1:$C$27,3,0)),"",VLOOKUP(D177,BASE!$A$1:$C$27,3,0))</f>
        <v/>
      </c>
      <c r="H177" s="41">
        <f t="shared" si="13"/>
        <v>0</v>
      </c>
      <c r="I177" s="42">
        <f t="shared" si="15"/>
        <v>0</v>
      </c>
    </row>
    <row r="178" spans="1:9" x14ac:dyDescent="0.25">
      <c r="A178" s="10"/>
      <c r="B178" s="15"/>
      <c r="C178" s="11" t="str">
        <f>IF(ISNA(VLOOKUP(A178,BASE!$D$2:$E$21,2,FALSE)),"",VLOOKUP(A178,BASE!$D$2:$E$21,2,FALSE))</f>
        <v/>
      </c>
      <c r="D178" s="10"/>
      <c r="E178" s="11" t="str">
        <f>IF(ISNA(VLOOKUP(D178,BASE!$A$1:$C$30,2,0)),"",VLOOKUP(D178,BASE!$A$1:$C$30,2,0))</f>
        <v/>
      </c>
      <c r="F178" s="11"/>
      <c r="G178" s="11" t="str">
        <f>IF(ISNA(VLOOKUP(D178,BASE!$A$1:$C$27,3,0)),"",VLOOKUP(D178,BASE!$A$1:$C$27,3,0))</f>
        <v/>
      </c>
      <c r="H178" s="41">
        <f t="shared" si="13"/>
        <v>0</v>
      </c>
      <c r="I178" s="42">
        <f t="shared" si="15"/>
        <v>0</v>
      </c>
    </row>
    <row r="179" spans="1:9" x14ac:dyDescent="0.25">
      <c r="A179" s="10"/>
      <c r="B179" s="15"/>
      <c r="C179" s="11" t="str">
        <f>IF(ISNA(VLOOKUP(A179,BASE!$D$2:$E$21,2,FALSE)),"",VLOOKUP(A179,BASE!$D$2:$E$21,2,FALSE))</f>
        <v/>
      </c>
      <c r="D179" s="10"/>
      <c r="E179" s="11" t="str">
        <f>IF(ISNA(VLOOKUP(D179,BASE!$A$1:$C$30,2,0)),"",VLOOKUP(D179,BASE!$A$1:$C$30,2,0))</f>
        <v/>
      </c>
      <c r="F179" s="11"/>
      <c r="G179" s="11" t="str">
        <f>IF(ISNA(VLOOKUP(D179,BASE!$A$1:$C$27,3,0)),"",VLOOKUP(D179,BASE!$A$1:$C$27,3,0))</f>
        <v/>
      </c>
      <c r="H179" s="41">
        <f t="shared" si="13"/>
        <v>0</v>
      </c>
      <c r="I179" s="42">
        <f t="shared" si="15"/>
        <v>0</v>
      </c>
    </row>
    <row r="180" spans="1:9" x14ac:dyDescent="0.25">
      <c r="A180" s="10"/>
      <c r="B180" s="15"/>
      <c r="C180" s="11" t="str">
        <f>IF(ISNA(VLOOKUP(A180,BASE!$D$2:$E$21,2,FALSE)),"",VLOOKUP(A180,BASE!$D$2:$E$21,2,FALSE))</f>
        <v/>
      </c>
      <c r="D180" s="10"/>
      <c r="E180" s="11" t="str">
        <f>IF(ISNA(VLOOKUP(D180,BASE!$A$1:$C$30,2,0)),"",VLOOKUP(D180,BASE!$A$1:$C$30,2,0))</f>
        <v/>
      </c>
      <c r="F180" s="11"/>
      <c r="G180" s="11" t="str">
        <f>IF(ISNA(VLOOKUP(D180,BASE!$A$1:$C$27,3,0)),"",VLOOKUP(D180,BASE!$A$1:$C$27,3,0))</f>
        <v/>
      </c>
      <c r="H180" s="41">
        <f t="shared" si="13"/>
        <v>0</v>
      </c>
      <c r="I180" s="42">
        <f t="shared" si="15"/>
        <v>0</v>
      </c>
    </row>
    <row r="181" spans="1:9" x14ac:dyDescent="0.25">
      <c r="A181" s="10"/>
      <c r="B181" s="15"/>
      <c r="C181" s="11" t="str">
        <f>IF(ISNA(VLOOKUP(A181,BASE!$D$2:$E$21,2,FALSE)),"",VLOOKUP(A181,BASE!$D$2:$E$21,2,FALSE))</f>
        <v/>
      </c>
      <c r="D181" s="10"/>
      <c r="E181" s="11" t="str">
        <f>IF(ISNA(VLOOKUP(D181,BASE!$A$1:$C$30,2,0)),"",VLOOKUP(D181,BASE!$A$1:$C$30,2,0))</f>
        <v/>
      </c>
      <c r="F181" s="11"/>
      <c r="G181" s="11" t="str">
        <f>IF(ISNA(VLOOKUP(D181,BASE!$A$1:$C$27,3,0)),"",VLOOKUP(D181,BASE!$A$1:$C$27,3,0))</f>
        <v/>
      </c>
      <c r="H181" s="41">
        <f t="shared" si="13"/>
        <v>0</v>
      </c>
      <c r="I181" s="42">
        <f t="shared" si="15"/>
        <v>0</v>
      </c>
    </row>
    <row r="182" spans="1:9" x14ac:dyDescent="0.25">
      <c r="A182" s="10"/>
      <c r="B182" s="15"/>
      <c r="C182" s="11" t="str">
        <f>IF(ISNA(VLOOKUP(A182,BASE!$D$2:$E$21,2,FALSE)),"",VLOOKUP(A182,BASE!$D$2:$E$21,2,FALSE))</f>
        <v/>
      </c>
      <c r="D182" s="10"/>
      <c r="E182" s="11" t="str">
        <f>IF(ISNA(VLOOKUP(D182,BASE!$A$1:$C$30,2,0)),"",VLOOKUP(D182,BASE!$A$1:$C$30,2,0))</f>
        <v/>
      </c>
      <c r="F182" s="11"/>
      <c r="G182" s="11" t="str">
        <f>IF(ISNA(VLOOKUP(D182,BASE!$A$1:$C$27,3,0)),"",VLOOKUP(D182,BASE!$A$1:$C$27,3,0))</f>
        <v/>
      </c>
      <c r="H182" s="41">
        <f t="shared" si="13"/>
        <v>0</v>
      </c>
      <c r="I182" s="42">
        <f t="shared" si="15"/>
        <v>0</v>
      </c>
    </row>
    <row r="183" spans="1:9" x14ac:dyDescent="0.25">
      <c r="A183" s="10"/>
      <c r="B183" s="15"/>
      <c r="C183" s="11" t="str">
        <f>IF(ISNA(VLOOKUP(A183,BASE!$D$2:$E$21,2,FALSE)),"",VLOOKUP(A183,BASE!$D$2:$E$21,2,FALSE))</f>
        <v/>
      </c>
      <c r="D183" s="10"/>
      <c r="E183" s="11" t="str">
        <f>IF(ISNA(VLOOKUP(D183,BASE!$A$1:$C$30,2,0)),"",VLOOKUP(D183,BASE!$A$1:$C$30,2,0))</f>
        <v/>
      </c>
      <c r="F183" s="11"/>
      <c r="G183" s="11" t="str">
        <f>IF(ISNA(VLOOKUP(D183,BASE!$A$1:$C$27,3,0)),"",VLOOKUP(D183,BASE!$A$1:$C$27,3,0))</f>
        <v/>
      </c>
      <c r="H183" s="41">
        <f t="shared" si="13"/>
        <v>0</v>
      </c>
      <c r="I183" s="42">
        <f t="shared" si="15"/>
        <v>0</v>
      </c>
    </row>
    <row r="184" spans="1:9" x14ac:dyDescent="0.25">
      <c r="A184" s="10"/>
      <c r="B184" s="15"/>
      <c r="C184" s="11" t="str">
        <f>IF(ISNA(VLOOKUP(A184,BASE!$D$2:$E$21,2,FALSE)),"",VLOOKUP(A184,BASE!$D$2:$E$21,2,FALSE))</f>
        <v/>
      </c>
      <c r="D184" s="10"/>
      <c r="E184" s="11" t="str">
        <f>IF(ISNA(VLOOKUP(D184,BASE!$A$1:$C$30,2,0)),"",VLOOKUP(D184,BASE!$A$1:$C$30,2,0))</f>
        <v/>
      </c>
      <c r="F184" s="11"/>
      <c r="G184" s="11" t="str">
        <f>IF(ISNA(VLOOKUP(D184,BASE!$A$1:$C$27,3,0)),"",VLOOKUP(D184,BASE!$A$1:$C$27,3,0))</f>
        <v/>
      </c>
      <c r="H184" s="41">
        <f t="shared" si="13"/>
        <v>0</v>
      </c>
      <c r="I184" s="42">
        <f t="shared" si="15"/>
        <v>0</v>
      </c>
    </row>
    <row r="185" spans="1:9" x14ac:dyDescent="0.25">
      <c r="A185" s="10"/>
      <c r="B185" s="15"/>
      <c r="C185" s="11" t="str">
        <f>IF(ISNA(VLOOKUP(A185,BASE!$D$2:$E$21,2,FALSE)),"",VLOOKUP(A185,BASE!$D$2:$E$21,2,FALSE))</f>
        <v/>
      </c>
      <c r="D185" s="10"/>
      <c r="E185" s="11" t="str">
        <f>IF(ISNA(VLOOKUP(D185,BASE!$A$1:$C$30,2,0)),"",VLOOKUP(D185,BASE!$A$1:$C$30,2,0))</f>
        <v/>
      </c>
      <c r="F185" s="11"/>
      <c r="G185" s="11" t="str">
        <f>IF(ISNA(VLOOKUP(D185,BASE!$A$1:$C$27,3,0)),"",VLOOKUP(D185,BASE!$A$1:$C$27,3,0))</f>
        <v/>
      </c>
      <c r="H185" s="41">
        <f t="shared" si="13"/>
        <v>0</v>
      </c>
      <c r="I185" s="42">
        <f t="shared" si="15"/>
        <v>0</v>
      </c>
    </row>
    <row r="186" spans="1:9" x14ac:dyDescent="0.25">
      <c r="A186" s="10"/>
      <c r="B186" s="15"/>
      <c r="C186" s="11" t="str">
        <f>IF(ISNA(VLOOKUP(A186,BASE!$D$2:$E$21,2,FALSE)),"",VLOOKUP(A186,BASE!$D$2:$E$21,2,FALSE))</f>
        <v/>
      </c>
      <c r="D186" s="10"/>
      <c r="E186" s="11" t="str">
        <f>IF(ISNA(VLOOKUP(D186,BASE!$A$1:$C$30,2,0)),"",VLOOKUP(D186,BASE!$A$1:$C$30,2,0))</f>
        <v/>
      </c>
      <c r="F186" s="11"/>
      <c r="G186" s="11" t="str">
        <f>IF(ISNA(VLOOKUP(D186,BASE!$A$1:$C$27,3,0)),"",VLOOKUP(D186,BASE!$A$1:$C$27,3,0))</f>
        <v/>
      </c>
      <c r="H186" s="41">
        <f t="shared" si="13"/>
        <v>0</v>
      </c>
      <c r="I186" s="42">
        <f t="shared" si="15"/>
        <v>0</v>
      </c>
    </row>
    <row r="187" spans="1:9" x14ac:dyDescent="0.25">
      <c r="A187" s="10"/>
      <c r="B187" s="15"/>
      <c r="C187" s="11" t="str">
        <f>IF(ISNA(VLOOKUP(A187,BASE!$D$2:$E$21,2,FALSE)),"",VLOOKUP(A187,BASE!$D$2:$E$21,2,FALSE))</f>
        <v/>
      </c>
      <c r="D187" s="10"/>
      <c r="E187" s="11" t="str">
        <f>IF(ISNA(VLOOKUP(D187,BASE!$A$1:$C$30,2,0)),"",VLOOKUP(D187,BASE!$A$1:$C$30,2,0))</f>
        <v/>
      </c>
      <c r="F187" s="11"/>
      <c r="G187" s="11" t="str">
        <f>IF(ISNA(VLOOKUP(D187,BASE!$A$1:$C$27,3,0)),"",VLOOKUP(D187,BASE!$A$1:$C$27,3,0))</f>
        <v/>
      </c>
      <c r="H187" s="41">
        <f t="shared" si="13"/>
        <v>0</v>
      </c>
      <c r="I187" s="42">
        <f t="shared" si="15"/>
        <v>0</v>
      </c>
    </row>
    <row r="188" spans="1:9" x14ac:dyDescent="0.25">
      <c r="A188" s="10"/>
      <c r="B188" s="15"/>
      <c r="C188" s="11" t="str">
        <f>IF(ISNA(VLOOKUP(A188,BASE!$D$2:$E$21,2,FALSE)),"",VLOOKUP(A188,BASE!$D$2:$E$21,2,FALSE))</f>
        <v/>
      </c>
      <c r="D188" s="10"/>
      <c r="E188" s="11" t="str">
        <f>IF(ISNA(VLOOKUP(D188,BASE!$A$1:$C$30,2,0)),"",VLOOKUP(D188,BASE!$A$1:$C$30,2,0))</f>
        <v/>
      </c>
      <c r="F188" s="11"/>
      <c r="G188" s="11" t="str">
        <f>IF(ISNA(VLOOKUP(D188,BASE!$A$1:$C$27,3,0)),"",VLOOKUP(D188,BASE!$A$1:$C$27,3,0))</f>
        <v/>
      </c>
      <c r="H188" s="41">
        <f t="shared" si="13"/>
        <v>0</v>
      </c>
      <c r="I188" s="42">
        <f t="shared" si="15"/>
        <v>0</v>
      </c>
    </row>
    <row r="189" spans="1:9" x14ac:dyDescent="0.25">
      <c r="A189" s="10"/>
      <c r="B189" s="15"/>
      <c r="C189" s="11" t="str">
        <f>IF(ISNA(VLOOKUP(A189,BASE!$D$2:$E$21,2,FALSE)),"",VLOOKUP(A189,BASE!$D$2:$E$21,2,FALSE))</f>
        <v/>
      </c>
      <c r="D189" s="10"/>
      <c r="E189" s="11" t="str">
        <f>IF(ISNA(VLOOKUP(D189,BASE!$A$1:$C$30,2,0)),"",VLOOKUP(D189,BASE!$A$1:$C$30,2,0))</f>
        <v/>
      </c>
      <c r="F189" s="11"/>
      <c r="G189" s="11" t="str">
        <f>IF(ISNA(VLOOKUP(D189,BASE!$A$1:$C$27,3,0)),"",VLOOKUP(D189,BASE!$A$1:$C$27,3,0))</f>
        <v/>
      </c>
      <c r="H189" s="41">
        <f t="shared" si="13"/>
        <v>0</v>
      </c>
      <c r="I189" s="42">
        <f t="shared" si="15"/>
        <v>0</v>
      </c>
    </row>
    <row r="190" spans="1:9" x14ac:dyDescent="0.25">
      <c r="A190" s="10"/>
      <c r="B190" s="15"/>
      <c r="C190" s="11" t="str">
        <f>IF(ISNA(VLOOKUP(A190,BASE!$D$2:$E$21,2,FALSE)),"",VLOOKUP(A190,BASE!$D$2:$E$21,2,FALSE))</f>
        <v/>
      </c>
      <c r="D190" s="10"/>
      <c r="E190" s="11" t="str">
        <f>IF(ISNA(VLOOKUP(D190,BASE!$A$1:$C$30,2,0)),"",VLOOKUP(D190,BASE!$A$1:$C$30,2,0))</f>
        <v/>
      </c>
      <c r="F190" s="11"/>
      <c r="G190" s="11" t="str">
        <f>IF(ISNA(VLOOKUP(D190,BASE!$A$1:$C$27,3,0)),"",VLOOKUP(D190,BASE!$A$1:$C$27,3,0))</f>
        <v/>
      </c>
      <c r="H190" s="41">
        <f t="shared" si="13"/>
        <v>0</v>
      </c>
      <c r="I190" s="42">
        <f t="shared" si="15"/>
        <v>0</v>
      </c>
    </row>
    <row r="191" spans="1:9" x14ac:dyDescent="0.25">
      <c r="A191" s="10"/>
      <c r="B191" s="15"/>
      <c r="C191" s="11" t="str">
        <f>IF(ISNA(VLOOKUP(A191,BASE!$D$2:$E$21,2,FALSE)),"",VLOOKUP(A191,BASE!$D$2:$E$21,2,FALSE))</f>
        <v/>
      </c>
      <c r="D191" s="10"/>
      <c r="E191" s="11" t="str">
        <f>IF(ISNA(VLOOKUP(D191,BASE!$A$1:$C$30,2,0)),"",VLOOKUP(D191,BASE!$A$1:$C$30,2,0))</f>
        <v/>
      </c>
      <c r="F191" s="11"/>
      <c r="G191" s="11" t="str">
        <f>IF(ISNA(VLOOKUP(D191,BASE!$A$1:$C$27,3,0)),"",VLOOKUP(D191,BASE!$A$1:$C$27,3,0))</f>
        <v/>
      </c>
      <c r="H191" s="41">
        <f t="shared" si="13"/>
        <v>0</v>
      </c>
      <c r="I191" s="42">
        <f t="shared" si="15"/>
        <v>0</v>
      </c>
    </row>
    <row r="192" spans="1:9" x14ac:dyDescent="0.25">
      <c r="A192" s="10"/>
      <c r="B192" s="15"/>
      <c r="C192" s="11" t="str">
        <f>IF(ISNA(VLOOKUP(A192,BASE!$D$2:$E$21,2,FALSE)),"",VLOOKUP(A192,BASE!$D$2:$E$21,2,FALSE))</f>
        <v/>
      </c>
      <c r="D192" s="10"/>
      <c r="E192" s="11" t="str">
        <f>IF(ISNA(VLOOKUP(D192,BASE!$A$1:$C$30,2,0)),"",VLOOKUP(D192,BASE!$A$1:$C$30,2,0))</f>
        <v/>
      </c>
      <c r="F192" s="11"/>
      <c r="G192" s="11" t="str">
        <f>IF(ISNA(VLOOKUP(D192,BASE!$A$1:$C$27,3,0)),"",VLOOKUP(D192,BASE!$A$1:$C$27,3,0))</f>
        <v/>
      </c>
      <c r="H192" s="41">
        <f t="shared" si="13"/>
        <v>0</v>
      </c>
      <c r="I192" s="42">
        <f t="shared" si="15"/>
        <v>0</v>
      </c>
    </row>
  </sheetData>
  <autoFilter ref="A1:H192" xr:uid="{00000000-0009-0000-0000-000001000000}"/>
  <phoneticPr fontId="5" type="noConversion"/>
  <conditionalFormatting sqref="C2:C192">
    <cfRule type="containsText" dxfId="9" priority="64" operator="containsText" text="Produit Editorial">
      <formula>NOT(ISERROR(SEARCH("Produit Editorial",C2)))</formula>
    </cfRule>
    <cfRule type="containsText" dxfId="8" priority="65" operator="containsText" text="Produit Technique ">
      <formula>NOT(ISERROR(SEARCH("Produit Technique ",C2)))</formula>
    </cfRule>
  </conditionalFormatting>
  <conditionalFormatting sqref="C2:C192">
    <cfRule type="containsText" dxfId="7" priority="66" operator="containsText" text="SERVICE CLIENT">
      <formula>NOT(ISERROR(SEARCH("SERVICE CLIENT",C2)))</formula>
    </cfRule>
  </conditionalFormatting>
  <conditionalFormatting sqref="H2:H192">
    <cfRule type="containsText" dxfId="6" priority="2" operator="containsText" text="valeur">
      <formula>NOT(ISERROR(SEARCH("valeur",H2)))</formula>
    </cfRule>
  </conditionalFormatting>
  <conditionalFormatting sqref="H2:H192">
    <cfRule type="cellIs" dxfId="5" priority="1" operator="equal">
      <formula>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BASE!$D$2:$D$20</xm:f>
          </x14:formula1>
          <x14:formula2>
            <xm:f>0</xm:f>
          </x14:formula2>
          <xm:sqref>A2:A192</xm:sqref>
        </x14:dataValidation>
        <x14:dataValidation type="list" allowBlank="1" showInputMessage="1" showErrorMessage="1" xr:uid="{00000000-0002-0000-0100-000002000000}">
          <x14:formula1>
            <xm:f>BASE!$F$2:$F$13</xm:f>
          </x14:formula1>
          <x14:formula2>
            <xm:f>0</xm:f>
          </x14:formula2>
          <xm:sqref>B2:B192</xm:sqref>
        </x14:dataValidation>
        <x14:dataValidation type="list" allowBlank="1" showInputMessage="1" showErrorMessage="1" xr:uid="{00000000-0002-0000-0100-000001000000}">
          <x14:formula1>
            <xm:f>BASE!$A$1:$A$21</xm:f>
          </x14:formula1>
          <x14:formula2>
            <xm:f>0</xm:f>
          </x14:formula2>
          <xm:sqref>D3:D192</xm:sqref>
        </x14:dataValidation>
        <x14:dataValidation type="list" allowBlank="1" showInputMessage="1" showErrorMessage="1" xr:uid="{9503BF80-D31E-4284-9D84-D80B458EBBFC}">
          <x14:formula1>
            <xm:f>BASE!$A$2:$A$21</xm:f>
          </x14:formula1>
          <xm:sqref>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6CB4F-317F-49DC-9693-3CA33EBA11AB}">
  <sheetPr>
    <tabColor rgb="FF305496"/>
  </sheetPr>
  <dimension ref="A2:Q65"/>
  <sheetViews>
    <sheetView workbookViewId="0">
      <selection activeCell="B15" sqref="B15"/>
    </sheetView>
  </sheetViews>
  <sheetFormatPr baseColWidth="10" defaultColWidth="11.42578125" defaultRowHeight="15" x14ac:dyDescent="0.25"/>
  <cols>
    <col min="1" max="1" width="28.42578125" customWidth="1"/>
    <col min="2" max="2" width="12.28515625" customWidth="1"/>
    <col min="3" max="3" width="12.7109375" customWidth="1"/>
    <col min="4" max="4" width="13.5703125" customWidth="1"/>
  </cols>
  <sheetData>
    <row r="2" spans="1:17" ht="30" x14ac:dyDescent="0.25">
      <c r="A2" s="18" t="s">
        <v>56</v>
      </c>
      <c r="B2" s="19" t="s">
        <v>57</v>
      </c>
      <c r="C2" s="19" t="s">
        <v>58</v>
      </c>
      <c r="D2" s="19" t="s">
        <v>59</v>
      </c>
      <c r="E2" s="19" t="s">
        <v>60</v>
      </c>
      <c r="F2" s="19" t="s">
        <v>61</v>
      </c>
      <c r="G2" s="19" t="s">
        <v>62</v>
      </c>
      <c r="H2" s="19" t="s">
        <v>63</v>
      </c>
      <c r="I2" s="19" t="s">
        <v>64</v>
      </c>
      <c r="J2" s="19" t="s">
        <v>65</v>
      </c>
      <c r="K2" s="19" t="s">
        <v>66</v>
      </c>
      <c r="L2" s="19" t="s">
        <v>67</v>
      </c>
      <c r="M2" s="19" t="s">
        <v>68</v>
      </c>
      <c r="N2" s="13"/>
      <c r="O2" s="13"/>
    </row>
    <row r="3" spans="1:17" x14ac:dyDescent="0.25">
      <c r="A3" s="16" t="s">
        <v>8</v>
      </c>
      <c r="B3" s="17">
        <f>SUMIFS(BDD!$F$2:$F$454,BDD!$C$2:$C$454,$A$3,BDD!$B$2:$B$454,B2,BDD!$D$2:D454,"&lt;&gt;CARTE FNAC")</f>
        <v>0</v>
      </c>
      <c r="C3" s="17">
        <f>SUMIFS(BDD!$F$2:$F$454,BDD!$C$2:$C$454,$A$3,BDD!$B$2:$B$454,C2,BDD!$D$2:$D$454,"&lt;&gt;CARTE FNAC")</f>
        <v>0</v>
      </c>
      <c r="D3" s="17">
        <f>SUMIFS(BDD!$F$2:$F$454,BDD!$C$2:$C$454,$A$3,BDD!$B$2:$B$454,D2,BDD!$D$2:$D$454,"&lt;&gt;CARTE FNAC")</f>
        <v>0</v>
      </c>
      <c r="E3" s="17">
        <f>SUMIFS(BDD!$F$2:$F$454,BDD!$C$2:$C$454,$A$3,BDD!$B$2:$B$454,E2,BDD!$D$2:$D$454,"&lt;&gt;CARTE FNAC")</f>
        <v>0</v>
      </c>
      <c r="F3" s="17">
        <f>SUMIFS(BDD!$F$2:$F$454,BDD!$C$2:$C$454,$A$3,BDD!$B$2:$B$454,F2,BDD!$D$2:$D$454,"&lt;&gt;CARTE FNAC")</f>
        <v>0</v>
      </c>
      <c r="G3" s="17">
        <f>SUMIFS(BDD!$F$2:$F$454,BDD!$C$2:$C$454,$A$3,BDD!$B$2:$B$454,G2,BDD!$D$2:$D$454,"&lt;&gt;CARTE FNAC")</f>
        <v>0</v>
      </c>
      <c r="H3" s="17">
        <f>SUMIFS(BDD!$F$2:$F$454,BDD!$C$2:$C$454,$A$3,BDD!$B$2:$B$454,H2,BDD!$D$2:$D$454,"&lt;&gt;CARTE FNAC")</f>
        <v>0</v>
      </c>
      <c r="I3" s="17">
        <f>SUMIFS(BDD!$F$2:$F$454,BDD!$C$2:$C$454,$A$3,BDD!$B$2:$B$454,I2,BDD!$D$2:$D$454,"&lt;&gt;CARTE FNAC")</f>
        <v>0</v>
      </c>
      <c r="J3" s="17">
        <f>SUMIFS(BDD!$F$2:$F$454,BDD!$C$2:$C$454,$A$3,BDD!$B$2:$B$454,J2,BDD!$D$2:$D$454,"&lt;&gt;CARTE FNAC")</f>
        <v>0</v>
      </c>
      <c r="K3" s="17">
        <f>SUMIFS(BDD!$F$2:$F$454,BDD!$C$2:$C$454,$A$3,BDD!$B$2:$B$454,K2,BDD!$D$2:$D$454,"&lt;&gt;CARTE FNAC")</f>
        <v>0</v>
      </c>
      <c r="L3" s="17">
        <f>SUMIFS(BDD!$F$2:$F$454,BDD!$C$2:$C$454,$A$3,BDD!$B$2:$B$454,L2,BDD!$D$2:$D$454,"&lt;&gt;CARTE FNAC")</f>
        <v>0</v>
      </c>
      <c r="M3" s="17">
        <f>SUMIFS(BDD!$F$2:$F$454,BDD!$C$2:$C$454,$A$3,BDD!$B$2:$B$454,M2,BDD!$D$2:$D$454,"&lt;&gt;CARTE FNAC")</f>
        <v>0</v>
      </c>
      <c r="N3" s="13"/>
      <c r="O3" s="13"/>
    </row>
    <row r="4" spans="1:17" x14ac:dyDescent="0.25">
      <c r="A4" s="20" t="s">
        <v>21</v>
      </c>
      <c r="B4" s="21">
        <f>SUMIFS(BDD!$F$2:$F$454,BDD!$C$2:$C$454,$A$4,BDD!$B$2:$B$454,B2,BDD!$D$2:$D$454,"&lt;&gt;CARTE FNAC")</f>
        <v>0</v>
      </c>
      <c r="C4" s="21">
        <f>SUMIFS(BDD!$F$2:$F$454,BDD!$C$2:$C$454,$A$4,BDD!$B$2:$B$454,C2,BDD!$D$2:$D$454,"&lt;&gt;CARTE FNAC")</f>
        <v>0</v>
      </c>
      <c r="D4" s="21">
        <f>SUMIFS(BDD!$F$2:$F$454,BDD!$C$2:$C$454,$A$4,BDD!$B$2:$B$454,D2,BDD!$D$2:$D$454,"&lt;&gt;CARTE FNAC")</f>
        <v>0</v>
      </c>
      <c r="E4" s="21">
        <f>SUMIFS(BDD!$F$2:$F$454,BDD!$C$2:$C$454,$A$4,BDD!$B$2:$B$454,E2,BDD!$D$2:$D$454,"&lt;&gt;CARTE FNAC")</f>
        <v>0</v>
      </c>
      <c r="F4" s="21">
        <f>SUMIFS(BDD!$F$2:$F$454,BDD!$C$2:$C$454,$A$4,BDD!$B$2:$B$454,F2,BDD!$D$2:$D$454,"&lt;&gt;CARTE FNAC")</f>
        <v>0</v>
      </c>
      <c r="G4" s="21">
        <f>SUMIFS(BDD!$F$2:$F$454,BDD!$C$2:$C$454,$A$4,BDD!$B$2:$B$454,G2,BDD!$D$2:$D$454,"&lt;&gt;CARTE FNAC")</f>
        <v>0</v>
      </c>
      <c r="H4" s="21">
        <f>SUMIFS(BDD!$F$2:$F$454,BDD!$C$2:$C$454,$A$4,BDD!$B$2:$B$454,H2,BDD!$D$2:$D$454,"&lt;&gt;CARTE FNAC")</f>
        <v>0</v>
      </c>
      <c r="I4" s="21">
        <f>SUMIFS(BDD!$F$2:$F$454,BDD!$C$2:$C$454,$A$4,BDD!$B$2:$B$454,I2,BDD!$D$2:$D$454,"&lt;&gt;CARTE FNAC")</f>
        <v>0</v>
      </c>
      <c r="J4" s="21">
        <f>SUMIFS(BDD!$F$2:$F$454,BDD!$C$2:$C$454,$A$4,BDD!$B$2:$B$454,J2,BDD!$D$2:$D$454,"&lt;&gt;CARTE FNAC")</f>
        <v>0</v>
      </c>
      <c r="K4" s="21">
        <f>SUMIFS(BDD!$F$2:$F$454,BDD!$C$2:$C$454,$A$4,BDD!$B$2:$B$454,K2,BDD!$D$2:$D$454,"&lt;&gt;CARTE FNAC")</f>
        <v>0</v>
      </c>
      <c r="L4" s="21">
        <f>SUMIFS(BDD!$F$2:$F$454,BDD!$C$2:$C$454,$A$4,BDD!$B$2:$B$454,L2,BDD!$D$2:$D$454,"&lt;&gt;CARTE FNAC")</f>
        <v>0</v>
      </c>
      <c r="M4" s="21">
        <f>SUMIFS(BDD!$F$2:$F$454,BDD!$C$2:$C$454,$A$4,BDD!$B$2:$B$454,M2,BDD!$D$2:$D$454,"&lt;&gt;CARTE FNAC")</f>
        <v>0</v>
      </c>
    </row>
    <row r="5" spans="1:17" x14ac:dyDescent="0.25">
      <c r="A5" s="22" t="s">
        <v>36</v>
      </c>
      <c r="B5" s="23">
        <f>SUMIFS(BDD!$F$2:$F$454,BDD!$C$2:$C$454,$A$5,BDD!$B$2:$B$454,B$2,BDD!$D$2:$D$454,"&lt;&gt;CARTE FNAC")</f>
        <v>0</v>
      </c>
      <c r="C5" s="23">
        <f>SUMIFS(BDD!$F$2:$F$454,BDD!$C$2:$C$454,$A$5,BDD!$B$2:$B$454,C$2,BDD!$D$2:$D$454,"&lt;&gt;CARTE FNAC")</f>
        <v>0</v>
      </c>
      <c r="D5" s="23">
        <f>SUMIFS(BDD!$F$2:$F$454,BDD!$C$2:$C$454,$A$5,BDD!$B$2:$B$454,D$2,BDD!$D$2:$D$454,"&lt;&gt;CARTE FNAC")</f>
        <v>0</v>
      </c>
      <c r="E5" s="23">
        <f>SUMIFS(BDD!$F$2:$F$454,BDD!$C$2:$C$454,$A$5,BDD!$B$2:$B$454,E$2,BDD!$D$2:$D$454,"&lt;&gt;CARTE FNAC")</f>
        <v>0</v>
      </c>
      <c r="F5" s="23">
        <f>SUMIFS(BDD!$F$2:$F$454,BDD!$C$2:$C$454,$A$5,BDD!$B$2:$B$454,F$2,BDD!$D$2:$D$454,"&lt;&gt;CARTE FNAC")</f>
        <v>0</v>
      </c>
      <c r="G5" s="23">
        <f>SUMIFS(BDD!$F$2:$F$454,BDD!$C$2:$C$454,$A$5,BDD!$B$2:$B$454,G$2,BDD!$D$2:$D$454,"&lt;&gt;CARTE FNAC")</f>
        <v>0</v>
      </c>
      <c r="H5" s="23">
        <f>SUMIFS(BDD!$F$2:$F$454,BDD!$C$2:$C$454,$A$5,BDD!$B$2:$B$454,H$2,BDD!$D$2:$D$454,"&lt;&gt;CARTE FNAC")</f>
        <v>0</v>
      </c>
      <c r="I5" s="23">
        <f>SUMIFS(BDD!$F$2:$F$454,BDD!$C$2:$C$454,$A$5,BDD!$B$2:$B$454,I$2,BDD!$D$2:$D$454,"&lt;&gt;CARTE FNAC")</f>
        <v>0</v>
      </c>
      <c r="J5" s="23">
        <f>SUMIFS(BDD!$F$2:$F$454,BDD!$C$2:$C$454,$A$5,BDD!$B$2:$B$454,J$2,BDD!$D$2:$D$454,"&lt;&gt;CARTE FNAC")</f>
        <v>0</v>
      </c>
      <c r="K5" s="23">
        <f>SUMIFS(BDD!$F$2:$F$454,BDD!$C$2:$C$454,$A$5,BDD!$B$2:$B$454,K$2,BDD!$D$2:$D$454,"&lt;&gt;CARTE FNAC")</f>
        <v>0</v>
      </c>
      <c r="L5" s="23">
        <f>SUMIFS(BDD!$F$2:$F$454,BDD!$C$2:$C$454,$A$5,BDD!$B$2:$B$454,L$2,BDD!$D$2:$D$454,"&lt;&gt;CARTE FNAC")</f>
        <v>0</v>
      </c>
      <c r="M5" s="23">
        <f>SUMIFS(BDD!$F$2:$F$454,BDD!$C$2:$C$454,$A$5,BDD!$B$2:$B$454,M$2,BDD!$D$2:$D$454,"&lt;&gt;CARTE FNAC")</f>
        <v>0</v>
      </c>
    </row>
    <row r="7" spans="1:17" ht="30" x14ac:dyDescent="0.25">
      <c r="A7" s="35" t="s">
        <v>69</v>
      </c>
      <c r="B7" s="36" t="s">
        <v>57</v>
      </c>
      <c r="C7" s="36" t="s">
        <v>58</v>
      </c>
      <c r="D7" s="36" t="s">
        <v>59</v>
      </c>
      <c r="E7" s="36" t="s">
        <v>60</v>
      </c>
      <c r="F7" s="36" t="s">
        <v>61</v>
      </c>
      <c r="G7" s="36" t="s">
        <v>62</v>
      </c>
      <c r="H7" s="36" t="s">
        <v>63</v>
      </c>
      <c r="I7" s="36" t="s">
        <v>64</v>
      </c>
      <c r="J7" s="36" t="s">
        <v>65</v>
      </c>
      <c r="K7" s="36" t="s">
        <v>66</v>
      </c>
      <c r="L7" s="36" t="s">
        <v>67</v>
      </c>
      <c r="M7" s="36" t="s">
        <v>68</v>
      </c>
    </row>
    <row r="8" spans="1:17" x14ac:dyDescent="0.25">
      <c r="A8" s="16" t="s">
        <v>8</v>
      </c>
      <c r="B8" s="17">
        <f>SUMIFS(BDD!$F$2:$F$454,BDD!$C$2:$C$454,A$8,BDD!$B$2:$B$454,B7,BDD!$D$2:$D$454,"CARTE FNAC")</f>
        <v>0</v>
      </c>
      <c r="C8" s="17">
        <f>SUMIFS(BDD!$F$2:$F$454,BDD!$C$2:$C$454,$A8,BDD!$B$2:$B$454,$C$7,BDD!$D$2:$D$454,"CARTE FNAC")</f>
        <v>0</v>
      </c>
      <c r="D8" s="17">
        <f>SUMIFS(BDD!$F$2:$F$454,BDD!$C$2:$C$454,$A8,BDD!$B$2:$B$454,$D$7,BDD!$D$2:$D$454,"CARTE FNAC")</f>
        <v>0</v>
      </c>
      <c r="E8" s="17">
        <f>SUMIFS(BDD!$F$2:$F$454,BDD!$C$2:$C$454,$A8,BDD!$B$2:$B$454,$E$7,BDD!$D$2:$D$454,"CARTE FNAC")</f>
        <v>0</v>
      </c>
      <c r="F8" s="17">
        <f>SUMIFS(BDD!$F$2:$F$454,BDD!$C$2:$C$454,$A8,BDD!$B$2:$B$454,$F$7,BDD!$D$2:$D$454,"CARTE FNAC")</f>
        <v>0</v>
      </c>
      <c r="G8" s="17">
        <f>SUMIFS(BDD!$F$2:$F$454,BDD!$C$2:$C$454,$A8,BDD!$B$2:$B$454,$G$7,BDD!$D$2:$D$454,"CARTE FNAC")</f>
        <v>0</v>
      </c>
      <c r="H8" s="17">
        <f>SUMIFS(BDD!$F$2:$F$454,BDD!$C$2:$C$454,$A8,BDD!$B$2:$B$454,$H$7,BDD!$D$2:$D$454,"CARTE FNAC")</f>
        <v>0</v>
      </c>
      <c r="I8" s="17">
        <f>SUMIFS(BDD!$F$2:$F$454,BDD!$C$2:$C$454,$A8,BDD!$B$2:$B$454,$I$7,BDD!$D$2:$D$454,"CARTE FNAC")</f>
        <v>0</v>
      </c>
      <c r="J8" s="17">
        <f>SUMIFS(BDD!$F$2:$F$454,BDD!$C$2:$C$454,$A8,BDD!$B$2:$B$454,$J$7,BDD!$D$2:$D$454,"CARTE FNAC")</f>
        <v>0</v>
      </c>
      <c r="K8" s="17">
        <f>SUMIFS(BDD!$F$2:$F$454,BDD!$C$2:$C$454,$A8,BDD!$B$2:$B$454,$K$7,BDD!$D$2:$D$454,"CARTE FNAC")</f>
        <v>0</v>
      </c>
      <c r="L8" s="17">
        <f>SUMIFS(BDD!$F$2:$F$454,BDD!$C$2:$C$454,$A8,BDD!$B$2:$B$454,$L$7,BDD!$D$2:$D$454,"CARTE FNAC")</f>
        <v>0</v>
      </c>
      <c r="M8" s="17">
        <f>SUMIFS(BDD!$F$2:$F$454,BDD!$C$2:$C$454,$A8,BDD!$B$2:$B$454,$M$7,BDD!$D$2:$D$454,"CARTE FNAC")</f>
        <v>0</v>
      </c>
    </row>
    <row r="9" spans="1:17" x14ac:dyDescent="0.25">
      <c r="A9" s="20" t="s">
        <v>21</v>
      </c>
      <c r="B9" s="21">
        <f>SUMIFS(BDD!$F$2:$F$454,BDD!$C$2:$C$454,A$8,BDD!$B$2:$B$454,B7,BDD!$D$2:$D$454,"CARTE FNAC")</f>
        <v>0</v>
      </c>
      <c r="C9" s="21">
        <f>SUMIFS(BDD!$F$2:$F$454,BDD!$C$2:$C$454,$A9,BDD!$B$2:$B$454,$C$7,BDD!$D$2:$D$454,"CARTE FNAC")</f>
        <v>0</v>
      </c>
      <c r="D9" s="21">
        <f>SUMIFS(BDD!$F$2:$F$454,BDD!$C$2:$C$454,$A9,BDD!$B$2:$B$454,$D$7,BDD!$D$2:$D$454,"CARTE FNAC")</f>
        <v>0</v>
      </c>
      <c r="E9" s="21">
        <f>SUMIFS(BDD!$F$2:$F$454,BDD!$C$2:$C$454,$A9,BDD!$B$2:$B$454,$E$7,BDD!$D$2:$D$454,"CARTE FNAC")</f>
        <v>0</v>
      </c>
      <c r="F9" s="21">
        <f>SUMIFS(BDD!$F$2:$F$454,BDD!$C$2:$C$454,$A9,BDD!$B$2:$B$454,$F$7,BDD!$D$2:$D$454,"CARTE FNAC")</f>
        <v>0</v>
      </c>
      <c r="G9" s="21">
        <f>SUMIFS(BDD!$F$2:$F$454,BDD!$C$2:$C$454,$A9,BDD!$B$2:$B$454,$G$7,BDD!$D$2:$D$454,"CARTE FNAC")</f>
        <v>0</v>
      </c>
      <c r="H9" s="21">
        <f>SUMIFS(BDD!$F$2:$F$454,BDD!$C$2:$C$454,$A9,BDD!$B$2:$B$454,$H$7,BDD!$D$2:$D$454,"CARTE FNAC")</f>
        <v>0</v>
      </c>
      <c r="I9" s="21">
        <f>SUMIFS(BDD!$F$2:$F$454,BDD!$C$2:$C$454,$A9,BDD!$B$2:$B$454,$I$7,BDD!$D$2:$D$454,"CARTE FNAC")</f>
        <v>0</v>
      </c>
      <c r="J9" s="21">
        <f>SUMIFS(BDD!$F$2:$F$454,BDD!$C$2:$C$454,$A9,BDD!$B$2:$B$454,$J$7,BDD!$D$2:$D$454,"CARTE FNAC")</f>
        <v>0</v>
      </c>
      <c r="K9" s="21">
        <f>SUMIFS(BDD!$F$2:$F$454,BDD!$C$2:$C$454,$A9,BDD!$B$2:$B$454,$K$7,BDD!$D$2:$D$454,"CARTE FNAC")</f>
        <v>0</v>
      </c>
      <c r="L9" s="21">
        <f>SUMIFS(BDD!$F$2:$F$454,BDD!$C$2:$C$454,$A9,BDD!$B$2:$B$454,$L$7,BDD!$D$2:$D$454,"CARTE FNAC")</f>
        <v>0</v>
      </c>
      <c r="M9" s="21">
        <f>SUMIFS(BDD!$F$2:$F$454,BDD!$C$2:$C$454,$A9,BDD!$B$2:$B$454,$M$7,BDD!$D$2:$D$454,"CARTE FNAC")</f>
        <v>0</v>
      </c>
    </row>
    <row r="10" spans="1:17" x14ac:dyDescent="0.25">
      <c r="A10" s="22" t="s">
        <v>36</v>
      </c>
      <c r="B10" s="23">
        <f>SUMIFS(BDD!$F$2:$F$454,BDD!$C$2:$C$454,A$8,BDD!$B$2:$B$454,B7,BDD!$D$2:$D$454,"CARTE FNAC")</f>
        <v>0</v>
      </c>
      <c r="C10" s="23">
        <f>SUMIFS(BDD!$F$2:$F$454,BDD!$C$2:$C$454,$A10,BDD!$B$2:$B$454,$C$7,BDD!$D$2:$D$454,"CARTE FNAC")</f>
        <v>0</v>
      </c>
      <c r="D10" s="23">
        <f>SUMIFS(BDD!$F$2:$F$454,BDD!$C$2:$C$454,$A10,BDD!$B$2:$B$454,$D$7,BDD!$D$2:$D$454,"CARTE FNAC")</f>
        <v>0</v>
      </c>
      <c r="E10" s="23">
        <f>SUMIFS(BDD!$F$2:$F$454,BDD!$C$2:$C$454,$A10,BDD!$B$2:$B$454,$E$7,BDD!$D$2:$D$454,"CARTE FNAC")</f>
        <v>0</v>
      </c>
      <c r="F10" s="23">
        <f>SUMIFS(BDD!$F$2:$F$454,BDD!$C$2:$C$454,$A10,BDD!$B$2:$B$454,$F$7,BDD!$D$2:$D$454,"CARTE FNAC")</f>
        <v>0</v>
      </c>
      <c r="G10" s="23">
        <f>SUMIFS(BDD!$F$2:$F$454,BDD!$C$2:$C$454,$A10,BDD!$B$2:$B$454,$G$7,BDD!$D$2:$D$454,"CARTE FNAC")</f>
        <v>0</v>
      </c>
      <c r="H10" s="23">
        <f>SUMIFS(BDD!$F$2:$F$454,BDD!$C$2:$C$454,$A10,BDD!$B$2:$B$454,$H$7,BDD!$D$2:$D$454,"CARTE FNAC")</f>
        <v>0</v>
      </c>
      <c r="I10" s="23">
        <f>SUMIFS(BDD!$F$2:$F$454,BDD!$C$2:$C$454,$A10,BDD!$B$2:$B$454,$I$7,BDD!$D$2:$D$454,"CARTE FNAC")</f>
        <v>0</v>
      </c>
      <c r="J10" s="23">
        <f>SUMIFS(BDD!$F$2:$F$454,BDD!$C$2:$C$454,$A10,BDD!$B$2:$B$454,$J$7,BDD!$D$2:$D$454,"CARTE FNAC")</f>
        <v>0</v>
      </c>
      <c r="K10" s="23">
        <f>SUMIFS(BDD!$F$2:$F$454,BDD!$C$2:$C$454,$A10,BDD!$B$2:$B$454,$K$7,BDD!$D$2:$D$454,"CARTE FNAC")</f>
        <v>0</v>
      </c>
      <c r="L10" s="23">
        <f>SUMIFS(BDD!$F$2:$F$454,BDD!$C$2:$C$454,$A10,BDD!$B$2:$B$454,$L$7,BDD!$D$2:$D$454,"CARTE FNAC")</f>
        <v>0</v>
      </c>
      <c r="M10" s="23">
        <f>SUMIFS(BDD!$F$2:$F$454,BDD!$C$2:$C$454,$A10,BDD!$B$2:$B$454,$M$7,BDD!$D$2:$D$454,"CARTE FNAC")</f>
        <v>0</v>
      </c>
    </row>
    <row r="13" spans="1:17" ht="30" x14ac:dyDescent="0.25">
      <c r="A13" s="24" t="s">
        <v>70</v>
      </c>
      <c r="B13" s="25" t="s">
        <v>57</v>
      </c>
      <c r="C13" s="25" t="s">
        <v>58</v>
      </c>
      <c r="D13" s="25" t="s">
        <v>59</v>
      </c>
      <c r="E13" s="25" t="s">
        <v>60</v>
      </c>
      <c r="F13" s="25" t="s">
        <v>61</v>
      </c>
      <c r="G13" s="25" t="s">
        <v>62</v>
      </c>
      <c r="H13" s="25" t="s">
        <v>63</v>
      </c>
      <c r="I13" s="25" t="s">
        <v>64</v>
      </c>
      <c r="J13" s="25" t="s">
        <v>65</v>
      </c>
      <c r="K13" s="25" t="s">
        <v>66</v>
      </c>
      <c r="L13" s="25" t="s">
        <v>67</v>
      </c>
      <c r="M13" s="25" t="s">
        <v>68</v>
      </c>
      <c r="N13" s="37"/>
      <c r="O13" s="38"/>
      <c r="P13" s="37"/>
      <c r="Q13" s="38"/>
    </row>
    <row r="14" spans="1:17" x14ac:dyDescent="0.25">
      <c r="A14" s="2" t="s">
        <v>7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7" x14ac:dyDescent="0.25">
      <c r="A15" s="26" t="s">
        <v>71</v>
      </c>
      <c r="B15" s="27">
        <f>SUMIFS(BDD!$F$2:$F$466,BDD!$A$2:$A$466,A14,BDD!$B$2:$B$466,$B$13,BDD!$D$2:$D$466,"&lt;&gt;CARTE FNAC")</f>
        <v>0</v>
      </c>
      <c r="C15" s="27">
        <f>SUMIFS(BDD!$F$2:$F$466,BDD!$A$2:$A$466,$A$14,BDD!$B$2:$B$466,$C$13,BDD!$D$2:$D$466,"&lt;&gt;CARTE FNAC")</f>
        <v>0</v>
      </c>
      <c r="D15" s="27">
        <f>SUMIFS(BDD!$F$2:$F$466,BDD!$A$2:$A$466,$A$14,BDD!$B$2:$B$466,D13,BDD!$D$2:$D$466,"&lt;&gt;CARTE FNAC")</f>
        <v>0</v>
      </c>
      <c r="E15" s="27">
        <f>SUMIFS(BDD!$F$2:$F$466,BDD!$A$2:$A$466,$A$14,BDD!$B$2:$B$466,E13,BDD!$D$2:$D$466,"&lt;&gt;CARTE FNAC")</f>
        <v>0</v>
      </c>
      <c r="F15" s="27">
        <f>SUMIFS(BDD!$F$2:$F$466,BDD!$A$2:$A$466,$A$14,BDD!$B$2:$B$466,F13,BDD!$D$2:$D$466,"&lt;&gt;CARTE FNAC")</f>
        <v>0</v>
      </c>
      <c r="G15" s="27">
        <f>SUMIFS(BDD!$F$2:$F$466,BDD!$A$2:$A$466,$A$14,BDD!$B$2:$B$466,G13,BDD!$D$2:$D$466,"&lt;&gt;CARTE FNAC")</f>
        <v>0</v>
      </c>
      <c r="H15" s="27">
        <f>SUMIFS(BDD!$F$2:$F$466,BDD!$A$2:$A$466,$A$14,BDD!$B$2:$B$466,H13,BDD!$D$2:$D$466,"&lt;&gt;CARTE FNAC")</f>
        <v>0</v>
      </c>
      <c r="I15" s="27">
        <f>SUMIFS(BDD!$F$2:$F$466,BDD!$A$2:$A$466,$A$14,BDD!$B$2:$B$466,I13,BDD!$D$2:$D$466,"&lt;&gt;CARTE FNAC")</f>
        <v>0</v>
      </c>
      <c r="J15" s="27">
        <f>SUMIFS(BDD!$F$2:$F$466,BDD!$A$2:$A$466,$A$14,BDD!$B$2:$B$466,J13,BDD!$D$2:$D$466,"&lt;&gt;CARTE FNAC")</f>
        <v>0</v>
      </c>
      <c r="K15" s="27">
        <f>SUMIFS(BDD!$F$2:$F$466,BDD!$A$2:$A$466,$A$14,BDD!$B$2:$B$466,K13,BDD!$D$2:$D$466,"&lt;&gt;CARTE FNAC")</f>
        <v>0</v>
      </c>
      <c r="L15" s="27">
        <f>SUMIFS(BDD!$F$2:$F$466,BDD!$A$2:$A$466,$A$14,BDD!$B$2:$B$466,L13,BDD!$D$2:$D$466,"&lt;&gt;CARTE FNAC")</f>
        <v>0</v>
      </c>
      <c r="M15" s="27">
        <f>SUMIFS(BDD!$F$2:$F$466,BDD!$A$2:$A$466,$A$14,BDD!$B$2:$B$466,M13,BDD!$D$2:$D$466,"&lt;&gt;CARTE FNAC")</f>
        <v>0</v>
      </c>
      <c r="N15" s="31"/>
      <c r="O15" s="32"/>
      <c r="P15" s="31"/>
      <c r="Q15" s="32"/>
    </row>
    <row r="16" spans="1:17" x14ac:dyDescent="0.25">
      <c r="A16" s="24" t="s">
        <v>72</v>
      </c>
      <c r="B16" s="27">
        <f>SUMIFS(BDD!$I$2:$I$466,BDD!$A$2:$A$466,$A$14,BDD!$B$2:$B$466,$B$13,BDD!$D$2:$D$466,"&lt;&gt;CARTE FNAC")*IF(B3&lt;140,0.8,1)</f>
        <v>0</v>
      </c>
      <c r="C16" s="27">
        <f>SUMIFS(BDD!$I$2:$I$466,BDD!$A$2:$A$466,$A$14,BDD!$B$2:$B$466,C$13,BDD!$D$2:$D$466,"&lt;&gt;CARTE FNAC")*IF(C3&lt;140,0.8,1)</f>
        <v>0</v>
      </c>
      <c r="D16" s="27">
        <f>SUMIFS(BDD!$I$2:$I$466,BDD!$A$2:$A$466,$A$14,BDD!$B$2:$B$466,D$13,BDD!$D$2:$D$466,"&lt;&gt;CARTE FNAC")*IF(D3&lt;140,0.8,1)</f>
        <v>0</v>
      </c>
      <c r="E16" s="27">
        <f>SUMIFS(BDD!$I$2:$I$466,BDD!$A$2:$A$466,$A$14,BDD!$B$2:$B$466,E$13,BDD!$D$2:$D$466,"&lt;&gt;CARTE FNAC")*IF(E3&lt;140,0.8,1)</f>
        <v>0</v>
      </c>
      <c r="F16" s="27">
        <f>SUMIFS(BDD!$I$2:$I$466,BDD!$A$2:$A$466,$A$14,BDD!$B$2:$B$466,F$13,BDD!$D$2:$D$466,"&lt;&gt;CARTE FNAC")*IF($F$3&lt;140,0.8,1)</f>
        <v>0</v>
      </c>
      <c r="G16" s="27">
        <f>SUMIFS(BDD!$I$2:$I$466,BDD!$A$2:$A$466,$A$14,BDD!$B$2:$B$466,G$13,BDD!$D$2:$D$466,"&lt;&gt;CARTE FNAC")*IF($G$3&lt;140,0.8,1)</f>
        <v>0</v>
      </c>
      <c r="H16" s="27">
        <f>SUMIFS(BDD!$I$2:$I$466,BDD!$A$2:$A$466,$A$14,BDD!$B$2:$B$466,H$13,BDD!$D$2:$D$466,"&lt;&gt;CARTE FNAC")*IF(H$3&lt;140,0.8,1)</f>
        <v>0</v>
      </c>
      <c r="I16" s="27">
        <f>SUMIFS(BDD!$I$2:$I$466,BDD!$A$2:$A$466,$A$14,BDD!$B$2:$B$466,I$13,BDD!$D$2:$D$466,"&lt;&gt;CARTE FNAC")*IF(I$3&lt;140,0.8,1)</f>
        <v>0</v>
      </c>
      <c r="J16" s="27">
        <f>SUMIFS(BDD!$I$2:$I$466,BDD!$A$2:$A$466,$A$14,BDD!$B$2:$B$466,J$13,BDD!$D$2:$D$466,"&lt;&gt;CARTE FNAC")*IF(J$3&lt;140,0.8,1)</f>
        <v>0</v>
      </c>
      <c r="K16" s="27">
        <f>SUMIFS(BDD!$I$2:$I$466,BDD!$A$2:$A$466,$A$14,BDD!$B$2:$B$466,K$13,BDD!$D$2:$D$466,"&lt;&gt;CARTE FNAC")*IF(K$3&lt;140,0.8,1)</f>
        <v>0</v>
      </c>
      <c r="L16" s="27">
        <f>SUMIFS(BDD!$I$2:$I$466,BDD!$A$2:$A$466,$A$14,BDD!$B$2:$B$466,L$13,BDD!$D$2:$D$466,"&lt;&gt;CARTE FNAC")*IF(L$3&lt;140,0.8,1)</f>
        <v>0</v>
      </c>
      <c r="M16" s="27">
        <f>SUMIFS(BDD!$I$2:$I$466,BDD!$A$2:$A$466,$A$14,BDD!$B$2:$B$466,M$13,BDD!$D$2:$D$466,"&lt;&gt;CARTE FNAC")*IF(M$3&lt;140,0.8,1)</f>
        <v>0</v>
      </c>
      <c r="N16" s="31"/>
      <c r="O16" s="32"/>
      <c r="P16" s="31"/>
      <c r="Q16" s="32"/>
    </row>
    <row r="17" spans="1:17" x14ac:dyDescent="0.25">
      <c r="A17" s="29" t="s">
        <v>73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1"/>
      <c r="O17" s="32"/>
      <c r="P17" s="31"/>
      <c r="Q17" s="32"/>
    </row>
    <row r="18" spans="1:17" x14ac:dyDescent="0.25">
      <c r="A18" s="2" t="s">
        <v>10</v>
      </c>
    </row>
    <row r="19" spans="1:17" x14ac:dyDescent="0.25">
      <c r="A19" s="26" t="s">
        <v>71</v>
      </c>
      <c r="B19" s="27">
        <f>SUMIFS(BDD!$F$2:$F$466,BDD!$A$2:$A$466,A18,BDD!$B$2:$B$466,$B$13,BDD!$D$2:$D$466,"&lt;&gt;CARTE FNAC")</f>
        <v>0</v>
      </c>
      <c r="C19" s="27">
        <f>SUMIFS(BDD!$F$2:$F$466,BDD!$A$2:$A$466,$A$18,BDD!$B$2:$B$466,$C$13,BDD!$D$2:$D$466,"&lt;&gt;CARTE FNAC")</f>
        <v>0</v>
      </c>
      <c r="D19" s="27">
        <f>SUMIFS(BDD!$F$2:$F$466,BDD!$A$2:$A$466,$A$18,BDD!$B$2:$B$466,D2,BDD!$D$2:$D$466,"&lt;&gt;CARTE FNAC")</f>
        <v>0</v>
      </c>
      <c r="E19" s="27">
        <f>SUMIFS(BDD!$F$2:$F$466,BDD!$A$2:$A$466,$A$18,BDD!$B$2:$B$466,E2,BDD!$D$2:$D$466,"&lt;&gt;CARTE FNAC")</f>
        <v>0</v>
      </c>
      <c r="F19" s="27">
        <f>SUMIFS(BDD!$F$2:$F$466,BDD!$A$2:$A$466,$A$18,BDD!$B$2:$B$466,F2,BDD!$D$2:$D$466,"&lt;&gt;CARTE FNAC")</f>
        <v>0</v>
      </c>
      <c r="G19" s="27">
        <f>SUMIFS(BDD!$F$2:$F$466,BDD!$A$2:$A$466,$A$18,BDD!$B$2:$B$466,G2,BDD!$D$2:$D$466,"&lt;&gt;CARTE FNAC")</f>
        <v>0</v>
      </c>
      <c r="H19" s="27">
        <f>SUMIFS(BDD!$F$2:$F$466,BDD!$A$2:$A$466,$A$18,BDD!$B$2:$B$466,H2,BDD!$D$2:$D$466,"&lt;&gt;CARTE FNAC")</f>
        <v>0</v>
      </c>
      <c r="I19" s="27">
        <f>SUMIFS(BDD!$F$2:$F$466,BDD!$A$2:$A$466,$A$18,BDD!$B$2:$B$466,I2,BDD!$D$2:$D$466,"&lt;&gt;CARTE FNAC")</f>
        <v>0</v>
      </c>
      <c r="J19" s="27">
        <f>SUMIFS(BDD!$F$2:$F$466,BDD!$A$2:$A$466,$A$18,BDD!$B$2:$B$466,J2,BDD!$D$2:$D$466,"&lt;&gt;CARTE FNAC")</f>
        <v>0</v>
      </c>
      <c r="K19" s="27">
        <f>SUMIFS(BDD!$F$2:$F$466,BDD!$A$2:$A$466,$A$18,BDD!$B$2:$B$466,K2,BDD!$D$2:$D$466,"&lt;&gt;CARTE FNAC")</f>
        <v>0</v>
      </c>
      <c r="L19" s="27">
        <f>SUMIFS(BDD!$F$2:$F$466,BDD!$A$2:$A$466,$A$18,BDD!$B$2:$B$466,L2,BDD!$D$2:$D$466,"&lt;&gt;CARTE FNAC")</f>
        <v>0</v>
      </c>
      <c r="M19" s="27">
        <f>SUMIFS(BDD!$F$2:$F$466,BDD!$A$2:$A$466,$A$18,BDD!$B$2:$B$466,M2,BDD!$D$2:$D$466,"&lt;&gt;CARTE FNAC")</f>
        <v>0</v>
      </c>
      <c r="N19" s="31"/>
      <c r="O19" s="32"/>
      <c r="P19" s="31"/>
      <c r="Q19" s="32"/>
    </row>
    <row r="20" spans="1:17" x14ac:dyDescent="0.25">
      <c r="A20" s="24" t="s">
        <v>72</v>
      </c>
      <c r="B20" s="27">
        <f>SUMIFS(BDD!$I$2:$I$466,BDD!$A$2:$A$466,$A$18,BDD!$B$2:$B$466,$B$13,BDD!$D$2:$D$466,"&lt;&gt;CARTE FNAC")*IF(B$3&lt;140,0.8,1)</f>
        <v>0</v>
      </c>
      <c r="C20" s="27">
        <f>SUMIFS(BDD!$I$2:$I$466,BDD!$A$2:$A$466,$A$18,BDD!$B$2:$B$466,$B$13,BDD!$D$2:$D$466,"&lt;&gt;CARTE FNAC")*IF(C$3&lt;140,0.8,1)</f>
        <v>0</v>
      </c>
      <c r="D20" s="27">
        <f>SUMIFS(BDD!$I$2:$I$466,BDD!$A$2:$A$466,$A$18,BDD!$B$2:$B$466,$B$13,BDD!$D$2:$D$466,"&lt;&gt;CARTE FNAC")*IF(D$3&lt;140,0.8,1)</f>
        <v>0</v>
      </c>
      <c r="E20" s="27">
        <f>SUMIFS(BDD!$I$2:$I$466,BDD!$A$2:$A$466,$A$18,BDD!$B$2:$B$466,$B$13,BDD!$D$2:$D$466,"&lt;&gt;CARTE FNAC")*IF(E$3&lt;140,0.8,1)</f>
        <v>0</v>
      </c>
      <c r="F20" s="27">
        <f>SUMIFS(BDD!$I$2:$I$466,BDD!$A$2:$A$466,$A$18,BDD!$B$2:$B$466,$B$13,BDD!$D$2:$D$466,"&lt;&gt;CARTE FNAC")*IF(F$3&lt;140,0.8,1)</f>
        <v>0</v>
      </c>
      <c r="G20" s="27">
        <f>SUMIFS(BDD!$I$2:$I$466,BDD!$A$2:$A$466,$A$18,BDD!$B$2:$B$466,$B$13,BDD!$D$2:$D$466,"&lt;&gt;CARTE FNAC")*IF(G$3&lt;140,0.8,1)</f>
        <v>0</v>
      </c>
      <c r="H20" s="27">
        <f>SUMIFS(BDD!$I$2:$I$466,BDD!$A$2:$A$466,$A$18,BDD!$B$2:$B$466,$B$13,BDD!$D$2:$D$466,"&lt;&gt;CARTE FNAC")*IF(H$3&lt;140,0.8,1)</f>
        <v>0</v>
      </c>
      <c r="I20" s="27">
        <f>SUMIFS(BDD!$I$2:$I$466,BDD!$A$2:$A$466,$A$18,BDD!$B$2:$B$466,$B$13,BDD!$D$2:$D$466,"&lt;&gt;CARTE FNAC")*IF(I$3&lt;140,0.8,1)</f>
        <v>0</v>
      </c>
      <c r="J20" s="27">
        <f>SUMIFS(BDD!$I$2:$I$466,BDD!$A$2:$A$466,$A$18,BDD!$B$2:$B$466,$B$13,BDD!$D$2:$D$466,"&lt;&gt;CARTE FNAC")*IF(J$3&lt;140,0.8,1)</f>
        <v>0</v>
      </c>
      <c r="K20" s="27">
        <f>SUMIFS(BDD!$I$2:$I$466,BDD!$A$2:$A$466,$A$18,BDD!$B$2:$B$466,$B$13,BDD!$D$2:$D$466,"&lt;&gt;CARTE FNAC")*IF(K$3&lt;140,0.8,1)</f>
        <v>0</v>
      </c>
      <c r="L20" s="27">
        <f>SUMIFS(BDD!$I$2:$I$466,BDD!$A$2:$A$466,$A$18,BDD!$B$2:$B$466,$B$13,BDD!$D$2:$D$466,"&lt;&gt;CARTE FNAC")*IF(L$3&lt;140,0.8,1)</f>
        <v>0</v>
      </c>
      <c r="M20" s="27">
        <f>SUMIFS(BDD!$I$2:$I$466,BDD!$A$2:$A$466,$A$18,BDD!$B$2:$B$466,$B$13,BDD!$D$2:$D$466,"&lt;&gt;CARTE FNAC")*IF(M$3&lt;140,0.8,1)</f>
        <v>0</v>
      </c>
      <c r="N20" s="31"/>
      <c r="O20" s="32"/>
      <c r="P20" s="31"/>
      <c r="Q20" s="32"/>
    </row>
    <row r="21" spans="1:17" x14ac:dyDescent="0.25">
      <c r="A21" s="29" t="s">
        <v>73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1"/>
      <c r="O21" s="32"/>
      <c r="P21" s="31"/>
      <c r="Q21" s="32"/>
    </row>
    <row r="22" spans="1:17" x14ac:dyDescent="0.25">
      <c r="A22" s="2" t="s">
        <v>12</v>
      </c>
    </row>
    <row r="23" spans="1:17" x14ac:dyDescent="0.25">
      <c r="A23" s="26" t="s">
        <v>71</v>
      </c>
      <c r="B23" s="27">
        <f>SUMIFS(BDD!$F$2:$F$466,BDD!$A$2:$A$466,A22,BDD!$B$2:$B$466,$B$13,BDD!$D$2:$D$466,"&lt;&gt;CARTE FNAC")</f>
        <v>0</v>
      </c>
      <c r="C23" s="27">
        <f>SUMIFS(BDD!$F$2:$F$466,BDD!$A$2:$A$466,$A$18,BDD!$B$2:$B$466,$C$13,BDD!$D$2:$D$466,"&lt;&gt;CARTE FNAC")</f>
        <v>0</v>
      </c>
      <c r="D23" s="27">
        <f>SUMIFS(BDD!$F$2:$F$466,BDD!$A$2:$A$466,$A$22,BDD!$B$2:$B$466,$D$2,BDD!$D$2:$D$466,"&lt;&gt;CARTE FNAC")</f>
        <v>0</v>
      </c>
      <c r="E23" s="27">
        <f>SUMIFS(BDD!$F$2:$F$466,BDD!$A$2:$A$466,$A$22,BDD!$B$2:$B$466,$E$2,BDD!$D$2:$D$466,"&lt;&gt;CARTE FNAC")</f>
        <v>0</v>
      </c>
      <c r="F23" s="27">
        <f>SUMIFS(BDD!$F$2:$F$466,BDD!$A$2:$A$466,$A$22,BDD!$B$2:$B$466,F$2,BDD!$D$2:$D$466,"&lt;&gt;CARTE FNAC")</f>
        <v>0</v>
      </c>
      <c r="G23" s="27">
        <f>SUMIFS(BDD!$F$2:$F$466,BDD!$A$2:$A$466,$A$22,BDD!$B$2:$B$466,G$2,BDD!$D$2:$D$466,"&lt;&gt;CARTE FNAC")</f>
        <v>0</v>
      </c>
      <c r="H23" s="27">
        <f>SUMIFS(BDD!$F$2:$F$466,BDD!$A$2:$A$466,$A$22,BDD!$B$2:$B$466,H$2,BDD!$D$2:$D$466,"&lt;&gt;CARTE FNAC")</f>
        <v>0</v>
      </c>
      <c r="I23" s="27">
        <f>SUMIFS(BDD!$F$2:$F$466,BDD!$A$2:$A$466,$A$22,BDD!$B$2:$B$466,I$2,BDD!$D$2:$D$466,"&lt;&gt;CARTE FNAC")</f>
        <v>0</v>
      </c>
      <c r="J23" s="27">
        <f>SUMIFS(BDD!$F$2:$F$466,BDD!$A$2:$A$466,$A$22,BDD!$B$2:$B$466,J$2,BDD!$D$2:$D$466,"&lt;&gt;CARTE FNAC")</f>
        <v>0</v>
      </c>
      <c r="K23" s="27">
        <f>SUMIFS(BDD!$F$2:$F$466,BDD!$A$2:$A$466,$A$22,BDD!$B$2:$B$466,K$2,BDD!$D$2:$D$466,"&lt;&gt;CARTE FNAC")</f>
        <v>0</v>
      </c>
      <c r="L23" s="27">
        <f>SUMIFS(BDD!$F$2:$F$466,BDD!$A$2:$A$466,$A$22,BDD!$B$2:$B$466,L$2,BDD!$D$2:$D$466,"&lt;&gt;CARTE FNAC")</f>
        <v>0</v>
      </c>
      <c r="M23" s="27">
        <f>SUMIFS(BDD!$F$2:$F$466,BDD!$A$2:$A$466,$A$22,BDD!$B$2:$B$466,M$2,BDD!$D$2:$D$466,"&lt;&gt;CARTE FNAC")</f>
        <v>0</v>
      </c>
      <c r="N23" s="31"/>
      <c r="O23" s="32"/>
      <c r="P23" s="31"/>
      <c r="Q23" s="32"/>
    </row>
    <row r="24" spans="1:17" x14ac:dyDescent="0.25">
      <c r="A24" s="24" t="s">
        <v>72</v>
      </c>
      <c r="B24" s="27">
        <f>SUMIFS(BDD!$I$2:$I$466,BDD!$A$2:$A$466,$A$22,BDD!$B$2:$B$466,B$13,BDD!$D$2:$D$466,"&lt;&gt;CARTE FNAC")*IF(B$3&lt;140,0.8,1)</f>
        <v>0</v>
      </c>
      <c r="C24" s="27">
        <f>SUMIFS(BDD!$I$2:$I$466,BDD!$A$2:$A$466,$A$22,BDD!$B$2:$B$466,C$13,BDD!$D$2:$D$466,"&lt;&gt;CARTE FNAC")*IF(C$3&lt;140,0.8,1)</f>
        <v>0</v>
      </c>
      <c r="D24" s="27">
        <f>SUMIFS(BDD!$I$2:$I$466,BDD!$A$2:$A$466,$A$22,BDD!$B$2:$B$466,D$13,BDD!$D$2:$D$466,"&lt;&gt;CARTE FNAC")*IF(D$3&lt;140,0.8,1)</f>
        <v>0</v>
      </c>
      <c r="E24" s="27">
        <f>SUMIFS(BDD!$I$2:$I$466,BDD!$A$2:$A$466,$A$22,BDD!$B$2:$B$466,E$13,BDD!$D$2:$D$466,"&lt;&gt;CARTE FNAC")*IF(E$3&lt;140,0.8,1)</f>
        <v>0</v>
      </c>
      <c r="F24" s="27">
        <f>SUMIFS(BDD!$I$2:$I$466,BDD!$A$2:$A$466,$A$22,BDD!$B$2:$B$466,F$13,BDD!$D$2:$D$466,"&lt;&gt;CARTE FNAC")*IF(F$3&lt;140,0.8,1)</f>
        <v>0</v>
      </c>
      <c r="G24" s="27">
        <f>SUMIFS(BDD!$I$2:$I$466,BDD!$A$2:$A$466,$A$22,BDD!$B$2:$B$466,G$13,BDD!$D$2:$D$466,"&lt;&gt;CARTE FNAC")*IF(G$3&lt;140,0.8,1)</f>
        <v>0</v>
      </c>
      <c r="H24" s="27">
        <f>SUMIFS(BDD!$I$2:$I$466,BDD!$A$2:$A$466,$A$22,BDD!$B$2:$B$466,H$13,BDD!$D$2:$D$466,"&lt;&gt;CARTE FNAC")*IF(H$3&lt;140,0.8,1)</f>
        <v>0</v>
      </c>
      <c r="I24" s="27">
        <f>SUMIFS(BDD!$I$2:$I$466,BDD!$A$2:$A$466,$A$22,BDD!$B$2:$B$466,I$13,BDD!$D$2:$D$466,"&lt;&gt;CARTE FNAC")*IF(I$3&lt;140,0.8,1)</f>
        <v>0</v>
      </c>
      <c r="J24" s="27">
        <f>SUMIFS(BDD!$I$2:$I$466,BDD!$A$2:$A$466,$A$22,BDD!$B$2:$B$466,J$13,BDD!$D$2:$D$466,"&lt;&gt;CARTE FNAC")*IF(J$3&lt;140,0.8,1)</f>
        <v>0</v>
      </c>
      <c r="K24" s="27">
        <f>SUMIFS(BDD!$I$2:$I$466,BDD!$A$2:$A$466,$A$22,BDD!$B$2:$B$466,K$13,BDD!$D$2:$D$466,"&lt;&gt;CARTE FNAC")*IF(K$3&lt;140,0.8,1)</f>
        <v>0</v>
      </c>
      <c r="L24" s="27">
        <f>SUMIFS(BDD!$I$2:$I$466,BDD!$A$2:$A$466,$A$22,BDD!$B$2:$B$466,L$13,BDD!$D$2:$D$466,"&lt;&gt;CARTE FNAC")*IF(L$3&lt;140,0.8,1)</f>
        <v>0</v>
      </c>
      <c r="M24" s="27">
        <f>SUMIFS(BDD!$I$2:$I$466,BDD!$A$2:$A$466,$A$22,BDD!$B$2:$B$466,M$13,BDD!$D$2:$D$466,"&lt;&gt;CARTE FNAC")*IF(M$3&lt;140,0.8,1)</f>
        <v>0</v>
      </c>
      <c r="N24" s="31"/>
      <c r="O24" s="32"/>
      <c r="P24" s="31"/>
      <c r="Q24" s="32"/>
    </row>
    <row r="25" spans="1:17" x14ac:dyDescent="0.25">
      <c r="A25" s="29" t="s">
        <v>73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1"/>
      <c r="O25" s="32"/>
      <c r="P25" s="31"/>
      <c r="Q25" s="32"/>
    </row>
    <row r="26" spans="1:17" x14ac:dyDescent="0.25">
      <c r="A26" s="2" t="s">
        <v>14</v>
      </c>
    </row>
    <row r="27" spans="1:17" x14ac:dyDescent="0.25">
      <c r="A27" s="26" t="s">
        <v>71</v>
      </c>
      <c r="B27" s="27">
        <f>SUMIFS(BDD!$F$2:$F$466,BDD!$A$2:$A$466,$A$26,BDD!$B$2:$B$466,B$13,BDD!$D$2:$D$466,"&lt;&gt;CARTE FNAC")</f>
        <v>0</v>
      </c>
      <c r="C27" s="27">
        <f>SUMIFS(BDD!$F$2:$F$466,BDD!$A$2:$A$466,$A$26,BDD!$B$2:$B$466,C$13,BDD!$D$2:$D$466,"&lt;&gt;CARTE FNAC")</f>
        <v>0</v>
      </c>
      <c r="D27" s="27">
        <f>SUMIFS(BDD!$F$2:$F$466,BDD!$A$2:$A$466,$A$26,BDD!$B$2:$B$466,D$13,BDD!$D$2:$D$466,"&lt;&gt;CARTE FNAC")</f>
        <v>0</v>
      </c>
      <c r="E27" s="27">
        <f>SUMIFS(BDD!$F$2:$F$466,BDD!$A$2:$A$466,$A$26,BDD!$B$2:$B$466,E$13,BDD!$D$2:$D$466,"&lt;&gt;CARTE FNAC")</f>
        <v>0</v>
      </c>
      <c r="F27" s="27">
        <f>SUMIFS(BDD!$F$2:$F$466,BDD!$A$2:$A$466,$A$26,BDD!$B$2:$B$466,F$13,BDD!$D$2:$D$466,"&lt;&gt;CARTE FNAC")</f>
        <v>0</v>
      </c>
      <c r="G27" s="27">
        <f>SUMIFS(BDD!$F$2:$F$466,BDD!$A$2:$A$466,$A$26,BDD!$B$2:$B$466,G$13,BDD!$D$2:$D$466,"&lt;&gt;CARTE FNAC")</f>
        <v>0</v>
      </c>
      <c r="H27" s="27">
        <f>SUMIFS(BDD!$F$2:$F$466,BDD!$A$2:$A$466,$A$26,BDD!$B$2:$B$466,H$13,BDD!$D$2:$D$466,"&lt;&gt;CARTE FNAC")</f>
        <v>0</v>
      </c>
      <c r="I27" s="27">
        <f>SUMIFS(BDD!$F$2:$F$466,BDD!$A$2:$A$466,$A$26,BDD!$B$2:$B$466,I$13,BDD!$D$2:$D$466,"&lt;&gt;CARTE FNAC")</f>
        <v>0</v>
      </c>
      <c r="J27" s="27">
        <f>SUMIFS(BDD!$F$2:$F$466,BDD!$A$2:$A$466,$A$26,BDD!$B$2:$B$466,J$13,BDD!$D$2:$D$466,"&lt;&gt;CARTE FNAC")</f>
        <v>0</v>
      </c>
      <c r="K27" s="27">
        <f>SUMIFS(BDD!$F$2:$F$466,BDD!$A$2:$A$466,$A$26,BDD!$B$2:$B$466,K$13,BDD!$D$2:$D$466,"&lt;&gt;CARTE FNAC")</f>
        <v>0</v>
      </c>
      <c r="L27" s="27">
        <f>SUMIFS(BDD!$F$2:$F$466,BDD!$A$2:$A$466,$A$26,BDD!$B$2:$B$466,L$13,BDD!$D$2:$D$466,"&lt;&gt;CARTE FNAC")</f>
        <v>0</v>
      </c>
      <c r="M27" s="27">
        <f>SUMIFS(BDD!$F$2:$F$466,BDD!$A$2:$A$466,$A$26,BDD!$B$2:$B$466,M$13,BDD!$D$2:$D$466,"&lt;&gt;CARTE FNAC")</f>
        <v>0</v>
      </c>
      <c r="N27" s="31"/>
      <c r="O27" s="32"/>
      <c r="P27" s="31"/>
      <c r="Q27" s="32"/>
    </row>
    <row r="28" spans="1:17" x14ac:dyDescent="0.25">
      <c r="A28" s="24" t="s">
        <v>72</v>
      </c>
      <c r="B28" s="27">
        <f>SUMIFS(BDD!$I$2:$I$466,BDD!$A$2:$A$466,$A$26,BDD!$B$2:$B$466,B$13,BDD!$D$2:$D$466,"&lt;&gt;CARTE FNAC")*IF(B$3&lt;140,0.8,1)</f>
        <v>0</v>
      </c>
      <c r="C28" s="27">
        <f>SUMIFS(BDD!$I$2:$I$466,BDD!$A$2:$A$466,$A$26,BDD!$B$2:$B$466,C$13,BDD!$D$2:$D$466,"&lt;&gt;CARTE FNAC")*IF(C$3&lt;140,0.8,1)</f>
        <v>0</v>
      </c>
      <c r="D28" s="27">
        <f>SUMIFS(BDD!$I$2:$I$466,BDD!$A$2:$A$466,$A$26,BDD!$B$2:$B$466,D$13,BDD!$D$2:$D$466,"&lt;&gt;CARTE FNAC")*IF(D$3&lt;140,0.8,1)</f>
        <v>0</v>
      </c>
      <c r="E28" s="27">
        <f>SUMIFS(BDD!$I$2:$I$466,BDD!$A$2:$A$466,$A$26,BDD!$B$2:$B$466,E$13,BDD!$D$2:$D$466,"&lt;&gt;CARTE FNAC")*IF(E$3&lt;140,0.8,1)</f>
        <v>0</v>
      </c>
      <c r="F28" s="27">
        <f>SUMIFS(BDD!$I$2:$I$466,BDD!$A$2:$A$466,$A$26,BDD!$B$2:$B$466,F$13,BDD!$D$2:$D$466,"&lt;&gt;CARTE FNAC")*IF(F$3&lt;140,0.8,1)</f>
        <v>0</v>
      </c>
      <c r="G28" s="27">
        <f>SUMIFS(BDD!$I$2:$I$466,BDD!$A$2:$A$466,$A$26,BDD!$B$2:$B$466,G$13,BDD!$D$2:$D$466,"&lt;&gt;CARTE FNAC")*IF(G$3&lt;140,0.8,1)</f>
        <v>0</v>
      </c>
      <c r="H28" s="27">
        <f>SUMIFS(BDD!$I$2:$I$466,BDD!$A$2:$A$466,$A$26,BDD!$B$2:$B$466,H$13,BDD!$D$2:$D$466,"&lt;&gt;CARTE FNAC")*IF(H$3&lt;140,0.8,1)</f>
        <v>0</v>
      </c>
      <c r="I28" s="27">
        <f>SUMIFS(BDD!$I$2:$I$466,BDD!$A$2:$A$466,$A$26,BDD!$B$2:$B$466,I$13,BDD!$D$2:$D$466,"&lt;&gt;CARTE FNAC")*IF(I$3&lt;140,0.8,1)</f>
        <v>0</v>
      </c>
      <c r="J28" s="27">
        <f>SUMIFS(BDD!$I$2:$I$466,BDD!$A$2:$A$466,$A$26,BDD!$B$2:$B$466,J$13,BDD!$D$2:$D$466,"&lt;&gt;CARTE FNAC")*IF(J$3&lt;140,0.8,1)</f>
        <v>0</v>
      </c>
      <c r="K28" s="27">
        <f>SUMIFS(BDD!$I$2:$I$466,BDD!$A$2:$A$466,$A$26,BDD!$B$2:$B$466,K$13,BDD!$D$2:$D$466,"&lt;&gt;CARTE FNAC")*IF(K$3&lt;140,0.8,1)</f>
        <v>0</v>
      </c>
      <c r="L28" s="27">
        <f>SUMIFS(BDD!$I$2:$I$466,BDD!$A$2:$A$466,$A$26,BDD!$B$2:$B$466,L$13,BDD!$D$2:$D$466,"&lt;&gt;CARTE FNAC")*IF(L$3&lt;140,0.8,1)</f>
        <v>0</v>
      </c>
      <c r="M28" s="27">
        <f>SUMIFS(BDD!$I$2:$I$466,BDD!$A$2:$A$466,$A$26,BDD!$B$2:$B$466,M$13,BDD!$D$2:$D$466,"&lt;&gt;CARTE FNAC")*IF(M$3&lt;140,0.8,1)</f>
        <v>0</v>
      </c>
      <c r="N28" s="31"/>
      <c r="O28" s="32"/>
      <c r="P28" s="31"/>
      <c r="Q28" s="32"/>
    </row>
    <row r="29" spans="1:17" x14ac:dyDescent="0.25">
      <c r="A29" s="29" t="s">
        <v>73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1"/>
      <c r="O29" s="32"/>
      <c r="P29" s="31"/>
      <c r="Q29" s="32"/>
    </row>
    <row r="30" spans="1:17" x14ac:dyDescent="0.25">
      <c r="A30" s="2" t="s">
        <v>16</v>
      </c>
    </row>
    <row r="31" spans="1:17" x14ac:dyDescent="0.25">
      <c r="A31" s="26" t="s">
        <v>71</v>
      </c>
      <c r="B31" s="27">
        <f>SUMIFS(BDD!$F$2:$F$466,BDD!$A$2:$A$466,$A$30,BDD!$B$2:$B$466,B$13,BDD!$D$2:$D$466,"&lt;&gt;CARTE FNAC")</f>
        <v>0</v>
      </c>
      <c r="C31" s="27">
        <f>SUMIFS(BDD!$F$2:$F$466,BDD!$A$2:$A$466,$A$30,BDD!$B$2:$B$466,C$13,BDD!$D$2:$D$466,"&lt;&gt;CARTE FNAC")</f>
        <v>0</v>
      </c>
      <c r="D31" s="27">
        <f>SUMIFS(BDD!$F$2:$F$466,BDD!$A$2:$A$466,$A$30,BDD!$B$2:$B$466,D$13,BDD!$D$2:$D$466,"&lt;&gt;CARTE FNAC")</f>
        <v>0</v>
      </c>
      <c r="E31" s="27">
        <f>SUMIFS(BDD!$F$2:$F$466,BDD!$A$2:$A$466,$A$30,BDD!$B$2:$B$466,E$13,BDD!$D$2:$D$466,"&lt;&gt;CARTE FNAC")</f>
        <v>0</v>
      </c>
      <c r="F31" s="27">
        <f>SUMIFS(BDD!$F$2:$F$466,BDD!$A$2:$A$466,$A$30,BDD!$B$2:$B$466,F$13,BDD!$D$2:$D$466,"&lt;&gt;CARTE FNAC")</f>
        <v>0</v>
      </c>
      <c r="G31" s="27">
        <f>SUMIFS(BDD!$F$2:$F$466,BDD!$A$2:$A$466,$A$30,BDD!$B$2:$B$466,G$13,BDD!$D$2:$D$466,"&lt;&gt;CARTE FNAC")</f>
        <v>0</v>
      </c>
      <c r="H31" s="27">
        <f>SUMIFS(BDD!$F$2:$F$466,BDD!$A$2:$A$466,$A$30,BDD!$B$2:$B$466,H$13,BDD!$D$2:$D$466,"&lt;&gt;CARTE FNAC")</f>
        <v>0</v>
      </c>
      <c r="I31" s="27">
        <f>SUMIFS(BDD!$F$2:$F$466,BDD!$A$2:$A$466,$A$30,BDD!$B$2:$B$466,I$13,BDD!$D$2:$D$466,"&lt;&gt;CARTE FNAC")</f>
        <v>0</v>
      </c>
      <c r="J31" s="27">
        <f>SUMIFS(BDD!$F$2:$F$466,BDD!$A$2:$A$466,$A$30,BDD!$B$2:$B$466,J$13,BDD!$D$2:$D$466,"&lt;&gt;CARTE FNAC")</f>
        <v>0</v>
      </c>
      <c r="K31" s="27">
        <f>SUMIFS(BDD!$F$2:$F$466,BDD!$A$2:$A$466,$A$30,BDD!$B$2:$B$466,K$13,BDD!$D$2:$D$466,"&lt;&gt;CARTE FNAC")</f>
        <v>0</v>
      </c>
      <c r="L31" s="27">
        <f>SUMIFS(BDD!$F$2:$F$466,BDD!$A$2:$A$466,$A$30,BDD!$B$2:$B$466,L$13,BDD!$D$2:$D$466,"&lt;&gt;CARTE FNAC")</f>
        <v>0</v>
      </c>
      <c r="M31" s="27">
        <f>SUMIFS(BDD!$F$2:$F$466,BDD!$A$2:$A$466,$A$30,BDD!$B$2:$B$466,M$13,BDD!$D$2:$D$466,"&lt;&gt;CARTE FNAC")</f>
        <v>0</v>
      </c>
      <c r="N31" s="31"/>
      <c r="O31" s="32"/>
      <c r="P31" s="31"/>
      <c r="Q31" s="32"/>
    </row>
    <row r="32" spans="1:17" x14ac:dyDescent="0.25">
      <c r="A32" s="24" t="s">
        <v>72</v>
      </c>
      <c r="B32" s="27">
        <f>SUMIFS(BDD!$I$2:$I$466,BDD!$A$2:$A$466,$A$30,BDD!$B$2:$B$466,B$13,BDD!$D$2:$D$466,"&lt;&gt;CARTE FNAC")*IF(B$3&lt;140,0.8,1)</f>
        <v>0</v>
      </c>
      <c r="C32" s="27">
        <f>SUMIFS(BDD!$I$2:$I$466,BDD!$A$2:$A$466,$A$30,BDD!$B$2:$B$466,C$13,BDD!$D$2:$D$466,"&lt;&gt;CARTE FNAC")*IF(C$3&lt;140,0.8,1)</f>
        <v>0</v>
      </c>
      <c r="D32" s="27">
        <f>SUMIFS(BDD!$I$2:$I$466,BDD!$A$2:$A$466,$A$30,BDD!$B$2:$B$466,D$13,BDD!$D$2:$D$466,"&lt;&gt;CARTE FNAC")*IF(D$3&lt;140,0.8,1)</f>
        <v>0</v>
      </c>
      <c r="E32" s="27">
        <f>SUMIFS(BDD!$I$2:$I$466,BDD!$A$2:$A$466,$A$30,BDD!$B$2:$B$466,E$13,BDD!$D$2:$D$466,"&lt;&gt;CARTE FNAC")*IF(E$3&lt;140,0.8,1)</f>
        <v>0</v>
      </c>
      <c r="F32" s="27">
        <f>SUMIFS(BDD!$I$2:$I$466,BDD!$A$2:$A$466,$A$30,BDD!$B$2:$B$466,F$13,BDD!$D$2:$D$466,"&lt;&gt;CARTE FNAC")*IF(F$3&lt;140,0.8,1)</f>
        <v>0</v>
      </c>
      <c r="G32" s="27">
        <f>SUMIFS(BDD!$I$2:$I$466,BDD!$A$2:$A$466,$A$30,BDD!$B$2:$B$466,G$13,BDD!$D$2:$D$466,"&lt;&gt;CARTE FNAC")*IF(G$3&lt;140,0.8,1)</f>
        <v>0</v>
      </c>
      <c r="H32" s="27">
        <f>SUMIFS(BDD!$I$2:$I$466,BDD!$A$2:$A$466,$A$30,BDD!$B$2:$B$466,H$13,BDD!$D$2:$D$466,"&lt;&gt;CARTE FNAC")*IF(H$3&lt;140,0.8,1)</f>
        <v>0</v>
      </c>
      <c r="I32" s="27">
        <f>SUMIFS(BDD!$I$2:$I$466,BDD!$A$2:$A$466,$A$30,BDD!$B$2:$B$466,I$13,BDD!$D$2:$D$466,"&lt;&gt;CARTE FNAC")*IF(I$3&lt;140,0.8,1)</f>
        <v>0</v>
      </c>
      <c r="J32" s="27">
        <f>SUMIFS(BDD!$I$2:$I$466,BDD!$A$2:$A$466,$A$30,BDD!$B$2:$B$466,J$13,BDD!$D$2:$D$466,"&lt;&gt;CARTE FNAC")*IF(J$3&lt;140,0.8,1)</f>
        <v>0</v>
      </c>
      <c r="K32" s="27">
        <f>SUMIFS(BDD!$I$2:$I$466,BDD!$A$2:$A$466,$A$30,BDD!$B$2:$B$466,K$13,BDD!$D$2:$D$466,"&lt;&gt;CARTE FNAC")*IF(K$3&lt;140,0.8,1)</f>
        <v>0</v>
      </c>
      <c r="L32" s="27">
        <f>SUMIFS(BDD!$I$2:$I$466,BDD!$A$2:$A$466,$A$30,BDD!$B$2:$B$466,L$13,BDD!$D$2:$D$466,"&lt;&gt;CARTE FNAC")*IF(L$3&lt;140,0.8,1)</f>
        <v>0</v>
      </c>
      <c r="M32" s="27">
        <f>SUMIFS(BDD!$I$2:$I$466,BDD!$A$2:$A$466,$A$30,BDD!$B$2:$B$466,M$13,BDD!$D$2:$D$466,"&lt;&gt;CARTE FNAC")*IF(M$3&lt;140,0.8,1)</f>
        <v>0</v>
      </c>
      <c r="N32" s="31"/>
      <c r="O32" s="32"/>
      <c r="P32" s="31"/>
      <c r="Q32" s="32"/>
    </row>
    <row r="33" spans="1:17" x14ac:dyDescent="0.25">
      <c r="A33" s="29" t="s">
        <v>73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1"/>
      <c r="O33" s="32"/>
      <c r="P33" s="31"/>
      <c r="Q33" s="32"/>
    </row>
    <row r="34" spans="1:17" x14ac:dyDescent="0.25">
      <c r="A34" s="2" t="s">
        <v>18</v>
      </c>
    </row>
    <row r="35" spans="1:17" x14ac:dyDescent="0.25">
      <c r="A35" s="26" t="s">
        <v>71</v>
      </c>
      <c r="B35" s="27">
        <f>SUMIFS(BDD!$F$2:$F$466,BDD!$A$2:$A$466,$A$34,BDD!$B$2:$B$466,B$13,BDD!$D$2:$D$466,"&lt;&gt;CARTE FNAC")</f>
        <v>0</v>
      </c>
      <c r="C35" s="27">
        <f>SUMIFS(BDD!$F$2:$F$466,BDD!$A$2:$A$466,$A$34,BDD!$B$2:$B$466,C$13,BDD!$D$2:$D$466,"&lt;&gt;CARTE FNAC")</f>
        <v>0</v>
      </c>
      <c r="D35" s="27">
        <f>SUMIFS(BDD!$F$2:$F$466,BDD!$A$2:$A$466,$A$34,BDD!$B$2:$B$466,D$13,BDD!$D$2:$D$466,"&lt;&gt;CARTE FNAC")</f>
        <v>0</v>
      </c>
      <c r="E35" s="27">
        <f>SUMIFS(BDD!$F$2:$F$466,BDD!$A$2:$A$466,$A$34,BDD!$B$2:$B$466,E$13,BDD!$D$2:$D$466,"&lt;&gt;CARTE FNAC")</f>
        <v>0</v>
      </c>
      <c r="F35" s="27">
        <f>SUMIFS(BDD!$F$2:$F$466,BDD!$A$2:$A$466,$A$34,BDD!$B$2:$B$466,F$13,BDD!$D$2:$D$466,"&lt;&gt;CARTE FNAC")</f>
        <v>0</v>
      </c>
      <c r="G35" s="27">
        <f>SUMIFS(BDD!$F$2:$F$466,BDD!$A$2:$A$466,$A$34,BDD!$B$2:$B$466,G$13,BDD!$D$2:$D$466,"&lt;&gt;CARTE FNAC")</f>
        <v>0</v>
      </c>
      <c r="H35" s="27">
        <f>SUMIFS(BDD!$F$2:$F$466,BDD!$A$2:$A$466,$A$34,BDD!$B$2:$B$466,H$13,BDD!$D$2:$D$466,"&lt;&gt;CARTE FNAC")</f>
        <v>0</v>
      </c>
      <c r="I35" s="27">
        <f>SUMIFS(BDD!$F$2:$F$466,BDD!$A$2:$A$466,$A$34,BDD!$B$2:$B$466,I$13,BDD!$D$2:$D$466,"&lt;&gt;CARTE FNAC")</f>
        <v>0</v>
      </c>
      <c r="J35" s="27">
        <f>SUMIFS(BDD!$F$2:$F$466,BDD!$A$2:$A$466,$A$34,BDD!$B$2:$B$466,J$13,BDD!$D$2:$D$466,"&lt;&gt;CARTE FNAC")</f>
        <v>0</v>
      </c>
      <c r="K35" s="27">
        <f>SUMIFS(BDD!$F$2:$F$466,BDD!$A$2:$A$466,$A$34,BDD!$B$2:$B$466,K$13,BDD!$D$2:$D$466,"&lt;&gt;CARTE FNAC")</f>
        <v>0</v>
      </c>
      <c r="L35" s="27">
        <f>SUMIFS(BDD!$F$2:$F$466,BDD!$A$2:$A$466,$A$34,BDD!$B$2:$B$466,L$13,BDD!$D$2:$D$466,"&lt;&gt;CARTE FNAC")</f>
        <v>0</v>
      </c>
      <c r="M35" s="27">
        <f>SUMIFS(BDD!$F$2:$F$466,BDD!$A$2:$A$466,$A$34,BDD!$B$2:$B$466,M$13,BDD!$D$2:$D$466,"&lt;&gt;CARTE FNAC")</f>
        <v>0</v>
      </c>
      <c r="N35" s="31"/>
      <c r="O35" s="32"/>
      <c r="P35" s="31"/>
      <c r="Q35" s="32"/>
    </row>
    <row r="36" spans="1:17" x14ac:dyDescent="0.25">
      <c r="A36" s="24" t="s">
        <v>72</v>
      </c>
      <c r="B36" s="27">
        <f>SUMIFS(BDD!$I$2:$I$466,BDD!$A$2:$A$466,$A$34,BDD!$B$2:$B$466,B$13,BDD!$D$2:$D$466,"&lt;&gt;CARTE FNAC")*IF(B$3&lt;140,0.8,1)</f>
        <v>0</v>
      </c>
      <c r="C36" s="27">
        <f>SUMIFS(BDD!$I$2:$I$466,BDD!$A$2:$A$466,$A$34,BDD!$B$2:$B$466,C$13,BDD!$D$2:$D$466,"&lt;&gt;CARTE FNAC")*IF(C$3&lt;140,0.8,1)</f>
        <v>0</v>
      </c>
      <c r="D36" s="27">
        <f>SUMIFS(BDD!$I$2:$I$466,BDD!$A$2:$A$466,$A$34,BDD!$B$2:$B$466,D$13,BDD!$D$2:$D$466,"&lt;&gt;CARTE FNAC")*IF(D$3&lt;140,0.8,1)</f>
        <v>0</v>
      </c>
      <c r="E36" s="27">
        <f>SUMIFS(BDD!$I$2:$I$466,BDD!$A$2:$A$466,$A$34,BDD!$B$2:$B$466,E$13,BDD!$D$2:$D$466,"&lt;&gt;CARTE FNAC")*IF(E$3&lt;140,0.8,1)</f>
        <v>0</v>
      </c>
      <c r="F36" s="27">
        <f>SUMIFS(BDD!$I$2:$I$466,BDD!$A$2:$A$466,$A$34,BDD!$B$2:$B$466,F$13,BDD!$D$2:$D$466,"&lt;&gt;CARTE FNAC")*IF(F$3&lt;140,0.8,1)</f>
        <v>0</v>
      </c>
      <c r="G36" s="27">
        <f>SUMIFS(BDD!$I$2:$I$466,BDD!$A$2:$A$466,$A$34,BDD!$B$2:$B$466,G$13,BDD!$D$2:$D$466,"&lt;&gt;CARTE FNAC")*IF(G$3&lt;140,0.8,1)</f>
        <v>0</v>
      </c>
      <c r="H36" s="27">
        <f>SUMIFS(BDD!$I$2:$I$466,BDD!$A$2:$A$466,$A$34,BDD!$B$2:$B$466,H$13,BDD!$D$2:$D$466,"&lt;&gt;CARTE FNAC")*IF(H$3&lt;140,0.8,1)</f>
        <v>0</v>
      </c>
      <c r="I36" s="27">
        <f>SUMIFS(BDD!$I$2:$I$466,BDD!$A$2:$A$466,$A$34,BDD!$B$2:$B$466,I$13,BDD!$D$2:$D$466,"&lt;&gt;CARTE FNAC")*IF(I$3&lt;140,0.8,1)</f>
        <v>0</v>
      </c>
      <c r="J36" s="27">
        <f>SUMIFS(BDD!$I$2:$I$466,BDD!$A$2:$A$466,$A$34,BDD!$B$2:$B$466,J$13,BDD!$D$2:$D$466,"&lt;&gt;CARTE FNAC")*IF(J$3&lt;140,0.8,1)</f>
        <v>0</v>
      </c>
      <c r="K36" s="27">
        <f>SUMIFS(BDD!$I$2:$I$466,BDD!$A$2:$A$466,$A$34,BDD!$B$2:$B$466,K$13,BDD!$D$2:$D$466,"&lt;&gt;CARTE FNAC")*IF(K$3&lt;140,0.8,1)</f>
        <v>0</v>
      </c>
      <c r="L36" s="27">
        <f>SUMIFS(BDD!$I$2:$I$466,BDD!$A$2:$A$466,$A$34,BDD!$B$2:$B$466,L$13,BDD!$D$2:$D$466,"&lt;&gt;CARTE FNAC")*IF(L$3&lt;140,0.8,1)</f>
        <v>0</v>
      </c>
      <c r="M36" s="27">
        <f>SUMIFS(BDD!$I$2:$I$466,BDD!$A$2:$A$466,$A$34,BDD!$B$2:$B$466,M$13,BDD!$D$2:$D$466,"&lt;&gt;CARTE FNAC")*IF(M$3&lt;140,0.8,1)</f>
        <v>0</v>
      </c>
      <c r="N36" s="31"/>
      <c r="O36" s="32"/>
      <c r="P36" s="31"/>
      <c r="Q36" s="32"/>
    </row>
    <row r="37" spans="1:17" x14ac:dyDescent="0.25">
      <c r="A37" s="29" t="s">
        <v>73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1"/>
      <c r="O37" s="32"/>
      <c r="P37" s="31"/>
      <c r="Q37" s="32"/>
    </row>
    <row r="41" spans="1:17" ht="30" x14ac:dyDescent="0.25">
      <c r="A41" s="33" t="s">
        <v>74</v>
      </c>
      <c r="B41" s="34" t="s">
        <v>57</v>
      </c>
      <c r="C41" s="34" t="s">
        <v>58</v>
      </c>
      <c r="D41" s="34" t="s">
        <v>59</v>
      </c>
      <c r="E41" s="34" t="s">
        <v>60</v>
      </c>
      <c r="F41" s="34" t="s">
        <v>61</v>
      </c>
      <c r="G41" s="34" t="s">
        <v>62</v>
      </c>
      <c r="H41" s="34" t="s">
        <v>63</v>
      </c>
      <c r="I41" s="34" t="s">
        <v>64</v>
      </c>
      <c r="J41" s="34" t="s">
        <v>65</v>
      </c>
      <c r="K41" s="34" t="s">
        <v>66</v>
      </c>
      <c r="L41" s="34" t="s">
        <v>67</v>
      </c>
      <c r="M41" s="34" t="s">
        <v>68</v>
      </c>
    </row>
    <row r="42" spans="1:17" x14ac:dyDescent="0.25">
      <c r="A42" s="2" t="s">
        <v>7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</row>
    <row r="43" spans="1:17" x14ac:dyDescent="0.25">
      <c r="A43" s="26" t="s">
        <v>71</v>
      </c>
      <c r="B43" s="27">
        <f>SUMIFS(BDD!$F$2:$F$466,BDD!$A$2:$A$466,A42,BDD!$B$2:$B$466,$B$41,BDD!$D$2:$D$466,"CARTE FNAC")</f>
        <v>0</v>
      </c>
      <c r="C43" s="27">
        <f>SUMIFS(BDD!$F$2:$F$466,BDD!$A$2:$A$466,$A42,BDD!$B$2:$B$466,C$41,BDD!$D$2:$D$466,"CARTE FNAC")</f>
        <v>0</v>
      </c>
      <c r="D43" s="27">
        <f>SUMIFS(BDD!$F$2:$F$466,BDD!$A$2:$A$466,$A42,BDD!$B$2:$B$466,D$41,BDD!$D$2:$D$466,"CARTE FNAC")</f>
        <v>0</v>
      </c>
      <c r="E43" s="27">
        <f>SUMIFS(BDD!$F$2:$F$466,BDD!$A$2:$A$466,$A42,BDD!$B$2:$B$466,E$41,BDD!$D$2:$D$466,"CARTE FNAC")</f>
        <v>0</v>
      </c>
      <c r="F43" s="27">
        <f>SUMIFS(BDD!$F$2:$F$466,BDD!$A$2:$A$466,$A42,BDD!$B$2:$B$466,F$41,BDD!$D$2:$D$466,"CARTE FNAC")</f>
        <v>0</v>
      </c>
      <c r="G43" s="27">
        <f>SUMIFS(BDD!$F$2:$F$466,BDD!$A$2:$A$466,$A42,BDD!$B$2:$B$466,G$41,BDD!$D$2:$D$466,"CARTE FNAC")</f>
        <v>0</v>
      </c>
      <c r="H43" s="27">
        <f>SUMIFS(BDD!$F$2:$F$466,BDD!$A$2:$A$466,$A42,BDD!$B$2:$B$466,H$41,BDD!$D$2:$D$466,"CARTE FNAC")</f>
        <v>0</v>
      </c>
      <c r="I43" s="27">
        <f>SUMIFS(BDD!$F$2:$F$466,BDD!$A$2:$A$466,$A42,BDD!$B$2:$B$466,I$41,BDD!$D$2:$D$466,"CARTE FNAC")</f>
        <v>0</v>
      </c>
      <c r="J43" s="27">
        <f>SUMIFS(BDD!$F$2:$F$466,BDD!$A$2:$A$466,$A42,BDD!$B$2:$B$466,J$41,BDD!$D$2:$D$466,"CARTE FNAC")</f>
        <v>0</v>
      </c>
      <c r="K43" s="27">
        <f>SUMIFS(BDD!$F$2:$F$466,BDD!$A$2:$A$466,$A42,BDD!$B$2:$B$466,K$41,BDD!$D$2:$D$466,"CARTE FNAC")</f>
        <v>0</v>
      </c>
      <c r="L43" s="27">
        <f>SUMIFS(BDD!$F$2:$F$466,BDD!$A$2:$A$466,$A42,BDD!$B$2:$B$466,L$41,BDD!$D$2:$D$466,"CARTE FNAC")</f>
        <v>0</v>
      </c>
      <c r="M43" s="27">
        <f>SUMIFS(BDD!$F$2:$F$466,BDD!$A$2:$A$466,$A42,BDD!$B$2:$B$466,M$41,BDD!$D$2:$D$466,"CARTE FNAC")</f>
        <v>0</v>
      </c>
    </row>
    <row r="44" spans="1:17" x14ac:dyDescent="0.25">
      <c r="A44" s="24" t="s">
        <v>72</v>
      </c>
      <c r="B44" s="27">
        <f>SUMIFS(BDD!$I$2:$I$466,BDD!$A$2:$A$466,$A$14,BDD!$B$2:$B$466,B$41,BDD!$D$2:$D$466,"CARTE FNAC")</f>
        <v>0</v>
      </c>
      <c r="C44" s="27">
        <f>SUMIFS(BDD!$I$2:$I$466,BDD!$A$2:$A$466,$A$14,BDD!$B$2:$B$466,C$41,BDD!$D$2:$D$466,"CARTE FNAC")*IF(C$3&lt;140,0.8,1)</f>
        <v>0</v>
      </c>
      <c r="D44" s="27">
        <f>SUMIFS(BDD!$I$2:$I$466,BDD!$A$2:$A$466,$A$14,BDD!$B$2:$B$466,D$41,BDD!$D$2:$D$466,"CARTE FNAC")*IF(D$3&lt;140,0.8,1)</f>
        <v>0</v>
      </c>
      <c r="E44" s="27">
        <f>SUMIFS(BDD!$I$2:$I$466,BDD!$A$2:$A$466,$A$14,BDD!$B$2:$B$466,E$41,BDD!$D$2:$D$466,"CARTE FNAC")*IF(E$3&lt;140,0.8,1)</f>
        <v>0</v>
      </c>
      <c r="F44" s="27">
        <f>SUMIFS(BDD!$I$2:$I$466,BDD!$A$2:$A$466,$A$14,BDD!$B$2:$B$466,F$41,BDD!$D$2:$D$466,"CARTE FNAC")*IF(F$3&lt;140,0.8,1)</f>
        <v>0</v>
      </c>
      <c r="G44" s="27">
        <f>SUMIFS(BDD!$I$2:$I$466,BDD!$A$2:$A$466,$A$14,BDD!$B$2:$B$466,G$41,BDD!$D$2:$D$466,"CARTE FNAC")*IF(G$3&lt;140,0.8,1)</f>
        <v>0</v>
      </c>
      <c r="H44" s="27">
        <f>SUMIFS(BDD!$I$2:$I$466,BDD!$A$2:$A$466,$A$14,BDD!$B$2:$B$466,H$41,BDD!$D$2:$D$466,"CARTE FNAC")*IF(H$3&lt;140,0.8,1)</f>
        <v>0</v>
      </c>
      <c r="I44" s="27">
        <f>SUMIFS(BDD!$I$2:$I$466,BDD!$A$2:$A$466,$A$14,BDD!$B$2:$B$466,I$41,BDD!$D$2:$D$466,"CARTE FNAC")*IF(I$3&lt;140,0.8,1)</f>
        <v>0</v>
      </c>
      <c r="J44" s="27">
        <f>SUMIFS(BDD!$I$2:$I$466,BDD!$A$2:$A$466,$A$14,BDD!$B$2:$B$466,J$41,BDD!$D$2:$D$466,"CARTE FNAC")*IF(J$3&lt;140,0.8,1)</f>
        <v>0</v>
      </c>
      <c r="K44" s="27">
        <f>SUMIFS(BDD!$I$2:$I$466,BDD!$A$2:$A$466,$A$14,BDD!$B$2:$B$466,K$41,BDD!$D$2:$D$466,"CARTE FNAC")*IF(K$3&lt;140,0.8,1)</f>
        <v>0</v>
      </c>
      <c r="L44" s="27">
        <f>SUMIFS(BDD!$I$2:$I$466,BDD!$A$2:$A$466,$A$14,BDD!$B$2:$B$466,L$41,BDD!$D$2:$D$466,"CARTE FNAC")*IF(L$3&lt;140,0.8,1)</f>
        <v>0</v>
      </c>
      <c r="M44" s="27">
        <f>SUMIFS(BDD!$I$2:$I$466,BDD!$A$2:$A$466,$A$14,BDD!$B$2:$B$466,M$41,BDD!$D$2:$D$466,"CARTE FNAC")*IF(M$3&lt;140,0.8,1)</f>
        <v>0</v>
      </c>
    </row>
    <row r="45" spans="1:17" x14ac:dyDescent="0.25">
      <c r="A45" s="29" t="s">
        <v>73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</row>
    <row r="46" spans="1:17" x14ac:dyDescent="0.25">
      <c r="A46" s="2" t="s">
        <v>10</v>
      </c>
    </row>
    <row r="47" spans="1:17" x14ac:dyDescent="0.25">
      <c r="A47" s="26" t="s">
        <v>71</v>
      </c>
      <c r="B47" s="27">
        <f>SUMIFS(BDD!$F$2:$F$466,BDD!$A$2:$A$466,$A$46,BDD!$B$2:$B$466,B$41,BDD!$D$2:$D$466,"CARTE FNAC")</f>
        <v>0</v>
      </c>
      <c r="C47" s="27">
        <f>SUMIFS(BDD!$F$2:$F$466,BDD!$A$2:$A$466,$A$46,BDD!$B$2:$B$466,C$41,BDD!$D$2:$D$466,"CARTE FNAC")</f>
        <v>0</v>
      </c>
      <c r="D47" s="27">
        <f>SUMIFS(BDD!$F$2:$F$466,BDD!$A$2:$A$466,$A$46,BDD!$B$2:$B$466,D$41,BDD!$D$2:$D$466,"CARTE FNAC")</f>
        <v>0</v>
      </c>
      <c r="E47" s="27">
        <f>SUMIFS(BDD!$F$2:$F$466,BDD!$A$2:$A$466,$A$46,BDD!$B$2:$B$466,E$41,BDD!$D$2:$D$466,"CARTE FNAC")</f>
        <v>0</v>
      </c>
      <c r="F47" s="27">
        <f>SUMIFS(BDD!$F$2:$F$466,BDD!$A$2:$A$466,$A$46,BDD!$B$2:$B$466,F$41,BDD!$D$2:$D$466,"CARTE FNAC")</f>
        <v>0</v>
      </c>
      <c r="G47" s="27">
        <f>SUMIFS(BDD!$F$2:$F$466,BDD!$A$2:$A$466,$A$46,BDD!$B$2:$B$466,G$41,BDD!$D$2:$D$466,"CARTE FNAC")</f>
        <v>0</v>
      </c>
      <c r="H47" s="27">
        <f>SUMIFS(BDD!$F$2:$F$466,BDD!$A$2:$A$466,$A$46,BDD!$B$2:$B$466,H$41,BDD!$D$2:$D$466,"CARTE FNAC")</f>
        <v>0</v>
      </c>
      <c r="I47" s="27">
        <f>SUMIFS(BDD!$F$2:$F$466,BDD!$A$2:$A$466,$A$46,BDD!$B$2:$B$466,I$41,BDD!$D$2:$D$466,"CARTE FNAC")</f>
        <v>0</v>
      </c>
      <c r="J47" s="27">
        <f>SUMIFS(BDD!$F$2:$F$466,BDD!$A$2:$A$466,$A$46,BDD!$B$2:$B$466,J$41,BDD!$D$2:$D$466,"CARTE FNAC")</f>
        <v>0</v>
      </c>
      <c r="K47" s="27">
        <f>SUMIFS(BDD!$F$2:$F$466,BDD!$A$2:$A$466,$A$46,BDD!$B$2:$B$466,K$41,BDD!$D$2:$D$466,"CARTE FNAC")</f>
        <v>0</v>
      </c>
      <c r="L47" s="27">
        <f>SUMIFS(BDD!$F$2:$F$466,BDD!$A$2:$A$466,$A$46,BDD!$B$2:$B$466,L$41,BDD!$D$2:$D$466,"CARTE FNAC")</f>
        <v>0</v>
      </c>
      <c r="M47" s="27">
        <f>SUMIFS(BDD!$F$2:$F$466,BDD!$A$2:$A$466,$A$46,BDD!$B$2:$B$466,M$41,BDD!$D$2:$D$466,"CARTE FNAC")</f>
        <v>0</v>
      </c>
    </row>
    <row r="48" spans="1:17" x14ac:dyDescent="0.25">
      <c r="A48" s="24" t="s">
        <v>72</v>
      </c>
      <c r="B48" s="27">
        <f>SUMIFS(BDD!$I$2:$I$466,BDD!$A$2:$A$466,$A$46,BDD!$B$2:$B$466,B$41,BDD!$D$2:$D$466,"CARTE FNAC")</f>
        <v>0</v>
      </c>
      <c r="C48" s="27">
        <f>SUMIFS(BDD!$I$2:$I$466,BDD!$A$2:$A$466,$A$46,BDD!$B$2:$B$466,C$41,BDD!$D$2:$D$466,"CARTE FNAC")</f>
        <v>0</v>
      </c>
      <c r="D48" s="27">
        <f>SUMIFS(BDD!$I$2:$I$466,BDD!$A$2:$A$466,$A$46,BDD!$B$2:$B$466,D$41,BDD!$D$2:$D$466,"CARTE FNAC")</f>
        <v>0</v>
      </c>
      <c r="E48" s="27">
        <f>SUMIFS(BDD!$I$2:$I$466,BDD!$A$2:$A$466,$A$46,BDD!$B$2:$B$466,E$41,BDD!$D$2:$D$466,"CARTE FNAC")</f>
        <v>0</v>
      </c>
      <c r="F48" s="27">
        <f>SUMIFS(BDD!$I$2:$I$466,BDD!$A$2:$A$466,$A$46,BDD!$B$2:$B$466,F$41,BDD!$D$2:$D$466,"CARTE FNAC")</f>
        <v>0</v>
      </c>
      <c r="G48" s="27">
        <f>SUMIFS(BDD!$I$2:$I$466,BDD!$A$2:$A$466,$A$46,BDD!$B$2:$B$466,G$41,BDD!$D$2:$D$466,"CARTE FNAC")</f>
        <v>0</v>
      </c>
      <c r="H48" s="27">
        <f>SUMIFS(BDD!$I$2:$I$466,BDD!$A$2:$A$466,$A$46,BDD!$B$2:$B$466,H$41,BDD!$D$2:$D$466,"CARTE FNAC")</f>
        <v>0</v>
      </c>
      <c r="I48" s="27">
        <f>SUMIFS(BDD!$I$2:$I$466,BDD!$A$2:$A$466,$A$46,BDD!$B$2:$B$466,I$41,BDD!$D$2:$D$466,"CARTE FNAC")</f>
        <v>0</v>
      </c>
      <c r="J48" s="27">
        <f>SUMIFS(BDD!$I$2:$I$466,BDD!$A$2:$A$466,$A$46,BDD!$B$2:$B$466,J$41,BDD!$D$2:$D$466,"CARTE FNAC")</f>
        <v>0</v>
      </c>
      <c r="K48" s="27">
        <f>SUMIFS(BDD!$I$2:$I$466,BDD!$A$2:$A$466,$A$46,BDD!$B$2:$B$466,K$41,BDD!$D$2:$D$466,"CARTE FNAC")</f>
        <v>0</v>
      </c>
      <c r="L48" s="27">
        <f>SUMIFS(BDD!$I$2:$I$466,BDD!$A$2:$A$466,$A$46,BDD!$B$2:$B$466,L$41,BDD!$D$2:$D$466,"CARTE FNAC")</f>
        <v>0</v>
      </c>
      <c r="M48" s="27">
        <f>SUMIFS(BDD!$I$2:$I$466,BDD!$A$2:$A$466,$A$46,BDD!$B$2:$B$466,M$41,BDD!$D$2:$D$466,"CARTE FNAC")</f>
        <v>0</v>
      </c>
    </row>
    <row r="49" spans="1:13" x14ac:dyDescent="0.25">
      <c r="A49" s="29" t="s">
        <v>73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</row>
    <row r="50" spans="1:13" x14ac:dyDescent="0.25">
      <c r="A50" s="2" t="s">
        <v>12</v>
      </c>
    </row>
    <row r="51" spans="1:13" x14ac:dyDescent="0.25">
      <c r="A51" s="26" t="s">
        <v>71</v>
      </c>
      <c r="B51" s="27">
        <f>SUMIFS(BDD!$F$2:$F$466,BDD!$A$2:$A$466,$A$50,BDD!$B$2:$B$466,B$41,BDD!$D$2:$D$466,"CARTE FNAC")</f>
        <v>0</v>
      </c>
      <c r="C51" s="27">
        <f>SUMIFS(BDD!$F$2:$F$466,BDD!$A$2:$A$466,$A$50,BDD!$B$2:$B$466,C$41,BDD!$D$2:$D$466,"CARTE FNAC")</f>
        <v>0</v>
      </c>
      <c r="D51" s="27">
        <f>SUMIFS(BDD!$F$2:$F$466,BDD!$A$2:$A$466,$A$50,BDD!$B$2:$B$466,D$41,BDD!$D$2:$D$466,"CARTE FNAC")</f>
        <v>0</v>
      </c>
      <c r="E51" s="27">
        <f>SUMIFS(BDD!$F$2:$F$466,BDD!$A$2:$A$466,$A$50,BDD!$B$2:$B$466,E$41,BDD!$D$2:$D$466,"CARTE FNAC")</f>
        <v>0</v>
      </c>
      <c r="F51" s="27">
        <f>SUMIFS(BDD!$F$2:$F$466,BDD!$A$2:$A$466,$A$50,BDD!$B$2:$B$466,F$41,BDD!$D$2:$D$466,"CARTE FNAC")</f>
        <v>0</v>
      </c>
      <c r="G51" s="27">
        <f>SUMIFS(BDD!$F$2:$F$466,BDD!$A$2:$A$466,$A$50,BDD!$B$2:$B$466,G$41,BDD!$D$2:$D$466,"CARTE FNAC")</f>
        <v>0</v>
      </c>
      <c r="H51" s="27">
        <f>SUMIFS(BDD!$F$2:$F$466,BDD!$A$2:$A$466,$A$50,BDD!$B$2:$B$466,H$41,BDD!$D$2:$D$466,"CARTE FNAC")</f>
        <v>0</v>
      </c>
      <c r="I51" s="27">
        <f>SUMIFS(BDD!$F$2:$F$466,BDD!$A$2:$A$466,$A$50,BDD!$B$2:$B$466,I$41,BDD!$D$2:$D$466,"CARTE FNAC")</f>
        <v>0</v>
      </c>
      <c r="J51" s="27">
        <f>SUMIFS(BDD!$F$2:$F$466,BDD!$A$2:$A$466,$A$50,BDD!$B$2:$B$466,J$41,BDD!$D$2:$D$466,"CARTE FNAC")</f>
        <v>0</v>
      </c>
      <c r="K51" s="27">
        <f>SUMIFS(BDD!$F$2:$F$466,BDD!$A$2:$A$466,$A$50,BDD!$B$2:$B$466,K$41,BDD!$D$2:$D$466,"CARTE FNAC")</f>
        <v>0</v>
      </c>
      <c r="L51" s="27">
        <f>SUMIFS(BDD!$F$2:$F$466,BDD!$A$2:$A$466,$A$50,BDD!$B$2:$B$466,L$41,BDD!$D$2:$D$466,"CARTE FNAC")</f>
        <v>0</v>
      </c>
      <c r="M51" s="27">
        <f>SUMIFS(BDD!$F$2:$F$466,BDD!$A$2:$A$466,$A$50,BDD!$B$2:$B$466,M$41,BDD!$D$2:$D$466,"CARTE FNAC")</f>
        <v>0</v>
      </c>
    </row>
    <row r="52" spans="1:13" x14ac:dyDescent="0.25">
      <c r="A52" s="24" t="s">
        <v>72</v>
      </c>
      <c r="B52" s="27">
        <f>SUMIFS(BDD!$I$2:$I$466,BDD!$A$2:$A$466,$A$50,BDD!$B$2:$B$466,B$41,BDD!$D$2:$D$466,"CARTE FNAC")</f>
        <v>0</v>
      </c>
      <c r="C52" s="27">
        <f>SUMIFS(BDD!$I$2:$I$466,BDD!$A$2:$A$466,$A$50,BDD!$B$2:$B$466,C$41,BDD!$D$2:$D$466,"CARTE FNAC")</f>
        <v>0</v>
      </c>
      <c r="D52" s="27">
        <f>SUMIFS(BDD!$I$2:$I$466,BDD!$A$2:$A$466,$A$50,BDD!$B$2:$B$466,D$41,BDD!$D$2:$D$466,"CARTE FNAC")</f>
        <v>0</v>
      </c>
      <c r="E52" s="27">
        <f>SUMIFS(BDD!$I$2:$I$466,BDD!$A$2:$A$466,$A$50,BDD!$B$2:$B$466,E$41,BDD!$D$2:$D$466,"CARTE FNAC")</f>
        <v>0</v>
      </c>
      <c r="F52" s="27">
        <f>SUMIFS(BDD!$I$2:$I$466,BDD!$A$2:$A$466,$A$50,BDD!$B$2:$B$466,F$41,BDD!$D$2:$D$466,"CARTE FNAC")</f>
        <v>0</v>
      </c>
      <c r="G52" s="27">
        <f>SUMIFS(BDD!$I$2:$I$466,BDD!$A$2:$A$466,$A$50,BDD!$B$2:$B$466,G$41,BDD!$D$2:$D$466,"CARTE FNAC")</f>
        <v>0</v>
      </c>
      <c r="H52" s="27">
        <f>SUMIFS(BDD!$I$2:$I$466,BDD!$A$2:$A$466,$A$50,BDD!$B$2:$B$466,H$41,BDD!$D$2:$D$466,"CARTE FNAC")</f>
        <v>0</v>
      </c>
      <c r="I52" s="27">
        <f>SUMIFS(BDD!$I$2:$I$466,BDD!$A$2:$A$466,$A$50,BDD!$B$2:$B$466,I$41,BDD!$D$2:$D$466,"CARTE FNAC")</f>
        <v>0</v>
      </c>
      <c r="J52" s="27">
        <f>SUMIFS(BDD!$I$2:$I$466,BDD!$A$2:$A$466,$A$50,BDD!$B$2:$B$466,J$41,BDD!$D$2:$D$466,"CARTE FNAC")</f>
        <v>0</v>
      </c>
      <c r="K52" s="27">
        <f>SUMIFS(BDD!$I$2:$I$466,BDD!$A$2:$A$466,$A$50,BDD!$B$2:$B$466,K$41,BDD!$D$2:$D$466,"CARTE FNAC")</f>
        <v>0</v>
      </c>
      <c r="L52" s="27">
        <f>SUMIFS(BDD!$I$2:$I$466,BDD!$A$2:$A$466,$A$50,BDD!$B$2:$B$466,L$41,BDD!$D$2:$D$466,"CARTE FNAC")</f>
        <v>0</v>
      </c>
      <c r="M52" s="27">
        <f>SUMIFS(BDD!$I$2:$I$466,BDD!$A$2:$A$466,$A$50,BDD!$B$2:$B$466,M$41,BDD!$D$2:$D$466,"CARTE FNAC")</f>
        <v>0</v>
      </c>
    </row>
    <row r="53" spans="1:13" x14ac:dyDescent="0.25">
      <c r="A53" s="29" t="s">
        <v>73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</row>
    <row r="54" spans="1:13" x14ac:dyDescent="0.25">
      <c r="A54" s="2" t="s">
        <v>14</v>
      </c>
    </row>
    <row r="55" spans="1:13" x14ac:dyDescent="0.25">
      <c r="A55" s="26" t="s">
        <v>71</v>
      </c>
      <c r="B55" s="27">
        <f>SUMIFS(BDD!$F$2:$F$466,BDD!$A$2:$A$466,$A$54,BDD!$B$2:$B$466,B$41,BDD!$D$2:$D$466,"CARTE FNAC")</f>
        <v>0</v>
      </c>
      <c r="C55" s="27">
        <f>SUMIFS(BDD!$F$2:$F$466,BDD!$A$2:$A$466,$A$54,BDD!$B$2:$B$466,C$41,BDD!$D$2:$D$466,"CARTE FNAC")</f>
        <v>0</v>
      </c>
      <c r="D55" s="27">
        <f>SUMIFS(BDD!$F$2:$F$466,BDD!$A$2:$A$466,$A$54,BDD!$B$2:$B$466,D$41,BDD!$D$2:$D$466,"CARTE FNAC")</f>
        <v>0</v>
      </c>
      <c r="E55" s="27">
        <f>SUMIFS(BDD!$F$2:$F$466,BDD!$A$2:$A$466,$A$54,BDD!$B$2:$B$466,E$41,BDD!$D$2:$D$466,"CARTE FNAC")</f>
        <v>0</v>
      </c>
      <c r="F55" s="27">
        <f>SUMIFS(BDD!$F$2:$F$466,BDD!$A$2:$A$466,$A$54,BDD!$B$2:$B$466,F$41,BDD!$D$2:$D$466,"CARTE FNAC")</f>
        <v>0</v>
      </c>
      <c r="G55" s="27">
        <f>SUMIFS(BDD!$F$2:$F$466,BDD!$A$2:$A$466,$A$54,BDD!$B$2:$B$466,G$41,BDD!$D$2:$D$466,"CARTE FNAC")</f>
        <v>0</v>
      </c>
      <c r="H55" s="27">
        <f>SUMIFS(BDD!$F$2:$F$466,BDD!$A$2:$A$466,$A$54,BDD!$B$2:$B$466,H$41,BDD!$D$2:$D$466,"CARTE FNAC")</f>
        <v>0</v>
      </c>
      <c r="I55" s="27">
        <f>SUMIFS(BDD!$F$2:$F$466,BDD!$A$2:$A$466,$A$54,BDD!$B$2:$B$466,I$41,BDD!$D$2:$D$466,"CARTE FNAC")</f>
        <v>0</v>
      </c>
      <c r="J55" s="27">
        <f>SUMIFS(BDD!$F$2:$F$466,BDD!$A$2:$A$466,$A$54,BDD!$B$2:$B$466,J$41,BDD!$D$2:$D$466,"CARTE FNAC")</f>
        <v>0</v>
      </c>
      <c r="K55" s="27">
        <f>SUMIFS(BDD!$F$2:$F$466,BDD!$A$2:$A$466,$A$54,BDD!$B$2:$B$466,K$41,BDD!$D$2:$D$466,"CARTE FNAC")</f>
        <v>0</v>
      </c>
      <c r="L55" s="27">
        <f>SUMIFS(BDD!$F$2:$F$466,BDD!$A$2:$A$466,$A$54,BDD!$B$2:$B$466,L$41,BDD!$D$2:$D$466,"CARTE FNAC")</f>
        <v>0</v>
      </c>
      <c r="M55" s="27">
        <f>SUMIFS(BDD!$F$2:$F$466,BDD!$A$2:$A$466,$A$54,BDD!$B$2:$B$466,M$41,BDD!$D$2:$D$466,"CARTE FNAC")</f>
        <v>0</v>
      </c>
    </row>
    <row r="56" spans="1:13" x14ac:dyDescent="0.25">
      <c r="A56" s="24" t="s">
        <v>72</v>
      </c>
      <c r="B56" s="27">
        <f>SUMIFS(BDD!$I$2:$I$466,BDD!$A$2:$A$466,$A$54,BDD!$B$2:$B$466,B$41,BDD!$D$2:$D$466,"CARTE FNAC")</f>
        <v>0</v>
      </c>
      <c r="C56" s="27">
        <f>SUMIFS(BDD!$I$2:$I$466,BDD!$A$2:$A$466,$A$54,BDD!$B$2:$B$466,C$41,BDD!$D$2:$D$466,"CARTE FNAC")</f>
        <v>0</v>
      </c>
      <c r="D56" s="27">
        <f>SUMIFS(BDD!$I$2:$I$466,BDD!$A$2:$A$466,$A$54,BDD!$B$2:$B$466,D$41,BDD!$D$2:$D$466,"CARTE FNAC")</f>
        <v>0</v>
      </c>
      <c r="E56" s="27">
        <f>SUMIFS(BDD!$I$2:$I$466,BDD!$A$2:$A$466,$A$54,BDD!$B$2:$B$466,E$41,BDD!$D$2:$D$466,"CARTE FNAC")</f>
        <v>0</v>
      </c>
      <c r="F56" s="27">
        <f>SUMIFS(BDD!$I$2:$I$466,BDD!$A$2:$A$466,$A$54,BDD!$B$2:$B$466,F$41,BDD!$D$2:$D$466,"CARTE FNAC")</f>
        <v>0</v>
      </c>
      <c r="G56" s="27">
        <f>SUMIFS(BDD!$I$2:$I$466,BDD!$A$2:$A$466,$A$54,BDD!$B$2:$B$466,G$41,BDD!$D$2:$D$466,"CARTE FNAC")</f>
        <v>0</v>
      </c>
      <c r="H56" s="27">
        <f>SUMIFS(BDD!$I$2:$I$466,BDD!$A$2:$A$466,$A$54,BDD!$B$2:$B$466,H$41,BDD!$D$2:$D$466,"CARTE FNAC")</f>
        <v>0</v>
      </c>
      <c r="I56" s="27">
        <f>SUMIFS(BDD!$I$2:$I$466,BDD!$A$2:$A$466,$A$54,BDD!$B$2:$B$466,I$41,BDD!$D$2:$D$466,"CARTE FNAC")</f>
        <v>0</v>
      </c>
      <c r="J56" s="27">
        <f>SUMIFS(BDD!$I$2:$I$466,BDD!$A$2:$A$466,$A$54,BDD!$B$2:$B$466,J$41,BDD!$D$2:$D$466,"CARTE FNAC")</f>
        <v>0</v>
      </c>
      <c r="K56" s="27">
        <f>SUMIFS(BDD!$I$2:$I$466,BDD!$A$2:$A$466,$A$54,BDD!$B$2:$B$466,K$41,BDD!$D$2:$D$466,"CARTE FNAC")</f>
        <v>0</v>
      </c>
      <c r="L56" s="27">
        <f>SUMIFS(BDD!$I$2:$I$466,BDD!$A$2:$A$466,$A$54,BDD!$B$2:$B$466,L$41,BDD!$D$2:$D$466,"CARTE FNAC")</f>
        <v>0</v>
      </c>
      <c r="M56" s="27">
        <f>SUMIFS(BDD!$I$2:$I$466,BDD!$A$2:$A$466,$A$54,BDD!$B$2:$B$466,M$41,BDD!$D$2:$D$466,"CARTE FNAC")</f>
        <v>0</v>
      </c>
    </row>
    <row r="57" spans="1:13" x14ac:dyDescent="0.25">
      <c r="A57" s="29" t="s">
        <v>73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</row>
    <row r="58" spans="1:13" x14ac:dyDescent="0.25">
      <c r="A58" s="2" t="s">
        <v>16</v>
      </c>
    </row>
    <row r="59" spans="1:13" x14ac:dyDescent="0.25">
      <c r="A59" s="26" t="s">
        <v>71</v>
      </c>
      <c r="B59" s="27">
        <f>SUMIFS(BDD!$F$2:$F$466,BDD!$A$2:$A$466,$A$58,BDD!$B$2:$B$466,B$41,BDD!$D$2:$D$466,"CARTE FNAC")</f>
        <v>0</v>
      </c>
      <c r="C59" s="27">
        <f>SUMIFS(BDD!$F$2:$F$466,BDD!$A$2:$A$466,$A$58,BDD!$B$2:$B$466,C$41,BDD!$D$2:$D$466,"CARTE FNAC")</f>
        <v>0</v>
      </c>
      <c r="D59" s="27">
        <f>SUMIFS(BDD!$F$2:$F$466,BDD!$A$2:$A$466,$A$58,BDD!$B$2:$B$466,D$41,BDD!$D$2:$D$466,"CARTE FNAC")</f>
        <v>0</v>
      </c>
      <c r="E59" s="27">
        <f>SUMIFS(BDD!$F$2:$F$466,BDD!$A$2:$A$466,$A$58,BDD!$B$2:$B$466,E$41,BDD!$D$2:$D$466,"CARTE FNAC")</f>
        <v>0</v>
      </c>
      <c r="F59" s="27">
        <f>SUMIFS(BDD!$F$2:$F$466,BDD!$A$2:$A$466,$A$58,BDD!$B$2:$B$466,F$41,BDD!$D$2:$D$466,"CARTE FNAC")</f>
        <v>0</v>
      </c>
      <c r="G59" s="27">
        <f>SUMIFS(BDD!$F$2:$F$466,BDD!$A$2:$A$466,$A$58,BDD!$B$2:$B$466,G$41,BDD!$D$2:$D$466,"CARTE FNAC")</f>
        <v>0</v>
      </c>
      <c r="H59" s="27">
        <f>SUMIFS(BDD!$F$2:$F$466,BDD!$A$2:$A$466,$A$58,BDD!$B$2:$B$466,H$41,BDD!$D$2:$D$466,"CARTE FNAC")</f>
        <v>0</v>
      </c>
      <c r="I59" s="27">
        <f>SUMIFS(BDD!$F$2:$F$466,BDD!$A$2:$A$466,$A$58,BDD!$B$2:$B$466,I$41,BDD!$D$2:$D$466,"CARTE FNAC")</f>
        <v>0</v>
      </c>
      <c r="J59" s="27">
        <f>SUMIFS(BDD!$F$2:$F$466,BDD!$A$2:$A$466,$A$58,BDD!$B$2:$B$466,J$41,BDD!$D$2:$D$466,"CARTE FNAC")</f>
        <v>0</v>
      </c>
      <c r="K59" s="27">
        <f>SUMIFS(BDD!$F$2:$F$466,BDD!$A$2:$A$466,$A$58,BDD!$B$2:$B$466,K$41,BDD!$D$2:$D$466,"CARTE FNAC")</f>
        <v>0</v>
      </c>
      <c r="L59" s="27">
        <f>SUMIFS(BDD!$F$2:$F$466,BDD!$A$2:$A$466,$A$58,BDD!$B$2:$B$466,L$41,BDD!$D$2:$D$466,"CARTE FNAC")</f>
        <v>0</v>
      </c>
      <c r="M59" s="27">
        <f>SUMIFS(BDD!$F$2:$F$466,BDD!$A$2:$A$466,$A$58,BDD!$B$2:$B$466,M$41,BDD!$D$2:$D$466,"CARTE FNAC")</f>
        <v>0</v>
      </c>
    </row>
    <row r="60" spans="1:13" x14ac:dyDescent="0.25">
      <c r="A60" s="24" t="s">
        <v>72</v>
      </c>
      <c r="B60" s="27">
        <f>SUMIFS(BDD!$I$2:$I$466,BDD!$A$2:$A$466,$A$58,BDD!$B$2:$B$466,B$41,BDD!$D$2:$D$466,"CARTE FNAC")</f>
        <v>0</v>
      </c>
      <c r="C60" s="27">
        <f>SUMIFS(BDD!$I$2:$I$466,BDD!$A$2:$A$466,$A$58,BDD!$B$2:$B$466,C$41,BDD!$D$2:$D$466,"CARTE FNAC")</f>
        <v>0</v>
      </c>
      <c r="D60" s="27">
        <f>SUMIFS(BDD!$I$2:$I$466,BDD!$A$2:$A$466,$A$58,BDD!$B$2:$B$466,D$41,BDD!$D$2:$D$466,"CARTE FNAC")</f>
        <v>0</v>
      </c>
      <c r="E60" s="27">
        <f>SUMIFS(BDD!$I$2:$I$466,BDD!$A$2:$A$466,$A$58,BDD!$B$2:$B$466,E$41,BDD!$D$2:$D$466,"CARTE FNAC")</f>
        <v>0</v>
      </c>
      <c r="F60" s="27">
        <f>SUMIFS(BDD!$I$2:$I$466,BDD!$A$2:$A$466,$A$58,BDD!$B$2:$B$466,F$41,BDD!$D$2:$D$466,"CARTE FNAC")</f>
        <v>0</v>
      </c>
      <c r="G60" s="27">
        <f>SUMIFS(BDD!$I$2:$I$466,BDD!$A$2:$A$466,$A$58,BDD!$B$2:$B$466,G$41,BDD!$D$2:$D$466,"CARTE FNAC")</f>
        <v>0</v>
      </c>
      <c r="H60" s="27">
        <f>SUMIFS(BDD!$I$2:$I$466,BDD!$A$2:$A$466,$A$58,BDD!$B$2:$B$466,H$41,BDD!$D$2:$D$466,"CARTE FNAC")</f>
        <v>0</v>
      </c>
      <c r="I60" s="27">
        <f>SUMIFS(BDD!$I$2:$I$466,BDD!$A$2:$A$466,$A$58,BDD!$B$2:$B$466,I$41,BDD!$D$2:$D$466,"CARTE FNAC")</f>
        <v>0</v>
      </c>
      <c r="J60" s="27">
        <f>SUMIFS(BDD!$I$2:$I$466,BDD!$A$2:$A$466,$A$58,BDD!$B$2:$B$466,J$41,BDD!$D$2:$D$466,"CARTE FNAC")</f>
        <v>0</v>
      </c>
      <c r="K60" s="27">
        <f>SUMIFS(BDD!$I$2:$I$466,BDD!$A$2:$A$466,$A$58,BDD!$B$2:$B$466,K$41,BDD!$D$2:$D$466,"CARTE FNAC")</f>
        <v>0</v>
      </c>
      <c r="L60" s="27">
        <f>SUMIFS(BDD!$I$2:$I$466,BDD!$A$2:$A$466,$A$58,BDD!$B$2:$B$466,L$41,BDD!$D$2:$D$466,"CARTE FNAC")</f>
        <v>0</v>
      </c>
      <c r="M60" s="27">
        <f>SUMIFS(BDD!$I$2:$I$466,BDD!$A$2:$A$466,$A$58,BDD!$B$2:$B$466,M$41,BDD!$D$2:$D$466,"CARTE FNAC")</f>
        <v>0</v>
      </c>
    </row>
    <row r="61" spans="1:13" x14ac:dyDescent="0.25">
      <c r="A61" s="29" t="s">
        <v>73</v>
      </c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</row>
    <row r="62" spans="1:13" x14ac:dyDescent="0.25">
      <c r="A62" s="2" t="s">
        <v>18</v>
      </c>
    </row>
    <row r="63" spans="1:13" x14ac:dyDescent="0.25">
      <c r="A63" s="26" t="s">
        <v>71</v>
      </c>
      <c r="B63" s="27">
        <f>SUMIFS(BDD!$F$2:$F$466,BDD!$A$2:$A$466,$A$62,BDD!$B$2:$B$466,B$41,BDD!$D$2:$D$466,"CARTE FNAC")</f>
        <v>0</v>
      </c>
      <c r="C63" s="27">
        <f>SUMIFS(BDD!$F$2:$F$466,BDD!$A$2:$A$466,$A$62,BDD!$B$2:$B$466,C$41,BDD!$D$2:$D$466,"CARTE FNAC")</f>
        <v>0</v>
      </c>
      <c r="D63" s="27">
        <f>SUMIFS(BDD!$F$2:$F$466,BDD!$A$2:$A$466,$A$62,BDD!$B$2:$B$466,D$41,BDD!$D$2:$D$466,"CARTE FNAC")</f>
        <v>0</v>
      </c>
      <c r="E63" s="27">
        <f>SUMIFS(BDD!$F$2:$F$466,BDD!$A$2:$A$466,$A$62,BDD!$B$2:$B$466,E$41,BDD!$D$2:$D$466,"CARTE FNAC")</f>
        <v>0</v>
      </c>
      <c r="F63" s="27">
        <f>SUMIFS(BDD!$F$2:$F$466,BDD!$A$2:$A$466,$A$62,BDD!$B$2:$B$466,F$41,BDD!$D$2:$D$466,"CARTE FNAC")</f>
        <v>0</v>
      </c>
      <c r="G63" s="27">
        <f>SUMIFS(BDD!$F$2:$F$466,BDD!$A$2:$A$466,$A$62,BDD!$B$2:$B$466,G$41,BDD!$D$2:$D$466,"CARTE FNAC")</f>
        <v>0</v>
      </c>
      <c r="H63" s="27">
        <f>SUMIFS(BDD!$F$2:$F$466,BDD!$A$2:$A$466,$A$62,BDD!$B$2:$B$466,H$41,BDD!$D$2:$D$466,"CARTE FNAC")</f>
        <v>0</v>
      </c>
      <c r="I63" s="27">
        <f>SUMIFS(BDD!$F$2:$F$466,BDD!$A$2:$A$466,$A$62,BDD!$B$2:$B$466,I$41,BDD!$D$2:$D$466,"CARTE FNAC")</f>
        <v>0</v>
      </c>
      <c r="J63" s="27">
        <f>SUMIFS(BDD!$F$2:$F$466,BDD!$A$2:$A$466,$A$62,BDD!$B$2:$B$466,J$41,BDD!$D$2:$D$466,"CARTE FNAC")</f>
        <v>0</v>
      </c>
      <c r="K63" s="27">
        <f>SUMIFS(BDD!$F$2:$F$466,BDD!$A$2:$A$466,$A$62,BDD!$B$2:$B$466,K$41,BDD!$D$2:$D$466,"CARTE FNAC")</f>
        <v>0</v>
      </c>
      <c r="L63" s="27">
        <f>SUMIFS(BDD!$F$2:$F$466,BDD!$A$2:$A$466,$A$62,BDD!$B$2:$B$466,L$41,BDD!$D$2:$D$466,"CARTE FNAC")</f>
        <v>0</v>
      </c>
      <c r="M63" s="27">
        <f>SUMIFS(BDD!$F$2:$F$466,BDD!$A$2:$A$466,$A$62,BDD!$B$2:$B$466,M$41,BDD!$D$2:$D$466,"CARTE FNAC")</f>
        <v>0</v>
      </c>
    </row>
    <row r="64" spans="1:13" x14ac:dyDescent="0.25">
      <c r="A64" s="24" t="s">
        <v>72</v>
      </c>
      <c r="B64" s="27">
        <f>SUMIFS(BDD!$I$2:$I$466,BDD!$A$2:$A$466,$A$62,BDD!$B$2:$B$466,B$41,BDD!$D$2:$D$466,"CARTE FNAC")</f>
        <v>0</v>
      </c>
      <c r="C64" s="27">
        <f>SUMIFS(BDD!$I$2:$I$466,BDD!$A$2:$A$466,$A$62,BDD!$B$2:$B$466,C$41,BDD!$D$2:$D$466,"CARTE FNAC")</f>
        <v>0</v>
      </c>
      <c r="D64" s="27">
        <f>SUMIFS(BDD!$I$2:$I$466,BDD!$A$2:$A$466,$A$62,BDD!$B$2:$B$466,D$41,BDD!$D$2:$D$466,"CARTE FNAC")</f>
        <v>0</v>
      </c>
      <c r="E64" s="27">
        <f>SUMIFS(BDD!$I$2:$I$466,BDD!$A$2:$A$466,$A$62,BDD!$B$2:$B$466,E$41,BDD!$D$2:$D$466,"CARTE FNAC")</f>
        <v>0</v>
      </c>
      <c r="F64" s="27">
        <f>SUMIFS(BDD!$I$2:$I$466,BDD!$A$2:$A$466,$A$62,BDD!$B$2:$B$466,F$41,BDD!$D$2:$D$466,"CARTE FNAC")</f>
        <v>0</v>
      </c>
      <c r="G64" s="27">
        <f>SUMIFS(BDD!$I$2:$I$466,BDD!$A$2:$A$466,$A$62,BDD!$B$2:$B$466,G$41,BDD!$D$2:$D$466,"CARTE FNAC")</f>
        <v>0</v>
      </c>
      <c r="H64" s="27">
        <f>SUMIFS(BDD!$I$2:$I$466,BDD!$A$2:$A$466,$A$62,BDD!$B$2:$B$466,H$41,BDD!$D$2:$D$466,"CARTE FNAC")</f>
        <v>0</v>
      </c>
      <c r="I64" s="27">
        <f>SUMIFS(BDD!$I$2:$I$466,BDD!$A$2:$A$466,$A$62,BDD!$B$2:$B$466,I$41,BDD!$D$2:$D$466,"CARTE FNAC")</f>
        <v>0</v>
      </c>
      <c r="J64" s="27">
        <f>SUMIFS(BDD!$I$2:$I$466,BDD!$A$2:$A$466,$A$62,BDD!$B$2:$B$466,J$41,BDD!$D$2:$D$466,"CARTE FNAC")</f>
        <v>0</v>
      </c>
      <c r="K64" s="27">
        <f>SUMIFS(BDD!$I$2:$I$466,BDD!$A$2:$A$466,$A$62,BDD!$B$2:$B$466,K$41,BDD!$D$2:$D$466,"CARTE FNAC")</f>
        <v>0</v>
      </c>
      <c r="L64" s="27">
        <f>SUMIFS(BDD!$I$2:$I$466,BDD!$A$2:$A$466,$A$62,BDD!$B$2:$B$466,L$41,BDD!$D$2:$D$466,"CARTE FNAC")</f>
        <v>0</v>
      </c>
      <c r="M64" s="27">
        <f>SUMIFS(BDD!$I$2:$I$466,BDD!$A$2:$A$466,$A$62,BDD!$B$2:$B$466,M$41,BDD!$D$2:$D$466,"CARTE FNAC")</f>
        <v>0</v>
      </c>
    </row>
    <row r="65" spans="1:13" x14ac:dyDescent="0.25">
      <c r="A65" s="29" t="s">
        <v>73</v>
      </c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</row>
  </sheetData>
  <mergeCells count="2">
    <mergeCell ref="N13:O13"/>
    <mergeCell ref="P13:Q13"/>
  </mergeCells>
  <phoneticPr fontId="5" type="noConversion"/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D30A686-CD45-4007-A337-E75680928EE9}">
          <x14:formula1>
            <xm:f>BASE!$F$2:$F$13</xm:f>
          </x14:formula1>
          <x14:formula2>
            <xm:f>0</xm:f>
          </x14:formula2>
          <xm:sqref>B2:M2 B7:M7 B13:M13 B41:M41</xm:sqref>
        </x14:dataValidation>
        <x14:dataValidation type="list" allowBlank="1" showInputMessage="1" showErrorMessage="1" xr:uid="{87C7B2B9-3454-4C7E-9BF3-1B1E8D41C8AA}">
          <x14:formula1>
            <xm:f>'G:\[tableau prime.xlsx]BASE'!#REF!</xm:f>
          </x14:formula1>
          <x14:formula2>
            <xm:f>0</xm:f>
          </x14:formula2>
          <xm:sqref>A14 A18 A22 A26 A30 A34 A42 A46 A50 A54 A58 A62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BDD</vt:lpstr>
      <vt:lpstr>VALEUR PRIMES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poste05</dc:creator>
  <cp:keywords/>
  <dc:description/>
  <cp:lastModifiedBy>poste05</cp:lastModifiedBy>
  <cp:revision>5</cp:revision>
  <dcterms:created xsi:type="dcterms:W3CDTF">2020-02-18T11:00:50Z</dcterms:created>
  <dcterms:modified xsi:type="dcterms:W3CDTF">2020-02-18T16:40:38Z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