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updateLinks="never" codeName="ThisWorkbook"/>
  <bookViews>
    <workbookView xWindow="-120" yWindow="-120" windowWidth="24240" windowHeight="13140"/>
  </bookViews>
  <sheets>
    <sheet name="Lundi" sheetId="1" r:id="rId1"/>
  </sheets>
  <definedNames>
    <definedName name="_xlnm.Print_Area" localSheetId="0">Lundi!$B$20:$Z$35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4" i="1" l="1"/>
  <c r="F28" i="1"/>
  <c r="G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X15" i="1"/>
  <c r="G27" i="1" l="1"/>
  <c r="H28" i="1"/>
  <c r="Z3" i="1"/>
  <c r="J18" i="1" l="1"/>
  <c r="G18" i="1" s="1"/>
  <c r="J17" i="1"/>
  <c r="G17" i="1" s="1"/>
  <c r="K21" i="1"/>
  <c r="K20" i="1"/>
  <c r="I18" i="1" l="1"/>
  <c r="I17" i="1"/>
  <c r="J26" i="1" l="1"/>
  <c r="G26" i="1" s="1"/>
  <c r="J25" i="1"/>
  <c r="J24" i="1"/>
  <c r="J23" i="1"/>
  <c r="J22" i="1"/>
  <c r="J21" i="1"/>
  <c r="J20" i="1"/>
  <c r="J16" i="1"/>
  <c r="J15" i="1"/>
  <c r="J14" i="1"/>
  <c r="J13" i="1"/>
  <c r="J12" i="1"/>
  <c r="J11" i="1"/>
  <c r="J10" i="1"/>
  <c r="J9" i="1"/>
  <c r="I10" i="1" l="1"/>
  <c r="G10" i="1"/>
  <c r="I12" i="1"/>
  <c r="G12" i="1"/>
  <c r="I14" i="1"/>
  <c r="G14" i="1"/>
  <c r="I16" i="1"/>
  <c r="G16" i="1"/>
  <c r="I21" i="1"/>
  <c r="G21" i="1"/>
  <c r="I23" i="1"/>
  <c r="G23" i="1"/>
  <c r="I25" i="1"/>
  <c r="G25" i="1"/>
  <c r="I9" i="1"/>
  <c r="G9" i="1"/>
  <c r="I11" i="1"/>
  <c r="G11" i="1"/>
  <c r="I13" i="1"/>
  <c r="G13" i="1"/>
  <c r="I15" i="1"/>
  <c r="G15" i="1"/>
  <c r="I20" i="1"/>
  <c r="G20" i="1"/>
  <c r="I22" i="1"/>
  <c r="G22" i="1"/>
  <c r="I24" i="1"/>
  <c r="G24" i="1"/>
  <c r="I26" i="1"/>
  <c r="E34" i="1" l="1"/>
  <c r="J34" i="1" s="1"/>
  <c r="P34" i="1"/>
  <c r="S34" i="1" l="1"/>
</calcChain>
</file>

<file path=xl/sharedStrings.xml><?xml version="1.0" encoding="utf-8"?>
<sst xmlns="http://schemas.openxmlformats.org/spreadsheetml/2006/main" count="32" uniqueCount="32">
  <si>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</si>
  <si>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</si>
  <si>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</si>
  <si>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</si>
  <si>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</si>
  <si>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</si>
  <si>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</si>
  <si>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</si>
  <si>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</si>
  <si>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</si>
  <si>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</si>
  <si>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</si>
  <si>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</si>
  <si>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</si>
  <si>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</si>
  <si>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</si>
  <si>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</si>
  <si>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</si>
  <si>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</si>
  <si>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</si>
  <si>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</si>
  <si>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BALANCE</t>
  </si>
  <si>
    <t>Besoin activité</t>
  </si>
  <si>
    <t>Besoin  Tâches fixes</t>
  </si>
  <si>
    <t>Besoin total</t>
  </si>
  <si>
    <t>Ratio</t>
  </si>
  <si>
    <t>Variable réalisé - ratio</t>
  </si>
  <si>
    <t>Total réalisé -ratio</t>
  </si>
  <si>
    <t>Semaine n°</t>
  </si>
  <si>
    <t>Lignes réalisées</t>
  </si>
  <si>
    <t>Heure de Fin</t>
  </si>
  <si>
    <t>Heure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</si>
</sst>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[h]:mm:ss;@"/>
  </numFmts>
  <fonts count="16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2" borderId="0" xfId="0" applyFont="1" applyFill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8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9" fillId="4" borderId="0" xfId="0" applyFont="1" applyFill="1" applyAlignment="1">
      <alignment horizontal="center" vertical="center"/>
    </xf>
    <xf numFmtId="165" fontId="14" fillId="4" borderId="0" xfId="0" applyNumberFormat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9" fillId="10" borderId="10" xfId="0" applyFont="1" applyFill="1" applyBorder="1" applyAlignment="1" applyProtection="1">
      <alignment horizontal="center" vertical="center"/>
      <protection locked="0"/>
    </xf>
    <xf numFmtId="0" fontId="9" fillId="10" borderId="7" xfId="0" applyFont="1" applyFill="1" applyBorder="1" applyAlignment="1" applyProtection="1">
      <alignment horizontal="center" vertical="center"/>
      <protection locked="0"/>
    </xf>
    <xf numFmtId="0" fontId="10" fillId="9" borderId="7" xfId="0" applyNumberFormat="1" applyFont="1" applyFill="1" applyBorder="1" applyAlignment="1" applyProtection="1">
      <alignment horizontal="center" vertical="center"/>
      <protection locked="0"/>
    </xf>
    <xf numFmtId="0" fontId="10" fillId="9" borderId="1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 applyProtection="1">
      <alignment horizontal="center" vertical="center"/>
      <protection locked="0"/>
    </xf>
    <xf numFmtId="2" fontId="9" fillId="4" borderId="0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right" vertical="center"/>
    </xf>
    <xf numFmtId="165" fontId="11" fillId="0" borderId="7" xfId="0" applyNumberFormat="1" applyFont="1" applyBorder="1" applyAlignment="1">
      <alignment horizontal="center" vertical="center"/>
    </xf>
    <xf numFmtId="165" fontId="11" fillId="4" borderId="7" xfId="0" applyNumberFormat="1" applyFont="1" applyFill="1" applyBorder="1" applyAlignment="1">
      <alignment horizontal="center" vertical="center"/>
    </xf>
    <xf numFmtId="165" fontId="12" fillId="0" borderId="7" xfId="0" applyNumberFormat="1" applyFont="1" applyBorder="1" applyAlignment="1">
      <alignment horizontal="center" vertical="center"/>
    </xf>
    <xf numFmtId="165" fontId="5" fillId="7" borderId="7" xfId="0" applyNumberFormat="1" applyFont="1" applyFill="1" applyBorder="1" applyAlignment="1">
      <alignment horizontal="center" vertical="center"/>
    </xf>
    <xf numFmtId="0" fontId="10" fillId="14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165" fontId="11" fillId="0" borderId="30" xfId="0" applyNumberFormat="1" applyFont="1" applyBorder="1" applyAlignment="1">
      <alignment horizontal="center" vertical="center"/>
    </xf>
    <xf numFmtId="165" fontId="11" fillId="0" borderId="21" xfId="0" applyNumberFormat="1" applyFont="1" applyBorder="1" applyAlignment="1">
      <alignment horizontal="center" vertical="center"/>
    </xf>
    <xf numFmtId="0" fontId="9" fillId="10" borderId="21" xfId="0" applyFont="1" applyFill="1" applyBorder="1" applyAlignment="1" applyProtection="1">
      <alignment horizontal="center" vertical="center"/>
      <protection locked="0"/>
    </xf>
    <xf numFmtId="165" fontId="5" fillId="7" borderId="21" xfId="0" applyNumberFormat="1" applyFont="1" applyFill="1" applyBorder="1" applyAlignment="1">
      <alignment horizontal="center" vertical="center"/>
    </xf>
    <xf numFmtId="0" fontId="10" fillId="14" borderId="21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165" fontId="12" fillId="0" borderId="32" xfId="0" applyNumberFormat="1" applyFont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165" fontId="11" fillId="0" borderId="32" xfId="0" applyNumberFormat="1" applyFont="1" applyBorder="1" applyAlignment="1">
      <alignment horizontal="center" vertical="center"/>
    </xf>
    <xf numFmtId="165" fontId="11" fillId="4" borderId="32" xfId="0" applyNumberFormat="1" applyFont="1" applyFill="1" applyBorder="1" applyAlignment="1">
      <alignment horizontal="center" vertical="center"/>
    </xf>
    <xf numFmtId="165" fontId="11" fillId="0" borderId="34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5" fillId="7" borderId="10" xfId="0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9" borderId="35" xfId="0" applyNumberFormat="1" applyFont="1" applyFill="1" applyBorder="1" applyAlignment="1" applyProtection="1">
      <alignment horizontal="center" vertical="center"/>
      <protection locked="0"/>
    </xf>
    <xf numFmtId="0" fontId="10" fillId="14" borderId="10" xfId="0" applyFont="1" applyFill="1" applyBorder="1" applyAlignment="1">
      <alignment horizontal="center" vertical="center"/>
    </xf>
    <xf numFmtId="165" fontId="5" fillId="7" borderId="12" xfId="0" applyNumberFormat="1" applyFont="1" applyFill="1" applyBorder="1" applyAlignment="1">
      <alignment horizontal="center" vertical="center"/>
    </xf>
    <xf numFmtId="2" fontId="5" fillId="4" borderId="0" xfId="0" applyNumberFormat="1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2" fontId="5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0" fillId="9" borderId="49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quotePrefix="1" applyNumberFormat="1" applyFont="1" applyAlignment="1">
      <alignment vertical="center"/>
    </xf>
    <xf numFmtId="166" fontId="9" fillId="14" borderId="52" xfId="0" applyNumberFormat="1" applyFont="1" applyFill="1" applyBorder="1" applyAlignment="1">
      <alignment horizontal="center" vertical="center"/>
    </xf>
    <xf numFmtId="166" fontId="9" fillId="14" borderId="53" xfId="0" applyNumberFormat="1" applyFont="1" applyFill="1" applyBorder="1" applyAlignment="1">
      <alignment horizontal="center" vertical="center"/>
    </xf>
    <xf numFmtId="166" fontId="9" fillId="14" borderId="14" xfId="0" applyNumberFormat="1" applyFont="1" applyFill="1" applyBorder="1" applyAlignment="1">
      <alignment horizontal="center" vertical="center"/>
    </xf>
    <xf numFmtId="0" fontId="7" fillId="11" borderId="15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165" fontId="7" fillId="8" borderId="15" xfId="0" applyNumberFormat="1" applyFont="1" applyFill="1" applyBorder="1" applyAlignment="1" applyProtection="1">
      <alignment horizontal="center" vertical="center"/>
      <protection locked="0"/>
    </xf>
    <xf numFmtId="165" fontId="7" fillId="8" borderId="16" xfId="0" applyNumberFormat="1" applyFont="1" applyFill="1" applyBorder="1" applyAlignment="1" applyProtection="1">
      <alignment horizontal="center" vertical="center"/>
      <protection locked="0"/>
    </xf>
    <xf numFmtId="165" fontId="7" fillId="8" borderId="8" xfId="0" applyNumberFormat="1" applyFont="1" applyFill="1" applyBorder="1" applyAlignment="1" applyProtection="1">
      <alignment horizontal="center" vertical="center"/>
      <protection locked="0"/>
    </xf>
    <xf numFmtId="165" fontId="7" fillId="8" borderId="17" xfId="0" applyNumberFormat="1" applyFont="1" applyFill="1" applyBorder="1" applyAlignment="1" applyProtection="1">
      <alignment horizontal="center" vertical="center"/>
      <protection locked="0"/>
    </xf>
    <xf numFmtId="165" fontId="7" fillId="8" borderId="0" xfId="0" applyNumberFormat="1" applyFont="1" applyFill="1" applyBorder="1" applyAlignment="1" applyProtection="1">
      <alignment horizontal="center" vertical="center"/>
      <protection locked="0"/>
    </xf>
    <xf numFmtId="165" fontId="7" fillId="8" borderId="9" xfId="0" applyNumberFormat="1" applyFont="1" applyFill="1" applyBorder="1" applyAlignment="1" applyProtection="1">
      <alignment horizontal="center" vertical="center"/>
      <protection locked="0"/>
    </xf>
    <xf numFmtId="165" fontId="7" fillId="8" borderId="18" xfId="0" applyNumberFormat="1" applyFont="1" applyFill="1" applyBorder="1" applyAlignment="1" applyProtection="1">
      <alignment horizontal="center" vertical="center"/>
      <protection locked="0"/>
    </xf>
    <xf numFmtId="165" fontId="7" fillId="8" borderId="1" xfId="0" applyNumberFormat="1" applyFont="1" applyFill="1" applyBorder="1" applyAlignment="1" applyProtection="1">
      <alignment horizontal="center" vertical="center"/>
      <protection locked="0"/>
    </xf>
    <xf numFmtId="165" fontId="7" fillId="8" borderId="11" xfId="0" applyNumberFormat="1" applyFont="1" applyFill="1" applyBorder="1" applyAlignment="1" applyProtection="1">
      <alignment horizontal="center" vertical="center"/>
      <protection locked="0"/>
    </xf>
    <xf numFmtId="0" fontId="5" fillId="16" borderId="3" xfId="0" applyFont="1" applyFill="1" applyBorder="1" applyAlignment="1">
      <alignment horizontal="center" vertical="center" textRotation="255"/>
    </xf>
    <xf numFmtId="0" fontId="5" fillId="16" borderId="26" xfId="0" applyFont="1" applyFill="1" applyBorder="1" applyAlignment="1">
      <alignment horizontal="center" vertical="center" textRotation="255"/>
    </xf>
    <xf numFmtId="0" fontId="9" fillId="0" borderId="3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1" fillId="14" borderId="15" xfId="0" applyFont="1" applyFill="1" applyBorder="1" applyAlignment="1">
      <alignment horizontal="center" vertical="center"/>
    </xf>
    <xf numFmtId="0" fontId="11" fillId="14" borderId="16" xfId="0" applyFont="1" applyFill="1" applyBorder="1" applyAlignment="1">
      <alignment horizontal="center" vertical="center"/>
    </xf>
    <xf numFmtId="0" fontId="11" fillId="14" borderId="8" xfId="0" applyFont="1" applyFill="1" applyBorder="1" applyAlignment="1">
      <alignment horizontal="center" vertical="center"/>
    </xf>
    <xf numFmtId="0" fontId="11" fillId="14" borderId="24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/>
    </xf>
    <xf numFmtId="0" fontId="11" fillId="14" borderId="25" xfId="0" applyFont="1" applyFill="1" applyBorder="1" applyAlignment="1">
      <alignment horizontal="center" vertical="center"/>
    </xf>
    <xf numFmtId="0" fontId="5" fillId="16" borderId="46" xfId="0" applyFont="1" applyFill="1" applyBorder="1" applyAlignment="1">
      <alignment horizontal="center" vertical="center" textRotation="255"/>
    </xf>
    <xf numFmtId="0" fontId="5" fillId="16" borderId="47" xfId="0" applyFont="1" applyFill="1" applyBorder="1" applyAlignment="1">
      <alignment horizontal="center" vertical="center" textRotation="255"/>
    </xf>
    <xf numFmtId="0" fontId="5" fillId="15" borderId="3" xfId="0" applyFont="1" applyFill="1" applyBorder="1" applyAlignment="1">
      <alignment horizontal="center" vertical="center" textRotation="255"/>
    </xf>
    <xf numFmtId="0" fontId="5" fillId="15" borderId="26" xfId="0" applyFont="1" applyFill="1" applyBorder="1" applyAlignment="1">
      <alignment horizontal="center" vertical="center" textRotation="255"/>
    </xf>
    <xf numFmtId="165" fontId="11" fillId="0" borderId="36" xfId="0" applyNumberFormat="1" applyFont="1" applyBorder="1" applyAlignment="1">
      <alignment horizontal="center" vertical="center"/>
    </xf>
    <xf numFmtId="165" fontId="11" fillId="0" borderId="37" xfId="0" applyNumberFormat="1" applyFont="1" applyBorder="1" applyAlignment="1">
      <alignment horizontal="center" vertical="center"/>
    </xf>
    <xf numFmtId="165" fontId="11" fillId="0" borderId="50" xfId="0" applyNumberFormat="1" applyFont="1" applyBorder="1" applyAlignment="1">
      <alignment horizontal="center" vertical="center"/>
    </xf>
    <xf numFmtId="0" fontId="7" fillId="5" borderId="38" xfId="0" applyFont="1" applyFill="1" applyBorder="1" applyAlignment="1">
      <alignment horizontal="center" vertical="center" textRotation="255"/>
    </xf>
    <xf numFmtId="0" fontId="7" fillId="5" borderId="45" xfId="0" applyFont="1" applyFill="1" applyBorder="1" applyAlignment="1">
      <alignment horizontal="center" vertical="center" textRotation="255"/>
    </xf>
    <xf numFmtId="0" fontId="7" fillId="5" borderId="48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textRotation="255"/>
    </xf>
    <xf numFmtId="0" fontId="5" fillId="15" borderId="29" xfId="0" applyFont="1" applyFill="1" applyBorder="1" applyAlignment="1">
      <alignment horizontal="center" vertical="center" textRotation="255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 applyProtection="1">
      <alignment horizontal="center" vertical="center"/>
      <protection locked="0"/>
    </xf>
    <xf numFmtId="0" fontId="14" fillId="12" borderId="11" xfId="0" applyFont="1" applyFill="1" applyBorder="1" applyAlignment="1" applyProtection="1">
      <alignment horizontal="center" vertical="center"/>
      <protection locked="0"/>
    </xf>
    <xf numFmtId="2" fontId="9" fillId="11" borderId="18" xfId="0" applyNumberFormat="1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right" vertical="center"/>
    </xf>
    <xf numFmtId="0" fontId="5" fillId="4" borderId="0" xfId="0" applyFont="1" applyFill="1" applyBorder="1" applyAlignment="1">
      <alignment horizontal="right" vertical="center"/>
    </xf>
    <xf numFmtId="2" fontId="5" fillId="4" borderId="0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66" fontId="9" fillId="2" borderId="6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66" fontId="9" fillId="0" borderId="6" xfId="0" applyNumberFormat="1" applyFont="1" applyBorder="1" applyAlignment="1">
      <alignment horizontal="center" vertical="center"/>
    </xf>
    <xf numFmtId="0" fontId="15" fillId="13" borderId="0" xfId="0" applyFont="1" applyFill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 applyProtection="1">
      <alignment horizontal="center" vertical="center"/>
      <protection locked="0"/>
    </xf>
    <xf numFmtId="0" fontId="7" fillId="8" borderId="16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17" xfId="0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Border="1" applyAlignment="1" applyProtection="1">
      <alignment horizontal="center" vertical="center"/>
      <protection locked="0"/>
    </xf>
    <xf numFmtId="0" fontId="7" fillId="8" borderId="9" xfId="0" applyFont="1" applyFill="1" applyBorder="1" applyAlignment="1" applyProtection="1">
      <alignment horizontal="center" vertical="center"/>
      <protection locked="0"/>
    </xf>
    <xf numFmtId="0" fontId="7" fillId="8" borderId="18" xfId="0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7" fillId="8" borderId="11" xfId="0" applyFont="1" applyFill="1" applyBorder="1" applyAlignment="1" applyProtection="1">
      <alignment horizontal="center" vertical="center"/>
      <protection locked="0"/>
    </xf>
    <xf numFmtId="0" fontId="4" fillId="3" borderId="0" xfId="0" applyNumberFormat="1" applyFont="1" applyFill="1" applyAlignment="1">
      <alignment horizontal="left" vertical="center"/>
    </xf>
    <xf numFmtId="164" fontId="15" fillId="3" borderId="0" xfId="0" applyNumberFormat="1" applyFont="1" applyFill="1" applyAlignment="1" applyProtection="1">
      <alignment horizontal="center" vertical="center"/>
      <protection locked="0"/>
    </xf>
    <xf numFmtId="0" fontId="5" fillId="0" borderId="4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14" borderId="28" xfId="0" applyFont="1" applyFill="1" applyBorder="1" applyAlignment="1">
      <alignment horizontal="center" vertical="center" wrapText="1"/>
    </xf>
    <xf numFmtId="0" fontId="5" fillId="14" borderId="27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BFF25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A37"/>
  <sheetViews>
    <sheetView showGridLines="0" tabSelected="1" topLeftCell="A4" zoomScale="75" zoomScaleNormal="75" workbookViewId="0">
      <selection activeCell="X15" sqref="X15:Z17"/>
    </sheetView>
  </sheetViews>
  <sheetFormatPr baseColWidth="10" defaultRowHeight="15" x14ac:dyDescent="0.25"/>
  <cols>
    <col min="1" max="1" width="3.140625" style="3" customWidth="1"/>
    <col min="2" max="2" width="5.28515625" style="8" customWidth="1"/>
    <col min="3" max="4" width="18.42578125" style="8" customWidth="1"/>
    <col min="5" max="5" width="9.140625" style="3" customWidth="1"/>
    <col min="6" max="7" width="14" style="3" customWidth="1"/>
    <col min="8" max="8" width="20.7109375" style="3" customWidth="1"/>
    <col min="9" max="10" width="7.7109375" style="3" customWidth="1"/>
    <col min="11" max="22" width="4.7109375" style="3" customWidth="1"/>
    <col min="23" max="23" width="1.28515625" style="3" customWidth="1"/>
    <col min="24" max="24" width="12" style="3" customWidth="1"/>
    <col min="25" max="25" width="13.28515625" style="3" customWidth="1"/>
    <col min="26" max="26" width="19.28515625" style="3" customWidth="1"/>
  </cols>
  <sheetData>
    <row r="1" spans="1:27" ht="35.25" x14ac:dyDescent="0.25">
      <c r="A1" s="31"/>
      <c r="B1" s="134" t="s">
        <v>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7" ht="20.2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7" ht="19.5" customHeight="1" x14ac:dyDescent="0.25">
      <c r="A3" s="2"/>
      <c r="B3" s="151">
        <v>42432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4"/>
      <c r="X3" s="156" t="s">
        <v>28</v>
      </c>
      <c r="Y3" s="156"/>
      <c r="Z3" s="150">
        <f>WEEKNUM(B3,2)</f>
        <v>10</v>
      </c>
      <c r="AA3" s="30"/>
    </row>
    <row r="4" spans="1:27" ht="26.25" x14ac:dyDescent="0.25">
      <c r="A4" s="5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4"/>
      <c r="X4" s="156"/>
      <c r="Y4" s="156"/>
      <c r="Z4" s="150"/>
      <c r="AA4" s="30"/>
    </row>
    <row r="5" spans="1:27" ht="27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  <c r="Q5" s="7"/>
      <c r="R5" s="60"/>
      <c r="S5" s="60"/>
      <c r="T5" s="60"/>
      <c r="U5" s="60"/>
      <c r="V5" s="60"/>
      <c r="W5" s="4"/>
      <c r="X5" s="4"/>
      <c r="Y5" s="4"/>
      <c r="Z5" s="4"/>
    </row>
    <row r="6" spans="1:27" ht="27" customHeight="1" thickTop="1" thickBot="1" x14ac:dyDescent="0.3">
      <c r="A6" s="5"/>
      <c r="B6" s="99"/>
      <c r="C6" s="103" t="s">
        <v>1</v>
      </c>
      <c r="D6" s="104"/>
      <c r="E6" s="157" t="s">
        <v>2</v>
      </c>
      <c r="F6" s="152" t="s">
        <v>3</v>
      </c>
      <c r="G6" s="152" t="s">
        <v>4</v>
      </c>
      <c r="H6" s="154" t="s">
        <v>5</v>
      </c>
      <c r="I6" s="159" t="s">
        <v>6</v>
      </c>
      <c r="J6" s="161" t="s">
        <v>7</v>
      </c>
      <c r="K6" s="83" t="s">
        <v>8</v>
      </c>
      <c r="L6" s="84"/>
      <c r="M6" s="84"/>
      <c r="N6" s="84"/>
      <c r="O6" s="84"/>
      <c r="P6" s="84"/>
      <c r="Q6" s="84"/>
      <c r="R6" s="84"/>
      <c r="S6" s="84"/>
      <c r="T6" s="84"/>
      <c r="U6" s="84"/>
      <c r="V6" s="85"/>
      <c r="W6" s="8"/>
      <c r="X6" s="135" t="s">
        <v>29</v>
      </c>
      <c r="Y6" s="136"/>
      <c r="Z6" s="137"/>
    </row>
    <row r="7" spans="1:27" ht="27" thickBot="1" x14ac:dyDescent="0.3">
      <c r="A7" s="5"/>
      <c r="B7" s="100"/>
      <c r="C7" s="105"/>
      <c r="D7" s="106"/>
      <c r="E7" s="158"/>
      <c r="F7" s="153"/>
      <c r="G7" s="153"/>
      <c r="H7" s="155"/>
      <c r="I7" s="160"/>
      <c r="J7" s="162"/>
      <c r="K7" s="107" t="s">
        <v>9</v>
      </c>
      <c r="L7" s="81" t="s">
        <v>10</v>
      </c>
      <c r="M7" s="94" t="s">
        <v>11</v>
      </c>
      <c r="N7" s="81" t="s">
        <v>12</v>
      </c>
      <c r="O7" s="94" t="s">
        <v>13</v>
      </c>
      <c r="P7" s="81" t="s">
        <v>14</v>
      </c>
      <c r="Q7" s="94" t="s">
        <v>15</v>
      </c>
      <c r="R7" s="81" t="s">
        <v>16</v>
      </c>
      <c r="S7" s="94" t="s">
        <v>17</v>
      </c>
      <c r="T7" s="81" t="s">
        <v>18</v>
      </c>
      <c r="U7" s="94" t="s">
        <v>19</v>
      </c>
      <c r="V7" s="92" t="s">
        <v>20</v>
      </c>
      <c r="W7" s="9"/>
      <c r="X7" s="138"/>
      <c r="Y7" s="139"/>
      <c r="Z7" s="140"/>
    </row>
    <row r="8" spans="1:27" ht="27" thickBot="1" x14ac:dyDescent="0.3">
      <c r="A8" s="5"/>
      <c r="B8" s="100"/>
      <c r="C8" s="105"/>
      <c r="D8" s="106"/>
      <c r="E8" s="158"/>
      <c r="F8" s="56"/>
      <c r="G8" s="56"/>
      <c r="H8" s="56"/>
      <c r="I8" s="160"/>
      <c r="J8" s="162"/>
      <c r="K8" s="108"/>
      <c r="L8" s="82"/>
      <c r="M8" s="95"/>
      <c r="N8" s="82"/>
      <c r="O8" s="95"/>
      <c r="P8" s="82"/>
      <c r="Q8" s="95"/>
      <c r="R8" s="82"/>
      <c r="S8" s="95"/>
      <c r="T8" s="82"/>
      <c r="U8" s="95"/>
      <c r="V8" s="93"/>
      <c r="W8" s="9"/>
      <c r="X8" s="141">
        <v>3500</v>
      </c>
      <c r="Y8" s="142"/>
      <c r="Z8" s="143"/>
    </row>
    <row r="9" spans="1:27" ht="18" customHeight="1" thickTop="1" x14ac:dyDescent="0.25">
      <c r="A9" s="8"/>
      <c r="B9" s="101"/>
      <c r="C9" s="39">
        <v>0.32291666666666669</v>
      </c>
      <c r="D9" s="40">
        <v>0.33333333333333331</v>
      </c>
      <c r="E9" s="41">
        <v>3</v>
      </c>
      <c r="F9" s="42">
        <f>D9-C9</f>
        <v>1.041666666666663E-2</v>
      </c>
      <c r="G9" s="42">
        <f>J9*F9</f>
        <v>1.041666666666663E-2</v>
      </c>
      <c r="H9" s="42">
        <f>F9*E9</f>
        <v>3.1249999999999889E-2</v>
      </c>
      <c r="I9" s="43">
        <f t="shared" ref="I9:I18" si="0">E9-J9</f>
        <v>2</v>
      </c>
      <c r="J9" s="44">
        <f>SUM(K9:V9)</f>
        <v>1</v>
      </c>
      <c r="K9" s="23">
        <v>1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61"/>
      <c r="W9" s="9"/>
      <c r="X9" s="144"/>
      <c r="Y9" s="145"/>
      <c r="Z9" s="146"/>
    </row>
    <row r="10" spans="1:27" ht="18.75" customHeight="1" thickBot="1" x14ac:dyDescent="0.3">
      <c r="A10" s="8"/>
      <c r="B10" s="101"/>
      <c r="C10" s="46">
        <v>0.33333333333333331</v>
      </c>
      <c r="D10" s="35">
        <v>0.35416666666666669</v>
      </c>
      <c r="E10" s="19">
        <v>9</v>
      </c>
      <c r="F10" s="36">
        <f t="shared" ref="F10:F18" si="1">D10-C10</f>
        <v>2.083333333333337E-2</v>
      </c>
      <c r="G10" s="36">
        <f t="shared" ref="G10:G18" si="2">J10*F10</f>
        <v>4.1666666666666741E-2</v>
      </c>
      <c r="H10" s="36">
        <f t="shared" ref="H10:H18" si="3">F10*E10</f>
        <v>0.18750000000000033</v>
      </c>
      <c r="I10" s="37">
        <f t="shared" si="0"/>
        <v>7</v>
      </c>
      <c r="J10" s="38">
        <f t="shared" ref="J10:J18" si="4">SUM(K10:V10)</f>
        <v>2</v>
      </c>
      <c r="K10" s="20">
        <v>1</v>
      </c>
      <c r="L10" s="20">
        <v>0.5</v>
      </c>
      <c r="M10" s="20">
        <v>0.5</v>
      </c>
      <c r="N10" s="20"/>
      <c r="O10" s="20"/>
      <c r="P10" s="20"/>
      <c r="Q10" s="20"/>
      <c r="R10" s="20"/>
      <c r="S10" s="20"/>
      <c r="T10" s="20"/>
      <c r="U10" s="20"/>
      <c r="V10" s="47"/>
      <c r="W10" s="9"/>
      <c r="X10" s="147"/>
      <c r="Y10" s="148"/>
      <c r="Z10" s="149"/>
    </row>
    <row r="11" spans="1:27" ht="18" x14ac:dyDescent="0.25">
      <c r="A11" s="8"/>
      <c r="B11" s="101"/>
      <c r="C11" s="48">
        <v>0.35416666666666669</v>
      </c>
      <c r="D11" s="33">
        <v>0.375</v>
      </c>
      <c r="E11" s="19">
        <v>9</v>
      </c>
      <c r="F11" s="36">
        <f t="shared" si="1"/>
        <v>2.0833333333333315E-2</v>
      </c>
      <c r="G11" s="36">
        <f t="shared" si="2"/>
        <v>2.0833333333333315E-2</v>
      </c>
      <c r="H11" s="36">
        <f t="shared" si="3"/>
        <v>0.18749999999999983</v>
      </c>
      <c r="I11" s="37">
        <f t="shared" si="0"/>
        <v>8</v>
      </c>
      <c r="J11" s="38">
        <f t="shared" si="4"/>
        <v>1</v>
      </c>
      <c r="K11" s="20"/>
      <c r="L11" s="20"/>
      <c r="M11" s="20"/>
      <c r="N11" s="20"/>
      <c r="O11" s="20">
        <v>1</v>
      </c>
      <c r="P11" s="20"/>
      <c r="Q11" s="20"/>
      <c r="R11" s="20"/>
      <c r="S11" s="20"/>
      <c r="T11" s="20"/>
      <c r="U11" s="20"/>
      <c r="V11" s="47"/>
      <c r="W11" s="9"/>
      <c r="X11" s="9"/>
      <c r="Y11" s="9"/>
    </row>
    <row r="12" spans="1:27" ht="18" customHeight="1" thickBot="1" x14ac:dyDescent="0.3">
      <c r="A12" s="8"/>
      <c r="B12" s="101"/>
      <c r="C12" s="48">
        <v>0.375</v>
      </c>
      <c r="D12" s="33">
        <v>0.39583333333333331</v>
      </c>
      <c r="E12" s="19">
        <v>9</v>
      </c>
      <c r="F12" s="36">
        <f t="shared" si="1"/>
        <v>2.0833333333333315E-2</v>
      </c>
      <c r="G12" s="36">
        <f t="shared" si="2"/>
        <v>2.0833333333333315E-2</v>
      </c>
      <c r="H12" s="36">
        <f t="shared" si="3"/>
        <v>0.18749999999999983</v>
      </c>
      <c r="I12" s="37">
        <f t="shared" si="0"/>
        <v>8</v>
      </c>
      <c r="J12" s="38">
        <f t="shared" si="4"/>
        <v>1</v>
      </c>
      <c r="K12" s="20"/>
      <c r="L12" s="20"/>
      <c r="M12" s="20"/>
      <c r="N12" s="20"/>
      <c r="O12" s="20">
        <v>1</v>
      </c>
      <c r="P12" s="20"/>
      <c r="Q12" s="20"/>
      <c r="R12" s="20"/>
      <c r="S12" s="20"/>
      <c r="T12" s="20"/>
      <c r="U12" s="20"/>
      <c r="V12" s="47"/>
      <c r="W12" s="9"/>
      <c r="X12" s="9"/>
      <c r="Y12" s="9"/>
    </row>
    <row r="13" spans="1:27" ht="18" x14ac:dyDescent="0.25">
      <c r="A13" s="8"/>
      <c r="B13" s="101"/>
      <c r="C13" s="48">
        <v>0.39583333333333331</v>
      </c>
      <c r="D13" s="33">
        <v>0.41666666666666669</v>
      </c>
      <c r="E13" s="19">
        <v>9</v>
      </c>
      <c r="F13" s="36">
        <f t="shared" si="1"/>
        <v>2.083333333333337E-2</v>
      </c>
      <c r="G13" s="36">
        <f t="shared" si="2"/>
        <v>2.083333333333337E-2</v>
      </c>
      <c r="H13" s="36">
        <f t="shared" si="3"/>
        <v>0.18750000000000033</v>
      </c>
      <c r="I13" s="37">
        <f t="shared" si="0"/>
        <v>8</v>
      </c>
      <c r="J13" s="38">
        <f t="shared" si="4"/>
        <v>1</v>
      </c>
      <c r="K13" s="20"/>
      <c r="L13" s="20"/>
      <c r="M13" s="20"/>
      <c r="N13" s="20"/>
      <c r="O13" s="20">
        <v>1</v>
      </c>
      <c r="P13" s="20"/>
      <c r="Q13" s="20"/>
      <c r="R13" s="20"/>
      <c r="S13" s="20"/>
      <c r="T13" s="20"/>
      <c r="U13" s="20"/>
      <c r="V13" s="47"/>
      <c r="W13" s="9"/>
      <c r="X13" s="66" t="s">
        <v>21</v>
      </c>
      <c r="Y13" s="67"/>
      <c r="Z13" s="68"/>
    </row>
    <row r="14" spans="1:27" ht="18" customHeight="1" thickBot="1" x14ac:dyDescent="0.3">
      <c r="A14" s="8"/>
      <c r="B14" s="101"/>
      <c r="C14" s="48">
        <v>0.41666666666666669</v>
      </c>
      <c r="D14" s="33">
        <v>0.4375</v>
      </c>
      <c r="E14" s="19">
        <v>9</v>
      </c>
      <c r="F14" s="36">
        <f t="shared" si="1"/>
        <v>2.0833333333333315E-2</v>
      </c>
      <c r="G14" s="36">
        <f t="shared" si="2"/>
        <v>4.166666666666663E-2</v>
      </c>
      <c r="H14" s="36">
        <f t="shared" si="3"/>
        <v>0.18749999999999983</v>
      </c>
      <c r="I14" s="37">
        <f t="shared" si="0"/>
        <v>7</v>
      </c>
      <c r="J14" s="38">
        <f t="shared" si="4"/>
        <v>2</v>
      </c>
      <c r="K14" s="20"/>
      <c r="L14" s="20"/>
      <c r="M14" s="20"/>
      <c r="N14" s="20">
        <v>1</v>
      </c>
      <c r="O14" s="20">
        <v>1</v>
      </c>
      <c r="P14" s="20"/>
      <c r="Q14" s="20"/>
      <c r="R14" s="20"/>
      <c r="S14" s="20"/>
      <c r="T14" s="20"/>
      <c r="U14" s="20"/>
      <c r="V14" s="47"/>
      <c r="W14" s="9"/>
      <c r="X14" s="69"/>
      <c r="Y14" s="70"/>
      <c r="Z14" s="71"/>
    </row>
    <row r="15" spans="1:27" ht="18" customHeight="1" x14ac:dyDescent="0.25">
      <c r="A15" s="8"/>
      <c r="B15" s="101"/>
      <c r="C15" s="48">
        <v>0.4375</v>
      </c>
      <c r="D15" s="33">
        <v>0.45833333333333331</v>
      </c>
      <c r="E15" s="19">
        <v>9</v>
      </c>
      <c r="F15" s="36">
        <f t="shared" si="1"/>
        <v>2.0833333333333315E-2</v>
      </c>
      <c r="G15" s="36">
        <f t="shared" si="2"/>
        <v>6.2499999999999944E-2</v>
      </c>
      <c r="H15" s="36">
        <f t="shared" si="3"/>
        <v>0.18749999999999983</v>
      </c>
      <c r="I15" s="37">
        <f t="shared" si="0"/>
        <v>6</v>
      </c>
      <c r="J15" s="38">
        <f t="shared" si="4"/>
        <v>3</v>
      </c>
      <c r="K15" s="20"/>
      <c r="L15" s="20"/>
      <c r="M15" s="20"/>
      <c r="N15" s="20">
        <v>2</v>
      </c>
      <c r="O15" s="20">
        <v>1</v>
      </c>
      <c r="P15" s="20"/>
      <c r="Q15" s="20"/>
      <c r="R15" s="20"/>
      <c r="S15" s="20"/>
      <c r="T15" s="20"/>
      <c r="U15" s="20"/>
      <c r="V15" s="47"/>
      <c r="W15" s="9"/>
      <c r="X15" s="72">
        <f ca="1">SUM(INDIRECT("H"&amp;MATCH(X23,C1:C18,0)):INDIRECT("H"&amp;MATCH(X29,D1:D18,0)))-SUM(INDIRECT("G"&amp;MATCH(X23,C1:C18,0)):INDIRECT("G"&amp;MATCH(X29,D1:D18,0)))-B34</f>
        <v>0.39583333333333326</v>
      </c>
      <c r="Y15" s="73"/>
      <c r="Z15" s="74"/>
    </row>
    <row r="16" spans="1:27" ht="18.75" customHeight="1" x14ac:dyDescent="0.25">
      <c r="A16" s="8"/>
      <c r="B16" s="101"/>
      <c r="C16" s="49">
        <v>0.45833333333333331</v>
      </c>
      <c r="D16" s="34">
        <v>0.47916666666666669</v>
      </c>
      <c r="E16" s="19">
        <v>9</v>
      </c>
      <c r="F16" s="36">
        <f t="shared" si="1"/>
        <v>2.083333333333337E-2</v>
      </c>
      <c r="G16" s="36">
        <f t="shared" si="2"/>
        <v>6.2500000000000111E-2</v>
      </c>
      <c r="H16" s="36">
        <f t="shared" si="3"/>
        <v>0.18750000000000033</v>
      </c>
      <c r="I16" s="37">
        <f t="shared" si="0"/>
        <v>6</v>
      </c>
      <c r="J16" s="38">
        <f t="shared" si="4"/>
        <v>3</v>
      </c>
      <c r="K16" s="20"/>
      <c r="L16" s="20"/>
      <c r="M16" s="20"/>
      <c r="N16" s="20">
        <v>2</v>
      </c>
      <c r="O16" s="20">
        <v>1</v>
      </c>
      <c r="P16" s="20"/>
      <c r="Q16" s="20"/>
      <c r="R16" s="20"/>
      <c r="S16" s="20"/>
      <c r="T16" s="20"/>
      <c r="U16" s="20"/>
      <c r="V16" s="47"/>
      <c r="W16" s="9"/>
      <c r="X16" s="75"/>
      <c r="Y16" s="76"/>
      <c r="Z16" s="77"/>
    </row>
    <row r="17" spans="1:26" ht="18.75" thickBot="1" x14ac:dyDescent="0.3">
      <c r="A17" s="10"/>
      <c r="B17" s="101"/>
      <c r="C17" s="48">
        <v>0.47916666666666669</v>
      </c>
      <c r="D17" s="33">
        <v>0.5</v>
      </c>
      <c r="E17" s="19">
        <v>9</v>
      </c>
      <c r="F17" s="36">
        <f t="shared" si="1"/>
        <v>2.0833333333333315E-2</v>
      </c>
      <c r="G17" s="36">
        <f t="shared" si="2"/>
        <v>0</v>
      </c>
      <c r="H17" s="36">
        <f t="shared" si="3"/>
        <v>0.18749999999999983</v>
      </c>
      <c r="I17" s="37">
        <f t="shared" si="0"/>
        <v>9</v>
      </c>
      <c r="J17" s="38">
        <f t="shared" si="4"/>
        <v>0</v>
      </c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47"/>
      <c r="W17" s="9"/>
      <c r="X17" s="78"/>
      <c r="Y17" s="79"/>
      <c r="Z17" s="80"/>
    </row>
    <row r="18" spans="1:26" ht="18.75" customHeight="1" thickBot="1" x14ac:dyDescent="0.3">
      <c r="A18" s="8"/>
      <c r="B18" s="101"/>
      <c r="C18" s="50">
        <v>0.5</v>
      </c>
      <c r="D18" s="51">
        <v>0.52083333333333337</v>
      </c>
      <c r="E18" s="18">
        <v>9</v>
      </c>
      <c r="F18" s="52">
        <f t="shared" si="1"/>
        <v>2.083333333333337E-2</v>
      </c>
      <c r="G18" s="52">
        <f t="shared" si="2"/>
        <v>0</v>
      </c>
      <c r="H18" s="52">
        <f t="shared" si="3"/>
        <v>0.18750000000000033</v>
      </c>
      <c r="I18" s="37">
        <f t="shared" si="0"/>
        <v>9</v>
      </c>
      <c r="J18" s="53">
        <f t="shared" si="4"/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54"/>
      <c r="W18" s="9"/>
      <c r="Z18" s="7"/>
    </row>
    <row r="19" spans="1:26" ht="18.75" customHeight="1" thickTop="1" thickBot="1" x14ac:dyDescent="0.3">
      <c r="A19" s="8"/>
      <c r="B19" s="100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8"/>
      <c r="W19" s="9"/>
      <c r="X19" s="62"/>
      <c r="Z19" s="7"/>
    </row>
    <row r="20" spans="1:26" ht="18" customHeight="1" thickTop="1" thickBot="1" x14ac:dyDescent="0.3">
      <c r="A20" s="8"/>
      <c r="B20" s="101"/>
      <c r="C20" s="39">
        <v>0.5625</v>
      </c>
      <c r="D20" s="40">
        <v>0.58333333333333337</v>
      </c>
      <c r="E20" s="41">
        <v>5</v>
      </c>
      <c r="F20" s="42">
        <f>D20-C20</f>
        <v>2.083333333333337E-2</v>
      </c>
      <c r="G20" s="42">
        <f>J20*F20</f>
        <v>0.10416666666666685</v>
      </c>
      <c r="H20" s="42">
        <f t="shared" ref="H20:H28" si="5">F20*E20</f>
        <v>0.10416666666666685</v>
      </c>
      <c r="I20" s="43">
        <f t="shared" ref="I20:I26" si="6">E20-J20</f>
        <v>0</v>
      </c>
      <c r="J20" s="44">
        <f>SUM(K20:V20)</f>
        <v>5</v>
      </c>
      <c r="K20" s="22">
        <f>E20</f>
        <v>5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45"/>
      <c r="W20" s="9"/>
    </row>
    <row r="21" spans="1:26" ht="18" customHeight="1" x14ac:dyDescent="0.25">
      <c r="A21" s="8"/>
      <c r="B21" s="101"/>
      <c r="C21" s="48">
        <v>0.58333333333333337</v>
      </c>
      <c r="D21" s="33">
        <v>0.60416666666666663</v>
      </c>
      <c r="E21" s="19">
        <v>6</v>
      </c>
      <c r="F21" s="36">
        <f t="shared" ref="F21:F28" si="7">D21-C21</f>
        <v>2.0833333333333259E-2</v>
      </c>
      <c r="G21" s="36">
        <f t="shared" ref="G21:G28" si="8">J21*F21</f>
        <v>0.12499999999999956</v>
      </c>
      <c r="H21" s="36">
        <f t="shared" si="5"/>
        <v>0.12499999999999956</v>
      </c>
      <c r="I21" s="37">
        <f t="shared" si="6"/>
        <v>0</v>
      </c>
      <c r="J21" s="38">
        <f t="shared" ref="J21:J26" si="9">SUM(K21:V21)</f>
        <v>6</v>
      </c>
      <c r="K21" s="20">
        <f>E21</f>
        <v>6</v>
      </c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47"/>
      <c r="W21" s="9"/>
      <c r="X21" s="66" t="s">
        <v>31</v>
      </c>
      <c r="Y21" s="67"/>
      <c r="Z21" s="68"/>
    </row>
    <row r="22" spans="1:26" ht="18" customHeight="1" thickBot="1" x14ac:dyDescent="0.3">
      <c r="A22" s="8"/>
      <c r="B22" s="101"/>
      <c r="C22" s="48">
        <v>0.60416666666666663</v>
      </c>
      <c r="D22" s="33">
        <v>0.625</v>
      </c>
      <c r="E22" s="19">
        <v>6</v>
      </c>
      <c r="F22" s="36">
        <f t="shared" si="7"/>
        <v>2.083333333333337E-2</v>
      </c>
      <c r="G22" s="36">
        <f t="shared" si="8"/>
        <v>4.1666666666666741E-2</v>
      </c>
      <c r="H22" s="36">
        <f t="shared" si="5"/>
        <v>0.12500000000000022</v>
      </c>
      <c r="I22" s="37">
        <f t="shared" si="6"/>
        <v>4</v>
      </c>
      <c r="J22" s="38">
        <f t="shared" si="9"/>
        <v>2</v>
      </c>
      <c r="K22" s="20">
        <v>1</v>
      </c>
      <c r="L22" s="20">
        <v>0.5</v>
      </c>
      <c r="M22" s="20">
        <v>0.5</v>
      </c>
      <c r="N22" s="20"/>
      <c r="O22" s="20"/>
      <c r="P22" s="20"/>
      <c r="Q22" s="20"/>
      <c r="R22" s="20"/>
      <c r="S22" s="20"/>
      <c r="T22" s="20"/>
      <c r="U22" s="20"/>
      <c r="V22" s="47"/>
      <c r="W22" s="9"/>
      <c r="X22" s="69"/>
      <c r="Y22" s="70"/>
      <c r="Z22" s="71"/>
    </row>
    <row r="23" spans="1:26" ht="18" customHeight="1" x14ac:dyDescent="0.25">
      <c r="A23" s="8"/>
      <c r="B23" s="101"/>
      <c r="C23" s="48">
        <v>0.625</v>
      </c>
      <c r="D23" s="33">
        <v>0.64583333333333337</v>
      </c>
      <c r="E23" s="19">
        <v>6</v>
      </c>
      <c r="F23" s="36">
        <f t="shared" si="7"/>
        <v>2.083333333333337E-2</v>
      </c>
      <c r="G23" s="36">
        <f t="shared" si="8"/>
        <v>0</v>
      </c>
      <c r="H23" s="36">
        <f t="shared" si="5"/>
        <v>0.12500000000000022</v>
      </c>
      <c r="I23" s="37">
        <f t="shared" si="6"/>
        <v>6</v>
      </c>
      <c r="J23" s="38">
        <f t="shared" si="9"/>
        <v>0</v>
      </c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47"/>
      <c r="W23" s="9"/>
      <c r="X23" s="72">
        <v>0.32291666666666669</v>
      </c>
      <c r="Y23" s="73"/>
      <c r="Z23" s="74"/>
    </row>
    <row r="24" spans="1:26" ht="18" customHeight="1" x14ac:dyDescent="0.25">
      <c r="A24" s="8"/>
      <c r="B24" s="101"/>
      <c r="C24" s="48">
        <v>0.64583333333333337</v>
      </c>
      <c r="D24" s="33">
        <v>0.66666666666666663</v>
      </c>
      <c r="E24" s="19">
        <v>6</v>
      </c>
      <c r="F24" s="36">
        <f t="shared" si="7"/>
        <v>2.0833333333333259E-2</v>
      </c>
      <c r="G24" s="36">
        <f t="shared" si="8"/>
        <v>0</v>
      </c>
      <c r="H24" s="36">
        <f t="shared" si="5"/>
        <v>0.12499999999999956</v>
      </c>
      <c r="I24" s="37">
        <f t="shared" si="6"/>
        <v>6</v>
      </c>
      <c r="J24" s="38">
        <f t="shared" si="9"/>
        <v>0</v>
      </c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47"/>
      <c r="W24" s="9"/>
      <c r="X24" s="75"/>
      <c r="Y24" s="76"/>
      <c r="Z24" s="77"/>
    </row>
    <row r="25" spans="1:26" ht="18" customHeight="1" thickBot="1" x14ac:dyDescent="0.3">
      <c r="A25" s="8"/>
      <c r="B25" s="101"/>
      <c r="C25" s="48">
        <v>0.66666666666666663</v>
      </c>
      <c r="D25" s="33">
        <v>0.6875</v>
      </c>
      <c r="E25" s="19">
        <v>6</v>
      </c>
      <c r="F25" s="36">
        <f t="shared" si="7"/>
        <v>2.083333333333337E-2</v>
      </c>
      <c r="G25" s="36">
        <f t="shared" si="8"/>
        <v>0</v>
      </c>
      <c r="H25" s="36">
        <f t="shared" si="5"/>
        <v>0.12500000000000022</v>
      </c>
      <c r="I25" s="37">
        <f t="shared" si="6"/>
        <v>6</v>
      </c>
      <c r="J25" s="38">
        <f t="shared" si="9"/>
        <v>0</v>
      </c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47"/>
      <c r="W25" s="9"/>
      <c r="X25" s="78"/>
      <c r="Y25" s="79"/>
      <c r="Z25" s="80"/>
    </row>
    <row r="26" spans="1:26" ht="18.75" customHeight="1" thickBot="1" x14ac:dyDescent="0.3">
      <c r="A26" s="8"/>
      <c r="B26" s="101"/>
      <c r="C26" s="48">
        <v>0.6875</v>
      </c>
      <c r="D26" s="33">
        <v>0.70833333333333337</v>
      </c>
      <c r="E26" s="19">
        <v>6</v>
      </c>
      <c r="F26" s="36">
        <f t="shared" si="7"/>
        <v>2.083333333333337E-2</v>
      </c>
      <c r="G26" s="36">
        <f t="shared" si="8"/>
        <v>0</v>
      </c>
      <c r="H26" s="36">
        <f t="shared" si="5"/>
        <v>0.12500000000000022</v>
      </c>
      <c r="I26" s="37">
        <f t="shared" si="6"/>
        <v>6</v>
      </c>
      <c r="J26" s="38">
        <f t="shared" si="9"/>
        <v>0</v>
      </c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47"/>
      <c r="W26" s="9"/>
    </row>
    <row r="27" spans="1:26" ht="18.75" customHeight="1" x14ac:dyDescent="0.25">
      <c r="A27" s="8"/>
      <c r="B27" s="101"/>
      <c r="C27" s="48">
        <v>0.70833333333333337</v>
      </c>
      <c r="D27" s="33">
        <v>0.72916666666666663</v>
      </c>
      <c r="E27" s="19">
        <v>6</v>
      </c>
      <c r="F27" s="36">
        <f t="shared" si="7"/>
        <v>2.0833333333333259E-2</v>
      </c>
      <c r="G27" s="36">
        <f t="shared" si="8"/>
        <v>0</v>
      </c>
      <c r="H27" s="36">
        <f t="shared" si="5"/>
        <v>0.12499999999999956</v>
      </c>
      <c r="I27" s="37"/>
      <c r="J27" s="38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47"/>
      <c r="W27" s="9"/>
      <c r="X27" s="66" t="s">
        <v>30</v>
      </c>
      <c r="Y27" s="67"/>
      <c r="Z27" s="68"/>
    </row>
    <row r="28" spans="1:26" ht="18.75" customHeight="1" thickBot="1" x14ac:dyDescent="0.3">
      <c r="A28" s="8"/>
      <c r="B28" s="102"/>
      <c r="C28" s="50">
        <v>0.72916666666666663</v>
      </c>
      <c r="D28" s="51">
        <v>0.75</v>
      </c>
      <c r="E28" s="18">
        <v>6</v>
      </c>
      <c r="F28" s="52">
        <f t="shared" si="7"/>
        <v>2.083333333333337E-2</v>
      </c>
      <c r="G28" s="52">
        <f t="shared" si="8"/>
        <v>0</v>
      </c>
      <c r="H28" s="52">
        <f t="shared" si="5"/>
        <v>0.12500000000000022</v>
      </c>
      <c r="I28" s="55"/>
      <c r="J28" s="53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54"/>
      <c r="W28" s="9"/>
      <c r="X28" s="69"/>
      <c r="Y28" s="70"/>
      <c r="Z28" s="71"/>
    </row>
    <row r="29" spans="1:26" ht="17.25" customHeight="1" thickTop="1" x14ac:dyDescent="0.25">
      <c r="A29" s="8"/>
      <c r="C29" s="17"/>
      <c r="D29" s="17"/>
      <c r="E29" s="17"/>
      <c r="F29" s="17"/>
      <c r="G29" s="17"/>
      <c r="H29" s="17"/>
      <c r="I29" s="15"/>
      <c r="J29" s="15"/>
      <c r="K29" s="16"/>
      <c r="L29" s="116"/>
      <c r="M29" s="117"/>
      <c r="N29" s="117"/>
      <c r="O29" s="117"/>
      <c r="P29" s="117"/>
      <c r="Q29" s="118"/>
      <c r="R29" s="118"/>
      <c r="S29" s="57"/>
      <c r="T29" s="57"/>
      <c r="U29" s="57"/>
      <c r="V29" s="57"/>
      <c r="W29" s="9"/>
      <c r="X29" s="72">
        <v>0.52083333333333337</v>
      </c>
      <c r="Y29" s="73"/>
      <c r="Z29" s="74"/>
    </row>
    <row r="30" spans="1:26" ht="17.25" customHeight="1" x14ac:dyDescent="0.25">
      <c r="A30" s="8"/>
      <c r="C30" s="17"/>
      <c r="D30" s="17"/>
      <c r="E30" s="17"/>
      <c r="F30" s="17"/>
      <c r="G30" s="17"/>
      <c r="H30" s="17"/>
      <c r="I30" s="15"/>
      <c r="J30" s="15"/>
      <c r="K30" s="16"/>
      <c r="L30" s="32"/>
      <c r="M30" s="58"/>
      <c r="N30" s="58"/>
      <c r="O30" s="58"/>
      <c r="P30" s="58"/>
      <c r="Q30" s="59"/>
      <c r="R30" s="59"/>
      <c r="S30" s="57"/>
      <c r="T30" s="57"/>
      <c r="U30" s="57"/>
      <c r="V30" s="57"/>
      <c r="W30" s="9"/>
      <c r="X30" s="75"/>
      <c r="Y30" s="76"/>
      <c r="Z30" s="77"/>
    </row>
    <row r="31" spans="1:26" ht="17.25" customHeight="1" thickBot="1" x14ac:dyDescent="0.3">
      <c r="A31" s="8"/>
      <c r="C31" s="17"/>
      <c r="D31" s="17"/>
      <c r="E31" s="17"/>
      <c r="F31" s="17"/>
      <c r="G31" s="17"/>
      <c r="H31" s="17"/>
      <c r="I31" s="15"/>
      <c r="J31" s="15"/>
      <c r="K31" s="16"/>
      <c r="L31" s="32"/>
      <c r="M31" s="58"/>
      <c r="N31" s="58"/>
      <c r="O31" s="58"/>
      <c r="P31" s="58"/>
      <c r="Q31" s="59"/>
      <c r="R31" s="59"/>
      <c r="S31" s="57"/>
      <c r="T31" s="57"/>
      <c r="U31" s="57"/>
      <c r="V31" s="57"/>
      <c r="W31" s="9"/>
      <c r="X31" s="78"/>
      <c r="Y31" s="79"/>
      <c r="Z31" s="80"/>
    </row>
    <row r="32" spans="1:26" ht="16.5" customHeight="1" thickBot="1" x14ac:dyDescent="0.3">
      <c r="A32" s="11"/>
      <c r="B32" s="86" t="s">
        <v>22</v>
      </c>
      <c r="C32" s="87"/>
      <c r="D32" s="88"/>
      <c r="E32" s="109" t="s">
        <v>23</v>
      </c>
      <c r="F32" s="109"/>
      <c r="G32" s="109"/>
      <c r="H32" s="109"/>
      <c r="I32" s="109"/>
      <c r="J32" s="129" t="s">
        <v>24</v>
      </c>
      <c r="K32" s="129"/>
      <c r="L32" s="129"/>
      <c r="M32" s="11"/>
      <c r="N32" s="125" t="s">
        <v>25</v>
      </c>
      <c r="O32" s="126"/>
      <c r="P32" s="119" t="s">
        <v>26</v>
      </c>
      <c r="Q32" s="120"/>
      <c r="R32" s="121"/>
      <c r="S32" s="119" t="s">
        <v>27</v>
      </c>
      <c r="T32" s="120"/>
      <c r="U32" s="121"/>
      <c r="V32" s="11"/>
      <c r="W32" s="14"/>
    </row>
    <row r="33" spans="1:26" ht="16.5" customHeight="1" x14ac:dyDescent="0.25">
      <c r="A33" s="11"/>
      <c r="B33" s="89"/>
      <c r="C33" s="90"/>
      <c r="D33" s="91"/>
      <c r="E33" s="110"/>
      <c r="F33" s="110"/>
      <c r="G33" s="110"/>
      <c r="H33" s="110"/>
      <c r="I33" s="110"/>
      <c r="J33" s="130"/>
      <c r="K33" s="130"/>
      <c r="L33" s="130"/>
      <c r="M33" s="11"/>
      <c r="N33" s="127"/>
      <c r="O33" s="128"/>
      <c r="P33" s="122"/>
      <c r="Q33" s="123"/>
      <c r="R33" s="124"/>
      <c r="S33" s="122"/>
      <c r="T33" s="123"/>
      <c r="U33" s="124"/>
      <c r="V33" s="11"/>
      <c r="W33" s="14"/>
    </row>
    <row r="34" spans="1:26" ht="36" customHeight="1" thickBot="1" x14ac:dyDescent="0.3">
      <c r="A34" s="13"/>
      <c r="B34" s="63">
        <f>X8/N34/24</f>
        <v>1.0416666666666667</v>
      </c>
      <c r="C34" s="64"/>
      <c r="D34" s="65"/>
      <c r="E34" s="131">
        <f>G29</f>
        <v>0</v>
      </c>
      <c r="F34" s="132"/>
      <c r="G34" s="132"/>
      <c r="H34" s="132"/>
      <c r="I34" s="132"/>
      <c r="J34" s="133">
        <f>B34+E34</f>
        <v>1.0416666666666667</v>
      </c>
      <c r="K34" s="132"/>
      <c r="L34" s="132"/>
      <c r="M34" s="13"/>
      <c r="N34" s="111">
        <v>140</v>
      </c>
      <c r="O34" s="112"/>
      <c r="P34" s="113" t="e">
        <f ca="1">X15/(B34+#REF!)/24</f>
        <v>#REF!</v>
      </c>
      <c r="Q34" s="114"/>
      <c r="R34" s="114"/>
      <c r="S34" s="113" t="e">
        <f ca="1">X15/(J34+#REF!)/24</f>
        <v>#REF!</v>
      </c>
      <c r="T34" s="114"/>
      <c r="U34" s="115"/>
      <c r="V34" s="13"/>
      <c r="W34" s="14"/>
    </row>
    <row r="35" spans="1:26" s="29" customFormat="1" ht="19.5" customHeight="1" x14ac:dyDescent="0.25">
      <c r="A35" s="13"/>
      <c r="B35" s="12"/>
      <c r="C35" s="24"/>
      <c r="D35" s="24"/>
      <c r="E35" s="24"/>
      <c r="F35" s="25"/>
      <c r="G35" s="25"/>
      <c r="H35" s="25"/>
      <c r="I35" s="25"/>
      <c r="J35" s="24"/>
      <c r="K35" s="25"/>
      <c r="L35" s="25"/>
      <c r="M35" s="13"/>
      <c r="N35" s="26"/>
      <c r="O35" s="27"/>
      <c r="P35" s="28"/>
      <c r="Q35" s="25"/>
      <c r="R35" s="25"/>
      <c r="S35" s="28"/>
      <c r="T35" s="25"/>
      <c r="U35" s="25"/>
      <c r="V35" s="13"/>
      <c r="W35" s="14"/>
      <c r="X35" s="3"/>
      <c r="Y35" s="3"/>
      <c r="Z35" s="3"/>
    </row>
    <row r="36" spans="1:26" x14ac:dyDescent="0.25">
      <c r="B36" s="3"/>
      <c r="C36" s="3"/>
      <c r="D36" s="3"/>
    </row>
    <row r="37" spans="1:26" x14ac:dyDescent="0.25">
      <c r="B37" s="3"/>
      <c r="C37" s="3"/>
      <c r="D37" s="3"/>
    </row>
  </sheetData>
  <mergeCells count="48">
    <mergeCell ref="B1:Z1"/>
    <mergeCell ref="X6:Z7"/>
    <mergeCell ref="X8:Z10"/>
    <mergeCell ref="Z3:Z4"/>
    <mergeCell ref="B3:V4"/>
    <mergeCell ref="F6:F7"/>
    <mergeCell ref="G6:G7"/>
    <mergeCell ref="H6:H7"/>
    <mergeCell ref="X3:Y4"/>
    <mergeCell ref="E6:E8"/>
    <mergeCell ref="I6:I8"/>
    <mergeCell ref="J6:J8"/>
    <mergeCell ref="O7:O8"/>
    <mergeCell ref="N7:N8"/>
    <mergeCell ref="M7:M8"/>
    <mergeCell ref="E32:I33"/>
    <mergeCell ref="N34:O34"/>
    <mergeCell ref="L29:P29"/>
    <mergeCell ref="P32:R33"/>
    <mergeCell ref="N32:O33"/>
    <mergeCell ref="J32:L33"/>
    <mergeCell ref="E34:I34"/>
    <mergeCell ref="J34:L34"/>
    <mergeCell ref="L7:L8"/>
    <mergeCell ref="K6:V6"/>
    <mergeCell ref="X15:Z17"/>
    <mergeCell ref="X13:Z14"/>
    <mergeCell ref="B32:D33"/>
    <mergeCell ref="V7:V8"/>
    <mergeCell ref="U7:U8"/>
    <mergeCell ref="T7:T8"/>
    <mergeCell ref="S7:S8"/>
    <mergeCell ref="R7:R8"/>
    <mergeCell ref="C19:V19"/>
    <mergeCell ref="B6:B28"/>
    <mergeCell ref="C6:D8"/>
    <mergeCell ref="K7:K8"/>
    <mergeCell ref="Q7:Q8"/>
    <mergeCell ref="P7:P8"/>
    <mergeCell ref="B34:D34"/>
    <mergeCell ref="X21:Z22"/>
    <mergeCell ref="X23:Z25"/>
    <mergeCell ref="X27:Z28"/>
    <mergeCell ref="X29:Z31"/>
    <mergeCell ref="P34:R34"/>
    <mergeCell ref="S34:U34"/>
    <mergeCell ref="Q29:R29"/>
    <mergeCell ref="S32:U33"/>
  </mergeCells>
  <conditionalFormatting sqref="W32:W35">
    <cfRule type="cellIs" dxfId="4" priority="37" operator="greaterThan">
      <formula>0</formula>
    </cfRule>
    <cfRule type="cellIs" dxfId="3" priority="38" operator="lessThan">
      <formula>0</formula>
    </cfRule>
  </conditionalFormatting>
  <conditionalFormatting sqref="E20:E28">
    <cfRule type="cellIs" dxfId="2" priority="33" stopIfTrue="1" operator="lessThan">
      <formula>J20</formula>
    </cfRule>
  </conditionalFormatting>
  <conditionalFormatting sqref="E9:E16">
    <cfRule type="cellIs" dxfId="1" priority="18" operator="lessThan">
      <formula>J9</formula>
    </cfRule>
  </conditionalFormatting>
  <conditionalFormatting sqref="E17:E18">
    <cfRule type="cellIs" dxfId="0" priority="1" operator="lessThan">
      <formula>J17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Lundi</vt:lpstr>
      <vt:lpstr>Lundi!Zone_d_impression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Gérard</cp:lastModifiedBy>
  <cp:lastPrinted>2020-02-29T22:25:17Z</cp:lastPrinted>
  <dcterms:created xsi:type="dcterms:W3CDTF">2020-02-29T13:03:42Z</dcterms:created>
  <dcterms:modified xsi:type="dcterms:W3CDTF">2020-03-05T11:00:50Z</dcterms:modified>
</cp:coreProperties>
</file>