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160"/>
  </bookViews>
  <sheets>
    <sheet name="Plan d'action corners" sheetId="1" r:id="rId1"/>
    <sheet name="source 1" sheetId="4" r:id="rId2"/>
    <sheet name="source 2" sheetId="2" r:id="rId3"/>
    <sheet name="source 3" sheetId="3" r:id="rId4"/>
  </sheets>
  <externalReferences>
    <externalReference r:id="rId5"/>
  </externalReferences>
  <definedNames>
    <definedName name="_xlnm._FilterDatabase" localSheetId="0" hidden="1">'Plan d''action corners'!$A$50:$Q$51</definedName>
    <definedName name="_xlnm._FilterDatabase" localSheetId="1" hidden="1">'source 1'!$A$1:$N$1</definedName>
    <definedName name="_xlnm._FilterDatabase" localSheetId="2" hidden="1">'source 2'!$A$1:$B$1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B6" i="1"/>
  <c r="H77" i="4"/>
  <c r="E77" i="4"/>
  <c r="G62" i="4"/>
  <c r="H58" i="4"/>
  <c r="G58" i="4"/>
  <c r="E58" i="4"/>
  <c r="D58" i="4"/>
  <c r="G77" i="4"/>
  <c r="I77" i="4" s="1"/>
  <c r="D77" i="4"/>
  <c r="H65" i="4"/>
  <c r="G65" i="4"/>
  <c r="E65" i="4"/>
  <c r="D65" i="4"/>
  <c r="G68" i="4"/>
  <c r="G80" i="4"/>
  <c r="E82" i="4"/>
  <c r="E6" i="1" l="1"/>
  <c r="I5" i="1"/>
  <c r="J58" i="4"/>
  <c r="H74" i="4"/>
  <c r="E80" i="4"/>
  <c r="H68" i="4"/>
  <c r="I68" i="4" s="1"/>
  <c r="D83" i="4"/>
  <c r="D71" i="4"/>
  <c r="E74" i="4"/>
  <c r="I65" i="4"/>
  <c r="F58" i="4"/>
  <c r="G74" i="4"/>
  <c r="I58" i="4"/>
  <c r="H71" i="4"/>
  <c r="H80" i="4"/>
  <c r="I80" i="4" s="1"/>
  <c r="E68" i="4"/>
  <c r="E71" i="4"/>
  <c r="J65" i="4"/>
  <c r="F65" i="4"/>
  <c r="J77" i="4"/>
  <c r="F77" i="4"/>
  <c r="G70" i="4"/>
  <c r="G76" i="4"/>
  <c r="E83" i="4"/>
  <c r="H64" i="4"/>
  <c r="D67" i="4"/>
  <c r="H70" i="4"/>
  <c r="D73" i="4"/>
  <c r="H76" i="4"/>
  <c r="D79" i="4"/>
  <c r="H82" i="4"/>
  <c r="G64" i="4"/>
  <c r="G82" i="4"/>
  <c r="E67" i="4"/>
  <c r="G71" i="4"/>
  <c r="E73" i="4"/>
  <c r="E79" i="4"/>
  <c r="G83" i="4"/>
  <c r="D68" i="4"/>
  <c r="D74" i="4"/>
  <c r="D80" i="4"/>
  <c r="H83" i="4"/>
  <c r="G67" i="4"/>
  <c r="G73" i="4"/>
  <c r="G79" i="4"/>
  <c r="D64" i="4"/>
  <c r="H67" i="4"/>
  <c r="D70" i="4"/>
  <c r="H73" i="4"/>
  <c r="D76" i="4"/>
  <c r="H79" i="4"/>
  <c r="D82" i="4"/>
  <c r="E64" i="4"/>
  <c r="E70" i="4"/>
  <c r="E76" i="4"/>
  <c r="K5" i="1" l="1"/>
  <c r="I71" i="4"/>
  <c r="I82" i="4"/>
  <c r="I64" i="4"/>
  <c r="I74" i="4"/>
  <c r="I83" i="4"/>
  <c r="F71" i="4"/>
  <c r="F83" i="4"/>
  <c r="I73" i="4"/>
  <c r="J73" i="4"/>
  <c r="F73" i="4"/>
  <c r="I67" i="4"/>
  <c r="I70" i="4"/>
  <c r="J67" i="4"/>
  <c r="F67" i="4"/>
  <c r="J71" i="4"/>
  <c r="F64" i="4"/>
  <c r="J64" i="4"/>
  <c r="F76" i="4"/>
  <c r="J76" i="4"/>
  <c r="F74" i="4"/>
  <c r="J74" i="4"/>
  <c r="J83" i="4"/>
  <c r="F68" i="4"/>
  <c r="J68" i="4"/>
  <c r="F82" i="4"/>
  <c r="J82" i="4"/>
  <c r="F70" i="4"/>
  <c r="J70" i="4"/>
  <c r="I79" i="4"/>
  <c r="F80" i="4"/>
  <c r="J80" i="4"/>
  <c r="J79" i="4"/>
  <c r="F79" i="4"/>
  <c r="I76" i="4"/>
</calcChain>
</file>

<file path=xl/sharedStrings.xml><?xml version="1.0" encoding="utf-8"?>
<sst xmlns="http://schemas.openxmlformats.org/spreadsheetml/2006/main" count="536" uniqueCount="282">
  <si>
    <t>ST JULIEN EN GENEVOIS</t>
  </si>
  <si>
    <t>CHAZEY BONS</t>
  </si>
  <si>
    <t>DECIZE</t>
  </si>
  <si>
    <t>BEAURRAINS</t>
  </si>
  <si>
    <t>LONGWY</t>
  </si>
  <si>
    <t>ISLE SUR ORGUE</t>
  </si>
  <si>
    <t>ISSOIRE</t>
  </si>
  <si>
    <t>GANNAT</t>
  </si>
  <si>
    <t>AGDE</t>
  </si>
  <si>
    <t>BELLEVILLE</t>
  </si>
  <si>
    <t>JUVIGNAC</t>
  </si>
  <si>
    <t>TAIN L'HERMITAGE</t>
  </si>
  <si>
    <t>VARENNES</t>
  </si>
  <si>
    <t>PEPIN</t>
  </si>
  <si>
    <t>RIOM</t>
  </si>
  <si>
    <t>VILLEFRANCHE SUR SAONE</t>
  </si>
  <si>
    <t>ST GENIS LAVAL</t>
  </si>
  <si>
    <t>ARGELES</t>
  </si>
  <si>
    <t>JACOU</t>
  </si>
  <si>
    <t>CHANAS</t>
  </si>
  <si>
    <t>PASSIN</t>
  </si>
  <si>
    <t>AUBENAS</t>
  </si>
  <si>
    <t>SALON DE PROVENCE</t>
  </si>
  <si>
    <t>PERREUX</t>
  </si>
  <si>
    <t>NEMOUR</t>
  </si>
  <si>
    <t>LAMORLAY</t>
  </si>
  <si>
    <t>JOIGNY</t>
  </si>
  <si>
    <t>PLEURTUIT</t>
  </si>
  <si>
    <t>MELLAC</t>
  </si>
  <si>
    <t>MONTPON MORESTOLE</t>
  </si>
  <si>
    <t>ST AGATHON</t>
  </si>
  <si>
    <t>PLAN D'ACTION CORNER</t>
  </si>
  <si>
    <t xml:space="preserve">Centre  </t>
  </si>
  <si>
    <t>centre</t>
  </si>
  <si>
    <t>ADAM</t>
  </si>
  <si>
    <t>ANTHONY</t>
  </si>
  <si>
    <t>FREDERIC</t>
  </si>
  <si>
    <t>GEOFFREY</t>
  </si>
  <si>
    <t>LANNION</t>
  </si>
  <si>
    <t>AGETMAU</t>
  </si>
  <si>
    <t>ST ANDRE DE CUBZAC</t>
  </si>
  <si>
    <t>AURILLAC</t>
  </si>
  <si>
    <t>MERIGNAC</t>
  </si>
  <si>
    <t>CONCARNEAU</t>
  </si>
  <si>
    <t>NIORT</t>
  </si>
  <si>
    <t>LA FLECHE</t>
  </si>
  <si>
    <t>ANIMATEUR</t>
  </si>
  <si>
    <t xml:space="preserve">N°RPB </t>
  </si>
  <si>
    <t xml:space="preserve">INTITULE </t>
  </si>
  <si>
    <t xml:space="preserve"> VILLE                         </t>
  </si>
  <si>
    <t>NOMBRE DE JOB</t>
  </si>
  <si>
    <t>YTD 2021 sur base actuel</t>
  </si>
  <si>
    <t>Simulation cumul M5</t>
  </si>
  <si>
    <t>Pojection YTD 2021</t>
  </si>
  <si>
    <t>RPBC009</t>
  </si>
  <si>
    <t>CAPOSLO</t>
  </si>
  <si>
    <t>RPBC002</t>
  </si>
  <si>
    <t>MAEN (ARGELES-SUR-MER)</t>
  </si>
  <si>
    <t>RPBC038</t>
  </si>
  <si>
    <t>CHRISAMP</t>
  </si>
  <si>
    <t>RPBC021</t>
  </si>
  <si>
    <t>SAS MAHETHO</t>
  </si>
  <si>
    <t>RPBC035</t>
  </si>
  <si>
    <t>AMARAUTO</t>
  </si>
  <si>
    <t xml:space="preserve">BAGNOLS SUR CEZE </t>
  </si>
  <si>
    <t>RPBC056</t>
  </si>
  <si>
    <t>SAS CARWAY</t>
  </si>
  <si>
    <t>Beaurains</t>
  </si>
  <si>
    <t>RPBC027</t>
  </si>
  <si>
    <t xml:space="preserve">SYCLAR  (BELLEVILLE) </t>
  </si>
  <si>
    <t>BELLEVILLE/SAONE</t>
  </si>
  <si>
    <t>RPBC001</t>
  </si>
  <si>
    <t>DAPA (BERNAY)</t>
  </si>
  <si>
    <t>BERNAY</t>
  </si>
  <si>
    <t>RPBC026</t>
  </si>
  <si>
    <t>DILAS (CABESTANY)</t>
  </si>
  <si>
    <t>CABESTANY</t>
  </si>
  <si>
    <t>RPBC037</t>
  </si>
  <si>
    <t>MIBBAUTO SAS</t>
  </si>
  <si>
    <t>CASTELNAUDARY</t>
  </si>
  <si>
    <t>RPBC057</t>
  </si>
  <si>
    <t>SAS VALCEDAUTO</t>
  </si>
  <si>
    <t>RPBC017</t>
  </si>
  <si>
    <t>SAS VALUPIE</t>
  </si>
  <si>
    <t>RPBC048</t>
  </si>
  <si>
    <t>SAS MACANO</t>
  </si>
  <si>
    <t>RPBC055</t>
  </si>
  <si>
    <t>TSEVO</t>
  </si>
  <si>
    <t>RPBC022</t>
  </si>
  <si>
    <t>SAIVE</t>
  </si>
  <si>
    <t>RPBC054</t>
  </si>
  <si>
    <t>FARRTHOM</t>
  </si>
  <si>
    <t>GISORS</t>
  </si>
  <si>
    <t>RPBC003</t>
  </si>
  <si>
    <t>GORDES (HAGETMAU)</t>
  </si>
  <si>
    <t>HAGETMAU</t>
  </si>
  <si>
    <t>RPBC041</t>
  </si>
  <si>
    <t>RODAUTO</t>
  </si>
  <si>
    <t>ISLE SUR SORGUES</t>
  </si>
  <si>
    <t>RPBC018</t>
  </si>
  <si>
    <t xml:space="preserve">SAS DOMAUTO </t>
  </si>
  <si>
    <t xml:space="preserve">ISSOIRE </t>
  </si>
  <si>
    <t>RPBC046</t>
  </si>
  <si>
    <t>SAS ROADY SERVICE</t>
  </si>
  <si>
    <t>RPBC019</t>
  </si>
  <si>
    <t>SAS TELOO</t>
  </si>
  <si>
    <t>RPBC007</t>
  </si>
  <si>
    <t>SOLPOR</t>
  </si>
  <si>
    <t>RPBC044</t>
  </si>
  <si>
    <t>SAS FLECH' AUTO</t>
  </si>
  <si>
    <t>RPBC052</t>
  </si>
  <si>
    <t>SAS QUATRES ROUES</t>
  </si>
  <si>
    <t>LA GARDE</t>
  </si>
  <si>
    <t>RPBC005</t>
  </si>
  <si>
    <t>MAECLAR</t>
  </si>
  <si>
    <t>LAMORLAYE</t>
  </si>
  <si>
    <t>RPBC014</t>
  </si>
  <si>
    <t>SAS ASTRAUTO</t>
  </si>
  <si>
    <t>LANNION PLOULEC'H</t>
  </si>
  <si>
    <t>RPBC050</t>
  </si>
  <si>
    <t>SAS ALCMAU</t>
  </si>
  <si>
    <t>LES SABLES D'OLONNES</t>
  </si>
  <si>
    <t>RPBC012</t>
  </si>
  <si>
    <t>SAS SASOIN</t>
  </si>
  <si>
    <t>LONGPONT</t>
  </si>
  <si>
    <t>RPBC045</t>
  </si>
  <si>
    <t>SAS DISTRAC</t>
  </si>
  <si>
    <t>RPBC004</t>
  </si>
  <si>
    <t xml:space="preserve">LUDAUTO </t>
  </si>
  <si>
    <t>LOUVIERS</t>
  </si>
  <si>
    <t>RPBC023</t>
  </si>
  <si>
    <t>SAS POLEON</t>
  </si>
  <si>
    <t>MAULETTE</t>
  </si>
  <si>
    <t>RPBC032</t>
  </si>
  <si>
    <t>CAROMAR</t>
  </si>
  <si>
    <t>RPBC028</t>
  </si>
  <si>
    <t>SAS DEDICAR</t>
  </si>
  <si>
    <t>RPBC011</t>
  </si>
  <si>
    <t>LEOWOYD</t>
  </si>
  <si>
    <t>MONTPON MENESTROL</t>
  </si>
  <si>
    <t>RPBC016</t>
  </si>
  <si>
    <t>THOMLAUR</t>
  </si>
  <si>
    <t>NEMOURS</t>
  </si>
  <si>
    <t>RPBC042</t>
  </si>
  <si>
    <t>SAS SYTROTO</t>
  </si>
  <si>
    <t>RPBC049</t>
  </si>
  <si>
    <t>SAS CARVALOÏ</t>
  </si>
  <si>
    <t>PASSINS</t>
  </si>
  <si>
    <t>RPBC006</t>
  </si>
  <si>
    <t>MISTRAOU</t>
  </si>
  <si>
    <t>PEIPIN</t>
  </si>
  <si>
    <t>RPBC058</t>
  </si>
  <si>
    <t>SAS SYROCH</t>
  </si>
  <si>
    <t>RPBC020</t>
  </si>
  <si>
    <t>SAS POSLO</t>
  </si>
  <si>
    <t>PEZENAS</t>
  </si>
  <si>
    <t>RPBC036</t>
  </si>
  <si>
    <t>ILPAVENIR</t>
  </si>
  <si>
    <t xml:space="preserve">PLEURTUIT </t>
  </si>
  <si>
    <t>RPBC053</t>
  </si>
  <si>
    <t>S.A.S PHENIX</t>
  </si>
  <si>
    <t>PONT-AUDEMER</t>
  </si>
  <si>
    <t>RPBC043</t>
  </si>
  <si>
    <t>SAS GAPE</t>
  </si>
  <si>
    <t>RANG-DU-FLIERS</t>
  </si>
  <si>
    <t>RPBC025</t>
  </si>
  <si>
    <t>MENAUTO</t>
  </si>
  <si>
    <t>RPBC047</t>
  </si>
  <si>
    <t>REXAUTO</t>
  </si>
  <si>
    <t>RPBC039</t>
  </si>
  <si>
    <t>AGRION</t>
  </si>
  <si>
    <t xml:space="preserve">SAUMUR </t>
  </si>
  <si>
    <t>RPBC033</t>
  </si>
  <si>
    <t>KERNOBLE (ST AGATHON)</t>
  </si>
  <si>
    <t>RPBC010</t>
  </si>
  <si>
    <t>SAS CILANDRE</t>
  </si>
  <si>
    <t>St André de Cubzac</t>
  </si>
  <si>
    <t>RPBC024</t>
  </si>
  <si>
    <t xml:space="preserve">SYTING (ST GENIS LAVAL) </t>
  </si>
  <si>
    <t>RPBC030</t>
  </si>
  <si>
    <t xml:space="preserve">SAS MEGALE </t>
  </si>
  <si>
    <t xml:space="preserve">ST JULIEN EN GENEVOIS </t>
  </si>
  <si>
    <t>RPBC013</t>
  </si>
  <si>
    <t xml:space="preserve">SAS CELAUTAIN </t>
  </si>
  <si>
    <t>RPBC015</t>
  </si>
  <si>
    <t>CARMIJE</t>
  </si>
  <si>
    <t>TAVERS</t>
  </si>
  <si>
    <t>RPBC008</t>
  </si>
  <si>
    <t>LAURETHOM</t>
  </si>
  <si>
    <t>RPBC040</t>
  </si>
  <si>
    <t>SYTECH</t>
  </si>
  <si>
    <t>VILLEFRANCHE SUR SOANE</t>
  </si>
  <si>
    <t>RPBC061</t>
  </si>
  <si>
    <t>MIC AUTO</t>
  </si>
  <si>
    <t>VIRE</t>
  </si>
  <si>
    <t>PREREQUIS</t>
  </si>
  <si>
    <t>Numéros</t>
  </si>
  <si>
    <t>OUI</t>
  </si>
  <si>
    <t>NON</t>
  </si>
  <si>
    <t>Réponses</t>
  </si>
  <si>
    <t>Commentaires</t>
  </si>
  <si>
    <t>Identification de l’enseigne RPB (panneau, banderole…) ?</t>
  </si>
  <si>
    <t xml:space="preserve">	Lister les panneaux à mettre en place pour une bonne identification ?</t>
  </si>
  <si>
    <t>Outillage et consommable à jour  ?</t>
  </si>
  <si>
    <t>Emplacement dédier pour les voitures en réparation ?</t>
  </si>
  <si>
    <t>FCC, Clearbus, Tribu ?</t>
  </si>
  <si>
    <t>Identifier si une personne gère l’administratif ?</t>
  </si>
  <si>
    <t>ANIMATEURS</t>
  </si>
  <si>
    <t>Identifier s’il y a un responsable dans chaque centre (interlocuteur Atelier et Magasin) ?</t>
  </si>
  <si>
    <t>Identifier s’il y a une ligne téléphonique ?</t>
  </si>
  <si>
    <t>Les corners doivent faire des enregistrements des appels ?</t>
  </si>
  <si>
    <t>Identifier s’il y a une personne qui s’occupe des appels ?</t>
  </si>
  <si>
    <t>Savoir si les centres travaillent en chèques ou en session de créance ?</t>
  </si>
  <si>
    <t>Action mis en place lors de la visite avec l'adhérent</t>
  </si>
  <si>
    <t>DATE DE VISITE</t>
  </si>
  <si>
    <t>Levier d'actions</t>
  </si>
  <si>
    <t>Check list atelier (la mettre en place) ?</t>
  </si>
  <si>
    <t>Budget web enseigne ?</t>
  </si>
  <si>
    <t>On-t-il une page Facebook  (ou un autre réseau social) ?</t>
  </si>
  <si>
    <t>Faire des formations au discours commercial</t>
  </si>
  <si>
    <t>Faire les contrôles véhicules ?</t>
  </si>
  <si>
    <t>Rappeler les marges du RPB à faire des pare-brises plutôt que du pneu</t>
  </si>
  <si>
    <t>Maitrise des sessions de créance</t>
  </si>
  <si>
    <t xml:space="preserve">Vigilance au bon d’achat </t>
  </si>
  <si>
    <t xml:space="preserve">Parrainage </t>
  </si>
  <si>
    <t>Mettre en place une bâche de 4x1 RPB</t>
  </si>
  <si>
    <t>Optimisation du planning pour faire les pare-brises (Être fait en 2 heures)</t>
  </si>
  <si>
    <t xml:space="preserve">Pare-brises VS vidange 4 filtres pour la comparaison </t>
  </si>
  <si>
    <t>DEMARCHES COMMERCIALES</t>
  </si>
  <si>
    <t xml:space="preserve">Bon d’achat aux magasins partenaires </t>
  </si>
  <si>
    <t>CA 2021 CUMUL</t>
  </si>
  <si>
    <t>code rpb</t>
  </si>
  <si>
    <t>ouv</t>
  </si>
  <si>
    <t>N°RPB</t>
  </si>
  <si>
    <t>ville</t>
  </si>
  <si>
    <t>CA 05-21</t>
  </si>
  <si>
    <t>Clients</t>
  </si>
  <si>
    <t>Panier</t>
  </si>
  <si>
    <t>CA 05-20</t>
  </si>
  <si>
    <t xml:space="preserve">Panier </t>
  </si>
  <si>
    <t>% CA</t>
  </si>
  <si>
    <t>RPBC062</t>
  </si>
  <si>
    <t>BONSON</t>
  </si>
  <si>
    <t>RPBC060</t>
  </si>
  <si>
    <t>CAMBO LES BAINS</t>
  </si>
  <si>
    <t>Constant + 1 an</t>
  </si>
  <si>
    <t>Evolutif</t>
  </si>
  <si>
    <t>SABLE D'OLONNE</t>
  </si>
  <si>
    <t>Evol vs N-1</t>
  </si>
  <si>
    <t>date ouverture</t>
  </si>
  <si>
    <t xml:space="preserve"> Equipe en place et former pour faire du pare-brise et de l’impact ? </t>
  </si>
  <si>
    <t>QUESTIONS 1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</si>
  <si>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</si>
  <si>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</si>
  <si>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</si>
  <si>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</si>
  <si>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</si>
  <si>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</si>
  <si>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</si>
  <si>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</si>
  <si>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</si>
  <si>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</si>
  <si>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</si>
  <si>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</si>
  <si>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QUESTIONS 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</si>
  <si>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</si>
  <si>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</si>
  <si>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</si>
  <si>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</si>
  <si>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</si>
  <si>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</si>
  <si>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</si>
  <si>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</si>
  <si>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</si>
  <si>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</si>
  <si>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</si>
  <si>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</si>
  <si>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QUESTIONS 3</t>
  </si>
  <si>
    <t>CA CUMUL R M5</t>
  </si>
  <si>
    <t>CA  RCUMUL M5</t>
  </si>
  <si>
    <t>RPB EN % DE R</t>
  </si>
  <si>
    <t>CUMUL CA p +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</si>
</sst>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_-;\-* #,##0_-;_-* &quot;-&quot;_-;_-@_-"/>
    <numFmt numFmtId="165" formatCode="_-* #,##0.00_-;\-* #,##0.00_-;_-* &quot;-&quot;??_-;_-@_-"/>
    <numFmt numFmtId="166" formatCode="[$-F800]dddd\,\ mmmm\ dd\,\ yyyy"/>
    <numFmt numFmtId="167" formatCode="_-* #,##0\ _€_-;\-* #,##0\ _€_-;_-* &quot;-&quot;??\ _€_-;_-@_-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8"/>
      <color indexed="8"/>
      <name val="Verdana"/>
      <family val="2"/>
    </font>
    <font>
      <b/>
      <sz val="8"/>
      <color theme="1" tint="0.499984740745262"/>
      <name val="Verdana"/>
      <family val="2"/>
    </font>
    <font>
      <sz val="8"/>
      <color theme="1" tint="0.499984740745262"/>
      <name val="Verdana"/>
      <family val="2"/>
    </font>
    <font>
      <sz val="8"/>
      <color indexed="8"/>
      <name val="Verdana"/>
      <family val="2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64"/>
      </bottom>
      <diagonal/>
    </border>
    <border>
      <left style="thin">
        <color indexed="16"/>
      </left>
      <right style="thin">
        <color indexed="16"/>
      </right>
      <top style="medium">
        <color indexed="64"/>
      </top>
      <bottom style="thin">
        <color indexed="16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29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165" fontId="6" fillId="0" borderId="0" xfId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horizontal="right" vertical="center"/>
    </xf>
    <xf numFmtId="10" fontId="8" fillId="0" borderId="0" xfId="3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0" borderId="0" xfId="1" applyNumberFormat="1" applyFont="1" applyAlignment="1">
      <alignment vertical="center"/>
    </xf>
    <xf numFmtId="3" fontId="7" fillId="0" borderId="0" xfId="1" applyNumberFormat="1" applyFont="1" applyAlignment="1">
      <alignment vertical="center"/>
    </xf>
    <xf numFmtId="0" fontId="6" fillId="0" borderId="16" xfId="0" quotePrefix="1" applyFont="1" applyBorder="1" applyAlignment="1">
      <alignment horizontal="center" vertical="center"/>
    </xf>
    <xf numFmtId="165" fontId="6" fillId="0" borderId="16" xfId="1" quotePrefix="1" applyFont="1" applyBorder="1" applyAlignment="1">
      <alignment horizontal="center" vertical="center"/>
    </xf>
    <xf numFmtId="3" fontId="7" fillId="7" borderId="16" xfId="1" applyNumberFormat="1" applyFont="1" applyFill="1" applyBorder="1" applyAlignment="1">
      <alignment horizontal="center" vertical="center"/>
    </xf>
    <xf numFmtId="3" fontId="7" fillId="0" borderId="16" xfId="1" applyNumberFormat="1" applyFont="1" applyBorder="1" applyAlignment="1">
      <alignment horizontal="center" vertical="center"/>
    </xf>
    <xf numFmtId="4" fontId="7" fillId="0" borderId="16" xfId="1" applyNumberFormat="1" applyFont="1" applyBorder="1" applyAlignment="1">
      <alignment horizontal="center" vertical="center"/>
    </xf>
    <xf numFmtId="3" fontId="8" fillId="8" borderId="16" xfId="0" quotePrefix="1" applyNumberFormat="1" applyFont="1" applyFill="1" applyBorder="1" applyAlignment="1">
      <alignment horizontal="center" vertical="center"/>
    </xf>
    <xf numFmtId="3" fontId="8" fillId="8" borderId="16" xfId="0" applyNumberFormat="1" applyFont="1" applyFill="1" applyBorder="1" applyAlignment="1">
      <alignment horizontal="center" vertical="center"/>
    </xf>
    <xf numFmtId="4" fontId="8" fillId="8" borderId="16" xfId="0" applyNumberFormat="1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16" xfId="0" applyNumberFormat="1" applyFont="1" applyBorder="1" applyAlignment="1">
      <alignment horizontal="center" vertical="center"/>
    </xf>
    <xf numFmtId="165" fontId="6" fillId="0" borderId="16" xfId="1" quotePrefix="1" applyFont="1" applyFill="1" applyBorder="1" applyAlignment="1">
      <alignment vertical="center"/>
    </xf>
    <xf numFmtId="3" fontId="7" fillId="7" borderId="17" xfId="1" quotePrefix="1" applyNumberFormat="1" applyFont="1" applyFill="1" applyBorder="1" applyAlignment="1">
      <alignment vertical="center"/>
    </xf>
    <xf numFmtId="3" fontId="7" fillId="2" borderId="17" xfId="1" quotePrefix="1" applyNumberFormat="1" applyFont="1" applyFill="1" applyBorder="1" applyAlignment="1">
      <alignment vertical="center"/>
    </xf>
    <xf numFmtId="3" fontId="7" fillId="0" borderId="17" xfId="1" quotePrefix="1" applyNumberFormat="1" applyFont="1" applyFill="1" applyBorder="1" applyAlignment="1">
      <alignment vertical="center"/>
    </xf>
    <xf numFmtId="3" fontId="8" fillId="8" borderId="16" xfId="0" applyNumberFormat="1" applyFont="1" applyFill="1" applyBorder="1" applyAlignment="1">
      <alignment vertical="center"/>
    </xf>
    <xf numFmtId="4" fontId="8" fillId="8" borderId="16" xfId="0" applyNumberFormat="1" applyFont="1" applyFill="1" applyBorder="1" applyAlignment="1">
      <alignment horizontal="right" vertical="center"/>
    </xf>
    <xf numFmtId="10" fontId="7" fillId="7" borderId="16" xfId="3" applyNumberFormat="1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164" fontId="6" fillId="0" borderId="16" xfId="2" applyFont="1" applyFill="1" applyBorder="1" applyAlignment="1">
      <alignment vertical="center"/>
    </xf>
    <xf numFmtId="0" fontId="6" fillId="0" borderId="0" xfId="0" quotePrefix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65" fontId="6" fillId="0" borderId="0" xfId="1" quotePrefix="1" applyFont="1" applyFill="1" applyBorder="1" applyAlignment="1">
      <alignment vertical="center"/>
    </xf>
    <xf numFmtId="3" fontId="7" fillId="7" borderId="0" xfId="1" quotePrefix="1" applyNumberFormat="1" applyFont="1" applyFill="1" applyBorder="1" applyAlignment="1">
      <alignment vertical="center"/>
    </xf>
    <xf numFmtId="3" fontId="7" fillId="2" borderId="0" xfId="1" quotePrefix="1" applyNumberFormat="1" applyFont="1" applyFill="1" applyBorder="1" applyAlignment="1">
      <alignment vertical="center"/>
    </xf>
    <xf numFmtId="3" fontId="7" fillId="0" borderId="0" xfId="1" quotePrefix="1" applyNumberFormat="1" applyFont="1" applyFill="1" applyBorder="1" applyAlignment="1">
      <alignment vertical="center"/>
    </xf>
    <xf numFmtId="3" fontId="8" fillId="8" borderId="0" xfId="0" applyNumberFormat="1" applyFont="1" applyFill="1" applyAlignment="1">
      <alignment vertical="center"/>
    </xf>
    <xf numFmtId="4" fontId="8" fillId="8" borderId="0" xfId="0" applyNumberFormat="1" applyFont="1" applyFill="1" applyAlignment="1">
      <alignment horizontal="right" vertical="center"/>
    </xf>
    <xf numFmtId="10" fontId="7" fillId="7" borderId="0" xfId="3" applyNumberFormat="1" applyFont="1" applyFill="1" applyBorder="1" applyAlignment="1">
      <alignment vertical="center"/>
    </xf>
    <xf numFmtId="14" fontId="6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65" fontId="6" fillId="0" borderId="18" xfId="1" quotePrefix="1" applyFont="1" applyFill="1" applyBorder="1" applyAlignment="1">
      <alignment vertical="center"/>
    </xf>
    <xf numFmtId="3" fontId="7" fillId="7" borderId="18" xfId="1" quotePrefix="1" applyNumberFormat="1" applyFont="1" applyFill="1" applyBorder="1" applyAlignment="1">
      <alignment vertical="center"/>
    </xf>
    <xf numFmtId="3" fontId="7" fillId="2" borderId="18" xfId="1" quotePrefix="1" applyNumberFormat="1" applyFont="1" applyFill="1" applyBorder="1" applyAlignment="1">
      <alignment vertical="center"/>
    </xf>
    <xf numFmtId="3" fontId="7" fillId="0" borderId="18" xfId="1" quotePrefix="1" applyNumberFormat="1" applyFont="1" applyFill="1" applyBorder="1" applyAlignment="1">
      <alignment vertical="center"/>
    </xf>
    <xf numFmtId="3" fontId="8" fillId="8" borderId="18" xfId="0" applyNumberFormat="1" applyFont="1" applyFill="1" applyBorder="1" applyAlignment="1">
      <alignment vertical="center"/>
    </xf>
    <xf numFmtId="4" fontId="8" fillId="8" borderId="18" xfId="0" applyNumberFormat="1" applyFont="1" applyFill="1" applyBorder="1" applyAlignment="1">
      <alignment horizontal="right" vertical="center"/>
    </xf>
    <xf numFmtId="10" fontId="7" fillId="7" borderId="18" xfId="3" applyNumberFormat="1" applyFont="1" applyFill="1" applyBorder="1" applyAlignment="1">
      <alignment vertical="center"/>
    </xf>
    <xf numFmtId="14" fontId="6" fillId="0" borderId="20" xfId="0" applyNumberFormat="1" applyFont="1" applyBorder="1" applyAlignment="1">
      <alignment horizontal="center" vertical="center"/>
    </xf>
    <xf numFmtId="0" fontId="6" fillId="0" borderId="20" xfId="0" quotePrefix="1" applyFont="1" applyBorder="1" applyAlignment="1">
      <alignment horizontal="center" vertical="center"/>
    </xf>
    <xf numFmtId="165" fontId="6" fillId="0" borderId="21" xfId="1" quotePrefix="1" applyFont="1" applyFill="1" applyBorder="1" applyAlignment="1">
      <alignment vertical="center"/>
    </xf>
    <xf numFmtId="3" fontId="7" fillId="7" borderId="21" xfId="1" quotePrefix="1" applyNumberFormat="1" applyFont="1" applyFill="1" applyBorder="1" applyAlignment="1">
      <alignment vertical="center"/>
    </xf>
    <xf numFmtId="3" fontId="7" fillId="2" borderId="21" xfId="1" quotePrefix="1" applyNumberFormat="1" applyFont="1" applyFill="1" applyBorder="1" applyAlignment="1">
      <alignment vertical="center"/>
    </xf>
    <xf numFmtId="3" fontId="7" fillId="0" borderId="21" xfId="1" quotePrefix="1" applyNumberFormat="1" applyFont="1" applyFill="1" applyBorder="1" applyAlignment="1">
      <alignment vertical="center"/>
    </xf>
    <xf numFmtId="3" fontId="8" fillId="8" borderId="21" xfId="0" applyNumberFormat="1" applyFont="1" applyFill="1" applyBorder="1" applyAlignment="1">
      <alignment vertical="center"/>
    </xf>
    <xf numFmtId="4" fontId="8" fillId="8" borderId="21" xfId="0" applyNumberFormat="1" applyFont="1" applyFill="1" applyBorder="1" applyAlignment="1">
      <alignment horizontal="right" vertical="center"/>
    </xf>
    <xf numFmtId="10" fontId="7" fillId="7" borderId="21" xfId="3" applyNumberFormat="1" applyFont="1" applyFill="1" applyBorder="1" applyAlignment="1">
      <alignment vertical="center"/>
    </xf>
    <xf numFmtId="4" fontId="7" fillId="0" borderId="0" xfId="1" quotePrefix="1" applyNumberFormat="1" applyFont="1" applyFill="1" applyBorder="1" applyAlignment="1">
      <alignment vertical="center"/>
    </xf>
    <xf numFmtId="0" fontId="8" fillId="0" borderId="15" xfId="0" applyFont="1" applyBorder="1" applyAlignment="1">
      <alignment vertical="center"/>
    </xf>
    <xf numFmtId="167" fontId="6" fillId="0" borderId="15" xfId="0" quotePrefix="1" applyNumberFormat="1" applyFont="1" applyBorder="1" applyAlignment="1">
      <alignment horizontal="center" vertical="center"/>
    </xf>
    <xf numFmtId="165" fontId="6" fillId="0" borderId="18" xfId="1" quotePrefix="1" applyFont="1" applyBorder="1" applyAlignment="1">
      <alignment vertical="center"/>
    </xf>
    <xf numFmtId="3" fontId="10" fillId="0" borderId="18" xfId="1" quotePrefix="1" applyNumberFormat="1" applyFont="1" applyFill="1" applyBorder="1" applyAlignment="1">
      <alignment vertical="center"/>
    </xf>
    <xf numFmtId="4" fontId="10" fillId="0" borderId="18" xfId="1" quotePrefix="1" applyNumberFormat="1" applyFont="1" applyFill="1" applyBorder="1" applyAlignment="1">
      <alignment vertical="center"/>
    </xf>
    <xf numFmtId="3" fontId="11" fillId="0" borderId="18" xfId="0" quotePrefix="1" applyNumberFormat="1" applyFont="1" applyBorder="1" applyAlignment="1">
      <alignment vertical="center"/>
    </xf>
    <xf numFmtId="4" fontId="11" fillId="0" borderId="18" xfId="0" quotePrefix="1" applyNumberFormat="1" applyFont="1" applyBorder="1" applyAlignment="1">
      <alignment horizontal="right" vertical="center"/>
    </xf>
    <xf numFmtId="10" fontId="10" fillId="0" borderId="18" xfId="3" applyNumberFormat="1" applyFont="1" applyFill="1" applyBorder="1" applyAlignment="1">
      <alignment vertical="center"/>
    </xf>
    <xf numFmtId="0" fontId="8" fillId="0" borderId="20" xfId="0" applyFont="1" applyBorder="1" applyAlignment="1">
      <alignment vertical="center"/>
    </xf>
    <xf numFmtId="3" fontId="6" fillId="0" borderId="20" xfId="0" applyNumberFormat="1" applyFont="1" applyBorder="1" applyAlignment="1">
      <alignment horizontal="center" vertical="center"/>
    </xf>
    <xf numFmtId="165" fontId="6" fillId="0" borderId="21" xfId="1" applyFont="1" applyFill="1" applyBorder="1" applyAlignment="1">
      <alignment vertical="center"/>
    </xf>
    <xf numFmtId="3" fontId="10" fillId="0" borderId="21" xfId="1" quotePrefix="1" applyNumberFormat="1" applyFont="1" applyFill="1" applyBorder="1" applyAlignment="1">
      <alignment vertical="center"/>
    </xf>
    <xf numFmtId="4" fontId="10" fillId="0" borderId="21" xfId="1" quotePrefix="1" applyNumberFormat="1" applyFont="1" applyFill="1" applyBorder="1" applyAlignment="1">
      <alignment vertical="center"/>
    </xf>
    <xf numFmtId="3" fontId="11" fillId="0" borderId="21" xfId="0" quotePrefix="1" applyNumberFormat="1" applyFont="1" applyBorder="1" applyAlignment="1">
      <alignment vertical="center"/>
    </xf>
    <xf numFmtId="4" fontId="11" fillId="0" borderId="21" xfId="0" quotePrefix="1" applyNumberFormat="1" applyFont="1" applyBorder="1" applyAlignment="1">
      <alignment horizontal="right" vertical="center"/>
    </xf>
    <xf numFmtId="10" fontId="10" fillId="0" borderId="21" xfId="3" applyNumberFormat="1" applyFont="1" applyFill="1" applyBorder="1" applyAlignment="1">
      <alignment vertical="center"/>
    </xf>
    <xf numFmtId="165" fontId="6" fillId="0" borderId="0" xfId="1" applyFont="1" applyFill="1" applyAlignment="1">
      <alignment vertical="center"/>
    </xf>
    <xf numFmtId="3" fontId="7" fillId="0" borderId="0" xfId="1" applyNumberFormat="1" applyFont="1" applyFill="1" applyAlignment="1">
      <alignment vertical="center"/>
    </xf>
    <xf numFmtId="4" fontId="7" fillId="0" borderId="0" xfId="1" applyNumberFormat="1" applyFont="1" applyFill="1" applyAlignment="1">
      <alignment vertical="center"/>
    </xf>
    <xf numFmtId="4" fontId="8" fillId="0" borderId="0" xfId="1" applyNumberFormat="1" applyFont="1" applyAlignment="1">
      <alignment horizontal="right" vertical="center"/>
    </xf>
    <xf numFmtId="10" fontId="7" fillId="0" borderId="0" xfId="3" applyNumberFormat="1" applyFont="1" applyFill="1" applyAlignment="1">
      <alignment vertical="center"/>
    </xf>
    <xf numFmtId="167" fontId="6" fillId="0" borderId="15" xfId="1" quotePrefix="1" applyNumberFormat="1" applyFont="1" applyBorder="1" applyAlignment="1">
      <alignment vertical="center"/>
    </xf>
    <xf numFmtId="165" fontId="9" fillId="0" borderId="18" xfId="1" applyFont="1" applyFill="1" applyBorder="1" applyAlignment="1">
      <alignment vertical="center"/>
    </xf>
    <xf numFmtId="3" fontId="8" fillId="0" borderId="18" xfId="1" quotePrefix="1" applyNumberFormat="1" applyFont="1" applyBorder="1" applyAlignment="1">
      <alignment vertical="center"/>
    </xf>
    <xf numFmtId="4" fontId="7" fillId="0" borderId="18" xfId="1" quotePrefix="1" applyNumberFormat="1" applyFont="1" applyFill="1" applyBorder="1" applyAlignment="1">
      <alignment vertical="center"/>
    </xf>
    <xf numFmtId="4" fontId="8" fillId="0" borderId="18" xfId="0" applyNumberFormat="1" applyFont="1" applyBorder="1" applyAlignment="1">
      <alignment horizontal="right" vertical="center"/>
    </xf>
    <xf numFmtId="167" fontId="6" fillId="0" borderId="20" xfId="1" quotePrefix="1" applyNumberFormat="1" applyFont="1" applyBorder="1" applyAlignment="1">
      <alignment vertical="center"/>
    </xf>
    <xf numFmtId="165" fontId="9" fillId="0" borderId="21" xfId="1" applyFont="1" applyFill="1" applyBorder="1" applyAlignment="1">
      <alignment vertical="center"/>
    </xf>
    <xf numFmtId="3" fontId="8" fillId="0" borderId="21" xfId="1" quotePrefix="1" applyNumberFormat="1" applyFont="1" applyBorder="1" applyAlignment="1">
      <alignment vertical="center"/>
    </xf>
    <xf numFmtId="4" fontId="7" fillId="0" borderId="21" xfId="1" quotePrefix="1" applyNumberFormat="1" applyFont="1" applyFill="1" applyBorder="1" applyAlignment="1">
      <alignment vertical="center"/>
    </xf>
    <xf numFmtId="4" fontId="8" fillId="0" borderId="21" xfId="0" applyNumberFormat="1" applyFont="1" applyBorder="1" applyAlignment="1">
      <alignment horizontal="right" vertical="center"/>
    </xf>
    <xf numFmtId="3" fontId="7" fillId="7" borderId="0" xfId="1" applyNumberFormat="1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3" fontId="7" fillId="0" borderId="0" xfId="3" applyNumberFormat="1" applyFont="1" applyAlignment="1">
      <alignment vertical="center"/>
    </xf>
    <xf numFmtId="4" fontId="7" fillId="0" borderId="0" xfId="3" applyNumberFormat="1" applyFont="1" applyAlignment="1">
      <alignment vertical="center"/>
    </xf>
    <xf numFmtId="3" fontId="7" fillId="0" borderId="0" xfId="3" applyNumberFormat="1" applyFont="1" applyFill="1" applyAlignment="1">
      <alignment vertical="center"/>
    </xf>
    <xf numFmtId="4" fontId="7" fillId="0" borderId="0" xfId="3" applyNumberFormat="1" applyFont="1" applyFill="1" applyAlignment="1">
      <alignment horizontal="right" vertical="center"/>
    </xf>
    <xf numFmtId="0" fontId="5" fillId="9" borderId="10" xfId="0" applyFont="1" applyFill="1" applyBorder="1" applyAlignment="1">
      <alignment vertical="center"/>
    </xf>
    <xf numFmtId="0" fontId="2" fillId="12" borderId="13" xfId="0" applyFont="1" applyFill="1" applyBorder="1" applyAlignment="1">
      <alignment horizontal="center" vertical="center"/>
    </xf>
    <xf numFmtId="0" fontId="0" fillId="7" borderId="12" xfId="0" applyFill="1" applyBorder="1" applyAlignment="1">
      <alignment vertical="center"/>
    </xf>
    <xf numFmtId="0" fontId="5" fillId="7" borderId="13" xfId="0" applyFont="1" applyFill="1" applyBorder="1" applyAlignment="1">
      <alignment horizontal="center" vertical="center"/>
    </xf>
    <xf numFmtId="0" fontId="5" fillId="10" borderId="13" xfId="0" applyNumberFormat="1" applyFont="1" applyFill="1" applyBorder="1" applyAlignment="1">
      <alignment horizontal="center" vertical="center"/>
    </xf>
    <xf numFmtId="0" fontId="0" fillId="4" borderId="20" xfId="0" applyFill="1" applyBorder="1" applyAlignment="1"/>
    <xf numFmtId="0" fontId="5" fillId="9" borderId="19" xfId="0" applyFont="1" applyFill="1" applyBorder="1" applyAlignment="1"/>
    <xf numFmtId="14" fontId="0" fillId="6" borderId="22" xfId="0" applyNumberFormat="1" applyFill="1" applyBorder="1" applyAlignment="1">
      <alignment horizontal="center"/>
    </xf>
    <xf numFmtId="0" fontId="0" fillId="10" borderId="11" xfId="0" applyFill="1" applyBorder="1" applyAlignment="1">
      <alignment vertical="center"/>
    </xf>
    <xf numFmtId="9" fontId="0" fillId="13" borderId="23" xfId="3" applyNumberFormat="1" applyFont="1" applyFill="1" applyBorder="1" applyAlignment="1">
      <alignment horizontal="center" vertical="center"/>
    </xf>
    <xf numFmtId="168" fontId="13" fillId="13" borderId="14" xfId="0" applyNumberFormat="1" applyFont="1" applyFill="1" applyBorder="1" applyAlignment="1">
      <alignment horizontal="center" vertical="center"/>
    </xf>
    <xf numFmtId="166" fontId="2" fillId="11" borderId="13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6" borderId="20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5" borderId="6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6" borderId="1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</cellXfs>
  <cellStyles count="4">
    <cellStyle name="Milliers" xfId="1" builtinId="3"/>
    <cellStyle name="Milliers [0]" xfId="2" builtinId="6"/>
    <cellStyle name="Normal" xfId="0" builtinId="0"/>
    <cellStyle name="Pourcentage" xfId="3" builtinId="5"/>
  </cellStyles>
  <dxfs count="6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476251</xdr:colOff>
      <xdr:row>4</xdr:row>
      <xdr:rowOff>76200</xdr:rowOff>
    </xdr:from>
    <xdr:to>
      <xdr:col>1</xdr:col>
      <xdr:colOff>142876</xdr:colOff>
      <xdr:row>4</xdr:row>
      <xdr:rowOff>238125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xmlns="" id="{080FF867-4B83-4AC1-966A-D97CDA6B14F3}"/>
            </a:ext>
          </a:extLst>
        </xdr:cNvPr>
        <xdr:cNvSpPr/>
      </xdr:nvSpPr>
      <xdr:spPr>
        <a:xfrm>
          <a:off x="476251" y="952500"/>
          <a:ext cx="381000" cy="161925"/>
        </a:xfrm>
        <a:prstGeom prst="rightArrow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_\AppData\Local\Temp\CA%20RPB\0521%20Cumul%20-%20RP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"/>
      <sheetName val="client 05-19"/>
      <sheetName val="client 05-20"/>
      <sheetName val="client 05-21"/>
      <sheetName val=" CA Mai Cumul-21vs20"/>
      <sheetName val="Graph14"/>
      <sheetName val="Feuil1"/>
      <sheetName val="CA Mai Cumul Corner-21vs20"/>
      <sheetName val="synthèse-21vs20"/>
      <sheetName val="Feuil2"/>
      <sheetName val=" CA Mai Cumul-21vs19"/>
      <sheetName val="CA Mai Cumul Corner-21vs19"/>
      <sheetName val="synthèse-21vs19"/>
      <sheetName val="21vs19"/>
      <sheetName val="Procedure"/>
    </sheetNames>
    <sheetDataSet>
      <sheetData sheetId="0"/>
      <sheetData sheetId="1"/>
      <sheetData sheetId="2">
        <row r="2">
          <cell r="B2" t="str">
            <v>RPB002</v>
          </cell>
          <cell r="C2" t="str">
            <v>PARIS 15 AUTO LAVAGE (PARIS)</v>
          </cell>
          <cell r="D2" t="str">
            <v>PARIS 15</v>
          </cell>
          <cell r="E2">
            <v>134334.25024999992</v>
          </cell>
          <cell r="F2">
            <v>0</v>
          </cell>
        </row>
        <row r="3">
          <cell r="B3" t="str">
            <v>RPB003</v>
          </cell>
          <cell r="C3" t="str">
            <v>AMERICAN CAR WASH SERVICE (CABRIES)</v>
          </cell>
          <cell r="D3" t="str">
            <v>CABRIES</v>
          </cell>
          <cell r="E3">
            <v>129421.005336</v>
          </cell>
          <cell r="F3">
            <v>208</v>
          </cell>
        </row>
        <row r="4">
          <cell r="B4" t="str">
            <v>RPB004</v>
          </cell>
          <cell r="C4" t="str">
            <v>KODIAK (AUBIERE)</v>
          </cell>
          <cell r="D4" t="str">
            <v>AUBIERE</v>
          </cell>
          <cell r="E4">
            <v>162975.51999999999</v>
          </cell>
          <cell r="F4">
            <v>41</v>
          </cell>
        </row>
        <row r="5">
          <cell r="B5" t="str">
            <v>RPB005</v>
          </cell>
          <cell r="C5" t="str">
            <v>RPB NET RAPID AUTO(COIGNIERES)</v>
          </cell>
          <cell r="D5" t="str">
            <v>COIGNIERES</v>
          </cell>
          <cell r="E5">
            <v>22963</v>
          </cell>
          <cell r="F5">
            <v>0</v>
          </cell>
        </row>
        <row r="6">
          <cell r="B6" t="str">
            <v>RPB006</v>
          </cell>
          <cell r="C6" t="str">
            <v>SUD CAR WASH (CHILLY MAZARIN)</v>
          </cell>
          <cell r="D6" t="str">
            <v>CHILLY MAZARIN</v>
          </cell>
          <cell r="E6">
            <v>248960.16999999998</v>
          </cell>
          <cell r="F6">
            <v>0</v>
          </cell>
        </row>
        <row r="7">
          <cell r="B7" t="str">
            <v>RPB007</v>
          </cell>
          <cell r="C7" t="str">
            <v>CLICHY AUTO LAVAGE (CLICHY)</v>
          </cell>
          <cell r="D7" t="str">
            <v>CLICHY</v>
          </cell>
          <cell r="E7">
            <v>251457.82699999982</v>
          </cell>
          <cell r="F7">
            <v>0</v>
          </cell>
        </row>
        <row r="8">
          <cell r="B8" t="str">
            <v>RPB008</v>
          </cell>
          <cell r="C8" t="str">
            <v>AMERICAN CAR WASH VALAR(VILLEMOMB)</v>
          </cell>
          <cell r="D8" t="str">
            <v>VILLEMOMBLE</v>
          </cell>
          <cell r="E8">
            <v>159662.12967900001</v>
          </cell>
          <cell r="F8">
            <v>200</v>
          </cell>
        </row>
        <row r="9">
          <cell r="B9" t="str">
            <v>RPB009</v>
          </cell>
          <cell r="C9" t="str">
            <v>ACWT(TOULOUSE CHAUBET)</v>
          </cell>
          <cell r="D9" t="str">
            <v>TOULOUSE</v>
          </cell>
          <cell r="E9">
            <v>138594.372</v>
          </cell>
          <cell r="F9">
            <v>233</v>
          </cell>
        </row>
        <row r="10">
          <cell r="B10" t="str">
            <v>RPB011</v>
          </cell>
          <cell r="C10" t="str">
            <v>MATHIS SERVICES (TOURS)</v>
          </cell>
          <cell r="D10" t="str">
            <v>TOURS</v>
          </cell>
          <cell r="E10">
            <v>110603.914737</v>
          </cell>
          <cell r="F10">
            <v>141</v>
          </cell>
        </row>
        <row r="11">
          <cell r="B11" t="str">
            <v>RPB015</v>
          </cell>
          <cell r="C11" t="str">
            <v>ELITE PARE BRISE TOURVILLE (BERTIN)</v>
          </cell>
          <cell r="D11" t="str">
            <v>TOURVILLE</v>
          </cell>
          <cell r="E11">
            <v>1047180.48</v>
          </cell>
          <cell r="F11">
            <v>1717</v>
          </cell>
        </row>
        <row r="12">
          <cell r="B12" t="str">
            <v>RPB016</v>
          </cell>
          <cell r="C12" t="str">
            <v>JOUVENCE ACW (FLEURY SUR ORNE)</v>
          </cell>
          <cell r="D12" t="str">
            <v>FLEURY SUR ORNE</v>
          </cell>
          <cell r="E12">
            <v>186844.82399999999</v>
          </cell>
          <cell r="F12">
            <v>249</v>
          </cell>
        </row>
        <row r="13">
          <cell r="B13" t="str">
            <v>RPB017</v>
          </cell>
          <cell r="C13" t="str">
            <v>H2 EAU LAVAGE AUTO ACW(LA ROCHELLE)</v>
          </cell>
          <cell r="D13" t="str">
            <v>LA ROCHELLE</v>
          </cell>
          <cell r="E13">
            <v>115889.70120000001</v>
          </cell>
          <cell r="F13">
            <v>179</v>
          </cell>
        </row>
        <row r="14">
          <cell r="B14" t="str">
            <v>RPB019</v>
          </cell>
          <cell r="C14" t="str">
            <v>HERACLES (NIMES)</v>
          </cell>
          <cell r="D14" t="str">
            <v>NIMES</v>
          </cell>
          <cell r="E14">
            <v>74531.654999999999</v>
          </cell>
          <cell r="F14">
            <v>23</v>
          </cell>
        </row>
        <row r="15">
          <cell r="B15" t="str">
            <v>RPB020</v>
          </cell>
          <cell r="C15" t="str">
            <v>KASSUS (SARAN)</v>
          </cell>
          <cell r="D15" t="str">
            <v>SARAN</v>
          </cell>
          <cell r="E15">
            <v>133178.84399999998</v>
          </cell>
          <cell r="F15">
            <v>155</v>
          </cell>
        </row>
        <row r="16">
          <cell r="B16" t="str">
            <v>RPB021</v>
          </cell>
          <cell r="C16" t="str">
            <v>AM CAR WA /RPB/NET EXPRESS(LESQUIN)</v>
          </cell>
          <cell r="D16" t="str">
            <v>LESQUIN</v>
          </cell>
          <cell r="E16">
            <v>153184.21998200001</v>
          </cell>
          <cell r="F16">
            <v>254</v>
          </cell>
        </row>
        <row r="17">
          <cell r="B17" t="str">
            <v>RPB022</v>
          </cell>
          <cell r="C17" t="str">
            <v>RPB COVER BATI FILM (VERT ST DENIS)</v>
          </cell>
          <cell r="D17" t="str">
            <v>VERT ST DENIS</v>
          </cell>
          <cell r="E17">
            <v>168265.37649200001</v>
          </cell>
          <cell r="F17">
            <v>423</v>
          </cell>
        </row>
        <row r="18">
          <cell r="B18" t="str">
            <v>RPB023</v>
          </cell>
          <cell r="C18" t="str">
            <v>GWR (BUCHELAY)</v>
          </cell>
          <cell r="D18" t="str">
            <v>BUCHELAY</v>
          </cell>
          <cell r="E18">
            <v>144911.89387499998</v>
          </cell>
          <cell r="F18">
            <v>0</v>
          </cell>
        </row>
        <row r="19">
          <cell r="B19" t="str">
            <v>RPB028</v>
          </cell>
          <cell r="C19" t="str">
            <v>AMERICAN CAR WASH/LAVAGE AUTO VIRY</v>
          </cell>
          <cell r="D19" t="str">
            <v>VIRY CHATILLON</v>
          </cell>
          <cell r="E19">
            <v>210939.61499999999</v>
          </cell>
          <cell r="F19">
            <v>0</v>
          </cell>
        </row>
        <row r="20">
          <cell r="B20" t="str">
            <v>RPB032</v>
          </cell>
          <cell r="C20" t="str">
            <v>SARL BS AUTO CLEAN (BREST)</v>
          </cell>
          <cell r="D20" t="str">
            <v>BREST</v>
          </cell>
          <cell r="E20">
            <v>18908.575000000001</v>
          </cell>
          <cell r="F20">
            <v>0</v>
          </cell>
        </row>
        <row r="21">
          <cell r="B21" t="str">
            <v>RPB033</v>
          </cell>
          <cell r="C21" t="str">
            <v>SUN PROTECH FRANCE (FREJUS)</v>
          </cell>
          <cell r="D21" t="str">
            <v>FREJUS</v>
          </cell>
          <cell r="E21">
            <v>37148.587999999945</v>
          </cell>
          <cell r="F21">
            <v>0</v>
          </cell>
        </row>
        <row r="22">
          <cell r="B22" t="str">
            <v>RPB038</v>
          </cell>
          <cell r="C22" t="str">
            <v>GARAGE BRIX OCCASIONS (BRIX)</v>
          </cell>
          <cell r="D22" t="str">
            <v>BRIX</v>
          </cell>
          <cell r="E22">
            <v>8974.1630000000023</v>
          </cell>
          <cell r="F22">
            <v>0</v>
          </cell>
        </row>
        <row r="23">
          <cell r="B23" t="str">
            <v>RPB041</v>
          </cell>
          <cell r="C23" t="str">
            <v>FLASH WASH LGV2 (ST BARTHELEMY D'A)</v>
          </cell>
          <cell r="D23" t="str">
            <v>ST BARTELEMY D'ANJOU</v>
          </cell>
          <cell r="E23">
            <v>83438.555999999997</v>
          </cell>
          <cell r="F23">
            <v>109</v>
          </cell>
        </row>
        <row r="24">
          <cell r="B24" t="str">
            <v>RPB042</v>
          </cell>
          <cell r="C24" t="str">
            <v>FLASH WASH DAVILAN (BRIE COMTE ROB)</v>
          </cell>
          <cell r="D24" t="str">
            <v>BRIE COMTE ROBERT</v>
          </cell>
          <cell r="E24">
            <v>115890.92799999984</v>
          </cell>
          <cell r="F24">
            <v>0</v>
          </cell>
        </row>
        <row r="25">
          <cell r="B25" t="str">
            <v>RPB047</v>
          </cell>
          <cell r="C25" t="str">
            <v>SARL SRP RENNES (VEZIN LE COQUET)</v>
          </cell>
          <cell r="D25" t="str">
            <v>VEZIN LE COQUET</v>
          </cell>
          <cell r="E25">
            <v>318958.0416</v>
          </cell>
          <cell r="F25">
            <v>655</v>
          </cell>
        </row>
        <row r="26">
          <cell r="B26" t="str">
            <v>RPB048</v>
          </cell>
          <cell r="C26" t="str">
            <v>RAPID PARE BRISE / SARL IMP (ARLES)</v>
          </cell>
          <cell r="D26" t="str">
            <v>ARLES</v>
          </cell>
          <cell r="E26">
            <v>381677.84</v>
          </cell>
          <cell r="F26">
            <v>118</v>
          </cell>
        </row>
        <row r="27">
          <cell r="B27" t="str">
            <v>RPB050</v>
          </cell>
          <cell r="C27" t="str">
            <v>SARL JANTES ALU SERVICES (CESSON)</v>
          </cell>
          <cell r="D27" t="str">
            <v>CESSON-SEVIGNY</v>
          </cell>
          <cell r="E27">
            <v>0</v>
          </cell>
          <cell r="F27">
            <v>0</v>
          </cell>
        </row>
        <row r="28">
          <cell r="B28" t="str">
            <v>RPB056</v>
          </cell>
          <cell r="C28" t="str">
            <v>RAPID PARE BRISE (LIMOGES)</v>
          </cell>
          <cell r="D28" t="str">
            <v>LIMOGES</v>
          </cell>
          <cell r="E28">
            <v>278788.28399999999</v>
          </cell>
          <cell r="F28">
            <v>455</v>
          </cell>
        </row>
        <row r="29">
          <cell r="B29" t="str">
            <v>RPB057</v>
          </cell>
          <cell r="C29" t="str">
            <v xml:space="preserve">ALENTOUR PARE BRISE (GRATENTOUR) </v>
          </cell>
          <cell r="D29" t="str">
            <v>GRATENTOUR</v>
          </cell>
          <cell r="E29">
            <v>47007.422400000003</v>
          </cell>
          <cell r="F29">
            <v>129</v>
          </cell>
        </row>
        <row r="30">
          <cell r="B30" t="str">
            <v>RPB060</v>
          </cell>
          <cell r="C30" t="str">
            <v>RPB TOULOUSE (FENOUILLET)</v>
          </cell>
          <cell r="D30" t="str">
            <v>FENOUILLET</v>
          </cell>
          <cell r="E30">
            <v>168623.448</v>
          </cell>
          <cell r="F30">
            <v>327</v>
          </cell>
        </row>
        <row r="31">
          <cell r="B31" t="str">
            <v>RPB061</v>
          </cell>
          <cell r="C31" t="str">
            <v>SARL CARS LOC(LUNEL)</v>
          </cell>
          <cell r="D31" t="str">
            <v>LUNEL</v>
          </cell>
          <cell r="E31">
            <v>43660.236000000004</v>
          </cell>
          <cell r="F31">
            <v>80</v>
          </cell>
        </row>
        <row r="32">
          <cell r="B32" t="str">
            <v>RPB062</v>
          </cell>
          <cell r="C32" t="str">
            <v>CLICHY AUTO LAVAGE (SAINT LAURENT)</v>
          </cell>
          <cell r="D32" t="str">
            <v>ST LAURENT DU VAR</v>
          </cell>
          <cell r="E32">
            <v>0</v>
          </cell>
          <cell r="F32">
            <v>0</v>
          </cell>
        </row>
        <row r="33">
          <cell r="B33" t="str">
            <v>RPB065</v>
          </cell>
          <cell r="C33" t="str">
            <v>AS AUTO SERVICE(LYS LES LANNOIS</v>
          </cell>
          <cell r="D33" t="str">
            <v>LYS LES LANNOIS</v>
          </cell>
          <cell r="E33">
            <v>121403.84399999991</v>
          </cell>
          <cell r="F33">
            <v>0</v>
          </cell>
        </row>
        <row r="34">
          <cell r="B34" t="str">
            <v>RPB070</v>
          </cell>
          <cell r="C34" t="str">
            <v>CLEAN AUTO 3000 (BESANCON)</v>
          </cell>
          <cell r="D34" t="str">
            <v>BESANCON</v>
          </cell>
          <cell r="E34">
            <v>81465.585999999937</v>
          </cell>
          <cell r="F34">
            <v>0</v>
          </cell>
        </row>
        <row r="35">
          <cell r="B35" t="str">
            <v>RPB071</v>
          </cell>
          <cell r="C35" t="str">
            <v>COLORAUTO (LAXOU)</v>
          </cell>
          <cell r="D35" t="str">
            <v>LAXOU</v>
          </cell>
          <cell r="E35">
            <v>182116.00539800001</v>
          </cell>
          <cell r="F35">
            <v>383</v>
          </cell>
        </row>
        <row r="36">
          <cell r="B36" t="str">
            <v>RPB073</v>
          </cell>
          <cell r="C36" t="str">
            <v>JET STREAM (ST PRIVAT DES VIEUX)</v>
          </cell>
          <cell r="D36" t="str">
            <v>ST PRIVAT DES VIEUX</v>
          </cell>
          <cell r="E36">
            <v>73086.427920000002</v>
          </cell>
          <cell r="F36">
            <v>116</v>
          </cell>
        </row>
        <row r="37">
          <cell r="B37" t="str">
            <v>RPB075</v>
          </cell>
          <cell r="C37" t="str">
            <v>NET CARS PIERRELAYE (PIERRELAYE)</v>
          </cell>
          <cell r="D37" t="str">
            <v>PIERRELAYE</v>
          </cell>
          <cell r="E37">
            <v>3638.282916666667</v>
          </cell>
          <cell r="F37">
            <v>10</v>
          </cell>
        </row>
        <row r="38">
          <cell r="B38" t="str">
            <v>RPB076</v>
          </cell>
          <cell r="C38" t="str">
            <v>ATP PRESTIGE (PUISEUX)</v>
          </cell>
          <cell r="D38" t="str">
            <v>PUISSEUX</v>
          </cell>
          <cell r="E38">
            <v>0</v>
          </cell>
          <cell r="F38">
            <v>0</v>
          </cell>
        </row>
        <row r="39">
          <cell r="B39" t="str">
            <v>RPB077</v>
          </cell>
          <cell r="C39" t="str">
            <v>AUTOLOOK(CHAMPIGNY SUR MARNE)</v>
          </cell>
          <cell r="D39" t="str">
            <v>CHAMPIGNY SUR MARNE</v>
          </cell>
          <cell r="E39">
            <v>4170.4519999999957</v>
          </cell>
          <cell r="F39">
            <v>0</v>
          </cell>
        </row>
        <row r="40">
          <cell r="B40" t="str">
            <v>RPB079</v>
          </cell>
          <cell r="C40" t="str">
            <v>SASU FORNASERO  AUTOS (LE MUY)</v>
          </cell>
          <cell r="D40" t="str">
            <v>LE MUY</v>
          </cell>
          <cell r="E40">
            <v>120000</v>
          </cell>
          <cell r="F40">
            <v>0</v>
          </cell>
        </row>
        <row r="41">
          <cell r="B41" t="str">
            <v>RPB082</v>
          </cell>
          <cell r="C41" t="str">
            <v>EUROP PARE BRISE(VILLIERS S/MARNE)</v>
          </cell>
          <cell r="D41" t="str">
            <v>PONTAULT COMBAULT</v>
          </cell>
          <cell r="E41">
            <v>0</v>
          </cell>
          <cell r="F41">
            <v>0</v>
          </cell>
        </row>
        <row r="42">
          <cell r="B42" t="str">
            <v>RPB083</v>
          </cell>
          <cell r="C42" t="str">
            <v>NEXT (LA CIOTAT)</v>
          </cell>
          <cell r="D42" t="str">
            <v xml:space="preserve">LA CIOTAT </v>
          </cell>
          <cell r="E42">
            <v>76161.352200000008</v>
          </cell>
          <cell r="F42">
            <v>159</v>
          </cell>
        </row>
        <row r="43">
          <cell r="B43" t="str">
            <v>RPB085</v>
          </cell>
          <cell r="C43" t="str">
            <v>ATP FRANCE( LAON)</v>
          </cell>
          <cell r="D43" t="str">
            <v>ROYAUCOURT ET CHAILVET</v>
          </cell>
          <cell r="E43">
            <v>114016.17</v>
          </cell>
          <cell r="F43">
            <v>0</v>
          </cell>
        </row>
        <row r="44">
          <cell r="B44" t="str">
            <v>RPB086</v>
          </cell>
          <cell r="C44" t="str">
            <v>REPAR BRISE(VERNOUILLET)</v>
          </cell>
          <cell r="D44" t="str">
            <v>VERNOUILLET</v>
          </cell>
          <cell r="E44">
            <v>109122.76575399999</v>
          </cell>
          <cell r="F44">
            <v>162</v>
          </cell>
        </row>
        <row r="45">
          <cell r="B45" t="str">
            <v>RPB089</v>
          </cell>
          <cell r="C45" t="str">
            <v>DECINES PARE BRISE(DECINES)</v>
          </cell>
          <cell r="D45" t="str">
            <v>DECINES</v>
          </cell>
          <cell r="E45">
            <v>0</v>
          </cell>
          <cell r="F45">
            <v>0</v>
          </cell>
        </row>
        <row r="46">
          <cell r="B46" t="str">
            <v>RPB090</v>
          </cell>
          <cell r="C46" t="str">
            <v>SAS PARE BRISE 77(CLAYE SOUILLY)</v>
          </cell>
          <cell r="D46" t="str">
            <v>CLAYE SOUILLY</v>
          </cell>
          <cell r="E46">
            <v>122498.79396000001</v>
          </cell>
          <cell r="F46">
            <v>213</v>
          </cell>
        </row>
        <row r="47">
          <cell r="B47" t="str">
            <v>RPB092</v>
          </cell>
          <cell r="C47" t="str">
            <v>DLGN PARE BRISE(PERONNAS)</v>
          </cell>
          <cell r="D47" t="str">
            <v>PERONNAS</v>
          </cell>
          <cell r="E47">
            <v>96494.814700000003</v>
          </cell>
          <cell r="F47">
            <v>177</v>
          </cell>
        </row>
        <row r="48">
          <cell r="B48" t="str">
            <v>RPB097</v>
          </cell>
          <cell r="C48" t="str">
            <v>SARL VILLABE AUTO LAVAGE(VILLABE)</v>
          </cell>
          <cell r="D48" t="str">
            <v>VILLABE</v>
          </cell>
          <cell r="E48">
            <v>114889.48499999986</v>
          </cell>
          <cell r="F48">
            <v>0</v>
          </cell>
        </row>
        <row r="49">
          <cell r="B49" t="str">
            <v>RPB101</v>
          </cell>
          <cell r="C49" t="str">
            <v>INSTITUT CAR (REDON)</v>
          </cell>
          <cell r="D49" t="str">
            <v>REDON</v>
          </cell>
          <cell r="E49">
            <v>98117.748600000006</v>
          </cell>
          <cell r="F49">
            <v>143</v>
          </cell>
        </row>
        <row r="50">
          <cell r="B50" t="str">
            <v>RPB104</v>
          </cell>
          <cell r="C50" t="str">
            <v xml:space="preserve">RPB -MAREUIL-LES-MEAUX </v>
          </cell>
          <cell r="D50" t="str">
            <v>MAREUIL LES MEAUX</v>
          </cell>
          <cell r="E50">
            <v>94179.030000000013</v>
          </cell>
          <cell r="F50">
            <v>145</v>
          </cell>
        </row>
        <row r="51">
          <cell r="B51" t="str">
            <v>RPB106</v>
          </cell>
          <cell r="C51" t="str">
            <v>CS RAPIDE AUTO GARAGE(MONTGERON)</v>
          </cell>
          <cell r="D51" t="str">
            <v>MONTGERON</v>
          </cell>
          <cell r="E51">
            <v>22932.793999999998</v>
          </cell>
          <cell r="F51">
            <v>0</v>
          </cell>
        </row>
        <row r="52">
          <cell r="B52" t="str">
            <v>RPB109</v>
          </cell>
          <cell r="C52" t="str">
            <v>RPB AVIA AUTO SERVICE(COLMAR)</v>
          </cell>
          <cell r="D52" t="str">
            <v>COLMAR</v>
          </cell>
          <cell r="E52">
            <v>64030.835999999996</v>
          </cell>
          <cell r="F52">
            <v>77</v>
          </cell>
        </row>
        <row r="53">
          <cell r="B53" t="str">
            <v>RPB113</v>
          </cell>
          <cell r="C53" t="str">
            <v>A A L CONFLANS(CONFLANS ST HONO)</v>
          </cell>
          <cell r="D53" t="str">
            <v>CONFLANS ST HONORINE</v>
          </cell>
          <cell r="E53">
            <v>194003.93363500002</v>
          </cell>
          <cell r="F53">
            <v>357</v>
          </cell>
        </row>
        <row r="54">
          <cell r="B54" t="str">
            <v>RPB114</v>
          </cell>
          <cell r="C54" t="str">
            <v>EUROP PARE BRISE (PONTAULT)</v>
          </cell>
          <cell r="D54" t="str">
            <v>PONTAULT COMBAULT</v>
          </cell>
          <cell r="E54">
            <v>269121.31759999995</v>
          </cell>
          <cell r="F54">
            <v>414</v>
          </cell>
        </row>
        <row r="55">
          <cell r="B55" t="str">
            <v>RPB118</v>
          </cell>
          <cell r="C55" t="str">
            <v>SB GLACE AUTO (SAINT DENIS)</v>
          </cell>
          <cell r="D55" t="str">
            <v>SAINT DENIS</v>
          </cell>
          <cell r="E55">
            <v>64114.736400000002</v>
          </cell>
          <cell r="F55">
            <v>315</v>
          </cell>
        </row>
        <row r="56">
          <cell r="B56" t="str">
            <v>RPB119</v>
          </cell>
          <cell r="C56" t="str">
            <v>AUTOLAND SPORT (RICHEMONT)</v>
          </cell>
          <cell r="D56" t="str">
            <v>RICHEMONT</v>
          </cell>
          <cell r="E56">
            <v>10983.097999999996</v>
          </cell>
          <cell r="F56">
            <v>0</v>
          </cell>
        </row>
        <row r="57">
          <cell r="B57" t="str">
            <v>RPB124</v>
          </cell>
          <cell r="C57" t="str">
            <v>ATP FRANCE (SOISSONS)</v>
          </cell>
          <cell r="D57" t="str">
            <v>ROYAUCOURT ET CHAILVET</v>
          </cell>
          <cell r="E57">
            <v>116259.67</v>
          </cell>
          <cell r="F57">
            <v>0</v>
          </cell>
        </row>
        <row r="58">
          <cell r="B58" t="str">
            <v>RPB125</v>
          </cell>
          <cell r="C58" t="str">
            <v>AUTO SERVICES PRO (CUINCY)</v>
          </cell>
          <cell r="D58" t="str">
            <v>CUINCY</v>
          </cell>
          <cell r="E58">
            <v>209930.66448000001</v>
          </cell>
          <cell r="F58">
            <v>344</v>
          </cell>
        </row>
        <row r="59">
          <cell r="B59" t="str">
            <v>RPB127</v>
          </cell>
          <cell r="C59" t="str">
            <v>RPB TOULOUSE (ESPEISSERE)</v>
          </cell>
          <cell r="D59" t="str">
            <v>TOULOUSE 3</v>
          </cell>
          <cell r="E59">
            <v>0</v>
          </cell>
          <cell r="F59">
            <v>0</v>
          </cell>
        </row>
        <row r="60">
          <cell r="B60" t="str">
            <v>RPB128</v>
          </cell>
          <cell r="C60" t="str">
            <v>CARS (VERSAILLES)</v>
          </cell>
          <cell r="D60" t="str">
            <v>VERSAILLES</v>
          </cell>
          <cell r="E60">
            <v>15468.489</v>
          </cell>
          <cell r="F60">
            <v>0</v>
          </cell>
        </row>
        <row r="61">
          <cell r="B61" t="str">
            <v>RPB129</v>
          </cell>
          <cell r="C61" t="str">
            <v>ELITE PARE BRISE BEAUVAIS(BERTIN)</v>
          </cell>
          <cell r="D61" t="str">
            <v>BEAUVAIS</v>
          </cell>
          <cell r="E61">
            <v>238624.28999999998</v>
          </cell>
          <cell r="F61">
            <v>411</v>
          </cell>
        </row>
        <row r="62">
          <cell r="B62" t="str">
            <v>RPB132</v>
          </cell>
          <cell r="C62" t="str">
            <v>ALENTOUR VITRAGE (MONTAUBAN)</v>
          </cell>
          <cell r="D62" t="str">
            <v>MONTAUBAN</v>
          </cell>
          <cell r="E62">
            <v>150202.014</v>
          </cell>
          <cell r="F62">
            <v>247</v>
          </cell>
        </row>
        <row r="63">
          <cell r="B63" t="str">
            <v>RPB133</v>
          </cell>
          <cell r="C63" t="str">
            <v>VROUM 33 (CADAUJAC)</v>
          </cell>
          <cell r="D63" t="str">
            <v>CADAUJAC</v>
          </cell>
          <cell r="E63">
            <v>111289.98000000001</v>
          </cell>
          <cell r="F63">
            <v>129</v>
          </cell>
        </row>
        <row r="64">
          <cell r="B64" t="str">
            <v>RPB134</v>
          </cell>
          <cell r="C64" t="str">
            <v>NETT AUTO 47 (TONNEINS)</v>
          </cell>
          <cell r="D64" t="str">
            <v>TONNEINS</v>
          </cell>
          <cell r="E64">
            <v>101680.59408000001</v>
          </cell>
          <cell r="F64">
            <v>265</v>
          </cell>
        </row>
        <row r="65">
          <cell r="B65" t="str">
            <v>RPB136</v>
          </cell>
          <cell r="C65" t="str">
            <v>ELITE PARE BRISE BARENTIN (BERTIN)</v>
          </cell>
          <cell r="D65" t="str">
            <v>BARENTIN</v>
          </cell>
          <cell r="E65">
            <v>399763.62</v>
          </cell>
          <cell r="F65">
            <v>945</v>
          </cell>
        </row>
        <row r="66">
          <cell r="B66" t="str">
            <v>RPB137</v>
          </cell>
          <cell r="C66" t="str">
            <v>ELITE PARE BRISE YVETOT (BERTIN)</v>
          </cell>
          <cell r="D66" t="str">
            <v>YVETOT</v>
          </cell>
          <cell r="E66">
            <v>111006.86543999997</v>
          </cell>
          <cell r="F66">
            <v>188</v>
          </cell>
        </row>
        <row r="67">
          <cell r="B67" t="str">
            <v>RPB138</v>
          </cell>
          <cell r="C67" t="str">
            <v>RAPID PARE-BRISE VALENCIENNES</v>
          </cell>
          <cell r="D67" t="str">
            <v>VALENCIENNES</v>
          </cell>
          <cell r="E67">
            <v>279230.57406000001</v>
          </cell>
          <cell r="F67">
            <v>398</v>
          </cell>
        </row>
        <row r="68">
          <cell r="B68" t="str">
            <v>RPB139</v>
          </cell>
          <cell r="C68" t="str">
            <v>JTC AUTO (OZOIR LA FERRIERE)</v>
          </cell>
          <cell r="D68" t="str">
            <v>OZOIR LA FERRIERE</v>
          </cell>
          <cell r="E68">
            <v>40116.452078999995</v>
          </cell>
          <cell r="F68">
            <v>93</v>
          </cell>
        </row>
        <row r="69">
          <cell r="B69" t="str">
            <v>RPB140</v>
          </cell>
          <cell r="C69" t="str">
            <v>JPC RAPID PARE BRISE (ANGLET)</v>
          </cell>
          <cell r="D69" t="str">
            <v>ANGLET</v>
          </cell>
          <cell r="E69">
            <v>58567.464599999999</v>
          </cell>
          <cell r="F69">
            <v>113</v>
          </cell>
        </row>
        <row r="70">
          <cell r="B70" t="str">
            <v>RPB148</v>
          </cell>
          <cell r="C70" t="str">
            <v>SAS GARAGE RPBS (SAINTES)</v>
          </cell>
          <cell r="D70" t="str">
            <v>SAINTES</v>
          </cell>
          <cell r="E70">
            <v>160780.60472</v>
          </cell>
          <cell r="F70">
            <v>439</v>
          </cell>
        </row>
        <row r="71">
          <cell r="B71" t="str">
            <v>RPB150</v>
          </cell>
          <cell r="C71" t="str">
            <v>EURL Duchampt(BEZIERS)</v>
          </cell>
          <cell r="D71" t="str">
            <v>BEZIERS</v>
          </cell>
          <cell r="E71">
            <v>117476.55540000001</v>
          </cell>
          <cell r="F71">
            <v>217</v>
          </cell>
        </row>
        <row r="72">
          <cell r="B72" t="str">
            <v>RPB152</v>
          </cell>
          <cell r="C72" t="str">
            <v>OUEST AUTO SERVICES(QUIMPER)</v>
          </cell>
          <cell r="D72" t="str">
            <v>QUIMPER</v>
          </cell>
          <cell r="E72">
            <v>109617.5552</v>
          </cell>
          <cell r="F72">
            <v>205</v>
          </cell>
        </row>
        <row r="73">
          <cell r="B73" t="str">
            <v>RPB154</v>
          </cell>
          <cell r="C73" t="str">
            <v>ATP PRESTIGE (CERGY)</v>
          </cell>
          <cell r="D73" t="str">
            <v>CERGY</v>
          </cell>
          <cell r="E73">
            <v>279193.82400000002</v>
          </cell>
          <cell r="F73">
            <v>334</v>
          </cell>
        </row>
        <row r="74">
          <cell r="B74" t="str">
            <v>RPB155</v>
          </cell>
          <cell r="C74" t="str">
            <v>RPB (BASTIA)</v>
          </cell>
          <cell r="D74" t="str">
            <v>BASTIA</v>
          </cell>
          <cell r="E74">
            <v>33703.234000000011</v>
          </cell>
          <cell r="F74">
            <v>0</v>
          </cell>
        </row>
        <row r="75">
          <cell r="B75" t="str">
            <v>RPB156</v>
          </cell>
          <cell r="C75" t="str">
            <v>C CLEAN (PORCIEU)</v>
          </cell>
          <cell r="D75" t="str">
            <v>PORCIEU-AMBLAGNIEU</v>
          </cell>
          <cell r="E75">
            <v>53642.148000000001</v>
          </cell>
          <cell r="F75">
            <v>71</v>
          </cell>
        </row>
        <row r="76">
          <cell r="B76" t="str">
            <v>RPB160</v>
          </cell>
          <cell r="C76" t="str">
            <v>ACW/SAS LVAS(BELLERIVE-VICHY)</v>
          </cell>
          <cell r="D76" t="str">
            <v>BELLERIVE SUR ALLIER</v>
          </cell>
          <cell r="E76">
            <v>334534.51333333331</v>
          </cell>
          <cell r="F76">
            <v>0</v>
          </cell>
        </row>
        <row r="77">
          <cell r="B77" t="str">
            <v>RPB161</v>
          </cell>
          <cell r="C77" t="str">
            <v>SELF WASH (BLOIS)</v>
          </cell>
          <cell r="D77" t="str">
            <v>BLOIS</v>
          </cell>
          <cell r="E77">
            <v>150232.8462</v>
          </cell>
          <cell r="F77">
            <v>297</v>
          </cell>
        </row>
        <row r="78">
          <cell r="B78" t="str">
            <v>RPB162</v>
          </cell>
          <cell r="C78" t="str">
            <v>RPB DRANCY (DRANCY)</v>
          </cell>
          <cell r="D78" t="str">
            <v>DRANCY</v>
          </cell>
          <cell r="E78">
            <v>42828.029399999999</v>
          </cell>
          <cell r="F78">
            <v>56</v>
          </cell>
        </row>
        <row r="79">
          <cell r="B79" t="str">
            <v>RPB163</v>
          </cell>
          <cell r="C79" t="str">
            <v>AZUR PARE BRISE (SANARY SUR MER)</v>
          </cell>
          <cell r="D79" t="str">
            <v>SANARY SUR MER</v>
          </cell>
          <cell r="E79">
            <v>49094.495999999999</v>
          </cell>
          <cell r="F79">
            <v>78</v>
          </cell>
        </row>
        <row r="80">
          <cell r="B80" t="str">
            <v>RPB166</v>
          </cell>
          <cell r="C80" t="str">
            <v>PLANET CAR AUTOMOBILE T2M</v>
          </cell>
          <cell r="D80" t="str">
            <v>CHENNEVIERES SUR MARNE</v>
          </cell>
          <cell r="E80">
            <v>0</v>
          </cell>
          <cell r="F80">
            <v>0</v>
          </cell>
        </row>
        <row r="81">
          <cell r="B81" t="str">
            <v>RPB167</v>
          </cell>
          <cell r="C81" t="str">
            <v>RAPID PAREBRISE / M.D.O(MARIGNANE)</v>
          </cell>
          <cell r="D81" t="str">
            <v>MARIGNANE</v>
          </cell>
          <cell r="E81">
            <v>137350.83959999998</v>
          </cell>
          <cell r="F81">
            <v>256</v>
          </cell>
        </row>
        <row r="82">
          <cell r="B82" t="str">
            <v>RPB168</v>
          </cell>
          <cell r="C82" t="str">
            <v>AUTO GLASS EUROPE (SARREGUEMINES)</v>
          </cell>
          <cell r="D82" t="str">
            <v>SARREGUEMINES</v>
          </cell>
          <cell r="E82">
            <v>82161.875999999989</v>
          </cell>
          <cell r="F82">
            <v>128</v>
          </cell>
        </row>
        <row r="83">
          <cell r="B83" t="str">
            <v>RPB171</v>
          </cell>
          <cell r="C83" t="str">
            <v>INNOVATIC AUTO (AVRILLE)</v>
          </cell>
          <cell r="D83" t="str">
            <v>AVRILLE</v>
          </cell>
          <cell r="E83">
            <v>8105.112000000001</v>
          </cell>
          <cell r="F83">
            <v>15</v>
          </cell>
        </row>
        <row r="84">
          <cell r="B84" t="str">
            <v>RPB174</v>
          </cell>
          <cell r="C84" t="str">
            <v>LES PARE BRISES DU BASSIN (TESTE)</v>
          </cell>
          <cell r="D84" t="str">
            <v>LA TESTE DE BUCH</v>
          </cell>
          <cell r="E84">
            <v>53023.633799999996</v>
          </cell>
          <cell r="F84">
            <v>88</v>
          </cell>
        </row>
        <row r="85">
          <cell r="B85" t="str">
            <v>RPB178</v>
          </cell>
          <cell r="C85" t="str">
            <v xml:space="preserve"> S.A.F.R PONT DE BEAUVOISIN</v>
          </cell>
          <cell r="D85" t="str">
            <v>PONT DE BEAUVOISIN</v>
          </cell>
          <cell r="E85">
            <v>76323.607799999998</v>
          </cell>
          <cell r="F85">
            <v>111</v>
          </cell>
        </row>
        <row r="86">
          <cell r="B86" t="str">
            <v>RPB180</v>
          </cell>
          <cell r="C86" t="str">
            <v>RAPID PARE-PRISE AMBARES-LAGRAVE</v>
          </cell>
          <cell r="D86" t="str">
            <v>AMBARES-ET-LAGRAVE</v>
          </cell>
          <cell r="E86">
            <v>34417.392</v>
          </cell>
          <cell r="F86">
            <v>52</v>
          </cell>
        </row>
        <row r="87">
          <cell r="B87" t="str">
            <v>RPB184</v>
          </cell>
          <cell r="C87" t="str">
            <v>SAMOREAU PARE-BRISE (SAMOREAU)</v>
          </cell>
          <cell r="D87" t="str">
            <v>SAMOREAU</v>
          </cell>
          <cell r="E87">
            <v>81536.840360000002</v>
          </cell>
          <cell r="F87">
            <v>125</v>
          </cell>
        </row>
        <row r="88">
          <cell r="B88" t="str">
            <v>RPB185</v>
          </cell>
          <cell r="C88" t="str">
            <v>ALSACE CAR INSTITUT(ISSENHEIM)</v>
          </cell>
          <cell r="D88" t="str">
            <v>ISSENHEIM (GUEBWILLER)</v>
          </cell>
          <cell r="E88">
            <v>94461.516000000003</v>
          </cell>
          <cell r="F88">
            <v>134</v>
          </cell>
        </row>
        <row r="89">
          <cell r="B89" t="str">
            <v>RPB191</v>
          </cell>
          <cell r="C89" t="str">
            <v>RAPID PARE BRISE EPINAL (CHAVELOT)</v>
          </cell>
          <cell r="D89" t="str">
            <v>CHAVELOT</v>
          </cell>
          <cell r="E89">
            <v>162776.47128</v>
          </cell>
          <cell r="F89">
            <v>336</v>
          </cell>
        </row>
        <row r="90">
          <cell r="B90" t="str">
            <v>RPB192</v>
          </cell>
          <cell r="C90" t="str">
            <v>ALSACE CAR INSTITUT(MULHOUSE SUD)</v>
          </cell>
          <cell r="D90" t="str">
            <v>ISSENHEIM (GUEBWILLER)</v>
          </cell>
          <cell r="E90">
            <v>105588.2616</v>
          </cell>
          <cell r="F90">
            <v>138</v>
          </cell>
        </row>
        <row r="91">
          <cell r="B91" t="str">
            <v>RPB193</v>
          </cell>
          <cell r="C91" t="str">
            <v>KING JUMBO MILORD ( AUBERVILLIERS)</v>
          </cell>
          <cell r="D91" t="str">
            <v>AUBERVILLIERS</v>
          </cell>
          <cell r="E91">
            <v>0</v>
          </cell>
          <cell r="F91">
            <v>0</v>
          </cell>
        </row>
        <row r="92">
          <cell r="B92" t="str">
            <v>RPB195</v>
          </cell>
          <cell r="C92" t="str">
            <v>ELITE PARE BRISE COMPIEGNE (BERTIN)</v>
          </cell>
          <cell r="D92" t="str">
            <v>COMPIEGNE</v>
          </cell>
          <cell r="E92">
            <v>234954.82800000001</v>
          </cell>
          <cell r="F92">
            <v>389</v>
          </cell>
        </row>
        <row r="93">
          <cell r="B93" t="str">
            <v>RPB196</v>
          </cell>
          <cell r="C93" t="str">
            <v>RAPID PAREBRISE / FORMADRIVE FOSSES</v>
          </cell>
          <cell r="D93" t="str">
            <v>FOSSES</v>
          </cell>
          <cell r="E93">
            <v>113383.141449</v>
          </cell>
          <cell r="F93">
            <v>185</v>
          </cell>
        </row>
        <row r="94">
          <cell r="B94" t="str">
            <v>RPB198</v>
          </cell>
          <cell r="C94" t="str">
            <v>RPB MURET(TOULOUSE)</v>
          </cell>
          <cell r="D94" t="str">
            <v>MURET</v>
          </cell>
          <cell r="E94">
            <v>0</v>
          </cell>
          <cell r="F94">
            <v>0</v>
          </cell>
        </row>
        <row r="95">
          <cell r="B95" t="str">
            <v>RPB200</v>
          </cell>
          <cell r="C95" t="str">
            <v>AUTOBUSINESSPRO GROUP (DAX)</v>
          </cell>
          <cell r="D95" t="str">
            <v>DAX</v>
          </cell>
          <cell r="E95">
            <v>111497.2773</v>
          </cell>
          <cell r="F95">
            <v>196</v>
          </cell>
        </row>
        <row r="96">
          <cell r="B96" t="str">
            <v>RPB201</v>
          </cell>
          <cell r="C96" t="str">
            <v>ATP FRANCE (CHAUNY)</v>
          </cell>
          <cell r="D96" t="str">
            <v>ROYAUCOURT ET CHAILVET</v>
          </cell>
          <cell r="E96">
            <v>88030.17</v>
          </cell>
          <cell r="F96">
            <v>0</v>
          </cell>
        </row>
        <row r="97">
          <cell r="B97" t="str">
            <v>RPB202</v>
          </cell>
          <cell r="C97" t="str">
            <v>COLORAUTO (ESSEY LES NANCY)</v>
          </cell>
          <cell r="D97" t="str">
            <v>ESSEY LES NANCY</v>
          </cell>
          <cell r="E97">
            <v>208369.41447800002</v>
          </cell>
          <cell r="F97">
            <v>409</v>
          </cell>
        </row>
        <row r="98">
          <cell r="B98" t="str">
            <v>RPB204</v>
          </cell>
          <cell r="C98" t="str">
            <v xml:space="preserve">AMS ISLE D'ABEAU </v>
          </cell>
          <cell r="D98" t="str">
            <v xml:space="preserve">L’ISLE D’ABEAU </v>
          </cell>
          <cell r="E98">
            <v>198885.28488000002</v>
          </cell>
          <cell r="F98">
            <v>241</v>
          </cell>
        </row>
        <row r="99">
          <cell r="B99" t="str">
            <v>RPB205</v>
          </cell>
          <cell r="C99" t="str">
            <v>AMS CAMBRAI</v>
          </cell>
          <cell r="D99" t="str">
            <v>CAMBRAI</v>
          </cell>
          <cell r="E99">
            <v>199596.20136000001</v>
          </cell>
          <cell r="F99">
            <v>298</v>
          </cell>
        </row>
        <row r="100">
          <cell r="B100" t="str">
            <v>RPB206</v>
          </cell>
          <cell r="C100" t="str">
            <v>AMS ROMANS SUR ISERE</v>
          </cell>
          <cell r="D100" t="str">
            <v>ROMANS SUR ISERE</v>
          </cell>
          <cell r="E100">
            <v>109003.39128</v>
          </cell>
          <cell r="F100">
            <v>148</v>
          </cell>
        </row>
        <row r="101">
          <cell r="B101" t="str">
            <v>RPB210</v>
          </cell>
          <cell r="C101" t="str">
            <v>AMS RPB SAINT OMER (ARQUES)</v>
          </cell>
          <cell r="D101" t="str">
            <v>ARQUES</v>
          </cell>
          <cell r="E101">
            <v>297145.16736000002</v>
          </cell>
          <cell r="F101">
            <v>397</v>
          </cell>
        </row>
        <row r="102">
          <cell r="B102" t="str">
            <v>RPB211</v>
          </cell>
          <cell r="C102" t="str">
            <v>Y3M VITRAGES AUTO (COSNE SUR LOIRE)</v>
          </cell>
          <cell r="D102" t="str">
            <v>COSNE</v>
          </cell>
          <cell r="E102">
            <v>109045.32</v>
          </cell>
          <cell r="F102">
            <v>174</v>
          </cell>
        </row>
        <row r="103">
          <cell r="B103" t="str">
            <v>RPB212</v>
          </cell>
          <cell r="C103" t="str">
            <v>TB PARE BRISE (MONTPELLIER)</v>
          </cell>
          <cell r="D103" t="str">
            <v>MONTPELLIER</v>
          </cell>
          <cell r="E103">
            <v>82366.284</v>
          </cell>
          <cell r="F103">
            <v>175</v>
          </cell>
        </row>
        <row r="104">
          <cell r="B104" t="str">
            <v>RPB213</v>
          </cell>
          <cell r="C104" t="str">
            <v>RPB REUNION</v>
          </cell>
          <cell r="D104" t="str">
            <v>BRAS PANON</v>
          </cell>
          <cell r="E104">
            <v>133841.87599999984</v>
          </cell>
          <cell r="F104">
            <v>0</v>
          </cell>
        </row>
        <row r="105">
          <cell r="B105" t="str">
            <v>RPB214</v>
          </cell>
          <cell r="C105" t="str">
            <v>RAPID PARE BRISE MARTINIQUE</v>
          </cell>
          <cell r="D105" t="str">
            <v>LE LAMENTIN</v>
          </cell>
          <cell r="E105">
            <v>187683.65009000001</v>
          </cell>
          <cell r="F105">
            <v>295</v>
          </cell>
        </row>
        <row r="106">
          <cell r="B106" t="str">
            <v>RPB218</v>
          </cell>
          <cell r="C106" t="str">
            <v>RAPID AUTO  (EPINAY)</v>
          </cell>
          <cell r="D106" t="str">
            <v xml:space="preserve">EPINAY SUR SEINE </v>
          </cell>
          <cell r="E106">
            <v>25599.78</v>
          </cell>
          <cell r="F106">
            <v>32</v>
          </cell>
        </row>
        <row r="107">
          <cell r="B107" t="str">
            <v>RPB219</v>
          </cell>
          <cell r="C107" t="str">
            <v>AMS BRUAY</v>
          </cell>
          <cell r="D107" t="str">
            <v>BRUAY</v>
          </cell>
          <cell r="E107">
            <v>327910.94063999999</v>
          </cell>
          <cell r="F107">
            <v>452</v>
          </cell>
        </row>
        <row r="108">
          <cell r="B108" t="str">
            <v>RPB220</v>
          </cell>
          <cell r="C108" t="str">
            <v>AMS ST ETIENNE-ANDREZIEUX (ST ETIEN</v>
          </cell>
          <cell r="D108" t="str">
            <v>ANDREZIEUX</v>
          </cell>
          <cell r="E108">
            <v>0</v>
          </cell>
          <cell r="F108">
            <v>332</v>
          </cell>
        </row>
        <row r="109">
          <cell r="B109" t="str">
            <v>RPB221</v>
          </cell>
          <cell r="C109" t="str">
            <v>AMS LIEVIN</v>
          </cell>
          <cell r="D109" t="str">
            <v>LIEVIN</v>
          </cell>
          <cell r="E109">
            <v>134081.08679999999</v>
          </cell>
          <cell r="F109">
            <v>182</v>
          </cell>
        </row>
        <row r="110">
          <cell r="B110" t="str">
            <v>RPB223</v>
          </cell>
          <cell r="C110" t="str">
            <v>AUTO 81 (ALBI)</v>
          </cell>
          <cell r="D110" t="str">
            <v>ALBI</v>
          </cell>
          <cell r="E110">
            <v>42135.68</v>
          </cell>
          <cell r="F110">
            <v>65</v>
          </cell>
        </row>
        <row r="111">
          <cell r="B111" t="str">
            <v>RPB224</v>
          </cell>
          <cell r="C111" t="str">
            <v>SUD VITRAGES SERVICES (CARPENTRAS)</v>
          </cell>
          <cell r="D111" t="str">
            <v>LONS LE SAUNIER (84)</v>
          </cell>
          <cell r="E111">
            <v>0</v>
          </cell>
          <cell r="F111">
            <v>0</v>
          </cell>
        </row>
        <row r="112">
          <cell r="B112" t="str">
            <v>RPB225</v>
          </cell>
          <cell r="C112" t="str">
            <v>C CLEAN MIRAMAS</v>
          </cell>
          <cell r="D112" t="str">
            <v>PORCIEU AMBLAGNIEU (13)</v>
          </cell>
          <cell r="E112">
            <v>0</v>
          </cell>
          <cell r="F112">
            <v>0</v>
          </cell>
        </row>
        <row r="113">
          <cell r="B113" t="str">
            <v>RPB226</v>
          </cell>
          <cell r="C113" t="str">
            <v>VPML DIFFUSION (ST AMAND LES EAUX)</v>
          </cell>
          <cell r="D113" t="str">
            <v>SAINT AMAND LES EAUX</v>
          </cell>
          <cell r="E113">
            <v>163131.35963999998</v>
          </cell>
          <cell r="F113">
            <v>298</v>
          </cell>
        </row>
        <row r="114">
          <cell r="B114" t="str">
            <v>RPB229</v>
          </cell>
          <cell r="C114" t="str">
            <v>AMS BOULOGNE SUR MER(SAINT LEONARD)</v>
          </cell>
          <cell r="D114" t="str">
            <v>SAINT LEONARD</v>
          </cell>
          <cell r="E114">
            <v>188582.75735999999</v>
          </cell>
          <cell r="F114">
            <v>267</v>
          </cell>
        </row>
        <row r="115">
          <cell r="B115" t="str">
            <v>RPB231</v>
          </cell>
          <cell r="C115" t="str">
            <v>SARL MELICEM (BAR LE DUC)</v>
          </cell>
          <cell r="D115" t="str">
            <v>BAR LE DUC</v>
          </cell>
          <cell r="E115">
            <v>120848.04803999999</v>
          </cell>
          <cell r="F115">
            <v>232</v>
          </cell>
        </row>
        <row r="116">
          <cell r="B116" t="str">
            <v>RPB232</v>
          </cell>
          <cell r="C116" t="str">
            <v>OBJA(SENS)</v>
          </cell>
          <cell r="D116" t="str">
            <v>LE PLESSIS ROBINSON (89)</v>
          </cell>
          <cell r="E116">
            <v>26300.171999999999</v>
          </cell>
          <cell r="F116">
            <v>37</v>
          </cell>
        </row>
        <row r="117">
          <cell r="B117" t="str">
            <v>RPB234</v>
          </cell>
          <cell r="C117" t="str">
            <v>ARDEN GLASS (SEDAN)</v>
          </cell>
          <cell r="D117" t="str">
            <v xml:space="preserve">SEDAN </v>
          </cell>
          <cell r="E117">
            <v>0</v>
          </cell>
          <cell r="F117">
            <v>0</v>
          </cell>
        </row>
        <row r="118">
          <cell r="B118" t="str">
            <v>RPB235</v>
          </cell>
          <cell r="C118" t="str">
            <v>AMS DUNKERQUE (SAINT POL SUR MER)</v>
          </cell>
          <cell r="D118" t="str">
            <v>SAINT POL SUR MER</v>
          </cell>
          <cell r="E118">
            <v>316347.46403999999</v>
          </cell>
          <cell r="F118">
            <v>454</v>
          </cell>
        </row>
        <row r="119">
          <cell r="B119" t="str">
            <v>RPB237</v>
          </cell>
          <cell r="C119" t="str">
            <v xml:space="preserve">VSATEF TREMBLAY </v>
          </cell>
          <cell r="D119" t="str">
            <v xml:space="preserve">TREMBLAY EN FRANCE </v>
          </cell>
          <cell r="E119">
            <v>62433.269999999909</v>
          </cell>
          <cell r="F119">
            <v>0</v>
          </cell>
        </row>
        <row r="120">
          <cell r="B120" t="str">
            <v>RPB238</v>
          </cell>
          <cell r="C120" t="str">
            <v>NET PRESSION (LONS LE SAUNIER)</v>
          </cell>
          <cell r="D120" t="str">
            <v>LONS LE SAUNIER</v>
          </cell>
          <cell r="E120">
            <v>232827.00007900002</v>
          </cell>
          <cell r="F120">
            <v>447</v>
          </cell>
        </row>
        <row r="121">
          <cell r="B121" t="str">
            <v>RPB240</v>
          </cell>
          <cell r="C121" t="str">
            <v xml:space="preserve">RAPID LUNEVILLE </v>
          </cell>
          <cell r="D121" t="str">
            <v xml:space="preserve">MONCEL LES LUNEVILLE </v>
          </cell>
          <cell r="E121">
            <v>125500.03640000001</v>
          </cell>
          <cell r="F121">
            <v>261</v>
          </cell>
        </row>
        <row r="122">
          <cell r="B122" t="str">
            <v>RPB241</v>
          </cell>
          <cell r="C122" t="str">
            <v>RPB DOMMARTIN-LES-TOUL</v>
          </cell>
          <cell r="D122" t="str">
            <v>DOMMARTIN-LES-TOUL</v>
          </cell>
          <cell r="E122">
            <v>201752.55503700001</v>
          </cell>
          <cell r="F122">
            <v>408</v>
          </cell>
        </row>
        <row r="123">
          <cell r="B123" t="str">
            <v>RPB242</v>
          </cell>
          <cell r="C123" t="str">
            <v>COLORAUTO SAINT DIE</v>
          </cell>
          <cell r="D123" t="str">
            <v>SAINT  DIE DES VOSGES</v>
          </cell>
          <cell r="E123">
            <v>144156.63883800001</v>
          </cell>
          <cell r="F123">
            <v>300</v>
          </cell>
        </row>
        <row r="124">
          <cell r="B124" t="str">
            <v>RPB243</v>
          </cell>
          <cell r="C124" t="str">
            <v>AMS MAUBEUGE</v>
          </cell>
          <cell r="D124" t="str">
            <v>MAUBEUGE</v>
          </cell>
          <cell r="E124">
            <v>246663.51179999998</v>
          </cell>
          <cell r="F124">
            <v>325</v>
          </cell>
        </row>
        <row r="125">
          <cell r="B125" t="str">
            <v>RPB244</v>
          </cell>
          <cell r="C125" t="str">
            <v>AUTO SERVICE PRO (NOYELLES)</v>
          </cell>
          <cell r="D125" t="str">
            <v>NOYELLES-GODAULT</v>
          </cell>
          <cell r="E125">
            <v>160866.42911999999</v>
          </cell>
          <cell r="F125">
            <v>409</v>
          </cell>
        </row>
        <row r="126">
          <cell r="B126" t="str">
            <v>RPB245</v>
          </cell>
          <cell r="C126" t="str">
            <v>AMS LOMME (CAPINGHEM LILLE)</v>
          </cell>
          <cell r="D126" t="str">
            <v>CAPINGHEM</v>
          </cell>
          <cell r="E126">
            <v>177602.83056</v>
          </cell>
          <cell r="F126">
            <v>266</v>
          </cell>
        </row>
        <row r="127">
          <cell r="B127" t="str">
            <v>RPB246</v>
          </cell>
          <cell r="C127" t="str">
            <v>AGENCE RPBS (DISTRE/SAUMUR)</v>
          </cell>
          <cell r="D127" t="str">
            <v>DISTRE</v>
          </cell>
          <cell r="E127">
            <v>0</v>
          </cell>
          <cell r="F127">
            <v>0</v>
          </cell>
        </row>
        <row r="128">
          <cell r="B128" t="str">
            <v>RPB247</v>
          </cell>
          <cell r="C128" t="str">
            <v>AMS VIENNE</v>
          </cell>
          <cell r="D128" t="str">
            <v>VIENNE</v>
          </cell>
          <cell r="E128">
            <v>132986.19779999999</v>
          </cell>
          <cell r="F128">
            <v>156</v>
          </cell>
        </row>
        <row r="129">
          <cell r="B129" t="str">
            <v>RPB248</v>
          </cell>
          <cell r="C129" t="str">
            <v>ELITE PARE BRISE LE MANS (BERTIN)</v>
          </cell>
          <cell r="D129" t="str">
            <v>LE MANS</v>
          </cell>
          <cell r="E129">
            <v>336720.96799999999</v>
          </cell>
          <cell r="F129">
            <v>578</v>
          </cell>
        </row>
        <row r="130">
          <cell r="B130" t="str">
            <v>RPB249</v>
          </cell>
          <cell r="C130" t="str">
            <v>AMS GIVORS</v>
          </cell>
          <cell r="D130" t="str">
            <v>GIVORS</v>
          </cell>
          <cell r="E130">
            <v>175085.28648000004</v>
          </cell>
          <cell r="F130">
            <v>237</v>
          </cell>
        </row>
        <row r="131">
          <cell r="B131" t="str">
            <v>RPB251</v>
          </cell>
          <cell r="C131" t="str">
            <v>AMS VILLENEUVE D'ASCQ</v>
          </cell>
          <cell r="D131" t="str">
            <v>VILLENEUVE D'ASCQ</v>
          </cell>
          <cell r="E131">
            <v>203885.44539900002</v>
          </cell>
          <cell r="F131">
            <v>318</v>
          </cell>
        </row>
        <row r="132">
          <cell r="B132" t="str">
            <v>RPB252</v>
          </cell>
          <cell r="C132" t="str">
            <v>RPB SAGET'AUTO (ROCHEFORT)</v>
          </cell>
          <cell r="D132" t="str">
            <v>ROCHEFORT</v>
          </cell>
          <cell r="E132">
            <v>34153.515999999996</v>
          </cell>
          <cell r="F132">
            <v>18</v>
          </cell>
        </row>
        <row r="133">
          <cell r="B133" t="str">
            <v>RPB253</v>
          </cell>
          <cell r="C133" t="str">
            <v>RAPID PONT A MOUSSON (COLORAUTO)</v>
          </cell>
          <cell r="D133" t="str">
            <v>PONT A MOUSSON</v>
          </cell>
          <cell r="E133">
            <v>186098.26083799999</v>
          </cell>
          <cell r="F133">
            <v>359</v>
          </cell>
        </row>
        <row r="134">
          <cell r="B134" t="str">
            <v>RPB254</v>
          </cell>
          <cell r="C134" t="str">
            <v>ANGOULEME PARE-BRISES (ANGOULEME)</v>
          </cell>
          <cell r="D134" t="str">
            <v>ANGOULEME</v>
          </cell>
          <cell r="E134">
            <v>51737.053799999994</v>
          </cell>
          <cell r="F134">
            <v>115</v>
          </cell>
        </row>
        <row r="135">
          <cell r="B135" t="str">
            <v>RPB255</v>
          </cell>
          <cell r="C135" t="str">
            <v>F B J (BOULAZAC)</v>
          </cell>
          <cell r="D135" t="str">
            <v>BOULAZAC</v>
          </cell>
          <cell r="E135">
            <v>80833.056000000011</v>
          </cell>
          <cell r="F135">
            <v>148</v>
          </cell>
        </row>
        <row r="136">
          <cell r="B136" t="str">
            <v>RPB258</v>
          </cell>
          <cell r="C136" t="str">
            <v>ELITE PARE BRISE AMIENS (BERTIN)</v>
          </cell>
          <cell r="D136" t="str">
            <v>AMIENS</v>
          </cell>
          <cell r="E136">
            <v>166575.13559999998</v>
          </cell>
          <cell r="F136">
            <v>276</v>
          </cell>
        </row>
        <row r="137">
          <cell r="B137" t="str">
            <v>RPB259</v>
          </cell>
          <cell r="C137" t="str">
            <v>AMS GRENOBLE COMBOIRE(ECHIROLLES)</v>
          </cell>
          <cell r="D137" t="str">
            <v>ECHIROLLES</v>
          </cell>
          <cell r="E137">
            <v>131867.52155999999</v>
          </cell>
          <cell r="F137">
            <v>253</v>
          </cell>
        </row>
        <row r="138">
          <cell r="B138" t="str">
            <v>RPB260</v>
          </cell>
          <cell r="C138" t="str">
            <v>AMS VALENCE (SOYONS)</v>
          </cell>
          <cell r="D138" t="str">
            <v>SOYONS</v>
          </cell>
          <cell r="E138">
            <v>189907.24271999998</v>
          </cell>
          <cell r="F138">
            <v>260</v>
          </cell>
        </row>
        <row r="139">
          <cell r="B139" t="str">
            <v>RPB261</v>
          </cell>
          <cell r="C139" t="str">
            <v>SRP VITRE (VITRE)</v>
          </cell>
          <cell r="D139" t="str">
            <v>VITRE</v>
          </cell>
          <cell r="E139">
            <v>162310.9632</v>
          </cell>
          <cell r="F139">
            <v>387</v>
          </cell>
        </row>
        <row r="140">
          <cell r="B140" t="str">
            <v>RPB262</v>
          </cell>
          <cell r="C140" t="str">
            <v>NANGIS MOTORS</v>
          </cell>
          <cell r="D140" t="str">
            <v>NANGIS</v>
          </cell>
          <cell r="E140">
            <v>17328.452999999932</v>
          </cell>
          <cell r="F140">
            <v>0</v>
          </cell>
        </row>
        <row r="141">
          <cell r="B141" t="str">
            <v>RPB263</v>
          </cell>
          <cell r="C141" t="str">
            <v>ATP FRANCE (ST QUENTIN)</v>
          </cell>
          <cell r="D141" t="str">
            <v>ROYAUCOURT ET CHAILVET</v>
          </cell>
          <cell r="E141">
            <v>102014.5</v>
          </cell>
          <cell r="F141">
            <v>0</v>
          </cell>
        </row>
        <row r="142">
          <cell r="B142" t="str">
            <v>RPB264</v>
          </cell>
          <cell r="C142" t="str">
            <v>GM AUTOMOBILE (LIBOURNE)</v>
          </cell>
          <cell r="D142" t="str">
            <v>LIBOURNE</v>
          </cell>
          <cell r="E142">
            <v>252816.74844</v>
          </cell>
          <cell r="F142">
            <v>430</v>
          </cell>
        </row>
        <row r="143">
          <cell r="B143" t="str">
            <v>RPB265</v>
          </cell>
          <cell r="C143" t="str">
            <v>AMS ROANNE</v>
          </cell>
          <cell r="D143" t="str">
            <v>PERREUX (42)</v>
          </cell>
          <cell r="E143">
            <v>160154.9388</v>
          </cell>
          <cell r="F143">
            <v>245</v>
          </cell>
        </row>
        <row r="144">
          <cell r="B144" t="str">
            <v>RPB268</v>
          </cell>
          <cell r="C144" t="str">
            <v>CASTOR CAR WASH EDBER (VILLEJUIF)</v>
          </cell>
          <cell r="D144" t="str">
            <v>VILLEJUIF</v>
          </cell>
          <cell r="E144">
            <v>61555.221999999987</v>
          </cell>
          <cell r="F144">
            <v>0</v>
          </cell>
        </row>
        <row r="145">
          <cell r="B145" t="str">
            <v>RPB270</v>
          </cell>
          <cell r="C145" t="str">
            <v>MAYOL AUTO (TOULON)</v>
          </cell>
          <cell r="D145" t="str">
            <v>TOULON</v>
          </cell>
          <cell r="E145">
            <v>0</v>
          </cell>
          <cell r="F145">
            <v>0</v>
          </cell>
        </row>
        <row r="146">
          <cell r="B146" t="str">
            <v>RPB271</v>
          </cell>
          <cell r="C146" t="str">
            <v>ATELIER RPBR (ROYAN)</v>
          </cell>
          <cell r="D146" t="str">
            <v>ROYAN</v>
          </cell>
          <cell r="E146">
            <v>101153.80356</v>
          </cell>
          <cell r="F146">
            <v>426</v>
          </cell>
        </row>
        <row r="147">
          <cell r="B147" t="str">
            <v>RPB287</v>
          </cell>
          <cell r="C147" t="str">
            <v xml:space="preserve">BMO AUTO (TROYES) SAINT PARRES </v>
          </cell>
          <cell r="D147" t="str">
            <v>SAINT PARRES AUX TERTRES</v>
          </cell>
          <cell r="E147">
            <v>16492.919999999998</v>
          </cell>
          <cell r="F147">
            <v>17</v>
          </cell>
        </row>
        <row r="148">
          <cell r="B148" t="str">
            <v>RPB288</v>
          </cell>
          <cell r="C148" t="str">
            <v>MELICEM</v>
          </cell>
          <cell r="D148" t="str">
            <v>VITRY LE FRANCOIS</v>
          </cell>
          <cell r="E148">
            <v>37086.782400000004</v>
          </cell>
          <cell r="F148">
            <v>60</v>
          </cell>
        </row>
        <row r="149">
          <cell r="B149" t="str">
            <v>RPB289</v>
          </cell>
          <cell r="C149" t="str">
            <v>RPB VERDUN</v>
          </cell>
          <cell r="D149" t="str">
            <v>VERDUN</v>
          </cell>
          <cell r="E149">
            <v>38922.717000000004</v>
          </cell>
          <cell r="F149">
            <v>50</v>
          </cell>
        </row>
        <row r="150">
          <cell r="B150" t="str">
            <v>RPB291</v>
          </cell>
          <cell r="C150" t="str">
            <v>AMS MARQUETTE LEZ LILLE</v>
          </cell>
          <cell r="D150" t="str">
            <v>MARQUETTE LEZ LILLE</v>
          </cell>
          <cell r="E150">
            <v>119621.00019900002</v>
          </cell>
          <cell r="F150">
            <v>216</v>
          </cell>
        </row>
        <row r="151">
          <cell r="B151" t="str">
            <v>RPB292</v>
          </cell>
          <cell r="C151" t="str">
            <v>AMS PROUVY</v>
          </cell>
          <cell r="D151" t="str">
            <v>PROUVY</v>
          </cell>
          <cell r="E151">
            <v>159154.83948000002</v>
          </cell>
          <cell r="F151">
            <v>211</v>
          </cell>
        </row>
        <row r="152">
          <cell r="B152" t="str">
            <v>RPB294</v>
          </cell>
          <cell r="C152" t="str">
            <v xml:space="preserve">AMS CALAIS </v>
          </cell>
          <cell r="D152" t="str">
            <v>COQUELLES</v>
          </cell>
          <cell r="E152">
            <v>292225.5</v>
          </cell>
          <cell r="F152">
            <v>379</v>
          </cell>
        </row>
        <row r="153">
          <cell r="B153" t="str">
            <v>RPB295</v>
          </cell>
          <cell r="C153" t="str">
            <v>AMS ARRAS (DAINVILLE)</v>
          </cell>
          <cell r="D153" t="str">
            <v>DAINVILLE</v>
          </cell>
          <cell r="E153">
            <v>215004.48180000001</v>
          </cell>
          <cell r="F153">
            <v>300</v>
          </cell>
        </row>
        <row r="154">
          <cell r="B154" t="str">
            <v>RPB296</v>
          </cell>
          <cell r="C154" t="str">
            <v>AMS MONTELIMAR</v>
          </cell>
          <cell r="D154" t="str">
            <v>MONTELIMAR</v>
          </cell>
          <cell r="E154">
            <v>169474.69295999999</v>
          </cell>
          <cell r="F154">
            <v>217</v>
          </cell>
        </row>
        <row r="155">
          <cell r="B155" t="str">
            <v>RPB300</v>
          </cell>
          <cell r="C155" t="str">
            <v>AMS ANNECY</v>
          </cell>
          <cell r="D155" t="str">
            <v>EPAGNY METZ TESSY</v>
          </cell>
          <cell r="E155">
            <v>175989.59604</v>
          </cell>
          <cell r="F155">
            <v>245</v>
          </cell>
        </row>
        <row r="156">
          <cell r="B156" t="str">
            <v>RPB302</v>
          </cell>
          <cell r="C156" t="str">
            <v>AUTO GLASS EUROPE 54(JARNY)</v>
          </cell>
          <cell r="D156" t="str">
            <v>JARNY</v>
          </cell>
          <cell r="E156">
            <v>20732.688000000002</v>
          </cell>
          <cell r="F156">
            <v>46</v>
          </cell>
        </row>
        <row r="157">
          <cell r="B157" t="str">
            <v>RPB303</v>
          </cell>
          <cell r="C157" t="str">
            <v>GARAGE ARENAS ET FILS(MOURENX)</v>
          </cell>
          <cell r="D157" t="str">
            <v>MOURENX</v>
          </cell>
          <cell r="E157">
            <v>45244.991999999998</v>
          </cell>
          <cell r="F157">
            <v>65</v>
          </cell>
        </row>
        <row r="158">
          <cell r="B158" t="str">
            <v>RPB305</v>
          </cell>
          <cell r="C158" t="str">
            <v>GABILLINE (NANTES)</v>
          </cell>
          <cell r="D158" t="str">
            <v>REDON (44)</v>
          </cell>
          <cell r="E158">
            <v>39023.453600000001</v>
          </cell>
          <cell r="F158">
            <v>27</v>
          </cell>
        </row>
        <row r="159">
          <cell r="B159" t="str">
            <v>RPB306</v>
          </cell>
          <cell r="C159" t="str">
            <v>ELITE PARE BRISE ABBEVILLE (BERTIN)</v>
          </cell>
          <cell r="D159" t="str">
            <v>ABBEVILLE</v>
          </cell>
          <cell r="E159">
            <v>160827.25400000002</v>
          </cell>
          <cell r="F159">
            <v>250</v>
          </cell>
        </row>
        <row r="160">
          <cell r="B160" t="str">
            <v>RPB311</v>
          </cell>
          <cell r="C160" t="str">
            <v>SELF WASH SAS (VENDOME)</v>
          </cell>
          <cell r="D160" t="str">
            <v>ST GERVAIS LA FORET</v>
          </cell>
          <cell r="E160">
            <v>85831.972080000007</v>
          </cell>
          <cell r="F160">
            <v>194</v>
          </cell>
        </row>
        <row r="161">
          <cell r="B161" t="str">
            <v>RPB314</v>
          </cell>
          <cell r="C161" t="str">
            <v>ELITE PARE BRISE EVREUX (BERTIN)</v>
          </cell>
          <cell r="D161" t="str">
            <v>EVREUX</v>
          </cell>
          <cell r="E161">
            <v>321484.68800000002</v>
          </cell>
          <cell r="F161">
            <v>548</v>
          </cell>
        </row>
        <row r="162">
          <cell r="B162" t="str">
            <v>RPB317</v>
          </cell>
          <cell r="C162" t="str">
            <v>ATP FRANCE (AVIGNON 1)</v>
          </cell>
          <cell r="D162" t="str">
            <v>ROYAUCOURT ET CHAILVET (84)</v>
          </cell>
          <cell r="E162">
            <v>53633.17</v>
          </cell>
          <cell r="F162">
            <v>0</v>
          </cell>
        </row>
        <row r="163">
          <cell r="B163" t="str">
            <v>RPB318</v>
          </cell>
          <cell r="C163" t="str">
            <v>JME (PARIS 14)</v>
          </cell>
          <cell r="D163" t="str">
            <v>PARIS</v>
          </cell>
          <cell r="E163">
            <v>39416.187239999999</v>
          </cell>
          <cell r="F163">
            <v>148</v>
          </cell>
        </row>
        <row r="164">
          <cell r="B164" t="str">
            <v>RPB320</v>
          </cell>
          <cell r="C164" t="str">
            <v>RPB EPERNAY (MAGENTA)</v>
          </cell>
          <cell r="D164" t="str">
            <v>MAGENTA</v>
          </cell>
          <cell r="E164">
            <v>46584.692000000003</v>
          </cell>
          <cell r="F164">
            <v>44</v>
          </cell>
        </row>
        <row r="165">
          <cell r="B165" t="str">
            <v>RPB321</v>
          </cell>
          <cell r="C165" t="str">
            <v>GM LORMONT AUTO (LORMONT)</v>
          </cell>
          <cell r="D165" t="str">
            <v>LORMONT</v>
          </cell>
          <cell r="E165">
            <v>181887.68699999998</v>
          </cell>
          <cell r="F165">
            <v>219</v>
          </cell>
        </row>
        <row r="166">
          <cell r="B166" t="str">
            <v>RPB324</v>
          </cell>
          <cell r="C166" t="str">
            <v>RAPID PARE-BRISE (LE PLESSIS ROBIN)</v>
          </cell>
          <cell r="D166" t="str">
            <v>LE PLESSIS ROBINSON</v>
          </cell>
          <cell r="E166">
            <v>68915.436000000002</v>
          </cell>
          <cell r="F166">
            <v>83</v>
          </cell>
        </row>
        <row r="167">
          <cell r="B167" t="str">
            <v>RPB326</v>
          </cell>
          <cell r="C167" t="str">
            <v>LES PARE-BRISES DU DELTA (BIGANOS)</v>
          </cell>
          <cell r="D167" t="str">
            <v>BIGANOS</v>
          </cell>
          <cell r="E167">
            <v>118732.4688</v>
          </cell>
          <cell r="F167">
            <v>166</v>
          </cell>
        </row>
        <row r="168">
          <cell r="B168" t="str">
            <v>RPB327</v>
          </cell>
          <cell r="C168" t="str">
            <v>SAS NETT AUTO 47 (MARMANDE)</v>
          </cell>
          <cell r="D168" t="str">
            <v>TONNEINS</v>
          </cell>
          <cell r="E168">
            <v>123574.6122</v>
          </cell>
          <cell r="F168">
            <v>311</v>
          </cell>
        </row>
        <row r="169">
          <cell r="B169" t="str">
            <v>RPB328</v>
          </cell>
          <cell r="C169" t="str">
            <v>GLACE 33 (BEGLES)</v>
          </cell>
          <cell r="D169" t="str">
            <v>BEGLES</v>
          </cell>
          <cell r="E169">
            <v>105063.84</v>
          </cell>
          <cell r="F169">
            <v>178</v>
          </cell>
        </row>
        <row r="170">
          <cell r="B170" t="str">
            <v>RPB329</v>
          </cell>
          <cell r="C170" t="str">
            <v>SUD GIRONDE VITRAGES (LANGON)</v>
          </cell>
          <cell r="D170" t="str">
            <v>LANGON</v>
          </cell>
          <cell r="E170">
            <v>77436.324000000008</v>
          </cell>
          <cell r="F170">
            <v>133</v>
          </cell>
        </row>
        <row r="171">
          <cell r="B171" t="str">
            <v>RPB331</v>
          </cell>
          <cell r="C171" t="str">
            <v>SELF WASH (CHATEAUROUX)</v>
          </cell>
          <cell r="D171" t="str">
            <v>ST GERVAIS LA FORET CEDEX</v>
          </cell>
          <cell r="E171">
            <v>74446.819920000009</v>
          </cell>
          <cell r="F171">
            <v>141</v>
          </cell>
        </row>
        <row r="172">
          <cell r="B172" t="str">
            <v>RPB332</v>
          </cell>
          <cell r="C172" t="str">
            <v>RAPID PARE-BRISE (HYERES)</v>
          </cell>
          <cell r="D172" t="str">
            <v>CUERS</v>
          </cell>
          <cell r="E172">
            <v>74229.789600000004</v>
          </cell>
          <cell r="F172">
            <v>100</v>
          </cell>
        </row>
        <row r="173">
          <cell r="B173" t="str">
            <v>RPB333</v>
          </cell>
          <cell r="C173" t="str">
            <v>ELITE PARE BRISE ROUEN (BERTIN)</v>
          </cell>
          <cell r="D173" t="str">
            <v>ROUEN</v>
          </cell>
          <cell r="E173">
            <v>147433.67196000001</v>
          </cell>
          <cell r="F173">
            <v>257</v>
          </cell>
        </row>
        <row r="174">
          <cell r="B174" t="str">
            <v>RPB334</v>
          </cell>
          <cell r="C174" t="str">
            <v>SAS ESTETIC'AUTO SOISY/MONTMORENCY</v>
          </cell>
          <cell r="D174" t="str">
            <v>SOISY SOUS MONTMORENCY</v>
          </cell>
          <cell r="E174">
            <v>49301.591999999997</v>
          </cell>
          <cell r="F174">
            <v>58</v>
          </cell>
        </row>
        <row r="175">
          <cell r="B175" t="str">
            <v>RPB337</v>
          </cell>
          <cell r="C175" t="str">
            <v>AUTO PASSION 64 (LESCAR)</v>
          </cell>
          <cell r="D175" t="str">
            <v>LESCAR</v>
          </cell>
          <cell r="E175">
            <v>47254.353000000003</v>
          </cell>
          <cell r="F175">
            <v>63</v>
          </cell>
        </row>
        <row r="176">
          <cell r="B176" t="str">
            <v>RPB338</v>
          </cell>
          <cell r="C176" t="str">
            <v>LVAS (RILLIEUX LA PAPE)</v>
          </cell>
          <cell r="D176" t="str">
            <v>RILLIEUX LA PAPE</v>
          </cell>
          <cell r="E176">
            <v>144388.98000000001</v>
          </cell>
          <cell r="F176">
            <v>0</v>
          </cell>
        </row>
        <row r="177">
          <cell r="B177" t="str">
            <v>RPB339</v>
          </cell>
          <cell r="C177" t="str">
            <v>ESSONNE CENTRE AUTO (CORBEIL)</v>
          </cell>
          <cell r="D177" t="str">
            <v>CORBEIL ESSONNES</v>
          </cell>
          <cell r="E177">
            <v>9476.2874999999713</v>
          </cell>
          <cell r="F177">
            <v>0</v>
          </cell>
        </row>
        <row r="178">
          <cell r="B178" t="str">
            <v>RPB340</v>
          </cell>
          <cell r="C178" t="str">
            <v>RPB BAYEUX</v>
          </cell>
          <cell r="D178" t="str">
            <v>SAINT-VIGOR-LE-GRAND</v>
          </cell>
          <cell r="E178">
            <v>60584.344080000003</v>
          </cell>
          <cell r="F178">
            <v>97</v>
          </cell>
        </row>
        <row r="179">
          <cell r="B179" t="str">
            <v>RPB342</v>
          </cell>
          <cell r="C179" t="str">
            <v>AUTOBUSINESSPRO GROUP (BAYONNE)</v>
          </cell>
          <cell r="D179" t="str">
            <v>BAYONNE</v>
          </cell>
          <cell r="E179">
            <v>85347.255119999987</v>
          </cell>
          <cell r="F179">
            <v>165</v>
          </cell>
        </row>
        <row r="180">
          <cell r="B180" t="str">
            <v>RPB343</v>
          </cell>
          <cell r="C180" t="str">
            <v>RAPID PARE BRISE ST PRIEST (MIONS)</v>
          </cell>
          <cell r="D180" t="str">
            <v>MIONS</v>
          </cell>
          <cell r="E180">
            <v>79084.553400000004</v>
          </cell>
          <cell r="F180">
            <v>131</v>
          </cell>
        </row>
        <row r="181">
          <cell r="B181" t="str">
            <v>RPB344</v>
          </cell>
          <cell r="C181" t="str">
            <v>ELITE PARE BRISE LE HAVRE (BERTIN)</v>
          </cell>
          <cell r="D181" t="str">
            <v>LE HAVRE</v>
          </cell>
          <cell r="E181">
            <v>315284.15999999997</v>
          </cell>
          <cell r="F181">
            <v>479</v>
          </cell>
        </row>
        <row r="182">
          <cell r="B182" t="str">
            <v>RPB345</v>
          </cell>
          <cell r="C182" t="str">
            <v xml:space="preserve">ATP FRANCE (AVIGNON 2)           </v>
          </cell>
          <cell r="D182" t="str">
            <v>ROYAUCOURT ET CHAILVET (84)</v>
          </cell>
          <cell r="E182">
            <v>60748.84</v>
          </cell>
          <cell r="F182">
            <v>0</v>
          </cell>
        </row>
        <row r="183">
          <cell r="B183" t="str">
            <v>RPB348</v>
          </cell>
          <cell r="C183" t="str">
            <v>OCCITANIE VITRAGE AUTO CARCASSONNE</v>
          </cell>
          <cell r="D183" t="str">
            <v>CARCASSONNE</v>
          </cell>
          <cell r="E183">
            <v>156674.88959999999</v>
          </cell>
          <cell r="F183">
            <v>281</v>
          </cell>
        </row>
        <row r="184">
          <cell r="B184" t="str">
            <v>RPB349</v>
          </cell>
          <cell r="C184" t="str">
            <v>2LDO (MARSEILLE 4)</v>
          </cell>
          <cell r="D184" t="str">
            <v>MARSEILLE 4</v>
          </cell>
          <cell r="E184">
            <v>126164.79600000003</v>
          </cell>
          <cell r="F184">
            <v>317</v>
          </cell>
        </row>
        <row r="185">
          <cell r="B185" t="str">
            <v>RPB350</v>
          </cell>
          <cell r="C185" t="str">
            <v>BIEN ETRE AUTO (CONTREXEVILLE)</v>
          </cell>
          <cell r="D185" t="str">
            <v>CONTREXEVILLE</v>
          </cell>
          <cell r="E185">
            <v>25700.3</v>
          </cell>
          <cell r="F185">
            <v>0</v>
          </cell>
        </row>
        <row r="186">
          <cell r="B186" t="str">
            <v>RPB352</v>
          </cell>
          <cell r="C186" t="str">
            <v>VITRAGES DU SUD OUEST BOE (AGEN)</v>
          </cell>
          <cell r="D186" t="str">
            <v>BOE</v>
          </cell>
          <cell r="E186">
            <v>104252.815112</v>
          </cell>
          <cell r="F186">
            <v>199</v>
          </cell>
        </row>
        <row r="187">
          <cell r="B187" t="str">
            <v>RPB353</v>
          </cell>
          <cell r="C187" t="str">
            <v>RAPIDE SERVICES CAR (PIERREFITTE)</v>
          </cell>
          <cell r="D187" t="str">
            <v>PIERREFITTE SUR SEINE</v>
          </cell>
          <cell r="E187">
            <v>521381.22592</v>
          </cell>
          <cell r="F187">
            <v>1050</v>
          </cell>
        </row>
        <row r="188">
          <cell r="B188" t="str">
            <v>RPB354</v>
          </cell>
          <cell r="C188" t="str">
            <v>SRP SAINT MALO</v>
          </cell>
          <cell r="D188" t="str">
            <v>SAINT MALO</v>
          </cell>
          <cell r="E188">
            <v>117164.2028</v>
          </cell>
          <cell r="F188">
            <v>257</v>
          </cell>
        </row>
        <row r="189">
          <cell r="B189" t="str">
            <v>RPB355</v>
          </cell>
          <cell r="C189" t="str">
            <v>SRP ST BRIEUC (LANGUEUX)</v>
          </cell>
          <cell r="D189" t="str">
            <v>LANGUEUX</v>
          </cell>
          <cell r="E189">
            <v>128359.3086</v>
          </cell>
          <cell r="F189">
            <v>251</v>
          </cell>
        </row>
        <row r="190">
          <cell r="B190" t="str">
            <v>RPB356</v>
          </cell>
          <cell r="C190" t="str">
            <v>SRP NANTES (ST HERBLAIN)</v>
          </cell>
          <cell r="D190" t="str">
            <v>ST HERBLAIN</v>
          </cell>
          <cell r="E190">
            <v>298711.80747599999</v>
          </cell>
          <cell r="F190">
            <v>520</v>
          </cell>
        </row>
        <row r="191">
          <cell r="B191" t="str">
            <v>RPB358</v>
          </cell>
          <cell r="C191" t="str">
            <v>RAPIDE AUTO SERVICE BELFORT</v>
          </cell>
          <cell r="D191" t="str">
            <v>DANJOUTIN</v>
          </cell>
          <cell r="E191">
            <v>22800.18</v>
          </cell>
          <cell r="F191">
            <v>26</v>
          </cell>
        </row>
        <row r="192">
          <cell r="B192" t="str">
            <v>RPB360</v>
          </cell>
          <cell r="C192" t="str">
            <v>SARL UP GLASS (STRASBOURG)</v>
          </cell>
          <cell r="D192" t="str">
            <v>STRASBOURG</v>
          </cell>
          <cell r="E192">
            <v>22131.86</v>
          </cell>
          <cell r="F192">
            <v>0</v>
          </cell>
        </row>
        <row r="193">
          <cell r="B193" t="str">
            <v>RPB361</v>
          </cell>
          <cell r="C193" t="str">
            <v>RPB 86 (POITIERS)</v>
          </cell>
          <cell r="D193" t="str">
            <v>ROYAN (86)</v>
          </cell>
          <cell r="E193">
            <v>71275.585519999993</v>
          </cell>
          <cell r="F193">
            <v>110</v>
          </cell>
        </row>
        <row r="194">
          <cell r="B194" t="str">
            <v>RPB363</v>
          </cell>
          <cell r="C194" t="str">
            <v>RAPID PARE BRISE BRAGARD (ST DIZIER</v>
          </cell>
          <cell r="D194" t="str">
            <v>BETTANCOURT LA FERREE</v>
          </cell>
          <cell r="E194">
            <v>70194.092400000009</v>
          </cell>
          <cell r="F194">
            <v>106</v>
          </cell>
        </row>
        <row r="195">
          <cell r="B195" t="str">
            <v>RPB364</v>
          </cell>
          <cell r="C195" t="str">
            <v>SAS SPACE MONKEY (ST MEDARD EN JAL)</v>
          </cell>
          <cell r="D195" t="str">
            <v>ST MEDARD EN JALLES</v>
          </cell>
          <cell r="E195">
            <v>80821.734599999996</v>
          </cell>
          <cell r="F195">
            <v>149</v>
          </cell>
        </row>
        <row r="196">
          <cell r="B196" t="str">
            <v>RPB365</v>
          </cell>
          <cell r="C196" t="str">
            <v>RAPID VANDOEUVRE LES NANCY</v>
          </cell>
          <cell r="D196" t="str">
            <v>VANDOEUVRE LES NANCY</v>
          </cell>
          <cell r="E196">
            <v>151236.57764</v>
          </cell>
          <cell r="F196">
            <v>283</v>
          </cell>
        </row>
        <row r="197">
          <cell r="B197" t="str">
            <v>RPB367</v>
          </cell>
          <cell r="C197" t="str">
            <v>ELITE PARE BRISE DIEPPE (BERTIN)</v>
          </cell>
          <cell r="D197" t="str">
            <v>DIEPPE</v>
          </cell>
          <cell r="E197">
            <v>227250.60200000001</v>
          </cell>
          <cell r="F197">
            <v>384</v>
          </cell>
        </row>
        <row r="198">
          <cell r="B198" t="str">
            <v>RPB368</v>
          </cell>
          <cell r="C198" t="str">
            <v>RPB ST MAX (SAINT-MAXIMIN)</v>
          </cell>
          <cell r="D198" t="str">
            <v>SAINT-MAXIMIN</v>
          </cell>
          <cell r="E198">
            <v>195462.61320000002</v>
          </cell>
          <cell r="F198">
            <v>274</v>
          </cell>
        </row>
        <row r="199">
          <cell r="B199" t="str">
            <v>RPB369</v>
          </cell>
          <cell r="C199" t="str">
            <v xml:space="preserve">RPB FERRIERES </v>
          </cell>
          <cell r="D199" t="str">
            <v>FERRIERES EN BRIE</v>
          </cell>
          <cell r="E199">
            <v>220440.35052000001</v>
          </cell>
          <cell r="F199">
            <v>384</v>
          </cell>
        </row>
        <row r="200">
          <cell r="B200" t="str">
            <v>RPB370</v>
          </cell>
          <cell r="C200" t="str">
            <v>RAPID PARE BRISE AUBAGNE (LIBELU)</v>
          </cell>
          <cell r="D200" t="str">
            <v>AUBAGNE</v>
          </cell>
          <cell r="E200">
            <v>77744.942723999993</v>
          </cell>
          <cell r="F200">
            <v>141</v>
          </cell>
        </row>
        <row r="201">
          <cell r="B201" t="str">
            <v>RPB371</v>
          </cell>
          <cell r="C201" t="str">
            <v>PARE BRISE SETE</v>
          </cell>
          <cell r="D201" t="str">
            <v>SETE</v>
          </cell>
          <cell r="E201">
            <v>0</v>
          </cell>
          <cell r="F201">
            <v>0</v>
          </cell>
        </row>
        <row r="202">
          <cell r="B202" t="str">
            <v>RPB372</v>
          </cell>
          <cell r="C202" t="str">
            <v xml:space="preserve">ATP REIMS / CORMONTREUIL </v>
          </cell>
          <cell r="D202" t="str">
            <v>ROYAUCOURT ET CHAILVET (51)</v>
          </cell>
          <cell r="E202">
            <v>86429</v>
          </cell>
          <cell r="F202">
            <v>0</v>
          </cell>
        </row>
        <row r="203">
          <cell r="B203" t="str">
            <v>RPB374</v>
          </cell>
          <cell r="C203" t="str">
            <v xml:space="preserve">MONTLUCON VITRAGE AUTOMOBILE </v>
          </cell>
          <cell r="D203" t="str">
            <v>MONTLUCON</v>
          </cell>
          <cell r="E203">
            <v>233900.21779199998</v>
          </cell>
          <cell r="F203">
            <v>483</v>
          </cell>
        </row>
        <row r="204">
          <cell r="B204" t="str">
            <v>RPB375</v>
          </cell>
          <cell r="C204" t="str">
            <v>SRP BAIN DE BRETAGNE</v>
          </cell>
          <cell r="D204" t="str">
            <v>BAIN DE BRETAGNE</v>
          </cell>
          <cell r="E204">
            <v>166457.83010299999</v>
          </cell>
          <cell r="F204">
            <v>382</v>
          </cell>
        </row>
        <row r="205">
          <cell r="B205" t="str">
            <v>RPB376</v>
          </cell>
          <cell r="C205" t="str">
            <v>ELITE PARE BRISE ALENCON (BERTIN)</v>
          </cell>
          <cell r="D205" t="str">
            <v>ALENCON</v>
          </cell>
          <cell r="E205">
            <v>201138.47599999997</v>
          </cell>
          <cell r="F205">
            <v>385</v>
          </cell>
        </row>
        <row r="206">
          <cell r="B206" t="str">
            <v>RPB377</v>
          </cell>
          <cell r="C206" t="str">
            <v>RAPID PARE BRISE TARNOS</v>
          </cell>
          <cell r="D206" t="str">
            <v>TARNOS</v>
          </cell>
          <cell r="E206">
            <v>109609.386432</v>
          </cell>
          <cell r="F206">
            <v>182</v>
          </cell>
        </row>
        <row r="207">
          <cell r="B207" t="str">
            <v>RPB378</v>
          </cell>
          <cell r="C207" t="str">
            <v>ELITE PARE BRISE ARGENTAN (BERTIN)</v>
          </cell>
          <cell r="D207" t="str">
            <v>ARGENTAN</v>
          </cell>
          <cell r="E207">
            <v>86223.66264000001</v>
          </cell>
          <cell r="F207">
            <v>144</v>
          </cell>
        </row>
        <row r="208">
          <cell r="B208" t="str">
            <v>RPB379</v>
          </cell>
          <cell r="C208" t="str">
            <v>AMS LENS</v>
          </cell>
          <cell r="D208" t="str">
            <v>LENS</v>
          </cell>
          <cell r="E208">
            <v>177123.66840000002</v>
          </cell>
          <cell r="F208">
            <v>242</v>
          </cell>
        </row>
        <row r="209">
          <cell r="B209" t="str">
            <v>RPB380</v>
          </cell>
          <cell r="C209" t="str">
            <v>SRP PONTIVY</v>
          </cell>
          <cell r="D209" t="str">
            <v>VITRE</v>
          </cell>
          <cell r="E209">
            <v>110194.34055299999</v>
          </cell>
          <cell r="F209">
            <v>215</v>
          </cell>
        </row>
        <row r="210">
          <cell r="B210" t="str">
            <v>RPB383</v>
          </cell>
          <cell r="C210" t="str">
            <v>SRP LORIENT</v>
          </cell>
          <cell r="D210" t="str">
            <v>LORIENT</v>
          </cell>
          <cell r="E210">
            <v>68691.021000000008</v>
          </cell>
          <cell r="F210">
            <v>100</v>
          </cell>
        </row>
        <row r="211">
          <cell r="B211" t="str">
            <v>RPB386</v>
          </cell>
          <cell r="C211" t="str">
            <v>ELITE PARE BRISE LISIEUX (BERTIN)</v>
          </cell>
          <cell r="D211" t="str">
            <v>LISIEUX</v>
          </cell>
          <cell r="E211">
            <v>63362.916600000004</v>
          </cell>
          <cell r="F211">
            <v>124</v>
          </cell>
        </row>
        <row r="212">
          <cell r="B212" t="str">
            <v>RPB387</v>
          </cell>
          <cell r="C212" t="str">
            <v>ELITE PARE BRISE VILLENEUVE BERTIN</v>
          </cell>
          <cell r="D212" t="str">
            <v>VILLENEUVE ST GEORGES</v>
          </cell>
          <cell r="E212">
            <v>26752.451000000001</v>
          </cell>
          <cell r="F212">
            <v>0</v>
          </cell>
        </row>
        <row r="213">
          <cell r="B213" t="str">
            <v>RPB388</v>
          </cell>
          <cell r="C213" t="str">
            <v>ELITE PARE BRISE DREUX (BERTIN)</v>
          </cell>
          <cell r="D213" t="str">
            <v>DREUX</v>
          </cell>
          <cell r="E213">
            <v>71428.111199999985</v>
          </cell>
          <cell r="F213">
            <v>114</v>
          </cell>
        </row>
        <row r="214">
          <cell r="B214" t="str">
            <v>RPB389</v>
          </cell>
          <cell r="C214" t="str">
            <v>SRP LAVAL</v>
          </cell>
          <cell r="D214" t="str">
            <v>LAVAL</v>
          </cell>
          <cell r="E214">
            <v>84366.022800000006</v>
          </cell>
          <cell r="F214">
            <v>193</v>
          </cell>
        </row>
        <row r="215">
          <cell r="B215" t="str">
            <v>RPB391</v>
          </cell>
          <cell r="C215" t="str">
            <v>BRIZ'CAR (CHELLES)</v>
          </cell>
          <cell r="D215" t="str">
            <v>CHELLES</v>
          </cell>
          <cell r="E215">
            <v>54296.184000000008</v>
          </cell>
          <cell r="F215">
            <v>77</v>
          </cell>
        </row>
        <row r="216">
          <cell r="B216" t="str">
            <v>RPB393</v>
          </cell>
          <cell r="C216" t="str">
            <v>RAPID PARE BRISE TASSIN</v>
          </cell>
          <cell r="D216" t="str">
            <v>TASSIN LA DEMI LUNE</v>
          </cell>
          <cell r="E216">
            <v>30925.11</v>
          </cell>
          <cell r="F216">
            <v>0</v>
          </cell>
        </row>
        <row r="217">
          <cell r="B217" t="str">
            <v>RPB394</v>
          </cell>
          <cell r="C217" t="str">
            <v>CENTRE COGNACAIS</v>
          </cell>
          <cell r="D217" t="str">
            <v>CHATEAUBERNARD</v>
          </cell>
          <cell r="E217">
            <v>0</v>
          </cell>
          <cell r="F217">
            <v>0</v>
          </cell>
        </row>
        <row r="218">
          <cell r="B218" t="str">
            <v>RPB395</v>
          </cell>
          <cell r="C218" t="str">
            <v>SUD VITRAGES SERVICES (AMBUTRIX)</v>
          </cell>
          <cell r="D218" t="str">
            <v>LONS LE SAUNER</v>
          </cell>
          <cell r="E218">
            <v>163290.30000000002</v>
          </cell>
          <cell r="F218">
            <v>337</v>
          </cell>
        </row>
        <row r="219">
          <cell r="B219" t="str">
            <v>RPB397</v>
          </cell>
          <cell r="C219" t="str">
            <v>PVF (ARMENTIERES)</v>
          </cell>
          <cell r="D219" t="str">
            <v>ARMENTIERES</v>
          </cell>
          <cell r="E219">
            <v>205726.21879800002</v>
          </cell>
          <cell r="F219">
            <v>399</v>
          </cell>
        </row>
        <row r="220">
          <cell r="B220" t="str">
            <v>RPB398</v>
          </cell>
          <cell r="C220" t="str">
            <v>OTTOPOD (LA BOUILLAIDISSE)</v>
          </cell>
          <cell r="D220" t="str">
            <v>PEYPIN</v>
          </cell>
          <cell r="E220">
            <v>48814.941599999998</v>
          </cell>
          <cell r="F220">
            <v>93</v>
          </cell>
        </row>
        <row r="221">
          <cell r="B221" t="str">
            <v>RPB399</v>
          </cell>
          <cell r="C221" t="str">
            <v>RPB CHALONS</v>
          </cell>
          <cell r="D221" t="str">
            <v>CHALONS-EN-CHAMPAGNE</v>
          </cell>
          <cell r="E221">
            <v>28232.156999999999</v>
          </cell>
          <cell r="F221">
            <v>49</v>
          </cell>
        </row>
        <row r="222">
          <cell r="B222" t="str">
            <v>RPB400</v>
          </cell>
          <cell r="C222" t="str">
            <v>EAGLESCAR (HALLUIN)</v>
          </cell>
          <cell r="D222" t="str">
            <v>HALLUIN</v>
          </cell>
          <cell r="E222">
            <v>129527.96095600001</v>
          </cell>
          <cell r="F222">
            <v>183</v>
          </cell>
        </row>
        <row r="223">
          <cell r="B223" t="str">
            <v>RPB401</v>
          </cell>
          <cell r="C223" t="str">
            <v>RACE PARE BRISE (CISSAC MEDOC)</v>
          </cell>
          <cell r="D223" t="str">
            <v>CISSAC MEDOC</v>
          </cell>
          <cell r="E223">
            <v>52034.371200000009</v>
          </cell>
          <cell r="F223">
            <v>123</v>
          </cell>
        </row>
        <row r="224">
          <cell r="B224" t="str">
            <v>RPB402</v>
          </cell>
          <cell r="C224" t="str">
            <v>SOLARGLASS LYON (VENISSIEUX)</v>
          </cell>
          <cell r="D224" t="str">
            <v>VENISSIEUX</v>
          </cell>
          <cell r="E224">
            <v>103049.736</v>
          </cell>
          <cell r="F224">
            <v>124</v>
          </cell>
        </row>
        <row r="225">
          <cell r="B225" t="str">
            <v>RPB403</v>
          </cell>
          <cell r="C225" t="str">
            <v>SAS FICARO (VITRY S/SEINE)</v>
          </cell>
          <cell r="D225" t="str">
            <v>VITRY SUR SEINE</v>
          </cell>
          <cell r="E225">
            <v>109819.521759</v>
          </cell>
          <cell r="F225">
            <v>183</v>
          </cell>
        </row>
        <row r="226">
          <cell r="B226" t="str">
            <v>RPB404</v>
          </cell>
          <cell r="C226" t="str">
            <v>OCCITANIE VITRAGE AUTO NARBONNE</v>
          </cell>
          <cell r="D226" t="str">
            <v>NARBONNE</v>
          </cell>
          <cell r="E226">
            <v>111182.70955999999</v>
          </cell>
          <cell r="F226">
            <v>227</v>
          </cell>
        </row>
        <row r="227">
          <cell r="B227" t="str">
            <v>RPB405</v>
          </cell>
          <cell r="C227" t="str">
            <v>RPB DIJON</v>
          </cell>
          <cell r="D227" t="str">
            <v>DIJON</v>
          </cell>
          <cell r="E227">
            <v>143783.66370999999</v>
          </cell>
          <cell r="F227">
            <v>207</v>
          </cell>
        </row>
        <row r="228">
          <cell r="B228" t="str">
            <v>RPB406</v>
          </cell>
          <cell r="C228" t="str">
            <v>LES PARES-BRISES EN JALLES (EYSINES)</v>
          </cell>
          <cell r="D228" t="str">
            <v>EYSINES</v>
          </cell>
          <cell r="E228">
            <v>109248.5934</v>
          </cell>
          <cell r="F228">
            <v>146</v>
          </cell>
        </row>
        <row r="229">
          <cell r="B229" t="str">
            <v>RPB407</v>
          </cell>
          <cell r="C229" t="str">
            <v>PAMIERS</v>
          </cell>
          <cell r="D229" t="str">
            <v>PAMIERS</v>
          </cell>
          <cell r="E229">
            <v>91716.314564</v>
          </cell>
          <cell r="F229">
            <v>191</v>
          </cell>
        </row>
        <row r="230">
          <cell r="B230" t="str">
            <v>RPB408</v>
          </cell>
          <cell r="C230" t="str">
            <v>PARE BRISE VILLENEUVOIS (BIAS)</v>
          </cell>
          <cell r="D230" t="str">
            <v>BIAS</v>
          </cell>
          <cell r="E230">
            <v>68764.083899999998</v>
          </cell>
          <cell r="F230">
            <v>114</v>
          </cell>
        </row>
        <row r="231">
          <cell r="B231" t="str">
            <v>RPB413</v>
          </cell>
          <cell r="C231" t="str">
            <v>JMX AUTO 24 (BERGERAC)</v>
          </cell>
          <cell r="D231" t="str">
            <v>BERGERAC</v>
          </cell>
          <cell r="E231">
            <v>91795.753199999992</v>
          </cell>
          <cell r="F231">
            <v>186</v>
          </cell>
        </row>
        <row r="232">
          <cell r="B232" t="str">
            <v>RPB414</v>
          </cell>
          <cell r="C232" t="str">
            <v>AMS CHAMBERY</v>
          </cell>
          <cell r="D232" t="str">
            <v>CHAMBERY</v>
          </cell>
          <cell r="E232">
            <v>152812.57551899998</v>
          </cell>
          <cell r="F232">
            <v>204</v>
          </cell>
        </row>
        <row r="233">
          <cell r="B233" t="str">
            <v>RPB415</v>
          </cell>
          <cell r="C233" t="str">
            <v>AMS AIX LES BAINS (DRUMETTAZ)</v>
          </cell>
          <cell r="D233" t="str">
            <v>DRUMETTAZ-CLARAFOND</v>
          </cell>
          <cell r="E233">
            <v>102041.83499999999</v>
          </cell>
          <cell r="F233">
            <v>0</v>
          </cell>
        </row>
        <row r="234">
          <cell r="B234" t="str">
            <v>RPB416</v>
          </cell>
          <cell r="C234" t="str">
            <v>ELAUTHIS (ST MAXIMIN LA STE BAUME)</v>
          </cell>
          <cell r="D234" t="str">
            <v>ST MAXIMIN LA STE BAUME</v>
          </cell>
          <cell r="E234">
            <v>104918.709336</v>
          </cell>
          <cell r="F234">
            <v>154</v>
          </cell>
        </row>
        <row r="235">
          <cell r="B235" t="str">
            <v>RPB417</v>
          </cell>
          <cell r="C235" t="str">
            <v>PARE BRISE CHAMBOURCY</v>
          </cell>
          <cell r="D235" t="str">
            <v>CHAMBOURCY</v>
          </cell>
          <cell r="E235">
            <v>109563.9558</v>
          </cell>
          <cell r="F235">
            <v>100</v>
          </cell>
        </row>
        <row r="236">
          <cell r="B236" t="str">
            <v>RPB419</v>
          </cell>
          <cell r="C236" t="str">
            <v xml:space="preserve">BOURGES VITRAGE AUTOMOBILE </v>
          </cell>
          <cell r="D236" t="str">
            <v>BOURGES</v>
          </cell>
          <cell r="E236">
            <v>215212.61003099999</v>
          </cell>
          <cell r="F236">
            <v>378</v>
          </cell>
        </row>
        <row r="237">
          <cell r="B237" t="str">
            <v>RPB420</v>
          </cell>
          <cell r="C237" t="str">
            <v>RPB MONT DE MARSAN</v>
          </cell>
          <cell r="D237" t="str">
            <v>MONT DE MARSAN</v>
          </cell>
          <cell r="E237">
            <v>44501.872800000005</v>
          </cell>
          <cell r="F237">
            <v>61</v>
          </cell>
        </row>
        <row r="238">
          <cell r="B238" t="str">
            <v>RPB424</v>
          </cell>
          <cell r="C238" t="str">
            <v>ATP CHARLEVILLE MEZIERES</v>
          </cell>
          <cell r="D238" t="str">
            <v>CHARLEVILLE MEZIERE</v>
          </cell>
          <cell r="E238">
            <v>57625.553333333337</v>
          </cell>
          <cell r="F238">
            <v>0</v>
          </cell>
        </row>
        <row r="239">
          <cell r="B239" t="str">
            <v>RPB427</v>
          </cell>
          <cell r="C239" t="str">
            <v>RPB MOULINS</v>
          </cell>
          <cell r="D239" t="str">
            <v>MOULINS</v>
          </cell>
          <cell r="E239">
            <v>192322.51320000002</v>
          </cell>
          <cell r="F239">
            <v>358</v>
          </cell>
        </row>
        <row r="240">
          <cell r="B240" t="str">
            <v>RPB428</v>
          </cell>
          <cell r="C240" t="str">
            <v>OB SERVICES</v>
          </cell>
          <cell r="D240" t="str">
            <v xml:space="preserve">TIGNEU JAMEYZIEU </v>
          </cell>
          <cell r="E240">
            <v>39518.511999999995</v>
          </cell>
          <cell r="F240">
            <v>53</v>
          </cell>
        </row>
        <row r="241">
          <cell r="B241" t="str">
            <v>RPB429</v>
          </cell>
          <cell r="C241" t="str">
            <v xml:space="preserve">LES PARES BRISES D'ALOUETTE (PESSAC) </v>
          </cell>
          <cell r="D241" t="str">
            <v xml:space="preserve">PESSAC </v>
          </cell>
          <cell r="E241">
            <v>161861.392005</v>
          </cell>
          <cell r="F241">
            <v>262</v>
          </cell>
        </row>
        <row r="242">
          <cell r="B242" t="str">
            <v>RPB430</v>
          </cell>
          <cell r="C242" t="str">
            <v>IM PARE BRISE (SEDAN)</v>
          </cell>
          <cell r="D242" t="str">
            <v xml:space="preserve">SEDAN </v>
          </cell>
          <cell r="E242">
            <v>466498.89599999995</v>
          </cell>
          <cell r="F242">
            <v>646</v>
          </cell>
        </row>
        <row r="243">
          <cell r="B243" t="str">
            <v>RPB431</v>
          </cell>
          <cell r="C243" t="str">
            <v xml:space="preserve">ELITE PARE BRISE FONTENAY S/EURE </v>
          </cell>
          <cell r="D243" t="str">
            <v>FONTENAY S/EURE</v>
          </cell>
          <cell r="E243">
            <v>149548.29999999999</v>
          </cell>
          <cell r="F243">
            <v>249</v>
          </cell>
        </row>
        <row r="244">
          <cell r="B244" t="str">
            <v>RPB432</v>
          </cell>
          <cell r="C244" t="str">
            <v xml:space="preserve">GM BORDEAUX AUTO </v>
          </cell>
          <cell r="D244" t="str">
            <v xml:space="preserve">BORDEAUX </v>
          </cell>
          <cell r="E244">
            <v>67305.095400000006</v>
          </cell>
          <cell r="F244">
            <v>106</v>
          </cell>
        </row>
        <row r="245">
          <cell r="B245" t="str">
            <v>RPB433</v>
          </cell>
          <cell r="C245" t="str">
            <v xml:space="preserve">ATP France CARPENTRAS </v>
          </cell>
          <cell r="D245" t="str">
            <v xml:space="preserve">CARPENTRAS </v>
          </cell>
          <cell r="E245">
            <v>18683</v>
          </cell>
          <cell r="F245">
            <v>0</v>
          </cell>
        </row>
        <row r="246">
          <cell r="B246" t="str">
            <v>RPB434</v>
          </cell>
          <cell r="C246" t="str">
            <v xml:space="preserve">PG AUTO SERVICES </v>
          </cell>
          <cell r="D246" t="str">
            <v>MIRAMAS</v>
          </cell>
          <cell r="E246">
            <v>79120.083599999998</v>
          </cell>
          <cell r="F246">
            <v>130</v>
          </cell>
        </row>
        <row r="247">
          <cell r="B247" t="str">
            <v>RPB436</v>
          </cell>
          <cell r="C247" t="str">
            <v xml:space="preserve">SARL TICO </v>
          </cell>
          <cell r="D247" t="str">
            <v>LUX</v>
          </cell>
          <cell r="E247">
            <v>69885.432000000001</v>
          </cell>
          <cell r="F247">
            <v>96</v>
          </cell>
        </row>
        <row r="248">
          <cell r="B248" t="str">
            <v>RPB439</v>
          </cell>
          <cell r="C248" t="str">
            <v xml:space="preserve">BREIZH GLASS AUTO </v>
          </cell>
          <cell r="D248" t="str">
            <v>MORLAIX</v>
          </cell>
          <cell r="E248">
            <v>47858.202000000005</v>
          </cell>
          <cell r="F248">
            <v>78</v>
          </cell>
        </row>
        <row r="249">
          <cell r="B249" t="str">
            <v>RPB440</v>
          </cell>
          <cell r="C249" t="str">
            <v>ELITE PARE BRISE</v>
          </cell>
          <cell r="D249" t="str">
            <v>AUBERGENVILLE</v>
          </cell>
          <cell r="E249">
            <v>178692.44</v>
          </cell>
          <cell r="F249">
            <v>287</v>
          </cell>
        </row>
        <row r="250">
          <cell r="B250" t="str">
            <v>RPB442</v>
          </cell>
          <cell r="C250" t="str">
            <v>M2C France (VESOUL)</v>
          </cell>
          <cell r="D250" t="str">
            <v>NOIDANS-LES-VESOUL</v>
          </cell>
          <cell r="E250">
            <v>0</v>
          </cell>
          <cell r="F250">
            <v>0</v>
          </cell>
        </row>
        <row r="251">
          <cell r="B251" t="str">
            <v>RPB444</v>
          </cell>
          <cell r="C251" t="str">
            <v>RPB JALDAY</v>
          </cell>
          <cell r="D251" t="str">
            <v>SAINT-JEAN-DE-LUZ</v>
          </cell>
          <cell r="E251">
            <v>0</v>
          </cell>
          <cell r="F251">
            <v>0</v>
          </cell>
        </row>
        <row r="252">
          <cell r="B252" t="str">
            <v>RPB445</v>
          </cell>
          <cell r="C252" t="str">
            <v>RPB RAMBOUILLET</v>
          </cell>
          <cell r="D252" t="str">
            <v>RAMBOUILLET</v>
          </cell>
          <cell r="E252">
            <v>199721.08600000001</v>
          </cell>
          <cell r="F252">
            <v>188</v>
          </cell>
        </row>
        <row r="253">
          <cell r="B253" t="str">
            <v>RPB446</v>
          </cell>
          <cell r="C253" t="str">
            <v>GRAND-EST PARE-BRISE</v>
          </cell>
          <cell r="D253" t="str">
            <v>ECKBOLSHEIM</v>
          </cell>
          <cell r="E253">
            <v>0</v>
          </cell>
          <cell r="F253">
            <v>0</v>
          </cell>
        </row>
        <row r="254">
          <cell r="B254" t="str">
            <v>RPB447</v>
          </cell>
          <cell r="C254" t="str">
            <v>ELITE PARE BRISE (FÉCAMP)</v>
          </cell>
          <cell r="D254" t="str">
            <v>FÉCAMP</v>
          </cell>
          <cell r="E254">
            <v>49804.265597000005</v>
          </cell>
          <cell r="F254">
            <v>111</v>
          </cell>
        </row>
        <row r="255">
          <cell r="B255" t="str">
            <v>RPB448</v>
          </cell>
          <cell r="C255" t="str">
            <v>ELITE PARE BRISE (LES MUREAUX)</v>
          </cell>
          <cell r="D255" t="str">
            <v>LES MUREAUX</v>
          </cell>
          <cell r="E255">
            <v>49580.194319999995</v>
          </cell>
          <cell r="F255">
            <v>30</v>
          </cell>
        </row>
        <row r="256">
          <cell r="B256" t="str">
            <v>RPB449</v>
          </cell>
          <cell r="C256" t="str">
            <v>ELITE PARE BRISE (NEUFCHATEL EN BRAY)</v>
          </cell>
          <cell r="D256" t="str">
            <v>NEUFCHATEL EN BRAY</v>
          </cell>
          <cell r="E256">
            <v>7476.8159999999998</v>
          </cell>
          <cell r="F256">
            <v>3</v>
          </cell>
        </row>
        <row r="257">
          <cell r="B257" t="str">
            <v>RPB450</v>
          </cell>
          <cell r="C257" t="str">
            <v>PRIM'EAU</v>
          </cell>
          <cell r="D257" t="str">
            <v>NIMES</v>
          </cell>
          <cell r="E257">
            <v>87682.535999999993</v>
          </cell>
          <cell r="F257">
            <v>25</v>
          </cell>
        </row>
        <row r="258">
          <cell r="B258" t="str">
            <v>RPB456</v>
          </cell>
          <cell r="C258" t="str">
            <v>PG AUTO SERVICES</v>
          </cell>
          <cell r="D258" t="str">
            <v>PORT DE BOUC</v>
          </cell>
          <cell r="E258">
            <v>0</v>
          </cell>
          <cell r="F258">
            <v>0</v>
          </cell>
        </row>
        <row r="259">
          <cell r="B259" t="str">
            <v>RPB457</v>
          </cell>
          <cell r="C259" t="str">
            <v>ARCHETYPE</v>
          </cell>
          <cell r="D259" t="str">
            <v>PARIS</v>
          </cell>
          <cell r="E259">
            <v>0</v>
          </cell>
          <cell r="F259">
            <v>0</v>
          </cell>
        </row>
        <row r="260">
          <cell r="B260" t="str">
            <v>RPB458</v>
          </cell>
          <cell r="C260" t="str">
            <v>RPB Le Mans 2</v>
          </cell>
          <cell r="D260" t="str">
            <v>LE MANS</v>
          </cell>
          <cell r="E260">
            <v>0</v>
          </cell>
          <cell r="F260">
            <v>0</v>
          </cell>
        </row>
        <row r="261">
          <cell r="B261" t="str">
            <v>RPB460</v>
          </cell>
          <cell r="C261" t="str">
            <v>GOELO CENTRE AUTO</v>
          </cell>
          <cell r="D261" t="str">
            <v>PAIMPOL</v>
          </cell>
          <cell r="E261">
            <v>0</v>
          </cell>
          <cell r="F261">
            <v>0</v>
          </cell>
        </row>
        <row r="262">
          <cell r="B262" t="str">
            <v>RPB461</v>
          </cell>
          <cell r="C262" t="str">
            <v>OCCITANIE VITRAGE AUTO PERPIGNAN</v>
          </cell>
          <cell r="D262" t="str">
            <v>PERPIGNAN</v>
          </cell>
          <cell r="E262">
            <v>0</v>
          </cell>
          <cell r="F262">
            <v>0</v>
          </cell>
        </row>
        <row r="263">
          <cell r="B263" t="str">
            <v>RPB463</v>
          </cell>
          <cell r="C263" t="str">
            <v>ELITE PARE BRISE MAGNANVILLE</v>
          </cell>
          <cell r="D263" t="str">
            <v>MAGNANVILLE</v>
          </cell>
          <cell r="E263">
            <v>0</v>
          </cell>
          <cell r="F263">
            <v>0</v>
          </cell>
        </row>
        <row r="264">
          <cell r="B264" t="str">
            <v>RPBI001</v>
          </cell>
          <cell r="C264" t="str">
            <v xml:space="preserve">L'ATELIER 2 ROUES </v>
          </cell>
          <cell r="D264" t="str">
            <v>PARIS 08</v>
          </cell>
          <cell r="E264">
            <v>95146.927878000002</v>
          </cell>
          <cell r="F264">
            <v>198</v>
          </cell>
        </row>
        <row r="265">
          <cell r="B265" t="str">
            <v>RPBC001</v>
          </cell>
          <cell r="C265" t="str">
            <v>DAPA (BERNAY)</v>
          </cell>
          <cell r="D265" t="str">
            <v>BERNAY</v>
          </cell>
          <cell r="E265">
            <v>35675.856</v>
          </cell>
          <cell r="F265">
            <v>41</v>
          </cell>
        </row>
        <row r="266">
          <cell r="B266" t="str">
            <v>RPBC002</v>
          </cell>
          <cell r="C266" t="str">
            <v>MAEN (ARGELES-SUR-MER)</v>
          </cell>
          <cell r="D266" t="str">
            <v>ARGELES</v>
          </cell>
          <cell r="E266">
            <v>13952.6268</v>
          </cell>
          <cell r="F266">
            <v>15</v>
          </cell>
        </row>
        <row r="267">
          <cell r="B267" t="str">
            <v>RPBC003</v>
          </cell>
          <cell r="C267" t="str">
            <v>GORDES (HAGETMAU)</v>
          </cell>
          <cell r="D267" t="str">
            <v>HAGETMAU</v>
          </cell>
          <cell r="E267">
            <v>34760.004000000001</v>
          </cell>
          <cell r="F267">
            <v>50</v>
          </cell>
        </row>
        <row r="268">
          <cell r="B268" t="str">
            <v>RPBC004</v>
          </cell>
          <cell r="C268" t="str">
            <v xml:space="preserve">LUDAUTO </v>
          </cell>
          <cell r="D268" t="str">
            <v>LOUVIERS</v>
          </cell>
          <cell r="E268">
            <v>132285.74244</v>
          </cell>
          <cell r="F268">
            <v>186</v>
          </cell>
        </row>
        <row r="269">
          <cell r="B269" t="str">
            <v>RPBC005</v>
          </cell>
          <cell r="C269" t="str">
            <v>MAECLAR</v>
          </cell>
          <cell r="D269" t="str">
            <v>LAMORLAYE</v>
          </cell>
          <cell r="E269">
            <v>30347.287920000002</v>
          </cell>
          <cell r="F269">
            <v>42</v>
          </cell>
        </row>
        <row r="270">
          <cell r="B270" t="str">
            <v>RPBC006</v>
          </cell>
          <cell r="C270" t="str">
            <v>MISTRAOU</v>
          </cell>
          <cell r="D270" t="str">
            <v>PEIPIN</v>
          </cell>
          <cell r="E270">
            <v>28262.014800000001</v>
          </cell>
          <cell r="F270">
            <v>36</v>
          </cell>
        </row>
        <row r="271">
          <cell r="B271" t="str">
            <v>RPBC007</v>
          </cell>
          <cell r="C271" t="str">
            <v>SOLPOR</v>
          </cell>
          <cell r="D271" t="str">
            <v>JUVIGNAC</v>
          </cell>
          <cell r="E271">
            <v>11544.6288</v>
          </cell>
          <cell r="F271">
            <v>21</v>
          </cell>
        </row>
        <row r="272">
          <cell r="B272" t="str">
            <v>RPBC008</v>
          </cell>
          <cell r="C272" t="str">
            <v>LAURETHOM</v>
          </cell>
          <cell r="D272" t="str">
            <v>VARENNES</v>
          </cell>
          <cell r="E272">
            <v>26783.688000000002</v>
          </cell>
          <cell r="F272">
            <v>37</v>
          </cell>
        </row>
        <row r="273">
          <cell r="B273" t="str">
            <v>RPBC009</v>
          </cell>
          <cell r="C273" t="str">
            <v>CAPOSLO</v>
          </cell>
          <cell r="D273" t="str">
            <v>AGDE</v>
          </cell>
          <cell r="E273">
            <v>5060.8799999999992</v>
          </cell>
          <cell r="F273">
            <v>7</v>
          </cell>
        </row>
        <row r="274">
          <cell r="B274" t="str">
            <v>RPBC011</v>
          </cell>
          <cell r="C274" t="str">
            <v>LEOWOYD</v>
          </cell>
          <cell r="D274" t="str">
            <v>MONTPON MENESTROL</v>
          </cell>
          <cell r="E274">
            <v>11163.288</v>
          </cell>
          <cell r="F274">
            <v>13</v>
          </cell>
        </row>
        <row r="275">
          <cell r="B275" t="str">
            <v>RPBC012</v>
          </cell>
          <cell r="C275" t="str">
            <v>SAS SASOIN</v>
          </cell>
          <cell r="D275" t="str">
            <v>LONGPONT</v>
          </cell>
          <cell r="E275">
            <v>64607.086679999993</v>
          </cell>
          <cell r="F275">
            <v>87</v>
          </cell>
        </row>
        <row r="276">
          <cell r="B276" t="str">
            <v>RPBC013</v>
          </cell>
          <cell r="C276" t="str">
            <v xml:space="preserve">SAS CELAUTAIN </v>
          </cell>
          <cell r="D276" t="str">
            <v>TAIN L'HERMITAGE</v>
          </cell>
          <cell r="E276">
            <v>19924.92324</v>
          </cell>
          <cell r="F276">
            <v>31</v>
          </cell>
        </row>
        <row r="277">
          <cell r="B277" t="str">
            <v>RPBC014</v>
          </cell>
          <cell r="C277" t="str">
            <v>SAS ASTRAUTO</v>
          </cell>
          <cell r="D277" t="str">
            <v>LANNION PLOULEC'H</v>
          </cell>
          <cell r="E277">
            <v>35483.160000000003</v>
          </cell>
          <cell r="F277">
            <v>45</v>
          </cell>
        </row>
        <row r="278">
          <cell r="B278" t="str">
            <v>RPBC015</v>
          </cell>
          <cell r="C278" t="str">
            <v>CARMIJE</v>
          </cell>
          <cell r="D278" t="str">
            <v>TAVERS</v>
          </cell>
          <cell r="E278">
            <v>63254.899200000007</v>
          </cell>
          <cell r="F278">
            <v>129</v>
          </cell>
        </row>
        <row r="279">
          <cell r="B279" t="str">
            <v>RPBC016</v>
          </cell>
          <cell r="C279" t="str">
            <v>THOMLAUR</v>
          </cell>
          <cell r="D279" t="str">
            <v>NEMOURS</v>
          </cell>
          <cell r="E279">
            <v>19815.462</v>
          </cell>
          <cell r="F279">
            <v>26</v>
          </cell>
        </row>
        <row r="280">
          <cell r="B280" t="str">
            <v>RPBC018</v>
          </cell>
          <cell r="C280" t="str">
            <v xml:space="preserve">SAS DOMAUTO </v>
          </cell>
          <cell r="D280" t="str">
            <v xml:space="preserve">ISSOIRE </v>
          </cell>
          <cell r="E280">
            <v>3231.3995999999997</v>
          </cell>
          <cell r="F280">
            <v>4</v>
          </cell>
        </row>
        <row r="281">
          <cell r="B281" t="str">
            <v>RPBC020</v>
          </cell>
          <cell r="C281" t="str">
            <v>SAS POSLO</v>
          </cell>
          <cell r="D281" t="str">
            <v>PEZENAS</v>
          </cell>
          <cell r="E281">
            <v>49477.264800000004</v>
          </cell>
          <cell r="F281">
            <v>64</v>
          </cell>
        </row>
        <row r="282">
          <cell r="B282" t="str">
            <v>RPBC022</v>
          </cell>
          <cell r="C282" t="str">
            <v>SAIVE</v>
          </cell>
          <cell r="D282" t="str">
            <v>GANNAT</v>
          </cell>
          <cell r="E282">
            <v>17928.707999999999</v>
          </cell>
          <cell r="F282">
            <v>24</v>
          </cell>
        </row>
        <row r="283">
          <cell r="B283" t="str">
            <v>RPBC024</v>
          </cell>
          <cell r="C283" t="str">
            <v xml:space="preserve">SYTING (ST GENIS LAVAL) </v>
          </cell>
          <cell r="D283" t="str">
            <v>ST GENIS LAVAL</v>
          </cell>
          <cell r="E283">
            <v>32254.722000000002</v>
          </cell>
          <cell r="F283">
            <v>38</v>
          </cell>
        </row>
        <row r="284">
          <cell r="B284" t="str">
            <v>RPBC025</v>
          </cell>
          <cell r="C284" t="str">
            <v>MENAUTO</v>
          </cell>
          <cell r="D284" t="str">
            <v>RIOM</v>
          </cell>
          <cell r="E284">
            <v>15099.689996999999</v>
          </cell>
          <cell r="F284">
            <v>21</v>
          </cell>
        </row>
        <row r="285">
          <cell r="B285" t="str">
            <v>RPBC026</v>
          </cell>
          <cell r="C285" t="str">
            <v>DILAS (CABESTANY)</v>
          </cell>
          <cell r="D285" t="str">
            <v>CABESTANY</v>
          </cell>
          <cell r="E285">
            <v>17113.620000000003</v>
          </cell>
          <cell r="F285">
            <v>25</v>
          </cell>
        </row>
        <row r="286">
          <cell r="B286" t="str">
            <v>RPBC027</v>
          </cell>
          <cell r="C286" t="str">
            <v xml:space="preserve">SYCLAR  (BELLEVILLE) </v>
          </cell>
          <cell r="D286" t="str">
            <v>BELLEVILLE/SAONE</v>
          </cell>
          <cell r="E286">
            <v>15970.896000000001</v>
          </cell>
          <cell r="F286">
            <v>28</v>
          </cell>
        </row>
        <row r="287">
          <cell r="B287" t="str">
            <v>RPBC030</v>
          </cell>
          <cell r="C287" t="str">
            <v xml:space="preserve">SAS MEGALE </v>
          </cell>
          <cell r="D287" t="str">
            <v xml:space="preserve">ST JULIEN EN GENEVOIS </v>
          </cell>
          <cell r="E287">
            <v>26325.634799999996</v>
          </cell>
          <cell r="F287">
            <v>42</v>
          </cell>
        </row>
        <row r="288">
          <cell r="B288" t="str">
            <v>RPBC032</v>
          </cell>
          <cell r="C288" t="str">
            <v>CAROMAR</v>
          </cell>
          <cell r="D288" t="str">
            <v>MELLAC</v>
          </cell>
          <cell r="E288">
            <v>8965.7759999999998</v>
          </cell>
          <cell r="F288">
            <v>12</v>
          </cell>
        </row>
        <row r="289">
          <cell r="B289" t="str">
            <v>RPBC033</v>
          </cell>
          <cell r="C289" t="str">
            <v>KERNOBLE (ST AGATHON)</v>
          </cell>
          <cell r="D289" t="str">
            <v>ST AGATHON</v>
          </cell>
          <cell r="E289">
            <v>20355.203999999998</v>
          </cell>
          <cell r="F289">
            <v>32</v>
          </cell>
        </row>
        <row r="290">
          <cell r="B290" t="str">
            <v>RPBC035</v>
          </cell>
          <cell r="C290" t="str">
            <v>AMARAUTO</v>
          </cell>
          <cell r="D290" t="str">
            <v xml:space="preserve">BAGNOLS SUR CEZE </v>
          </cell>
          <cell r="E290">
            <v>45362.973239999992</v>
          </cell>
          <cell r="F290">
            <v>59</v>
          </cell>
        </row>
        <row r="291">
          <cell r="B291" t="str">
            <v>RPBC036</v>
          </cell>
          <cell r="C291" t="str">
            <v>ILPAVENIR</v>
          </cell>
          <cell r="D291" t="str">
            <v xml:space="preserve">PLEURTUIT </v>
          </cell>
          <cell r="E291">
            <v>4129.08</v>
          </cell>
          <cell r="F291">
            <v>4</v>
          </cell>
        </row>
        <row r="292">
          <cell r="B292" t="str">
            <v>RPBC039</v>
          </cell>
          <cell r="C292" t="str">
            <v>AGRION</v>
          </cell>
          <cell r="D292" t="str">
            <v xml:space="preserve">SAUMUR </v>
          </cell>
          <cell r="E292">
            <v>89764.455600000001</v>
          </cell>
          <cell r="F292">
            <v>111</v>
          </cell>
        </row>
        <row r="293">
          <cell r="B293" t="str">
            <v>RPBC040</v>
          </cell>
          <cell r="C293" t="str">
            <v>SYTECH</v>
          </cell>
          <cell r="D293" t="str">
            <v>VILLEFRANCHE SUR SOANE</v>
          </cell>
          <cell r="E293">
            <v>16903.02</v>
          </cell>
          <cell r="F293">
            <v>21</v>
          </cell>
        </row>
        <row r="294">
          <cell r="B294" t="str">
            <v>RPBC041</v>
          </cell>
          <cell r="C294" t="str">
            <v>RODAUTO</v>
          </cell>
          <cell r="D294" t="str">
            <v>ISLE SUR SORGUES</v>
          </cell>
          <cell r="E294">
            <v>7056.1859999999997</v>
          </cell>
          <cell r="F294">
            <v>5</v>
          </cell>
        </row>
        <row r="295">
          <cell r="B295" t="str">
            <v>RPBC042</v>
          </cell>
          <cell r="C295" t="str">
            <v>SAS SYTROTO</v>
          </cell>
          <cell r="D295" t="str">
            <v>NIORT</v>
          </cell>
          <cell r="E295">
            <v>10875.924000000001</v>
          </cell>
          <cell r="F295">
            <v>5</v>
          </cell>
        </row>
        <row r="296">
          <cell r="B296" t="str">
            <v>RPBC044</v>
          </cell>
          <cell r="C296" t="str">
            <v>SAS FLECH' AUTO</v>
          </cell>
          <cell r="D296" t="str">
            <v>LA FLECHE</v>
          </cell>
          <cell r="E296">
            <v>7386.6959999999999</v>
          </cell>
          <cell r="F296">
            <v>6</v>
          </cell>
        </row>
        <row r="297">
          <cell r="B297" t="str">
            <v>RPBC045</v>
          </cell>
          <cell r="C297" t="str">
            <v>SAS DISTRAC</v>
          </cell>
          <cell r="D297" t="str">
            <v>LONGWY</v>
          </cell>
          <cell r="E297">
            <v>3232.8960000000002</v>
          </cell>
          <cell r="F297">
            <v>1</v>
          </cell>
        </row>
        <row r="298">
          <cell r="B298" t="str">
            <v>RPBC017</v>
          </cell>
          <cell r="C298" t="str">
            <v>SAS VALUPIE</v>
          </cell>
          <cell r="D298" t="str">
            <v>CHAZEY BONS</v>
          </cell>
          <cell r="E298">
            <v>4235.34</v>
          </cell>
          <cell r="F298">
            <v>6</v>
          </cell>
        </row>
        <row r="299">
          <cell r="B299" t="str">
            <v>RPBC037</v>
          </cell>
          <cell r="C299" t="str">
            <v>MIBBAUTO SAS</v>
          </cell>
          <cell r="D299" t="str">
            <v>CASTELNAUDARY</v>
          </cell>
          <cell r="E299">
            <v>6987.9359999999997</v>
          </cell>
          <cell r="F299">
            <v>10</v>
          </cell>
        </row>
      </sheetData>
      <sheetData sheetId="3">
        <row r="281">
          <cell r="B281" t="str">
            <v>RPBC001</v>
          </cell>
          <cell r="C281" t="str">
            <v>DAPA (BERNAY)</v>
          </cell>
          <cell r="D281" t="str">
            <v>BERNAY</v>
          </cell>
          <cell r="E281">
            <v>58177.653999000002</v>
          </cell>
          <cell r="F281">
            <v>88</v>
          </cell>
        </row>
        <row r="282">
          <cell r="B282" t="str">
            <v>RPBC002</v>
          </cell>
          <cell r="C282" t="str">
            <v>MAEN (ARGELES-SUR-MER)</v>
          </cell>
          <cell r="D282" t="str">
            <v>ARGELES</v>
          </cell>
          <cell r="E282">
            <v>80729.518559999997</v>
          </cell>
          <cell r="F282">
            <v>95</v>
          </cell>
        </row>
        <row r="283">
          <cell r="B283" t="str">
            <v>RPBC003</v>
          </cell>
          <cell r="C283" t="str">
            <v>GORDES (HAGETMAU)</v>
          </cell>
          <cell r="D283" t="str">
            <v>HAGETMAU</v>
          </cell>
          <cell r="E283">
            <v>58944.579999000001</v>
          </cell>
          <cell r="F283">
            <v>69</v>
          </cell>
        </row>
        <row r="284">
          <cell r="B284" t="str">
            <v>RPBC004</v>
          </cell>
          <cell r="C284" t="str">
            <v xml:space="preserve">LUDAUTO </v>
          </cell>
          <cell r="D284" t="str">
            <v>LOUVIERS</v>
          </cell>
          <cell r="E284">
            <v>244697.16972900002</v>
          </cell>
          <cell r="F284">
            <v>383</v>
          </cell>
        </row>
        <row r="285">
          <cell r="B285" t="str">
            <v>RPBC005</v>
          </cell>
          <cell r="C285" t="str">
            <v>MAECLAR</v>
          </cell>
          <cell r="D285" t="str">
            <v>LAMORLAYE</v>
          </cell>
          <cell r="E285">
            <v>54478.814237999992</v>
          </cell>
          <cell r="F285">
            <v>72</v>
          </cell>
        </row>
        <row r="286">
          <cell r="B286" t="str">
            <v>RPBC006</v>
          </cell>
          <cell r="C286" t="str">
            <v>MISTRAOU</v>
          </cell>
          <cell r="D286" t="str">
            <v>PEIPIN</v>
          </cell>
          <cell r="E286">
            <v>34827.854760000002</v>
          </cell>
          <cell r="F286">
            <v>44</v>
          </cell>
        </row>
        <row r="287">
          <cell r="B287" t="str">
            <v>RPBC007</v>
          </cell>
          <cell r="C287" t="str">
            <v>SOLPOR</v>
          </cell>
          <cell r="D287" t="str">
            <v>JUVIGNAC</v>
          </cell>
          <cell r="E287">
            <v>6326.04</v>
          </cell>
          <cell r="F287">
            <v>14</v>
          </cell>
        </row>
        <row r="288">
          <cell r="B288" t="str">
            <v>RPBC008</v>
          </cell>
          <cell r="C288" t="str">
            <v>LAURETHOM</v>
          </cell>
          <cell r="D288" t="str">
            <v>VARENNES</v>
          </cell>
          <cell r="E288">
            <v>40730.135999999999</v>
          </cell>
          <cell r="F288">
            <v>55</v>
          </cell>
        </row>
        <row r="289">
          <cell r="B289" t="str">
            <v>RPBC009</v>
          </cell>
          <cell r="C289" t="str">
            <v>CAPOSLO</v>
          </cell>
          <cell r="D289" t="str">
            <v>AGDE</v>
          </cell>
          <cell r="E289">
            <v>18812.9928</v>
          </cell>
          <cell r="F289">
            <v>27</v>
          </cell>
        </row>
        <row r="290">
          <cell r="B290" t="str">
            <v>RPBC010</v>
          </cell>
          <cell r="C290" t="str">
            <v>SAS CILANDRE</v>
          </cell>
          <cell r="D290" t="str">
            <v>St André de Cubzac</v>
          </cell>
          <cell r="E290">
            <v>29201.283239999997</v>
          </cell>
          <cell r="F290">
            <v>37</v>
          </cell>
        </row>
        <row r="291">
          <cell r="B291" t="str">
            <v>RPBC011</v>
          </cell>
          <cell r="C291" t="str">
            <v>LEOWOYD</v>
          </cell>
          <cell r="D291" t="str">
            <v>MONTPON MENESTROL</v>
          </cell>
          <cell r="E291">
            <v>18446.18808</v>
          </cell>
          <cell r="F291">
            <v>25</v>
          </cell>
        </row>
        <row r="292">
          <cell r="B292" t="str">
            <v>RPBC012</v>
          </cell>
          <cell r="C292" t="str">
            <v>SAS SASOIN</v>
          </cell>
          <cell r="D292" t="str">
            <v>LONGPONT</v>
          </cell>
          <cell r="E292">
            <v>116583.706685</v>
          </cell>
          <cell r="F292">
            <v>162</v>
          </cell>
        </row>
        <row r="293">
          <cell r="B293" t="str">
            <v>RPBC013</v>
          </cell>
          <cell r="C293" t="str">
            <v xml:space="preserve">SAS CELAUTAIN </v>
          </cell>
          <cell r="D293" t="str">
            <v>TAIN L'HERMITAGE</v>
          </cell>
          <cell r="E293">
            <v>7587.5971800000007</v>
          </cell>
          <cell r="F293">
            <v>8</v>
          </cell>
        </row>
        <row r="294">
          <cell r="B294" t="str">
            <v>RPBC014</v>
          </cell>
          <cell r="C294" t="str">
            <v>SAS ASTRAUTO</v>
          </cell>
          <cell r="D294" t="str">
            <v>LANNION PLOULEC'H</v>
          </cell>
          <cell r="E294">
            <v>34727.508000000002</v>
          </cell>
          <cell r="F294">
            <v>44</v>
          </cell>
        </row>
        <row r="295">
          <cell r="B295" t="str">
            <v>RPBC015</v>
          </cell>
          <cell r="C295" t="str">
            <v>CARMIJE</v>
          </cell>
          <cell r="D295" t="str">
            <v>TAVERS</v>
          </cell>
          <cell r="E295">
            <v>83730.174599999998</v>
          </cell>
          <cell r="F295">
            <v>117</v>
          </cell>
        </row>
        <row r="296">
          <cell r="B296" t="str">
            <v>RPBC016</v>
          </cell>
          <cell r="C296" t="str">
            <v>THOMLAUR</v>
          </cell>
          <cell r="D296" t="str">
            <v>NEMOURS</v>
          </cell>
          <cell r="E296">
            <v>7698.2579999999998</v>
          </cell>
          <cell r="F296">
            <v>10</v>
          </cell>
        </row>
        <row r="297">
          <cell r="B297" t="str">
            <v>RPBC017</v>
          </cell>
          <cell r="C297" t="str">
            <v>SAS VALUPIE</v>
          </cell>
          <cell r="D297" t="str">
            <v>CHAZEY BONS</v>
          </cell>
          <cell r="E297">
            <v>6383.8680000000004</v>
          </cell>
          <cell r="F297">
            <v>9</v>
          </cell>
        </row>
        <row r="298">
          <cell r="B298" t="str">
            <v>RPBC018</v>
          </cell>
          <cell r="C298" t="str">
            <v xml:space="preserve">SAS DOMAUTO </v>
          </cell>
          <cell r="D298" t="str">
            <v xml:space="preserve">ISSOIRE </v>
          </cell>
          <cell r="E298">
            <v>22808.377200000003</v>
          </cell>
          <cell r="F298">
            <v>33</v>
          </cell>
        </row>
        <row r="299">
          <cell r="B299" t="str">
            <v>RPBC019</v>
          </cell>
          <cell r="C299" t="str">
            <v>SAS TELOO</v>
          </cell>
          <cell r="D299" t="str">
            <v>JOIGNY</v>
          </cell>
          <cell r="E299">
            <v>28969.199999999997</v>
          </cell>
          <cell r="F299">
            <v>40</v>
          </cell>
        </row>
        <row r="300">
          <cell r="B300" t="str">
            <v>RPBC020</v>
          </cell>
          <cell r="C300" t="str">
            <v>SAS POSLO</v>
          </cell>
          <cell r="D300" t="str">
            <v>PEZENAS</v>
          </cell>
          <cell r="E300">
            <v>36277.562760000001</v>
          </cell>
          <cell r="F300">
            <v>58</v>
          </cell>
        </row>
        <row r="301">
          <cell r="B301" t="str">
            <v>RPBC021</v>
          </cell>
          <cell r="C301" t="str">
            <v>SAS MAHETHO</v>
          </cell>
          <cell r="D301" t="str">
            <v>AURILLAC</v>
          </cell>
          <cell r="E301">
            <v>2145.1080000000002</v>
          </cell>
          <cell r="F301">
            <v>3</v>
          </cell>
        </row>
        <row r="302">
          <cell r="B302" t="str">
            <v>RPBC022</v>
          </cell>
          <cell r="C302" t="str">
            <v>SAIVE</v>
          </cell>
          <cell r="D302" t="str">
            <v>GANNAT</v>
          </cell>
          <cell r="E302">
            <v>9883.9800000000014</v>
          </cell>
          <cell r="F302">
            <v>9</v>
          </cell>
        </row>
        <row r="303">
          <cell r="B303" t="str">
            <v>RPBC023</v>
          </cell>
          <cell r="C303" t="str">
            <v>SAS POLEON</v>
          </cell>
          <cell r="D303" t="str">
            <v>MAULETTE</v>
          </cell>
          <cell r="E303">
            <v>11922.96</v>
          </cell>
          <cell r="F303">
            <v>14</v>
          </cell>
        </row>
        <row r="304">
          <cell r="B304" t="str">
            <v>RPBC024</v>
          </cell>
          <cell r="C304" t="str">
            <v xml:space="preserve">SYTING (ST GENIS LAVAL) </v>
          </cell>
          <cell r="D304" t="str">
            <v>ST GENIS LAVAL</v>
          </cell>
          <cell r="E304">
            <v>28050.18</v>
          </cell>
          <cell r="F304">
            <v>33</v>
          </cell>
        </row>
        <row r="305">
          <cell r="B305" t="str">
            <v>RPBC025</v>
          </cell>
          <cell r="C305" t="str">
            <v>MENAUTO</v>
          </cell>
          <cell r="D305" t="str">
            <v>RIOM</v>
          </cell>
          <cell r="E305">
            <v>37142.993999999999</v>
          </cell>
          <cell r="F305">
            <v>46</v>
          </cell>
        </row>
        <row r="306">
          <cell r="B306" t="str">
            <v>RPBC026</v>
          </cell>
          <cell r="C306" t="str">
            <v>DILAS (CABESTANY)</v>
          </cell>
          <cell r="D306" t="str">
            <v>CABESTANY</v>
          </cell>
          <cell r="E306">
            <v>42888.04800000001</v>
          </cell>
          <cell r="F306">
            <v>43</v>
          </cell>
        </row>
        <row r="307">
          <cell r="B307" t="str">
            <v>RPBC027</v>
          </cell>
          <cell r="C307" t="str">
            <v xml:space="preserve">SYCLAR  (BELLEVILLE) </v>
          </cell>
          <cell r="D307" t="str">
            <v>BELLEVILLE/SAONE</v>
          </cell>
          <cell r="E307">
            <v>30308.86506</v>
          </cell>
          <cell r="F307">
            <v>36</v>
          </cell>
        </row>
        <row r="308">
          <cell r="B308" t="str">
            <v>RPBC028</v>
          </cell>
          <cell r="C308" t="str">
            <v>SAS DEDICAR</v>
          </cell>
          <cell r="D308" t="str">
            <v>MERIGNAC</v>
          </cell>
          <cell r="E308">
            <v>15586.031999999999</v>
          </cell>
          <cell r="F308">
            <v>22</v>
          </cell>
        </row>
        <row r="309">
          <cell r="B309" t="str">
            <v>RPBC030</v>
          </cell>
          <cell r="C309" t="str">
            <v xml:space="preserve">SAS MEGALE </v>
          </cell>
          <cell r="D309" t="str">
            <v xml:space="preserve">ST JULIEN EN GENEVOIS </v>
          </cell>
          <cell r="E309">
            <v>33939.701700000005</v>
          </cell>
          <cell r="F309">
            <v>52</v>
          </cell>
        </row>
        <row r="310">
          <cell r="B310" t="str">
            <v>RPBC032</v>
          </cell>
          <cell r="C310" t="str">
            <v>CAROMAR</v>
          </cell>
          <cell r="D310" t="str">
            <v>MELLAC</v>
          </cell>
          <cell r="E310">
            <v>23451.504000000001</v>
          </cell>
          <cell r="F310">
            <v>26</v>
          </cell>
        </row>
        <row r="311">
          <cell r="B311" t="str">
            <v>RPBC033</v>
          </cell>
          <cell r="C311" t="str">
            <v>KERNOBLE (ST AGATHON)</v>
          </cell>
          <cell r="D311" t="str">
            <v>ST AGATHON</v>
          </cell>
          <cell r="E311">
            <v>34206.899999999994</v>
          </cell>
          <cell r="F311">
            <v>44</v>
          </cell>
        </row>
        <row r="312">
          <cell r="B312" t="str">
            <v>RPBC035</v>
          </cell>
          <cell r="C312" t="str">
            <v>AMARAUTO</v>
          </cell>
          <cell r="D312" t="str">
            <v xml:space="preserve">BAGNOLS SUR CEZE </v>
          </cell>
          <cell r="E312">
            <v>53201.857199999999</v>
          </cell>
          <cell r="F312">
            <v>70</v>
          </cell>
        </row>
        <row r="313">
          <cell r="B313" t="str">
            <v>RPBC036</v>
          </cell>
          <cell r="C313" t="str">
            <v>ILPAVENIR</v>
          </cell>
          <cell r="D313" t="str">
            <v xml:space="preserve">PLEURTUIT </v>
          </cell>
          <cell r="E313">
            <v>6597.1679999999997</v>
          </cell>
          <cell r="F313">
            <v>7</v>
          </cell>
        </row>
        <row r="314">
          <cell r="B314" t="str">
            <v>RPBC037</v>
          </cell>
          <cell r="C314" t="str">
            <v>MIBBAUTO SAS</v>
          </cell>
          <cell r="D314" t="str">
            <v>CASTELNAUDARY</v>
          </cell>
          <cell r="E314">
            <v>26058.18</v>
          </cell>
          <cell r="F314">
            <v>28</v>
          </cell>
        </row>
        <row r="315">
          <cell r="B315" t="str">
            <v>RPBC038</v>
          </cell>
          <cell r="C315" t="str">
            <v>CHRISAMP</v>
          </cell>
          <cell r="D315" t="str">
            <v>AUBENAS</v>
          </cell>
          <cell r="E315">
            <v>4276.2960000000003</v>
          </cell>
          <cell r="F315">
            <v>4</v>
          </cell>
        </row>
        <row r="316">
          <cell r="B316" t="str">
            <v>RPBC039</v>
          </cell>
          <cell r="C316" t="str">
            <v>AGRION</v>
          </cell>
          <cell r="D316" t="str">
            <v xml:space="preserve">SAUMUR </v>
          </cell>
          <cell r="E316">
            <v>47867.258399999999</v>
          </cell>
          <cell r="F316">
            <v>53</v>
          </cell>
        </row>
        <row r="317">
          <cell r="B317" t="str">
            <v>RPBC040</v>
          </cell>
          <cell r="C317" t="str">
            <v>SYTECH</v>
          </cell>
          <cell r="D317" t="str">
            <v>VILLEFRANCHE SUR SOANE</v>
          </cell>
          <cell r="E317">
            <v>14803.953999000001</v>
          </cell>
          <cell r="F317">
            <v>17</v>
          </cell>
        </row>
        <row r="318">
          <cell r="B318" t="str">
            <v>RPBC041</v>
          </cell>
          <cell r="C318" t="str">
            <v>RODAUTO</v>
          </cell>
          <cell r="D318" t="str">
            <v>ISLE SUR SORGUES</v>
          </cell>
          <cell r="E318">
            <v>5292.8639999999996</v>
          </cell>
          <cell r="F318">
            <v>10</v>
          </cell>
        </row>
        <row r="319">
          <cell r="B319" t="str">
            <v>RPBC042</v>
          </cell>
          <cell r="C319" t="str">
            <v>SAS SYTROTO</v>
          </cell>
          <cell r="D319" t="str">
            <v>NIORT</v>
          </cell>
          <cell r="E319">
            <v>27577.959998999999</v>
          </cell>
          <cell r="F319">
            <v>45</v>
          </cell>
        </row>
        <row r="320">
          <cell r="B320" t="str">
            <v>RPBC043</v>
          </cell>
          <cell r="C320" t="str">
            <v>SAS GAPE</v>
          </cell>
          <cell r="D320" t="str">
            <v>RANG-DU-FLIERS</v>
          </cell>
          <cell r="E320">
            <v>51885.183999000001</v>
          </cell>
          <cell r="F320">
            <v>54</v>
          </cell>
        </row>
        <row r="321">
          <cell r="B321" t="str">
            <v>RPBC044</v>
          </cell>
          <cell r="C321" t="str">
            <v>SAS FLECH' AUTO</v>
          </cell>
          <cell r="D321" t="str">
            <v>LA FLECHE</v>
          </cell>
          <cell r="E321">
            <v>26139.6096</v>
          </cell>
          <cell r="F321">
            <v>34</v>
          </cell>
        </row>
        <row r="322">
          <cell r="B322" t="str">
            <v>RPBC045</v>
          </cell>
          <cell r="C322" t="str">
            <v>SAS DISTRAC</v>
          </cell>
          <cell r="D322" t="str">
            <v>LONGWY</v>
          </cell>
          <cell r="E322">
            <v>29677.22364</v>
          </cell>
          <cell r="F322">
            <v>33</v>
          </cell>
        </row>
        <row r="323">
          <cell r="B323" t="str">
            <v>RPBC046</v>
          </cell>
          <cell r="C323" t="str">
            <v>SAS ROADY SERVICE</v>
          </cell>
          <cell r="D323" t="str">
            <v>JACOU</v>
          </cell>
          <cell r="E323">
            <v>4452.1823999999997</v>
          </cell>
          <cell r="F323">
            <v>4</v>
          </cell>
        </row>
        <row r="324">
          <cell r="B324" t="str">
            <v>RPBC047</v>
          </cell>
          <cell r="C324" t="str">
            <v>REXAUTO</v>
          </cell>
          <cell r="D324" t="str">
            <v>SALON DE PROVENCE</v>
          </cell>
          <cell r="E324">
            <v>14963.64</v>
          </cell>
          <cell r="F324">
            <v>20</v>
          </cell>
        </row>
        <row r="325">
          <cell r="B325" t="str">
            <v>RPBC048</v>
          </cell>
          <cell r="C325" t="str">
            <v>SAS MACANO</v>
          </cell>
          <cell r="D325" t="str">
            <v>CONCARNEAU</v>
          </cell>
          <cell r="E325">
            <v>26455.6122</v>
          </cell>
          <cell r="F325">
            <v>25</v>
          </cell>
        </row>
        <row r="326">
          <cell r="B326" t="str">
            <v>RPBC049</v>
          </cell>
          <cell r="C326" t="str">
            <v>SAS CARVALOÏ</v>
          </cell>
          <cell r="D326" t="str">
            <v>PASSINS</v>
          </cell>
          <cell r="E326">
            <v>7043.2799990000003</v>
          </cell>
          <cell r="F326">
            <v>7</v>
          </cell>
        </row>
        <row r="327">
          <cell r="B327" t="str">
            <v>RPBC050</v>
          </cell>
          <cell r="C327" t="str">
            <v>SAS ALCMAU</v>
          </cell>
          <cell r="D327" t="str">
            <v>LES SABLES D'OLONNES</v>
          </cell>
          <cell r="E327">
            <v>73976.988000000012</v>
          </cell>
          <cell r="F327">
            <v>101</v>
          </cell>
        </row>
        <row r="328">
          <cell r="B328" t="str">
            <v>RPBC052</v>
          </cell>
          <cell r="C328" t="str">
            <v>SAS QUATRES ROUES</v>
          </cell>
          <cell r="D328" t="str">
            <v>LA GARDE</v>
          </cell>
          <cell r="E328">
            <v>23058.167999999998</v>
          </cell>
          <cell r="F328">
            <v>34</v>
          </cell>
        </row>
        <row r="329">
          <cell r="B329" t="str">
            <v>RPBC053</v>
          </cell>
          <cell r="C329" t="str">
            <v>S.A.S PHENIX</v>
          </cell>
          <cell r="D329" t="str">
            <v>PONT-AUDEMER</v>
          </cell>
          <cell r="E329">
            <v>65494.729039999991</v>
          </cell>
          <cell r="F329">
            <v>100</v>
          </cell>
        </row>
        <row r="330">
          <cell r="B330" t="str">
            <v>RPBC054</v>
          </cell>
          <cell r="C330" t="str">
            <v>FARRTHOM</v>
          </cell>
          <cell r="D330" t="str">
            <v>GISORS</v>
          </cell>
          <cell r="E330">
            <v>176984.40872000001</v>
          </cell>
          <cell r="F330">
            <v>269</v>
          </cell>
        </row>
        <row r="331">
          <cell r="B331" t="str">
            <v>RPBC055</v>
          </cell>
          <cell r="C331" t="str">
            <v>TSEVO</v>
          </cell>
          <cell r="D331" t="str">
            <v>DECIZE</v>
          </cell>
          <cell r="E331">
            <v>7625.2438800000009</v>
          </cell>
          <cell r="F331">
            <v>7</v>
          </cell>
        </row>
        <row r="332">
          <cell r="B332" t="str">
            <v>RPBC056</v>
          </cell>
          <cell r="C332" t="str">
            <v>SAS CARWAY</v>
          </cell>
          <cell r="D332" t="str">
            <v>Beaurains</v>
          </cell>
          <cell r="E332">
            <v>11615.076000000001</v>
          </cell>
          <cell r="F332">
            <v>18</v>
          </cell>
        </row>
        <row r="333">
          <cell r="B333" t="str">
            <v>RPBC057</v>
          </cell>
          <cell r="C333" t="str">
            <v>SAS VALCEDAUTO</v>
          </cell>
          <cell r="D333" t="str">
            <v>CHANAS</v>
          </cell>
          <cell r="E333">
            <v>8101.6679999999997</v>
          </cell>
          <cell r="F333">
            <v>18</v>
          </cell>
        </row>
        <row r="334">
          <cell r="B334" t="str">
            <v>RPBC058</v>
          </cell>
          <cell r="C334" t="str">
            <v>SAS SYROCH</v>
          </cell>
          <cell r="D334" t="str">
            <v>PERREUX</v>
          </cell>
          <cell r="E334">
            <v>41588.21</v>
          </cell>
          <cell r="F334">
            <v>49</v>
          </cell>
        </row>
        <row r="335">
          <cell r="B335" t="str">
            <v>RPBC060</v>
          </cell>
          <cell r="C335" t="str">
            <v>AUGRAY</v>
          </cell>
          <cell r="D335" t="str">
            <v>CAMBO LES BAINS</v>
          </cell>
          <cell r="E335">
            <v>0</v>
          </cell>
          <cell r="F335">
            <v>0</v>
          </cell>
        </row>
        <row r="336">
          <cell r="B336" t="str">
            <v>RPBC061</v>
          </cell>
          <cell r="C336" t="str">
            <v>MIC AUTO</v>
          </cell>
          <cell r="D336" t="str">
            <v>VIRE</v>
          </cell>
          <cell r="E336">
            <v>6915.2759999999998</v>
          </cell>
          <cell r="F336">
            <v>10</v>
          </cell>
        </row>
        <row r="337">
          <cell r="B337" t="str">
            <v>RPBC062</v>
          </cell>
          <cell r="C337" t="str">
            <v>FAVIDAL</v>
          </cell>
          <cell r="D337" t="str">
            <v>BONSON</v>
          </cell>
          <cell r="E337">
            <v>0</v>
          </cell>
          <cell r="F337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Y145"/>
  <sheetViews>
    <sheetView tabSelected="1" zoomScaleNormal="100" workbookViewId="0">
      <pane ySplit="3600" activePane="bottomLeft"/>
      <selection pane="bottomLeft" activeCell="A11" sqref="A11:B11"/>
    </sheetView>
  </sheetViews>
  <sheetFormatPr baseColWidth="10" defaultRowHeight="15" x14ac:dyDescent="0.25"/>
  <cols>
    <col min="1" max="1" width="10.7109375" customWidth="1"/>
    <col min="2" max="2" width="9.85546875" customWidth="1"/>
    <col min="3" max="3" width="15.140625" customWidth="1"/>
    <col min="4" max="4" width="14.28515625" customWidth="1"/>
    <col min="5" max="5" width="14.42578125" customWidth="1"/>
    <col min="6" max="6" width="15.42578125" customWidth="1"/>
    <col min="7" max="7" width="22.85546875" customWidth="1"/>
    <col min="8" max="8" width="19" customWidth="1"/>
  </cols>
  <sheetData>
    <row r="1" spans="1:25" x14ac:dyDescent="0.25">
      <c r="A1" s="111" t="s">
        <v>31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2"/>
      <c r="S1" s="112"/>
      <c r="T1" s="112"/>
      <c r="U1" s="112"/>
      <c r="V1" s="112"/>
      <c r="W1" s="112"/>
      <c r="X1" s="112"/>
      <c r="Y1" s="112"/>
    </row>
    <row r="2" spans="1:25" ht="30" customHeight="1" x14ac:dyDescent="0.25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2"/>
      <c r="S2" s="112"/>
      <c r="T2" s="112"/>
      <c r="U2" s="112"/>
      <c r="V2" s="112"/>
      <c r="W2" s="112"/>
      <c r="X2" s="112"/>
      <c r="Y2" s="112"/>
    </row>
    <row r="3" spans="1:25" x14ac:dyDescent="0.25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</row>
    <row r="4" spans="1:25" ht="9" customHeight="1" thickBot="1" x14ac:dyDescent="0.3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</row>
    <row r="5" spans="1:25" ht="23.25" customHeight="1" thickBot="1" x14ac:dyDescent="0.3">
      <c r="A5" s="99" t="s">
        <v>32</v>
      </c>
      <c r="B5" s="122" t="s">
        <v>9</v>
      </c>
      <c r="C5" s="122"/>
      <c r="D5" s="101" t="s">
        <v>207</v>
      </c>
      <c r="E5" s="100" t="str">
        <f>VLOOKUP($B$5,'source 2'!$A:$AA,2,FALSE)</f>
        <v>ANTHONY</v>
      </c>
      <c r="F5" s="102" t="s">
        <v>214</v>
      </c>
      <c r="G5" s="110">
        <v>44390</v>
      </c>
      <c r="H5" s="103" t="s">
        <v>230</v>
      </c>
      <c r="I5" s="109">
        <f>VLOOKUP($B$6,'source 3'!$A:$AA,4,FALSE)</f>
        <v>0</v>
      </c>
      <c r="J5" s="107" t="s">
        <v>248</v>
      </c>
      <c r="K5" s="108">
        <f>VLOOKUP($B$6,'source 1'!$B:$Y,9,FALSE)</f>
        <v>0</v>
      </c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</row>
    <row r="6" spans="1:25" ht="15.75" thickBot="1" x14ac:dyDescent="0.3">
      <c r="A6" s="105" t="s">
        <v>231</v>
      </c>
      <c r="B6" s="113" t="str">
        <f>VLOOKUP($B$5,'source 2'!$A:$AA,3,FALSE)</f>
        <v>RPBC027</v>
      </c>
      <c r="C6" s="113"/>
      <c r="D6" s="104" t="s">
        <v>249</v>
      </c>
      <c r="E6" s="106">
        <f>VLOOKUP($B$6,'source 1'!$B:$Y,10,FALSE)</f>
        <v>43647</v>
      </c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</row>
    <row r="7" spans="1:25" x14ac:dyDescent="0.25">
      <c r="A7" s="116" t="s">
        <v>195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2"/>
      <c r="S7" s="112"/>
      <c r="T7" s="112"/>
      <c r="U7" s="112"/>
      <c r="V7" s="112"/>
      <c r="W7" s="112"/>
      <c r="X7" s="112"/>
      <c r="Y7" s="112"/>
    </row>
    <row r="8" spans="1:25" x14ac:dyDescent="0.25">
      <c r="A8" s="11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</row>
    <row r="9" spans="1:25" x14ac:dyDescent="0.25">
      <c r="A9" s="118" t="s">
        <v>196</v>
      </c>
      <c r="B9" s="118"/>
      <c r="C9" s="115" t="s">
        <v>251</v>
      </c>
      <c r="D9" s="115"/>
      <c r="E9" s="115"/>
      <c r="F9" s="115"/>
      <c r="G9" s="115"/>
      <c r="H9" s="115"/>
      <c r="I9" s="117" t="s">
        <v>199</v>
      </c>
      <c r="J9" s="117"/>
      <c r="K9" s="117" t="s">
        <v>213</v>
      </c>
      <c r="L9" s="117"/>
      <c r="M9" s="117"/>
      <c r="N9" s="117"/>
      <c r="O9" s="117"/>
      <c r="P9" s="117"/>
      <c r="Q9" s="117"/>
      <c r="R9" s="112"/>
      <c r="S9" s="112"/>
      <c r="T9" s="112"/>
      <c r="U9" s="112"/>
      <c r="V9" s="112"/>
      <c r="W9" s="112"/>
      <c r="X9" s="112"/>
      <c r="Y9" s="112"/>
    </row>
    <row r="10" spans="1:25" x14ac:dyDescent="0.25">
      <c r="A10" s="118"/>
      <c r="B10" s="118"/>
      <c r="C10" s="115"/>
      <c r="D10" s="115"/>
      <c r="E10" s="115"/>
      <c r="F10" s="115"/>
      <c r="G10" s="115"/>
      <c r="H10" s="115"/>
      <c r="I10" s="117"/>
      <c r="J10" s="117"/>
      <c r="K10" s="117"/>
      <c r="L10" s="117"/>
      <c r="M10" s="117"/>
      <c r="N10" s="117"/>
      <c r="O10" s="117"/>
      <c r="P10" s="117"/>
      <c r="Q10" s="117"/>
      <c r="R10" s="112"/>
      <c r="S10" s="112"/>
      <c r="T10" s="112"/>
      <c r="U10" s="112"/>
      <c r="V10" s="112"/>
      <c r="W10" s="112"/>
      <c r="X10" s="112"/>
      <c r="Y10" s="112"/>
    </row>
    <row r="11" spans="1:25" ht="20.100000000000001" customHeight="1" x14ac:dyDescent="0.25">
      <c r="A11" s="114" t="s">
        <v>252</v>
      </c>
      <c r="B11" s="114"/>
      <c r="C11" s="119" t="s">
        <v>250</v>
      </c>
      <c r="D11" s="119"/>
      <c r="E11" s="119"/>
      <c r="F11" s="119"/>
      <c r="G11" s="119"/>
      <c r="H11" s="119"/>
      <c r="I11" s="114" t="s">
        <v>197</v>
      </c>
      <c r="J11" s="114"/>
      <c r="K11" s="120"/>
      <c r="L11" s="120"/>
      <c r="M11" s="120"/>
      <c r="N11" s="120"/>
      <c r="O11" s="120"/>
      <c r="P11" s="120"/>
      <c r="Q11" s="120"/>
      <c r="R11" s="112"/>
      <c r="S11" s="112"/>
      <c r="T11" s="112"/>
      <c r="U11" s="112"/>
      <c r="V11" s="112"/>
      <c r="W11" s="112"/>
      <c r="X11" s="112"/>
      <c r="Y11" s="112"/>
    </row>
    <row r="12" spans="1:25" x14ac:dyDescent="0.25">
      <c r="A12" s="114" t="s">
        <v>200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20"/>
      <c r="L12" s="120"/>
      <c r="M12" s="120"/>
      <c r="N12" s="120"/>
      <c r="O12" s="120"/>
      <c r="P12" s="120"/>
      <c r="Q12" s="120"/>
      <c r="R12" s="112"/>
      <c r="S12" s="112"/>
      <c r="T12" s="112"/>
      <c r="U12" s="112"/>
      <c r="V12" s="112"/>
      <c r="W12" s="112"/>
      <c r="X12" s="112"/>
      <c r="Y12" s="112"/>
    </row>
    <row r="13" spans="1:25" x14ac:dyDescent="0.25">
      <c r="A13" s="114"/>
      <c r="B13" s="114"/>
      <c r="C13" s="114"/>
      <c r="D13" s="114"/>
      <c r="E13" s="114"/>
      <c r="F13" s="114"/>
      <c r="G13" s="114"/>
      <c r="H13" s="114"/>
      <c r="I13" s="114"/>
      <c r="J13" s="114"/>
      <c r="K13" s="120"/>
      <c r="L13" s="120"/>
      <c r="M13" s="120"/>
      <c r="N13" s="120"/>
      <c r="O13" s="120"/>
      <c r="P13" s="120"/>
      <c r="Q13" s="120"/>
      <c r="R13" s="112"/>
      <c r="S13" s="112"/>
      <c r="T13" s="112"/>
      <c r="U13" s="112"/>
      <c r="V13" s="112"/>
      <c r="W13" s="112"/>
      <c r="X13" s="112"/>
      <c r="Y13" s="112"/>
    </row>
    <row r="14" spans="1:25" ht="20.100000000000001" customHeight="1" x14ac:dyDescent="0.25">
      <c r="A14" s="114" t="s">
        <v>253</v>
      </c>
      <c r="B14" s="114"/>
      <c r="C14" s="119" t="s">
        <v>201</v>
      </c>
      <c r="D14" s="119"/>
      <c r="E14" s="119"/>
      <c r="F14" s="119"/>
      <c r="G14" s="119"/>
      <c r="H14" s="119"/>
      <c r="I14" s="114" t="s">
        <v>198</v>
      </c>
      <c r="J14" s="114"/>
      <c r="K14" s="120"/>
      <c r="L14" s="120"/>
      <c r="M14" s="120"/>
      <c r="N14" s="120"/>
      <c r="O14" s="120"/>
      <c r="P14" s="120"/>
      <c r="Q14" s="120"/>
      <c r="R14" s="112"/>
      <c r="S14" s="112"/>
      <c r="T14" s="112"/>
      <c r="U14" s="112"/>
      <c r="V14" s="112"/>
      <c r="W14" s="112"/>
      <c r="X14" s="112"/>
      <c r="Y14" s="112"/>
    </row>
    <row r="15" spans="1:25" x14ac:dyDescent="0.25">
      <c r="A15" s="114" t="s">
        <v>200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20"/>
      <c r="L15" s="120"/>
      <c r="M15" s="120"/>
      <c r="N15" s="120"/>
      <c r="O15" s="120"/>
      <c r="P15" s="120"/>
      <c r="Q15" s="120"/>
      <c r="R15" s="112"/>
      <c r="S15" s="112"/>
      <c r="T15" s="112"/>
      <c r="U15" s="112"/>
      <c r="V15" s="112"/>
      <c r="W15" s="112"/>
      <c r="X15" s="112"/>
      <c r="Y15" s="112"/>
    </row>
    <row r="16" spans="1:25" x14ac:dyDescent="0.25">
      <c r="A16" s="114"/>
      <c r="B16" s="114"/>
      <c r="C16" s="114"/>
      <c r="D16" s="114"/>
      <c r="E16" s="114"/>
      <c r="F16" s="114"/>
      <c r="G16" s="114"/>
      <c r="H16" s="114"/>
      <c r="I16" s="114"/>
      <c r="J16" s="114"/>
      <c r="K16" s="120"/>
      <c r="L16" s="120"/>
      <c r="M16" s="120"/>
      <c r="N16" s="120"/>
      <c r="O16" s="120"/>
      <c r="P16" s="120"/>
      <c r="Q16" s="120"/>
      <c r="R16" s="112"/>
      <c r="S16" s="112"/>
      <c r="T16" s="112"/>
      <c r="U16" s="112"/>
      <c r="V16" s="112"/>
      <c r="W16" s="112"/>
      <c r="X16" s="112"/>
      <c r="Y16" s="112"/>
    </row>
    <row r="17" spans="1:25" ht="20.100000000000001" customHeight="1" x14ac:dyDescent="0.25">
      <c r="A17" s="114" t="s">
        <v>254</v>
      </c>
      <c r="B17" s="114"/>
      <c r="C17" s="119" t="s">
        <v>202</v>
      </c>
      <c r="D17" s="119"/>
      <c r="E17" s="119"/>
      <c r="F17" s="119"/>
      <c r="G17" s="119"/>
      <c r="H17" s="119"/>
      <c r="I17" s="114"/>
      <c r="J17" s="114"/>
      <c r="K17" s="120"/>
      <c r="L17" s="120"/>
      <c r="M17" s="120"/>
      <c r="N17" s="120"/>
      <c r="O17" s="120"/>
      <c r="P17" s="120"/>
      <c r="Q17" s="120"/>
      <c r="R17" s="112"/>
      <c r="S17" s="112"/>
      <c r="T17" s="112"/>
      <c r="U17" s="112"/>
      <c r="V17" s="112"/>
      <c r="W17" s="112"/>
      <c r="X17" s="112"/>
      <c r="Y17" s="112"/>
    </row>
    <row r="18" spans="1:25" x14ac:dyDescent="0.25">
      <c r="A18" s="114" t="s">
        <v>200</v>
      </c>
      <c r="B18" s="114"/>
      <c r="C18" s="125"/>
      <c r="D18" s="125"/>
      <c r="E18" s="125"/>
      <c r="F18" s="125"/>
      <c r="G18" s="125"/>
      <c r="H18" s="125"/>
      <c r="I18" s="125"/>
      <c r="J18" s="125"/>
      <c r="K18" s="120"/>
      <c r="L18" s="120"/>
      <c r="M18" s="120"/>
      <c r="N18" s="120"/>
      <c r="O18" s="120"/>
      <c r="P18" s="120"/>
      <c r="Q18" s="120"/>
      <c r="R18" s="112"/>
      <c r="S18" s="112"/>
      <c r="T18" s="112"/>
      <c r="U18" s="112"/>
      <c r="V18" s="112"/>
      <c r="W18" s="112"/>
      <c r="X18" s="112"/>
      <c r="Y18" s="112"/>
    </row>
    <row r="19" spans="1:25" x14ac:dyDescent="0.25">
      <c r="A19" s="114"/>
      <c r="B19" s="114"/>
      <c r="C19" s="125"/>
      <c r="D19" s="125"/>
      <c r="E19" s="125"/>
      <c r="F19" s="125"/>
      <c r="G19" s="125"/>
      <c r="H19" s="125"/>
      <c r="I19" s="125"/>
      <c r="J19" s="125"/>
      <c r="K19" s="120"/>
      <c r="L19" s="120"/>
      <c r="M19" s="120"/>
      <c r="N19" s="120"/>
      <c r="O19" s="120"/>
      <c r="P19" s="120"/>
      <c r="Q19" s="120"/>
      <c r="R19" s="112"/>
      <c r="S19" s="112"/>
      <c r="T19" s="112"/>
      <c r="U19" s="112"/>
      <c r="V19" s="112"/>
      <c r="W19" s="112"/>
      <c r="X19" s="112"/>
      <c r="Y19" s="112"/>
    </row>
    <row r="20" spans="1:25" ht="20.100000000000001" customHeight="1" x14ac:dyDescent="0.25">
      <c r="A20" s="114" t="s">
        <v>255</v>
      </c>
      <c r="B20" s="114"/>
      <c r="C20" s="119" t="s">
        <v>203</v>
      </c>
      <c r="D20" s="119"/>
      <c r="E20" s="119"/>
      <c r="F20" s="119"/>
      <c r="G20" s="119"/>
      <c r="H20" s="119"/>
      <c r="I20" s="114"/>
      <c r="J20" s="114"/>
      <c r="K20" s="120"/>
      <c r="L20" s="120"/>
      <c r="M20" s="120"/>
      <c r="N20" s="120"/>
      <c r="O20" s="120"/>
      <c r="P20" s="120"/>
      <c r="Q20" s="120"/>
      <c r="R20" s="112"/>
      <c r="S20" s="112"/>
      <c r="T20" s="112"/>
      <c r="U20" s="112"/>
      <c r="V20" s="112"/>
      <c r="W20" s="112"/>
      <c r="X20" s="112"/>
      <c r="Y20" s="112"/>
    </row>
    <row r="21" spans="1:25" x14ac:dyDescent="0.25">
      <c r="A21" s="114" t="s">
        <v>200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20"/>
      <c r="L21" s="120"/>
      <c r="M21" s="120"/>
      <c r="N21" s="120"/>
      <c r="O21" s="120"/>
      <c r="P21" s="120"/>
      <c r="Q21" s="120"/>
      <c r="R21" s="112"/>
      <c r="S21" s="112"/>
      <c r="T21" s="112"/>
      <c r="U21" s="112"/>
      <c r="V21" s="112"/>
      <c r="W21" s="112"/>
      <c r="X21" s="112"/>
      <c r="Y21" s="112"/>
    </row>
    <row r="22" spans="1:25" x14ac:dyDescent="0.25">
      <c r="A22" s="114"/>
      <c r="B22" s="114"/>
      <c r="C22" s="114"/>
      <c r="D22" s="114"/>
      <c r="E22" s="114"/>
      <c r="F22" s="114"/>
      <c r="G22" s="114"/>
      <c r="H22" s="114"/>
      <c r="I22" s="114"/>
      <c r="J22" s="114"/>
      <c r="K22" s="120"/>
      <c r="L22" s="120"/>
      <c r="M22" s="120"/>
      <c r="N22" s="120"/>
      <c r="O22" s="120"/>
      <c r="P22" s="120"/>
      <c r="Q22" s="120"/>
      <c r="R22" s="112"/>
      <c r="S22" s="112"/>
      <c r="T22" s="112"/>
      <c r="U22" s="112"/>
      <c r="V22" s="112"/>
      <c r="W22" s="112"/>
    </row>
    <row r="23" spans="1:25" ht="20.100000000000001" customHeight="1" x14ac:dyDescent="0.25">
      <c r="A23" s="114" t="s">
        <v>256</v>
      </c>
      <c r="B23" s="114"/>
      <c r="C23" s="119" t="s">
        <v>204</v>
      </c>
      <c r="D23" s="119"/>
      <c r="E23" s="119"/>
      <c r="F23" s="119"/>
      <c r="G23" s="119"/>
      <c r="H23" s="119"/>
      <c r="I23" s="114"/>
      <c r="J23" s="114"/>
      <c r="K23" s="120"/>
      <c r="L23" s="120"/>
      <c r="M23" s="120"/>
      <c r="N23" s="120"/>
      <c r="O23" s="120"/>
      <c r="P23" s="120"/>
      <c r="Q23" s="120"/>
      <c r="R23" s="112"/>
      <c r="S23" s="112"/>
      <c r="T23" s="112"/>
      <c r="U23" s="112"/>
      <c r="V23" s="112"/>
      <c r="W23" s="112"/>
    </row>
    <row r="24" spans="1:25" x14ac:dyDescent="0.25">
      <c r="A24" s="114" t="s">
        <v>200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20"/>
      <c r="L24" s="120"/>
      <c r="M24" s="120"/>
      <c r="N24" s="120"/>
      <c r="O24" s="120"/>
      <c r="P24" s="120"/>
      <c r="Q24" s="120"/>
      <c r="R24" s="112"/>
      <c r="S24" s="112"/>
      <c r="T24" s="112"/>
      <c r="U24" s="112"/>
      <c r="V24" s="112"/>
      <c r="W24" s="112"/>
    </row>
    <row r="25" spans="1:25" x14ac:dyDescent="0.25">
      <c r="A25" s="114"/>
      <c r="B25" s="114"/>
      <c r="C25" s="114"/>
      <c r="D25" s="114"/>
      <c r="E25" s="114"/>
      <c r="F25" s="114"/>
      <c r="G25" s="114"/>
      <c r="H25" s="114"/>
      <c r="I25" s="114"/>
      <c r="J25" s="114"/>
      <c r="K25" s="120"/>
      <c r="L25" s="120"/>
      <c r="M25" s="120"/>
      <c r="N25" s="120"/>
      <c r="O25" s="120"/>
      <c r="P25" s="120"/>
      <c r="Q25" s="120"/>
      <c r="R25" s="112"/>
      <c r="S25" s="112"/>
      <c r="T25" s="112"/>
      <c r="U25" s="112"/>
      <c r="V25" s="112"/>
      <c r="W25" s="112"/>
    </row>
    <row r="26" spans="1:25" ht="20.100000000000001" customHeight="1" x14ac:dyDescent="0.25">
      <c r="A26" s="114" t="s">
        <v>257</v>
      </c>
      <c r="B26" s="114"/>
      <c r="C26" s="119" t="s">
        <v>205</v>
      </c>
      <c r="D26" s="119"/>
      <c r="E26" s="119"/>
      <c r="F26" s="119"/>
      <c r="G26" s="119"/>
      <c r="H26" s="119"/>
      <c r="I26" s="114"/>
      <c r="J26" s="114"/>
      <c r="K26" s="120"/>
      <c r="L26" s="120"/>
      <c r="M26" s="120"/>
      <c r="N26" s="120"/>
      <c r="O26" s="120"/>
      <c r="P26" s="120"/>
      <c r="Q26" s="120"/>
      <c r="R26" s="112"/>
      <c r="S26" s="112"/>
      <c r="T26" s="112"/>
      <c r="U26" s="112"/>
      <c r="V26" s="112"/>
      <c r="W26" s="112"/>
    </row>
    <row r="27" spans="1:25" x14ac:dyDescent="0.25">
      <c r="A27" s="114" t="s">
        <v>200</v>
      </c>
      <c r="B27" s="114"/>
      <c r="C27" s="114"/>
      <c r="D27" s="114"/>
      <c r="E27" s="114"/>
      <c r="F27" s="114"/>
      <c r="G27" s="114"/>
      <c r="H27" s="114"/>
      <c r="I27" s="114"/>
      <c r="J27" s="114"/>
      <c r="K27" s="120"/>
      <c r="L27" s="120"/>
      <c r="M27" s="120"/>
      <c r="N27" s="120"/>
      <c r="O27" s="120"/>
      <c r="P27" s="120"/>
      <c r="Q27" s="120"/>
      <c r="R27" s="112"/>
      <c r="S27" s="112"/>
      <c r="T27" s="112"/>
      <c r="U27" s="112"/>
      <c r="V27" s="112"/>
      <c r="W27" s="112"/>
    </row>
    <row r="28" spans="1:25" x14ac:dyDescent="0.25">
      <c r="A28" s="114"/>
      <c r="B28" s="114"/>
      <c r="C28" s="114"/>
      <c r="D28" s="114"/>
      <c r="E28" s="114"/>
      <c r="F28" s="114"/>
      <c r="G28" s="114"/>
      <c r="H28" s="114"/>
      <c r="I28" s="114"/>
      <c r="J28" s="114"/>
      <c r="K28" s="120"/>
      <c r="L28" s="120"/>
      <c r="M28" s="120"/>
      <c r="N28" s="120"/>
      <c r="O28" s="120"/>
      <c r="P28" s="120"/>
      <c r="Q28" s="120"/>
      <c r="R28" s="112"/>
      <c r="S28" s="112"/>
      <c r="T28" s="112"/>
      <c r="U28" s="112"/>
      <c r="V28" s="112"/>
      <c r="W28" s="112"/>
    </row>
    <row r="29" spans="1:25" ht="20.100000000000001" customHeight="1" x14ac:dyDescent="0.25">
      <c r="A29" s="114" t="s">
        <v>258</v>
      </c>
      <c r="B29" s="114"/>
      <c r="C29" s="119" t="s">
        <v>206</v>
      </c>
      <c r="D29" s="119"/>
      <c r="E29" s="119"/>
      <c r="F29" s="119"/>
      <c r="G29" s="119"/>
      <c r="H29" s="119"/>
      <c r="I29" s="114"/>
      <c r="J29" s="114"/>
      <c r="K29" s="120"/>
      <c r="L29" s="120"/>
      <c r="M29" s="120"/>
      <c r="N29" s="120"/>
      <c r="O29" s="120"/>
      <c r="P29" s="120"/>
      <c r="Q29" s="120"/>
      <c r="R29" s="112"/>
      <c r="S29" s="112"/>
      <c r="T29" s="112"/>
      <c r="U29" s="112"/>
      <c r="V29" s="112"/>
      <c r="W29" s="112"/>
    </row>
    <row r="30" spans="1:25" x14ac:dyDescent="0.25">
      <c r="A30" s="114" t="s">
        <v>200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20"/>
      <c r="L30" s="120"/>
      <c r="M30" s="120"/>
      <c r="N30" s="120"/>
      <c r="O30" s="120"/>
      <c r="P30" s="120"/>
      <c r="Q30" s="120"/>
      <c r="R30" s="112"/>
      <c r="S30" s="112"/>
      <c r="T30" s="112"/>
      <c r="U30" s="112"/>
      <c r="V30" s="112"/>
      <c r="W30" s="112"/>
    </row>
    <row r="31" spans="1:25" x14ac:dyDescent="0.25">
      <c r="A31" s="114"/>
      <c r="B31" s="114"/>
      <c r="C31" s="114"/>
      <c r="D31" s="114"/>
      <c r="E31" s="114"/>
      <c r="F31" s="114"/>
      <c r="G31" s="114"/>
      <c r="H31" s="114"/>
      <c r="I31" s="114"/>
      <c r="J31" s="114"/>
      <c r="K31" s="120"/>
      <c r="L31" s="120"/>
      <c r="M31" s="120"/>
      <c r="N31" s="120"/>
      <c r="O31" s="120"/>
      <c r="P31" s="120"/>
      <c r="Q31" s="120"/>
      <c r="R31" s="112"/>
      <c r="S31" s="112"/>
      <c r="T31" s="112"/>
      <c r="U31" s="112"/>
      <c r="V31" s="112"/>
      <c r="W31" s="112"/>
    </row>
    <row r="32" spans="1:25" ht="20.100000000000001" customHeight="1" x14ac:dyDescent="0.25">
      <c r="A32" s="114" t="s">
        <v>259</v>
      </c>
      <c r="B32" s="114"/>
      <c r="C32" s="119" t="s">
        <v>208</v>
      </c>
      <c r="D32" s="119"/>
      <c r="E32" s="119"/>
      <c r="F32" s="119"/>
      <c r="G32" s="119"/>
      <c r="H32" s="119"/>
      <c r="I32" s="114"/>
      <c r="J32" s="114"/>
      <c r="K32" s="120"/>
      <c r="L32" s="120"/>
      <c r="M32" s="120"/>
      <c r="N32" s="120"/>
      <c r="O32" s="120"/>
      <c r="P32" s="120"/>
      <c r="Q32" s="120"/>
      <c r="R32" s="112"/>
      <c r="S32" s="112"/>
      <c r="T32" s="112"/>
      <c r="U32" s="112"/>
      <c r="V32" s="112"/>
      <c r="W32" s="112"/>
    </row>
    <row r="33" spans="1:23" x14ac:dyDescent="0.25">
      <c r="A33" s="114" t="s">
        <v>200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20"/>
      <c r="L33" s="120"/>
      <c r="M33" s="120"/>
      <c r="N33" s="120"/>
      <c r="O33" s="120"/>
      <c r="P33" s="120"/>
      <c r="Q33" s="120"/>
      <c r="R33" s="112"/>
      <c r="S33" s="112"/>
      <c r="T33" s="112"/>
      <c r="U33" s="112"/>
      <c r="V33" s="112"/>
      <c r="W33" s="112"/>
    </row>
    <row r="34" spans="1:23" x14ac:dyDescent="0.25">
      <c r="A34" s="114"/>
      <c r="B34" s="114"/>
      <c r="C34" s="114"/>
      <c r="D34" s="114"/>
      <c r="E34" s="114"/>
      <c r="F34" s="114"/>
      <c r="G34" s="114"/>
      <c r="H34" s="114"/>
      <c r="I34" s="114"/>
      <c r="J34" s="114"/>
      <c r="K34" s="120"/>
      <c r="L34" s="120"/>
      <c r="M34" s="120"/>
      <c r="N34" s="120"/>
      <c r="O34" s="120"/>
      <c r="P34" s="120"/>
      <c r="Q34" s="120"/>
      <c r="R34" s="112"/>
      <c r="S34" s="112"/>
      <c r="T34" s="112"/>
      <c r="U34" s="112"/>
      <c r="V34" s="112"/>
      <c r="W34" s="112"/>
    </row>
    <row r="35" spans="1:23" ht="20.100000000000001" customHeight="1" x14ac:dyDescent="0.25">
      <c r="A35" s="114" t="s">
        <v>260</v>
      </c>
      <c r="B35" s="114"/>
      <c r="C35" s="119" t="s">
        <v>209</v>
      </c>
      <c r="D35" s="119"/>
      <c r="E35" s="119"/>
      <c r="F35" s="119"/>
      <c r="G35" s="119"/>
      <c r="H35" s="119"/>
      <c r="I35" s="114"/>
      <c r="J35" s="114"/>
      <c r="K35" s="120"/>
      <c r="L35" s="120"/>
      <c r="M35" s="120"/>
      <c r="N35" s="120"/>
      <c r="O35" s="120"/>
      <c r="P35" s="120"/>
      <c r="Q35" s="120"/>
      <c r="R35" s="112"/>
      <c r="S35" s="112"/>
      <c r="T35" s="112"/>
      <c r="U35" s="112"/>
      <c r="V35" s="112"/>
      <c r="W35" s="112"/>
    </row>
    <row r="36" spans="1:23" x14ac:dyDescent="0.25">
      <c r="A36" s="114" t="s">
        <v>200</v>
      </c>
      <c r="B36" s="114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12"/>
      <c r="S36" s="112"/>
      <c r="T36" s="112"/>
      <c r="U36" s="112"/>
      <c r="V36" s="112"/>
      <c r="W36" s="112"/>
    </row>
    <row r="37" spans="1:23" x14ac:dyDescent="0.25">
      <c r="A37" s="114"/>
      <c r="B37" s="114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12"/>
      <c r="S37" s="112"/>
      <c r="T37" s="112"/>
      <c r="U37" s="112"/>
      <c r="V37" s="112"/>
      <c r="W37" s="112"/>
    </row>
    <row r="38" spans="1:23" ht="20.100000000000001" customHeight="1" x14ac:dyDescent="0.25">
      <c r="A38" s="114" t="s">
        <v>261</v>
      </c>
      <c r="B38" s="114"/>
      <c r="C38" s="119" t="s">
        <v>210</v>
      </c>
      <c r="D38" s="119"/>
      <c r="E38" s="119"/>
      <c r="F38" s="119"/>
      <c r="G38" s="119"/>
      <c r="H38" s="119"/>
      <c r="I38" s="114"/>
      <c r="J38" s="114"/>
      <c r="K38" s="120"/>
      <c r="L38" s="120"/>
      <c r="M38" s="120"/>
      <c r="N38" s="120"/>
      <c r="O38" s="120"/>
      <c r="P38" s="120"/>
      <c r="Q38" s="120"/>
      <c r="R38" s="112"/>
      <c r="S38" s="112"/>
      <c r="T38" s="112"/>
      <c r="U38" s="112"/>
      <c r="V38" s="112"/>
      <c r="W38" s="112"/>
    </row>
    <row r="39" spans="1:23" x14ac:dyDescent="0.25">
      <c r="A39" s="114" t="s">
        <v>200</v>
      </c>
      <c r="B39" s="114"/>
      <c r="C39" s="121"/>
      <c r="D39" s="121"/>
      <c r="E39" s="121"/>
      <c r="F39" s="121"/>
      <c r="G39" s="121"/>
      <c r="H39" s="121"/>
      <c r="I39" s="121"/>
      <c r="J39" s="121"/>
      <c r="K39" s="120"/>
      <c r="L39" s="120"/>
      <c r="M39" s="120"/>
      <c r="N39" s="120"/>
      <c r="O39" s="120"/>
      <c r="P39" s="120"/>
      <c r="Q39" s="120"/>
      <c r="R39" s="112"/>
      <c r="S39" s="112"/>
      <c r="T39" s="112"/>
      <c r="U39" s="112"/>
      <c r="V39" s="112"/>
      <c r="W39" s="112"/>
    </row>
    <row r="40" spans="1:23" x14ac:dyDescent="0.25">
      <c r="A40" s="114"/>
      <c r="B40" s="114"/>
      <c r="C40" s="121"/>
      <c r="D40" s="121"/>
      <c r="E40" s="121"/>
      <c r="F40" s="121"/>
      <c r="G40" s="121"/>
      <c r="H40" s="121"/>
      <c r="I40" s="121"/>
      <c r="J40" s="121"/>
      <c r="K40" s="120"/>
      <c r="L40" s="120"/>
      <c r="M40" s="120"/>
      <c r="N40" s="120"/>
      <c r="O40" s="120"/>
      <c r="P40" s="120"/>
      <c r="Q40" s="120"/>
      <c r="R40" s="112"/>
      <c r="S40" s="112"/>
      <c r="T40" s="112"/>
      <c r="U40" s="112"/>
      <c r="V40" s="112"/>
      <c r="W40" s="112"/>
    </row>
    <row r="41" spans="1:23" ht="20.100000000000001" customHeight="1" x14ac:dyDescent="0.25">
      <c r="A41" s="114" t="s">
        <v>262</v>
      </c>
      <c r="B41" s="114"/>
      <c r="C41" s="119" t="s">
        <v>211</v>
      </c>
      <c r="D41" s="119"/>
      <c r="E41" s="119"/>
      <c r="F41" s="119"/>
      <c r="G41" s="119"/>
      <c r="H41" s="119"/>
      <c r="I41" s="114"/>
      <c r="J41" s="114"/>
      <c r="K41" s="120"/>
      <c r="L41" s="120"/>
      <c r="M41" s="120"/>
      <c r="N41" s="120"/>
      <c r="O41" s="120"/>
      <c r="P41" s="120"/>
      <c r="Q41" s="120"/>
      <c r="R41" s="112"/>
      <c r="S41" s="112"/>
      <c r="T41" s="112"/>
      <c r="U41" s="112"/>
      <c r="V41" s="112"/>
      <c r="W41" s="112"/>
    </row>
    <row r="42" spans="1:23" x14ac:dyDescent="0.25">
      <c r="A42" s="114" t="s">
        <v>200</v>
      </c>
      <c r="B42" s="114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12"/>
      <c r="S42" s="112"/>
      <c r="T42" s="112"/>
      <c r="U42" s="112"/>
      <c r="V42" s="112"/>
      <c r="W42" s="112"/>
    </row>
    <row r="43" spans="1:23" x14ac:dyDescent="0.25">
      <c r="A43" s="114"/>
      <c r="B43" s="114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12"/>
      <c r="S43" s="112"/>
      <c r="T43" s="112"/>
      <c r="U43" s="112"/>
      <c r="V43" s="112"/>
      <c r="W43" s="112"/>
    </row>
    <row r="44" spans="1:23" ht="15.75" x14ac:dyDescent="0.25">
      <c r="A44" s="114" t="s">
        <v>263</v>
      </c>
      <c r="B44" s="114"/>
      <c r="C44" s="119" t="s">
        <v>212</v>
      </c>
      <c r="D44" s="119"/>
      <c r="E44" s="119"/>
      <c r="F44" s="119"/>
      <c r="G44" s="119"/>
      <c r="H44" s="119"/>
      <c r="I44" s="114"/>
      <c r="J44" s="114"/>
      <c r="K44" s="120"/>
      <c r="L44" s="120"/>
      <c r="M44" s="120"/>
      <c r="N44" s="120"/>
      <c r="O44" s="120"/>
      <c r="P44" s="120"/>
      <c r="Q44" s="120"/>
      <c r="R44" s="112"/>
      <c r="S44" s="112"/>
      <c r="T44" s="112"/>
      <c r="U44" s="112"/>
      <c r="V44" s="112"/>
      <c r="W44" s="112"/>
    </row>
    <row r="45" spans="1:23" x14ac:dyDescent="0.25">
      <c r="A45" s="114" t="s">
        <v>200</v>
      </c>
      <c r="B45" s="114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12"/>
      <c r="S45" s="112"/>
      <c r="T45" s="112"/>
      <c r="U45" s="112"/>
      <c r="V45" s="112"/>
      <c r="W45" s="112"/>
    </row>
    <row r="46" spans="1:23" x14ac:dyDescent="0.25">
      <c r="A46" s="114"/>
      <c r="B46" s="114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12"/>
      <c r="S46" s="112"/>
      <c r="T46" s="112"/>
      <c r="U46" s="112"/>
      <c r="V46" s="112"/>
      <c r="W46" s="112"/>
    </row>
    <row r="47" spans="1:23" x14ac:dyDescent="0.25">
      <c r="A47" s="123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12"/>
      <c r="S47" s="112"/>
      <c r="T47" s="112"/>
      <c r="U47" s="112"/>
      <c r="V47" s="112"/>
      <c r="W47" s="112"/>
    </row>
    <row r="48" spans="1:23" x14ac:dyDescent="0.25">
      <c r="A48" s="116" t="s">
        <v>215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2"/>
      <c r="S48" s="112"/>
      <c r="T48" s="112"/>
      <c r="U48" s="112"/>
      <c r="V48" s="112"/>
      <c r="W48" s="112"/>
    </row>
    <row r="49" spans="1:23" x14ac:dyDescent="0.25">
      <c r="A49" s="124"/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12"/>
      <c r="S49" s="112"/>
      <c r="T49" s="112"/>
      <c r="U49" s="112"/>
      <c r="V49" s="112"/>
      <c r="W49" s="112"/>
    </row>
    <row r="50" spans="1:23" x14ac:dyDescent="0.25">
      <c r="A50" s="117" t="s">
        <v>196</v>
      </c>
      <c r="B50" s="117"/>
      <c r="C50" s="117" t="s">
        <v>264</v>
      </c>
      <c r="D50" s="117"/>
      <c r="E50" s="117"/>
      <c r="F50" s="117"/>
      <c r="G50" s="117"/>
      <c r="H50" s="117"/>
      <c r="I50" s="117" t="s">
        <v>199</v>
      </c>
      <c r="J50" s="117"/>
      <c r="K50" s="117" t="s">
        <v>213</v>
      </c>
      <c r="L50" s="117"/>
      <c r="M50" s="117"/>
      <c r="N50" s="117"/>
      <c r="O50" s="117"/>
      <c r="P50" s="117"/>
      <c r="Q50" s="117"/>
      <c r="R50" s="112"/>
      <c r="S50" s="112"/>
      <c r="T50" s="112"/>
      <c r="U50" s="112"/>
      <c r="V50" s="112"/>
      <c r="W50" s="112"/>
    </row>
    <row r="51" spans="1:23" x14ac:dyDescent="0.25">
      <c r="A51" s="117"/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2"/>
      <c r="S51" s="112"/>
      <c r="T51" s="112"/>
      <c r="U51" s="112"/>
      <c r="V51" s="112"/>
      <c r="W51" s="112"/>
    </row>
    <row r="52" spans="1:23" ht="15.75" x14ac:dyDescent="0.25">
      <c r="A52" s="114" t="s">
        <v>265</v>
      </c>
      <c r="B52" s="114"/>
      <c r="C52" s="119" t="s">
        <v>216</v>
      </c>
      <c r="D52" s="119"/>
      <c r="E52" s="119"/>
      <c r="F52" s="119"/>
      <c r="G52" s="119"/>
      <c r="H52" s="119"/>
      <c r="I52" s="114"/>
      <c r="J52" s="114"/>
      <c r="K52" s="120"/>
      <c r="L52" s="120"/>
      <c r="M52" s="120"/>
      <c r="N52" s="120"/>
      <c r="O52" s="120"/>
      <c r="P52" s="120"/>
      <c r="Q52" s="120"/>
      <c r="R52" s="112"/>
      <c r="S52" s="112"/>
      <c r="T52" s="112"/>
      <c r="U52" s="112"/>
      <c r="V52" s="112"/>
      <c r="W52" s="112"/>
    </row>
    <row r="53" spans="1:23" x14ac:dyDescent="0.25">
      <c r="A53" s="114" t="s">
        <v>200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20"/>
      <c r="L53" s="120"/>
      <c r="M53" s="120"/>
      <c r="N53" s="120"/>
      <c r="O53" s="120"/>
      <c r="P53" s="120"/>
      <c r="Q53" s="120"/>
      <c r="R53" s="112"/>
      <c r="S53" s="112"/>
      <c r="T53" s="112"/>
      <c r="U53" s="112"/>
      <c r="V53" s="112"/>
      <c r="W53" s="112"/>
    </row>
    <row r="54" spans="1:23" x14ac:dyDescent="0.25">
      <c r="A54" s="114"/>
      <c r="B54" s="114"/>
      <c r="C54" s="114"/>
      <c r="D54" s="114"/>
      <c r="E54" s="114"/>
      <c r="F54" s="114"/>
      <c r="G54" s="114"/>
      <c r="H54" s="114"/>
      <c r="I54" s="114"/>
      <c r="J54" s="114"/>
      <c r="K54" s="120"/>
      <c r="L54" s="120"/>
      <c r="M54" s="120"/>
      <c r="N54" s="120"/>
      <c r="O54" s="120"/>
      <c r="P54" s="120"/>
      <c r="Q54" s="120"/>
      <c r="R54" s="112"/>
      <c r="S54" s="112"/>
      <c r="T54" s="112"/>
      <c r="U54" s="112"/>
      <c r="V54" s="112"/>
      <c r="W54" s="112"/>
    </row>
    <row r="55" spans="1:23" ht="15.75" x14ac:dyDescent="0.25">
      <c r="A55" s="114" t="s">
        <v>266</v>
      </c>
      <c r="B55" s="114"/>
      <c r="C55" s="126" t="s">
        <v>220</v>
      </c>
      <c r="D55" s="127"/>
      <c r="E55" s="127"/>
      <c r="F55" s="127"/>
      <c r="G55" s="127"/>
      <c r="H55" s="128"/>
      <c r="I55" s="114"/>
      <c r="J55" s="114"/>
      <c r="K55" s="120"/>
      <c r="L55" s="120"/>
      <c r="M55" s="120"/>
      <c r="N55" s="120"/>
      <c r="O55" s="120"/>
      <c r="P55" s="120"/>
      <c r="Q55" s="120"/>
      <c r="R55" s="112"/>
      <c r="S55" s="112"/>
      <c r="T55" s="112"/>
      <c r="U55" s="112"/>
      <c r="V55" s="112"/>
      <c r="W55" s="112"/>
    </row>
    <row r="56" spans="1:23" x14ac:dyDescent="0.25">
      <c r="A56" s="114" t="s">
        <v>200</v>
      </c>
      <c r="B56" s="114"/>
      <c r="C56" s="125"/>
      <c r="D56" s="125"/>
      <c r="E56" s="125"/>
      <c r="F56" s="125"/>
      <c r="G56" s="125"/>
      <c r="H56" s="125"/>
      <c r="I56" s="125"/>
      <c r="J56" s="125"/>
      <c r="K56" s="120"/>
      <c r="L56" s="120"/>
      <c r="M56" s="120"/>
      <c r="N56" s="120"/>
      <c r="O56" s="120"/>
      <c r="P56" s="120"/>
      <c r="Q56" s="120"/>
      <c r="R56" s="112"/>
      <c r="S56" s="112"/>
      <c r="T56" s="112"/>
      <c r="U56" s="112"/>
      <c r="V56" s="112"/>
      <c r="W56" s="112"/>
    </row>
    <row r="57" spans="1:23" x14ac:dyDescent="0.25">
      <c r="A57" s="114"/>
      <c r="B57" s="114"/>
      <c r="C57" s="125"/>
      <c r="D57" s="125"/>
      <c r="E57" s="125"/>
      <c r="F57" s="125"/>
      <c r="G57" s="125"/>
      <c r="H57" s="125"/>
      <c r="I57" s="125"/>
      <c r="J57" s="125"/>
      <c r="K57" s="120"/>
      <c r="L57" s="120"/>
      <c r="M57" s="120"/>
      <c r="N57" s="120"/>
      <c r="O57" s="120"/>
      <c r="P57" s="120"/>
      <c r="Q57" s="120"/>
      <c r="R57" s="112"/>
      <c r="S57" s="112"/>
      <c r="T57" s="112"/>
      <c r="U57" s="112"/>
      <c r="V57" s="112"/>
      <c r="W57" s="112"/>
    </row>
    <row r="58" spans="1:23" ht="15.75" x14ac:dyDescent="0.25">
      <c r="A58" s="114" t="s">
        <v>267</v>
      </c>
      <c r="B58" s="114"/>
      <c r="C58" s="126" t="s">
        <v>217</v>
      </c>
      <c r="D58" s="127"/>
      <c r="E58" s="127"/>
      <c r="F58" s="127"/>
      <c r="G58" s="127"/>
      <c r="H58" s="128"/>
      <c r="I58" s="114"/>
      <c r="J58" s="114"/>
      <c r="K58" s="120"/>
      <c r="L58" s="120"/>
      <c r="M58" s="120"/>
      <c r="N58" s="120"/>
      <c r="O58" s="120"/>
      <c r="P58" s="120"/>
      <c r="Q58" s="120"/>
      <c r="R58" s="112"/>
      <c r="S58" s="112"/>
      <c r="T58" s="112"/>
      <c r="U58" s="112"/>
      <c r="V58" s="112"/>
      <c r="W58" s="112"/>
    </row>
    <row r="59" spans="1:23" x14ac:dyDescent="0.25">
      <c r="A59" s="114" t="s">
        <v>200</v>
      </c>
      <c r="B59" s="114"/>
      <c r="C59" s="125"/>
      <c r="D59" s="125"/>
      <c r="E59" s="125"/>
      <c r="F59" s="125"/>
      <c r="G59" s="125"/>
      <c r="H59" s="125"/>
      <c r="I59" s="125"/>
      <c r="J59" s="125"/>
      <c r="K59" s="120"/>
      <c r="L59" s="120"/>
      <c r="M59" s="120"/>
      <c r="N59" s="120"/>
      <c r="O59" s="120"/>
      <c r="P59" s="120"/>
      <c r="Q59" s="120"/>
      <c r="R59" s="112"/>
      <c r="S59" s="112"/>
      <c r="T59" s="112"/>
      <c r="U59" s="112"/>
      <c r="V59" s="112"/>
      <c r="W59" s="112"/>
    </row>
    <row r="60" spans="1:23" x14ac:dyDescent="0.25">
      <c r="A60" s="114"/>
      <c r="B60" s="114"/>
      <c r="C60" s="125"/>
      <c r="D60" s="125"/>
      <c r="E60" s="125"/>
      <c r="F60" s="125"/>
      <c r="G60" s="125"/>
      <c r="H60" s="125"/>
      <c r="I60" s="125"/>
      <c r="J60" s="125"/>
      <c r="K60" s="120"/>
      <c r="L60" s="120"/>
      <c r="M60" s="120"/>
      <c r="N60" s="120"/>
      <c r="O60" s="120"/>
      <c r="P60" s="120"/>
      <c r="Q60" s="120"/>
      <c r="R60" s="112"/>
      <c r="S60" s="112"/>
      <c r="T60" s="112"/>
      <c r="U60" s="112"/>
      <c r="V60" s="112"/>
      <c r="W60" s="112"/>
    </row>
    <row r="61" spans="1:23" ht="15.75" x14ac:dyDescent="0.25">
      <c r="A61" s="114" t="s">
        <v>268</v>
      </c>
      <c r="B61" s="114"/>
      <c r="C61" s="126" t="s">
        <v>219</v>
      </c>
      <c r="D61" s="127"/>
      <c r="E61" s="127"/>
      <c r="F61" s="127"/>
      <c r="G61" s="127"/>
      <c r="H61" s="128"/>
      <c r="I61" s="114"/>
      <c r="J61" s="114"/>
      <c r="K61" s="120"/>
      <c r="L61" s="120"/>
      <c r="M61" s="120"/>
      <c r="N61" s="120"/>
      <c r="O61" s="120"/>
      <c r="P61" s="120"/>
      <c r="Q61" s="120"/>
      <c r="R61" s="112"/>
      <c r="S61" s="112"/>
      <c r="T61" s="112"/>
      <c r="U61" s="112"/>
      <c r="V61" s="112"/>
      <c r="W61" s="112"/>
    </row>
    <row r="62" spans="1:23" x14ac:dyDescent="0.25">
      <c r="A62" s="114" t="s">
        <v>200</v>
      </c>
      <c r="B62" s="114"/>
      <c r="C62" s="114"/>
      <c r="D62" s="114"/>
      <c r="E62" s="114"/>
      <c r="F62" s="114"/>
      <c r="G62" s="114"/>
      <c r="H62" s="114"/>
      <c r="I62" s="114"/>
      <c r="J62" s="114"/>
      <c r="K62" s="120"/>
      <c r="L62" s="120"/>
      <c r="M62" s="120"/>
      <c r="N62" s="120"/>
      <c r="O62" s="120"/>
      <c r="P62" s="120"/>
      <c r="Q62" s="120"/>
      <c r="R62" s="112"/>
      <c r="S62" s="112"/>
      <c r="T62" s="112"/>
      <c r="U62" s="112"/>
      <c r="V62" s="112"/>
      <c r="W62" s="112"/>
    </row>
    <row r="63" spans="1:23" x14ac:dyDescent="0.25">
      <c r="A63" s="114"/>
      <c r="B63" s="114"/>
      <c r="C63" s="114"/>
      <c r="D63" s="114"/>
      <c r="E63" s="114"/>
      <c r="F63" s="114"/>
      <c r="G63" s="114"/>
      <c r="H63" s="114"/>
      <c r="I63" s="114"/>
      <c r="J63" s="114"/>
      <c r="K63" s="120"/>
      <c r="L63" s="120"/>
      <c r="M63" s="120"/>
      <c r="N63" s="120"/>
      <c r="O63" s="120"/>
      <c r="P63" s="120"/>
      <c r="Q63" s="120"/>
      <c r="R63" s="112"/>
      <c r="S63" s="112"/>
      <c r="T63" s="112"/>
      <c r="U63" s="112"/>
      <c r="V63" s="112"/>
      <c r="W63" s="112"/>
    </row>
    <row r="64" spans="1:23" ht="15.75" x14ac:dyDescent="0.25">
      <c r="A64" s="114" t="s">
        <v>269</v>
      </c>
      <c r="B64" s="114"/>
      <c r="C64" s="126" t="s">
        <v>218</v>
      </c>
      <c r="D64" s="127"/>
      <c r="E64" s="127"/>
      <c r="F64" s="127"/>
      <c r="G64" s="127"/>
      <c r="H64" s="128"/>
      <c r="I64" s="114"/>
      <c r="J64" s="114"/>
      <c r="K64" s="120"/>
      <c r="L64" s="120"/>
      <c r="M64" s="120"/>
      <c r="N64" s="120"/>
      <c r="O64" s="120"/>
      <c r="P64" s="120"/>
      <c r="Q64" s="120"/>
      <c r="R64" s="112"/>
      <c r="S64" s="112"/>
      <c r="T64" s="112"/>
      <c r="U64" s="112"/>
      <c r="V64" s="112"/>
      <c r="W64" s="112"/>
    </row>
    <row r="65" spans="1:23" x14ac:dyDescent="0.25">
      <c r="A65" s="114" t="s">
        <v>200</v>
      </c>
      <c r="B65" s="114"/>
      <c r="C65" s="114"/>
      <c r="D65" s="114"/>
      <c r="E65" s="114"/>
      <c r="F65" s="114"/>
      <c r="G65" s="114"/>
      <c r="H65" s="114"/>
      <c r="I65" s="114"/>
      <c r="J65" s="114"/>
      <c r="K65" s="120"/>
      <c r="L65" s="120"/>
      <c r="M65" s="120"/>
      <c r="N65" s="120"/>
      <c r="O65" s="120"/>
      <c r="P65" s="120"/>
      <c r="Q65" s="120"/>
      <c r="R65" s="112"/>
      <c r="S65" s="112"/>
      <c r="T65" s="112"/>
      <c r="U65" s="112"/>
      <c r="V65" s="112"/>
      <c r="W65" s="112"/>
    </row>
    <row r="66" spans="1:23" x14ac:dyDescent="0.25">
      <c r="A66" s="114"/>
      <c r="B66" s="114"/>
      <c r="C66" s="114"/>
      <c r="D66" s="114"/>
      <c r="E66" s="114"/>
      <c r="F66" s="114"/>
      <c r="G66" s="114"/>
      <c r="H66" s="114"/>
      <c r="I66" s="114"/>
      <c r="J66" s="114"/>
      <c r="K66" s="120"/>
      <c r="L66" s="120"/>
      <c r="M66" s="120"/>
      <c r="N66" s="120"/>
      <c r="O66" s="120"/>
      <c r="P66" s="120"/>
      <c r="Q66" s="120"/>
      <c r="R66" s="112"/>
      <c r="S66" s="112"/>
      <c r="T66" s="112"/>
      <c r="U66" s="112"/>
      <c r="V66" s="112"/>
      <c r="W66" s="112"/>
    </row>
    <row r="67" spans="1:23" ht="15.75" x14ac:dyDescent="0.25">
      <c r="A67" s="114" t="s">
        <v>270</v>
      </c>
      <c r="B67" s="114"/>
      <c r="C67" s="119" t="s">
        <v>221</v>
      </c>
      <c r="D67" s="127"/>
      <c r="E67" s="127"/>
      <c r="F67" s="127"/>
      <c r="G67" s="127"/>
      <c r="H67" s="128"/>
      <c r="I67" s="114"/>
      <c r="J67" s="114"/>
      <c r="K67" s="120"/>
      <c r="L67" s="120"/>
      <c r="M67" s="120"/>
      <c r="N67" s="120"/>
      <c r="O67" s="120"/>
      <c r="P67" s="120"/>
      <c r="Q67" s="120"/>
      <c r="R67" s="112"/>
      <c r="S67" s="112"/>
      <c r="T67" s="112"/>
      <c r="U67" s="112"/>
      <c r="V67" s="112"/>
      <c r="W67" s="112"/>
    </row>
    <row r="68" spans="1:23" x14ac:dyDescent="0.25">
      <c r="A68" s="114" t="s">
        <v>200</v>
      </c>
      <c r="B68" s="114"/>
      <c r="C68" s="114"/>
      <c r="D68" s="114"/>
      <c r="E68" s="114"/>
      <c r="F68" s="114"/>
      <c r="G68" s="114"/>
      <c r="H68" s="114"/>
      <c r="I68" s="114"/>
      <c r="J68" s="114"/>
      <c r="K68" s="120"/>
      <c r="L68" s="120"/>
      <c r="M68" s="120"/>
      <c r="N68" s="120"/>
      <c r="O68" s="120"/>
      <c r="P68" s="120"/>
      <c r="Q68" s="120"/>
      <c r="R68" s="112"/>
      <c r="S68" s="112"/>
      <c r="T68" s="112"/>
      <c r="U68" s="112"/>
      <c r="V68" s="112"/>
      <c r="W68" s="112"/>
    </row>
    <row r="69" spans="1:23" x14ac:dyDescent="0.25">
      <c r="A69" s="114"/>
      <c r="B69" s="114"/>
      <c r="C69" s="114"/>
      <c r="D69" s="114"/>
      <c r="E69" s="114"/>
      <c r="F69" s="114"/>
      <c r="G69" s="114"/>
      <c r="H69" s="114"/>
      <c r="I69" s="114"/>
      <c r="J69" s="114"/>
      <c r="K69" s="120"/>
      <c r="L69" s="120"/>
      <c r="M69" s="120"/>
      <c r="N69" s="120"/>
      <c r="O69" s="120"/>
      <c r="P69" s="120"/>
      <c r="Q69" s="120"/>
      <c r="R69" s="112"/>
      <c r="S69" s="112"/>
      <c r="T69" s="112"/>
      <c r="U69" s="112"/>
      <c r="V69" s="112"/>
      <c r="W69" s="112"/>
    </row>
    <row r="70" spans="1:23" ht="15.75" x14ac:dyDescent="0.25">
      <c r="A70" s="114" t="s">
        <v>271</v>
      </c>
      <c r="B70" s="114"/>
      <c r="C70" s="119" t="s">
        <v>222</v>
      </c>
      <c r="D70" s="127"/>
      <c r="E70" s="127"/>
      <c r="F70" s="127"/>
      <c r="G70" s="127"/>
      <c r="H70" s="128"/>
      <c r="I70" s="114"/>
      <c r="J70" s="114"/>
      <c r="K70" s="120"/>
      <c r="L70" s="120"/>
      <c r="M70" s="120"/>
      <c r="N70" s="120"/>
      <c r="O70" s="120"/>
      <c r="P70" s="120"/>
      <c r="Q70" s="120"/>
      <c r="R70" s="112"/>
      <c r="S70" s="112"/>
      <c r="T70" s="112"/>
      <c r="U70" s="112"/>
      <c r="V70" s="112"/>
      <c r="W70" s="112"/>
    </row>
    <row r="71" spans="1:23" x14ac:dyDescent="0.25">
      <c r="A71" s="114" t="s">
        <v>200</v>
      </c>
      <c r="B71" s="114"/>
      <c r="C71" s="114"/>
      <c r="D71" s="114"/>
      <c r="E71" s="114"/>
      <c r="F71" s="114"/>
      <c r="G71" s="114"/>
      <c r="H71" s="114"/>
      <c r="I71" s="114"/>
      <c r="J71" s="114"/>
      <c r="K71" s="120"/>
      <c r="L71" s="120"/>
      <c r="M71" s="120"/>
      <c r="N71" s="120"/>
      <c r="O71" s="120"/>
      <c r="P71" s="120"/>
      <c r="Q71" s="120"/>
      <c r="R71" s="112"/>
      <c r="S71" s="112"/>
      <c r="T71" s="112"/>
      <c r="U71" s="112"/>
      <c r="V71" s="112"/>
      <c r="W71" s="112"/>
    </row>
    <row r="72" spans="1:23" x14ac:dyDescent="0.25">
      <c r="A72" s="114"/>
      <c r="B72" s="114"/>
      <c r="C72" s="114"/>
      <c r="D72" s="114"/>
      <c r="E72" s="114"/>
      <c r="F72" s="114"/>
      <c r="G72" s="114"/>
      <c r="H72" s="114"/>
      <c r="I72" s="114"/>
      <c r="J72" s="114"/>
      <c r="K72" s="120"/>
      <c r="L72" s="120"/>
      <c r="M72" s="120"/>
      <c r="N72" s="120"/>
      <c r="O72" s="120"/>
      <c r="P72" s="120"/>
      <c r="Q72" s="120"/>
      <c r="R72" s="112"/>
      <c r="S72" s="112"/>
      <c r="T72" s="112"/>
      <c r="U72" s="112"/>
      <c r="V72" s="112"/>
      <c r="W72" s="112"/>
    </row>
    <row r="73" spans="1:23" ht="15.75" x14ac:dyDescent="0.25">
      <c r="A73" s="114" t="s">
        <v>272</v>
      </c>
      <c r="B73" s="114"/>
      <c r="C73" s="119" t="s">
        <v>223</v>
      </c>
      <c r="D73" s="127"/>
      <c r="E73" s="127"/>
      <c r="F73" s="127"/>
      <c r="G73" s="127"/>
      <c r="H73" s="128"/>
      <c r="I73" s="114"/>
      <c r="J73" s="114"/>
      <c r="K73" s="120"/>
      <c r="L73" s="120"/>
      <c r="M73" s="120"/>
      <c r="N73" s="120"/>
      <c r="O73" s="120"/>
      <c r="P73" s="120"/>
      <c r="Q73" s="120"/>
      <c r="R73" s="112"/>
      <c r="S73" s="112"/>
      <c r="T73" s="112"/>
      <c r="U73" s="112"/>
      <c r="V73" s="112"/>
      <c r="W73" s="112"/>
    </row>
    <row r="74" spans="1:23" x14ac:dyDescent="0.25">
      <c r="A74" s="114" t="s">
        <v>200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20"/>
      <c r="L74" s="120"/>
      <c r="M74" s="120"/>
      <c r="N74" s="120"/>
      <c r="O74" s="120"/>
      <c r="P74" s="120"/>
      <c r="Q74" s="120"/>
      <c r="R74" s="112"/>
      <c r="S74" s="112"/>
      <c r="T74" s="112"/>
      <c r="U74" s="112"/>
      <c r="V74" s="112"/>
      <c r="W74" s="112"/>
    </row>
    <row r="75" spans="1:23" x14ac:dyDescent="0.25">
      <c r="A75" s="114"/>
      <c r="B75" s="114"/>
      <c r="C75" s="114"/>
      <c r="D75" s="114"/>
      <c r="E75" s="114"/>
      <c r="F75" s="114"/>
      <c r="G75" s="114"/>
      <c r="H75" s="114"/>
      <c r="I75" s="114"/>
      <c r="J75" s="114"/>
      <c r="K75" s="120"/>
      <c r="L75" s="120"/>
      <c r="M75" s="120"/>
      <c r="N75" s="120"/>
      <c r="O75" s="120"/>
      <c r="P75" s="120"/>
      <c r="Q75" s="120"/>
      <c r="R75" s="112"/>
      <c r="S75" s="112"/>
      <c r="T75" s="112"/>
      <c r="U75" s="112"/>
      <c r="V75" s="112"/>
      <c r="W75" s="112"/>
    </row>
    <row r="76" spans="1:23" ht="15.75" x14ac:dyDescent="0.25">
      <c r="A76" s="114" t="s">
        <v>273</v>
      </c>
      <c r="B76" s="114"/>
      <c r="C76" s="119" t="s">
        <v>224</v>
      </c>
      <c r="D76" s="127"/>
      <c r="E76" s="127"/>
      <c r="F76" s="127"/>
      <c r="G76" s="127"/>
      <c r="H76" s="128"/>
      <c r="I76" s="114"/>
      <c r="J76" s="114"/>
      <c r="K76" s="120"/>
      <c r="L76" s="120"/>
      <c r="M76" s="120"/>
      <c r="N76" s="120"/>
      <c r="O76" s="120"/>
      <c r="P76" s="120"/>
      <c r="Q76" s="120"/>
      <c r="R76" s="112"/>
      <c r="S76" s="112"/>
      <c r="T76" s="112"/>
      <c r="U76" s="112"/>
      <c r="V76" s="112"/>
      <c r="W76" s="112"/>
    </row>
    <row r="77" spans="1:23" x14ac:dyDescent="0.25">
      <c r="A77" s="114" t="s">
        <v>200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20"/>
      <c r="L77" s="120"/>
      <c r="M77" s="120"/>
      <c r="N77" s="120"/>
      <c r="O77" s="120"/>
      <c r="P77" s="120"/>
      <c r="Q77" s="120"/>
      <c r="R77" s="112"/>
      <c r="S77" s="112"/>
      <c r="T77" s="112"/>
      <c r="U77" s="112"/>
      <c r="V77" s="112"/>
      <c r="W77" s="112"/>
    </row>
    <row r="78" spans="1:23" x14ac:dyDescent="0.25">
      <c r="A78" s="114"/>
      <c r="B78" s="114"/>
      <c r="C78" s="114"/>
      <c r="D78" s="114"/>
      <c r="E78" s="114"/>
      <c r="F78" s="114"/>
      <c r="G78" s="114"/>
      <c r="H78" s="114"/>
      <c r="I78" s="114"/>
      <c r="J78" s="114"/>
      <c r="K78" s="120"/>
      <c r="L78" s="120"/>
      <c r="M78" s="120"/>
      <c r="N78" s="120"/>
      <c r="O78" s="120"/>
      <c r="P78" s="120"/>
      <c r="Q78" s="120"/>
      <c r="R78" s="112"/>
      <c r="S78" s="112"/>
      <c r="T78" s="112"/>
      <c r="U78" s="112"/>
      <c r="V78" s="112"/>
      <c r="W78" s="112"/>
    </row>
    <row r="79" spans="1:23" ht="15.75" x14ac:dyDescent="0.25">
      <c r="A79" s="114" t="s">
        <v>274</v>
      </c>
      <c r="B79" s="114"/>
      <c r="C79" s="119" t="s">
        <v>225</v>
      </c>
      <c r="D79" s="127"/>
      <c r="E79" s="127"/>
      <c r="F79" s="127"/>
      <c r="G79" s="127"/>
      <c r="H79" s="128"/>
      <c r="I79" s="114"/>
      <c r="J79" s="114"/>
      <c r="K79" s="120"/>
      <c r="L79" s="120"/>
      <c r="M79" s="120"/>
      <c r="N79" s="120"/>
      <c r="O79" s="120"/>
      <c r="P79" s="120"/>
      <c r="Q79" s="120"/>
      <c r="R79" s="112"/>
      <c r="S79" s="112"/>
      <c r="T79" s="112"/>
      <c r="U79" s="112"/>
      <c r="V79" s="112"/>
      <c r="W79" s="112"/>
    </row>
    <row r="80" spans="1:23" x14ac:dyDescent="0.25">
      <c r="A80" s="114" t="s">
        <v>200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20"/>
      <c r="L80" s="120"/>
      <c r="M80" s="120"/>
      <c r="N80" s="120"/>
      <c r="O80" s="120"/>
      <c r="P80" s="120"/>
      <c r="Q80" s="120"/>
      <c r="R80" s="112"/>
      <c r="S80" s="112"/>
      <c r="T80" s="112"/>
      <c r="U80" s="112"/>
      <c r="V80" s="112"/>
      <c r="W80" s="112"/>
    </row>
    <row r="81" spans="1:23" x14ac:dyDescent="0.25">
      <c r="A81" s="114"/>
      <c r="B81" s="114"/>
      <c r="C81" s="114"/>
      <c r="D81" s="114"/>
      <c r="E81" s="114"/>
      <c r="F81" s="114"/>
      <c r="G81" s="114"/>
      <c r="H81" s="114"/>
      <c r="I81" s="114"/>
      <c r="J81" s="114"/>
      <c r="K81" s="120"/>
      <c r="L81" s="120"/>
      <c r="M81" s="120"/>
      <c r="N81" s="120"/>
      <c r="O81" s="120"/>
      <c r="P81" s="120"/>
      <c r="Q81" s="120"/>
      <c r="R81" s="112"/>
      <c r="S81" s="112"/>
      <c r="T81" s="112"/>
      <c r="U81" s="112"/>
      <c r="V81" s="112"/>
      <c r="W81" s="112"/>
    </row>
    <row r="82" spans="1:23" ht="15.75" x14ac:dyDescent="0.25">
      <c r="A82" s="114" t="s">
        <v>275</v>
      </c>
      <c r="B82" s="114"/>
      <c r="C82" s="119" t="s">
        <v>226</v>
      </c>
      <c r="D82" s="127"/>
      <c r="E82" s="127"/>
      <c r="F82" s="127"/>
      <c r="G82" s="127"/>
      <c r="H82" s="128"/>
      <c r="I82" s="114"/>
      <c r="J82" s="114"/>
      <c r="K82" s="120"/>
      <c r="L82" s="120"/>
      <c r="M82" s="120"/>
      <c r="N82" s="120"/>
      <c r="O82" s="120"/>
      <c r="P82" s="120"/>
      <c r="Q82" s="120"/>
      <c r="R82" s="112"/>
      <c r="S82" s="112"/>
      <c r="T82" s="112"/>
      <c r="U82" s="112"/>
      <c r="V82" s="112"/>
      <c r="W82" s="112"/>
    </row>
    <row r="83" spans="1:23" x14ac:dyDescent="0.25">
      <c r="A83" s="114" t="s">
        <v>200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20"/>
      <c r="L83" s="120"/>
      <c r="M83" s="120"/>
      <c r="N83" s="120"/>
      <c r="O83" s="120"/>
      <c r="P83" s="120"/>
      <c r="Q83" s="120"/>
      <c r="R83" s="112"/>
      <c r="S83" s="112"/>
      <c r="T83" s="112"/>
      <c r="U83" s="112"/>
      <c r="V83" s="112"/>
      <c r="W83" s="112"/>
    </row>
    <row r="84" spans="1:23" x14ac:dyDescent="0.25">
      <c r="A84" s="114"/>
      <c r="B84" s="114"/>
      <c r="C84" s="114"/>
      <c r="D84" s="114"/>
      <c r="E84" s="114"/>
      <c r="F84" s="114"/>
      <c r="G84" s="114"/>
      <c r="H84" s="114"/>
      <c r="I84" s="114"/>
      <c r="J84" s="114"/>
      <c r="K84" s="120"/>
      <c r="L84" s="120"/>
      <c r="M84" s="120"/>
      <c r="N84" s="120"/>
      <c r="O84" s="120"/>
      <c r="P84" s="120"/>
      <c r="Q84" s="120"/>
      <c r="R84" s="112"/>
      <c r="S84" s="112"/>
      <c r="T84" s="112"/>
      <c r="U84" s="112"/>
      <c r="V84" s="112"/>
      <c r="W84" s="112"/>
    </row>
    <row r="85" spans="1:23" ht="15.75" x14ac:dyDescent="0.25">
      <c r="A85" s="114" t="s">
        <v>276</v>
      </c>
      <c r="B85" s="114"/>
      <c r="C85" s="119" t="s">
        <v>227</v>
      </c>
      <c r="D85" s="127"/>
      <c r="E85" s="127"/>
      <c r="F85" s="127"/>
      <c r="G85" s="127"/>
      <c r="H85" s="128"/>
      <c r="I85" s="114"/>
      <c r="J85" s="114"/>
      <c r="K85" s="120"/>
      <c r="L85" s="120"/>
      <c r="M85" s="120"/>
      <c r="N85" s="120"/>
      <c r="O85" s="120"/>
      <c r="P85" s="120"/>
      <c r="Q85" s="120"/>
      <c r="R85" s="112"/>
      <c r="S85" s="112"/>
      <c r="T85" s="112"/>
      <c r="U85" s="112"/>
      <c r="V85" s="112"/>
      <c r="W85" s="112"/>
    </row>
    <row r="86" spans="1:23" x14ac:dyDescent="0.25">
      <c r="A86" s="114" t="s">
        <v>200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20"/>
      <c r="L86" s="120"/>
      <c r="M86" s="120"/>
      <c r="N86" s="120"/>
      <c r="O86" s="120"/>
      <c r="P86" s="120"/>
      <c r="Q86" s="120"/>
      <c r="R86" s="112"/>
      <c r="S86" s="112"/>
      <c r="T86" s="112"/>
      <c r="U86" s="112"/>
      <c r="V86" s="112"/>
      <c r="W86" s="112"/>
    </row>
    <row r="87" spans="1:23" x14ac:dyDescent="0.25">
      <c r="A87" s="114"/>
      <c r="B87" s="114"/>
      <c r="C87" s="114"/>
      <c r="D87" s="114"/>
      <c r="E87" s="114"/>
      <c r="F87" s="114"/>
      <c r="G87" s="114"/>
      <c r="H87" s="114"/>
      <c r="I87" s="114"/>
      <c r="J87" s="114"/>
      <c r="K87" s="120"/>
      <c r="L87" s="120"/>
      <c r="M87" s="120"/>
      <c r="N87" s="120"/>
      <c r="O87" s="120"/>
      <c r="P87" s="120"/>
      <c r="Q87" s="120"/>
      <c r="R87" s="112"/>
      <c r="S87" s="112"/>
      <c r="T87" s="112"/>
      <c r="U87" s="112"/>
      <c r="V87" s="112"/>
      <c r="W87" s="112"/>
    </row>
    <row r="88" spans="1:23" x14ac:dyDescent="0.25">
      <c r="A88" s="123"/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12"/>
      <c r="S88" s="112"/>
      <c r="T88" s="112"/>
      <c r="U88" s="112"/>
      <c r="V88" s="112"/>
      <c r="W88" s="112"/>
    </row>
    <row r="89" spans="1:23" x14ac:dyDescent="0.25">
      <c r="A89" s="116" t="s">
        <v>228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2"/>
      <c r="S89" s="112"/>
      <c r="T89" s="112"/>
      <c r="U89" s="112"/>
      <c r="V89" s="112"/>
      <c r="W89" s="112"/>
    </row>
    <row r="90" spans="1:23" x14ac:dyDescent="0.25">
      <c r="A90" s="124"/>
      <c r="B90" s="124"/>
      <c r="C90" s="124"/>
      <c r="D90" s="124"/>
      <c r="E90" s="124"/>
      <c r="F90" s="124"/>
      <c r="G90" s="124"/>
      <c r="H90" s="124"/>
      <c r="I90" s="124"/>
      <c r="J90" s="124"/>
      <c r="K90" s="124"/>
      <c r="L90" s="124"/>
      <c r="M90" s="124"/>
      <c r="N90" s="124"/>
      <c r="O90" s="124"/>
      <c r="P90" s="124"/>
      <c r="Q90" s="124"/>
      <c r="R90" s="112"/>
      <c r="S90" s="112"/>
      <c r="T90" s="112"/>
      <c r="U90" s="112"/>
      <c r="V90" s="112"/>
      <c r="W90" s="112"/>
    </row>
    <row r="91" spans="1:23" x14ac:dyDescent="0.25">
      <c r="A91" s="117" t="s">
        <v>196</v>
      </c>
      <c r="B91" s="117"/>
      <c r="C91" s="117" t="s">
        <v>277</v>
      </c>
      <c r="D91" s="117"/>
      <c r="E91" s="117"/>
      <c r="F91" s="117"/>
      <c r="G91" s="117"/>
      <c r="H91" s="117"/>
      <c r="I91" s="117" t="s">
        <v>199</v>
      </c>
      <c r="J91" s="117"/>
      <c r="K91" s="117" t="s">
        <v>213</v>
      </c>
      <c r="L91" s="117"/>
      <c r="M91" s="117"/>
      <c r="N91" s="117"/>
      <c r="O91" s="117"/>
      <c r="P91" s="117"/>
      <c r="Q91" s="117"/>
      <c r="R91" s="112"/>
      <c r="S91" s="112"/>
      <c r="T91" s="112"/>
      <c r="U91" s="112"/>
      <c r="V91" s="112"/>
      <c r="W91" s="112"/>
    </row>
    <row r="92" spans="1:23" x14ac:dyDescent="0.25">
      <c r="A92" s="117"/>
      <c r="B92" s="117"/>
      <c r="C92" s="117"/>
      <c r="D92" s="117"/>
      <c r="E92" s="117"/>
      <c r="F92" s="117"/>
      <c r="G92" s="117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2"/>
      <c r="S92" s="112"/>
      <c r="T92" s="112"/>
      <c r="U92" s="112"/>
      <c r="V92" s="112"/>
      <c r="W92" s="112"/>
    </row>
    <row r="93" spans="1:23" ht="15.75" x14ac:dyDescent="0.25">
      <c r="A93" s="114" t="s">
        <v>254</v>
      </c>
      <c r="B93" s="114"/>
      <c r="C93" s="119" t="s">
        <v>229</v>
      </c>
      <c r="D93" s="127"/>
      <c r="E93" s="127"/>
      <c r="F93" s="127"/>
      <c r="G93" s="127"/>
      <c r="H93" s="128"/>
      <c r="I93" s="114"/>
      <c r="J93" s="114"/>
      <c r="K93" s="120"/>
      <c r="L93" s="120"/>
      <c r="M93" s="120"/>
      <c r="N93" s="120"/>
      <c r="O93" s="120"/>
      <c r="P93" s="120"/>
      <c r="Q93" s="120"/>
      <c r="R93" s="112"/>
      <c r="S93" s="112"/>
      <c r="T93" s="112"/>
      <c r="U93" s="112"/>
      <c r="V93" s="112"/>
      <c r="W93" s="112"/>
    </row>
    <row r="94" spans="1:23" x14ac:dyDescent="0.25">
      <c r="A94" s="114" t="s">
        <v>200</v>
      </c>
      <c r="B94" s="114"/>
      <c r="C94" s="114"/>
      <c r="D94" s="114"/>
      <c r="E94" s="114"/>
      <c r="F94" s="114"/>
      <c r="G94" s="114"/>
      <c r="H94" s="114"/>
      <c r="I94" s="114"/>
      <c r="J94" s="114"/>
      <c r="K94" s="120"/>
      <c r="L94" s="120"/>
      <c r="M94" s="120"/>
      <c r="N94" s="120"/>
      <c r="O94" s="120"/>
      <c r="P94" s="120"/>
      <c r="Q94" s="120"/>
      <c r="R94" s="112"/>
      <c r="S94" s="112"/>
      <c r="T94" s="112"/>
      <c r="U94" s="112"/>
      <c r="V94" s="112"/>
      <c r="W94" s="112"/>
    </row>
    <row r="95" spans="1:23" x14ac:dyDescent="0.25">
      <c r="A95" s="114"/>
      <c r="B95" s="114"/>
      <c r="C95" s="114"/>
      <c r="D95" s="114"/>
      <c r="E95" s="114"/>
      <c r="F95" s="114"/>
      <c r="G95" s="114"/>
      <c r="H95" s="114"/>
      <c r="I95" s="114"/>
      <c r="J95" s="114"/>
      <c r="K95" s="120"/>
      <c r="L95" s="120"/>
      <c r="M95" s="120"/>
      <c r="N95" s="120"/>
      <c r="O95" s="120"/>
      <c r="P95" s="120"/>
      <c r="Q95" s="120"/>
      <c r="R95" s="112"/>
      <c r="S95" s="112"/>
      <c r="T95" s="112"/>
      <c r="U95" s="112"/>
      <c r="V95" s="112"/>
      <c r="W95" s="112"/>
    </row>
    <row r="96" spans="1:23" x14ac:dyDescent="0.25">
      <c r="A96" s="11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</row>
    <row r="97" spans="1:23" x14ac:dyDescent="0.25">
      <c r="A97" s="11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</row>
    <row r="98" spans="1:23" x14ac:dyDescent="0.25">
      <c r="A98" s="11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</row>
    <row r="99" spans="1:23" x14ac:dyDescent="0.25">
      <c r="A99" s="11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</row>
    <row r="100" spans="1:23" x14ac:dyDescent="0.25">
      <c r="A100" s="11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</row>
    <row r="101" spans="1:23" x14ac:dyDescent="0.25">
      <c r="A101" s="11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</row>
    <row r="102" spans="1:23" x14ac:dyDescent="0.25">
      <c r="A102" s="11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</row>
    <row r="103" spans="1:23" x14ac:dyDescent="0.25">
      <c r="A103" s="11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</row>
    <row r="104" spans="1:23" x14ac:dyDescent="0.25">
      <c r="A104" s="11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</row>
    <row r="105" spans="1:23" x14ac:dyDescent="0.25">
      <c r="A105" s="11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</row>
    <row r="106" spans="1:23" x14ac:dyDescent="0.25">
      <c r="A106" s="11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</row>
    <row r="107" spans="1:23" x14ac:dyDescent="0.25">
      <c r="A107" s="11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</row>
    <row r="108" spans="1:23" x14ac:dyDescent="0.25">
      <c r="A108" s="11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</row>
    <row r="109" spans="1:23" x14ac:dyDescent="0.25">
      <c r="A109" s="11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</row>
    <row r="110" spans="1:23" x14ac:dyDescent="0.25">
      <c r="A110" s="11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</row>
    <row r="111" spans="1:23" x14ac:dyDescent="0.25">
      <c r="A111" s="112"/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</row>
    <row r="112" spans="1:23" x14ac:dyDescent="0.25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</row>
    <row r="113" spans="1:23" x14ac:dyDescent="0.25">
      <c r="A113" s="112"/>
      <c r="B113" s="112"/>
      <c r="C113" s="112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</row>
    <row r="114" spans="1:23" x14ac:dyDescent="0.25">
      <c r="A114" s="112"/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</row>
    <row r="115" spans="1:23" x14ac:dyDescent="0.25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</row>
    <row r="116" spans="1:23" x14ac:dyDescent="0.25">
      <c r="A116" s="112"/>
      <c r="B116" s="112"/>
      <c r="C116" s="112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</row>
    <row r="117" spans="1:23" x14ac:dyDescent="0.25">
      <c r="A117" s="112"/>
      <c r="B117" s="112"/>
      <c r="C117" s="112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</row>
    <row r="118" spans="1:23" x14ac:dyDescent="0.25">
      <c r="A118" s="112"/>
      <c r="B118" s="112"/>
      <c r="C118" s="112"/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</row>
    <row r="119" spans="1:23" x14ac:dyDescent="0.25">
      <c r="A119" s="112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</row>
    <row r="120" spans="1:23" x14ac:dyDescent="0.25">
      <c r="A120" s="112"/>
      <c r="B120" s="112"/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</row>
    <row r="121" spans="1:23" x14ac:dyDescent="0.25">
      <c r="A121" s="112"/>
      <c r="B121" s="112"/>
      <c r="C121" s="112"/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</row>
    <row r="122" spans="1:23" x14ac:dyDescent="0.25">
      <c r="A122" s="112"/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</row>
    <row r="123" spans="1:23" x14ac:dyDescent="0.25">
      <c r="A123" s="112"/>
      <c r="B123" s="112"/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</row>
    <row r="124" spans="1:23" x14ac:dyDescent="0.25">
      <c r="A124" s="112"/>
      <c r="B124" s="112"/>
      <c r="C124" s="112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</row>
    <row r="125" spans="1:23" x14ac:dyDescent="0.25">
      <c r="A125" s="112"/>
      <c r="B125" s="112"/>
      <c r="C125" s="112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</row>
    <row r="126" spans="1:23" x14ac:dyDescent="0.25">
      <c r="A126" s="112"/>
      <c r="B126" s="112"/>
      <c r="C126" s="112"/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</row>
    <row r="127" spans="1:23" x14ac:dyDescent="0.25">
      <c r="A127" s="112"/>
      <c r="B127" s="112"/>
      <c r="C127" s="112"/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</row>
    <row r="128" spans="1:23" x14ac:dyDescent="0.25">
      <c r="A128" s="112"/>
      <c r="B128" s="112"/>
      <c r="C128" s="112"/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</row>
    <row r="129" spans="1:23" x14ac:dyDescent="0.25">
      <c r="A129" s="112"/>
      <c r="B129" s="112"/>
      <c r="C129" s="112"/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</row>
    <row r="130" spans="1:23" x14ac:dyDescent="0.25">
      <c r="A130" s="112"/>
      <c r="B130" s="112"/>
      <c r="C130" s="112"/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</row>
    <row r="131" spans="1:23" x14ac:dyDescent="0.25">
      <c r="A131" s="112"/>
      <c r="B131" s="112"/>
      <c r="C131" s="112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</row>
    <row r="132" spans="1:23" x14ac:dyDescent="0.25">
      <c r="A132" s="112"/>
      <c r="B132" s="112"/>
      <c r="C132" s="112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</row>
    <row r="133" spans="1:23" x14ac:dyDescent="0.25">
      <c r="A133" s="112"/>
      <c r="B133" s="112"/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</row>
    <row r="134" spans="1:23" x14ac:dyDescent="0.25">
      <c r="A134" s="112"/>
      <c r="B134" s="112"/>
      <c r="C134" s="112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</row>
    <row r="135" spans="1:23" x14ac:dyDescent="0.25">
      <c r="A135" s="112"/>
      <c r="B135" s="112"/>
      <c r="C135" s="112"/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</row>
    <row r="136" spans="1:23" x14ac:dyDescent="0.25">
      <c r="A136" s="112"/>
      <c r="B136" s="112"/>
      <c r="C136" s="112"/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</row>
    <row r="137" spans="1:23" x14ac:dyDescent="0.25">
      <c r="A137" s="112"/>
      <c r="B137" s="112"/>
      <c r="C137" s="112"/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</row>
    <row r="138" spans="1:23" x14ac:dyDescent="0.25">
      <c r="A138" s="112"/>
      <c r="B138" s="112"/>
      <c r="C138" s="112"/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</row>
    <row r="139" spans="1:23" x14ac:dyDescent="0.25">
      <c r="A139" s="112"/>
      <c r="B139" s="112"/>
      <c r="C139" s="112"/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</row>
    <row r="140" spans="1:23" x14ac:dyDescent="0.25">
      <c r="A140" s="112"/>
      <c r="B140" s="112"/>
      <c r="C140" s="112"/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</row>
    <row r="141" spans="1:23" x14ac:dyDescent="0.25">
      <c r="A141" s="112"/>
      <c r="B141" s="112"/>
      <c r="C141" s="112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</row>
    <row r="142" spans="1:23" x14ac:dyDescent="0.25">
      <c r="A142" s="112"/>
      <c r="B142" s="112"/>
      <c r="C142" s="112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</row>
    <row r="143" spans="1:23" x14ac:dyDescent="0.25">
      <c r="A143" s="112"/>
      <c r="B143" s="112"/>
      <c r="C143" s="112"/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</row>
    <row r="144" spans="1:23" x14ac:dyDescent="0.25">
      <c r="A144" s="112"/>
      <c r="B144" s="112"/>
      <c r="C144" s="112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</row>
    <row r="145" spans="1:23" x14ac:dyDescent="0.25">
      <c r="A145" s="112"/>
      <c r="B145" s="112"/>
      <c r="C145" s="112"/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  <c r="V145" s="112"/>
      <c r="W145" s="112"/>
    </row>
  </sheetData>
  <autoFilter ref="A50:Q51">
    <filterColumn colId="0" showButton="0"/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</autoFilter>
  <mergeCells count="179">
    <mergeCell ref="C94:J95"/>
    <mergeCell ref="A88:Q88"/>
    <mergeCell ref="A90:Q90"/>
    <mergeCell ref="R1:W95"/>
    <mergeCell ref="A96:W145"/>
    <mergeCell ref="X1:Y21"/>
    <mergeCell ref="A89:Q89"/>
    <mergeCell ref="A91:B92"/>
    <mergeCell ref="C91:H92"/>
    <mergeCell ref="I91:J92"/>
    <mergeCell ref="K91:Q92"/>
    <mergeCell ref="A93:B93"/>
    <mergeCell ref="C93:H93"/>
    <mergeCell ref="I93:J93"/>
    <mergeCell ref="K93:Q95"/>
    <mergeCell ref="A94:B95"/>
    <mergeCell ref="A85:B85"/>
    <mergeCell ref="C85:H85"/>
    <mergeCell ref="I85:J85"/>
    <mergeCell ref="K85:Q87"/>
    <mergeCell ref="A86:B87"/>
    <mergeCell ref="C86:J87"/>
    <mergeCell ref="A82:B82"/>
    <mergeCell ref="C82:H82"/>
    <mergeCell ref="I82:J82"/>
    <mergeCell ref="K82:Q84"/>
    <mergeCell ref="A83:B84"/>
    <mergeCell ref="C83:J84"/>
    <mergeCell ref="A79:B79"/>
    <mergeCell ref="C79:H79"/>
    <mergeCell ref="I79:J79"/>
    <mergeCell ref="K79:Q81"/>
    <mergeCell ref="A80:B81"/>
    <mergeCell ref="C80:J81"/>
    <mergeCell ref="A76:B76"/>
    <mergeCell ref="C76:H76"/>
    <mergeCell ref="I76:J76"/>
    <mergeCell ref="K76:Q78"/>
    <mergeCell ref="A77:B78"/>
    <mergeCell ref="C77:J78"/>
    <mergeCell ref="C71:J72"/>
    <mergeCell ref="A73:B73"/>
    <mergeCell ref="C73:H73"/>
    <mergeCell ref="I73:J73"/>
    <mergeCell ref="K73:Q75"/>
    <mergeCell ref="A74:B75"/>
    <mergeCell ref="C74:J75"/>
    <mergeCell ref="C59:J60"/>
    <mergeCell ref="A64:B64"/>
    <mergeCell ref="C64:H64"/>
    <mergeCell ref="I64:J64"/>
    <mergeCell ref="K64:Q66"/>
    <mergeCell ref="C65:J66"/>
    <mergeCell ref="A70:B70"/>
    <mergeCell ref="C70:H70"/>
    <mergeCell ref="I70:J70"/>
    <mergeCell ref="K70:Q72"/>
    <mergeCell ref="A71:B72"/>
    <mergeCell ref="A55:B55"/>
    <mergeCell ref="C55:H55"/>
    <mergeCell ref="I55:J55"/>
    <mergeCell ref="K55:Q57"/>
    <mergeCell ref="A56:B57"/>
    <mergeCell ref="C56:J57"/>
    <mergeCell ref="A65:B66"/>
    <mergeCell ref="A67:B67"/>
    <mergeCell ref="C67:H67"/>
    <mergeCell ref="I67:J67"/>
    <mergeCell ref="K67:Q69"/>
    <mergeCell ref="A68:B69"/>
    <mergeCell ref="C68:J69"/>
    <mergeCell ref="A61:B61"/>
    <mergeCell ref="C61:H61"/>
    <mergeCell ref="I61:J61"/>
    <mergeCell ref="K61:Q63"/>
    <mergeCell ref="A62:B63"/>
    <mergeCell ref="C62:J63"/>
    <mergeCell ref="A58:B58"/>
    <mergeCell ref="C58:H58"/>
    <mergeCell ref="I58:J58"/>
    <mergeCell ref="K58:Q60"/>
    <mergeCell ref="A59:B60"/>
    <mergeCell ref="A52:B52"/>
    <mergeCell ref="C52:H52"/>
    <mergeCell ref="I52:J52"/>
    <mergeCell ref="K52:Q54"/>
    <mergeCell ref="A53:B54"/>
    <mergeCell ref="C53:J54"/>
    <mergeCell ref="B5:C5"/>
    <mergeCell ref="A48:Q48"/>
    <mergeCell ref="A50:B51"/>
    <mergeCell ref="C50:H51"/>
    <mergeCell ref="I50:J51"/>
    <mergeCell ref="K50:Q51"/>
    <mergeCell ref="A47:Q47"/>
    <mergeCell ref="A49:Q49"/>
    <mergeCell ref="K41:Q43"/>
    <mergeCell ref="K44:Q46"/>
    <mergeCell ref="C12:J13"/>
    <mergeCell ref="C15:J16"/>
    <mergeCell ref="C18:J19"/>
    <mergeCell ref="C21:J22"/>
    <mergeCell ref="C24:J25"/>
    <mergeCell ref="K23:Q25"/>
    <mergeCell ref="K26:Q28"/>
    <mergeCell ref="K29:Q31"/>
    <mergeCell ref="K32:Q34"/>
    <mergeCell ref="K35:Q37"/>
    <mergeCell ref="K38:Q40"/>
    <mergeCell ref="K9:Q10"/>
    <mergeCell ref="K11:Q13"/>
    <mergeCell ref="K14:Q16"/>
    <mergeCell ref="K17:Q19"/>
    <mergeCell ref="K20:Q22"/>
    <mergeCell ref="A44:B44"/>
    <mergeCell ref="C44:H44"/>
    <mergeCell ref="I44:J44"/>
    <mergeCell ref="A35:B35"/>
    <mergeCell ref="C35:H35"/>
    <mergeCell ref="I35:J35"/>
    <mergeCell ref="A36:B37"/>
    <mergeCell ref="C36:J37"/>
    <mergeCell ref="A32:B32"/>
    <mergeCell ref="C32:H32"/>
    <mergeCell ref="I32:J32"/>
    <mergeCell ref="A33:B34"/>
    <mergeCell ref="C33:J34"/>
    <mergeCell ref="A29:B29"/>
    <mergeCell ref="C29:H29"/>
    <mergeCell ref="I29:J29"/>
    <mergeCell ref="A45:B46"/>
    <mergeCell ref="C45:J46"/>
    <mergeCell ref="A41:B41"/>
    <mergeCell ref="C41:H41"/>
    <mergeCell ref="I41:J41"/>
    <mergeCell ref="A42:B43"/>
    <mergeCell ref="C42:J43"/>
    <mergeCell ref="A38:B38"/>
    <mergeCell ref="C38:H38"/>
    <mergeCell ref="I38:J38"/>
    <mergeCell ref="A39:B40"/>
    <mergeCell ref="C39:J40"/>
    <mergeCell ref="A30:B31"/>
    <mergeCell ref="C30:J31"/>
    <mergeCell ref="I23:J23"/>
    <mergeCell ref="I26:J26"/>
    <mergeCell ref="A20:B20"/>
    <mergeCell ref="C14:H14"/>
    <mergeCell ref="C17:H17"/>
    <mergeCell ref="C20:H20"/>
    <mergeCell ref="I14:J14"/>
    <mergeCell ref="I17:J17"/>
    <mergeCell ref="I20:J20"/>
    <mergeCell ref="A23:B23"/>
    <mergeCell ref="A24:B25"/>
    <mergeCell ref="A26:B26"/>
    <mergeCell ref="A27:B28"/>
    <mergeCell ref="C23:H23"/>
    <mergeCell ref="C26:H26"/>
    <mergeCell ref="C27:J28"/>
    <mergeCell ref="A15:B16"/>
    <mergeCell ref="A17:B17"/>
    <mergeCell ref="A18:B19"/>
    <mergeCell ref="A21:B22"/>
    <mergeCell ref="A1:Q2"/>
    <mergeCell ref="A3:Q4"/>
    <mergeCell ref="B6:C6"/>
    <mergeCell ref="A12:B13"/>
    <mergeCell ref="A14:B14"/>
    <mergeCell ref="A11:B11"/>
    <mergeCell ref="C9:H10"/>
    <mergeCell ref="A7:Q7"/>
    <mergeCell ref="I9:J10"/>
    <mergeCell ref="I11:J11"/>
    <mergeCell ref="A8:Q8"/>
    <mergeCell ref="A9:B10"/>
    <mergeCell ref="C11:H11"/>
    <mergeCell ref="F6:K6"/>
    <mergeCell ref="L5:Q6"/>
  </mergeCells>
  <conditionalFormatting sqref="I11:J11 I14:J14 I17:J17 I20:J20 I23:J23 I26:J26 I29:J29 I32:J32 I35:J35 I38:J38 I41:J41 I44:J44">
    <cfRule type="containsText" dxfId="5" priority="6" operator="containsText" text="OUI">
      <formula>NOT(ISERROR(SEARCH("OUI",I11)))</formula>
    </cfRule>
    <cfRule type="containsText" dxfId="4" priority="7" operator="containsText" text="NON">
      <formula>NOT(ISERROR(SEARCH("NON",I11)))</formula>
    </cfRule>
  </conditionalFormatting>
  <conditionalFormatting sqref="I52:J52 I55:J55 I58:J58 I61:J61 I64:J64 I67:J67 I70:J70 I73:J73 I76:J76 I79:J79 I82:J82 I85:J85">
    <cfRule type="containsText" dxfId="3" priority="4" operator="containsText" text="OUI">
      <formula>NOT(ISERROR(SEARCH("OUI",I52)))</formula>
    </cfRule>
    <cfRule type="containsText" dxfId="2" priority="5" operator="containsText" text="NON">
      <formula>NOT(ISERROR(SEARCH("NON",I52)))</formula>
    </cfRule>
  </conditionalFormatting>
  <conditionalFormatting sqref="I93:J93">
    <cfRule type="containsText" dxfId="1" priority="2" operator="containsText" text="OUI">
      <formula>NOT(ISERROR(SEARCH("OUI",I93)))</formula>
    </cfRule>
    <cfRule type="containsText" dxfId="0" priority="3" operator="containsText" text="NON">
      <formula>NOT(ISERROR(SEARCH("NON",I93)))</formula>
    </cfRule>
  </conditionalFormatting>
  <conditionalFormatting sqref="K5">
    <cfRule type="iconSet" priority="1">
      <iconSet iconSet="3Arrows">
        <cfvo type="percent" val="0"/>
        <cfvo type="num" val="-0.01"/>
        <cfvo type="num" val="0.01" gte="0"/>
      </iconSet>
    </cfRule>
  </conditionalFormatting>
  <pageMargins left="0.7" right="0.7" top="0.75" bottom="0.75" header="0.3" footer="0.3"/>
  <pageSetup paperSize="9" orientation="portrait" horizontalDpi="90" verticalDpi="90" r:id="rId1"/>
  <customProperties>
    <customPr name="EpmWorksheetKeyString_GUID" r:id="rId2"/>
  </customProperties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'source 2'!$D$2:$D$4</xm:f>
          </x14:formula1>
          <xm:sqref>I11 I14 I17 I20 I23 I26 I29 I32 I35 I38 I41 I44 I52 I55 I58 I61 I64 I67 I70 I73 I76 I79 I82 I85 I93</xm:sqref>
        </x14:dataValidation>
        <x14:dataValidation type="list" allowBlank="1" showInputMessage="1" showErrorMessage="1">
          <x14:formula1>
            <xm:f>'source 2'!$A$2:$A$40</xm:f>
          </x14:formula1>
          <xm:sqref>B5:C5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08"/>
  <sheetViews>
    <sheetView workbookViewId="0">
      <selection activeCell="M7" sqref="M7"/>
    </sheetView>
  </sheetViews>
  <sheetFormatPr baseColWidth="10" defaultRowHeight="11.25" x14ac:dyDescent="0.25"/>
  <cols>
    <col min="1" max="1" width="12.42578125" style="5" bestFit="1" customWidth="1"/>
    <col min="2" max="2" width="11" style="5" bestFit="1" customWidth="1"/>
    <col min="3" max="3" width="23.7109375" style="6" bestFit="1" customWidth="1"/>
    <col min="4" max="4" width="18.140625" style="13" customWidth="1"/>
    <col min="5" max="5" width="12.140625" style="13" customWidth="1"/>
    <col min="6" max="6" width="12.28515625" style="7" customWidth="1"/>
    <col min="7" max="7" width="14.7109375" style="8" customWidth="1"/>
    <col min="8" max="8" width="15.5703125" style="8" customWidth="1"/>
    <col min="9" max="9" width="12.42578125" style="9" customWidth="1"/>
    <col min="10" max="10" width="14.42578125" style="10" customWidth="1"/>
    <col min="11" max="11" width="12.42578125" style="5" bestFit="1" customWidth="1"/>
    <col min="12" max="249" width="11.42578125" style="11"/>
    <col min="250" max="250" width="5.42578125" style="11" customWidth="1"/>
    <col min="251" max="251" width="12.42578125" style="11" bestFit="1" customWidth="1"/>
    <col min="252" max="253" width="8.5703125" style="11" customWidth="1"/>
    <col min="254" max="254" width="11.5703125" style="11" bestFit="1" customWidth="1"/>
    <col min="255" max="255" width="11" style="11" bestFit="1" customWidth="1"/>
    <col min="256" max="256" width="11" style="11" customWidth="1"/>
    <col min="257" max="257" width="23.7109375" style="11" bestFit="1" customWidth="1"/>
    <col min="258" max="258" width="18.140625" style="11" customWidth="1"/>
    <col min="259" max="259" width="12.140625" style="11" customWidth="1"/>
    <col min="260" max="260" width="12.28515625" style="11" customWidth="1"/>
    <col min="261" max="261" width="14.7109375" style="11" customWidth="1"/>
    <col min="262" max="262" width="15.5703125" style="11" customWidth="1"/>
    <col min="263" max="263" width="12.42578125" style="11" customWidth="1"/>
    <col min="264" max="266" width="13" style="11" customWidth="1"/>
    <col min="267" max="505" width="11.42578125" style="11"/>
    <col min="506" max="506" width="5.42578125" style="11" customWidth="1"/>
    <col min="507" max="507" width="12.42578125" style="11" bestFit="1" customWidth="1"/>
    <col min="508" max="509" width="8.5703125" style="11" customWidth="1"/>
    <col min="510" max="510" width="11.5703125" style="11" bestFit="1" customWidth="1"/>
    <col min="511" max="511" width="11" style="11" bestFit="1" customWidth="1"/>
    <col min="512" max="512" width="11" style="11" customWidth="1"/>
    <col min="513" max="513" width="23.7109375" style="11" bestFit="1" customWidth="1"/>
    <col min="514" max="514" width="18.140625" style="11" customWidth="1"/>
    <col min="515" max="515" width="12.140625" style="11" customWidth="1"/>
    <col min="516" max="516" width="12.28515625" style="11" customWidth="1"/>
    <col min="517" max="517" width="14.7109375" style="11" customWidth="1"/>
    <col min="518" max="518" width="15.5703125" style="11" customWidth="1"/>
    <col min="519" max="519" width="12.42578125" style="11" customWidth="1"/>
    <col min="520" max="522" width="13" style="11" customWidth="1"/>
    <col min="523" max="761" width="11.42578125" style="11"/>
    <col min="762" max="762" width="5.42578125" style="11" customWidth="1"/>
    <col min="763" max="763" width="12.42578125" style="11" bestFit="1" customWidth="1"/>
    <col min="764" max="765" width="8.5703125" style="11" customWidth="1"/>
    <col min="766" max="766" width="11.5703125" style="11" bestFit="1" customWidth="1"/>
    <col min="767" max="767" width="11" style="11" bestFit="1" customWidth="1"/>
    <col min="768" max="768" width="11" style="11" customWidth="1"/>
    <col min="769" max="769" width="23.7109375" style="11" bestFit="1" customWidth="1"/>
    <col min="770" max="770" width="18.140625" style="11" customWidth="1"/>
    <col min="771" max="771" width="12.140625" style="11" customWidth="1"/>
    <col min="772" max="772" width="12.28515625" style="11" customWidth="1"/>
    <col min="773" max="773" width="14.7109375" style="11" customWidth="1"/>
    <col min="774" max="774" width="15.5703125" style="11" customWidth="1"/>
    <col min="775" max="775" width="12.42578125" style="11" customWidth="1"/>
    <col min="776" max="778" width="13" style="11" customWidth="1"/>
    <col min="779" max="1017" width="11.42578125" style="11"/>
    <col min="1018" max="1018" width="5.42578125" style="11" customWidth="1"/>
    <col min="1019" max="1019" width="12.42578125" style="11" bestFit="1" customWidth="1"/>
    <col min="1020" max="1021" width="8.5703125" style="11" customWidth="1"/>
    <col min="1022" max="1022" width="11.5703125" style="11" bestFit="1" customWidth="1"/>
    <col min="1023" max="1023" width="11" style="11" bestFit="1" customWidth="1"/>
    <col min="1024" max="1024" width="11" style="11" customWidth="1"/>
    <col min="1025" max="1025" width="23.7109375" style="11" bestFit="1" customWidth="1"/>
    <col min="1026" max="1026" width="18.140625" style="11" customWidth="1"/>
    <col min="1027" max="1027" width="12.140625" style="11" customWidth="1"/>
    <col min="1028" max="1028" width="12.28515625" style="11" customWidth="1"/>
    <col min="1029" max="1029" width="14.7109375" style="11" customWidth="1"/>
    <col min="1030" max="1030" width="15.5703125" style="11" customWidth="1"/>
    <col min="1031" max="1031" width="12.42578125" style="11" customWidth="1"/>
    <col min="1032" max="1034" width="13" style="11" customWidth="1"/>
    <col min="1035" max="1273" width="11.42578125" style="11"/>
    <col min="1274" max="1274" width="5.42578125" style="11" customWidth="1"/>
    <col min="1275" max="1275" width="12.42578125" style="11" bestFit="1" customWidth="1"/>
    <col min="1276" max="1277" width="8.5703125" style="11" customWidth="1"/>
    <col min="1278" max="1278" width="11.5703125" style="11" bestFit="1" customWidth="1"/>
    <col min="1279" max="1279" width="11" style="11" bestFit="1" customWidth="1"/>
    <col min="1280" max="1280" width="11" style="11" customWidth="1"/>
    <col min="1281" max="1281" width="23.7109375" style="11" bestFit="1" customWidth="1"/>
    <col min="1282" max="1282" width="18.140625" style="11" customWidth="1"/>
    <col min="1283" max="1283" width="12.140625" style="11" customWidth="1"/>
    <col min="1284" max="1284" width="12.28515625" style="11" customWidth="1"/>
    <col min="1285" max="1285" width="14.7109375" style="11" customWidth="1"/>
    <col min="1286" max="1286" width="15.5703125" style="11" customWidth="1"/>
    <col min="1287" max="1287" width="12.42578125" style="11" customWidth="1"/>
    <col min="1288" max="1290" width="13" style="11" customWidth="1"/>
    <col min="1291" max="1529" width="11.42578125" style="11"/>
    <col min="1530" max="1530" width="5.42578125" style="11" customWidth="1"/>
    <col min="1531" max="1531" width="12.42578125" style="11" bestFit="1" customWidth="1"/>
    <col min="1532" max="1533" width="8.5703125" style="11" customWidth="1"/>
    <col min="1534" max="1534" width="11.5703125" style="11" bestFit="1" customWidth="1"/>
    <col min="1535" max="1535" width="11" style="11" bestFit="1" customWidth="1"/>
    <col min="1536" max="1536" width="11" style="11" customWidth="1"/>
    <col min="1537" max="1537" width="23.7109375" style="11" bestFit="1" customWidth="1"/>
    <col min="1538" max="1538" width="18.140625" style="11" customWidth="1"/>
    <col min="1539" max="1539" width="12.140625" style="11" customWidth="1"/>
    <col min="1540" max="1540" width="12.28515625" style="11" customWidth="1"/>
    <col min="1541" max="1541" width="14.7109375" style="11" customWidth="1"/>
    <col min="1542" max="1542" width="15.5703125" style="11" customWidth="1"/>
    <col min="1543" max="1543" width="12.42578125" style="11" customWidth="1"/>
    <col min="1544" max="1546" width="13" style="11" customWidth="1"/>
    <col min="1547" max="1785" width="11.42578125" style="11"/>
    <col min="1786" max="1786" width="5.42578125" style="11" customWidth="1"/>
    <col min="1787" max="1787" width="12.42578125" style="11" bestFit="1" customWidth="1"/>
    <col min="1788" max="1789" width="8.5703125" style="11" customWidth="1"/>
    <col min="1790" max="1790" width="11.5703125" style="11" bestFit="1" customWidth="1"/>
    <col min="1791" max="1791" width="11" style="11" bestFit="1" customWidth="1"/>
    <col min="1792" max="1792" width="11" style="11" customWidth="1"/>
    <col min="1793" max="1793" width="23.7109375" style="11" bestFit="1" customWidth="1"/>
    <col min="1794" max="1794" width="18.140625" style="11" customWidth="1"/>
    <col min="1795" max="1795" width="12.140625" style="11" customWidth="1"/>
    <col min="1796" max="1796" width="12.28515625" style="11" customWidth="1"/>
    <col min="1797" max="1797" width="14.7109375" style="11" customWidth="1"/>
    <col min="1798" max="1798" width="15.5703125" style="11" customWidth="1"/>
    <col min="1799" max="1799" width="12.42578125" style="11" customWidth="1"/>
    <col min="1800" max="1802" width="13" style="11" customWidth="1"/>
    <col min="1803" max="2041" width="11.42578125" style="11"/>
    <col min="2042" max="2042" width="5.42578125" style="11" customWidth="1"/>
    <col min="2043" max="2043" width="12.42578125" style="11" bestFit="1" customWidth="1"/>
    <col min="2044" max="2045" width="8.5703125" style="11" customWidth="1"/>
    <col min="2046" max="2046" width="11.5703125" style="11" bestFit="1" customWidth="1"/>
    <col min="2047" max="2047" width="11" style="11" bestFit="1" customWidth="1"/>
    <col min="2048" max="2048" width="11" style="11" customWidth="1"/>
    <col min="2049" max="2049" width="23.7109375" style="11" bestFit="1" customWidth="1"/>
    <col min="2050" max="2050" width="18.140625" style="11" customWidth="1"/>
    <col min="2051" max="2051" width="12.140625" style="11" customWidth="1"/>
    <col min="2052" max="2052" width="12.28515625" style="11" customWidth="1"/>
    <col min="2053" max="2053" width="14.7109375" style="11" customWidth="1"/>
    <col min="2054" max="2054" width="15.5703125" style="11" customWidth="1"/>
    <col min="2055" max="2055" width="12.42578125" style="11" customWidth="1"/>
    <col min="2056" max="2058" width="13" style="11" customWidth="1"/>
    <col min="2059" max="2297" width="11.42578125" style="11"/>
    <col min="2298" max="2298" width="5.42578125" style="11" customWidth="1"/>
    <col min="2299" max="2299" width="12.42578125" style="11" bestFit="1" customWidth="1"/>
    <col min="2300" max="2301" width="8.5703125" style="11" customWidth="1"/>
    <col min="2302" max="2302" width="11.5703125" style="11" bestFit="1" customWidth="1"/>
    <col min="2303" max="2303" width="11" style="11" bestFit="1" customWidth="1"/>
    <col min="2304" max="2304" width="11" style="11" customWidth="1"/>
    <col min="2305" max="2305" width="23.7109375" style="11" bestFit="1" customWidth="1"/>
    <col min="2306" max="2306" width="18.140625" style="11" customWidth="1"/>
    <col min="2307" max="2307" width="12.140625" style="11" customWidth="1"/>
    <col min="2308" max="2308" width="12.28515625" style="11" customWidth="1"/>
    <col min="2309" max="2309" width="14.7109375" style="11" customWidth="1"/>
    <col min="2310" max="2310" width="15.5703125" style="11" customWidth="1"/>
    <col min="2311" max="2311" width="12.42578125" style="11" customWidth="1"/>
    <col min="2312" max="2314" width="13" style="11" customWidth="1"/>
    <col min="2315" max="2553" width="11.42578125" style="11"/>
    <col min="2554" max="2554" width="5.42578125" style="11" customWidth="1"/>
    <col min="2555" max="2555" width="12.42578125" style="11" bestFit="1" customWidth="1"/>
    <col min="2556" max="2557" width="8.5703125" style="11" customWidth="1"/>
    <col min="2558" max="2558" width="11.5703125" style="11" bestFit="1" customWidth="1"/>
    <col min="2559" max="2559" width="11" style="11" bestFit="1" customWidth="1"/>
    <col min="2560" max="2560" width="11" style="11" customWidth="1"/>
    <col min="2561" max="2561" width="23.7109375" style="11" bestFit="1" customWidth="1"/>
    <col min="2562" max="2562" width="18.140625" style="11" customWidth="1"/>
    <col min="2563" max="2563" width="12.140625" style="11" customWidth="1"/>
    <col min="2564" max="2564" width="12.28515625" style="11" customWidth="1"/>
    <col min="2565" max="2565" width="14.7109375" style="11" customWidth="1"/>
    <col min="2566" max="2566" width="15.5703125" style="11" customWidth="1"/>
    <col min="2567" max="2567" width="12.42578125" style="11" customWidth="1"/>
    <col min="2568" max="2570" width="13" style="11" customWidth="1"/>
    <col min="2571" max="2809" width="11.42578125" style="11"/>
    <col min="2810" max="2810" width="5.42578125" style="11" customWidth="1"/>
    <col min="2811" max="2811" width="12.42578125" style="11" bestFit="1" customWidth="1"/>
    <col min="2812" max="2813" width="8.5703125" style="11" customWidth="1"/>
    <col min="2814" max="2814" width="11.5703125" style="11" bestFit="1" customWidth="1"/>
    <col min="2815" max="2815" width="11" style="11" bestFit="1" customWidth="1"/>
    <col min="2816" max="2816" width="11" style="11" customWidth="1"/>
    <col min="2817" max="2817" width="23.7109375" style="11" bestFit="1" customWidth="1"/>
    <col min="2818" max="2818" width="18.140625" style="11" customWidth="1"/>
    <col min="2819" max="2819" width="12.140625" style="11" customWidth="1"/>
    <col min="2820" max="2820" width="12.28515625" style="11" customWidth="1"/>
    <col min="2821" max="2821" width="14.7109375" style="11" customWidth="1"/>
    <col min="2822" max="2822" width="15.5703125" style="11" customWidth="1"/>
    <col min="2823" max="2823" width="12.42578125" style="11" customWidth="1"/>
    <col min="2824" max="2826" width="13" style="11" customWidth="1"/>
    <col min="2827" max="3065" width="11.42578125" style="11"/>
    <col min="3066" max="3066" width="5.42578125" style="11" customWidth="1"/>
    <col min="3067" max="3067" width="12.42578125" style="11" bestFit="1" customWidth="1"/>
    <col min="3068" max="3069" width="8.5703125" style="11" customWidth="1"/>
    <col min="3070" max="3070" width="11.5703125" style="11" bestFit="1" customWidth="1"/>
    <col min="3071" max="3071" width="11" style="11" bestFit="1" customWidth="1"/>
    <col min="3072" max="3072" width="11" style="11" customWidth="1"/>
    <col min="3073" max="3073" width="23.7109375" style="11" bestFit="1" customWidth="1"/>
    <col min="3074" max="3074" width="18.140625" style="11" customWidth="1"/>
    <col min="3075" max="3075" width="12.140625" style="11" customWidth="1"/>
    <col min="3076" max="3076" width="12.28515625" style="11" customWidth="1"/>
    <col min="3077" max="3077" width="14.7109375" style="11" customWidth="1"/>
    <col min="3078" max="3078" width="15.5703125" style="11" customWidth="1"/>
    <col min="3079" max="3079" width="12.42578125" style="11" customWidth="1"/>
    <col min="3080" max="3082" width="13" style="11" customWidth="1"/>
    <col min="3083" max="3321" width="11.42578125" style="11"/>
    <col min="3322" max="3322" width="5.42578125" style="11" customWidth="1"/>
    <col min="3323" max="3323" width="12.42578125" style="11" bestFit="1" customWidth="1"/>
    <col min="3324" max="3325" width="8.5703125" style="11" customWidth="1"/>
    <col min="3326" max="3326" width="11.5703125" style="11" bestFit="1" customWidth="1"/>
    <col min="3327" max="3327" width="11" style="11" bestFit="1" customWidth="1"/>
    <col min="3328" max="3328" width="11" style="11" customWidth="1"/>
    <col min="3329" max="3329" width="23.7109375" style="11" bestFit="1" customWidth="1"/>
    <col min="3330" max="3330" width="18.140625" style="11" customWidth="1"/>
    <col min="3331" max="3331" width="12.140625" style="11" customWidth="1"/>
    <col min="3332" max="3332" width="12.28515625" style="11" customWidth="1"/>
    <col min="3333" max="3333" width="14.7109375" style="11" customWidth="1"/>
    <col min="3334" max="3334" width="15.5703125" style="11" customWidth="1"/>
    <col min="3335" max="3335" width="12.42578125" style="11" customWidth="1"/>
    <col min="3336" max="3338" width="13" style="11" customWidth="1"/>
    <col min="3339" max="3577" width="11.42578125" style="11"/>
    <col min="3578" max="3578" width="5.42578125" style="11" customWidth="1"/>
    <col min="3579" max="3579" width="12.42578125" style="11" bestFit="1" customWidth="1"/>
    <col min="3580" max="3581" width="8.5703125" style="11" customWidth="1"/>
    <col min="3582" max="3582" width="11.5703125" style="11" bestFit="1" customWidth="1"/>
    <col min="3583" max="3583" width="11" style="11" bestFit="1" customWidth="1"/>
    <col min="3584" max="3584" width="11" style="11" customWidth="1"/>
    <col min="3585" max="3585" width="23.7109375" style="11" bestFit="1" customWidth="1"/>
    <col min="3586" max="3586" width="18.140625" style="11" customWidth="1"/>
    <col min="3587" max="3587" width="12.140625" style="11" customWidth="1"/>
    <col min="3588" max="3588" width="12.28515625" style="11" customWidth="1"/>
    <col min="3589" max="3589" width="14.7109375" style="11" customWidth="1"/>
    <col min="3590" max="3590" width="15.5703125" style="11" customWidth="1"/>
    <col min="3591" max="3591" width="12.42578125" style="11" customWidth="1"/>
    <col min="3592" max="3594" width="13" style="11" customWidth="1"/>
    <col min="3595" max="3833" width="11.42578125" style="11"/>
    <col min="3834" max="3834" width="5.42578125" style="11" customWidth="1"/>
    <col min="3835" max="3835" width="12.42578125" style="11" bestFit="1" customWidth="1"/>
    <col min="3836" max="3837" width="8.5703125" style="11" customWidth="1"/>
    <col min="3838" max="3838" width="11.5703125" style="11" bestFit="1" customWidth="1"/>
    <col min="3839" max="3839" width="11" style="11" bestFit="1" customWidth="1"/>
    <col min="3840" max="3840" width="11" style="11" customWidth="1"/>
    <col min="3841" max="3841" width="23.7109375" style="11" bestFit="1" customWidth="1"/>
    <col min="3842" max="3842" width="18.140625" style="11" customWidth="1"/>
    <col min="3843" max="3843" width="12.140625" style="11" customWidth="1"/>
    <col min="3844" max="3844" width="12.28515625" style="11" customWidth="1"/>
    <col min="3845" max="3845" width="14.7109375" style="11" customWidth="1"/>
    <col min="3846" max="3846" width="15.5703125" style="11" customWidth="1"/>
    <col min="3847" max="3847" width="12.42578125" style="11" customWidth="1"/>
    <col min="3848" max="3850" width="13" style="11" customWidth="1"/>
    <col min="3851" max="4089" width="11.42578125" style="11"/>
    <col min="4090" max="4090" width="5.42578125" style="11" customWidth="1"/>
    <col min="4091" max="4091" width="12.42578125" style="11" bestFit="1" customWidth="1"/>
    <col min="4092" max="4093" width="8.5703125" style="11" customWidth="1"/>
    <col min="4094" max="4094" width="11.5703125" style="11" bestFit="1" customWidth="1"/>
    <col min="4095" max="4095" width="11" style="11" bestFit="1" customWidth="1"/>
    <col min="4096" max="4096" width="11" style="11" customWidth="1"/>
    <col min="4097" max="4097" width="23.7109375" style="11" bestFit="1" customWidth="1"/>
    <col min="4098" max="4098" width="18.140625" style="11" customWidth="1"/>
    <col min="4099" max="4099" width="12.140625" style="11" customWidth="1"/>
    <col min="4100" max="4100" width="12.28515625" style="11" customWidth="1"/>
    <col min="4101" max="4101" width="14.7109375" style="11" customWidth="1"/>
    <col min="4102" max="4102" width="15.5703125" style="11" customWidth="1"/>
    <col min="4103" max="4103" width="12.42578125" style="11" customWidth="1"/>
    <col min="4104" max="4106" width="13" style="11" customWidth="1"/>
    <col min="4107" max="4345" width="11.42578125" style="11"/>
    <col min="4346" max="4346" width="5.42578125" style="11" customWidth="1"/>
    <col min="4347" max="4347" width="12.42578125" style="11" bestFit="1" customWidth="1"/>
    <col min="4348" max="4349" width="8.5703125" style="11" customWidth="1"/>
    <col min="4350" max="4350" width="11.5703125" style="11" bestFit="1" customWidth="1"/>
    <col min="4351" max="4351" width="11" style="11" bestFit="1" customWidth="1"/>
    <col min="4352" max="4352" width="11" style="11" customWidth="1"/>
    <col min="4353" max="4353" width="23.7109375" style="11" bestFit="1" customWidth="1"/>
    <col min="4354" max="4354" width="18.140625" style="11" customWidth="1"/>
    <col min="4355" max="4355" width="12.140625" style="11" customWidth="1"/>
    <col min="4356" max="4356" width="12.28515625" style="11" customWidth="1"/>
    <col min="4357" max="4357" width="14.7109375" style="11" customWidth="1"/>
    <col min="4358" max="4358" width="15.5703125" style="11" customWidth="1"/>
    <col min="4359" max="4359" width="12.42578125" style="11" customWidth="1"/>
    <col min="4360" max="4362" width="13" style="11" customWidth="1"/>
    <col min="4363" max="4601" width="11.42578125" style="11"/>
    <col min="4602" max="4602" width="5.42578125" style="11" customWidth="1"/>
    <col min="4603" max="4603" width="12.42578125" style="11" bestFit="1" customWidth="1"/>
    <col min="4604" max="4605" width="8.5703125" style="11" customWidth="1"/>
    <col min="4606" max="4606" width="11.5703125" style="11" bestFit="1" customWidth="1"/>
    <col min="4607" max="4607" width="11" style="11" bestFit="1" customWidth="1"/>
    <col min="4608" max="4608" width="11" style="11" customWidth="1"/>
    <col min="4609" max="4609" width="23.7109375" style="11" bestFit="1" customWidth="1"/>
    <col min="4610" max="4610" width="18.140625" style="11" customWidth="1"/>
    <col min="4611" max="4611" width="12.140625" style="11" customWidth="1"/>
    <col min="4612" max="4612" width="12.28515625" style="11" customWidth="1"/>
    <col min="4613" max="4613" width="14.7109375" style="11" customWidth="1"/>
    <col min="4614" max="4614" width="15.5703125" style="11" customWidth="1"/>
    <col min="4615" max="4615" width="12.42578125" style="11" customWidth="1"/>
    <col min="4616" max="4618" width="13" style="11" customWidth="1"/>
    <col min="4619" max="4857" width="11.42578125" style="11"/>
    <col min="4858" max="4858" width="5.42578125" style="11" customWidth="1"/>
    <col min="4859" max="4859" width="12.42578125" style="11" bestFit="1" customWidth="1"/>
    <col min="4860" max="4861" width="8.5703125" style="11" customWidth="1"/>
    <col min="4862" max="4862" width="11.5703125" style="11" bestFit="1" customWidth="1"/>
    <col min="4863" max="4863" width="11" style="11" bestFit="1" customWidth="1"/>
    <col min="4864" max="4864" width="11" style="11" customWidth="1"/>
    <col min="4865" max="4865" width="23.7109375" style="11" bestFit="1" customWidth="1"/>
    <col min="4866" max="4866" width="18.140625" style="11" customWidth="1"/>
    <col min="4867" max="4867" width="12.140625" style="11" customWidth="1"/>
    <col min="4868" max="4868" width="12.28515625" style="11" customWidth="1"/>
    <col min="4869" max="4869" width="14.7109375" style="11" customWidth="1"/>
    <col min="4870" max="4870" width="15.5703125" style="11" customWidth="1"/>
    <col min="4871" max="4871" width="12.42578125" style="11" customWidth="1"/>
    <col min="4872" max="4874" width="13" style="11" customWidth="1"/>
    <col min="4875" max="5113" width="11.42578125" style="11"/>
    <col min="5114" max="5114" width="5.42578125" style="11" customWidth="1"/>
    <col min="5115" max="5115" width="12.42578125" style="11" bestFit="1" customWidth="1"/>
    <col min="5116" max="5117" width="8.5703125" style="11" customWidth="1"/>
    <col min="5118" max="5118" width="11.5703125" style="11" bestFit="1" customWidth="1"/>
    <col min="5119" max="5119" width="11" style="11" bestFit="1" customWidth="1"/>
    <col min="5120" max="5120" width="11" style="11" customWidth="1"/>
    <col min="5121" max="5121" width="23.7109375" style="11" bestFit="1" customWidth="1"/>
    <col min="5122" max="5122" width="18.140625" style="11" customWidth="1"/>
    <col min="5123" max="5123" width="12.140625" style="11" customWidth="1"/>
    <col min="5124" max="5124" width="12.28515625" style="11" customWidth="1"/>
    <col min="5125" max="5125" width="14.7109375" style="11" customWidth="1"/>
    <col min="5126" max="5126" width="15.5703125" style="11" customWidth="1"/>
    <col min="5127" max="5127" width="12.42578125" style="11" customWidth="1"/>
    <col min="5128" max="5130" width="13" style="11" customWidth="1"/>
    <col min="5131" max="5369" width="11.42578125" style="11"/>
    <col min="5370" max="5370" width="5.42578125" style="11" customWidth="1"/>
    <col min="5371" max="5371" width="12.42578125" style="11" bestFit="1" customWidth="1"/>
    <col min="5372" max="5373" width="8.5703125" style="11" customWidth="1"/>
    <col min="5374" max="5374" width="11.5703125" style="11" bestFit="1" customWidth="1"/>
    <col min="5375" max="5375" width="11" style="11" bestFit="1" customWidth="1"/>
    <col min="5376" max="5376" width="11" style="11" customWidth="1"/>
    <col min="5377" max="5377" width="23.7109375" style="11" bestFit="1" customWidth="1"/>
    <col min="5378" max="5378" width="18.140625" style="11" customWidth="1"/>
    <col min="5379" max="5379" width="12.140625" style="11" customWidth="1"/>
    <col min="5380" max="5380" width="12.28515625" style="11" customWidth="1"/>
    <col min="5381" max="5381" width="14.7109375" style="11" customWidth="1"/>
    <col min="5382" max="5382" width="15.5703125" style="11" customWidth="1"/>
    <col min="5383" max="5383" width="12.42578125" style="11" customWidth="1"/>
    <col min="5384" max="5386" width="13" style="11" customWidth="1"/>
    <col min="5387" max="5625" width="11.42578125" style="11"/>
    <col min="5626" max="5626" width="5.42578125" style="11" customWidth="1"/>
    <col min="5627" max="5627" width="12.42578125" style="11" bestFit="1" customWidth="1"/>
    <col min="5628" max="5629" width="8.5703125" style="11" customWidth="1"/>
    <col min="5630" max="5630" width="11.5703125" style="11" bestFit="1" customWidth="1"/>
    <col min="5631" max="5631" width="11" style="11" bestFit="1" customWidth="1"/>
    <col min="5632" max="5632" width="11" style="11" customWidth="1"/>
    <col min="5633" max="5633" width="23.7109375" style="11" bestFit="1" customWidth="1"/>
    <col min="5634" max="5634" width="18.140625" style="11" customWidth="1"/>
    <col min="5635" max="5635" width="12.140625" style="11" customWidth="1"/>
    <col min="5636" max="5636" width="12.28515625" style="11" customWidth="1"/>
    <col min="5637" max="5637" width="14.7109375" style="11" customWidth="1"/>
    <col min="5638" max="5638" width="15.5703125" style="11" customWidth="1"/>
    <col min="5639" max="5639" width="12.42578125" style="11" customWidth="1"/>
    <col min="5640" max="5642" width="13" style="11" customWidth="1"/>
    <col min="5643" max="5881" width="11.42578125" style="11"/>
    <col min="5882" max="5882" width="5.42578125" style="11" customWidth="1"/>
    <col min="5883" max="5883" width="12.42578125" style="11" bestFit="1" customWidth="1"/>
    <col min="5884" max="5885" width="8.5703125" style="11" customWidth="1"/>
    <col min="5886" max="5886" width="11.5703125" style="11" bestFit="1" customWidth="1"/>
    <col min="5887" max="5887" width="11" style="11" bestFit="1" customWidth="1"/>
    <col min="5888" max="5888" width="11" style="11" customWidth="1"/>
    <col min="5889" max="5889" width="23.7109375" style="11" bestFit="1" customWidth="1"/>
    <col min="5890" max="5890" width="18.140625" style="11" customWidth="1"/>
    <col min="5891" max="5891" width="12.140625" style="11" customWidth="1"/>
    <col min="5892" max="5892" width="12.28515625" style="11" customWidth="1"/>
    <col min="5893" max="5893" width="14.7109375" style="11" customWidth="1"/>
    <col min="5894" max="5894" width="15.5703125" style="11" customWidth="1"/>
    <col min="5895" max="5895" width="12.42578125" style="11" customWidth="1"/>
    <col min="5896" max="5898" width="13" style="11" customWidth="1"/>
    <col min="5899" max="6137" width="11.42578125" style="11"/>
    <col min="6138" max="6138" width="5.42578125" style="11" customWidth="1"/>
    <col min="6139" max="6139" width="12.42578125" style="11" bestFit="1" customWidth="1"/>
    <col min="6140" max="6141" width="8.5703125" style="11" customWidth="1"/>
    <col min="6142" max="6142" width="11.5703125" style="11" bestFit="1" customWidth="1"/>
    <col min="6143" max="6143" width="11" style="11" bestFit="1" customWidth="1"/>
    <col min="6144" max="6144" width="11" style="11" customWidth="1"/>
    <col min="6145" max="6145" width="23.7109375" style="11" bestFit="1" customWidth="1"/>
    <col min="6146" max="6146" width="18.140625" style="11" customWidth="1"/>
    <col min="6147" max="6147" width="12.140625" style="11" customWidth="1"/>
    <col min="6148" max="6148" width="12.28515625" style="11" customWidth="1"/>
    <col min="6149" max="6149" width="14.7109375" style="11" customWidth="1"/>
    <col min="6150" max="6150" width="15.5703125" style="11" customWidth="1"/>
    <col min="6151" max="6151" width="12.42578125" style="11" customWidth="1"/>
    <col min="6152" max="6154" width="13" style="11" customWidth="1"/>
    <col min="6155" max="6393" width="11.42578125" style="11"/>
    <col min="6394" max="6394" width="5.42578125" style="11" customWidth="1"/>
    <col min="6395" max="6395" width="12.42578125" style="11" bestFit="1" customWidth="1"/>
    <col min="6396" max="6397" width="8.5703125" style="11" customWidth="1"/>
    <col min="6398" max="6398" width="11.5703125" style="11" bestFit="1" customWidth="1"/>
    <col min="6399" max="6399" width="11" style="11" bestFit="1" customWidth="1"/>
    <col min="6400" max="6400" width="11" style="11" customWidth="1"/>
    <col min="6401" max="6401" width="23.7109375" style="11" bestFit="1" customWidth="1"/>
    <col min="6402" max="6402" width="18.140625" style="11" customWidth="1"/>
    <col min="6403" max="6403" width="12.140625" style="11" customWidth="1"/>
    <col min="6404" max="6404" width="12.28515625" style="11" customWidth="1"/>
    <col min="6405" max="6405" width="14.7109375" style="11" customWidth="1"/>
    <col min="6406" max="6406" width="15.5703125" style="11" customWidth="1"/>
    <col min="6407" max="6407" width="12.42578125" style="11" customWidth="1"/>
    <col min="6408" max="6410" width="13" style="11" customWidth="1"/>
    <col min="6411" max="6649" width="11.42578125" style="11"/>
    <col min="6650" max="6650" width="5.42578125" style="11" customWidth="1"/>
    <col min="6651" max="6651" width="12.42578125" style="11" bestFit="1" customWidth="1"/>
    <col min="6652" max="6653" width="8.5703125" style="11" customWidth="1"/>
    <col min="6654" max="6654" width="11.5703125" style="11" bestFit="1" customWidth="1"/>
    <col min="6655" max="6655" width="11" style="11" bestFit="1" customWidth="1"/>
    <col min="6656" max="6656" width="11" style="11" customWidth="1"/>
    <col min="6657" max="6657" width="23.7109375" style="11" bestFit="1" customWidth="1"/>
    <col min="6658" max="6658" width="18.140625" style="11" customWidth="1"/>
    <col min="6659" max="6659" width="12.140625" style="11" customWidth="1"/>
    <col min="6660" max="6660" width="12.28515625" style="11" customWidth="1"/>
    <col min="6661" max="6661" width="14.7109375" style="11" customWidth="1"/>
    <col min="6662" max="6662" width="15.5703125" style="11" customWidth="1"/>
    <col min="6663" max="6663" width="12.42578125" style="11" customWidth="1"/>
    <col min="6664" max="6666" width="13" style="11" customWidth="1"/>
    <col min="6667" max="6905" width="11.42578125" style="11"/>
    <col min="6906" max="6906" width="5.42578125" style="11" customWidth="1"/>
    <col min="6907" max="6907" width="12.42578125" style="11" bestFit="1" customWidth="1"/>
    <col min="6908" max="6909" width="8.5703125" style="11" customWidth="1"/>
    <col min="6910" max="6910" width="11.5703125" style="11" bestFit="1" customWidth="1"/>
    <col min="6911" max="6911" width="11" style="11" bestFit="1" customWidth="1"/>
    <col min="6912" max="6912" width="11" style="11" customWidth="1"/>
    <col min="6913" max="6913" width="23.7109375" style="11" bestFit="1" customWidth="1"/>
    <col min="6914" max="6914" width="18.140625" style="11" customWidth="1"/>
    <col min="6915" max="6915" width="12.140625" style="11" customWidth="1"/>
    <col min="6916" max="6916" width="12.28515625" style="11" customWidth="1"/>
    <col min="6917" max="6917" width="14.7109375" style="11" customWidth="1"/>
    <col min="6918" max="6918" width="15.5703125" style="11" customWidth="1"/>
    <col min="6919" max="6919" width="12.42578125" style="11" customWidth="1"/>
    <col min="6920" max="6922" width="13" style="11" customWidth="1"/>
    <col min="6923" max="7161" width="11.42578125" style="11"/>
    <col min="7162" max="7162" width="5.42578125" style="11" customWidth="1"/>
    <col min="7163" max="7163" width="12.42578125" style="11" bestFit="1" customWidth="1"/>
    <col min="7164" max="7165" width="8.5703125" style="11" customWidth="1"/>
    <col min="7166" max="7166" width="11.5703125" style="11" bestFit="1" customWidth="1"/>
    <col min="7167" max="7167" width="11" style="11" bestFit="1" customWidth="1"/>
    <col min="7168" max="7168" width="11" style="11" customWidth="1"/>
    <col min="7169" max="7169" width="23.7109375" style="11" bestFit="1" customWidth="1"/>
    <col min="7170" max="7170" width="18.140625" style="11" customWidth="1"/>
    <col min="7171" max="7171" width="12.140625" style="11" customWidth="1"/>
    <col min="7172" max="7172" width="12.28515625" style="11" customWidth="1"/>
    <col min="7173" max="7173" width="14.7109375" style="11" customWidth="1"/>
    <col min="7174" max="7174" width="15.5703125" style="11" customWidth="1"/>
    <col min="7175" max="7175" width="12.42578125" style="11" customWidth="1"/>
    <col min="7176" max="7178" width="13" style="11" customWidth="1"/>
    <col min="7179" max="7417" width="11.42578125" style="11"/>
    <col min="7418" max="7418" width="5.42578125" style="11" customWidth="1"/>
    <col min="7419" max="7419" width="12.42578125" style="11" bestFit="1" customWidth="1"/>
    <col min="7420" max="7421" width="8.5703125" style="11" customWidth="1"/>
    <col min="7422" max="7422" width="11.5703125" style="11" bestFit="1" customWidth="1"/>
    <col min="7423" max="7423" width="11" style="11" bestFit="1" customWidth="1"/>
    <col min="7424" max="7424" width="11" style="11" customWidth="1"/>
    <col min="7425" max="7425" width="23.7109375" style="11" bestFit="1" customWidth="1"/>
    <col min="7426" max="7426" width="18.140625" style="11" customWidth="1"/>
    <col min="7427" max="7427" width="12.140625" style="11" customWidth="1"/>
    <col min="7428" max="7428" width="12.28515625" style="11" customWidth="1"/>
    <col min="7429" max="7429" width="14.7109375" style="11" customWidth="1"/>
    <col min="7430" max="7430" width="15.5703125" style="11" customWidth="1"/>
    <col min="7431" max="7431" width="12.42578125" style="11" customWidth="1"/>
    <col min="7432" max="7434" width="13" style="11" customWidth="1"/>
    <col min="7435" max="7673" width="11.42578125" style="11"/>
    <col min="7674" max="7674" width="5.42578125" style="11" customWidth="1"/>
    <col min="7675" max="7675" width="12.42578125" style="11" bestFit="1" customWidth="1"/>
    <col min="7676" max="7677" width="8.5703125" style="11" customWidth="1"/>
    <col min="7678" max="7678" width="11.5703125" style="11" bestFit="1" customWidth="1"/>
    <col min="7679" max="7679" width="11" style="11" bestFit="1" customWidth="1"/>
    <col min="7680" max="7680" width="11" style="11" customWidth="1"/>
    <col min="7681" max="7681" width="23.7109375" style="11" bestFit="1" customWidth="1"/>
    <col min="7682" max="7682" width="18.140625" style="11" customWidth="1"/>
    <col min="7683" max="7683" width="12.140625" style="11" customWidth="1"/>
    <col min="7684" max="7684" width="12.28515625" style="11" customWidth="1"/>
    <col min="7685" max="7685" width="14.7109375" style="11" customWidth="1"/>
    <col min="7686" max="7686" width="15.5703125" style="11" customWidth="1"/>
    <col min="7687" max="7687" width="12.42578125" style="11" customWidth="1"/>
    <col min="7688" max="7690" width="13" style="11" customWidth="1"/>
    <col min="7691" max="7929" width="11.42578125" style="11"/>
    <col min="7930" max="7930" width="5.42578125" style="11" customWidth="1"/>
    <col min="7931" max="7931" width="12.42578125" style="11" bestFit="1" customWidth="1"/>
    <col min="7932" max="7933" width="8.5703125" style="11" customWidth="1"/>
    <col min="7934" max="7934" width="11.5703125" style="11" bestFit="1" customWidth="1"/>
    <col min="7935" max="7935" width="11" style="11" bestFit="1" customWidth="1"/>
    <col min="7936" max="7936" width="11" style="11" customWidth="1"/>
    <col min="7937" max="7937" width="23.7109375" style="11" bestFit="1" customWidth="1"/>
    <col min="7938" max="7938" width="18.140625" style="11" customWidth="1"/>
    <col min="7939" max="7939" width="12.140625" style="11" customWidth="1"/>
    <col min="7940" max="7940" width="12.28515625" style="11" customWidth="1"/>
    <col min="7941" max="7941" width="14.7109375" style="11" customWidth="1"/>
    <col min="7942" max="7942" width="15.5703125" style="11" customWidth="1"/>
    <col min="7943" max="7943" width="12.42578125" style="11" customWidth="1"/>
    <col min="7944" max="7946" width="13" style="11" customWidth="1"/>
    <col min="7947" max="8185" width="11.42578125" style="11"/>
    <col min="8186" max="8186" width="5.42578125" style="11" customWidth="1"/>
    <col min="8187" max="8187" width="12.42578125" style="11" bestFit="1" customWidth="1"/>
    <col min="8188" max="8189" width="8.5703125" style="11" customWidth="1"/>
    <col min="8190" max="8190" width="11.5703125" style="11" bestFit="1" customWidth="1"/>
    <col min="8191" max="8191" width="11" style="11" bestFit="1" customWidth="1"/>
    <col min="8192" max="8192" width="11" style="11" customWidth="1"/>
    <col min="8193" max="8193" width="23.7109375" style="11" bestFit="1" customWidth="1"/>
    <col min="8194" max="8194" width="18.140625" style="11" customWidth="1"/>
    <col min="8195" max="8195" width="12.140625" style="11" customWidth="1"/>
    <col min="8196" max="8196" width="12.28515625" style="11" customWidth="1"/>
    <col min="8197" max="8197" width="14.7109375" style="11" customWidth="1"/>
    <col min="8198" max="8198" width="15.5703125" style="11" customWidth="1"/>
    <col min="8199" max="8199" width="12.42578125" style="11" customWidth="1"/>
    <col min="8200" max="8202" width="13" style="11" customWidth="1"/>
    <col min="8203" max="8441" width="11.42578125" style="11"/>
    <col min="8442" max="8442" width="5.42578125" style="11" customWidth="1"/>
    <col min="8443" max="8443" width="12.42578125" style="11" bestFit="1" customWidth="1"/>
    <col min="8444" max="8445" width="8.5703125" style="11" customWidth="1"/>
    <col min="8446" max="8446" width="11.5703125" style="11" bestFit="1" customWidth="1"/>
    <col min="8447" max="8447" width="11" style="11" bestFit="1" customWidth="1"/>
    <col min="8448" max="8448" width="11" style="11" customWidth="1"/>
    <col min="8449" max="8449" width="23.7109375" style="11" bestFit="1" customWidth="1"/>
    <col min="8450" max="8450" width="18.140625" style="11" customWidth="1"/>
    <col min="8451" max="8451" width="12.140625" style="11" customWidth="1"/>
    <col min="8452" max="8452" width="12.28515625" style="11" customWidth="1"/>
    <col min="8453" max="8453" width="14.7109375" style="11" customWidth="1"/>
    <col min="8454" max="8454" width="15.5703125" style="11" customWidth="1"/>
    <col min="8455" max="8455" width="12.42578125" style="11" customWidth="1"/>
    <col min="8456" max="8458" width="13" style="11" customWidth="1"/>
    <col min="8459" max="8697" width="11.42578125" style="11"/>
    <col min="8698" max="8698" width="5.42578125" style="11" customWidth="1"/>
    <col min="8699" max="8699" width="12.42578125" style="11" bestFit="1" customWidth="1"/>
    <col min="8700" max="8701" width="8.5703125" style="11" customWidth="1"/>
    <col min="8702" max="8702" width="11.5703125" style="11" bestFit="1" customWidth="1"/>
    <col min="8703" max="8703" width="11" style="11" bestFit="1" customWidth="1"/>
    <col min="8704" max="8704" width="11" style="11" customWidth="1"/>
    <col min="8705" max="8705" width="23.7109375" style="11" bestFit="1" customWidth="1"/>
    <col min="8706" max="8706" width="18.140625" style="11" customWidth="1"/>
    <col min="8707" max="8707" width="12.140625" style="11" customWidth="1"/>
    <col min="8708" max="8708" width="12.28515625" style="11" customWidth="1"/>
    <col min="8709" max="8709" width="14.7109375" style="11" customWidth="1"/>
    <col min="8710" max="8710" width="15.5703125" style="11" customWidth="1"/>
    <col min="8711" max="8711" width="12.42578125" style="11" customWidth="1"/>
    <col min="8712" max="8714" width="13" style="11" customWidth="1"/>
    <col min="8715" max="8953" width="11.42578125" style="11"/>
    <col min="8954" max="8954" width="5.42578125" style="11" customWidth="1"/>
    <col min="8955" max="8955" width="12.42578125" style="11" bestFit="1" customWidth="1"/>
    <col min="8956" max="8957" width="8.5703125" style="11" customWidth="1"/>
    <col min="8958" max="8958" width="11.5703125" style="11" bestFit="1" customWidth="1"/>
    <col min="8959" max="8959" width="11" style="11" bestFit="1" customWidth="1"/>
    <col min="8960" max="8960" width="11" style="11" customWidth="1"/>
    <col min="8961" max="8961" width="23.7109375" style="11" bestFit="1" customWidth="1"/>
    <col min="8962" max="8962" width="18.140625" style="11" customWidth="1"/>
    <col min="8963" max="8963" width="12.140625" style="11" customWidth="1"/>
    <col min="8964" max="8964" width="12.28515625" style="11" customWidth="1"/>
    <col min="8965" max="8965" width="14.7109375" style="11" customWidth="1"/>
    <col min="8966" max="8966" width="15.5703125" style="11" customWidth="1"/>
    <col min="8967" max="8967" width="12.42578125" style="11" customWidth="1"/>
    <col min="8968" max="8970" width="13" style="11" customWidth="1"/>
    <col min="8971" max="9209" width="11.42578125" style="11"/>
    <col min="9210" max="9210" width="5.42578125" style="11" customWidth="1"/>
    <col min="9211" max="9211" width="12.42578125" style="11" bestFit="1" customWidth="1"/>
    <col min="9212" max="9213" width="8.5703125" style="11" customWidth="1"/>
    <col min="9214" max="9214" width="11.5703125" style="11" bestFit="1" customWidth="1"/>
    <col min="9215" max="9215" width="11" style="11" bestFit="1" customWidth="1"/>
    <col min="9216" max="9216" width="11" style="11" customWidth="1"/>
    <col min="9217" max="9217" width="23.7109375" style="11" bestFit="1" customWidth="1"/>
    <col min="9218" max="9218" width="18.140625" style="11" customWidth="1"/>
    <col min="9219" max="9219" width="12.140625" style="11" customWidth="1"/>
    <col min="9220" max="9220" width="12.28515625" style="11" customWidth="1"/>
    <col min="9221" max="9221" width="14.7109375" style="11" customWidth="1"/>
    <col min="9222" max="9222" width="15.5703125" style="11" customWidth="1"/>
    <col min="9223" max="9223" width="12.42578125" style="11" customWidth="1"/>
    <col min="9224" max="9226" width="13" style="11" customWidth="1"/>
    <col min="9227" max="9465" width="11.42578125" style="11"/>
    <col min="9466" max="9466" width="5.42578125" style="11" customWidth="1"/>
    <col min="9467" max="9467" width="12.42578125" style="11" bestFit="1" customWidth="1"/>
    <col min="9468" max="9469" width="8.5703125" style="11" customWidth="1"/>
    <col min="9470" max="9470" width="11.5703125" style="11" bestFit="1" customWidth="1"/>
    <col min="9471" max="9471" width="11" style="11" bestFit="1" customWidth="1"/>
    <col min="9472" max="9472" width="11" style="11" customWidth="1"/>
    <col min="9473" max="9473" width="23.7109375" style="11" bestFit="1" customWidth="1"/>
    <col min="9474" max="9474" width="18.140625" style="11" customWidth="1"/>
    <col min="9475" max="9475" width="12.140625" style="11" customWidth="1"/>
    <col min="9476" max="9476" width="12.28515625" style="11" customWidth="1"/>
    <col min="9477" max="9477" width="14.7109375" style="11" customWidth="1"/>
    <col min="9478" max="9478" width="15.5703125" style="11" customWidth="1"/>
    <col min="9479" max="9479" width="12.42578125" style="11" customWidth="1"/>
    <col min="9480" max="9482" width="13" style="11" customWidth="1"/>
    <col min="9483" max="9721" width="11.42578125" style="11"/>
    <col min="9722" max="9722" width="5.42578125" style="11" customWidth="1"/>
    <col min="9723" max="9723" width="12.42578125" style="11" bestFit="1" customWidth="1"/>
    <col min="9724" max="9725" width="8.5703125" style="11" customWidth="1"/>
    <col min="9726" max="9726" width="11.5703125" style="11" bestFit="1" customWidth="1"/>
    <col min="9727" max="9727" width="11" style="11" bestFit="1" customWidth="1"/>
    <col min="9728" max="9728" width="11" style="11" customWidth="1"/>
    <col min="9729" max="9729" width="23.7109375" style="11" bestFit="1" customWidth="1"/>
    <col min="9730" max="9730" width="18.140625" style="11" customWidth="1"/>
    <col min="9731" max="9731" width="12.140625" style="11" customWidth="1"/>
    <col min="9732" max="9732" width="12.28515625" style="11" customWidth="1"/>
    <col min="9733" max="9733" width="14.7109375" style="11" customWidth="1"/>
    <col min="9734" max="9734" width="15.5703125" style="11" customWidth="1"/>
    <col min="9735" max="9735" width="12.42578125" style="11" customWidth="1"/>
    <col min="9736" max="9738" width="13" style="11" customWidth="1"/>
    <col min="9739" max="9977" width="11.42578125" style="11"/>
    <col min="9978" max="9978" width="5.42578125" style="11" customWidth="1"/>
    <col min="9979" max="9979" width="12.42578125" style="11" bestFit="1" customWidth="1"/>
    <col min="9980" max="9981" width="8.5703125" style="11" customWidth="1"/>
    <col min="9982" max="9982" width="11.5703125" style="11" bestFit="1" customWidth="1"/>
    <col min="9983" max="9983" width="11" style="11" bestFit="1" customWidth="1"/>
    <col min="9984" max="9984" width="11" style="11" customWidth="1"/>
    <col min="9985" max="9985" width="23.7109375" style="11" bestFit="1" customWidth="1"/>
    <col min="9986" max="9986" width="18.140625" style="11" customWidth="1"/>
    <col min="9987" max="9987" width="12.140625" style="11" customWidth="1"/>
    <col min="9988" max="9988" width="12.28515625" style="11" customWidth="1"/>
    <col min="9989" max="9989" width="14.7109375" style="11" customWidth="1"/>
    <col min="9990" max="9990" width="15.5703125" style="11" customWidth="1"/>
    <col min="9991" max="9991" width="12.42578125" style="11" customWidth="1"/>
    <col min="9992" max="9994" width="13" style="11" customWidth="1"/>
    <col min="9995" max="10233" width="11.42578125" style="11"/>
    <col min="10234" max="10234" width="5.42578125" style="11" customWidth="1"/>
    <col min="10235" max="10235" width="12.42578125" style="11" bestFit="1" customWidth="1"/>
    <col min="10236" max="10237" width="8.5703125" style="11" customWidth="1"/>
    <col min="10238" max="10238" width="11.5703125" style="11" bestFit="1" customWidth="1"/>
    <col min="10239" max="10239" width="11" style="11" bestFit="1" customWidth="1"/>
    <col min="10240" max="10240" width="11" style="11" customWidth="1"/>
    <col min="10241" max="10241" width="23.7109375" style="11" bestFit="1" customWidth="1"/>
    <col min="10242" max="10242" width="18.140625" style="11" customWidth="1"/>
    <col min="10243" max="10243" width="12.140625" style="11" customWidth="1"/>
    <col min="10244" max="10244" width="12.28515625" style="11" customWidth="1"/>
    <col min="10245" max="10245" width="14.7109375" style="11" customWidth="1"/>
    <col min="10246" max="10246" width="15.5703125" style="11" customWidth="1"/>
    <col min="10247" max="10247" width="12.42578125" style="11" customWidth="1"/>
    <col min="10248" max="10250" width="13" style="11" customWidth="1"/>
    <col min="10251" max="10489" width="11.42578125" style="11"/>
    <col min="10490" max="10490" width="5.42578125" style="11" customWidth="1"/>
    <col min="10491" max="10491" width="12.42578125" style="11" bestFit="1" customWidth="1"/>
    <col min="10492" max="10493" width="8.5703125" style="11" customWidth="1"/>
    <col min="10494" max="10494" width="11.5703125" style="11" bestFit="1" customWidth="1"/>
    <col min="10495" max="10495" width="11" style="11" bestFit="1" customWidth="1"/>
    <col min="10496" max="10496" width="11" style="11" customWidth="1"/>
    <col min="10497" max="10497" width="23.7109375" style="11" bestFit="1" customWidth="1"/>
    <col min="10498" max="10498" width="18.140625" style="11" customWidth="1"/>
    <col min="10499" max="10499" width="12.140625" style="11" customWidth="1"/>
    <col min="10500" max="10500" width="12.28515625" style="11" customWidth="1"/>
    <col min="10501" max="10501" width="14.7109375" style="11" customWidth="1"/>
    <col min="10502" max="10502" width="15.5703125" style="11" customWidth="1"/>
    <col min="10503" max="10503" width="12.42578125" style="11" customWidth="1"/>
    <col min="10504" max="10506" width="13" style="11" customWidth="1"/>
    <col min="10507" max="10745" width="11.42578125" style="11"/>
    <col min="10746" max="10746" width="5.42578125" style="11" customWidth="1"/>
    <col min="10747" max="10747" width="12.42578125" style="11" bestFit="1" customWidth="1"/>
    <col min="10748" max="10749" width="8.5703125" style="11" customWidth="1"/>
    <col min="10750" max="10750" width="11.5703125" style="11" bestFit="1" customWidth="1"/>
    <col min="10751" max="10751" width="11" style="11" bestFit="1" customWidth="1"/>
    <col min="10752" max="10752" width="11" style="11" customWidth="1"/>
    <col min="10753" max="10753" width="23.7109375" style="11" bestFit="1" customWidth="1"/>
    <col min="10754" max="10754" width="18.140625" style="11" customWidth="1"/>
    <col min="10755" max="10755" width="12.140625" style="11" customWidth="1"/>
    <col min="10756" max="10756" width="12.28515625" style="11" customWidth="1"/>
    <col min="10757" max="10757" width="14.7109375" style="11" customWidth="1"/>
    <col min="10758" max="10758" width="15.5703125" style="11" customWidth="1"/>
    <col min="10759" max="10759" width="12.42578125" style="11" customWidth="1"/>
    <col min="10760" max="10762" width="13" style="11" customWidth="1"/>
    <col min="10763" max="11001" width="11.42578125" style="11"/>
    <col min="11002" max="11002" width="5.42578125" style="11" customWidth="1"/>
    <col min="11003" max="11003" width="12.42578125" style="11" bestFit="1" customWidth="1"/>
    <col min="11004" max="11005" width="8.5703125" style="11" customWidth="1"/>
    <col min="11006" max="11006" width="11.5703125" style="11" bestFit="1" customWidth="1"/>
    <col min="11007" max="11007" width="11" style="11" bestFit="1" customWidth="1"/>
    <col min="11008" max="11008" width="11" style="11" customWidth="1"/>
    <col min="11009" max="11009" width="23.7109375" style="11" bestFit="1" customWidth="1"/>
    <col min="11010" max="11010" width="18.140625" style="11" customWidth="1"/>
    <col min="11011" max="11011" width="12.140625" style="11" customWidth="1"/>
    <col min="11012" max="11012" width="12.28515625" style="11" customWidth="1"/>
    <col min="11013" max="11013" width="14.7109375" style="11" customWidth="1"/>
    <col min="11014" max="11014" width="15.5703125" style="11" customWidth="1"/>
    <col min="11015" max="11015" width="12.42578125" style="11" customWidth="1"/>
    <col min="11016" max="11018" width="13" style="11" customWidth="1"/>
    <col min="11019" max="11257" width="11.42578125" style="11"/>
    <col min="11258" max="11258" width="5.42578125" style="11" customWidth="1"/>
    <col min="11259" max="11259" width="12.42578125" style="11" bestFit="1" customWidth="1"/>
    <col min="11260" max="11261" width="8.5703125" style="11" customWidth="1"/>
    <col min="11262" max="11262" width="11.5703125" style="11" bestFit="1" customWidth="1"/>
    <col min="11263" max="11263" width="11" style="11" bestFit="1" customWidth="1"/>
    <col min="11264" max="11264" width="11" style="11" customWidth="1"/>
    <col min="11265" max="11265" width="23.7109375" style="11" bestFit="1" customWidth="1"/>
    <col min="11266" max="11266" width="18.140625" style="11" customWidth="1"/>
    <col min="11267" max="11267" width="12.140625" style="11" customWidth="1"/>
    <col min="11268" max="11268" width="12.28515625" style="11" customWidth="1"/>
    <col min="11269" max="11269" width="14.7109375" style="11" customWidth="1"/>
    <col min="11270" max="11270" width="15.5703125" style="11" customWidth="1"/>
    <col min="11271" max="11271" width="12.42578125" style="11" customWidth="1"/>
    <col min="11272" max="11274" width="13" style="11" customWidth="1"/>
    <col min="11275" max="11513" width="11.42578125" style="11"/>
    <col min="11514" max="11514" width="5.42578125" style="11" customWidth="1"/>
    <col min="11515" max="11515" width="12.42578125" style="11" bestFit="1" customWidth="1"/>
    <col min="11516" max="11517" width="8.5703125" style="11" customWidth="1"/>
    <col min="11518" max="11518" width="11.5703125" style="11" bestFit="1" customWidth="1"/>
    <col min="11519" max="11519" width="11" style="11" bestFit="1" customWidth="1"/>
    <col min="11520" max="11520" width="11" style="11" customWidth="1"/>
    <col min="11521" max="11521" width="23.7109375" style="11" bestFit="1" customWidth="1"/>
    <col min="11522" max="11522" width="18.140625" style="11" customWidth="1"/>
    <col min="11523" max="11523" width="12.140625" style="11" customWidth="1"/>
    <col min="11524" max="11524" width="12.28515625" style="11" customWidth="1"/>
    <col min="11525" max="11525" width="14.7109375" style="11" customWidth="1"/>
    <col min="11526" max="11526" width="15.5703125" style="11" customWidth="1"/>
    <col min="11527" max="11527" width="12.42578125" style="11" customWidth="1"/>
    <col min="11528" max="11530" width="13" style="11" customWidth="1"/>
    <col min="11531" max="11769" width="11.42578125" style="11"/>
    <col min="11770" max="11770" width="5.42578125" style="11" customWidth="1"/>
    <col min="11771" max="11771" width="12.42578125" style="11" bestFit="1" customWidth="1"/>
    <col min="11772" max="11773" width="8.5703125" style="11" customWidth="1"/>
    <col min="11774" max="11774" width="11.5703125" style="11" bestFit="1" customWidth="1"/>
    <col min="11775" max="11775" width="11" style="11" bestFit="1" customWidth="1"/>
    <col min="11776" max="11776" width="11" style="11" customWidth="1"/>
    <col min="11777" max="11777" width="23.7109375" style="11" bestFit="1" customWidth="1"/>
    <col min="11778" max="11778" width="18.140625" style="11" customWidth="1"/>
    <col min="11779" max="11779" width="12.140625" style="11" customWidth="1"/>
    <col min="11780" max="11780" width="12.28515625" style="11" customWidth="1"/>
    <col min="11781" max="11781" width="14.7109375" style="11" customWidth="1"/>
    <col min="11782" max="11782" width="15.5703125" style="11" customWidth="1"/>
    <col min="11783" max="11783" width="12.42578125" style="11" customWidth="1"/>
    <col min="11784" max="11786" width="13" style="11" customWidth="1"/>
    <col min="11787" max="12025" width="11.42578125" style="11"/>
    <col min="12026" max="12026" width="5.42578125" style="11" customWidth="1"/>
    <col min="12027" max="12027" width="12.42578125" style="11" bestFit="1" customWidth="1"/>
    <col min="12028" max="12029" width="8.5703125" style="11" customWidth="1"/>
    <col min="12030" max="12030" width="11.5703125" style="11" bestFit="1" customWidth="1"/>
    <col min="12031" max="12031" width="11" style="11" bestFit="1" customWidth="1"/>
    <col min="12032" max="12032" width="11" style="11" customWidth="1"/>
    <col min="12033" max="12033" width="23.7109375" style="11" bestFit="1" customWidth="1"/>
    <col min="12034" max="12034" width="18.140625" style="11" customWidth="1"/>
    <col min="12035" max="12035" width="12.140625" style="11" customWidth="1"/>
    <col min="12036" max="12036" width="12.28515625" style="11" customWidth="1"/>
    <col min="12037" max="12037" width="14.7109375" style="11" customWidth="1"/>
    <col min="12038" max="12038" width="15.5703125" style="11" customWidth="1"/>
    <col min="12039" max="12039" width="12.42578125" style="11" customWidth="1"/>
    <col min="12040" max="12042" width="13" style="11" customWidth="1"/>
    <col min="12043" max="12281" width="11.42578125" style="11"/>
    <col min="12282" max="12282" width="5.42578125" style="11" customWidth="1"/>
    <col min="12283" max="12283" width="12.42578125" style="11" bestFit="1" customWidth="1"/>
    <col min="12284" max="12285" width="8.5703125" style="11" customWidth="1"/>
    <col min="12286" max="12286" width="11.5703125" style="11" bestFit="1" customWidth="1"/>
    <col min="12287" max="12287" width="11" style="11" bestFit="1" customWidth="1"/>
    <col min="12288" max="12288" width="11" style="11" customWidth="1"/>
    <col min="12289" max="12289" width="23.7109375" style="11" bestFit="1" customWidth="1"/>
    <col min="12290" max="12290" width="18.140625" style="11" customWidth="1"/>
    <col min="12291" max="12291" width="12.140625" style="11" customWidth="1"/>
    <col min="12292" max="12292" width="12.28515625" style="11" customWidth="1"/>
    <col min="12293" max="12293" width="14.7109375" style="11" customWidth="1"/>
    <col min="12294" max="12294" width="15.5703125" style="11" customWidth="1"/>
    <col min="12295" max="12295" width="12.42578125" style="11" customWidth="1"/>
    <col min="12296" max="12298" width="13" style="11" customWidth="1"/>
    <col min="12299" max="12537" width="11.42578125" style="11"/>
    <col min="12538" max="12538" width="5.42578125" style="11" customWidth="1"/>
    <col min="12539" max="12539" width="12.42578125" style="11" bestFit="1" customWidth="1"/>
    <col min="12540" max="12541" width="8.5703125" style="11" customWidth="1"/>
    <col min="12542" max="12542" width="11.5703125" style="11" bestFit="1" customWidth="1"/>
    <col min="12543" max="12543" width="11" style="11" bestFit="1" customWidth="1"/>
    <col min="12544" max="12544" width="11" style="11" customWidth="1"/>
    <col min="12545" max="12545" width="23.7109375" style="11" bestFit="1" customWidth="1"/>
    <col min="12546" max="12546" width="18.140625" style="11" customWidth="1"/>
    <col min="12547" max="12547" width="12.140625" style="11" customWidth="1"/>
    <col min="12548" max="12548" width="12.28515625" style="11" customWidth="1"/>
    <col min="12549" max="12549" width="14.7109375" style="11" customWidth="1"/>
    <col min="12550" max="12550" width="15.5703125" style="11" customWidth="1"/>
    <col min="12551" max="12551" width="12.42578125" style="11" customWidth="1"/>
    <col min="12552" max="12554" width="13" style="11" customWidth="1"/>
    <col min="12555" max="12793" width="11.42578125" style="11"/>
    <col min="12794" max="12794" width="5.42578125" style="11" customWidth="1"/>
    <col min="12795" max="12795" width="12.42578125" style="11" bestFit="1" customWidth="1"/>
    <col min="12796" max="12797" width="8.5703125" style="11" customWidth="1"/>
    <col min="12798" max="12798" width="11.5703125" style="11" bestFit="1" customWidth="1"/>
    <col min="12799" max="12799" width="11" style="11" bestFit="1" customWidth="1"/>
    <col min="12800" max="12800" width="11" style="11" customWidth="1"/>
    <col min="12801" max="12801" width="23.7109375" style="11" bestFit="1" customWidth="1"/>
    <col min="12802" max="12802" width="18.140625" style="11" customWidth="1"/>
    <col min="12803" max="12803" width="12.140625" style="11" customWidth="1"/>
    <col min="12804" max="12804" width="12.28515625" style="11" customWidth="1"/>
    <col min="12805" max="12805" width="14.7109375" style="11" customWidth="1"/>
    <col min="12806" max="12806" width="15.5703125" style="11" customWidth="1"/>
    <col min="12807" max="12807" width="12.42578125" style="11" customWidth="1"/>
    <col min="12808" max="12810" width="13" style="11" customWidth="1"/>
    <col min="12811" max="13049" width="11.42578125" style="11"/>
    <col min="13050" max="13050" width="5.42578125" style="11" customWidth="1"/>
    <col min="13051" max="13051" width="12.42578125" style="11" bestFit="1" customWidth="1"/>
    <col min="13052" max="13053" width="8.5703125" style="11" customWidth="1"/>
    <col min="13054" max="13054" width="11.5703125" style="11" bestFit="1" customWidth="1"/>
    <col min="13055" max="13055" width="11" style="11" bestFit="1" customWidth="1"/>
    <col min="13056" max="13056" width="11" style="11" customWidth="1"/>
    <col min="13057" max="13057" width="23.7109375" style="11" bestFit="1" customWidth="1"/>
    <col min="13058" max="13058" width="18.140625" style="11" customWidth="1"/>
    <col min="13059" max="13059" width="12.140625" style="11" customWidth="1"/>
    <col min="13060" max="13060" width="12.28515625" style="11" customWidth="1"/>
    <col min="13061" max="13061" width="14.7109375" style="11" customWidth="1"/>
    <col min="13062" max="13062" width="15.5703125" style="11" customWidth="1"/>
    <col min="13063" max="13063" width="12.42578125" style="11" customWidth="1"/>
    <col min="13064" max="13066" width="13" style="11" customWidth="1"/>
    <col min="13067" max="13305" width="11.42578125" style="11"/>
    <col min="13306" max="13306" width="5.42578125" style="11" customWidth="1"/>
    <col min="13307" max="13307" width="12.42578125" style="11" bestFit="1" customWidth="1"/>
    <col min="13308" max="13309" width="8.5703125" style="11" customWidth="1"/>
    <col min="13310" max="13310" width="11.5703125" style="11" bestFit="1" customWidth="1"/>
    <col min="13311" max="13311" width="11" style="11" bestFit="1" customWidth="1"/>
    <col min="13312" max="13312" width="11" style="11" customWidth="1"/>
    <col min="13313" max="13313" width="23.7109375" style="11" bestFit="1" customWidth="1"/>
    <col min="13314" max="13314" width="18.140625" style="11" customWidth="1"/>
    <col min="13315" max="13315" width="12.140625" style="11" customWidth="1"/>
    <col min="13316" max="13316" width="12.28515625" style="11" customWidth="1"/>
    <col min="13317" max="13317" width="14.7109375" style="11" customWidth="1"/>
    <col min="13318" max="13318" width="15.5703125" style="11" customWidth="1"/>
    <col min="13319" max="13319" width="12.42578125" style="11" customWidth="1"/>
    <col min="13320" max="13322" width="13" style="11" customWidth="1"/>
    <col min="13323" max="13561" width="11.42578125" style="11"/>
    <col min="13562" max="13562" width="5.42578125" style="11" customWidth="1"/>
    <col min="13563" max="13563" width="12.42578125" style="11" bestFit="1" customWidth="1"/>
    <col min="13564" max="13565" width="8.5703125" style="11" customWidth="1"/>
    <col min="13566" max="13566" width="11.5703125" style="11" bestFit="1" customWidth="1"/>
    <col min="13567" max="13567" width="11" style="11" bestFit="1" customWidth="1"/>
    <col min="13568" max="13568" width="11" style="11" customWidth="1"/>
    <col min="13569" max="13569" width="23.7109375" style="11" bestFit="1" customWidth="1"/>
    <col min="13570" max="13570" width="18.140625" style="11" customWidth="1"/>
    <col min="13571" max="13571" width="12.140625" style="11" customWidth="1"/>
    <col min="13572" max="13572" width="12.28515625" style="11" customWidth="1"/>
    <col min="13573" max="13573" width="14.7109375" style="11" customWidth="1"/>
    <col min="13574" max="13574" width="15.5703125" style="11" customWidth="1"/>
    <col min="13575" max="13575" width="12.42578125" style="11" customWidth="1"/>
    <col min="13576" max="13578" width="13" style="11" customWidth="1"/>
    <col min="13579" max="13817" width="11.42578125" style="11"/>
    <col min="13818" max="13818" width="5.42578125" style="11" customWidth="1"/>
    <col min="13819" max="13819" width="12.42578125" style="11" bestFit="1" customWidth="1"/>
    <col min="13820" max="13821" width="8.5703125" style="11" customWidth="1"/>
    <col min="13822" max="13822" width="11.5703125" style="11" bestFit="1" customWidth="1"/>
    <col min="13823" max="13823" width="11" style="11" bestFit="1" customWidth="1"/>
    <col min="13824" max="13824" width="11" style="11" customWidth="1"/>
    <col min="13825" max="13825" width="23.7109375" style="11" bestFit="1" customWidth="1"/>
    <col min="13826" max="13826" width="18.140625" style="11" customWidth="1"/>
    <col min="13827" max="13827" width="12.140625" style="11" customWidth="1"/>
    <col min="13828" max="13828" width="12.28515625" style="11" customWidth="1"/>
    <col min="13829" max="13829" width="14.7109375" style="11" customWidth="1"/>
    <col min="13830" max="13830" width="15.5703125" style="11" customWidth="1"/>
    <col min="13831" max="13831" width="12.42578125" style="11" customWidth="1"/>
    <col min="13832" max="13834" width="13" style="11" customWidth="1"/>
    <col min="13835" max="14073" width="11.42578125" style="11"/>
    <col min="14074" max="14074" width="5.42578125" style="11" customWidth="1"/>
    <col min="14075" max="14075" width="12.42578125" style="11" bestFit="1" customWidth="1"/>
    <col min="14076" max="14077" width="8.5703125" style="11" customWidth="1"/>
    <col min="14078" max="14078" width="11.5703125" style="11" bestFit="1" customWidth="1"/>
    <col min="14079" max="14079" width="11" style="11" bestFit="1" customWidth="1"/>
    <col min="14080" max="14080" width="11" style="11" customWidth="1"/>
    <col min="14081" max="14081" width="23.7109375" style="11" bestFit="1" customWidth="1"/>
    <col min="14082" max="14082" width="18.140625" style="11" customWidth="1"/>
    <col min="14083" max="14083" width="12.140625" style="11" customWidth="1"/>
    <col min="14084" max="14084" width="12.28515625" style="11" customWidth="1"/>
    <col min="14085" max="14085" width="14.7109375" style="11" customWidth="1"/>
    <col min="14086" max="14086" width="15.5703125" style="11" customWidth="1"/>
    <col min="14087" max="14087" width="12.42578125" style="11" customWidth="1"/>
    <col min="14088" max="14090" width="13" style="11" customWidth="1"/>
    <col min="14091" max="14329" width="11.42578125" style="11"/>
    <col min="14330" max="14330" width="5.42578125" style="11" customWidth="1"/>
    <col min="14331" max="14331" width="12.42578125" style="11" bestFit="1" customWidth="1"/>
    <col min="14332" max="14333" width="8.5703125" style="11" customWidth="1"/>
    <col min="14334" max="14334" width="11.5703125" style="11" bestFit="1" customWidth="1"/>
    <col min="14335" max="14335" width="11" style="11" bestFit="1" customWidth="1"/>
    <col min="14336" max="14336" width="11" style="11" customWidth="1"/>
    <col min="14337" max="14337" width="23.7109375" style="11" bestFit="1" customWidth="1"/>
    <col min="14338" max="14338" width="18.140625" style="11" customWidth="1"/>
    <col min="14339" max="14339" width="12.140625" style="11" customWidth="1"/>
    <col min="14340" max="14340" width="12.28515625" style="11" customWidth="1"/>
    <col min="14341" max="14341" width="14.7109375" style="11" customWidth="1"/>
    <col min="14342" max="14342" width="15.5703125" style="11" customWidth="1"/>
    <col min="14343" max="14343" width="12.42578125" style="11" customWidth="1"/>
    <col min="14344" max="14346" width="13" style="11" customWidth="1"/>
    <col min="14347" max="14585" width="11.42578125" style="11"/>
    <col min="14586" max="14586" width="5.42578125" style="11" customWidth="1"/>
    <col min="14587" max="14587" width="12.42578125" style="11" bestFit="1" customWidth="1"/>
    <col min="14588" max="14589" width="8.5703125" style="11" customWidth="1"/>
    <col min="14590" max="14590" width="11.5703125" style="11" bestFit="1" customWidth="1"/>
    <col min="14591" max="14591" width="11" style="11" bestFit="1" customWidth="1"/>
    <col min="14592" max="14592" width="11" style="11" customWidth="1"/>
    <col min="14593" max="14593" width="23.7109375" style="11" bestFit="1" customWidth="1"/>
    <col min="14594" max="14594" width="18.140625" style="11" customWidth="1"/>
    <col min="14595" max="14595" width="12.140625" style="11" customWidth="1"/>
    <col min="14596" max="14596" width="12.28515625" style="11" customWidth="1"/>
    <col min="14597" max="14597" width="14.7109375" style="11" customWidth="1"/>
    <col min="14598" max="14598" width="15.5703125" style="11" customWidth="1"/>
    <col min="14599" max="14599" width="12.42578125" style="11" customWidth="1"/>
    <col min="14600" max="14602" width="13" style="11" customWidth="1"/>
    <col min="14603" max="14841" width="11.42578125" style="11"/>
    <col min="14842" max="14842" width="5.42578125" style="11" customWidth="1"/>
    <col min="14843" max="14843" width="12.42578125" style="11" bestFit="1" customWidth="1"/>
    <col min="14844" max="14845" width="8.5703125" style="11" customWidth="1"/>
    <col min="14846" max="14846" width="11.5703125" style="11" bestFit="1" customWidth="1"/>
    <col min="14847" max="14847" width="11" style="11" bestFit="1" customWidth="1"/>
    <col min="14848" max="14848" width="11" style="11" customWidth="1"/>
    <col min="14849" max="14849" width="23.7109375" style="11" bestFit="1" customWidth="1"/>
    <col min="14850" max="14850" width="18.140625" style="11" customWidth="1"/>
    <col min="14851" max="14851" width="12.140625" style="11" customWidth="1"/>
    <col min="14852" max="14852" width="12.28515625" style="11" customWidth="1"/>
    <col min="14853" max="14853" width="14.7109375" style="11" customWidth="1"/>
    <col min="14854" max="14854" width="15.5703125" style="11" customWidth="1"/>
    <col min="14855" max="14855" width="12.42578125" style="11" customWidth="1"/>
    <col min="14856" max="14858" width="13" style="11" customWidth="1"/>
    <col min="14859" max="15097" width="11.42578125" style="11"/>
    <col min="15098" max="15098" width="5.42578125" style="11" customWidth="1"/>
    <col min="15099" max="15099" width="12.42578125" style="11" bestFit="1" customWidth="1"/>
    <col min="15100" max="15101" width="8.5703125" style="11" customWidth="1"/>
    <col min="15102" max="15102" width="11.5703125" style="11" bestFit="1" customWidth="1"/>
    <col min="15103" max="15103" width="11" style="11" bestFit="1" customWidth="1"/>
    <col min="15104" max="15104" width="11" style="11" customWidth="1"/>
    <col min="15105" max="15105" width="23.7109375" style="11" bestFit="1" customWidth="1"/>
    <col min="15106" max="15106" width="18.140625" style="11" customWidth="1"/>
    <col min="15107" max="15107" width="12.140625" style="11" customWidth="1"/>
    <col min="15108" max="15108" width="12.28515625" style="11" customWidth="1"/>
    <col min="15109" max="15109" width="14.7109375" style="11" customWidth="1"/>
    <col min="15110" max="15110" width="15.5703125" style="11" customWidth="1"/>
    <col min="15111" max="15111" width="12.42578125" style="11" customWidth="1"/>
    <col min="15112" max="15114" width="13" style="11" customWidth="1"/>
    <col min="15115" max="15353" width="11.42578125" style="11"/>
    <col min="15354" max="15354" width="5.42578125" style="11" customWidth="1"/>
    <col min="15355" max="15355" width="12.42578125" style="11" bestFit="1" customWidth="1"/>
    <col min="15356" max="15357" width="8.5703125" style="11" customWidth="1"/>
    <col min="15358" max="15358" width="11.5703125" style="11" bestFit="1" customWidth="1"/>
    <col min="15359" max="15359" width="11" style="11" bestFit="1" customWidth="1"/>
    <col min="15360" max="15360" width="11" style="11" customWidth="1"/>
    <col min="15361" max="15361" width="23.7109375" style="11" bestFit="1" customWidth="1"/>
    <col min="15362" max="15362" width="18.140625" style="11" customWidth="1"/>
    <col min="15363" max="15363" width="12.140625" style="11" customWidth="1"/>
    <col min="15364" max="15364" width="12.28515625" style="11" customWidth="1"/>
    <col min="15365" max="15365" width="14.7109375" style="11" customWidth="1"/>
    <col min="15366" max="15366" width="15.5703125" style="11" customWidth="1"/>
    <col min="15367" max="15367" width="12.42578125" style="11" customWidth="1"/>
    <col min="15368" max="15370" width="13" style="11" customWidth="1"/>
    <col min="15371" max="15609" width="11.42578125" style="11"/>
    <col min="15610" max="15610" width="5.42578125" style="11" customWidth="1"/>
    <col min="15611" max="15611" width="12.42578125" style="11" bestFit="1" customWidth="1"/>
    <col min="15612" max="15613" width="8.5703125" style="11" customWidth="1"/>
    <col min="15614" max="15614" width="11.5703125" style="11" bestFit="1" customWidth="1"/>
    <col min="15615" max="15615" width="11" style="11" bestFit="1" customWidth="1"/>
    <col min="15616" max="15616" width="11" style="11" customWidth="1"/>
    <col min="15617" max="15617" width="23.7109375" style="11" bestFit="1" customWidth="1"/>
    <col min="15618" max="15618" width="18.140625" style="11" customWidth="1"/>
    <col min="15619" max="15619" width="12.140625" style="11" customWidth="1"/>
    <col min="15620" max="15620" width="12.28515625" style="11" customWidth="1"/>
    <col min="15621" max="15621" width="14.7109375" style="11" customWidth="1"/>
    <col min="15622" max="15622" width="15.5703125" style="11" customWidth="1"/>
    <col min="15623" max="15623" width="12.42578125" style="11" customWidth="1"/>
    <col min="15624" max="15626" width="13" style="11" customWidth="1"/>
    <col min="15627" max="15865" width="11.42578125" style="11"/>
    <col min="15866" max="15866" width="5.42578125" style="11" customWidth="1"/>
    <col min="15867" max="15867" width="12.42578125" style="11" bestFit="1" customWidth="1"/>
    <col min="15868" max="15869" width="8.5703125" style="11" customWidth="1"/>
    <col min="15870" max="15870" width="11.5703125" style="11" bestFit="1" customWidth="1"/>
    <col min="15871" max="15871" width="11" style="11" bestFit="1" customWidth="1"/>
    <col min="15872" max="15872" width="11" style="11" customWidth="1"/>
    <col min="15873" max="15873" width="23.7109375" style="11" bestFit="1" customWidth="1"/>
    <col min="15874" max="15874" width="18.140625" style="11" customWidth="1"/>
    <col min="15875" max="15875" width="12.140625" style="11" customWidth="1"/>
    <col min="15876" max="15876" width="12.28515625" style="11" customWidth="1"/>
    <col min="15877" max="15877" width="14.7109375" style="11" customWidth="1"/>
    <col min="15878" max="15878" width="15.5703125" style="11" customWidth="1"/>
    <col min="15879" max="15879" width="12.42578125" style="11" customWidth="1"/>
    <col min="15880" max="15882" width="13" style="11" customWidth="1"/>
    <col min="15883" max="16121" width="11.42578125" style="11"/>
    <col min="16122" max="16122" width="5.42578125" style="11" customWidth="1"/>
    <col min="16123" max="16123" width="12.42578125" style="11" bestFit="1" customWidth="1"/>
    <col min="16124" max="16125" width="8.5703125" style="11" customWidth="1"/>
    <col min="16126" max="16126" width="11.5703125" style="11" bestFit="1" customWidth="1"/>
    <col min="16127" max="16127" width="11" style="11" bestFit="1" customWidth="1"/>
    <col min="16128" max="16128" width="11" style="11" customWidth="1"/>
    <col min="16129" max="16129" width="23.7109375" style="11" bestFit="1" customWidth="1"/>
    <col min="16130" max="16130" width="18.140625" style="11" customWidth="1"/>
    <col min="16131" max="16131" width="12.140625" style="11" customWidth="1"/>
    <col min="16132" max="16132" width="12.28515625" style="11" customWidth="1"/>
    <col min="16133" max="16133" width="14.7109375" style="11" customWidth="1"/>
    <col min="16134" max="16134" width="15.5703125" style="11" customWidth="1"/>
    <col min="16135" max="16135" width="12.42578125" style="11" customWidth="1"/>
    <col min="16136" max="16138" width="13" style="11" customWidth="1"/>
    <col min="16139" max="16384" width="11.42578125" style="11"/>
  </cols>
  <sheetData>
    <row r="1" spans="1:11" s="23" customFormat="1" ht="25.5" customHeight="1" x14ac:dyDescent="0.25">
      <c r="A1" s="14" t="s">
        <v>232</v>
      </c>
      <c r="B1" s="14" t="s">
        <v>233</v>
      </c>
      <c r="C1" s="15" t="s">
        <v>234</v>
      </c>
      <c r="D1" s="16" t="s">
        <v>235</v>
      </c>
      <c r="E1" s="17" t="s">
        <v>236</v>
      </c>
      <c r="F1" s="18" t="s">
        <v>237</v>
      </c>
      <c r="G1" s="19" t="s">
        <v>238</v>
      </c>
      <c r="H1" s="20" t="s">
        <v>236</v>
      </c>
      <c r="I1" s="21" t="s">
        <v>239</v>
      </c>
      <c r="J1" s="22" t="s">
        <v>240</v>
      </c>
      <c r="K1" s="14" t="s">
        <v>232</v>
      </c>
    </row>
    <row r="2" spans="1:11" ht="16.5" customHeight="1" x14ac:dyDescent="0.25">
      <c r="A2" s="24">
        <v>43773</v>
      </c>
      <c r="B2" s="14" t="s">
        <v>54</v>
      </c>
      <c r="C2" s="25" t="s">
        <v>8</v>
      </c>
      <c r="D2" s="26"/>
      <c r="E2" s="27"/>
      <c r="F2" s="28"/>
      <c r="G2" s="29"/>
      <c r="H2" s="29"/>
      <c r="I2" s="30"/>
      <c r="J2" s="31"/>
      <c r="K2" s="24">
        <v>43773</v>
      </c>
    </row>
    <row r="3" spans="1:11" ht="16.5" customHeight="1" x14ac:dyDescent="0.25">
      <c r="A3" s="24">
        <v>43535</v>
      </c>
      <c r="B3" s="14" t="s">
        <v>56</v>
      </c>
      <c r="C3" s="25" t="s">
        <v>17</v>
      </c>
      <c r="D3" s="26"/>
      <c r="E3" s="27"/>
      <c r="F3" s="28"/>
      <c r="G3" s="29"/>
      <c r="H3" s="29"/>
      <c r="I3" s="30"/>
      <c r="J3" s="31"/>
      <c r="K3" s="24">
        <v>43535</v>
      </c>
    </row>
    <row r="4" spans="1:11" ht="16.5" customHeight="1" x14ac:dyDescent="0.25">
      <c r="A4" s="24">
        <v>44011</v>
      </c>
      <c r="B4" s="14" t="s">
        <v>58</v>
      </c>
      <c r="C4" s="25" t="s">
        <v>21</v>
      </c>
      <c r="D4" s="26"/>
      <c r="E4" s="27"/>
      <c r="F4" s="28"/>
      <c r="G4" s="29"/>
      <c r="H4" s="29"/>
      <c r="I4" s="30"/>
      <c r="J4" s="31"/>
      <c r="K4" s="24">
        <v>44011</v>
      </c>
    </row>
    <row r="5" spans="1:11" ht="16.5" customHeight="1" x14ac:dyDescent="0.25">
      <c r="A5" s="24">
        <v>44081</v>
      </c>
      <c r="B5" s="14" t="s">
        <v>60</v>
      </c>
      <c r="C5" s="25" t="s">
        <v>41</v>
      </c>
      <c r="D5" s="26"/>
      <c r="E5" s="27"/>
      <c r="F5" s="28"/>
      <c r="G5" s="29"/>
      <c r="H5" s="29"/>
      <c r="I5" s="30"/>
      <c r="J5" s="31"/>
      <c r="K5" s="24">
        <v>44081</v>
      </c>
    </row>
    <row r="6" spans="1:11" ht="16.5" customHeight="1" x14ac:dyDescent="0.25">
      <c r="A6" s="24">
        <v>43738</v>
      </c>
      <c r="B6" s="14" t="s">
        <v>62</v>
      </c>
      <c r="C6" s="25" t="s">
        <v>64</v>
      </c>
      <c r="D6" s="26"/>
      <c r="E6" s="27"/>
      <c r="F6" s="28"/>
      <c r="G6" s="29"/>
      <c r="H6" s="29"/>
      <c r="I6" s="30"/>
      <c r="J6" s="31"/>
      <c r="K6" s="24">
        <v>43738</v>
      </c>
    </row>
    <row r="7" spans="1:11" ht="16.5" customHeight="1" x14ac:dyDescent="0.25">
      <c r="A7" s="24">
        <v>44018</v>
      </c>
      <c r="B7" s="14" t="s">
        <v>65</v>
      </c>
      <c r="C7" s="25" t="s">
        <v>67</v>
      </c>
      <c r="D7" s="26"/>
      <c r="E7" s="27"/>
      <c r="F7" s="28"/>
      <c r="G7" s="29"/>
      <c r="H7" s="29"/>
      <c r="I7" s="30"/>
      <c r="J7" s="31"/>
      <c r="K7" s="24">
        <v>44018</v>
      </c>
    </row>
    <row r="8" spans="1:11" ht="16.5" customHeight="1" x14ac:dyDescent="0.25">
      <c r="A8" s="24">
        <v>43647</v>
      </c>
      <c r="B8" s="14" t="s">
        <v>68</v>
      </c>
      <c r="C8" s="25" t="s">
        <v>70</v>
      </c>
      <c r="D8" s="26"/>
      <c r="E8" s="27"/>
      <c r="F8" s="28"/>
      <c r="G8" s="29"/>
      <c r="H8" s="29"/>
      <c r="I8" s="30"/>
      <c r="J8" s="31"/>
      <c r="K8" s="24">
        <v>43647</v>
      </c>
    </row>
    <row r="9" spans="1:11" ht="16.5" customHeight="1" x14ac:dyDescent="0.25">
      <c r="A9" s="24">
        <v>43508</v>
      </c>
      <c r="B9" s="14" t="s">
        <v>71</v>
      </c>
      <c r="C9" s="25" t="s">
        <v>73</v>
      </c>
      <c r="D9" s="26"/>
      <c r="E9" s="27"/>
      <c r="F9" s="28"/>
      <c r="G9" s="29"/>
      <c r="H9" s="29"/>
      <c r="I9" s="30"/>
      <c r="J9" s="31"/>
      <c r="K9" s="24">
        <v>43508</v>
      </c>
    </row>
    <row r="10" spans="1:11" ht="16.5" customHeight="1" x14ac:dyDescent="0.25">
      <c r="A10" s="24">
        <v>44347</v>
      </c>
      <c r="B10" s="32" t="s">
        <v>241</v>
      </c>
      <c r="C10" s="25" t="s">
        <v>242</v>
      </c>
      <c r="D10" s="26"/>
      <c r="E10" s="27"/>
      <c r="F10" s="28"/>
      <c r="G10" s="29"/>
      <c r="H10" s="29"/>
      <c r="I10" s="30"/>
      <c r="J10" s="31"/>
      <c r="K10" s="24">
        <v>44347</v>
      </c>
    </row>
    <row r="11" spans="1:11" ht="16.5" customHeight="1" x14ac:dyDescent="0.25">
      <c r="A11" s="24">
        <v>43647</v>
      </c>
      <c r="B11" s="14" t="s">
        <v>74</v>
      </c>
      <c r="C11" s="25" t="s">
        <v>76</v>
      </c>
      <c r="D11" s="26"/>
      <c r="E11" s="27"/>
      <c r="F11" s="28"/>
      <c r="G11" s="29"/>
      <c r="H11" s="29"/>
      <c r="I11" s="30"/>
      <c r="J11" s="31"/>
      <c r="K11" s="24">
        <v>43647</v>
      </c>
    </row>
    <row r="12" spans="1:11" ht="16.5" customHeight="1" x14ac:dyDescent="0.25">
      <c r="A12" s="24">
        <v>44340</v>
      </c>
      <c r="B12" s="32" t="s">
        <v>243</v>
      </c>
      <c r="C12" s="25" t="s">
        <v>244</v>
      </c>
      <c r="D12" s="26"/>
      <c r="E12" s="27"/>
      <c r="F12" s="28"/>
      <c r="G12" s="29"/>
      <c r="H12" s="29"/>
      <c r="I12" s="30"/>
      <c r="J12" s="31"/>
      <c r="K12" s="24">
        <v>44340</v>
      </c>
    </row>
    <row r="13" spans="1:11" ht="16.5" customHeight="1" x14ac:dyDescent="0.25">
      <c r="A13" s="24">
        <v>43851</v>
      </c>
      <c r="B13" s="14" t="s">
        <v>77</v>
      </c>
      <c r="C13" s="25" t="s">
        <v>79</v>
      </c>
      <c r="D13" s="26"/>
      <c r="E13" s="27"/>
      <c r="F13" s="28"/>
      <c r="G13" s="29"/>
      <c r="H13" s="29"/>
      <c r="I13" s="30"/>
      <c r="J13" s="31"/>
      <c r="K13" s="24">
        <v>43851</v>
      </c>
    </row>
    <row r="14" spans="1:11" ht="16.5" customHeight="1" x14ac:dyDescent="0.25">
      <c r="A14" s="24">
        <v>44046</v>
      </c>
      <c r="B14" s="14" t="s">
        <v>80</v>
      </c>
      <c r="C14" s="25" t="s">
        <v>19</v>
      </c>
      <c r="D14" s="26"/>
      <c r="E14" s="27"/>
      <c r="F14" s="28"/>
      <c r="G14" s="29"/>
      <c r="H14" s="29"/>
      <c r="I14" s="30"/>
      <c r="J14" s="31"/>
      <c r="K14" s="24">
        <v>44046</v>
      </c>
    </row>
    <row r="15" spans="1:11" ht="16.5" customHeight="1" x14ac:dyDescent="0.25">
      <c r="A15" s="24">
        <v>43892</v>
      </c>
      <c r="B15" s="14" t="s">
        <v>82</v>
      </c>
      <c r="C15" s="33" t="s">
        <v>1</v>
      </c>
      <c r="D15" s="26"/>
      <c r="E15" s="27"/>
      <c r="F15" s="28"/>
      <c r="G15" s="29"/>
      <c r="H15" s="29"/>
      <c r="I15" s="30"/>
      <c r="J15" s="31"/>
      <c r="K15" s="24">
        <v>43892</v>
      </c>
    </row>
    <row r="16" spans="1:11" ht="16.5" customHeight="1" x14ac:dyDescent="0.25">
      <c r="A16" s="24">
        <v>44011</v>
      </c>
      <c r="B16" s="14" t="s">
        <v>84</v>
      </c>
      <c r="C16" s="25" t="s">
        <v>43</v>
      </c>
      <c r="D16" s="26"/>
      <c r="E16" s="27"/>
      <c r="F16" s="28"/>
      <c r="G16" s="29"/>
      <c r="H16" s="29"/>
      <c r="I16" s="30"/>
      <c r="J16" s="31"/>
      <c r="K16" s="24">
        <v>44011</v>
      </c>
    </row>
    <row r="17" spans="1:11" ht="16.5" customHeight="1" x14ac:dyDescent="0.25">
      <c r="A17" s="24">
        <v>44039</v>
      </c>
      <c r="B17" s="14" t="s">
        <v>86</v>
      </c>
      <c r="C17" s="25" t="s">
        <v>2</v>
      </c>
      <c r="D17" s="26"/>
      <c r="E17" s="27"/>
      <c r="F17" s="28"/>
      <c r="G17" s="29"/>
      <c r="H17" s="29"/>
      <c r="I17" s="30"/>
      <c r="J17" s="31"/>
      <c r="K17" s="24">
        <v>44039</v>
      </c>
    </row>
    <row r="18" spans="1:11" ht="16.5" customHeight="1" x14ac:dyDescent="0.25">
      <c r="A18" s="24">
        <v>43801</v>
      </c>
      <c r="B18" s="14" t="s">
        <v>88</v>
      </c>
      <c r="C18" s="25" t="s">
        <v>7</v>
      </c>
      <c r="D18" s="26"/>
      <c r="E18" s="27"/>
      <c r="F18" s="28"/>
      <c r="G18" s="29"/>
      <c r="H18" s="29"/>
      <c r="I18" s="30"/>
      <c r="J18" s="31"/>
      <c r="K18" s="24">
        <v>43801</v>
      </c>
    </row>
    <row r="19" spans="1:11" ht="16.5" customHeight="1" x14ac:dyDescent="0.25">
      <c r="A19" s="24">
        <v>44137</v>
      </c>
      <c r="B19" s="14" t="s">
        <v>90</v>
      </c>
      <c r="C19" s="25" t="s">
        <v>92</v>
      </c>
      <c r="D19" s="26"/>
      <c r="E19" s="27"/>
      <c r="F19" s="28"/>
      <c r="G19" s="29"/>
      <c r="H19" s="29"/>
      <c r="I19" s="30"/>
      <c r="J19" s="31"/>
      <c r="K19" s="24">
        <v>44137</v>
      </c>
    </row>
    <row r="20" spans="1:11" ht="16.5" customHeight="1" x14ac:dyDescent="0.25">
      <c r="A20" s="24">
        <v>43556</v>
      </c>
      <c r="B20" s="14" t="s">
        <v>93</v>
      </c>
      <c r="C20" s="25" t="s">
        <v>95</v>
      </c>
      <c r="D20" s="26"/>
      <c r="E20" s="27"/>
      <c r="F20" s="28"/>
      <c r="G20" s="29"/>
      <c r="H20" s="29"/>
      <c r="I20" s="30"/>
      <c r="J20" s="31"/>
      <c r="K20" s="24">
        <v>43556</v>
      </c>
    </row>
    <row r="21" spans="1:11" ht="16.5" customHeight="1" x14ac:dyDescent="0.25">
      <c r="A21" s="24">
        <v>43787</v>
      </c>
      <c r="B21" s="14" t="s">
        <v>96</v>
      </c>
      <c r="C21" s="25" t="s">
        <v>98</v>
      </c>
      <c r="D21" s="26"/>
      <c r="E21" s="27"/>
      <c r="F21" s="28"/>
      <c r="G21" s="29"/>
      <c r="H21" s="29"/>
      <c r="I21" s="30"/>
      <c r="J21" s="31"/>
      <c r="K21" s="24">
        <v>43787</v>
      </c>
    </row>
    <row r="22" spans="1:11" ht="16.5" customHeight="1" x14ac:dyDescent="0.25">
      <c r="A22" s="24">
        <v>43724</v>
      </c>
      <c r="B22" s="14" t="s">
        <v>99</v>
      </c>
      <c r="C22" s="25" t="s">
        <v>101</v>
      </c>
      <c r="D22" s="26"/>
      <c r="E22" s="27"/>
      <c r="F22" s="28"/>
      <c r="G22" s="29"/>
      <c r="H22" s="29"/>
      <c r="I22" s="30"/>
      <c r="J22" s="31"/>
      <c r="K22" s="24">
        <v>43724</v>
      </c>
    </row>
    <row r="23" spans="1:11" ht="16.5" customHeight="1" x14ac:dyDescent="0.25">
      <c r="A23" s="24">
        <v>44025</v>
      </c>
      <c r="B23" s="14" t="s">
        <v>102</v>
      </c>
      <c r="C23" s="25" t="s">
        <v>18</v>
      </c>
      <c r="D23" s="26"/>
      <c r="E23" s="27"/>
      <c r="F23" s="28"/>
      <c r="G23" s="29"/>
      <c r="H23" s="29"/>
      <c r="I23" s="30"/>
      <c r="J23" s="31"/>
      <c r="K23" s="24">
        <v>44025</v>
      </c>
    </row>
    <row r="24" spans="1:11" ht="16.5" customHeight="1" x14ac:dyDescent="0.25">
      <c r="A24" s="24">
        <v>44116</v>
      </c>
      <c r="B24" s="14" t="s">
        <v>104</v>
      </c>
      <c r="C24" s="25" t="s">
        <v>26</v>
      </c>
      <c r="D24" s="26"/>
      <c r="E24" s="27"/>
      <c r="F24" s="28"/>
      <c r="G24" s="29"/>
      <c r="H24" s="29"/>
      <c r="I24" s="30"/>
      <c r="J24" s="31"/>
      <c r="K24" s="24">
        <v>44116</v>
      </c>
    </row>
    <row r="25" spans="1:11" ht="16.5" customHeight="1" x14ac:dyDescent="0.25">
      <c r="A25" s="24">
        <v>43605</v>
      </c>
      <c r="B25" s="14" t="s">
        <v>106</v>
      </c>
      <c r="C25" s="25" t="s">
        <v>10</v>
      </c>
      <c r="D25" s="26"/>
      <c r="E25" s="27"/>
      <c r="F25" s="28"/>
      <c r="G25" s="29"/>
      <c r="H25" s="29"/>
      <c r="I25" s="30"/>
      <c r="J25" s="31"/>
      <c r="K25" s="24">
        <v>43605</v>
      </c>
    </row>
    <row r="26" spans="1:11" ht="16.5" customHeight="1" x14ac:dyDescent="0.25">
      <c r="A26" s="24">
        <v>43871</v>
      </c>
      <c r="B26" s="14" t="s">
        <v>108</v>
      </c>
      <c r="C26" s="33" t="s">
        <v>45</v>
      </c>
      <c r="D26" s="26"/>
      <c r="E26" s="27"/>
      <c r="F26" s="28"/>
      <c r="G26" s="29"/>
      <c r="H26" s="29"/>
      <c r="I26" s="30"/>
      <c r="J26" s="31"/>
      <c r="K26" s="24">
        <v>43871</v>
      </c>
    </row>
    <row r="27" spans="1:11" ht="16.5" customHeight="1" x14ac:dyDescent="0.25">
      <c r="A27" s="24">
        <v>43997</v>
      </c>
      <c r="B27" s="14" t="s">
        <v>110</v>
      </c>
      <c r="C27" s="25" t="s">
        <v>112</v>
      </c>
      <c r="D27" s="26"/>
      <c r="E27" s="27"/>
      <c r="F27" s="28"/>
      <c r="G27" s="29"/>
      <c r="H27" s="29"/>
      <c r="I27" s="30"/>
      <c r="J27" s="31"/>
      <c r="K27" s="24">
        <v>43997</v>
      </c>
    </row>
    <row r="28" spans="1:11" ht="16.5" customHeight="1" x14ac:dyDescent="0.25">
      <c r="A28" s="24">
        <v>43794</v>
      </c>
      <c r="B28" s="14" t="s">
        <v>113</v>
      </c>
      <c r="C28" s="25" t="s">
        <v>115</v>
      </c>
      <c r="D28" s="26"/>
      <c r="E28" s="27"/>
      <c r="F28" s="28"/>
      <c r="G28" s="29"/>
      <c r="H28" s="29"/>
      <c r="I28" s="30"/>
      <c r="J28" s="31"/>
      <c r="K28" s="24">
        <v>43794</v>
      </c>
    </row>
    <row r="29" spans="1:11" ht="16.5" customHeight="1" x14ac:dyDescent="0.25">
      <c r="A29" s="24">
        <v>43619</v>
      </c>
      <c r="B29" s="14" t="s">
        <v>116</v>
      </c>
      <c r="C29" s="25" t="s">
        <v>118</v>
      </c>
      <c r="D29" s="26"/>
      <c r="E29" s="27"/>
      <c r="F29" s="28"/>
      <c r="G29" s="29"/>
      <c r="H29" s="29"/>
      <c r="I29" s="30"/>
      <c r="J29" s="31"/>
      <c r="K29" s="24">
        <v>43619</v>
      </c>
    </row>
    <row r="30" spans="1:11" ht="16.5" customHeight="1" x14ac:dyDescent="0.25">
      <c r="A30" s="24">
        <v>43627</v>
      </c>
      <c r="B30" s="14" t="s">
        <v>122</v>
      </c>
      <c r="C30" s="25" t="s">
        <v>124</v>
      </c>
      <c r="D30" s="26"/>
      <c r="E30" s="27"/>
      <c r="F30" s="28"/>
      <c r="G30" s="29"/>
      <c r="H30" s="29"/>
      <c r="I30" s="30"/>
      <c r="J30" s="31"/>
      <c r="K30" s="24">
        <v>43627</v>
      </c>
    </row>
    <row r="31" spans="1:11" ht="16.5" customHeight="1" x14ac:dyDescent="0.25">
      <c r="A31" s="24">
        <v>43892</v>
      </c>
      <c r="B31" s="14" t="s">
        <v>125</v>
      </c>
      <c r="C31" s="33" t="s">
        <v>4</v>
      </c>
      <c r="D31" s="26"/>
      <c r="E31" s="27"/>
      <c r="F31" s="28"/>
      <c r="G31" s="29"/>
      <c r="H31" s="29"/>
      <c r="I31" s="30"/>
      <c r="J31" s="31"/>
      <c r="K31" s="24">
        <v>43892</v>
      </c>
    </row>
    <row r="32" spans="1:11" ht="16.5" customHeight="1" x14ac:dyDescent="0.25">
      <c r="A32" s="24">
        <v>43591</v>
      </c>
      <c r="B32" s="14" t="s">
        <v>127</v>
      </c>
      <c r="C32" s="25" t="s">
        <v>129</v>
      </c>
      <c r="D32" s="26"/>
      <c r="E32" s="27"/>
      <c r="F32" s="28"/>
      <c r="G32" s="29"/>
      <c r="H32" s="29"/>
      <c r="I32" s="30"/>
      <c r="J32" s="31"/>
      <c r="K32" s="24">
        <v>43591</v>
      </c>
    </row>
    <row r="33" spans="1:11" ht="16.5" customHeight="1" x14ac:dyDescent="0.25">
      <c r="A33" s="24">
        <v>44309</v>
      </c>
      <c r="B33" s="32" t="s">
        <v>130</v>
      </c>
      <c r="C33" s="25" t="s">
        <v>132</v>
      </c>
      <c r="D33" s="26"/>
      <c r="E33" s="27"/>
      <c r="F33" s="28"/>
      <c r="G33" s="29"/>
      <c r="H33" s="29"/>
      <c r="I33" s="30"/>
      <c r="J33" s="31"/>
      <c r="K33" s="24">
        <v>44309</v>
      </c>
    </row>
    <row r="34" spans="1:11" ht="16.5" customHeight="1" x14ac:dyDescent="0.25">
      <c r="A34" s="24">
        <v>43781</v>
      </c>
      <c r="B34" s="14" t="s">
        <v>133</v>
      </c>
      <c r="C34" s="25" t="s">
        <v>28</v>
      </c>
      <c r="D34" s="26"/>
      <c r="E34" s="27"/>
      <c r="F34" s="28"/>
      <c r="G34" s="29"/>
      <c r="H34" s="29"/>
      <c r="I34" s="30"/>
      <c r="J34" s="31"/>
      <c r="K34" s="24">
        <v>43781</v>
      </c>
    </row>
    <row r="35" spans="1:11" ht="16.5" customHeight="1" x14ac:dyDescent="0.25">
      <c r="A35" s="24">
        <v>44088</v>
      </c>
      <c r="B35" s="14" t="s">
        <v>135</v>
      </c>
      <c r="C35" s="25" t="s">
        <v>42</v>
      </c>
      <c r="D35" s="26"/>
      <c r="E35" s="27"/>
      <c r="F35" s="28"/>
      <c r="G35" s="29"/>
      <c r="H35" s="29"/>
      <c r="I35" s="30"/>
      <c r="J35" s="31"/>
      <c r="K35" s="24">
        <v>44088</v>
      </c>
    </row>
    <row r="36" spans="1:11" ht="16.5" customHeight="1" x14ac:dyDescent="0.25">
      <c r="A36" s="24">
        <v>43787</v>
      </c>
      <c r="B36" s="14" t="s">
        <v>137</v>
      </c>
      <c r="C36" s="25" t="s">
        <v>139</v>
      </c>
      <c r="D36" s="26"/>
      <c r="E36" s="27"/>
      <c r="F36" s="28"/>
      <c r="G36" s="29"/>
      <c r="H36" s="29"/>
      <c r="I36" s="30"/>
      <c r="J36" s="31"/>
      <c r="K36" s="24">
        <v>43787</v>
      </c>
    </row>
    <row r="37" spans="1:11" ht="16.5" customHeight="1" x14ac:dyDescent="0.25">
      <c r="A37" s="24">
        <v>43627</v>
      </c>
      <c r="B37" s="14" t="s">
        <v>140</v>
      </c>
      <c r="C37" s="25" t="s">
        <v>142</v>
      </c>
      <c r="D37" s="26"/>
      <c r="E37" s="27"/>
      <c r="F37" s="28"/>
      <c r="G37" s="29"/>
      <c r="H37" s="29"/>
      <c r="I37" s="30"/>
      <c r="J37" s="31"/>
      <c r="K37" s="24">
        <v>43627</v>
      </c>
    </row>
    <row r="38" spans="1:11" ht="16.5" customHeight="1" x14ac:dyDescent="0.25">
      <c r="A38" s="24">
        <v>43878</v>
      </c>
      <c r="B38" s="14" t="s">
        <v>143</v>
      </c>
      <c r="C38" s="33" t="s">
        <v>44</v>
      </c>
      <c r="D38" s="26"/>
      <c r="E38" s="27"/>
      <c r="F38" s="28"/>
      <c r="G38" s="29"/>
      <c r="H38" s="29"/>
      <c r="I38" s="30"/>
      <c r="J38" s="31"/>
      <c r="K38" s="24">
        <v>43878</v>
      </c>
    </row>
    <row r="39" spans="1:11" ht="16.5" customHeight="1" x14ac:dyDescent="0.25">
      <c r="A39" s="24">
        <v>44018</v>
      </c>
      <c r="B39" s="14" t="s">
        <v>145</v>
      </c>
      <c r="C39" s="25" t="s">
        <v>147</v>
      </c>
      <c r="D39" s="26"/>
      <c r="E39" s="27"/>
      <c r="F39" s="28"/>
      <c r="G39" s="29"/>
      <c r="H39" s="29"/>
      <c r="I39" s="30"/>
      <c r="J39" s="31"/>
      <c r="K39" s="24">
        <v>44018</v>
      </c>
    </row>
    <row r="40" spans="1:11" ht="16.5" customHeight="1" x14ac:dyDescent="0.25">
      <c r="A40" s="24">
        <v>43598</v>
      </c>
      <c r="B40" s="14" t="s">
        <v>148</v>
      </c>
      <c r="C40" s="25" t="s">
        <v>150</v>
      </c>
      <c r="D40" s="26"/>
      <c r="E40" s="27"/>
      <c r="F40" s="28"/>
      <c r="G40" s="29"/>
      <c r="H40" s="29"/>
      <c r="I40" s="30"/>
      <c r="J40" s="31"/>
      <c r="K40" s="24">
        <v>43598</v>
      </c>
    </row>
    <row r="41" spans="1:11" ht="16.5" customHeight="1" x14ac:dyDescent="0.25">
      <c r="A41" s="24">
        <v>44088</v>
      </c>
      <c r="B41" s="14" t="s">
        <v>151</v>
      </c>
      <c r="C41" s="25" t="s">
        <v>23</v>
      </c>
      <c r="D41" s="26"/>
      <c r="E41" s="27"/>
      <c r="F41" s="28"/>
      <c r="G41" s="29"/>
      <c r="H41" s="29"/>
      <c r="I41" s="30"/>
      <c r="J41" s="31"/>
      <c r="K41" s="24">
        <v>44088</v>
      </c>
    </row>
    <row r="42" spans="1:11" ht="16.5" customHeight="1" x14ac:dyDescent="0.25">
      <c r="A42" s="24">
        <v>43631</v>
      </c>
      <c r="B42" s="14" t="s">
        <v>153</v>
      </c>
      <c r="C42" s="25" t="s">
        <v>155</v>
      </c>
      <c r="D42" s="26"/>
      <c r="E42" s="27"/>
      <c r="F42" s="28"/>
      <c r="G42" s="29"/>
      <c r="H42" s="29"/>
      <c r="I42" s="30"/>
      <c r="J42" s="31"/>
      <c r="K42" s="24">
        <v>43631</v>
      </c>
    </row>
    <row r="43" spans="1:11" ht="16.5" customHeight="1" x14ac:dyDescent="0.25">
      <c r="A43" s="24">
        <v>43731</v>
      </c>
      <c r="B43" s="14" t="s">
        <v>156</v>
      </c>
      <c r="C43" s="25" t="s">
        <v>158</v>
      </c>
      <c r="D43" s="26"/>
      <c r="E43" s="27"/>
      <c r="F43" s="28"/>
      <c r="G43" s="29"/>
      <c r="H43" s="29"/>
      <c r="I43" s="30"/>
      <c r="J43" s="31"/>
      <c r="K43" s="24">
        <v>43731</v>
      </c>
    </row>
    <row r="44" spans="1:11" ht="16.5" customHeight="1" x14ac:dyDescent="0.25">
      <c r="A44" s="24">
        <v>44025</v>
      </c>
      <c r="B44" s="14" t="s">
        <v>159</v>
      </c>
      <c r="C44" s="25" t="s">
        <v>161</v>
      </c>
      <c r="D44" s="26"/>
      <c r="E44" s="27"/>
      <c r="F44" s="28"/>
      <c r="G44" s="29"/>
      <c r="H44" s="29"/>
      <c r="I44" s="30"/>
      <c r="J44" s="31"/>
      <c r="K44" s="24">
        <v>44025</v>
      </c>
    </row>
    <row r="45" spans="1:11" ht="16.5" customHeight="1" x14ac:dyDescent="0.25">
      <c r="A45" s="24">
        <v>43984</v>
      </c>
      <c r="B45" s="14" t="s">
        <v>162</v>
      </c>
      <c r="C45" s="25" t="s">
        <v>164</v>
      </c>
      <c r="D45" s="26"/>
      <c r="E45" s="27"/>
      <c r="F45" s="28"/>
      <c r="G45" s="29"/>
      <c r="H45" s="29"/>
      <c r="I45" s="30"/>
      <c r="J45" s="31"/>
      <c r="K45" s="24">
        <v>43984</v>
      </c>
    </row>
    <row r="46" spans="1:11" ht="16.5" customHeight="1" x14ac:dyDescent="0.25">
      <c r="A46" s="24">
        <v>43781</v>
      </c>
      <c r="B46" s="14" t="s">
        <v>165</v>
      </c>
      <c r="C46" s="25" t="s">
        <v>14</v>
      </c>
      <c r="D46" s="26"/>
      <c r="E46" s="27"/>
      <c r="F46" s="28"/>
      <c r="G46" s="29"/>
      <c r="H46" s="29"/>
      <c r="I46" s="30"/>
      <c r="J46" s="31"/>
      <c r="K46" s="24">
        <v>43781</v>
      </c>
    </row>
    <row r="47" spans="1:11" ht="16.5" customHeight="1" x14ac:dyDescent="0.25">
      <c r="A47" s="24">
        <v>43997</v>
      </c>
      <c r="B47" s="14" t="s">
        <v>119</v>
      </c>
      <c r="C47" s="25" t="s">
        <v>247</v>
      </c>
      <c r="D47" s="26"/>
      <c r="E47" s="27"/>
      <c r="F47" s="28"/>
      <c r="G47" s="29"/>
      <c r="H47" s="29"/>
      <c r="I47" s="30"/>
      <c r="J47" s="31"/>
      <c r="K47" s="24">
        <v>43997</v>
      </c>
    </row>
    <row r="48" spans="1:11" ht="16.5" customHeight="1" x14ac:dyDescent="0.25">
      <c r="A48" s="24">
        <v>43984</v>
      </c>
      <c r="B48" s="14" t="s">
        <v>167</v>
      </c>
      <c r="C48" s="25" t="s">
        <v>22</v>
      </c>
      <c r="D48" s="26"/>
      <c r="E48" s="27"/>
      <c r="F48" s="28"/>
      <c r="G48" s="29"/>
      <c r="H48" s="29"/>
      <c r="I48" s="30"/>
      <c r="J48" s="31"/>
      <c r="K48" s="24">
        <v>43984</v>
      </c>
    </row>
    <row r="49" spans="1:11" ht="16.5" customHeight="1" x14ac:dyDescent="0.25">
      <c r="A49" s="24">
        <v>43731</v>
      </c>
      <c r="B49" s="14" t="s">
        <v>169</v>
      </c>
      <c r="C49" s="25" t="s">
        <v>171</v>
      </c>
      <c r="D49" s="26"/>
      <c r="E49" s="27"/>
      <c r="F49" s="28"/>
      <c r="G49" s="29"/>
      <c r="H49" s="29"/>
      <c r="I49" s="30"/>
      <c r="J49" s="31"/>
      <c r="K49" s="24">
        <v>43731</v>
      </c>
    </row>
    <row r="50" spans="1:11" ht="16.5" customHeight="1" x14ac:dyDescent="0.25">
      <c r="A50" s="24">
        <v>43647</v>
      </c>
      <c r="B50" s="14" t="s">
        <v>172</v>
      </c>
      <c r="C50" s="25" t="s">
        <v>30</v>
      </c>
      <c r="D50" s="26"/>
      <c r="E50" s="27"/>
      <c r="F50" s="28"/>
      <c r="G50" s="29"/>
      <c r="H50" s="29"/>
      <c r="I50" s="30"/>
      <c r="J50" s="31"/>
      <c r="K50" s="24">
        <v>43647</v>
      </c>
    </row>
    <row r="51" spans="1:11" ht="16.5" customHeight="1" x14ac:dyDescent="0.25">
      <c r="A51" s="24">
        <v>44172</v>
      </c>
      <c r="B51" s="32" t="s">
        <v>174</v>
      </c>
      <c r="C51" s="25" t="s">
        <v>40</v>
      </c>
      <c r="D51" s="26"/>
      <c r="E51" s="27"/>
      <c r="F51" s="28"/>
      <c r="G51" s="29"/>
      <c r="H51" s="29"/>
      <c r="I51" s="30"/>
      <c r="J51" s="31"/>
      <c r="K51" s="24">
        <v>44172</v>
      </c>
    </row>
    <row r="52" spans="1:11" ht="16.5" customHeight="1" x14ac:dyDescent="0.25">
      <c r="A52" s="24">
        <v>43647</v>
      </c>
      <c r="B52" s="14" t="s">
        <v>177</v>
      </c>
      <c r="C52" s="25" t="s">
        <v>16</v>
      </c>
      <c r="D52" s="26"/>
      <c r="E52" s="27"/>
      <c r="F52" s="28"/>
      <c r="G52" s="29"/>
      <c r="H52" s="29"/>
      <c r="I52" s="30"/>
      <c r="J52" s="31"/>
      <c r="K52" s="24">
        <v>43647</v>
      </c>
    </row>
    <row r="53" spans="1:11" ht="16.5" customHeight="1" x14ac:dyDescent="0.25">
      <c r="A53" s="24">
        <v>43739</v>
      </c>
      <c r="B53" s="14" t="s">
        <v>179</v>
      </c>
      <c r="C53" s="25" t="s">
        <v>181</v>
      </c>
      <c r="D53" s="26"/>
      <c r="E53" s="27"/>
      <c r="F53" s="28"/>
      <c r="G53" s="29"/>
      <c r="H53" s="29"/>
      <c r="I53" s="30"/>
      <c r="J53" s="31"/>
      <c r="K53" s="24">
        <v>43739</v>
      </c>
    </row>
    <row r="54" spans="1:11" ht="16.5" customHeight="1" x14ac:dyDescent="0.25">
      <c r="A54" s="24">
        <v>43619</v>
      </c>
      <c r="B54" s="14" t="s">
        <v>182</v>
      </c>
      <c r="C54" s="25" t="s">
        <v>11</v>
      </c>
      <c r="D54" s="26"/>
      <c r="E54" s="27"/>
      <c r="F54" s="28"/>
      <c r="G54" s="29"/>
      <c r="H54" s="29"/>
      <c r="I54" s="30"/>
      <c r="J54" s="31"/>
      <c r="K54" s="24">
        <v>43619</v>
      </c>
    </row>
    <row r="55" spans="1:11" ht="16.5" customHeight="1" x14ac:dyDescent="0.25">
      <c r="A55" s="24">
        <v>43794</v>
      </c>
      <c r="B55" s="14" t="s">
        <v>184</v>
      </c>
      <c r="C55" s="25" t="s">
        <v>186</v>
      </c>
      <c r="D55" s="26"/>
      <c r="E55" s="27"/>
      <c r="F55" s="28"/>
      <c r="G55" s="29"/>
      <c r="H55" s="29"/>
      <c r="I55" s="30"/>
      <c r="J55" s="31"/>
      <c r="K55" s="24">
        <v>43794</v>
      </c>
    </row>
    <row r="56" spans="1:11" ht="16.5" customHeight="1" x14ac:dyDescent="0.25">
      <c r="A56" s="24">
        <v>43612</v>
      </c>
      <c r="B56" s="14" t="s">
        <v>187</v>
      </c>
      <c r="C56" s="25" t="s">
        <v>12</v>
      </c>
      <c r="D56" s="26"/>
      <c r="E56" s="27"/>
      <c r="F56" s="28"/>
      <c r="G56" s="29"/>
      <c r="H56" s="29"/>
      <c r="I56" s="30"/>
      <c r="J56" s="31"/>
      <c r="K56" s="24">
        <v>43612</v>
      </c>
    </row>
    <row r="57" spans="1:11" ht="16.5" customHeight="1" thickBot="1" x14ac:dyDescent="0.3">
      <c r="A57" s="35">
        <v>43766</v>
      </c>
      <c r="B57" s="34" t="s">
        <v>189</v>
      </c>
      <c r="C57" s="36" t="s">
        <v>191</v>
      </c>
      <c r="D57" s="37"/>
      <c r="E57" s="38"/>
      <c r="F57" s="39"/>
      <c r="G57" s="40"/>
      <c r="H57" s="40"/>
      <c r="I57" s="41"/>
      <c r="J57" s="42"/>
      <c r="K57" s="35">
        <v>43766</v>
      </c>
    </row>
    <row r="58" spans="1:11" ht="16.5" customHeight="1" x14ac:dyDescent="0.25">
      <c r="A58" s="43">
        <v>44281</v>
      </c>
      <c r="B58" s="44" t="s">
        <v>192</v>
      </c>
      <c r="C58" s="45" t="s">
        <v>194</v>
      </c>
      <c r="D58" s="46">
        <f>+VLOOKUP($B58,'[1]client 05-21'!$B$281:$E$400,4,FALSE)</f>
        <v>6915.2759999999998</v>
      </c>
      <c r="E58" s="47">
        <f>+VLOOKUP($B58,'[1]client 05-21'!$B$281:$F$400,5,FALSE)</f>
        <v>10</v>
      </c>
      <c r="F58" s="48">
        <f t="shared" ref="F58" si="0">D58/E58</f>
        <v>691.52760000000001</v>
      </c>
      <c r="G58" s="49">
        <f>+IFERROR(VLOOKUP($B58,'[1]client 05-20'!$B$265:$E$399,4,FALSE),0)</f>
        <v>0</v>
      </c>
      <c r="H58" s="49">
        <f>IFERROR(VLOOKUP(B58,'[1]client 05-20'!$B$2:$F$399,5,FALSE),0)</f>
        <v>0</v>
      </c>
      <c r="I58" s="50" t="e">
        <f t="shared" ref="I58" si="1">G58/H58</f>
        <v>#DIV/0!</v>
      </c>
      <c r="J58" s="51" t="e">
        <f t="shared" ref="J58" si="2">+D58/G58-1</f>
        <v>#DIV/0!</v>
      </c>
      <c r="K58" s="43">
        <v>44281</v>
      </c>
    </row>
    <row r="59" spans="1:11" ht="16.5" customHeight="1" thickBot="1" x14ac:dyDescent="0.3">
      <c r="A59" s="52"/>
      <c r="B59" s="53"/>
      <c r="C59" s="54"/>
      <c r="D59" s="55"/>
      <c r="E59" s="56"/>
      <c r="F59" s="57"/>
      <c r="G59" s="58"/>
      <c r="H59" s="58"/>
      <c r="I59" s="59"/>
      <c r="J59" s="60"/>
      <c r="K59" s="52"/>
    </row>
    <row r="60" spans="1:11" ht="31.5" customHeight="1" thickBot="1" x14ac:dyDescent="0.3">
      <c r="A60" s="35"/>
      <c r="B60" s="34"/>
      <c r="C60" s="36"/>
      <c r="D60" s="37"/>
      <c r="E60" s="39"/>
      <c r="F60" s="61"/>
      <c r="G60" s="40"/>
      <c r="H60" s="40"/>
      <c r="I60" s="41"/>
      <c r="J60" s="42"/>
      <c r="K60" s="35"/>
    </row>
    <row r="61" spans="1:11" ht="16.5" customHeight="1" x14ac:dyDescent="0.25">
      <c r="A61" s="62"/>
      <c r="B61" s="63"/>
      <c r="C61" s="64"/>
      <c r="D61" s="65"/>
      <c r="E61" s="65"/>
      <c r="F61" s="66"/>
      <c r="G61" s="67"/>
      <c r="H61" s="67"/>
      <c r="I61" s="68"/>
      <c r="J61" s="69"/>
      <c r="K61" s="62"/>
    </row>
    <row r="62" spans="1:11" ht="16.5" customHeight="1" thickBot="1" x14ac:dyDescent="0.3">
      <c r="A62" s="70"/>
      <c r="B62" s="71"/>
      <c r="C62" s="72"/>
      <c r="D62" s="73"/>
      <c r="E62" s="73"/>
      <c r="F62" s="74"/>
      <c r="G62" s="75">
        <f>+G63+G66+G69+G72+G75+G78+G81+G84+G87</f>
        <v>0</v>
      </c>
      <c r="H62" s="75"/>
      <c r="I62" s="76"/>
      <c r="J62" s="77"/>
      <c r="K62" s="70"/>
    </row>
    <row r="63" spans="1:11" ht="31.5" customHeight="1" thickBot="1" x14ac:dyDescent="0.3">
      <c r="A63" s="11"/>
      <c r="C63" s="78"/>
      <c r="D63" s="79"/>
      <c r="E63" s="79"/>
      <c r="F63" s="80"/>
      <c r="G63" s="12"/>
      <c r="H63" s="12"/>
      <c r="I63" s="81"/>
      <c r="J63" s="82"/>
      <c r="K63" s="11"/>
    </row>
    <row r="64" spans="1:11" ht="16.5" customHeight="1" x14ac:dyDescent="0.25">
      <c r="A64" s="62"/>
      <c r="B64" s="83"/>
      <c r="C64" s="84" t="s">
        <v>245</v>
      </c>
      <c r="D64" s="46" t="e">
        <f>SUMIF(#REF!,"2-C",D$2:D$56)</f>
        <v>#REF!</v>
      </c>
      <c r="E64" s="85" t="e">
        <f>SUMIF(#REF!,"2-C",E$2:E$56)</f>
        <v>#REF!</v>
      </c>
      <c r="F64" s="86" t="e">
        <f>D64/E64</f>
        <v>#REF!</v>
      </c>
      <c r="G64" s="85" t="e">
        <f>SUMIF(#REF!,"2-C",G$2:G$56)</f>
        <v>#REF!</v>
      </c>
      <c r="H64" s="85" t="e">
        <f>SUMIF(#REF!,"2-C",H$2:H$56)</f>
        <v>#REF!</v>
      </c>
      <c r="I64" s="87" t="e">
        <f>G64/H64</f>
        <v>#REF!</v>
      </c>
      <c r="J64" s="51" t="e">
        <f t="shared" ref="J64:J65" si="3">(D64-G64)/G64</f>
        <v>#REF!</v>
      </c>
      <c r="K64" s="62"/>
    </row>
    <row r="65" spans="1:11" ht="16.5" customHeight="1" thickBot="1" x14ac:dyDescent="0.3">
      <c r="A65" s="70"/>
      <c r="B65" s="88"/>
      <c r="C65" s="89" t="s">
        <v>246</v>
      </c>
      <c r="D65" s="55" t="e">
        <f>SUMIF(#REF!,"2",D$2:D$56)</f>
        <v>#REF!</v>
      </c>
      <c r="E65" s="90" t="e">
        <f>SUMIF(#REF!,"2",E$2:E$56)</f>
        <v>#REF!</v>
      </c>
      <c r="F65" s="91" t="e">
        <f>D65/E65</f>
        <v>#REF!</v>
      </c>
      <c r="G65" s="90" t="e">
        <f>SUMIF(#REF!,"2",G$2:G$56)</f>
        <v>#REF!</v>
      </c>
      <c r="H65" s="90" t="e">
        <f>SUMIF(#REF!,"2",H$2:H$56)</f>
        <v>#REF!</v>
      </c>
      <c r="I65" s="92" t="e">
        <f>G65/H65</f>
        <v>#REF!</v>
      </c>
      <c r="J65" s="60" t="e">
        <f t="shared" si="3"/>
        <v>#REF!</v>
      </c>
      <c r="K65" s="70"/>
    </row>
    <row r="66" spans="1:11" ht="31.5" customHeight="1" thickBot="1" x14ac:dyDescent="0.3">
      <c r="A66" s="11"/>
      <c r="C66" s="78"/>
      <c r="D66" s="93"/>
      <c r="E66" s="79"/>
      <c r="F66" s="80"/>
      <c r="G66" s="12"/>
      <c r="H66" s="12"/>
      <c r="I66" s="81"/>
      <c r="J66" s="82"/>
      <c r="K66" s="11"/>
    </row>
    <row r="67" spans="1:11" ht="16.5" customHeight="1" x14ac:dyDescent="0.25">
      <c r="A67" s="62"/>
      <c r="B67" s="83"/>
      <c r="C67" s="84" t="s">
        <v>245</v>
      </c>
      <c r="D67" s="46" t="e">
        <f>SUMIF(#REF!,"3-C",D$2:D$56)</f>
        <v>#REF!</v>
      </c>
      <c r="E67" s="85" t="e">
        <f>SUMIF(#REF!,"3-C",E$2:E$56)</f>
        <v>#REF!</v>
      </c>
      <c r="F67" s="86" t="e">
        <f>D67/E67</f>
        <v>#REF!</v>
      </c>
      <c r="G67" s="85" t="e">
        <f>SUMIF(#REF!,"3-C",G$2:G$56)</f>
        <v>#REF!</v>
      </c>
      <c r="H67" s="85" t="e">
        <f>SUMIF(#REF!,"3-C",H$2:H$56)</f>
        <v>#REF!</v>
      </c>
      <c r="I67" s="87" t="e">
        <f>G67/H67</f>
        <v>#REF!</v>
      </c>
      <c r="J67" s="51" t="e">
        <f t="shared" ref="J67:J68" si="4">(D67-G67)/G67</f>
        <v>#REF!</v>
      </c>
      <c r="K67" s="62"/>
    </row>
    <row r="68" spans="1:11" ht="16.5" customHeight="1" thickBot="1" x14ac:dyDescent="0.3">
      <c r="A68" s="70"/>
      <c r="B68" s="88"/>
      <c r="C68" s="89" t="s">
        <v>246</v>
      </c>
      <c r="D68" s="55" t="e">
        <f>SUMIF(#REF!,"3",D$2:D$56)</f>
        <v>#REF!</v>
      </c>
      <c r="E68" s="90" t="e">
        <f>SUMIF(#REF!,"3",E$2:E$56)</f>
        <v>#REF!</v>
      </c>
      <c r="F68" s="91" t="e">
        <f>D68/E68</f>
        <v>#REF!</v>
      </c>
      <c r="G68" s="90" t="e">
        <f>SUMIF(#REF!,"3",G$2:G$56)</f>
        <v>#REF!</v>
      </c>
      <c r="H68" s="90" t="e">
        <f>SUMIF(#REF!,"3",H$2:H$56)</f>
        <v>#REF!</v>
      </c>
      <c r="I68" s="92" t="e">
        <f>G68/H68</f>
        <v>#REF!</v>
      </c>
      <c r="J68" s="60" t="e">
        <f t="shared" si="4"/>
        <v>#REF!</v>
      </c>
      <c r="K68" s="70"/>
    </row>
    <row r="69" spans="1:11" ht="31.5" customHeight="1" thickBot="1" x14ac:dyDescent="0.3">
      <c r="A69" s="11"/>
      <c r="B69" s="94"/>
      <c r="C69" s="78"/>
      <c r="D69" s="79"/>
      <c r="E69" s="79"/>
      <c r="F69" s="80"/>
      <c r="G69" s="12"/>
      <c r="H69" s="12"/>
      <c r="I69" s="81"/>
      <c r="J69" s="82"/>
      <c r="K69" s="11"/>
    </row>
    <row r="70" spans="1:11" ht="16.5" customHeight="1" x14ac:dyDescent="0.25">
      <c r="A70" s="62"/>
      <c r="B70" s="83"/>
      <c r="C70" s="84" t="s">
        <v>245</v>
      </c>
      <c r="D70" s="46" t="e">
        <f>SUMIF(#REF!,"4-C",D$2:D$56)</f>
        <v>#REF!</v>
      </c>
      <c r="E70" s="85" t="e">
        <f>SUMIF(#REF!,"4-C",E$2:E$56)</f>
        <v>#REF!</v>
      </c>
      <c r="F70" s="86" t="e">
        <f>D70/E70</f>
        <v>#REF!</v>
      </c>
      <c r="G70" s="85" t="e">
        <f>SUMIF(#REF!,"4-C",G$2:G$56)</f>
        <v>#REF!</v>
      </c>
      <c r="H70" s="85" t="e">
        <f>SUMIF(#REF!,"4-C",H$2:H$56)</f>
        <v>#REF!</v>
      </c>
      <c r="I70" s="87" t="e">
        <f>G70/H70</f>
        <v>#REF!</v>
      </c>
      <c r="J70" s="51" t="e">
        <f t="shared" ref="J70:J71" si="5">(D70-G70)/G70</f>
        <v>#REF!</v>
      </c>
      <c r="K70" s="62"/>
    </row>
    <row r="71" spans="1:11" ht="16.5" customHeight="1" thickBot="1" x14ac:dyDescent="0.3">
      <c r="A71" s="70"/>
      <c r="B71" s="88"/>
      <c r="C71" s="89" t="s">
        <v>246</v>
      </c>
      <c r="D71" s="55" t="e">
        <f>SUMIF(#REF!,"4",D$2:D$56)</f>
        <v>#REF!</v>
      </c>
      <c r="E71" s="90" t="e">
        <f>SUMIF(#REF!,"4",E$2:E$56)</f>
        <v>#REF!</v>
      </c>
      <c r="F71" s="91" t="e">
        <f>D71/E71</f>
        <v>#REF!</v>
      </c>
      <c r="G71" s="90" t="e">
        <f>SUMIF(#REF!,"4",G$2:G$56)</f>
        <v>#REF!</v>
      </c>
      <c r="H71" s="90" t="e">
        <f>SUMIF(#REF!,"4",H$2:H$56)</f>
        <v>#REF!</v>
      </c>
      <c r="I71" s="92" t="e">
        <f>G71/H71</f>
        <v>#REF!</v>
      </c>
      <c r="J71" s="60" t="e">
        <f t="shared" si="5"/>
        <v>#REF!</v>
      </c>
      <c r="K71" s="70"/>
    </row>
    <row r="72" spans="1:11" ht="31.5" customHeight="1" thickBot="1" x14ac:dyDescent="0.3">
      <c r="A72" s="11"/>
      <c r="B72" s="94"/>
      <c r="C72" s="78"/>
      <c r="D72" s="79"/>
      <c r="E72" s="79"/>
      <c r="F72" s="80"/>
      <c r="G72" s="12"/>
      <c r="H72" s="12"/>
      <c r="I72" s="81"/>
      <c r="J72" s="82"/>
      <c r="K72" s="11"/>
    </row>
    <row r="73" spans="1:11" ht="16.5" customHeight="1" x14ac:dyDescent="0.25">
      <c r="A73" s="62"/>
      <c r="B73" s="83"/>
      <c r="C73" s="84" t="s">
        <v>245</v>
      </c>
      <c r="D73" s="46" t="e">
        <f>SUMIF(#REF!,"5-C",D2:D56)</f>
        <v>#REF!</v>
      </c>
      <c r="E73" s="85" t="e">
        <f>SUMIF(#REF!,"5-C",E2:E56)</f>
        <v>#REF!</v>
      </c>
      <c r="F73" s="86" t="e">
        <f>D73/E73</f>
        <v>#REF!</v>
      </c>
      <c r="G73" s="85" t="e">
        <f>SUMIF(#REF!,"5-C",G2:G56)</f>
        <v>#REF!</v>
      </c>
      <c r="H73" s="85" t="e">
        <f>SUMIF(#REF!,"5-C",H2:H56)</f>
        <v>#REF!</v>
      </c>
      <c r="I73" s="87" t="e">
        <f>G73/H73</f>
        <v>#REF!</v>
      </c>
      <c r="J73" s="51" t="e">
        <f t="shared" ref="J73:J74" si="6">(D73-G73)/G73</f>
        <v>#REF!</v>
      </c>
      <c r="K73" s="62"/>
    </row>
    <row r="74" spans="1:11" ht="16.5" customHeight="1" thickBot="1" x14ac:dyDescent="0.3">
      <c r="A74" s="70"/>
      <c r="B74" s="88"/>
      <c r="C74" s="89" t="s">
        <v>246</v>
      </c>
      <c r="D74" s="55" t="e">
        <f>SUMIF(#REF!,"5",D$2:D$56)</f>
        <v>#REF!</v>
      </c>
      <c r="E74" s="90" t="e">
        <f>SUMIF(#REF!,"5",E$2:E$56)</f>
        <v>#REF!</v>
      </c>
      <c r="F74" s="91" t="e">
        <f>D74/E74</f>
        <v>#REF!</v>
      </c>
      <c r="G74" s="90" t="e">
        <f>SUMIF(#REF!,"5",G$2:G$56)</f>
        <v>#REF!</v>
      </c>
      <c r="H74" s="90" t="e">
        <f>SUMIF(#REF!,"5",H$2:H$56)</f>
        <v>#REF!</v>
      </c>
      <c r="I74" s="92" t="e">
        <f>G74/H74</f>
        <v>#REF!</v>
      </c>
      <c r="J74" s="60" t="e">
        <f t="shared" si="6"/>
        <v>#REF!</v>
      </c>
      <c r="K74" s="70"/>
    </row>
    <row r="75" spans="1:11" ht="31.5" customHeight="1" thickBot="1" x14ac:dyDescent="0.3">
      <c r="A75" s="11"/>
      <c r="B75" s="94"/>
      <c r="C75" s="78"/>
      <c r="D75" s="79"/>
      <c r="E75" s="79"/>
      <c r="F75" s="80"/>
      <c r="G75" s="12"/>
      <c r="H75" s="12"/>
      <c r="I75" s="81"/>
      <c r="J75" s="82"/>
      <c r="K75" s="11"/>
    </row>
    <row r="76" spans="1:11" ht="16.5" customHeight="1" x14ac:dyDescent="0.25">
      <c r="A76" s="62"/>
      <c r="B76" s="83"/>
      <c r="C76" s="84" t="s">
        <v>245</v>
      </c>
      <c r="D76" s="46" t="e">
        <f>SUMIF(#REF!,"6-C",D$2:D$56)</f>
        <v>#REF!</v>
      </c>
      <c r="E76" s="85" t="e">
        <f>SUMIF(#REF!,"6-C",E$2:E$35)</f>
        <v>#REF!</v>
      </c>
      <c r="F76" s="86" t="e">
        <f>D76/E76</f>
        <v>#REF!</v>
      </c>
      <c r="G76" s="85" t="e">
        <f>SUMIF(#REF!,"6-C",G$2:G$56)</f>
        <v>#REF!</v>
      </c>
      <c r="H76" s="85" t="e">
        <f>SUMIF(#REF!,"6-C",H$2:H$35)</f>
        <v>#REF!</v>
      </c>
      <c r="I76" s="87" t="e">
        <f>G76/H76</f>
        <v>#REF!</v>
      </c>
      <c r="J76" s="51" t="e">
        <f t="shared" ref="J76:J77" si="7">(D76-G76)/G76</f>
        <v>#REF!</v>
      </c>
      <c r="K76" s="62"/>
    </row>
    <row r="77" spans="1:11" ht="16.5" customHeight="1" thickBot="1" x14ac:dyDescent="0.3">
      <c r="A77" s="70"/>
      <c r="B77" s="88"/>
      <c r="C77" s="89" t="s">
        <v>246</v>
      </c>
      <c r="D77" s="55" t="e">
        <f>SUMIF(#REF!,"6",D$2:D$56)</f>
        <v>#REF!</v>
      </c>
      <c r="E77" s="90" t="e">
        <f>SUMIF(#REF!,"6",E$2:E$35)</f>
        <v>#REF!</v>
      </c>
      <c r="F77" s="91" t="e">
        <f>D77/E77</f>
        <v>#REF!</v>
      </c>
      <c r="G77" s="90" t="e">
        <f>SUMIF(#REF!,"6",G$2:G$56)</f>
        <v>#REF!</v>
      </c>
      <c r="H77" s="90" t="e">
        <f>SUMIF(#REF!,"6",H$2:H$35)</f>
        <v>#REF!</v>
      </c>
      <c r="I77" s="92" t="e">
        <f>G77/H77</f>
        <v>#REF!</v>
      </c>
      <c r="J77" s="60" t="e">
        <f t="shared" si="7"/>
        <v>#REF!</v>
      </c>
      <c r="K77" s="70"/>
    </row>
    <row r="78" spans="1:11" ht="31.5" customHeight="1" thickBot="1" x14ac:dyDescent="0.3">
      <c r="A78" s="11"/>
      <c r="B78" s="94"/>
      <c r="C78" s="78"/>
      <c r="D78" s="79"/>
      <c r="E78" s="79"/>
      <c r="F78" s="80"/>
      <c r="G78" s="12"/>
      <c r="H78" s="12"/>
      <c r="I78" s="81"/>
      <c r="J78" s="82"/>
      <c r="K78" s="11"/>
    </row>
    <row r="79" spans="1:11" ht="16.5" customHeight="1" x14ac:dyDescent="0.25">
      <c r="A79" s="62"/>
      <c r="B79" s="83"/>
      <c r="C79" s="84" t="s">
        <v>245</v>
      </c>
      <c r="D79" s="46" t="e">
        <f>SUMIF(#REF!,"7-C",D$2:D$56)</f>
        <v>#REF!</v>
      </c>
      <c r="E79" s="85" t="e">
        <f>SUMIF(#REF!,"7-C",E$2:E$35)</f>
        <v>#REF!</v>
      </c>
      <c r="F79" s="86" t="e">
        <f>D79/E79</f>
        <v>#REF!</v>
      </c>
      <c r="G79" s="85" t="e">
        <f>SUMIF(#REF!,"7-C",G$2:G$56)</f>
        <v>#REF!</v>
      </c>
      <c r="H79" s="85" t="e">
        <f>SUMIF(#REF!,"7-C",H$2:H$35)</f>
        <v>#REF!</v>
      </c>
      <c r="I79" s="87" t="e">
        <f>G79/H79</f>
        <v>#REF!</v>
      </c>
      <c r="J79" s="51" t="e">
        <f t="shared" ref="J79:J80" si="8">(D79-G79)/G79</f>
        <v>#REF!</v>
      </c>
      <c r="K79" s="62"/>
    </row>
    <row r="80" spans="1:11" ht="16.5" customHeight="1" thickBot="1" x14ac:dyDescent="0.3">
      <c r="A80" s="70"/>
      <c r="B80" s="88"/>
      <c r="C80" s="89" t="s">
        <v>246</v>
      </c>
      <c r="D80" s="55" t="e">
        <f>SUMIF(#REF!,"7",D$2:D$56)</f>
        <v>#REF!</v>
      </c>
      <c r="E80" s="90" t="e">
        <f>SUMIF(#REF!,"7",E$2:E$35)</f>
        <v>#REF!</v>
      </c>
      <c r="F80" s="91" t="e">
        <f>D80/E80</f>
        <v>#REF!</v>
      </c>
      <c r="G80" s="90" t="e">
        <f>SUMIF(#REF!,"7",G$2:G$645)</f>
        <v>#REF!</v>
      </c>
      <c r="H80" s="90" t="e">
        <f>SUMIF(#REF!,"7",H$2:H$35)</f>
        <v>#REF!</v>
      </c>
      <c r="I80" s="92" t="e">
        <f>G80/H80</f>
        <v>#REF!</v>
      </c>
      <c r="J80" s="60" t="e">
        <f t="shared" si="8"/>
        <v>#REF!</v>
      </c>
      <c r="K80" s="70"/>
    </row>
    <row r="81" spans="1:11" ht="31.5" customHeight="1" thickBot="1" x14ac:dyDescent="0.3">
      <c r="A81" s="11"/>
      <c r="B81" s="94"/>
      <c r="C81" s="78"/>
      <c r="D81" s="79"/>
      <c r="E81" s="79"/>
      <c r="F81" s="80"/>
      <c r="G81" s="12"/>
      <c r="H81" s="12"/>
      <c r="I81" s="81"/>
      <c r="J81" s="82"/>
      <c r="K81" s="11"/>
    </row>
    <row r="82" spans="1:11" ht="16.5" customHeight="1" x14ac:dyDescent="0.25">
      <c r="A82" s="62"/>
      <c r="B82" s="83"/>
      <c r="C82" s="84" t="s">
        <v>245</v>
      </c>
      <c r="D82" s="46" t="e">
        <f>SUMIF(#REF!,"8-C",D$2:D$56)</f>
        <v>#REF!</v>
      </c>
      <c r="E82" s="85" t="e">
        <f>SUMIF(#REF!,"8-C",E$2:E$35)</f>
        <v>#REF!</v>
      </c>
      <c r="F82" s="86" t="e">
        <f>D82/E82</f>
        <v>#REF!</v>
      </c>
      <c r="G82" s="85" t="e">
        <f>SUMIF(#REF!,"8-C",G$2:G$56)</f>
        <v>#REF!</v>
      </c>
      <c r="H82" s="85" t="e">
        <f>SUMIF(#REF!,"8-C",H$2:H$35)</f>
        <v>#REF!</v>
      </c>
      <c r="I82" s="87" t="e">
        <f>G82/H82</f>
        <v>#REF!</v>
      </c>
      <c r="J82" s="51" t="e">
        <f t="shared" ref="J82:J83" si="9">(D82-G82)/G82</f>
        <v>#REF!</v>
      </c>
      <c r="K82" s="62"/>
    </row>
    <row r="83" spans="1:11" ht="16.5" customHeight="1" thickBot="1" x14ac:dyDescent="0.3">
      <c r="A83" s="70"/>
      <c r="B83" s="88"/>
      <c r="C83" s="89" t="s">
        <v>246</v>
      </c>
      <c r="D83" s="55" t="e">
        <f>SUMIF(#REF!,"8",D$2:D$56)</f>
        <v>#REF!</v>
      </c>
      <c r="E83" s="90" t="e">
        <f>SUMIF(#REF!,"8",E$2:E$35)</f>
        <v>#REF!</v>
      </c>
      <c r="F83" s="91" t="e">
        <f>D83/E83</f>
        <v>#REF!</v>
      </c>
      <c r="G83" s="90" t="e">
        <f>SUMIF(#REF!,"8",G$2:G$56)</f>
        <v>#REF!</v>
      </c>
      <c r="H83" s="90" t="e">
        <f>SUMIF(#REF!,"8",H$2:H$35)</f>
        <v>#REF!</v>
      </c>
      <c r="I83" s="92" t="e">
        <f>G83/H83</f>
        <v>#REF!</v>
      </c>
      <c r="J83" s="60" t="e">
        <f t="shared" si="9"/>
        <v>#REF!</v>
      </c>
      <c r="K83" s="70"/>
    </row>
    <row r="84" spans="1:11" ht="31.5" customHeight="1" x14ac:dyDescent="0.25">
      <c r="D84" s="95"/>
      <c r="E84" s="95"/>
      <c r="F84" s="96"/>
      <c r="G84" s="97"/>
      <c r="H84" s="97"/>
      <c r="I84" s="98"/>
    </row>
    <row r="85" spans="1:11" ht="15" customHeight="1" x14ac:dyDescent="0.25">
      <c r="G85" s="97"/>
      <c r="H85" s="97"/>
      <c r="I85" s="98"/>
    </row>
    <row r="86" spans="1:11" ht="15" customHeight="1" x14ac:dyDescent="0.25">
      <c r="G86" s="97"/>
      <c r="H86" s="97"/>
      <c r="I86" s="98"/>
    </row>
    <row r="87" spans="1:11" ht="15" customHeight="1" x14ac:dyDescent="0.25">
      <c r="G87" s="97"/>
      <c r="H87" s="97"/>
      <c r="I87" s="98"/>
    </row>
    <row r="88" spans="1:11" ht="15" customHeight="1" x14ac:dyDescent="0.25">
      <c r="G88" s="97"/>
      <c r="H88" s="97"/>
      <c r="I88" s="98"/>
    </row>
    <row r="89" spans="1:11" ht="15" customHeight="1" x14ac:dyDescent="0.25">
      <c r="G89" s="97"/>
      <c r="H89" s="97"/>
      <c r="I89" s="98"/>
    </row>
    <row r="90" spans="1:11" ht="15" customHeight="1" x14ac:dyDescent="0.25">
      <c r="G90" s="97"/>
      <c r="H90" s="97"/>
      <c r="I90" s="98"/>
    </row>
    <row r="91" spans="1:11" ht="15" customHeight="1" x14ac:dyDescent="0.25">
      <c r="G91" s="97"/>
      <c r="H91" s="97"/>
      <c r="I91" s="98"/>
    </row>
    <row r="92" spans="1:11" ht="15" customHeight="1" x14ac:dyDescent="0.25">
      <c r="G92" s="97"/>
      <c r="H92" s="97"/>
      <c r="I92" s="98"/>
    </row>
    <row r="93" spans="1:11" ht="15" customHeight="1" x14ac:dyDescent="0.25">
      <c r="G93" s="97"/>
      <c r="H93" s="97"/>
      <c r="I93" s="98"/>
    </row>
    <row r="94" spans="1:11" ht="15" customHeight="1" x14ac:dyDescent="0.25"/>
    <row r="95" spans="1:11" s="10" customFormat="1" ht="15" customHeight="1" x14ac:dyDescent="0.25">
      <c r="A95" s="5"/>
      <c r="B95" s="5"/>
      <c r="C95" s="6"/>
      <c r="D95" s="13"/>
      <c r="E95" s="13"/>
      <c r="F95" s="7"/>
      <c r="G95" s="97"/>
      <c r="H95" s="97"/>
      <c r="I95" s="98"/>
      <c r="K95" s="5"/>
    </row>
    <row r="96" spans="1:11" s="10" customFormat="1" ht="15" customHeight="1" x14ac:dyDescent="0.25">
      <c r="A96" s="5"/>
      <c r="B96" s="5"/>
      <c r="C96" s="6"/>
      <c r="D96" s="13"/>
      <c r="E96" s="13"/>
      <c r="F96" s="7"/>
      <c r="G96" s="97"/>
      <c r="H96" s="97"/>
      <c r="I96" s="98"/>
      <c r="K96" s="5"/>
    </row>
    <row r="97" spans="1:11" s="10" customFormat="1" ht="15" customHeight="1" x14ac:dyDescent="0.25">
      <c r="A97" s="5"/>
      <c r="B97" s="5"/>
      <c r="C97" s="6"/>
      <c r="D97" s="13"/>
      <c r="E97" s="13"/>
      <c r="F97" s="7"/>
      <c r="G97" s="97"/>
      <c r="H97" s="97"/>
      <c r="I97" s="98"/>
      <c r="K97" s="5"/>
    </row>
    <row r="98" spans="1:11" s="10" customFormat="1" ht="15" customHeight="1" x14ac:dyDescent="0.25">
      <c r="A98" s="5"/>
      <c r="B98" s="5"/>
      <c r="C98" s="6"/>
      <c r="D98" s="13"/>
      <c r="E98" s="13"/>
      <c r="F98" s="7"/>
      <c r="G98" s="97"/>
      <c r="H98" s="97"/>
      <c r="I98" s="98"/>
      <c r="K98" s="5"/>
    </row>
    <row r="99" spans="1:11" s="10" customFormat="1" ht="15" customHeight="1" x14ac:dyDescent="0.25">
      <c r="A99" s="5"/>
      <c r="B99" s="5"/>
      <c r="C99" s="6"/>
      <c r="D99" s="13"/>
      <c r="E99" s="13"/>
      <c r="F99" s="7"/>
      <c r="G99" s="97"/>
      <c r="H99" s="97"/>
      <c r="I99" s="98"/>
      <c r="K99" s="5"/>
    </row>
    <row r="100" spans="1:11" s="10" customFormat="1" ht="15" customHeight="1" x14ac:dyDescent="0.25">
      <c r="A100" s="5"/>
      <c r="B100" s="5"/>
      <c r="C100" s="6"/>
      <c r="D100" s="13"/>
      <c r="E100" s="13"/>
      <c r="F100" s="7"/>
      <c r="G100" s="97"/>
      <c r="H100" s="97"/>
      <c r="I100" s="98"/>
      <c r="K100" s="5"/>
    </row>
    <row r="101" spans="1:11" s="10" customFormat="1" ht="15" customHeight="1" x14ac:dyDescent="0.25">
      <c r="A101" s="5"/>
      <c r="B101" s="5"/>
      <c r="C101" s="6"/>
      <c r="D101" s="13"/>
      <c r="E101" s="13"/>
      <c r="F101" s="7"/>
      <c r="G101" s="97"/>
      <c r="H101" s="97"/>
      <c r="I101" s="98"/>
      <c r="K101" s="5"/>
    </row>
    <row r="102" spans="1:11" s="10" customFormat="1" ht="15" customHeight="1" x14ac:dyDescent="0.25">
      <c r="A102" s="5"/>
      <c r="B102" s="5"/>
      <c r="C102" s="6"/>
      <c r="D102" s="13"/>
      <c r="E102" s="13"/>
      <c r="F102" s="7"/>
      <c r="G102" s="97"/>
      <c r="H102" s="97"/>
      <c r="I102" s="98"/>
      <c r="K102" s="5"/>
    </row>
    <row r="103" spans="1:11" s="10" customFormat="1" ht="15" customHeight="1" x14ac:dyDescent="0.25">
      <c r="A103" s="5"/>
      <c r="B103" s="5"/>
      <c r="C103" s="6"/>
      <c r="D103" s="13"/>
      <c r="E103" s="13"/>
      <c r="F103" s="7"/>
      <c r="G103" s="97"/>
      <c r="H103" s="97"/>
      <c r="I103" s="98"/>
      <c r="K103" s="5"/>
    </row>
    <row r="104" spans="1:11" s="10" customFormat="1" ht="15" customHeight="1" x14ac:dyDescent="0.25">
      <c r="A104" s="5"/>
      <c r="B104" s="5"/>
      <c r="C104" s="6"/>
      <c r="D104" s="13"/>
      <c r="E104" s="13"/>
      <c r="F104" s="7"/>
      <c r="G104" s="97"/>
      <c r="H104" s="97"/>
      <c r="I104" s="98"/>
      <c r="K104" s="5"/>
    </row>
    <row r="105" spans="1:11" s="10" customFormat="1" ht="15" customHeight="1" x14ac:dyDescent="0.25">
      <c r="A105" s="5"/>
      <c r="B105" s="5"/>
      <c r="C105" s="6"/>
      <c r="D105" s="13"/>
      <c r="E105" s="13"/>
      <c r="F105" s="7"/>
      <c r="G105" s="97"/>
      <c r="H105" s="97"/>
      <c r="I105" s="98"/>
      <c r="K105" s="5"/>
    </row>
    <row r="106" spans="1:11" s="10" customFormat="1" ht="15" customHeight="1" x14ac:dyDescent="0.25">
      <c r="A106" s="5"/>
      <c r="B106" s="5"/>
      <c r="C106" s="6"/>
      <c r="D106" s="13"/>
      <c r="E106" s="13"/>
      <c r="F106" s="7"/>
      <c r="G106" s="97"/>
      <c r="H106" s="97"/>
      <c r="I106" s="98"/>
      <c r="K106" s="5"/>
    </row>
    <row r="107" spans="1:11" s="10" customFormat="1" ht="15" customHeight="1" x14ac:dyDescent="0.25">
      <c r="A107" s="5"/>
      <c r="B107" s="5"/>
      <c r="C107" s="6"/>
      <c r="D107" s="13"/>
      <c r="E107" s="13"/>
      <c r="F107" s="7"/>
      <c r="G107" s="97"/>
      <c r="H107" s="97"/>
      <c r="I107" s="98"/>
      <c r="K107" s="5"/>
    </row>
    <row r="108" spans="1:11" s="10" customFormat="1" ht="15" customHeight="1" x14ac:dyDescent="0.25">
      <c r="A108" s="5"/>
      <c r="B108" s="5"/>
      <c r="C108" s="6"/>
      <c r="D108" s="13"/>
      <c r="E108" s="13"/>
      <c r="F108" s="7"/>
      <c r="G108" s="97"/>
      <c r="H108" s="97"/>
      <c r="I108" s="98"/>
      <c r="K108" s="5"/>
    </row>
    <row r="109" spans="1:11" s="10" customFormat="1" ht="15" customHeight="1" x14ac:dyDescent="0.25">
      <c r="A109" s="5"/>
      <c r="B109" s="5"/>
      <c r="C109" s="6"/>
      <c r="D109" s="13"/>
      <c r="E109" s="13"/>
      <c r="F109" s="7"/>
      <c r="G109" s="97"/>
      <c r="H109" s="97"/>
      <c r="I109" s="98"/>
      <c r="K109" s="5"/>
    </row>
    <row r="110" spans="1:11" s="10" customFormat="1" ht="15" customHeight="1" x14ac:dyDescent="0.25">
      <c r="A110" s="5"/>
      <c r="B110" s="5"/>
      <c r="C110" s="6"/>
      <c r="D110" s="13"/>
      <c r="E110" s="13"/>
      <c r="F110" s="7"/>
      <c r="G110" s="97"/>
      <c r="H110" s="97"/>
      <c r="I110" s="98"/>
      <c r="K110" s="5"/>
    </row>
    <row r="111" spans="1:11" s="10" customFormat="1" ht="15" customHeight="1" x14ac:dyDescent="0.25">
      <c r="A111" s="5"/>
      <c r="B111" s="5"/>
      <c r="C111" s="6"/>
      <c r="D111" s="13"/>
      <c r="E111" s="13"/>
      <c r="F111" s="7"/>
      <c r="G111" s="97"/>
      <c r="H111" s="97"/>
      <c r="I111" s="98"/>
      <c r="K111" s="5"/>
    </row>
    <row r="112" spans="1:11" s="10" customFormat="1" ht="15" customHeight="1" x14ac:dyDescent="0.25">
      <c r="A112" s="5"/>
      <c r="B112" s="5"/>
      <c r="C112" s="6"/>
      <c r="D112" s="13"/>
      <c r="E112" s="13"/>
      <c r="F112" s="7"/>
      <c r="G112" s="97"/>
      <c r="H112" s="97"/>
      <c r="I112" s="98"/>
      <c r="K112" s="5"/>
    </row>
    <row r="113" spans="1:11" s="10" customFormat="1" ht="15" customHeight="1" x14ac:dyDescent="0.25">
      <c r="A113" s="5"/>
      <c r="B113" s="5"/>
      <c r="C113" s="6"/>
      <c r="D113" s="13"/>
      <c r="E113" s="13"/>
      <c r="F113" s="7"/>
      <c r="G113" s="97"/>
      <c r="H113" s="97"/>
      <c r="I113" s="98"/>
      <c r="K113" s="5"/>
    </row>
    <row r="114" spans="1:11" s="10" customFormat="1" ht="15" customHeight="1" x14ac:dyDescent="0.25">
      <c r="A114" s="5"/>
      <c r="B114" s="5"/>
      <c r="C114" s="6"/>
      <c r="D114" s="13"/>
      <c r="E114" s="13"/>
      <c r="F114" s="7"/>
      <c r="G114" s="97"/>
      <c r="H114" s="97"/>
      <c r="I114" s="98"/>
      <c r="K114" s="5"/>
    </row>
    <row r="115" spans="1:11" s="10" customFormat="1" ht="15" customHeight="1" x14ac:dyDescent="0.25">
      <c r="A115" s="5"/>
      <c r="B115" s="5"/>
      <c r="C115" s="6"/>
      <c r="D115" s="13"/>
      <c r="E115" s="13"/>
      <c r="F115" s="7"/>
      <c r="G115" s="97"/>
      <c r="H115" s="97"/>
      <c r="I115" s="98"/>
      <c r="K115" s="5"/>
    </row>
    <row r="116" spans="1:11" s="10" customFormat="1" ht="15" customHeight="1" x14ac:dyDescent="0.25">
      <c r="A116" s="5"/>
      <c r="B116" s="5"/>
      <c r="C116" s="6"/>
      <c r="D116" s="13"/>
      <c r="E116" s="13"/>
      <c r="F116" s="7"/>
      <c r="G116" s="97"/>
      <c r="H116" s="97"/>
      <c r="I116" s="98"/>
      <c r="K116" s="5"/>
    </row>
    <row r="117" spans="1:11" s="10" customFormat="1" ht="15" customHeight="1" x14ac:dyDescent="0.25">
      <c r="A117" s="5"/>
      <c r="B117" s="5"/>
      <c r="C117" s="6"/>
      <c r="D117" s="13"/>
      <c r="E117" s="13"/>
      <c r="F117" s="7"/>
      <c r="G117" s="97"/>
      <c r="H117" s="97"/>
      <c r="I117" s="98"/>
      <c r="K117" s="5"/>
    </row>
    <row r="118" spans="1:11" s="10" customFormat="1" ht="15" customHeight="1" x14ac:dyDescent="0.25">
      <c r="A118" s="5"/>
      <c r="B118" s="5"/>
      <c r="C118" s="6"/>
      <c r="D118" s="13"/>
      <c r="E118" s="13"/>
      <c r="F118" s="7"/>
      <c r="G118" s="97"/>
      <c r="H118" s="97"/>
      <c r="I118" s="98"/>
      <c r="K118" s="5"/>
    </row>
    <row r="119" spans="1:11" s="10" customFormat="1" ht="15" customHeight="1" x14ac:dyDescent="0.25">
      <c r="A119" s="5"/>
      <c r="B119" s="5"/>
      <c r="C119" s="6"/>
      <c r="D119" s="13"/>
      <c r="E119" s="13"/>
      <c r="F119" s="7"/>
      <c r="G119" s="97"/>
      <c r="H119" s="97"/>
      <c r="I119" s="98"/>
      <c r="K119" s="5"/>
    </row>
    <row r="120" spans="1:11" s="10" customFormat="1" ht="15" customHeight="1" x14ac:dyDescent="0.25">
      <c r="A120" s="5"/>
      <c r="B120" s="5"/>
      <c r="C120" s="6"/>
      <c r="D120" s="13"/>
      <c r="E120" s="13"/>
      <c r="F120" s="7"/>
      <c r="G120" s="97"/>
      <c r="H120" s="97"/>
      <c r="I120" s="98"/>
      <c r="K120" s="5"/>
    </row>
    <row r="121" spans="1:11" s="10" customFormat="1" ht="15" customHeight="1" x14ac:dyDescent="0.25">
      <c r="A121" s="5"/>
      <c r="B121" s="5"/>
      <c r="C121" s="6"/>
      <c r="D121" s="13"/>
      <c r="E121" s="13"/>
      <c r="F121" s="7"/>
      <c r="G121" s="97"/>
      <c r="H121" s="97"/>
      <c r="I121" s="98"/>
      <c r="K121" s="5"/>
    </row>
    <row r="122" spans="1:11" s="10" customFormat="1" ht="15" customHeight="1" x14ac:dyDescent="0.25">
      <c r="A122" s="5"/>
      <c r="B122" s="5"/>
      <c r="C122" s="6"/>
      <c r="D122" s="13"/>
      <c r="E122" s="13"/>
      <c r="F122" s="7"/>
      <c r="G122" s="97"/>
      <c r="H122" s="97"/>
      <c r="I122" s="98"/>
      <c r="K122" s="5"/>
    </row>
    <row r="123" spans="1:11" s="10" customFormat="1" ht="15" customHeight="1" x14ac:dyDescent="0.25">
      <c r="A123" s="5"/>
      <c r="B123" s="5"/>
      <c r="C123" s="6"/>
      <c r="D123" s="13"/>
      <c r="E123" s="13"/>
      <c r="F123" s="7"/>
      <c r="G123" s="97"/>
      <c r="H123" s="97"/>
      <c r="I123" s="98"/>
      <c r="K123" s="5"/>
    </row>
    <row r="124" spans="1:11" s="10" customFormat="1" ht="15" customHeight="1" x14ac:dyDescent="0.25">
      <c r="A124" s="5"/>
      <c r="B124" s="5"/>
      <c r="C124" s="6"/>
      <c r="D124" s="13"/>
      <c r="E124" s="13"/>
      <c r="F124" s="7"/>
      <c r="G124" s="97"/>
      <c r="H124" s="97"/>
      <c r="I124" s="98"/>
      <c r="K124" s="5"/>
    </row>
    <row r="125" spans="1:11" s="10" customFormat="1" ht="15" customHeight="1" x14ac:dyDescent="0.25">
      <c r="A125" s="5"/>
      <c r="B125" s="5"/>
      <c r="C125" s="6"/>
      <c r="D125" s="13"/>
      <c r="E125" s="13"/>
      <c r="F125" s="7"/>
      <c r="G125" s="97"/>
      <c r="H125" s="97"/>
      <c r="I125" s="98"/>
      <c r="K125" s="5"/>
    </row>
    <row r="126" spans="1:11" s="10" customFormat="1" ht="15" customHeight="1" x14ac:dyDescent="0.25">
      <c r="A126" s="5"/>
      <c r="B126" s="5"/>
      <c r="C126" s="6"/>
      <c r="D126" s="13"/>
      <c r="E126" s="13"/>
      <c r="F126" s="7"/>
      <c r="G126" s="97"/>
      <c r="H126" s="97"/>
      <c r="I126" s="98"/>
      <c r="K126" s="5"/>
    </row>
    <row r="127" spans="1:11" s="10" customFormat="1" ht="15" customHeight="1" x14ac:dyDescent="0.25">
      <c r="A127" s="5"/>
      <c r="B127" s="5"/>
      <c r="C127" s="6"/>
      <c r="D127" s="13"/>
      <c r="E127" s="13"/>
      <c r="F127" s="7"/>
      <c r="G127" s="97"/>
      <c r="H127" s="97"/>
      <c r="I127" s="98"/>
      <c r="K127" s="5"/>
    </row>
    <row r="128" spans="1:11" s="10" customFormat="1" ht="15" customHeight="1" x14ac:dyDescent="0.25">
      <c r="A128" s="5"/>
      <c r="B128" s="5"/>
      <c r="C128" s="6"/>
      <c r="D128" s="13"/>
      <c r="E128" s="13"/>
      <c r="F128" s="7"/>
      <c r="G128" s="97"/>
      <c r="H128" s="97"/>
      <c r="I128" s="98"/>
      <c r="K128" s="5"/>
    </row>
    <row r="129" spans="1:11" s="10" customFormat="1" ht="15" customHeight="1" x14ac:dyDescent="0.25">
      <c r="A129" s="5"/>
      <c r="B129" s="5"/>
      <c r="C129" s="6"/>
      <c r="D129" s="13"/>
      <c r="E129" s="13"/>
      <c r="F129" s="7"/>
      <c r="G129" s="97"/>
      <c r="H129" s="97"/>
      <c r="I129" s="98"/>
      <c r="K129" s="5"/>
    </row>
    <row r="130" spans="1:11" s="10" customFormat="1" ht="15" customHeight="1" x14ac:dyDescent="0.25">
      <c r="A130" s="5"/>
      <c r="B130" s="5"/>
      <c r="C130" s="6"/>
      <c r="D130" s="13"/>
      <c r="E130" s="13"/>
      <c r="F130" s="7"/>
      <c r="G130" s="97"/>
      <c r="H130" s="97"/>
      <c r="I130" s="98"/>
      <c r="K130" s="5"/>
    </row>
    <row r="131" spans="1:11" s="10" customFormat="1" ht="15" customHeight="1" x14ac:dyDescent="0.25">
      <c r="A131" s="5"/>
      <c r="B131" s="5"/>
      <c r="C131" s="6"/>
      <c r="D131" s="13"/>
      <c r="E131" s="13"/>
      <c r="F131" s="7"/>
      <c r="G131" s="97"/>
      <c r="H131" s="97"/>
      <c r="I131" s="98"/>
      <c r="K131" s="5"/>
    </row>
    <row r="132" spans="1:11" s="10" customFormat="1" ht="15" customHeight="1" x14ac:dyDescent="0.25">
      <c r="A132" s="5"/>
      <c r="B132" s="5"/>
      <c r="C132" s="6"/>
      <c r="D132" s="13"/>
      <c r="E132" s="13"/>
      <c r="F132" s="7"/>
      <c r="G132" s="97"/>
      <c r="H132" s="97"/>
      <c r="I132" s="98"/>
      <c r="K132" s="5"/>
    </row>
    <row r="133" spans="1:11" s="10" customFormat="1" ht="15" customHeight="1" x14ac:dyDescent="0.25">
      <c r="A133" s="5"/>
      <c r="B133" s="5"/>
      <c r="C133" s="6"/>
      <c r="D133" s="13"/>
      <c r="E133" s="13"/>
      <c r="F133" s="7"/>
      <c r="G133" s="97"/>
      <c r="H133" s="97"/>
      <c r="I133" s="98"/>
      <c r="K133" s="5"/>
    </row>
    <row r="134" spans="1:11" s="10" customFormat="1" ht="15" customHeight="1" x14ac:dyDescent="0.25">
      <c r="A134" s="5"/>
      <c r="B134" s="5"/>
      <c r="C134" s="6"/>
      <c r="D134" s="13"/>
      <c r="E134" s="13"/>
      <c r="F134" s="7"/>
      <c r="G134" s="97"/>
      <c r="H134" s="97"/>
      <c r="I134" s="98"/>
      <c r="K134" s="5"/>
    </row>
    <row r="135" spans="1:11" s="10" customFormat="1" ht="15" customHeight="1" x14ac:dyDescent="0.25">
      <c r="A135" s="5"/>
      <c r="B135" s="5"/>
      <c r="C135" s="6"/>
      <c r="D135" s="13"/>
      <c r="E135" s="13"/>
      <c r="F135" s="7"/>
      <c r="G135" s="97"/>
      <c r="H135" s="97"/>
      <c r="I135" s="98"/>
      <c r="K135" s="5"/>
    </row>
    <row r="136" spans="1:11" s="10" customFormat="1" ht="15" customHeight="1" x14ac:dyDescent="0.25">
      <c r="A136" s="5"/>
      <c r="B136" s="5"/>
      <c r="C136" s="6"/>
      <c r="D136" s="13"/>
      <c r="E136" s="13"/>
      <c r="F136" s="7"/>
      <c r="G136" s="97"/>
      <c r="H136" s="97"/>
      <c r="I136" s="98"/>
      <c r="K136" s="5"/>
    </row>
    <row r="137" spans="1:11" s="10" customFormat="1" ht="15" customHeight="1" x14ac:dyDescent="0.25">
      <c r="A137" s="5"/>
      <c r="B137" s="5"/>
      <c r="C137" s="6"/>
      <c r="D137" s="13"/>
      <c r="E137" s="13"/>
      <c r="F137" s="7"/>
      <c r="G137" s="97"/>
      <c r="H137" s="97"/>
      <c r="I137" s="98"/>
      <c r="K137" s="5"/>
    </row>
    <row r="138" spans="1:11" s="10" customFormat="1" ht="15" customHeight="1" x14ac:dyDescent="0.25">
      <c r="A138" s="5"/>
      <c r="B138" s="5"/>
      <c r="C138" s="6"/>
      <c r="D138" s="13"/>
      <c r="E138" s="13"/>
      <c r="F138" s="7"/>
      <c r="G138" s="97"/>
      <c r="H138" s="97"/>
      <c r="I138" s="98"/>
      <c r="K138" s="5"/>
    </row>
    <row r="139" spans="1:11" s="10" customFormat="1" ht="15" customHeight="1" x14ac:dyDescent="0.25">
      <c r="A139" s="5"/>
      <c r="B139" s="5"/>
      <c r="C139" s="6"/>
      <c r="D139" s="13"/>
      <c r="E139" s="13"/>
      <c r="F139" s="7"/>
      <c r="G139" s="97"/>
      <c r="H139" s="97"/>
      <c r="I139" s="98"/>
      <c r="K139" s="5"/>
    </row>
    <row r="140" spans="1:11" s="10" customFormat="1" ht="15" customHeight="1" x14ac:dyDescent="0.25">
      <c r="A140" s="5"/>
      <c r="B140" s="5"/>
      <c r="C140" s="6"/>
      <c r="D140" s="13"/>
      <c r="E140" s="13"/>
      <c r="F140" s="7"/>
      <c r="G140" s="97"/>
      <c r="H140" s="97"/>
      <c r="I140" s="98"/>
      <c r="K140" s="5"/>
    </row>
    <row r="141" spans="1:11" s="10" customFormat="1" ht="15" customHeight="1" x14ac:dyDescent="0.25">
      <c r="A141" s="5"/>
      <c r="B141" s="5"/>
      <c r="C141" s="6"/>
      <c r="D141" s="13"/>
      <c r="E141" s="13"/>
      <c r="F141" s="7"/>
      <c r="G141" s="97"/>
      <c r="H141" s="97"/>
      <c r="I141" s="98"/>
      <c r="K141" s="5"/>
    </row>
    <row r="142" spans="1:11" s="10" customFormat="1" ht="15" customHeight="1" x14ac:dyDescent="0.25">
      <c r="A142" s="5"/>
      <c r="B142" s="5"/>
      <c r="C142" s="6"/>
      <c r="D142" s="13"/>
      <c r="E142" s="13"/>
      <c r="F142" s="7"/>
      <c r="G142" s="97"/>
      <c r="H142" s="97"/>
      <c r="I142" s="98"/>
      <c r="K142" s="5"/>
    </row>
    <row r="143" spans="1:11" s="10" customFormat="1" ht="15" customHeight="1" x14ac:dyDescent="0.25">
      <c r="A143" s="5"/>
      <c r="B143" s="5"/>
      <c r="C143" s="6"/>
      <c r="D143" s="13"/>
      <c r="E143" s="13"/>
      <c r="F143" s="7"/>
      <c r="G143" s="97"/>
      <c r="H143" s="97"/>
      <c r="I143" s="98"/>
      <c r="K143" s="5"/>
    </row>
    <row r="144" spans="1:11" s="10" customFormat="1" ht="15" customHeight="1" x14ac:dyDescent="0.25">
      <c r="A144" s="5"/>
      <c r="B144" s="5"/>
      <c r="C144" s="6"/>
      <c r="D144" s="13"/>
      <c r="E144" s="13"/>
      <c r="F144" s="7"/>
      <c r="G144" s="97"/>
      <c r="H144" s="97"/>
      <c r="I144" s="98"/>
      <c r="K144" s="5"/>
    </row>
    <row r="145" spans="1:11" s="10" customFormat="1" ht="15" customHeight="1" x14ac:dyDescent="0.25">
      <c r="A145" s="5"/>
      <c r="B145" s="5"/>
      <c r="C145" s="6"/>
      <c r="D145" s="13"/>
      <c r="E145" s="13"/>
      <c r="F145" s="7"/>
      <c r="G145" s="97"/>
      <c r="H145" s="97"/>
      <c r="I145" s="98"/>
      <c r="K145" s="5"/>
    </row>
    <row r="146" spans="1:11" s="10" customFormat="1" ht="15" customHeight="1" x14ac:dyDescent="0.25">
      <c r="A146" s="5"/>
      <c r="B146" s="5"/>
      <c r="C146" s="6"/>
      <c r="D146" s="13"/>
      <c r="E146" s="13"/>
      <c r="F146" s="7"/>
      <c r="G146" s="97"/>
      <c r="H146" s="97"/>
      <c r="I146" s="98"/>
      <c r="K146" s="5"/>
    </row>
    <row r="147" spans="1:11" s="10" customFormat="1" ht="15" customHeight="1" x14ac:dyDescent="0.25">
      <c r="A147" s="5"/>
      <c r="B147" s="5"/>
      <c r="C147" s="6"/>
      <c r="D147" s="13"/>
      <c r="E147" s="13"/>
      <c r="F147" s="7"/>
      <c r="G147" s="97"/>
      <c r="H147" s="97"/>
      <c r="I147" s="98"/>
      <c r="K147" s="5"/>
    </row>
    <row r="148" spans="1:11" s="10" customFormat="1" ht="15" customHeight="1" x14ac:dyDescent="0.25">
      <c r="A148" s="5"/>
      <c r="B148" s="5"/>
      <c r="C148" s="6"/>
      <c r="D148" s="13"/>
      <c r="E148" s="13"/>
      <c r="F148" s="7"/>
      <c r="G148" s="97"/>
      <c r="H148" s="97"/>
      <c r="I148" s="98"/>
      <c r="K148" s="5"/>
    </row>
    <row r="149" spans="1:11" s="10" customFormat="1" ht="15" customHeight="1" x14ac:dyDescent="0.25">
      <c r="A149" s="5"/>
      <c r="B149" s="5"/>
      <c r="C149" s="6"/>
      <c r="D149" s="13"/>
      <c r="E149" s="13"/>
      <c r="F149" s="7"/>
      <c r="G149" s="97"/>
      <c r="H149" s="97"/>
      <c r="I149" s="98"/>
      <c r="K149" s="5"/>
    </row>
    <row r="150" spans="1:11" s="10" customFormat="1" ht="15" customHeight="1" x14ac:dyDescent="0.25">
      <c r="A150" s="5"/>
      <c r="B150" s="5"/>
      <c r="C150" s="6"/>
      <c r="D150" s="13"/>
      <c r="E150" s="13"/>
      <c r="F150" s="7"/>
      <c r="G150" s="97"/>
      <c r="H150" s="97"/>
      <c r="I150" s="98"/>
      <c r="K150" s="5"/>
    </row>
    <row r="151" spans="1:11" s="10" customFormat="1" ht="15" customHeight="1" x14ac:dyDescent="0.25">
      <c r="A151" s="5"/>
      <c r="B151" s="5"/>
      <c r="C151" s="6"/>
      <c r="D151" s="13"/>
      <c r="E151" s="13"/>
      <c r="F151" s="7"/>
      <c r="G151" s="97"/>
      <c r="H151" s="97"/>
      <c r="I151" s="98"/>
      <c r="K151" s="5"/>
    </row>
    <row r="152" spans="1:11" s="10" customFormat="1" ht="15" customHeight="1" x14ac:dyDescent="0.25">
      <c r="A152" s="5"/>
      <c r="B152" s="5"/>
      <c r="C152" s="6"/>
      <c r="D152" s="13"/>
      <c r="E152" s="13"/>
      <c r="F152" s="7"/>
      <c r="G152" s="97"/>
      <c r="H152" s="97"/>
      <c r="I152" s="98"/>
      <c r="K152" s="5"/>
    </row>
    <row r="153" spans="1:11" s="10" customFormat="1" ht="15" customHeight="1" x14ac:dyDescent="0.25">
      <c r="A153" s="5"/>
      <c r="B153" s="5"/>
      <c r="C153" s="6"/>
      <c r="D153" s="13"/>
      <c r="E153" s="13"/>
      <c r="F153" s="7"/>
      <c r="G153" s="97"/>
      <c r="H153" s="97"/>
      <c r="I153" s="98"/>
      <c r="K153" s="5"/>
    </row>
    <row r="154" spans="1:11" s="10" customFormat="1" ht="15" customHeight="1" x14ac:dyDescent="0.25">
      <c r="A154" s="5"/>
      <c r="B154" s="5"/>
      <c r="C154" s="6"/>
      <c r="D154" s="13"/>
      <c r="E154" s="13"/>
      <c r="F154" s="7"/>
      <c r="G154" s="97"/>
      <c r="H154" s="97"/>
      <c r="I154" s="98"/>
      <c r="K154" s="5"/>
    </row>
    <row r="155" spans="1:11" s="10" customFormat="1" ht="15" customHeight="1" x14ac:dyDescent="0.25">
      <c r="A155" s="5"/>
      <c r="B155" s="5"/>
      <c r="C155" s="6"/>
      <c r="D155" s="13"/>
      <c r="E155" s="13"/>
      <c r="F155" s="7"/>
      <c r="G155" s="97"/>
      <c r="H155" s="97"/>
      <c r="I155" s="98"/>
      <c r="K155" s="5"/>
    </row>
    <row r="156" spans="1:11" s="10" customFormat="1" ht="15" customHeight="1" x14ac:dyDescent="0.25">
      <c r="A156" s="5"/>
      <c r="B156" s="5"/>
      <c r="C156" s="6"/>
      <c r="D156" s="13"/>
      <c r="E156" s="13"/>
      <c r="F156" s="7"/>
      <c r="G156" s="97"/>
      <c r="H156" s="97"/>
      <c r="I156" s="98"/>
      <c r="K156" s="5"/>
    </row>
    <row r="157" spans="1:11" s="10" customFormat="1" ht="15" customHeight="1" x14ac:dyDescent="0.25">
      <c r="A157" s="5"/>
      <c r="B157" s="5"/>
      <c r="C157" s="6"/>
      <c r="D157" s="13"/>
      <c r="E157" s="13"/>
      <c r="F157" s="7"/>
      <c r="G157" s="97"/>
      <c r="H157" s="97"/>
      <c r="I157" s="98"/>
      <c r="K157" s="5"/>
    </row>
    <row r="158" spans="1:11" s="10" customFormat="1" ht="15" customHeight="1" x14ac:dyDescent="0.25">
      <c r="A158" s="5"/>
      <c r="B158" s="5"/>
      <c r="C158" s="6"/>
      <c r="D158" s="13"/>
      <c r="E158" s="13"/>
      <c r="F158" s="7"/>
      <c r="G158" s="97"/>
      <c r="H158" s="97"/>
      <c r="I158" s="98"/>
      <c r="K158" s="5"/>
    </row>
    <row r="159" spans="1:11" s="10" customFormat="1" ht="15" customHeight="1" x14ac:dyDescent="0.25">
      <c r="A159" s="5"/>
      <c r="B159" s="5"/>
      <c r="C159" s="6"/>
      <c r="D159" s="13"/>
      <c r="E159" s="13"/>
      <c r="F159" s="7"/>
      <c r="G159" s="97"/>
      <c r="H159" s="97"/>
      <c r="I159" s="98"/>
      <c r="K159" s="5"/>
    </row>
    <row r="160" spans="1:11" s="10" customFormat="1" ht="15" customHeight="1" x14ac:dyDescent="0.25">
      <c r="A160" s="5"/>
      <c r="B160" s="5"/>
      <c r="C160" s="6"/>
      <c r="D160" s="13"/>
      <c r="E160" s="13"/>
      <c r="F160" s="7"/>
      <c r="G160" s="97"/>
      <c r="H160" s="97"/>
      <c r="I160" s="98"/>
      <c r="K160" s="5"/>
    </row>
    <row r="161" spans="1:11" s="10" customFormat="1" ht="15" customHeight="1" x14ac:dyDescent="0.25">
      <c r="A161" s="5"/>
      <c r="B161" s="5"/>
      <c r="C161" s="6"/>
      <c r="D161" s="13"/>
      <c r="E161" s="13"/>
      <c r="F161" s="7"/>
      <c r="G161" s="97"/>
      <c r="H161" s="97"/>
      <c r="I161" s="98"/>
      <c r="K161" s="5"/>
    </row>
    <row r="162" spans="1:11" s="10" customFormat="1" ht="15" customHeight="1" x14ac:dyDescent="0.25">
      <c r="A162" s="5"/>
      <c r="B162" s="5"/>
      <c r="C162" s="6"/>
      <c r="D162" s="13"/>
      <c r="E162" s="13"/>
      <c r="F162" s="7"/>
      <c r="G162" s="97"/>
      <c r="H162" s="97"/>
      <c r="I162" s="98"/>
      <c r="K162" s="5"/>
    </row>
    <row r="163" spans="1:11" s="10" customFormat="1" ht="15" customHeight="1" x14ac:dyDescent="0.25">
      <c r="A163" s="5"/>
      <c r="B163" s="5"/>
      <c r="C163" s="6"/>
      <c r="D163" s="13"/>
      <c r="E163" s="13"/>
      <c r="F163" s="7"/>
      <c r="G163" s="97"/>
      <c r="H163" s="97"/>
      <c r="I163" s="98"/>
      <c r="K163" s="5"/>
    </row>
    <row r="164" spans="1:11" s="10" customFormat="1" ht="15" customHeight="1" x14ac:dyDescent="0.25">
      <c r="A164" s="5"/>
      <c r="B164" s="5"/>
      <c r="C164" s="6"/>
      <c r="D164" s="13"/>
      <c r="E164" s="13"/>
      <c r="F164" s="7"/>
      <c r="G164" s="97"/>
      <c r="H164" s="97"/>
      <c r="I164" s="98"/>
      <c r="K164" s="5"/>
    </row>
    <row r="165" spans="1:11" s="10" customFormat="1" ht="15" customHeight="1" x14ac:dyDescent="0.25">
      <c r="A165" s="5"/>
      <c r="B165" s="5"/>
      <c r="C165" s="6"/>
      <c r="D165" s="13"/>
      <c r="E165" s="13"/>
      <c r="F165" s="7"/>
      <c r="G165" s="97"/>
      <c r="H165" s="97"/>
      <c r="I165" s="98"/>
      <c r="K165" s="5"/>
    </row>
    <row r="166" spans="1:11" s="10" customFormat="1" ht="15" customHeight="1" x14ac:dyDescent="0.25">
      <c r="A166" s="5"/>
      <c r="B166" s="5"/>
      <c r="C166" s="6"/>
      <c r="D166" s="13"/>
      <c r="E166" s="13"/>
      <c r="F166" s="7"/>
      <c r="G166" s="97"/>
      <c r="H166" s="97"/>
      <c r="I166" s="98"/>
      <c r="K166" s="5"/>
    </row>
    <row r="167" spans="1:11" s="10" customFormat="1" ht="15" customHeight="1" x14ac:dyDescent="0.25">
      <c r="A167" s="5"/>
      <c r="B167" s="5"/>
      <c r="C167" s="6"/>
      <c r="D167" s="13"/>
      <c r="E167" s="13"/>
      <c r="F167" s="7"/>
      <c r="G167" s="97"/>
      <c r="H167" s="97"/>
      <c r="I167" s="98"/>
      <c r="K167" s="5"/>
    </row>
    <row r="168" spans="1:11" s="10" customFormat="1" ht="15" customHeight="1" x14ac:dyDescent="0.25">
      <c r="A168" s="5"/>
      <c r="B168" s="5"/>
      <c r="C168" s="6"/>
      <c r="D168" s="13"/>
      <c r="E168" s="13"/>
      <c r="F168" s="7"/>
      <c r="G168" s="97"/>
      <c r="H168" s="97"/>
      <c r="I168" s="98"/>
      <c r="K168" s="5"/>
    </row>
    <row r="169" spans="1:11" s="10" customFormat="1" ht="15" customHeight="1" x14ac:dyDescent="0.25">
      <c r="A169" s="5"/>
      <c r="B169" s="5"/>
      <c r="C169" s="6"/>
      <c r="D169" s="13"/>
      <c r="E169" s="13"/>
      <c r="F169" s="7"/>
      <c r="G169" s="97"/>
      <c r="H169" s="97"/>
      <c r="I169" s="98"/>
      <c r="K169" s="5"/>
    </row>
    <row r="170" spans="1:11" s="10" customFormat="1" ht="15" customHeight="1" x14ac:dyDescent="0.25">
      <c r="A170" s="5"/>
      <c r="B170" s="5"/>
      <c r="C170" s="6"/>
      <c r="D170" s="13"/>
      <c r="E170" s="13"/>
      <c r="F170" s="7"/>
      <c r="G170" s="97"/>
      <c r="H170" s="97"/>
      <c r="I170" s="98"/>
      <c r="K170" s="5"/>
    </row>
    <row r="171" spans="1:11" s="10" customFormat="1" ht="15" customHeight="1" x14ac:dyDescent="0.25">
      <c r="A171" s="5"/>
      <c r="B171" s="5"/>
      <c r="C171" s="6"/>
      <c r="D171" s="13"/>
      <c r="E171" s="13"/>
      <c r="F171" s="7"/>
      <c r="G171" s="97"/>
      <c r="H171" s="97"/>
      <c r="I171" s="98"/>
      <c r="K171" s="5"/>
    </row>
    <row r="172" spans="1:11" s="10" customFormat="1" ht="15" customHeight="1" x14ac:dyDescent="0.25">
      <c r="A172" s="5"/>
      <c r="B172" s="5"/>
      <c r="C172" s="6"/>
      <c r="D172" s="13"/>
      <c r="E172" s="13"/>
      <c r="F172" s="7"/>
      <c r="G172" s="97"/>
      <c r="H172" s="97"/>
      <c r="I172" s="98"/>
      <c r="K172" s="5"/>
    </row>
    <row r="173" spans="1:11" s="10" customFormat="1" ht="15" customHeight="1" x14ac:dyDescent="0.25">
      <c r="A173" s="5"/>
      <c r="B173" s="5"/>
      <c r="C173" s="6"/>
      <c r="D173" s="13"/>
      <c r="E173" s="13"/>
      <c r="F173" s="7"/>
      <c r="G173" s="97"/>
      <c r="H173" s="97"/>
      <c r="I173" s="98"/>
      <c r="K173" s="5"/>
    </row>
    <row r="174" spans="1:11" s="10" customFormat="1" ht="15" customHeight="1" x14ac:dyDescent="0.25">
      <c r="A174" s="5"/>
      <c r="B174" s="5"/>
      <c r="C174" s="6"/>
      <c r="D174" s="13"/>
      <c r="E174" s="13"/>
      <c r="F174" s="7"/>
      <c r="G174" s="97"/>
      <c r="H174" s="97"/>
      <c r="I174" s="98"/>
      <c r="K174" s="5"/>
    </row>
    <row r="175" spans="1:11" s="10" customFormat="1" ht="15" customHeight="1" x14ac:dyDescent="0.25">
      <c r="A175" s="5"/>
      <c r="B175" s="5"/>
      <c r="C175" s="6"/>
      <c r="D175" s="13"/>
      <c r="E175" s="13"/>
      <c r="F175" s="7"/>
      <c r="G175" s="97"/>
      <c r="H175" s="97"/>
      <c r="I175" s="98"/>
      <c r="K175" s="5"/>
    </row>
    <row r="176" spans="1:11" s="10" customFormat="1" ht="15" customHeight="1" x14ac:dyDescent="0.25">
      <c r="A176" s="5"/>
      <c r="B176" s="5"/>
      <c r="C176" s="6"/>
      <c r="D176" s="13"/>
      <c r="E176" s="13"/>
      <c r="F176" s="7"/>
      <c r="G176" s="97"/>
      <c r="H176" s="97"/>
      <c r="I176" s="98"/>
      <c r="K176" s="5"/>
    </row>
    <row r="177" spans="1:11" s="10" customFormat="1" ht="15" customHeight="1" x14ac:dyDescent="0.25">
      <c r="A177" s="5"/>
      <c r="B177" s="5"/>
      <c r="C177" s="6"/>
      <c r="D177" s="13"/>
      <c r="E177" s="13"/>
      <c r="F177" s="7"/>
      <c r="G177" s="97"/>
      <c r="H177" s="97"/>
      <c r="I177" s="98"/>
      <c r="K177" s="5"/>
    </row>
    <row r="178" spans="1:11" s="10" customFormat="1" ht="15" customHeight="1" x14ac:dyDescent="0.25">
      <c r="A178" s="5"/>
      <c r="B178" s="5"/>
      <c r="C178" s="6"/>
      <c r="D178" s="13"/>
      <c r="E178" s="13"/>
      <c r="F178" s="7"/>
      <c r="G178" s="97"/>
      <c r="H178" s="97"/>
      <c r="I178" s="98"/>
      <c r="K178" s="5"/>
    </row>
    <row r="179" spans="1:11" s="10" customFormat="1" ht="15" customHeight="1" x14ac:dyDescent="0.25">
      <c r="A179" s="5"/>
      <c r="B179" s="5"/>
      <c r="C179" s="6"/>
      <c r="D179" s="13"/>
      <c r="E179" s="13"/>
      <c r="F179" s="7"/>
      <c r="G179" s="97"/>
      <c r="H179" s="97"/>
      <c r="I179" s="98"/>
      <c r="K179" s="5"/>
    </row>
    <row r="180" spans="1:11" s="10" customFormat="1" ht="15" customHeight="1" x14ac:dyDescent="0.25">
      <c r="A180" s="5"/>
      <c r="B180" s="5"/>
      <c r="C180" s="6"/>
      <c r="D180" s="13"/>
      <c r="E180" s="13"/>
      <c r="F180" s="7"/>
      <c r="G180" s="97"/>
      <c r="H180" s="97"/>
      <c r="I180" s="98"/>
      <c r="K180" s="5"/>
    </row>
    <row r="181" spans="1:11" s="10" customFormat="1" ht="15" customHeight="1" x14ac:dyDescent="0.25">
      <c r="A181" s="5"/>
      <c r="B181" s="5"/>
      <c r="C181" s="6"/>
      <c r="D181" s="13"/>
      <c r="E181" s="13"/>
      <c r="F181" s="7"/>
      <c r="G181" s="97"/>
      <c r="H181" s="97"/>
      <c r="I181" s="98"/>
      <c r="K181" s="5"/>
    </row>
    <row r="182" spans="1:11" s="10" customFormat="1" ht="15" customHeight="1" x14ac:dyDescent="0.25">
      <c r="A182" s="5"/>
      <c r="B182" s="5"/>
      <c r="C182" s="6"/>
      <c r="D182" s="13"/>
      <c r="E182" s="13"/>
      <c r="F182" s="7"/>
      <c r="G182" s="97"/>
      <c r="H182" s="97"/>
      <c r="I182" s="98"/>
      <c r="K182" s="5"/>
    </row>
    <row r="183" spans="1:11" s="10" customFormat="1" ht="15" customHeight="1" x14ac:dyDescent="0.25">
      <c r="A183" s="5"/>
      <c r="B183" s="5"/>
      <c r="C183" s="6"/>
      <c r="D183" s="13"/>
      <c r="E183" s="13"/>
      <c r="F183" s="7"/>
      <c r="G183" s="97"/>
      <c r="H183" s="97"/>
      <c r="I183" s="98"/>
      <c r="K183" s="5"/>
    </row>
    <row r="184" spans="1:11" s="10" customFormat="1" ht="15" customHeight="1" x14ac:dyDescent="0.25">
      <c r="A184" s="5"/>
      <c r="B184" s="5"/>
      <c r="C184" s="6"/>
      <c r="D184" s="13"/>
      <c r="E184" s="13"/>
      <c r="F184" s="7"/>
      <c r="G184" s="97"/>
      <c r="H184" s="97"/>
      <c r="I184" s="98"/>
      <c r="K184" s="5"/>
    </row>
    <row r="185" spans="1:11" s="10" customFormat="1" ht="15" customHeight="1" x14ac:dyDescent="0.25">
      <c r="A185" s="5"/>
      <c r="B185" s="5"/>
      <c r="C185" s="6"/>
      <c r="D185" s="13"/>
      <c r="E185" s="13"/>
      <c r="F185" s="7"/>
      <c r="G185" s="97"/>
      <c r="H185" s="97"/>
      <c r="I185" s="98"/>
      <c r="K185" s="5"/>
    </row>
    <row r="186" spans="1:11" s="10" customFormat="1" ht="15" customHeight="1" x14ac:dyDescent="0.25">
      <c r="A186" s="5"/>
      <c r="B186" s="5"/>
      <c r="C186" s="6"/>
      <c r="D186" s="13"/>
      <c r="E186" s="13"/>
      <c r="F186" s="7"/>
      <c r="G186" s="97"/>
      <c r="H186" s="97"/>
      <c r="I186" s="98"/>
      <c r="K186" s="5"/>
    </row>
    <row r="187" spans="1:11" s="10" customFormat="1" ht="15" customHeight="1" x14ac:dyDescent="0.25">
      <c r="A187" s="5"/>
      <c r="B187" s="5"/>
      <c r="C187" s="6"/>
      <c r="D187" s="13"/>
      <c r="E187" s="13"/>
      <c r="F187" s="7"/>
      <c r="G187" s="97"/>
      <c r="H187" s="97"/>
      <c r="I187" s="98"/>
      <c r="K187" s="5"/>
    </row>
    <row r="188" spans="1:11" s="10" customFormat="1" ht="15" customHeight="1" x14ac:dyDescent="0.25">
      <c r="A188" s="5"/>
      <c r="B188" s="5"/>
      <c r="C188" s="6"/>
      <c r="D188" s="13"/>
      <c r="E188" s="13"/>
      <c r="F188" s="7"/>
      <c r="G188" s="97"/>
      <c r="H188" s="97"/>
      <c r="I188" s="98"/>
      <c r="K188" s="5"/>
    </row>
    <row r="189" spans="1:11" s="10" customFormat="1" ht="15" customHeight="1" x14ac:dyDescent="0.25">
      <c r="A189" s="5"/>
      <c r="B189" s="5"/>
      <c r="C189" s="6"/>
      <c r="D189" s="13"/>
      <c r="E189" s="13"/>
      <c r="F189" s="7"/>
      <c r="G189" s="97"/>
      <c r="H189" s="97"/>
      <c r="I189" s="98"/>
      <c r="K189" s="5"/>
    </row>
    <row r="190" spans="1:11" s="10" customFormat="1" ht="15" customHeight="1" x14ac:dyDescent="0.25">
      <c r="A190" s="5"/>
      <c r="B190" s="5"/>
      <c r="C190" s="6"/>
      <c r="D190" s="13"/>
      <c r="E190" s="13"/>
      <c r="F190" s="7"/>
      <c r="G190" s="97"/>
      <c r="H190" s="97"/>
      <c r="I190" s="98"/>
      <c r="K190" s="5"/>
    </row>
    <row r="191" spans="1:11" s="10" customFormat="1" ht="15" customHeight="1" x14ac:dyDescent="0.25">
      <c r="A191" s="5"/>
      <c r="B191" s="5"/>
      <c r="C191" s="6"/>
      <c r="D191" s="13"/>
      <c r="E191" s="13"/>
      <c r="F191" s="7"/>
      <c r="G191" s="97"/>
      <c r="H191" s="97"/>
      <c r="I191" s="98"/>
      <c r="K191" s="5"/>
    </row>
    <row r="192" spans="1:11" s="10" customFormat="1" ht="15" customHeight="1" x14ac:dyDescent="0.25">
      <c r="A192" s="5"/>
      <c r="B192" s="5"/>
      <c r="C192" s="6"/>
      <c r="D192" s="13"/>
      <c r="E192" s="13"/>
      <c r="F192" s="7"/>
      <c r="G192" s="97"/>
      <c r="H192" s="97"/>
      <c r="I192" s="98"/>
      <c r="K192" s="5"/>
    </row>
    <row r="193" spans="1:11" s="10" customFormat="1" ht="15" customHeight="1" x14ac:dyDescent="0.25">
      <c r="A193" s="5"/>
      <c r="B193" s="5"/>
      <c r="C193" s="6"/>
      <c r="D193" s="13"/>
      <c r="E193" s="13"/>
      <c r="F193" s="7"/>
      <c r="G193" s="97"/>
      <c r="H193" s="97"/>
      <c r="I193" s="98"/>
      <c r="K193" s="5"/>
    </row>
    <row r="194" spans="1:11" s="10" customFormat="1" ht="15" customHeight="1" x14ac:dyDescent="0.25">
      <c r="A194" s="5"/>
      <c r="B194" s="5"/>
      <c r="C194" s="6"/>
      <c r="D194" s="13"/>
      <c r="E194" s="13"/>
      <c r="F194" s="7"/>
      <c r="G194" s="97"/>
      <c r="H194" s="97"/>
      <c r="I194" s="98"/>
      <c r="K194" s="5"/>
    </row>
    <row r="195" spans="1:11" s="10" customFormat="1" ht="15" customHeight="1" x14ac:dyDescent="0.25">
      <c r="A195" s="5"/>
      <c r="B195" s="5"/>
      <c r="C195" s="6"/>
      <c r="D195" s="13"/>
      <c r="E195" s="13"/>
      <c r="F195" s="7"/>
      <c r="G195" s="97"/>
      <c r="H195" s="97"/>
      <c r="I195" s="98"/>
      <c r="K195" s="5"/>
    </row>
    <row r="196" spans="1:11" s="10" customFormat="1" ht="15" customHeight="1" x14ac:dyDescent="0.25">
      <c r="A196" s="5"/>
      <c r="B196" s="5"/>
      <c r="C196" s="6"/>
      <c r="D196" s="13"/>
      <c r="E196" s="13"/>
      <c r="F196" s="7"/>
      <c r="G196" s="97"/>
      <c r="H196" s="97"/>
      <c r="I196" s="98"/>
      <c r="K196" s="5"/>
    </row>
    <row r="197" spans="1:11" s="10" customFormat="1" ht="15" customHeight="1" x14ac:dyDescent="0.25">
      <c r="A197" s="5"/>
      <c r="B197" s="5"/>
      <c r="C197" s="6"/>
      <c r="D197" s="13"/>
      <c r="E197" s="13"/>
      <c r="F197" s="7"/>
      <c r="G197" s="97"/>
      <c r="H197" s="97"/>
      <c r="I197" s="98"/>
      <c r="K197" s="5"/>
    </row>
    <row r="198" spans="1:11" s="10" customFormat="1" ht="15" customHeight="1" x14ac:dyDescent="0.25">
      <c r="A198" s="5"/>
      <c r="B198" s="5"/>
      <c r="C198" s="6"/>
      <c r="D198" s="13"/>
      <c r="E198" s="13"/>
      <c r="F198" s="7"/>
      <c r="G198" s="97"/>
      <c r="H198" s="97"/>
      <c r="I198" s="98"/>
      <c r="K198" s="5"/>
    </row>
    <row r="199" spans="1:11" s="10" customFormat="1" ht="15" customHeight="1" x14ac:dyDescent="0.25">
      <c r="A199" s="5"/>
      <c r="B199" s="5"/>
      <c r="C199" s="6"/>
      <c r="D199" s="13"/>
      <c r="E199" s="13"/>
      <c r="F199" s="7"/>
      <c r="G199" s="97"/>
      <c r="H199" s="97"/>
      <c r="I199" s="98"/>
      <c r="K199" s="5"/>
    </row>
    <row r="200" spans="1:11" s="10" customFormat="1" ht="15" customHeight="1" x14ac:dyDescent="0.25">
      <c r="A200" s="5"/>
      <c r="B200" s="5"/>
      <c r="C200" s="6"/>
      <c r="D200" s="13"/>
      <c r="E200" s="13"/>
      <c r="F200" s="7"/>
      <c r="G200" s="97"/>
      <c r="H200" s="97"/>
      <c r="I200" s="98"/>
      <c r="K200" s="5"/>
    </row>
    <row r="201" spans="1:11" s="10" customFormat="1" ht="15" customHeight="1" x14ac:dyDescent="0.25">
      <c r="A201" s="5"/>
      <c r="B201" s="5"/>
      <c r="C201" s="6"/>
      <c r="D201" s="13"/>
      <c r="E201" s="13"/>
      <c r="F201" s="7"/>
      <c r="G201" s="97"/>
      <c r="H201" s="97"/>
      <c r="I201" s="98"/>
      <c r="K201" s="5"/>
    </row>
    <row r="202" spans="1:11" s="10" customFormat="1" ht="15" customHeight="1" x14ac:dyDescent="0.25">
      <c r="A202" s="5"/>
      <c r="B202" s="5"/>
      <c r="C202" s="6"/>
      <c r="D202" s="13"/>
      <c r="E202" s="13"/>
      <c r="F202" s="7"/>
      <c r="G202" s="97"/>
      <c r="H202" s="97"/>
      <c r="I202" s="98"/>
      <c r="K202" s="5"/>
    </row>
    <row r="203" spans="1:11" s="10" customFormat="1" ht="15" customHeight="1" x14ac:dyDescent="0.25">
      <c r="A203" s="5"/>
      <c r="B203" s="5"/>
      <c r="C203" s="6"/>
      <c r="D203" s="13"/>
      <c r="E203" s="13"/>
      <c r="F203" s="7"/>
      <c r="G203" s="97"/>
      <c r="H203" s="97"/>
      <c r="I203" s="98"/>
      <c r="K203" s="5"/>
    </row>
    <row r="204" spans="1:11" s="10" customFormat="1" ht="15" customHeight="1" x14ac:dyDescent="0.25">
      <c r="A204" s="5"/>
      <c r="B204" s="5"/>
      <c r="C204" s="6"/>
      <c r="D204" s="13"/>
      <c r="E204" s="13"/>
      <c r="F204" s="7"/>
      <c r="G204" s="97"/>
      <c r="H204" s="97"/>
      <c r="I204" s="98"/>
      <c r="K204" s="5"/>
    </row>
    <row r="205" spans="1:11" s="10" customFormat="1" ht="15" customHeight="1" x14ac:dyDescent="0.25">
      <c r="A205" s="5"/>
      <c r="B205" s="5"/>
      <c r="C205" s="6"/>
      <c r="D205" s="13"/>
      <c r="E205" s="13"/>
      <c r="F205" s="7"/>
      <c r="G205" s="97"/>
      <c r="H205" s="97"/>
      <c r="I205" s="98"/>
      <c r="K205" s="5"/>
    </row>
    <row r="206" spans="1:11" s="10" customFormat="1" ht="15" customHeight="1" x14ac:dyDescent="0.25">
      <c r="A206" s="5"/>
      <c r="B206" s="5"/>
      <c r="C206" s="6"/>
      <c r="D206" s="13"/>
      <c r="E206" s="13"/>
      <c r="F206" s="7"/>
      <c r="G206" s="97"/>
      <c r="H206" s="97"/>
      <c r="I206" s="98"/>
      <c r="K206" s="5"/>
    </row>
    <row r="207" spans="1:11" s="10" customFormat="1" ht="15" customHeight="1" x14ac:dyDescent="0.25">
      <c r="A207" s="5"/>
      <c r="B207" s="5"/>
      <c r="C207" s="6"/>
      <c r="D207" s="13"/>
      <c r="E207" s="13"/>
      <c r="F207" s="7"/>
      <c r="G207" s="97"/>
      <c r="H207" s="97"/>
      <c r="I207" s="98"/>
      <c r="K207" s="5"/>
    </row>
    <row r="208" spans="1:11" s="10" customFormat="1" ht="15" customHeight="1" x14ac:dyDescent="0.25">
      <c r="A208" s="5"/>
      <c r="B208" s="5"/>
      <c r="C208" s="6"/>
      <c r="D208" s="13"/>
      <c r="E208" s="13"/>
      <c r="F208" s="7"/>
      <c r="G208" s="97"/>
      <c r="H208" s="97"/>
      <c r="I208" s="98"/>
      <c r="K208" s="5"/>
    </row>
  </sheetData>
  <autoFilter ref="A1:N1">
    <sortState ref="A2:N58">
      <sortCondition ref="C1"/>
    </sortState>
  </autoFilter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8"/>
  <sheetViews>
    <sheetView workbookViewId="0">
      <selection activeCell="A2" sqref="A2"/>
    </sheetView>
  </sheetViews>
  <sheetFormatPr baseColWidth="10" defaultRowHeight="15" x14ac:dyDescent="0.25"/>
  <cols>
    <col min="1" max="1" width="33.42578125" customWidth="1"/>
    <col min="7" max="7" width="19.85546875" customWidth="1"/>
  </cols>
  <sheetData>
    <row r="1" spans="1:7" ht="15.75" thickBot="1" x14ac:dyDescent="0.3">
      <c r="A1" t="s">
        <v>33</v>
      </c>
      <c r="B1" t="s">
        <v>46</v>
      </c>
    </row>
    <row r="2" spans="1:7" ht="15.75" thickBot="1" x14ac:dyDescent="0.3">
      <c r="A2" s="1" t="s">
        <v>8</v>
      </c>
      <c r="B2" s="2" t="s">
        <v>35</v>
      </c>
      <c r="C2" s="14" t="s">
        <v>54</v>
      </c>
      <c r="D2" t="s">
        <v>197</v>
      </c>
      <c r="F2" s="14"/>
      <c r="G2" s="25"/>
    </row>
    <row r="3" spans="1:7" ht="15.75" thickBot="1" x14ac:dyDescent="0.3">
      <c r="A3" s="1" t="s">
        <v>39</v>
      </c>
      <c r="B3" s="2" t="s">
        <v>37</v>
      </c>
      <c r="D3" t="s">
        <v>198</v>
      </c>
      <c r="F3" s="14"/>
      <c r="G3" s="25"/>
    </row>
    <row r="4" spans="1:7" ht="15.75" thickBot="1" x14ac:dyDescent="0.3">
      <c r="A4" s="1" t="s">
        <v>17</v>
      </c>
      <c r="B4" s="2" t="s">
        <v>35</v>
      </c>
      <c r="C4" s="14" t="s">
        <v>56</v>
      </c>
      <c r="F4" s="14"/>
      <c r="G4" s="25"/>
    </row>
    <row r="5" spans="1:7" ht="15.75" thickBot="1" x14ac:dyDescent="0.3">
      <c r="A5" s="1" t="s">
        <v>21</v>
      </c>
      <c r="B5" s="2" t="s">
        <v>35</v>
      </c>
      <c r="C5" s="14" t="s">
        <v>58</v>
      </c>
      <c r="F5" s="14"/>
      <c r="G5" s="25"/>
    </row>
    <row r="6" spans="1:7" ht="15.75" thickBot="1" x14ac:dyDescent="0.3">
      <c r="A6" s="1" t="s">
        <v>41</v>
      </c>
      <c r="B6" s="2" t="s">
        <v>37</v>
      </c>
      <c r="C6" s="14" t="s">
        <v>60</v>
      </c>
      <c r="F6" s="14"/>
      <c r="G6" s="25"/>
    </row>
    <row r="7" spans="1:7" ht="15.75" thickBot="1" x14ac:dyDescent="0.3">
      <c r="A7" s="1" t="s">
        <v>3</v>
      </c>
      <c r="B7" s="2" t="s">
        <v>34</v>
      </c>
      <c r="C7" s="14" t="s">
        <v>65</v>
      </c>
      <c r="F7" s="14"/>
      <c r="G7" s="25"/>
    </row>
    <row r="8" spans="1:7" ht="15.75" thickBot="1" x14ac:dyDescent="0.3">
      <c r="A8" s="1" t="s">
        <v>9</v>
      </c>
      <c r="B8" s="2" t="s">
        <v>35</v>
      </c>
      <c r="C8" s="14" t="s">
        <v>68</v>
      </c>
      <c r="F8" s="14"/>
      <c r="G8" s="25"/>
    </row>
    <row r="9" spans="1:7" ht="15.75" thickBot="1" x14ac:dyDescent="0.3">
      <c r="A9" s="1" t="s">
        <v>19</v>
      </c>
      <c r="B9" s="2" t="s">
        <v>35</v>
      </c>
      <c r="C9" s="14" t="s">
        <v>80</v>
      </c>
      <c r="F9" s="14"/>
      <c r="G9" s="25"/>
    </row>
    <row r="10" spans="1:7" ht="15.75" thickBot="1" x14ac:dyDescent="0.3">
      <c r="A10" s="1" t="s">
        <v>1</v>
      </c>
      <c r="B10" s="2" t="s">
        <v>35</v>
      </c>
      <c r="C10" s="14" t="s">
        <v>82</v>
      </c>
      <c r="F10" s="32"/>
      <c r="G10" s="25"/>
    </row>
    <row r="11" spans="1:7" ht="15.75" thickBot="1" x14ac:dyDescent="0.3">
      <c r="A11" s="1" t="s">
        <v>43</v>
      </c>
      <c r="B11" s="2" t="s">
        <v>37</v>
      </c>
      <c r="C11" s="14" t="s">
        <v>84</v>
      </c>
      <c r="F11" s="14"/>
      <c r="G11" s="25"/>
    </row>
    <row r="12" spans="1:7" ht="15.75" thickBot="1" x14ac:dyDescent="0.3">
      <c r="A12" s="1" t="s">
        <v>2</v>
      </c>
      <c r="B12" s="2" t="s">
        <v>34</v>
      </c>
      <c r="C12" s="14" t="s">
        <v>86</v>
      </c>
      <c r="F12" s="32"/>
      <c r="G12" s="25"/>
    </row>
    <row r="13" spans="1:7" ht="15.75" thickBot="1" x14ac:dyDescent="0.3">
      <c r="A13" s="1" t="s">
        <v>7</v>
      </c>
      <c r="B13" s="2" t="s">
        <v>34</v>
      </c>
      <c r="C13" s="14" t="s">
        <v>88</v>
      </c>
      <c r="F13" s="14"/>
      <c r="G13" s="25"/>
    </row>
    <row r="14" spans="1:7" ht="15.75" thickBot="1" x14ac:dyDescent="0.3">
      <c r="A14" s="1" t="s">
        <v>5</v>
      </c>
      <c r="B14" s="2" t="s">
        <v>35</v>
      </c>
      <c r="C14" s="14" t="s">
        <v>96</v>
      </c>
      <c r="F14" s="14"/>
      <c r="G14" s="25"/>
    </row>
    <row r="15" spans="1:7" ht="15.75" thickBot="1" x14ac:dyDescent="0.3">
      <c r="A15" s="1" t="s">
        <v>6</v>
      </c>
      <c r="B15" s="2" t="s">
        <v>35</v>
      </c>
      <c r="C15" s="14" t="s">
        <v>99</v>
      </c>
      <c r="F15" s="14"/>
      <c r="G15" s="33"/>
    </row>
    <row r="16" spans="1:7" ht="15.75" thickBot="1" x14ac:dyDescent="0.3">
      <c r="A16" s="1" t="s">
        <v>18</v>
      </c>
      <c r="B16" s="2" t="s">
        <v>35</v>
      </c>
      <c r="C16" s="14" t="s">
        <v>102</v>
      </c>
      <c r="F16" s="14"/>
      <c r="G16" s="25"/>
    </row>
    <row r="17" spans="1:7" ht="15.75" thickBot="1" x14ac:dyDescent="0.3">
      <c r="A17" s="1" t="s">
        <v>26</v>
      </c>
      <c r="B17" s="2" t="s">
        <v>36</v>
      </c>
      <c r="C17" s="14" t="s">
        <v>104</v>
      </c>
      <c r="F17" s="14"/>
      <c r="G17" s="25"/>
    </row>
    <row r="18" spans="1:7" ht="15.75" thickBot="1" x14ac:dyDescent="0.3">
      <c r="A18" s="1" t="s">
        <v>10</v>
      </c>
      <c r="B18" s="2" t="s">
        <v>35</v>
      </c>
      <c r="C18" s="14" t="s">
        <v>106</v>
      </c>
      <c r="F18" s="14"/>
      <c r="G18" s="25"/>
    </row>
    <row r="19" spans="1:7" ht="15.75" thickBot="1" x14ac:dyDescent="0.3">
      <c r="A19" s="1" t="s">
        <v>45</v>
      </c>
      <c r="B19" s="2" t="s">
        <v>37</v>
      </c>
      <c r="C19" s="14" t="s">
        <v>108</v>
      </c>
      <c r="F19" s="14"/>
      <c r="G19" s="25"/>
    </row>
    <row r="20" spans="1:7" ht="15.75" thickBot="1" x14ac:dyDescent="0.3">
      <c r="A20" s="1" t="s">
        <v>25</v>
      </c>
      <c r="B20" s="2" t="s">
        <v>36</v>
      </c>
      <c r="C20" s="14" t="s">
        <v>113</v>
      </c>
      <c r="F20" s="14"/>
      <c r="G20" s="25"/>
    </row>
    <row r="21" spans="1:7" ht="15.75" thickBot="1" x14ac:dyDescent="0.3">
      <c r="A21" s="1" t="s">
        <v>38</v>
      </c>
      <c r="B21" s="2" t="s">
        <v>37</v>
      </c>
      <c r="C21" s="14" t="s">
        <v>116</v>
      </c>
      <c r="F21" s="14"/>
      <c r="G21" s="25"/>
    </row>
    <row r="22" spans="1:7" ht="15.75" thickBot="1" x14ac:dyDescent="0.3">
      <c r="A22" s="1" t="s">
        <v>4</v>
      </c>
      <c r="B22" s="2" t="s">
        <v>34</v>
      </c>
      <c r="C22" s="14" t="s">
        <v>125</v>
      </c>
      <c r="F22" s="14"/>
      <c r="G22" s="25"/>
    </row>
    <row r="23" spans="1:7" ht="15.75" thickBot="1" x14ac:dyDescent="0.3">
      <c r="A23" s="1" t="s">
        <v>28</v>
      </c>
      <c r="B23" s="2" t="s">
        <v>37</v>
      </c>
      <c r="C23" s="14" t="s">
        <v>133</v>
      </c>
      <c r="F23" s="14"/>
      <c r="G23" s="25"/>
    </row>
    <row r="24" spans="1:7" ht="15.75" thickBot="1" x14ac:dyDescent="0.3">
      <c r="A24" s="1" t="s">
        <v>42</v>
      </c>
      <c r="B24" s="2" t="s">
        <v>37</v>
      </c>
      <c r="C24" s="14" t="s">
        <v>135</v>
      </c>
      <c r="F24" s="14"/>
      <c r="G24" s="25"/>
    </row>
    <row r="25" spans="1:7" ht="15.75" thickBot="1" x14ac:dyDescent="0.3">
      <c r="A25" s="1" t="s">
        <v>29</v>
      </c>
      <c r="B25" s="2" t="s">
        <v>37</v>
      </c>
      <c r="C25" s="14" t="s">
        <v>137</v>
      </c>
      <c r="F25" s="14"/>
      <c r="G25" s="25"/>
    </row>
    <row r="26" spans="1:7" ht="15.75" thickBot="1" x14ac:dyDescent="0.3">
      <c r="A26" s="1" t="s">
        <v>24</v>
      </c>
      <c r="B26" s="2" t="s">
        <v>36</v>
      </c>
      <c r="C26" s="14" t="s">
        <v>140</v>
      </c>
      <c r="F26" s="14"/>
      <c r="G26" s="33"/>
    </row>
    <row r="27" spans="1:7" ht="15.75" thickBot="1" x14ac:dyDescent="0.3">
      <c r="A27" s="1" t="s">
        <v>44</v>
      </c>
      <c r="B27" s="2" t="s">
        <v>37</v>
      </c>
      <c r="C27" s="14" t="s">
        <v>143</v>
      </c>
      <c r="F27" s="14"/>
      <c r="G27" s="25"/>
    </row>
    <row r="28" spans="1:7" ht="15.75" thickBot="1" x14ac:dyDescent="0.3">
      <c r="A28" s="1" t="s">
        <v>20</v>
      </c>
      <c r="B28" s="2" t="s">
        <v>35</v>
      </c>
      <c r="C28" s="14" t="s">
        <v>145</v>
      </c>
      <c r="F28" s="14"/>
      <c r="G28" s="25"/>
    </row>
    <row r="29" spans="1:7" ht="15.75" thickBot="1" x14ac:dyDescent="0.3">
      <c r="A29" s="1" t="s">
        <v>13</v>
      </c>
      <c r="B29" s="2" t="s">
        <v>35</v>
      </c>
      <c r="C29" s="14" t="s">
        <v>148</v>
      </c>
      <c r="F29" s="14"/>
      <c r="G29" s="25"/>
    </row>
    <row r="30" spans="1:7" ht="15.75" thickBot="1" x14ac:dyDescent="0.3">
      <c r="A30" s="1" t="s">
        <v>23</v>
      </c>
      <c r="B30" s="2" t="s">
        <v>35</v>
      </c>
      <c r="C30" s="14" t="s">
        <v>151</v>
      </c>
      <c r="F30" s="14"/>
      <c r="G30" s="25"/>
    </row>
    <row r="31" spans="1:7" ht="15.75" thickBot="1" x14ac:dyDescent="0.3">
      <c r="A31" s="1" t="s">
        <v>27</v>
      </c>
      <c r="B31" s="2" t="s">
        <v>37</v>
      </c>
      <c r="C31" s="14" t="s">
        <v>156</v>
      </c>
      <c r="F31" s="14"/>
      <c r="G31" s="33"/>
    </row>
    <row r="32" spans="1:7" ht="15.75" thickBot="1" x14ac:dyDescent="0.3">
      <c r="A32" s="1" t="s">
        <v>14</v>
      </c>
      <c r="B32" s="2" t="s">
        <v>34</v>
      </c>
      <c r="C32" s="14" t="s">
        <v>165</v>
      </c>
      <c r="F32" s="14"/>
      <c r="G32" s="25"/>
    </row>
    <row r="33" spans="1:7" ht="15.75" thickBot="1" x14ac:dyDescent="0.3">
      <c r="A33" s="1" t="s">
        <v>22</v>
      </c>
      <c r="B33" s="2" t="s">
        <v>35</v>
      </c>
      <c r="C33" s="14" t="s">
        <v>167</v>
      </c>
      <c r="F33" s="32"/>
      <c r="G33" s="25"/>
    </row>
    <row r="34" spans="1:7" ht="15.75" thickBot="1" x14ac:dyDescent="0.3">
      <c r="A34" s="1" t="s">
        <v>30</v>
      </c>
      <c r="B34" s="2" t="s">
        <v>37</v>
      </c>
      <c r="C34" s="14" t="s">
        <v>172</v>
      </c>
      <c r="F34" s="14"/>
      <c r="G34" s="25"/>
    </row>
    <row r="35" spans="1:7" ht="15.75" thickBot="1" x14ac:dyDescent="0.3">
      <c r="A35" s="1" t="s">
        <v>40</v>
      </c>
      <c r="B35" s="2" t="s">
        <v>37</v>
      </c>
      <c r="C35" s="32" t="s">
        <v>174</v>
      </c>
      <c r="F35" s="14"/>
      <c r="G35" s="25"/>
    </row>
    <row r="36" spans="1:7" ht="15.75" thickBot="1" x14ac:dyDescent="0.3">
      <c r="A36" s="1" t="s">
        <v>16</v>
      </c>
      <c r="B36" s="2" t="s">
        <v>35</v>
      </c>
      <c r="C36" s="14" t="s">
        <v>177</v>
      </c>
      <c r="F36" s="14"/>
      <c r="G36" s="25"/>
    </row>
    <row r="37" spans="1:7" ht="15.75" thickBot="1" x14ac:dyDescent="0.3">
      <c r="A37" s="1" t="s">
        <v>0</v>
      </c>
      <c r="B37" s="2" t="s">
        <v>34</v>
      </c>
      <c r="C37" s="14" t="s">
        <v>179</v>
      </c>
      <c r="F37" s="14"/>
      <c r="G37" s="25"/>
    </row>
    <row r="38" spans="1:7" ht="15.75" thickBot="1" x14ac:dyDescent="0.3">
      <c r="A38" s="1" t="s">
        <v>11</v>
      </c>
      <c r="B38" s="2" t="s">
        <v>35</v>
      </c>
      <c r="C38" s="14" t="s">
        <v>182</v>
      </c>
      <c r="F38" s="14"/>
      <c r="G38" s="33"/>
    </row>
    <row r="39" spans="1:7" ht="15.75" thickBot="1" x14ac:dyDescent="0.3">
      <c r="A39" s="1" t="s">
        <v>12</v>
      </c>
      <c r="B39" s="2" t="s">
        <v>35</v>
      </c>
      <c r="C39" s="14" t="s">
        <v>187</v>
      </c>
      <c r="F39" s="14"/>
      <c r="G39" s="25"/>
    </row>
    <row r="40" spans="1:7" ht="15.75" thickBot="1" x14ac:dyDescent="0.3">
      <c r="A40" s="3" t="s">
        <v>15</v>
      </c>
      <c r="B40" s="4" t="s">
        <v>35</v>
      </c>
      <c r="C40" s="34" t="s">
        <v>189</v>
      </c>
      <c r="F40" s="14"/>
      <c r="G40" s="25"/>
    </row>
    <row r="41" spans="1:7" x14ac:dyDescent="0.25">
      <c r="F41" s="14"/>
      <c r="G41" s="25"/>
    </row>
    <row r="42" spans="1:7" x14ac:dyDescent="0.25">
      <c r="F42" s="14"/>
      <c r="G42" s="25"/>
    </row>
    <row r="43" spans="1:7" x14ac:dyDescent="0.25">
      <c r="F43" s="14"/>
      <c r="G43" s="25"/>
    </row>
    <row r="44" spans="1:7" x14ac:dyDescent="0.25">
      <c r="F44" s="14"/>
      <c r="G44" s="25"/>
    </row>
    <row r="45" spans="1:7" x14ac:dyDescent="0.25">
      <c r="F45" s="14"/>
      <c r="G45" s="25"/>
    </row>
    <row r="46" spans="1:7" x14ac:dyDescent="0.25">
      <c r="F46" s="14"/>
      <c r="G46" s="25"/>
    </row>
    <row r="47" spans="1:7" x14ac:dyDescent="0.25">
      <c r="F47" s="14"/>
      <c r="G47" s="25"/>
    </row>
    <row r="48" spans="1:7" x14ac:dyDescent="0.25">
      <c r="F48" s="14"/>
      <c r="G48" s="25"/>
    </row>
    <row r="49" spans="6:7" x14ac:dyDescent="0.25">
      <c r="F49" s="14"/>
      <c r="G49" s="25"/>
    </row>
    <row r="50" spans="6:7" x14ac:dyDescent="0.25">
      <c r="F50" s="14"/>
      <c r="G50" s="25"/>
    </row>
    <row r="51" spans="6:7" x14ac:dyDescent="0.25">
      <c r="F51" s="32"/>
      <c r="G51" s="25"/>
    </row>
    <row r="52" spans="6:7" x14ac:dyDescent="0.25">
      <c r="F52" s="14"/>
      <c r="G52" s="25"/>
    </row>
    <row r="53" spans="6:7" x14ac:dyDescent="0.25">
      <c r="F53" s="14"/>
      <c r="G53" s="25"/>
    </row>
    <row r="54" spans="6:7" x14ac:dyDescent="0.25">
      <c r="F54" s="14"/>
      <c r="G54" s="25"/>
    </row>
    <row r="55" spans="6:7" x14ac:dyDescent="0.25">
      <c r="F55" s="14"/>
      <c r="G55" s="25"/>
    </row>
    <row r="56" spans="6:7" x14ac:dyDescent="0.25">
      <c r="F56" s="14"/>
      <c r="G56" s="25"/>
    </row>
    <row r="57" spans="6:7" ht="15.75" thickBot="1" x14ac:dyDescent="0.3">
      <c r="F57" s="34"/>
      <c r="G57" s="36"/>
    </row>
    <row r="58" spans="6:7" x14ac:dyDescent="0.25">
      <c r="F58" s="44"/>
      <c r="G58" s="45"/>
    </row>
  </sheetData>
  <autoFilter ref="A1:B1">
    <sortState ref="A2:B40">
      <sortCondition ref="A1"/>
    </sortState>
  </autoFilter>
  <pageMargins left="0.7" right="0.7" top="0.75" bottom="0.75" header="0.3" footer="0.3"/>
  <pageSetup paperSize="9" orientation="portrait" horizontalDpi="90" verticalDpi="90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56"/>
  <sheetViews>
    <sheetView topLeftCell="D1" workbookViewId="0">
      <selection activeCell="F9" sqref="F9"/>
    </sheetView>
  </sheetViews>
  <sheetFormatPr baseColWidth="10" defaultRowHeight="15" x14ac:dyDescent="0.25"/>
  <cols>
    <col min="1" max="2" width="20.7109375" customWidth="1"/>
    <col min="3" max="3" width="21.85546875" customWidth="1"/>
    <col min="4" max="12" width="20.7109375" customWidth="1"/>
  </cols>
  <sheetData>
    <row r="1" spans="1:11" ht="27" customHeight="1" x14ac:dyDescent="0.25">
      <c r="A1" t="s">
        <v>47</v>
      </c>
      <c r="B1" t="s">
        <v>48</v>
      </c>
      <c r="C1" t="s">
        <v>49</v>
      </c>
      <c r="D1" t="s">
        <v>279</v>
      </c>
      <c r="E1" t="s">
        <v>50</v>
      </c>
      <c r="F1" t="s">
        <v>278</v>
      </c>
      <c r="G1" t="s">
        <v>280</v>
      </c>
      <c r="H1" t="s">
        <v>281</v>
      </c>
      <c r="I1" t="s">
        <v>51</v>
      </c>
      <c r="J1" t="s">
        <v>52</v>
      </c>
      <c r="K1" t="s">
        <v>53</v>
      </c>
    </row>
    <row r="2" spans="1:11" x14ac:dyDescent="0.25">
      <c r="A2" t="s">
        <v>54</v>
      </c>
      <c r="B2" t="s">
        <v>55</v>
      </c>
      <c r="C2" t="s">
        <v>8</v>
      </c>
    </row>
    <row r="3" spans="1:11" x14ac:dyDescent="0.25">
      <c r="A3" t="s">
        <v>56</v>
      </c>
      <c r="B3" t="s">
        <v>57</v>
      </c>
      <c r="C3" t="s">
        <v>17</v>
      </c>
    </row>
    <row r="4" spans="1:11" x14ac:dyDescent="0.25">
      <c r="A4" t="s">
        <v>58</v>
      </c>
      <c r="B4" t="s">
        <v>59</v>
      </c>
      <c r="C4" t="s">
        <v>21</v>
      </c>
    </row>
    <row r="5" spans="1:11" x14ac:dyDescent="0.25">
      <c r="A5" t="s">
        <v>60</v>
      </c>
      <c r="B5" t="s">
        <v>61</v>
      </c>
      <c r="C5" t="s">
        <v>41</v>
      </c>
    </row>
    <row r="6" spans="1:11" x14ac:dyDescent="0.25">
      <c r="A6" t="s">
        <v>62</v>
      </c>
      <c r="B6" t="s">
        <v>63</v>
      </c>
      <c r="C6" t="s">
        <v>64</v>
      </c>
    </row>
    <row r="7" spans="1:11" x14ac:dyDescent="0.25">
      <c r="A7" t="s">
        <v>65</v>
      </c>
      <c r="B7" t="s">
        <v>66</v>
      </c>
      <c r="C7" t="s">
        <v>67</v>
      </c>
    </row>
    <row r="8" spans="1:11" x14ac:dyDescent="0.25">
      <c r="A8" t="s">
        <v>68</v>
      </c>
      <c r="B8" t="s">
        <v>69</v>
      </c>
      <c r="C8" t="s">
        <v>70</v>
      </c>
    </row>
    <row r="9" spans="1:11" x14ac:dyDescent="0.25">
      <c r="A9" t="s">
        <v>71</v>
      </c>
      <c r="B9" t="s">
        <v>72</v>
      </c>
      <c r="C9" t="s">
        <v>73</v>
      </c>
    </row>
    <row r="10" spans="1:11" x14ac:dyDescent="0.25">
      <c r="A10" t="s">
        <v>74</v>
      </c>
      <c r="B10" t="s">
        <v>75</v>
      </c>
      <c r="C10" t="s">
        <v>76</v>
      </c>
    </row>
    <row r="11" spans="1:11" x14ac:dyDescent="0.25">
      <c r="A11" t="s">
        <v>77</v>
      </c>
      <c r="B11" t="s">
        <v>78</v>
      </c>
      <c r="C11" t="s">
        <v>79</v>
      </c>
    </row>
    <row r="12" spans="1:11" x14ac:dyDescent="0.25">
      <c r="A12" t="s">
        <v>80</v>
      </c>
      <c r="B12" t="s">
        <v>81</v>
      </c>
      <c r="C12" t="s">
        <v>19</v>
      </c>
    </row>
    <row r="13" spans="1:11" x14ac:dyDescent="0.25">
      <c r="A13" t="s">
        <v>82</v>
      </c>
      <c r="B13" t="s">
        <v>83</v>
      </c>
      <c r="C13" t="s">
        <v>1</v>
      </c>
    </row>
    <row r="14" spans="1:11" x14ac:dyDescent="0.25">
      <c r="A14" t="s">
        <v>84</v>
      </c>
      <c r="B14" t="s">
        <v>85</v>
      </c>
      <c r="C14" t="s">
        <v>43</v>
      </c>
    </row>
    <row r="15" spans="1:11" x14ac:dyDescent="0.25">
      <c r="A15" t="s">
        <v>86</v>
      </c>
      <c r="B15" t="s">
        <v>87</v>
      </c>
      <c r="C15" t="s">
        <v>2</v>
      </c>
    </row>
    <row r="16" spans="1:11" x14ac:dyDescent="0.25">
      <c r="A16" t="s">
        <v>88</v>
      </c>
      <c r="B16" t="s">
        <v>89</v>
      </c>
      <c r="C16" t="s">
        <v>7</v>
      </c>
    </row>
    <row r="17" spans="1:3" x14ac:dyDescent="0.25">
      <c r="A17" t="s">
        <v>90</v>
      </c>
      <c r="B17" t="s">
        <v>91</v>
      </c>
      <c r="C17" t="s">
        <v>92</v>
      </c>
    </row>
    <row r="18" spans="1:3" x14ac:dyDescent="0.25">
      <c r="A18" t="s">
        <v>93</v>
      </c>
      <c r="B18" t="s">
        <v>94</v>
      </c>
      <c r="C18" t="s">
        <v>95</v>
      </c>
    </row>
    <row r="19" spans="1:3" x14ac:dyDescent="0.25">
      <c r="A19" t="s">
        <v>96</v>
      </c>
      <c r="B19" t="s">
        <v>97</v>
      </c>
      <c r="C19" t="s">
        <v>98</v>
      </c>
    </row>
    <row r="20" spans="1:3" x14ac:dyDescent="0.25">
      <c r="A20" t="s">
        <v>99</v>
      </c>
      <c r="B20" t="s">
        <v>100</v>
      </c>
      <c r="C20" t="s">
        <v>101</v>
      </c>
    </row>
    <row r="21" spans="1:3" x14ac:dyDescent="0.25">
      <c r="A21" t="s">
        <v>102</v>
      </c>
      <c r="B21" t="s">
        <v>103</v>
      </c>
      <c r="C21" t="s">
        <v>18</v>
      </c>
    </row>
    <row r="22" spans="1:3" x14ac:dyDescent="0.25">
      <c r="A22" t="s">
        <v>104</v>
      </c>
      <c r="B22" t="s">
        <v>105</v>
      </c>
      <c r="C22" t="s">
        <v>26</v>
      </c>
    </row>
    <row r="23" spans="1:3" x14ac:dyDescent="0.25">
      <c r="A23" t="s">
        <v>106</v>
      </c>
      <c r="B23" t="s">
        <v>107</v>
      </c>
      <c r="C23" t="s">
        <v>10</v>
      </c>
    </row>
    <row r="24" spans="1:3" x14ac:dyDescent="0.25">
      <c r="A24" t="s">
        <v>108</v>
      </c>
      <c r="B24" t="s">
        <v>109</v>
      </c>
      <c r="C24" t="s">
        <v>45</v>
      </c>
    </row>
    <row r="25" spans="1:3" x14ac:dyDescent="0.25">
      <c r="A25" t="s">
        <v>110</v>
      </c>
      <c r="B25" t="s">
        <v>111</v>
      </c>
      <c r="C25" t="s">
        <v>112</v>
      </c>
    </row>
    <row r="26" spans="1:3" x14ac:dyDescent="0.25">
      <c r="A26" t="s">
        <v>113</v>
      </c>
      <c r="B26" t="s">
        <v>114</v>
      </c>
      <c r="C26" t="s">
        <v>115</v>
      </c>
    </row>
    <row r="27" spans="1:3" x14ac:dyDescent="0.25">
      <c r="A27" t="s">
        <v>116</v>
      </c>
      <c r="B27" t="s">
        <v>117</v>
      </c>
      <c r="C27" t="s">
        <v>118</v>
      </c>
    </row>
    <row r="28" spans="1:3" x14ac:dyDescent="0.25">
      <c r="A28" t="s">
        <v>119</v>
      </c>
      <c r="B28" t="s">
        <v>120</v>
      </c>
      <c r="C28" t="s">
        <v>121</v>
      </c>
    </row>
    <row r="29" spans="1:3" x14ac:dyDescent="0.25">
      <c r="A29" t="s">
        <v>122</v>
      </c>
      <c r="B29" t="s">
        <v>123</v>
      </c>
      <c r="C29" t="s">
        <v>124</v>
      </c>
    </row>
    <row r="30" spans="1:3" x14ac:dyDescent="0.25">
      <c r="A30" t="s">
        <v>125</v>
      </c>
      <c r="B30" t="s">
        <v>126</v>
      </c>
      <c r="C30" t="s">
        <v>4</v>
      </c>
    </row>
    <row r="31" spans="1:3" x14ac:dyDescent="0.25">
      <c r="A31" t="s">
        <v>127</v>
      </c>
      <c r="B31" t="s">
        <v>128</v>
      </c>
      <c r="C31" t="s">
        <v>129</v>
      </c>
    </row>
    <row r="32" spans="1:3" x14ac:dyDescent="0.25">
      <c r="A32" t="s">
        <v>130</v>
      </c>
      <c r="B32" t="s">
        <v>131</v>
      </c>
      <c r="C32" t="s">
        <v>132</v>
      </c>
    </row>
    <row r="33" spans="1:3" x14ac:dyDescent="0.25">
      <c r="A33" t="s">
        <v>133</v>
      </c>
      <c r="B33" t="s">
        <v>134</v>
      </c>
      <c r="C33" t="s">
        <v>28</v>
      </c>
    </row>
    <row r="34" spans="1:3" x14ac:dyDescent="0.25">
      <c r="A34" t="s">
        <v>135</v>
      </c>
      <c r="B34" t="s">
        <v>136</v>
      </c>
      <c r="C34" t="s">
        <v>42</v>
      </c>
    </row>
    <row r="35" spans="1:3" x14ac:dyDescent="0.25">
      <c r="A35" t="s">
        <v>137</v>
      </c>
      <c r="B35" t="s">
        <v>138</v>
      </c>
      <c r="C35" t="s">
        <v>139</v>
      </c>
    </row>
    <row r="36" spans="1:3" x14ac:dyDescent="0.25">
      <c r="A36" t="s">
        <v>140</v>
      </c>
      <c r="B36" t="s">
        <v>141</v>
      </c>
      <c r="C36" t="s">
        <v>142</v>
      </c>
    </row>
    <row r="37" spans="1:3" x14ac:dyDescent="0.25">
      <c r="A37" t="s">
        <v>143</v>
      </c>
      <c r="B37" t="s">
        <v>144</v>
      </c>
      <c r="C37" t="s">
        <v>44</v>
      </c>
    </row>
    <row r="38" spans="1:3" x14ac:dyDescent="0.25">
      <c r="A38" t="s">
        <v>145</v>
      </c>
      <c r="B38" t="s">
        <v>146</v>
      </c>
      <c r="C38" t="s">
        <v>147</v>
      </c>
    </row>
    <row r="39" spans="1:3" x14ac:dyDescent="0.25">
      <c r="A39" t="s">
        <v>148</v>
      </c>
      <c r="B39" t="s">
        <v>149</v>
      </c>
      <c r="C39" t="s">
        <v>150</v>
      </c>
    </row>
    <row r="40" spans="1:3" x14ac:dyDescent="0.25">
      <c r="A40" t="s">
        <v>151</v>
      </c>
      <c r="B40" t="s">
        <v>152</v>
      </c>
      <c r="C40" t="s">
        <v>23</v>
      </c>
    </row>
    <row r="41" spans="1:3" x14ac:dyDescent="0.25">
      <c r="A41" t="s">
        <v>153</v>
      </c>
      <c r="B41" t="s">
        <v>154</v>
      </c>
      <c r="C41" t="s">
        <v>155</v>
      </c>
    </row>
    <row r="42" spans="1:3" x14ac:dyDescent="0.25">
      <c r="A42" t="s">
        <v>156</v>
      </c>
      <c r="B42" t="s">
        <v>157</v>
      </c>
      <c r="C42" t="s">
        <v>158</v>
      </c>
    </row>
    <row r="43" spans="1:3" x14ac:dyDescent="0.25">
      <c r="A43" t="s">
        <v>159</v>
      </c>
      <c r="B43" t="s">
        <v>160</v>
      </c>
      <c r="C43" t="s">
        <v>161</v>
      </c>
    </row>
    <row r="44" spans="1:3" x14ac:dyDescent="0.25">
      <c r="A44" t="s">
        <v>162</v>
      </c>
      <c r="B44" t="s">
        <v>163</v>
      </c>
      <c r="C44" t="s">
        <v>164</v>
      </c>
    </row>
    <row r="45" spans="1:3" x14ac:dyDescent="0.25">
      <c r="A45" t="s">
        <v>165</v>
      </c>
      <c r="B45" t="s">
        <v>166</v>
      </c>
      <c r="C45" t="s">
        <v>14</v>
      </c>
    </row>
    <row r="46" spans="1:3" x14ac:dyDescent="0.25">
      <c r="A46" t="s">
        <v>167</v>
      </c>
      <c r="B46" t="s">
        <v>168</v>
      </c>
      <c r="C46" t="s">
        <v>22</v>
      </c>
    </row>
    <row r="47" spans="1:3" x14ac:dyDescent="0.25">
      <c r="A47" t="s">
        <v>169</v>
      </c>
      <c r="B47" t="s">
        <v>170</v>
      </c>
      <c r="C47" t="s">
        <v>171</v>
      </c>
    </row>
    <row r="48" spans="1:3" x14ac:dyDescent="0.25">
      <c r="A48" t="s">
        <v>172</v>
      </c>
      <c r="B48" t="s">
        <v>173</v>
      </c>
      <c r="C48" t="s">
        <v>30</v>
      </c>
    </row>
    <row r="49" spans="1:3" x14ac:dyDescent="0.25">
      <c r="A49" t="s">
        <v>174</v>
      </c>
      <c r="B49" t="s">
        <v>175</v>
      </c>
      <c r="C49" t="s">
        <v>176</v>
      </c>
    </row>
    <row r="50" spans="1:3" x14ac:dyDescent="0.25">
      <c r="A50" t="s">
        <v>177</v>
      </c>
      <c r="B50" t="s">
        <v>178</v>
      </c>
      <c r="C50" t="s">
        <v>16</v>
      </c>
    </row>
    <row r="51" spans="1:3" x14ac:dyDescent="0.25">
      <c r="A51" t="s">
        <v>179</v>
      </c>
      <c r="B51" t="s">
        <v>180</v>
      </c>
      <c r="C51" t="s">
        <v>181</v>
      </c>
    </row>
    <row r="52" spans="1:3" x14ac:dyDescent="0.25">
      <c r="A52" t="s">
        <v>182</v>
      </c>
      <c r="B52" t="s">
        <v>183</v>
      </c>
      <c r="C52" t="s">
        <v>11</v>
      </c>
    </row>
    <row r="53" spans="1:3" x14ac:dyDescent="0.25">
      <c r="A53" t="s">
        <v>184</v>
      </c>
      <c r="B53" t="s">
        <v>185</v>
      </c>
      <c r="C53" t="s">
        <v>186</v>
      </c>
    </row>
    <row r="54" spans="1:3" x14ac:dyDescent="0.25">
      <c r="A54" t="s">
        <v>187</v>
      </c>
      <c r="B54" t="s">
        <v>188</v>
      </c>
      <c r="C54" t="s">
        <v>12</v>
      </c>
    </row>
    <row r="55" spans="1:3" x14ac:dyDescent="0.25">
      <c r="A55" t="s">
        <v>189</v>
      </c>
      <c r="B55" t="s">
        <v>190</v>
      </c>
      <c r="C55" t="s">
        <v>191</v>
      </c>
    </row>
    <row r="56" spans="1:3" x14ac:dyDescent="0.25">
      <c r="A56" t="s">
        <v>192</v>
      </c>
      <c r="B56" t="s">
        <v>193</v>
      </c>
      <c r="C56" t="s">
        <v>194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 d'action corners</vt:lpstr>
      <vt:lpstr>source 1</vt:lpstr>
      <vt:lpstr>source 2</vt:lpstr>
      <vt:lpstr>source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KEIM</dc:creator>
  <cp:lastModifiedBy>Gérard</cp:lastModifiedBy>
  <dcterms:created xsi:type="dcterms:W3CDTF">2021-06-20T15:42:14Z</dcterms:created>
  <dcterms:modified xsi:type="dcterms:W3CDTF">2021-06-29T14:29:00Z</dcterms:modified>
</cp:coreProperties>
</file>