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PRUDHO\Desktop\"/>
    </mc:Choice>
  </mc:AlternateContent>
  <xr:revisionPtr revIDLastSave="0" documentId="13_ncr:1_{5861B467-5B56-4B49-9C74-9684801C3380}" xr6:coauthVersionLast="44" xr6:coauthVersionMax="44" xr10:uidLastSave="{00000000-0000-0000-0000-000000000000}"/>
  <bookViews>
    <workbookView xWindow="12270" yWindow="840" windowWidth="35220" windowHeight="20085" xr2:uid="{00000000-000D-0000-FFFF-FFFF00000000}"/>
  </bookViews>
  <sheets>
    <sheet name="G AR Lourd" sheetId="1" r:id="rId1"/>
    <sheet name="all stat" sheetId="2" r:id="rId2"/>
  </sheets>
  <definedNames>
    <definedName name="Rang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O4" i="2" l="1"/>
  <c r="O5" i="2"/>
  <c r="O6" i="2"/>
  <c r="O7" i="2"/>
  <c r="O3" i="2"/>
  <c r="H71" i="2" l="1"/>
  <c r="I71" i="2"/>
  <c r="J71" i="2"/>
  <c r="K71" i="2"/>
  <c r="L71" i="2"/>
  <c r="M71" i="2"/>
  <c r="H72" i="2"/>
  <c r="I72" i="2"/>
  <c r="J72" i="2"/>
  <c r="K72" i="2"/>
  <c r="L72" i="2"/>
  <c r="M72" i="2"/>
  <c r="H73" i="2"/>
  <c r="I73" i="2"/>
  <c r="J73" i="2"/>
  <c r="K73" i="2"/>
  <c r="L73" i="2"/>
  <c r="M73" i="2"/>
  <c r="H74" i="2"/>
  <c r="I74" i="2"/>
  <c r="J74" i="2"/>
  <c r="K74" i="2"/>
  <c r="L74" i="2"/>
  <c r="M74" i="2"/>
  <c r="H75" i="2"/>
  <c r="I75" i="2"/>
  <c r="J75" i="2"/>
  <c r="K75" i="2"/>
  <c r="L75" i="2"/>
  <c r="M75" i="2"/>
  <c r="H76" i="2"/>
  <c r="I76" i="2"/>
  <c r="J76" i="2"/>
  <c r="K76" i="2"/>
  <c r="L76" i="2"/>
  <c r="M76" i="2"/>
  <c r="I70" i="2"/>
  <c r="J70" i="2"/>
  <c r="K70" i="2"/>
  <c r="L70" i="2"/>
  <c r="M70" i="2"/>
  <c r="H70" i="2"/>
  <c r="B55" i="2"/>
  <c r="C55" i="2"/>
  <c r="D55" i="2"/>
  <c r="E55" i="2"/>
  <c r="F55" i="2"/>
  <c r="G55" i="2"/>
  <c r="I55" i="2"/>
  <c r="B56" i="2"/>
  <c r="C56" i="2"/>
  <c r="D56" i="2"/>
  <c r="E56" i="2"/>
  <c r="F56" i="2"/>
  <c r="G56" i="2"/>
  <c r="S56" i="2"/>
  <c r="R56" i="2"/>
  <c r="Q56" i="2"/>
  <c r="P56" i="2"/>
  <c r="O56" i="2"/>
  <c r="N56" i="2"/>
  <c r="M56" i="2"/>
  <c r="L56" i="2"/>
  <c r="K56" i="2"/>
  <c r="J56" i="2"/>
  <c r="I56" i="2"/>
  <c r="H56" i="2"/>
  <c r="S55" i="2"/>
  <c r="R55" i="2"/>
  <c r="Q55" i="2"/>
  <c r="P55" i="2"/>
  <c r="O55" i="2"/>
  <c r="N55" i="2"/>
  <c r="M55" i="2"/>
  <c r="L55" i="2"/>
  <c r="K55" i="2"/>
  <c r="J55" i="2"/>
  <c r="H55" i="2"/>
  <c r="C58" i="1"/>
  <c r="L53" i="2" l="1"/>
  <c r="P54" i="2"/>
  <c r="B53" i="2"/>
  <c r="M53" i="2"/>
  <c r="I54" i="2"/>
  <c r="Q54" i="2"/>
  <c r="E53" i="2"/>
  <c r="J53" i="2"/>
  <c r="N53" i="2"/>
  <c r="R53" i="2"/>
  <c r="J54" i="2"/>
  <c r="N54" i="2"/>
  <c r="R54" i="2"/>
  <c r="E54" i="2"/>
  <c r="I53" i="2"/>
  <c r="D53" i="2"/>
  <c r="L54" i="2"/>
  <c r="F53" i="2"/>
  <c r="H53" i="2"/>
  <c r="Q53" i="2"/>
  <c r="M54" i="2"/>
  <c r="K53" i="2"/>
  <c r="O53" i="2"/>
  <c r="S53" i="2"/>
  <c r="K54" i="2"/>
  <c r="O54" i="2"/>
  <c r="S54" i="2"/>
  <c r="D54" i="2"/>
  <c r="G53" i="2"/>
  <c r="C53" i="2"/>
  <c r="G54" i="2"/>
  <c r="P53" i="2"/>
  <c r="H54" i="2"/>
  <c r="C54" i="2"/>
  <c r="F54" i="2"/>
  <c r="B54" i="2"/>
  <c r="C52" i="1"/>
  <c r="C53" i="1"/>
  <c r="C51" i="1"/>
  <c r="C50" i="1"/>
  <c r="S52" i="2" l="1"/>
  <c r="E51" i="2"/>
  <c r="B52" i="2"/>
  <c r="C52" i="2"/>
  <c r="P51" i="2"/>
  <c r="D52" i="2"/>
  <c r="O52" i="2"/>
  <c r="D51" i="2"/>
  <c r="N52" i="2"/>
  <c r="M52" i="2"/>
  <c r="B51" i="2"/>
  <c r="C51" i="2"/>
  <c r="S51" i="2"/>
  <c r="K51" i="2"/>
  <c r="Q51" i="2"/>
  <c r="F51" i="2"/>
  <c r="E52" i="2"/>
  <c r="R51" i="2"/>
  <c r="J51" i="2"/>
  <c r="Q52" i="2"/>
  <c r="M51" i="2"/>
  <c r="P52" i="2"/>
  <c r="O51" i="2"/>
  <c r="I52" i="2"/>
  <c r="F52" i="2"/>
  <c r="H52" i="2"/>
  <c r="G52" i="2"/>
  <c r="K52" i="2"/>
  <c r="H51" i="2"/>
  <c r="L52" i="2"/>
  <c r="R52" i="2"/>
  <c r="J52" i="2"/>
  <c r="N51" i="2"/>
  <c r="L51" i="2"/>
  <c r="G51" i="2"/>
  <c r="I51" i="2"/>
  <c r="C66" i="1"/>
  <c r="C54" i="1"/>
  <c r="C56" i="1"/>
  <c r="C64" i="1"/>
  <c r="M7" i="2"/>
  <c r="M6" i="2"/>
  <c r="M5" i="2"/>
  <c r="M4" i="2"/>
  <c r="M3" i="2"/>
  <c r="K7" i="2"/>
  <c r="K6" i="2"/>
  <c r="K5" i="2"/>
  <c r="K4" i="2"/>
  <c r="K3" i="2"/>
  <c r="I4" i="2"/>
  <c r="I5" i="2"/>
  <c r="I6" i="2"/>
  <c r="I7" i="2"/>
  <c r="I3" i="2"/>
  <c r="R50" i="2" l="1"/>
  <c r="F50" i="2"/>
  <c r="B50" i="2"/>
  <c r="G50" i="2"/>
  <c r="E50" i="2"/>
  <c r="J50" i="2"/>
  <c r="K50" i="2"/>
  <c r="L50" i="2"/>
  <c r="H50" i="2"/>
  <c r="I50" i="2"/>
  <c r="P50" i="2"/>
  <c r="Q50" i="2"/>
  <c r="M50" i="2"/>
  <c r="D50" i="2"/>
  <c r="C50" i="2"/>
  <c r="N50" i="2"/>
  <c r="O50" i="2"/>
  <c r="S50" i="2"/>
  <c r="G75" i="1"/>
  <c r="C59" i="1"/>
  <c r="C61" i="1"/>
  <c r="C63" i="1"/>
  <c r="C65" i="1"/>
  <c r="C67" i="1"/>
  <c r="C68" i="1"/>
  <c r="C69" i="1"/>
  <c r="D24" i="2" l="1"/>
  <c r="D23" i="2"/>
  <c r="D22" i="2"/>
  <c r="D21" i="2"/>
  <c r="D20" i="2"/>
  <c r="D19" i="2"/>
  <c r="D18" i="2"/>
  <c r="D17" i="2"/>
  <c r="B17" i="2"/>
  <c r="D16" i="2"/>
  <c r="B16" i="2"/>
  <c r="D15" i="2"/>
  <c r="B15" i="2"/>
  <c r="F14" i="2"/>
  <c r="D14" i="2"/>
  <c r="B14" i="2"/>
  <c r="F13" i="2"/>
  <c r="D13" i="2"/>
  <c r="B13" i="2"/>
  <c r="F12" i="2"/>
  <c r="D12" i="2"/>
  <c r="B12" i="2"/>
  <c r="F11" i="2"/>
  <c r="D11" i="2"/>
  <c r="B11" i="2"/>
  <c r="F10" i="2"/>
  <c r="D10" i="2"/>
  <c r="B10" i="2"/>
  <c r="F9" i="2"/>
  <c r="D9" i="2"/>
  <c r="B9" i="2"/>
  <c r="F8" i="2"/>
  <c r="D8" i="2"/>
  <c r="B8" i="2"/>
  <c r="F7" i="2"/>
  <c r="D7" i="2"/>
  <c r="B7" i="2"/>
  <c r="F6" i="2"/>
  <c r="D6" i="2"/>
  <c r="B6" i="2"/>
  <c r="F5" i="2"/>
  <c r="D5" i="2"/>
  <c r="B5" i="2"/>
  <c r="F4" i="2"/>
  <c r="D4" i="2"/>
  <c r="B4" i="2"/>
  <c r="F3" i="2"/>
  <c r="D3" i="2"/>
  <c r="B3" i="2"/>
  <c r="F2" i="2"/>
  <c r="D2" i="2"/>
  <c r="B2" i="2"/>
  <c r="F1" i="2"/>
  <c r="D1" i="2"/>
  <c r="B1" i="2"/>
  <c r="B47" i="1"/>
  <c r="A31" i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C35" i="1" l="1"/>
  <c r="C38" i="1" a="1"/>
  <c r="C38" i="1" s="1"/>
  <c r="I3" i="1" s="1"/>
  <c r="H7" i="1" l="1"/>
  <c r="H8" i="1"/>
  <c r="H5" i="1"/>
  <c r="H6" i="1"/>
  <c r="I6" i="1" s="1"/>
  <c r="H4" i="1"/>
  <c r="I8" i="1" l="1"/>
  <c r="I4" i="1"/>
  <c r="I5" i="1"/>
  <c r="I7" i="1"/>
  <c r="H10" i="1"/>
  <c r="H11" i="1"/>
  <c r="I11" i="1" l="1"/>
  <c r="I10" i="1"/>
</calcChain>
</file>

<file path=xl/sharedStrings.xml><?xml version="1.0" encoding="utf-8"?>
<sst xmlns="http://schemas.openxmlformats.org/spreadsheetml/2006/main" count="368" uniqueCount="110">
  <si>
    <t>Béni</t>
  </si>
  <si>
    <t>Rang F</t>
  </si>
  <si>
    <t>Rang E</t>
  </si>
  <si>
    <t>Rang D</t>
  </si>
  <si>
    <t>Rang C</t>
  </si>
  <si>
    <t>Rang B</t>
  </si>
  <si>
    <t>Rang A</t>
  </si>
  <si>
    <t>Rang S</t>
  </si>
  <si>
    <t>Lookup</t>
  </si>
  <si>
    <t>Distribution</t>
  </si>
  <si>
    <t>List</t>
  </si>
  <si>
    <t>PV</t>
  </si>
  <si>
    <t>Mana</t>
  </si>
  <si>
    <t>MR bonus</t>
  </si>
  <si>
    <t>Armure bonus</t>
  </si>
  <si>
    <t>Bouclier magique</t>
  </si>
  <si>
    <t>Emplacement de gemme</t>
  </si>
  <si>
    <t>Passif unique</t>
  </si>
  <si>
    <t>Actif unique</t>
  </si>
  <si>
    <t>Résistance projectile</t>
  </si>
  <si>
    <t>Maudit</t>
  </si>
  <si>
    <t>% de renvoie de dégats</t>
  </si>
  <si>
    <t>Pv volé par touche</t>
  </si>
  <si>
    <t>Pv régénérer par tour</t>
  </si>
  <si>
    <t>Difficulté de critique</t>
  </si>
  <si>
    <t>Coût en ressource</t>
  </si>
  <si>
    <t>Multiplicateur critique</t>
  </si>
  <si>
    <t>Unique</t>
  </si>
  <si>
    <t>BASE</t>
  </si>
  <si>
    <t>S</t>
  </si>
  <si>
    <t>Bonus au test de STAT de +</t>
  </si>
  <si>
    <t>Dégâts bonus X de X</t>
  </si>
  <si>
    <t>Résistance au X</t>
  </si>
  <si>
    <t>Peu Commun</t>
  </si>
  <si>
    <t>Rare</t>
  </si>
  <si>
    <t>Epique</t>
  </si>
  <si>
    <t>Divin</t>
  </si>
  <si>
    <t>Dégâts bonus de physique de</t>
  </si>
  <si>
    <t>Bonus au test de Puissance de</t>
  </si>
  <si>
    <t>Résistance au feu augmenté de</t>
  </si>
  <si>
    <t>Bonus au test de Vigueur de</t>
  </si>
  <si>
    <t>Bonus au test de Volonté de</t>
  </si>
  <si>
    <t>Bonus au test de Courage de</t>
  </si>
  <si>
    <t>Résistance à la glace augmenté de</t>
  </si>
  <si>
    <t>Bonus au test de Identification de</t>
  </si>
  <si>
    <t>Dégâts bonus de Feu de</t>
  </si>
  <si>
    <t>Bonus au test de mémoire de</t>
  </si>
  <si>
    <t>Résistance physique augmenté de</t>
  </si>
  <si>
    <t>Bonus au test de Concentration de</t>
  </si>
  <si>
    <t>Bonus au test de Perception de</t>
  </si>
  <si>
    <t>Dégâts bonus de Foudre de</t>
  </si>
  <si>
    <t>Bonus au test de Vigilance de</t>
  </si>
  <si>
    <t>Résistance à la foudre augmenté de</t>
  </si>
  <si>
    <t>Bonus au test de Parade de</t>
  </si>
  <si>
    <t>Bonus au test de Recherche de</t>
  </si>
  <si>
    <t>Résistance au ténèbre augmenté de</t>
  </si>
  <si>
    <t>Dégâts bonus de glace de</t>
  </si>
  <si>
    <t>Bonus au test de Décryptage de</t>
  </si>
  <si>
    <t>Résistance à la lumière augmenté de</t>
  </si>
  <si>
    <t>Bonus au test de Piège de</t>
  </si>
  <si>
    <t>Résistance au poison augmenté de</t>
  </si>
  <si>
    <t>Dégâts bonus de Poison de</t>
  </si>
  <si>
    <t>Bonus au test de Charisme de</t>
  </si>
  <si>
    <t>Bonus au test de Allure de</t>
  </si>
  <si>
    <t>Dégâts bonus de Lumière de</t>
  </si>
  <si>
    <t>Bonus au test de Initiative de</t>
  </si>
  <si>
    <t>Dégâts bonus de Ténèbre de</t>
  </si>
  <si>
    <t>Bonus au test de Nage de</t>
  </si>
  <si>
    <t>Bonus au test de Camouflage de</t>
  </si>
  <si>
    <t>Bonus au test de Furtivité de</t>
  </si>
  <si>
    <t>Bonus au test de Vol de</t>
  </si>
  <si>
    <t>Bonus au test de Saut de</t>
  </si>
  <si>
    <t>Bonus au test de Esquive de</t>
  </si>
  <si>
    <t>leger uniquement</t>
  </si>
  <si>
    <t>Bonus au test de Précision de</t>
  </si>
  <si>
    <t>Bonus au test de Crochetage de</t>
  </si>
  <si>
    <t>Mutiplicateur crit</t>
  </si>
  <si>
    <t>Pénétration d'AR et réduc cout</t>
  </si>
  <si>
    <t>Penetration</t>
  </si>
  <si>
    <t>F-S</t>
  </si>
  <si>
    <t>Catalyseur</t>
  </si>
  <si>
    <t>Bouclier</t>
  </si>
  <si>
    <t>Commun</t>
  </si>
  <si>
    <t>Légendaire</t>
  </si>
  <si>
    <t>&lt;-- Si Béni</t>
  </si>
  <si>
    <t>&lt;-- Si Maudit</t>
  </si>
  <si>
    <t>Armure légere</t>
  </si>
  <si>
    <t>Armure lourde</t>
  </si>
  <si>
    <t>Carquois</t>
  </si>
  <si>
    <t>Bâton</t>
  </si>
  <si>
    <t>Baguette</t>
  </si>
  <si>
    <t>ArcLong/Claymore</t>
  </si>
  <si>
    <t>Dague/Rapière</t>
  </si>
  <si>
    <t>Epée/ArcCourt</t>
  </si>
  <si>
    <t>sauvegarde</t>
  </si>
  <si>
    <t>dégâts bloquable</t>
  </si>
  <si>
    <t>dégâts bonus</t>
  </si>
  <si>
    <t>bonus au test de précision</t>
  </si>
  <si>
    <t>chance de bloquage</t>
  </si>
  <si>
    <t>1d9</t>
  </si>
  <si>
    <t>1d8</t>
  </si>
  <si>
    <t>1d7</t>
  </si>
  <si>
    <t>1d6</t>
  </si>
  <si>
    <t>1d5</t>
  </si>
  <si>
    <t>1d4</t>
  </si>
  <si>
    <t>1d3</t>
  </si>
  <si>
    <t>Regen par tour
 et resistance au X</t>
  </si>
  <si>
    <t>Fond Rouge 
=
Doublons</t>
  </si>
  <si>
    <t>J'ai besoin que les tirage aléatoire de la liste à gauche soit différent. (sans doublons)</t>
  </si>
  <si>
    <t>Liste Aléatoire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</si>
</sst>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>
    <font>
      <sz val="10"/>
      <color rgb="FF000000"/>
      <name val="Arial"/>
    </font>
    <font>
      <sz val="10"/>
      <color theme="1"/>
      <name val="Arial"/>
    </font>
    <font>
      <sz val="10"/>
      <name val="Arial"/>
    </font>
    <font>
      <sz val="11"/>
      <color rgb="FF000000"/>
      <name val="Inconsolata"/>
    </font>
    <font>
      <b/>
      <sz val="11"/>
      <color rgb="FF000000"/>
      <name val="Inconsolata"/>
    </font>
    <font>
      <b/>
      <sz val="10"/>
      <name val="Arial"/>
    </font>
    <font>
      <b/>
      <sz val="11"/>
      <color rgb="FFFFFFFF"/>
      <name val="Calibri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</font>
    <font>
      <u/>
      <sz val="10"/>
      <color theme="10"/>
      <name val="Arial"/>
      <family val="2"/>
    </font>
    <font>
      <sz val="16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  <fill>
      <patternFill patternType="solid">
        <fgColor rgb="FFD5A6BD"/>
        <bgColor rgb="FFD5A6BD"/>
      </patternFill>
    </fill>
    <fill>
      <patternFill patternType="solid">
        <fgColor rgb="FFE06666"/>
        <bgColor rgb="FFE06666"/>
      </patternFill>
    </fill>
    <fill>
      <patternFill patternType="solid">
        <fgColor rgb="FFF4CCCC"/>
        <bgColor rgb="FFF4CCCC"/>
      </patternFill>
    </fill>
    <fill>
      <patternFill patternType="solid">
        <fgColor rgb="FF8064A2"/>
        <bgColor rgb="FF8064A2"/>
      </patternFill>
    </fill>
    <fill>
      <patternFill patternType="solid">
        <fgColor rgb="FFE4DFEC"/>
        <bgColor rgb="FFE4DFEC"/>
      </patternFill>
    </fill>
    <fill>
      <patternFill patternType="solid">
        <fgColor rgb="FF57BB8A"/>
        <bgColor rgb="FF57BB8A"/>
      </patternFill>
    </fill>
    <fill>
      <patternFill patternType="solid">
        <fgColor rgb="FF666666"/>
        <bgColor rgb="FF666666"/>
      </patternFill>
    </fill>
    <fill>
      <patternFill patternType="solid">
        <fgColor rgb="FFF6D0CD"/>
        <bgColor rgb="FFF6D0CD"/>
      </patternFill>
    </fill>
    <fill>
      <patternFill patternType="solid">
        <fgColor rgb="FFEDA19B"/>
        <bgColor rgb="FFEDA19B"/>
      </patternFill>
    </fill>
    <fill>
      <patternFill patternType="solid">
        <fgColor rgb="FFA4C2F4"/>
        <bgColor rgb="FFA4C2F4"/>
      </patternFill>
    </fill>
    <fill>
      <patternFill patternType="solid">
        <fgColor rgb="FFEA9999"/>
        <bgColor rgb="FFEA9999"/>
      </patternFill>
    </fill>
    <fill>
      <patternFill patternType="solid">
        <fgColor rgb="FFEB9891"/>
        <bgColor rgb="FFEB9891"/>
      </patternFill>
    </fill>
    <fill>
      <patternFill patternType="solid">
        <fgColor rgb="FFF9CB9C"/>
        <bgColor rgb="FFF9CB9C"/>
      </patternFill>
    </fill>
    <fill>
      <patternFill patternType="solid">
        <fgColor rgb="FFFFE599"/>
        <bgColor rgb="FFFFE599"/>
      </patternFill>
    </fill>
    <fill>
      <patternFill patternType="solid">
        <fgColor rgb="FFCCCCCC"/>
        <bgColor indexed="64"/>
      </patternFill>
    </fill>
    <fill>
      <patternFill patternType="solid">
        <fgColor rgb="FFE69138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6D9EEB"/>
        <bgColor indexed="64"/>
      </patternFill>
    </fill>
    <fill>
      <patternFill patternType="solid">
        <fgColor rgb="FFC27BA0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 style="thin">
        <color rgb="FFB1A0C7"/>
      </top>
      <bottom style="thin">
        <color rgb="FFB1A0C7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8" fillId="0" borderId="3"/>
    <xf numFmtId="0" fontId="18" fillId="0" borderId="3" applyNumberFormat="0" applyFill="0" applyBorder="0" applyAlignment="0" applyProtection="0"/>
  </cellStyleXfs>
  <cellXfs count="205">
    <xf numFmtId="0" fontId="0" fillId="0" borderId="0" xfId="0" applyFont="1" applyAlignment="1"/>
    <xf numFmtId="2" fontId="3" fillId="3" borderId="0" xfId="0" applyNumberFormat="1" applyFont="1" applyFill="1" applyAlignment="1">
      <alignment horizontal="right"/>
    </xf>
    <xf numFmtId="0" fontId="1" fillId="0" borderId="0" xfId="0" applyFont="1" applyAlignment="1"/>
    <xf numFmtId="2" fontId="3" fillId="6" borderId="0" xfId="0" applyNumberFormat="1" applyFont="1" applyFill="1" applyAlignment="1">
      <alignment horizontal="right"/>
    </xf>
    <xf numFmtId="0" fontId="1" fillId="0" borderId="3" xfId="0" applyFont="1" applyBorder="1" applyAlignment="1"/>
    <xf numFmtId="9" fontId="4" fillId="0" borderId="0" xfId="0" applyNumberFormat="1" applyFont="1" applyAlignment="1">
      <alignment horizontal="right"/>
    </xf>
    <xf numFmtId="10" fontId="4" fillId="0" borderId="0" xfId="0" applyNumberFormat="1" applyFont="1" applyAlignment="1">
      <alignment horizontal="right"/>
    </xf>
    <xf numFmtId="0" fontId="5" fillId="0" borderId="0" xfId="0" applyFont="1"/>
    <xf numFmtId="0" fontId="6" fillId="7" borderId="4" xfId="0" applyFont="1" applyFill="1" applyBorder="1" applyAlignment="1"/>
    <xf numFmtId="0" fontId="1" fillId="3" borderId="8" xfId="0" applyFont="1" applyFill="1" applyBorder="1" applyAlignment="1"/>
    <xf numFmtId="0" fontId="1" fillId="2" borderId="8" xfId="0" applyFont="1" applyFill="1" applyBorder="1" applyAlignment="1"/>
    <xf numFmtId="0" fontId="1" fillId="0" borderId="9" xfId="0" applyFont="1" applyBorder="1" applyAlignment="1">
      <alignment horizontal="center"/>
    </xf>
    <xf numFmtId="0" fontId="1" fillId="10" borderId="8" xfId="0" applyFont="1" applyFill="1" applyBorder="1" applyAlignment="1"/>
    <xf numFmtId="0" fontId="1" fillId="4" borderId="8" xfId="0" applyFont="1" applyFill="1" applyBorder="1" applyAlignment="1"/>
    <xf numFmtId="0" fontId="1" fillId="13" borderId="8" xfId="0" applyFont="1" applyFill="1" applyBorder="1" applyAlignment="1"/>
    <xf numFmtId="0" fontId="1" fillId="16" borderId="8" xfId="0" applyFont="1" applyFill="1" applyBorder="1" applyAlignment="1"/>
    <xf numFmtId="0" fontId="1" fillId="14" borderId="8" xfId="0" applyFont="1" applyFill="1" applyBorder="1" applyAlignment="1"/>
    <xf numFmtId="0" fontId="1" fillId="14" borderId="0" xfId="0" applyFont="1" applyFill="1" applyAlignment="1"/>
    <xf numFmtId="0" fontId="2" fillId="0" borderId="0" xfId="0" applyFont="1" applyAlignment="1"/>
    <xf numFmtId="0" fontId="0" fillId="0" borderId="0" xfId="0" applyFont="1" applyAlignment="1"/>
    <xf numFmtId="0" fontId="1" fillId="0" borderId="0" xfId="0" applyFont="1" applyFill="1"/>
    <xf numFmtId="0" fontId="1" fillId="0" borderId="3" xfId="0" applyFont="1" applyFill="1" applyBorder="1" applyAlignment="1"/>
    <xf numFmtId="0" fontId="8" fillId="0" borderId="0" xfId="0" applyFont="1" applyAlignment="1"/>
    <xf numFmtId="2" fontId="7" fillId="17" borderId="6" xfId="0" applyNumberFormat="1" applyFont="1" applyFill="1" applyBorder="1" applyAlignment="1"/>
    <xf numFmtId="0" fontId="9" fillId="0" borderId="7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9" fillId="0" borderId="0" xfId="0" applyFont="1" applyAlignment="1"/>
    <xf numFmtId="0" fontId="11" fillId="6" borderId="0" xfId="0" applyFont="1" applyFill="1" applyAlignment="1"/>
    <xf numFmtId="0" fontId="9" fillId="6" borderId="0" xfId="0" applyFont="1" applyFill="1" applyAlignment="1"/>
    <xf numFmtId="0" fontId="12" fillId="2" borderId="0" xfId="0" applyFont="1" applyFill="1" applyAlignment="1"/>
    <xf numFmtId="0" fontId="10" fillId="0" borderId="0" xfId="0" applyFont="1" applyAlignment="1">
      <alignment horizontal="center"/>
    </xf>
    <xf numFmtId="10" fontId="3" fillId="9" borderId="0" xfId="0" applyNumberFormat="1" applyFont="1" applyFill="1" applyAlignment="1">
      <alignment horizontal="right"/>
    </xf>
    <xf numFmtId="10" fontId="13" fillId="8" borderId="4" xfId="0" applyNumberFormat="1" applyFont="1" applyFill="1" applyBorder="1" applyAlignment="1">
      <alignment horizontal="center"/>
    </xf>
    <xf numFmtId="10" fontId="13" fillId="0" borderId="4" xfId="0" applyNumberFormat="1" applyFont="1" applyBorder="1" applyAlignment="1">
      <alignment horizontal="center"/>
    </xf>
    <xf numFmtId="10" fontId="3" fillId="11" borderId="0" xfId="0" applyNumberFormat="1" applyFont="1" applyFill="1" applyAlignment="1">
      <alignment horizontal="right"/>
    </xf>
    <xf numFmtId="10" fontId="3" fillId="12" borderId="0" xfId="0" applyNumberFormat="1" applyFont="1" applyFill="1" applyAlignment="1">
      <alignment horizontal="right"/>
    </xf>
    <xf numFmtId="10" fontId="3" fillId="15" borderId="0" xfId="0" applyNumberFormat="1" applyFont="1" applyFill="1" applyAlignment="1">
      <alignment horizontal="right"/>
    </xf>
    <xf numFmtId="10" fontId="3" fillId="12" borderId="5" xfId="0" applyNumberFormat="1" applyFont="1" applyFill="1" applyBorder="1" applyAlignment="1">
      <alignment horizontal="right"/>
    </xf>
    <xf numFmtId="10" fontId="7" fillId="0" borderId="0" xfId="0" applyNumberFormat="1" applyFont="1"/>
    <xf numFmtId="0" fontId="7" fillId="13" borderId="8" xfId="0" applyFont="1" applyFill="1" applyBorder="1" applyAlignment="1"/>
    <xf numFmtId="0" fontId="7" fillId="16" borderId="8" xfId="0" applyFont="1" applyFill="1" applyBorder="1" applyAlignment="1"/>
    <xf numFmtId="0" fontId="1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0" borderId="3" xfId="0" applyFont="1" applyBorder="1" applyAlignment="1"/>
    <xf numFmtId="2" fontId="0" fillId="0" borderId="3" xfId="0" applyNumberFormat="1" applyFont="1" applyBorder="1" applyAlignment="1"/>
    <xf numFmtId="9" fontId="0" fillId="0" borderId="0" xfId="1" applyFont="1" applyAlignment="1"/>
    <xf numFmtId="10" fontId="14" fillId="0" borderId="0" xfId="0" applyNumberFormat="1" applyFont="1" applyAlignment="1"/>
    <xf numFmtId="0" fontId="10" fillId="0" borderId="11" xfId="0" applyFont="1" applyBorder="1" applyAlignment="1">
      <alignment horizontal="center" wrapText="1"/>
    </xf>
    <xf numFmtId="0" fontId="10" fillId="20" borderId="11" xfId="0" applyFont="1" applyFill="1" applyBorder="1" applyAlignment="1">
      <alignment horizontal="center" wrapText="1"/>
    </xf>
    <xf numFmtId="0" fontId="10" fillId="21" borderId="11" xfId="0" applyFont="1" applyFill="1" applyBorder="1" applyAlignment="1">
      <alignment horizontal="center" wrapText="1"/>
    </xf>
    <xf numFmtId="0" fontId="10" fillId="22" borderId="11" xfId="0" applyFont="1" applyFill="1" applyBorder="1" applyAlignment="1">
      <alignment horizontal="center" wrapText="1"/>
    </xf>
    <xf numFmtId="0" fontId="10" fillId="23" borderId="11" xfId="0" applyFont="1" applyFill="1" applyBorder="1" applyAlignment="1">
      <alignment horizontal="center" wrapText="1"/>
    </xf>
    <xf numFmtId="0" fontId="10" fillId="24" borderId="11" xfId="0" applyFont="1" applyFill="1" applyBorder="1" applyAlignment="1">
      <alignment horizontal="center" wrapText="1"/>
    </xf>
    <xf numFmtId="0" fontId="10" fillId="25" borderId="11" xfId="0" applyFont="1" applyFill="1" applyBorder="1" applyAlignment="1">
      <alignment horizontal="center" wrapText="1"/>
    </xf>
    <xf numFmtId="0" fontId="10" fillId="0" borderId="12" xfId="0" applyFont="1" applyBorder="1" applyAlignment="1">
      <alignment horizontal="center" wrapText="1"/>
    </xf>
    <xf numFmtId="0" fontId="8" fillId="0" borderId="12" xfId="0" applyFont="1" applyBorder="1" applyAlignment="1">
      <alignment horizontal="right" wrapText="1"/>
    </xf>
    <xf numFmtId="0" fontId="10" fillId="18" borderId="12" xfId="0" applyFont="1" applyFill="1" applyBorder="1" applyAlignment="1">
      <alignment horizontal="center" wrapText="1"/>
    </xf>
    <xf numFmtId="0" fontId="10" fillId="21" borderId="12" xfId="0" applyFont="1" applyFill="1" applyBorder="1" applyAlignment="1">
      <alignment horizontal="center" wrapText="1"/>
    </xf>
    <xf numFmtId="0" fontId="10" fillId="22" borderId="12" xfId="0" applyFont="1" applyFill="1" applyBorder="1" applyAlignment="1">
      <alignment horizontal="center" wrapText="1"/>
    </xf>
    <xf numFmtId="0" fontId="10" fillId="23" borderId="12" xfId="0" applyFont="1" applyFill="1" applyBorder="1" applyAlignment="1">
      <alignment horizontal="center" wrapText="1"/>
    </xf>
    <xf numFmtId="0" fontId="10" fillId="19" borderId="12" xfId="0" applyFont="1" applyFill="1" applyBorder="1" applyAlignment="1">
      <alignment horizontal="center" wrapText="1"/>
    </xf>
    <xf numFmtId="0" fontId="10" fillId="25" borderId="12" xfId="0" applyFont="1" applyFill="1" applyBorder="1" applyAlignment="1">
      <alignment horizontal="center" wrapText="1"/>
    </xf>
    <xf numFmtId="0" fontId="10" fillId="20" borderId="12" xfId="0" applyFont="1" applyFill="1" applyBorder="1" applyAlignment="1">
      <alignment horizontal="center" wrapText="1"/>
    </xf>
    <xf numFmtId="0" fontId="10" fillId="24" borderId="12" xfId="0" applyFont="1" applyFill="1" applyBorder="1" applyAlignment="1">
      <alignment horizontal="center" wrapText="1"/>
    </xf>
    <xf numFmtId="0" fontId="10" fillId="22" borderId="13" xfId="0" applyFont="1" applyFill="1" applyBorder="1" applyAlignment="1">
      <alignment horizontal="center" wrapText="1"/>
    </xf>
    <xf numFmtId="0" fontId="10" fillId="23" borderId="13" xfId="0" applyFont="1" applyFill="1" applyBorder="1" applyAlignment="1">
      <alignment horizontal="center" wrapText="1"/>
    </xf>
    <xf numFmtId="0" fontId="10" fillId="19" borderId="13" xfId="0" applyFont="1" applyFill="1" applyBorder="1" applyAlignment="1">
      <alignment horizontal="center" wrapText="1"/>
    </xf>
    <xf numFmtId="0" fontId="10" fillId="25" borderId="13" xfId="0" applyFont="1" applyFill="1" applyBorder="1" applyAlignment="1">
      <alignment horizontal="center" wrapText="1"/>
    </xf>
    <xf numFmtId="0" fontId="0" fillId="0" borderId="0" xfId="0" applyFont="1" applyAlignment="1"/>
    <xf numFmtId="0" fontId="10" fillId="0" borderId="3" xfId="0" applyFont="1" applyBorder="1" applyAlignment="1"/>
    <xf numFmtId="0" fontId="10" fillId="0" borderId="3" xfId="0" applyFont="1" applyFill="1" applyBorder="1" applyAlignment="1"/>
    <xf numFmtId="0" fontId="0" fillId="0" borderId="3" xfId="0" applyFont="1" applyFill="1" applyBorder="1" applyAlignment="1"/>
    <xf numFmtId="0" fontId="10" fillId="0" borderId="3" xfId="0" applyFont="1" applyFill="1" applyBorder="1" applyAlignment="1">
      <alignment horizontal="center" wrapText="1"/>
    </xf>
    <xf numFmtId="0" fontId="8" fillId="0" borderId="3" xfId="0" applyFont="1" applyFill="1" applyBorder="1" applyAlignment="1">
      <alignment wrapText="1"/>
    </xf>
    <xf numFmtId="0" fontId="10" fillId="20" borderId="14" xfId="0" applyFont="1" applyFill="1" applyBorder="1" applyAlignment="1">
      <alignment horizontal="center" wrapText="1"/>
    </xf>
    <xf numFmtId="0" fontId="10" fillId="21" borderId="14" xfId="0" applyFont="1" applyFill="1" applyBorder="1" applyAlignment="1">
      <alignment horizontal="center" wrapText="1"/>
    </xf>
    <xf numFmtId="0" fontId="10" fillId="22" borderId="14" xfId="0" applyFont="1" applyFill="1" applyBorder="1" applyAlignment="1">
      <alignment horizontal="center" wrapText="1"/>
    </xf>
    <xf numFmtId="0" fontId="10" fillId="23" borderId="14" xfId="0" applyFont="1" applyFill="1" applyBorder="1" applyAlignment="1">
      <alignment horizontal="center" wrapText="1"/>
    </xf>
    <xf numFmtId="0" fontId="10" fillId="24" borderId="14" xfId="0" applyFont="1" applyFill="1" applyBorder="1" applyAlignment="1">
      <alignment horizontal="center" wrapText="1"/>
    </xf>
    <xf numFmtId="0" fontId="10" fillId="25" borderId="14" xfId="0" applyFont="1" applyFill="1" applyBorder="1" applyAlignment="1">
      <alignment horizontal="center" wrapText="1"/>
    </xf>
    <xf numFmtId="0" fontId="8" fillId="0" borderId="15" xfId="0" applyFont="1" applyBorder="1" applyAlignment="1">
      <alignment wrapText="1"/>
    </xf>
    <xf numFmtId="0" fontId="8" fillId="0" borderId="10" xfId="0" applyFont="1" applyBorder="1" applyAlignment="1">
      <alignment horizontal="center" vertical="center" wrapText="1"/>
    </xf>
    <xf numFmtId="1" fontId="8" fillId="0" borderId="10" xfId="0" applyNumberFormat="1" applyFont="1" applyBorder="1" applyAlignment="1">
      <alignment horizontal="center" vertical="center" wrapText="1"/>
    </xf>
    <xf numFmtId="0" fontId="10" fillId="0" borderId="16" xfId="0" applyFont="1" applyBorder="1" applyAlignment="1"/>
    <xf numFmtId="0" fontId="10" fillId="0" borderId="16" xfId="0" applyFont="1" applyBorder="1" applyAlignment="1">
      <alignment horizontal="center" wrapText="1"/>
    </xf>
    <xf numFmtId="1" fontId="8" fillId="0" borderId="17" xfId="0" applyNumberFormat="1" applyFont="1" applyBorder="1" applyAlignment="1">
      <alignment horizontal="center" vertical="center" wrapText="1"/>
    </xf>
    <xf numFmtId="0" fontId="10" fillId="18" borderId="16" xfId="0" applyFont="1" applyFill="1" applyBorder="1" applyAlignment="1">
      <alignment horizontal="center" wrapText="1"/>
    </xf>
    <xf numFmtId="0" fontId="10" fillId="21" borderId="16" xfId="0" applyFont="1" applyFill="1" applyBorder="1" applyAlignment="1">
      <alignment horizontal="center" wrapText="1"/>
    </xf>
    <xf numFmtId="0" fontId="10" fillId="22" borderId="16" xfId="0" applyFont="1" applyFill="1" applyBorder="1" applyAlignment="1">
      <alignment horizontal="center" wrapText="1"/>
    </xf>
    <xf numFmtId="0" fontId="10" fillId="23" borderId="16" xfId="0" applyFont="1" applyFill="1" applyBorder="1" applyAlignment="1">
      <alignment horizontal="center" wrapText="1"/>
    </xf>
    <xf numFmtId="0" fontId="10" fillId="19" borderId="16" xfId="0" applyFont="1" applyFill="1" applyBorder="1" applyAlignment="1">
      <alignment horizontal="center" wrapText="1"/>
    </xf>
    <xf numFmtId="0" fontId="10" fillId="25" borderId="18" xfId="0" applyFont="1" applyFill="1" applyBorder="1" applyAlignment="1">
      <alignment horizontal="center" wrapText="1"/>
    </xf>
    <xf numFmtId="0" fontId="8" fillId="0" borderId="19" xfId="0" applyFont="1" applyBorder="1" applyAlignment="1">
      <alignment horizontal="center" vertical="center" wrapText="1"/>
    </xf>
    <xf numFmtId="1" fontId="8" fillId="0" borderId="19" xfId="0" applyNumberFormat="1" applyFont="1" applyBorder="1" applyAlignment="1">
      <alignment horizontal="center" vertical="center" wrapText="1"/>
    </xf>
    <xf numFmtId="1" fontId="8" fillId="0" borderId="20" xfId="0" applyNumberFormat="1" applyFont="1" applyBorder="1" applyAlignment="1">
      <alignment horizontal="center" vertical="center" wrapText="1"/>
    </xf>
    <xf numFmtId="1" fontId="8" fillId="0" borderId="16" xfId="0" applyNumberFormat="1" applyFont="1" applyBorder="1" applyAlignment="1">
      <alignment horizontal="center" vertical="center" wrapText="1"/>
    </xf>
    <xf numFmtId="1" fontId="8" fillId="0" borderId="18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25" xfId="0" applyFont="1" applyBorder="1" applyAlignment="1"/>
    <xf numFmtId="0" fontId="10" fillId="20" borderId="26" xfId="0" applyFont="1" applyFill="1" applyBorder="1" applyAlignment="1">
      <alignment horizontal="center" wrapText="1"/>
    </xf>
    <xf numFmtId="0" fontId="10" fillId="21" borderId="26" xfId="0" applyFont="1" applyFill="1" applyBorder="1" applyAlignment="1">
      <alignment horizontal="center" wrapText="1"/>
    </xf>
    <xf numFmtId="0" fontId="10" fillId="22" borderId="26" xfId="0" applyFont="1" applyFill="1" applyBorder="1" applyAlignment="1">
      <alignment horizontal="center" wrapText="1"/>
    </xf>
    <xf numFmtId="0" fontId="10" fillId="23" borderId="26" xfId="0" applyFont="1" applyFill="1" applyBorder="1" applyAlignment="1">
      <alignment horizontal="center" wrapText="1"/>
    </xf>
    <xf numFmtId="0" fontId="10" fillId="24" borderId="26" xfId="0" applyFont="1" applyFill="1" applyBorder="1" applyAlignment="1">
      <alignment horizontal="center" wrapText="1"/>
    </xf>
    <xf numFmtId="0" fontId="10" fillId="25" borderId="27" xfId="0" applyFont="1" applyFill="1" applyBorder="1" applyAlignment="1">
      <alignment horizontal="center" wrapText="1"/>
    </xf>
    <xf numFmtId="0" fontId="10" fillId="20" borderId="28" xfId="0" applyFont="1" applyFill="1" applyBorder="1" applyAlignment="1">
      <alignment horizontal="center" wrapText="1"/>
    </xf>
    <xf numFmtId="0" fontId="10" fillId="25" borderId="29" xfId="0" applyFont="1" applyFill="1" applyBorder="1" applyAlignment="1">
      <alignment horizontal="center" wrapText="1"/>
    </xf>
    <xf numFmtId="0" fontId="10" fillId="20" borderId="30" xfId="0" applyFont="1" applyFill="1" applyBorder="1" applyAlignment="1">
      <alignment horizontal="center" wrapText="1"/>
    </xf>
    <xf numFmtId="0" fontId="10" fillId="0" borderId="36" xfId="0" applyFont="1" applyBorder="1" applyAlignment="1">
      <alignment wrapText="1"/>
    </xf>
    <xf numFmtId="0" fontId="10" fillId="0" borderId="37" xfId="0" applyFont="1" applyBorder="1" applyAlignment="1">
      <alignment wrapText="1"/>
    </xf>
    <xf numFmtId="0" fontId="10" fillId="0" borderId="36" xfId="0" applyFont="1" applyBorder="1" applyAlignment="1">
      <alignment vertical="center"/>
    </xf>
    <xf numFmtId="0" fontId="10" fillId="0" borderId="3" xfId="0" applyFont="1" applyBorder="1" applyAlignment="1">
      <alignment wrapText="1"/>
    </xf>
    <xf numFmtId="0" fontId="10" fillId="0" borderId="3" xfId="0" applyFont="1" applyBorder="1" applyAlignment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/>
    <xf numFmtId="0" fontId="10" fillId="26" borderId="16" xfId="0" applyFont="1" applyFill="1" applyBorder="1" applyAlignment="1"/>
    <xf numFmtId="0" fontId="10" fillId="26" borderId="26" xfId="0" applyFont="1" applyFill="1" applyBorder="1" applyAlignment="1">
      <alignment horizontal="center" wrapText="1"/>
    </xf>
    <xf numFmtId="0" fontId="10" fillId="26" borderId="27" xfId="0" applyFont="1" applyFill="1" applyBorder="1" applyAlignment="1">
      <alignment horizontal="center" wrapText="1"/>
    </xf>
    <xf numFmtId="0" fontId="10" fillId="26" borderId="28" xfId="0" applyFont="1" applyFill="1" applyBorder="1" applyAlignment="1">
      <alignment horizontal="center" wrapText="1"/>
    </xf>
    <xf numFmtId="0" fontId="10" fillId="26" borderId="29" xfId="0" applyFont="1" applyFill="1" applyBorder="1" applyAlignment="1">
      <alignment horizontal="center" wrapText="1"/>
    </xf>
    <xf numFmtId="0" fontId="10" fillId="26" borderId="30" xfId="0" applyFont="1" applyFill="1" applyBorder="1" applyAlignment="1">
      <alignment horizontal="center" wrapText="1"/>
    </xf>
    <xf numFmtId="0" fontId="10" fillId="26" borderId="16" xfId="0" applyFont="1" applyFill="1" applyBorder="1" applyAlignment="1">
      <alignment horizontal="center" wrapText="1"/>
    </xf>
    <xf numFmtId="0" fontId="8" fillId="26" borderId="10" xfId="0" applyFont="1" applyFill="1" applyBorder="1" applyAlignment="1">
      <alignment horizontal="center" vertical="center" wrapText="1"/>
    </xf>
    <xf numFmtId="0" fontId="8" fillId="26" borderId="21" xfId="0" applyFont="1" applyFill="1" applyBorder="1" applyAlignment="1">
      <alignment horizontal="center" vertical="center" wrapText="1"/>
    </xf>
    <xf numFmtId="1" fontId="8" fillId="26" borderId="16" xfId="0" applyNumberFormat="1" applyFont="1" applyFill="1" applyBorder="1" applyAlignment="1">
      <alignment horizontal="center" vertical="center" wrapText="1"/>
    </xf>
    <xf numFmtId="1" fontId="8" fillId="26" borderId="10" xfId="0" applyNumberFormat="1" applyFont="1" applyFill="1" applyBorder="1" applyAlignment="1">
      <alignment horizontal="center" vertical="center" wrapText="1"/>
    </xf>
    <xf numFmtId="1" fontId="8" fillId="26" borderId="17" xfId="0" applyNumberFormat="1" applyFont="1" applyFill="1" applyBorder="1" applyAlignment="1">
      <alignment horizontal="center" vertical="center" wrapText="1"/>
    </xf>
    <xf numFmtId="1" fontId="8" fillId="26" borderId="23" xfId="0" applyNumberFormat="1" applyFont="1" applyFill="1" applyBorder="1" applyAlignment="1">
      <alignment horizontal="center" vertical="center" wrapText="1"/>
    </xf>
    <xf numFmtId="1" fontId="8" fillId="26" borderId="21" xfId="0" applyNumberFormat="1" applyFont="1" applyFill="1" applyBorder="1" applyAlignment="1">
      <alignment horizontal="center" vertical="center" wrapText="1"/>
    </xf>
    <xf numFmtId="0" fontId="8" fillId="26" borderId="16" xfId="0" applyFont="1" applyFill="1" applyBorder="1" applyAlignment="1">
      <alignment horizontal="center" vertical="center" wrapText="1"/>
    </xf>
    <xf numFmtId="0" fontId="8" fillId="26" borderId="17" xfId="0" applyFont="1" applyFill="1" applyBorder="1" applyAlignment="1">
      <alignment horizontal="center" vertical="center" wrapText="1"/>
    </xf>
    <xf numFmtId="0" fontId="8" fillId="26" borderId="10" xfId="2" applyNumberFormat="1" applyFont="1" applyFill="1" applyBorder="1" applyAlignment="1">
      <alignment horizontal="center" vertical="center" wrapText="1"/>
    </xf>
    <xf numFmtId="0" fontId="10" fillId="26" borderId="18" xfId="0" applyFont="1" applyFill="1" applyBorder="1" applyAlignment="1">
      <alignment horizontal="center" wrapText="1"/>
    </xf>
    <xf numFmtId="0" fontId="8" fillId="26" borderId="19" xfId="0" applyFont="1" applyFill="1" applyBorder="1" applyAlignment="1">
      <alignment horizontal="center" vertical="center" wrapText="1"/>
    </xf>
    <xf numFmtId="0" fontId="8" fillId="26" borderId="22" xfId="0" applyFont="1" applyFill="1" applyBorder="1" applyAlignment="1">
      <alignment horizontal="center" vertical="center" wrapText="1"/>
    </xf>
    <xf numFmtId="1" fontId="8" fillId="26" borderId="18" xfId="0" applyNumberFormat="1" applyFont="1" applyFill="1" applyBorder="1" applyAlignment="1">
      <alignment horizontal="center" vertical="center" wrapText="1"/>
    </xf>
    <xf numFmtId="1" fontId="8" fillId="26" borderId="19" xfId="0" applyNumberFormat="1" applyFont="1" applyFill="1" applyBorder="1" applyAlignment="1">
      <alignment horizontal="center" vertical="center" wrapText="1"/>
    </xf>
    <xf numFmtId="1" fontId="8" fillId="26" borderId="20" xfId="0" applyNumberFormat="1" applyFont="1" applyFill="1" applyBorder="1" applyAlignment="1">
      <alignment horizontal="center" vertical="center" wrapText="1"/>
    </xf>
    <xf numFmtId="1" fontId="8" fillId="26" borderId="24" xfId="0" applyNumberFormat="1" applyFont="1" applyFill="1" applyBorder="1" applyAlignment="1">
      <alignment horizontal="center" vertical="center" wrapText="1"/>
    </xf>
    <xf numFmtId="1" fontId="8" fillId="26" borderId="22" xfId="0" applyNumberFormat="1" applyFont="1" applyFill="1" applyBorder="1" applyAlignment="1">
      <alignment horizontal="center" vertical="center" wrapText="1"/>
    </xf>
    <xf numFmtId="0" fontId="8" fillId="26" borderId="18" xfId="0" applyFont="1" applyFill="1" applyBorder="1" applyAlignment="1">
      <alignment horizontal="center" vertical="center" wrapText="1"/>
    </xf>
    <xf numFmtId="0" fontId="8" fillId="26" borderId="20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 applyAlignment="1"/>
    <xf numFmtId="0" fontId="6" fillId="7" borderId="4" xfId="0" applyFont="1" applyFill="1" applyBorder="1" applyAlignment="1">
      <alignment horizontal="center"/>
    </xf>
    <xf numFmtId="0" fontId="2" fillId="0" borderId="4" xfId="0" applyFont="1" applyBorder="1" applyAlignment="1"/>
    <xf numFmtId="0" fontId="2" fillId="0" borderId="1" xfId="0" applyFont="1" applyBorder="1" applyAlignment="1"/>
    <xf numFmtId="0" fontId="10" fillId="0" borderId="31" xfId="0" applyFont="1" applyBorder="1" applyAlignment="1">
      <alignment horizontal="center" wrapText="1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10" fillId="26" borderId="31" xfId="0" applyFont="1" applyFill="1" applyBorder="1" applyAlignment="1">
      <alignment horizontal="center" wrapText="1"/>
    </xf>
    <xf numFmtId="0" fontId="10" fillId="26" borderId="32" xfId="0" applyFont="1" applyFill="1" applyBorder="1" applyAlignment="1">
      <alignment horizontal="center" wrapText="1"/>
    </xf>
    <xf numFmtId="0" fontId="10" fillId="26" borderId="33" xfId="0" applyFont="1" applyFill="1" applyBorder="1" applyAlignment="1">
      <alignment horizontal="center" wrapText="1"/>
    </xf>
    <xf numFmtId="0" fontId="10" fillId="26" borderId="31" xfId="0" applyFont="1" applyFill="1" applyBorder="1" applyAlignment="1">
      <alignment horizontal="center" vertical="center"/>
    </xf>
    <xf numFmtId="0" fontId="10" fillId="26" borderId="32" xfId="0" applyFont="1" applyFill="1" applyBorder="1" applyAlignment="1">
      <alignment horizontal="center" vertical="center"/>
    </xf>
    <xf numFmtId="0" fontId="10" fillId="26" borderId="34" xfId="0" applyFont="1" applyFill="1" applyBorder="1" applyAlignment="1">
      <alignment horizontal="center" vertical="center"/>
    </xf>
    <xf numFmtId="0" fontId="10" fillId="26" borderId="35" xfId="0" applyFont="1" applyFill="1" applyBorder="1" applyAlignment="1">
      <alignment horizontal="center" wrapText="1"/>
    </xf>
    <xf numFmtId="0" fontId="10" fillId="26" borderId="34" xfId="0" applyFont="1" applyFill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8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0" borderId="3" xfId="0" applyFont="1" applyFill="1" applyBorder="1" applyAlignment="1"/>
    <xf numFmtId="2" fontId="1" fillId="0" borderId="3" xfId="0" applyNumberFormat="1" applyFont="1" applyFill="1" applyBorder="1" applyAlignment="1">
      <alignment horizontal="center"/>
    </xf>
    <xf numFmtId="0" fontId="2" fillId="0" borderId="3" xfId="0" applyFont="1" applyFill="1" applyBorder="1" applyAlignment="1"/>
    <xf numFmtId="0" fontId="1" fillId="0" borderId="3" xfId="0" applyFont="1" applyFill="1" applyBorder="1"/>
    <xf numFmtId="9" fontId="4" fillId="0" borderId="3" xfId="0" applyNumberFormat="1" applyFont="1" applyFill="1" applyBorder="1" applyAlignment="1">
      <alignment horizontal="right"/>
    </xf>
    <xf numFmtId="10" fontId="4" fillId="0" borderId="3" xfId="0" applyNumberFormat="1" applyFont="1" applyFill="1" applyBorder="1" applyAlignment="1">
      <alignment horizontal="right"/>
    </xf>
    <xf numFmtId="0" fontId="14" fillId="3" borderId="8" xfId="0" applyFont="1" applyFill="1" applyBorder="1" applyAlignment="1"/>
    <xf numFmtId="0" fontId="14" fillId="2" borderId="8" xfId="0" applyFont="1" applyFill="1" applyBorder="1" applyAlignment="1"/>
    <xf numFmtId="0" fontId="14" fillId="10" borderId="8" xfId="0" applyFont="1" applyFill="1" applyBorder="1" applyAlignment="1"/>
    <xf numFmtId="0" fontId="7" fillId="10" borderId="8" xfId="0" applyFont="1" applyFill="1" applyBorder="1" applyAlignment="1"/>
    <xf numFmtId="0" fontId="14" fillId="4" borderId="8" xfId="0" applyFont="1" applyFill="1" applyBorder="1" applyAlignment="1"/>
    <xf numFmtId="0" fontId="7" fillId="4" borderId="8" xfId="0" applyFont="1" applyFill="1" applyBorder="1" applyAlignment="1"/>
    <xf numFmtId="0" fontId="14" fillId="13" borderId="8" xfId="0" applyFont="1" applyFill="1" applyBorder="1" applyAlignment="1"/>
    <xf numFmtId="0" fontId="14" fillId="14" borderId="8" xfId="0" applyFont="1" applyFill="1" applyBorder="1" applyAlignment="1"/>
    <xf numFmtId="0" fontId="14" fillId="16" borderId="8" xfId="0" applyFont="1" applyFill="1" applyBorder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/>
    <xf numFmtId="10" fontId="13" fillId="0" borderId="3" xfId="0" applyNumberFormat="1" applyFont="1" applyFill="1" applyBorder="1" applyAlignment="1">
      <alignment horizontal="center"/>
    </xf>
    <xf numFmtId="10" fontId="3" fillId="0" borderId="3" xfId="0" applyNumberFormat="1" applyFont="1" applyFill="1" applyBorder="1" applyAlignment="1">
      <alignment horizontal="right"/>
    </xf>
    <xf numFmtId="0" fontId="14" fillId="0" borderId="3" xfId="0" applyFont="1" applyFill="1" applyBorder="1" applyAlignment="1"/>
    <xf numFmtId="0" fontId="7" fillId="0" borderId="3" xfId="0" applyFont="1" applyFill="1" applyBorder="1" applyAlignment="1"/>
    <xf numFmtId="0" fontId="8" fillId="0" borderId="3" xfId="0" applyFont="1" applyBorder="1" applyAlignment="1"/>
    <xf numFmtId="0" fontId="8" fillId="0" borderId="3" xfId="0" applyFont="1" applyBorder="1" applyAlignment="1">
      <alignment horizontal="center" wrapText="1"/>
    </xf>
    <xf numFmtId="0" fontId="8" fillId="0" borderId="3" xfId="0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center" wrapText="1"/>
    </xf>
    <xf numFmtId="9" fontId="14" fillId="0" borderId="0" xfId="1" applyFont="1" applyFill="1" applyAlignment="1">
      <alignment horizontal="center" vertical="center" wrapText="1"/>
    </xf>
    <xf numFmtId="0" fontId="19" fillId="0" borderId="3" xfId="0" applyFont="1" applyFill="1" applyBorder="1" applyAlignment="1">
      <alignment horizontal="center"/>
    </xf>
    <xf numFmtId="2" fontId="7" fillId="5" borderId="2" xfId="0" applyNumberFormat="1" applyFont="1" applyFill="1" applyBorder="1" applyAlignment="1">
      <alignment horizontal="center"/>
    </xf>
  </cellXfs>
  <cellStyles count="5">
    <cellStyle name="Lien hypertexte 2" xfId="4" xr:uid="{D0328807-5E64-4696-872D-8460AC2620AD}"/>
    <cellStyle name="Milliers" xfId="2" builtinId="3"/>
    <cellStyle name="Normal" xfId="0" builtinId="0"/>
    <cellStyle name="Normal 2" xfId="3" xr:uid="{74F71870-86A4-46B2-B309-BFCF1C157FBA}"/>
    <cellStyle name="Pourcentage" xfId="1" builtinId="5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4"/>
      </font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Y98"/>
  <sheetViews>
    <sheetView tabSelected="1" zoomScale="80" zoomScaleNormal="80" workbookViewId="0">
      <selection activeCell="A51" sqref="A51"/>
    </sheetView>
  </sheetViews>
  <sheetFormatPr baseColWidth="10" defaultColWidth="14.42578125" defaultRowHeight="18.75" customHeight="1"/>
  <cols>
    <col min="3" max="3" width="34.5703125" customWidth="1"/>
    <col min="4" max="4" width="21.5703125" customWidth="1"/>
  </cols>
  <sheetData>
    <row r="1" spans="1:23" ht="18.75" customHeight="1" thickBot="1"/>
    <row r="2" spans="1:23" ht="18.75" customHeight="1">
      <c r="A2" s="150"/>
      <c r="B2" s="150"/>
      <c r="C2" s="19"/>
      <c r="D2" s="33"/>
      <c r="E2" s="19"/>
      <c r="F2" s="19"/>
      <c r="G2" s="19"/>
      <c r="H2" s="204" t="s">
        <v>109</v>
      </c>
      <c r="I2" s="156"/>
      <c r="K2" s="177"/>
      <c r="L2" s="178"/>
      <c r="M2" s="179"/>
      <c r="N2" s="178"/>
      <c r="O2" s="179"/>
      <c r="P2" s="178"/>
      <c r="Q2" s="179"/>
      <c r="R2" s="178"/>
      <c r="S2" s="179"/>
      <c r="W2" s="175"/>
    </row>
    <row r="3" spans="1:23" ht="18.75" customHeight="1">
      <c r="A3" s="151"/>
      <c r="B3" s="151"/>
      <c r="C3" s="19"/>
      <c r="D3" s="33"/>
      <c r="E3" s="19"/>
      <c r="F3" s="19"/>
      <c r="G3" s="19"/>
      <c r="H3" s="4" t="str">
        <f ca="1">VLOOKUP(RAND(),$A$29:$C$46,3,TRUE)</f>
        <v>Bouclier magique</v>
      </c>
      <c r="I3" s="25">
        <f ca="1">IF(H3=$A$50,$C$50,IF(H3=$A$51,$C$51,IF(H3=$A$52,$C$52,IF(H3=$A$53,$C$53,IF(H3=$A$54,$C$54,IF(H3=$A$55,$C$55,IF(H3=$F$77,$G$75,IF(H3=$F$76,$G$75,IF(H3=$F$78,$G$75,IF(H3=$F$79,$G$75,IF(H3=$F$80,$G$75,IF(H3=$F$81,$G$75,IF(H3=$F$75,$G$75,IF(H3=$A$56,$C$56,IF(H3=$A$57,$C$57,IF(H3=$A$58,$C$58,IF(H3=$A$59,$C$59,IF(H3=$A$60,$C$60,IF(H3=$A$61,$C$61,IF(H3=$A$62,$C$62,IF(H3=$A$63,$C$63,IF(H3=$A$64,$C$64,IF(H3=$A$65,$C$65,IF(H3=$A$66,$C$66,IF(H3=$A$67,$C$67,IF(H3=$A$68,$C$68,IF(H3=$A$69,$C$69,IF(H3=$A$70,$C$70,IF(H3=$A$76,$D$75,IF(H3=$A$77,$D$75,IF(H3=$A$78,$D$75,IF(H3=$A$79,$D$75,IF(H3=$A$80,$D$75,IF(H3=$A$81,$D$75,IF(H3=$A$82,$D$75,IF(H3=$A$98,$D$75,IF(H3=$A$97,$D$75,IF(H3=$A$96,$D$75,IF(H3=$A$95,$D$75,IF(H3=$A$94,$D$75,IF(H3=$A$93,$D$75,IF(H3=$A$92,$D$75,IF(H3=$A$91,$D$75,IF(H3=$A$83,$D$75,IF(H3=$A$84,$D$75,IF(H3=$A$85,$D$75,IF(H3=$A$86,$D$75,IF(H3=$A$87,$D$75,IF(H3=$A$88,$D$75,IF(H3=$A$89,$D$75,IF(H3=$A$90,$D$75,IF(H3=$A$75,$D$75,IF(H3=$A$71,$C$71,"Erreur")))))))))))))))))))))))))))))))))))))))))))))))))))))</f>
        <v>20</v>
      </c>
      <c r="K3" s="74"/>
      <c r="L3" s="180"/>
      <c r="M3" s="203" t="s">
        <v>108</v>
      </c>
      <c r="N3" s="203"/>
      <c r="O3" s="203"/>
      <c r="P3" s="203"/>
      <c r="Q3" s="203"/>
      <c r="R3" s="203"/>
      <c r="S3" s="203"/>
      <c r="T3" s="203"/>
      <c r="W3" s="176"/>
    </row>
    <row r="4" spans="1:23" ht="18.75" customHeight="1">
      <c r="B4" s="19"/>
      <c r="C4" s="46"/>
      <c r="D4" s="46"/>
      <c r="E4" s="47"/>
      <c r="F4" s="202" t="s">
        <v>107</v>
      </c>
      <c r="G4" s="19"/>
      <c r="H4" s="4" t="str">
        <f ca="1">VLOOKUP(RAND(),$A$29:$C$46,3,TRUE)</f>
        <v>Résistance projectile</v>
      </c>
      <c r="I4" s="25">
        <f ca="1">IF(H4=$A$50,$C$50,IF(H4=$A$51,$C$51,IF(H4=$A$52,$C$52,IF(H4=$A$53,$C$53,IF(H4=$A$54,$C$54,IF(H4=$A$55,$C$55,IF(H4=$F$77,$G$75,IF(H4=$F$76,$G$75,IF(H4=$F$78,$G$75,IF(H4=$F$79,$G$75,IF(H4=$F$80,$G$75,IF(H4=$F$81,$G$75,IF(H4=$F$75,$G$75,IF(H4=$A$56,$C$56,IF(H4=$A$57,$C$57,IF(H4=$A$58,$C$58,IF(H4=$A$59,$C$59,IF(H4=$A$60,$C$60,IF(H4=$A$61,$C$61,IF(H4=$A$62,$C$62,IF(H4=$A$63,$C$63,IF(H4=$A$64,$C$64,IF(H4=$A$65,$C$65,IF(H4=$A$66,$C$66,IF(H4=$A$67,$C$67,IF(H4=$A$68,$C$68,IF(H4=$A$69,$C$69,IF(H4=$A$70,$C$70,IF(H4=$A$76,$D$75,IF(H4=$A$77,$D$75,IF(H4=$A$78,$D$75,IF(H4=$A$79,$D$75,IF(H4=$A$80,$D$75,IF(H4=$A$81,$D$75,IF(H4=$A$82,$D$75,IF(H4=$A$98,$D$75,IF(H4=$A$97,$D$75,IF(H4=$A$96,$D$75,IF(H4=$A$95,$D$75,IF(H4=$A$94,$D$75,IF(H4=$A$93,$D$75,IF(H4=$A$92,$D$75,IF(H4=$A$91,$D$75,IF(H4=$A$83,$D$75,IF(H4=$A$84,$D$75,IF(H4=$A$85,$D$75,IF(H4=$A$86,$D$75,IF(H4=$A$87,$D$75,IF(H4=$A$88,$D$75,IF(H4=$A$89,$D$75,IF(H4=$A$90,$D$75,IF(H4=$A$75,$D$75,IF(H4=$A$71,$C$71,"Erreur")))))))))))))))))))))))))))))))))))))))))))))))))))))</f>
        <v>0.01</v>
      </c>
      <c r="K4" s="74"/>
      <c r="L4" s="180"/>
      <c r="M4" s="203"/>
      <c r="N4" s="203"/>
      <c r="O4" s="203"/>
      <c r="P4" s="203"/>
      <c r="Q4" s="203"/>
      <c r="R4" s="203"/>
      <c r="S4" s="203"/>
      <c r="T4" s="203"/>
    </row>
    <row r="5" spans="1:23" ht="18.75" customHeight="1">
      <c r="A5" s="150"/>
      <c r="B5" s="150"/>
      <c r="C5" s="46"/>
      <c r="D5" s="46"/>
      <c r="E5" s="47"/>
      <c r="F5" s="202"/>
      <c r="G5" s="20"/>
      <c r="H5" s="4" t="str">
        <f ca="1">VLOOKUP(RAND(),$A$29:$C$46,3,TRUE)</f>
        <v>Armure bonus</v>
      </c>
      <c r="I5" s="25">
        <f ca="1">IF(H5=$A$50,$C$50,IF(H5=$A$51,$C$51,IF(H5=$A$52,$C$52,IF(H5=$A$53,$C$53,IF(H5=$A$54,$C$54,IF(H5=$A$55,$C$55,IF(H5=$F$77,$G$75,IF(H5=$F$76,$G$75,IF(H5=$F$78,$G$75,IF(H5=$F$79,$G$75,IF(H5=$F$80,$G$75,IF(H5=$F$81,$G$75,IF(H5=$F$75,$G$75,IF(H5=$A$56,$C$56,IF(H5=$A$57,$C$57,IF(H5=$A$58,$C$58,IF(H5=$A$59,$C$59,IF(H5=$A$60,$C$60,IF(H5=$A$61,$C$61,IF(H5=$A$62,$C$62,IF(H5=$A$63,$C$63,IF(H5=$A$64,$C$64,IF(H5=$A$65,$C$65,IF(H5=$A$66,$C$66,IF(H5=$A$67,$C$67,IF(H5=$A$68,$C$68,IF(H5=$A$69,$C$69,IF(H5=$A$70,$C$70,IF(H5=$A$76,$D$75,IF(H5=$A$77,$D$75,IF(H5=$A$78,$D$75,IF(H5=$A$79,$D$75,IF(H5=$A$80,$D$75,IF(H5=$A$81,$D$75,IF(H5=$A$82,$D$75,IF(H5=$A$98,$D$75,IF(H5=$A$97,$D$75,IF(H5=$A$96,$D$75,IF(H5=$A$95,$D$75,IF(H5=$A$94,$D$75,IF(H5=$A$93,$D$75,IF(H5=$A$92,$D$75,IF(H5=$A$91,$D$75,IF(H5=$A$83,$D$75,IF(H5=$A$84,$D$75,IF(H5=$A$85,$D$75,IF(H5=$A$86,$D$75,IF(H5=$A$87,$D$75,IF(H5=$A$88,$D$75,IF(H5=$A$89,$D$75,IF(H5=$A$90,$D$75,IF(H5=$A$75,$D$75,IF(H5=$A$71,$C$71,"Erreur")))))))))))))))))))))))))))))))))))))))))))))))))))))</f>
        <v>10</v>
      </c>
      <c r="K5" s="74"/>
      <c r="L5" s="180"/>
      <c r="M5" s="203"/>
      <c r="N5" s="203"/>
      <c r="O5" s="203"/>
      <c r="P5" s="203"/>
      <c r="Q5" s="203"/>
      <c r="R5" s="203"/>
      <c r="S5" s="203"/>
      <c r="T5" s="203"/>
    </row>
    <row r="6" spans="1:23" ht="18.75" customHeight="1">
      <c r="A6" s="150"/>
      <c r="B6" s="150"/>
      <c r="C6" s="46"/>
      <c r="D6" s="46"/>
      <c r="E6" s="47"/>
      <c r="F6" s="202"/>
      <c r="G6" s="19"/>
      <c r="H6" s="4" t="str">
        <f ca="1">VLOOKUP(RAND(),$A$29:$C$46,3,TRUE)</f>
        <v>Emplacement de gemme</v>
      </c>
      <c r="I6" s="25">
        <f ca="1">IF(H6=$A$50,$C$50,IF(H6=$A$51,$C$51,IF(H6=$A$52,$C$52,IF(H6=$A$53,$C$53,IF(H6=$A$54,$C$54,IF(H6=$A$55,$C$55,IF(H6=$F$77,$G$75,IF(H6=$F$76,$G$75,IF(H6=$F$78,$G$75,IF(H6=$F$79,$G$75,IF(H6=$F$80,$G$75,IF(H6=$F$81,$G$75,IF(H6=$F$75,$G$75,IF(H6=$A$56,$C$56,IF(H6=$A$57,$C$57,IF(H6=$A$58,$C$58,IF(H6=$A$59,$C$59,IF(H6=$A$60,$C$60,IF(H6=$A$61,$C$61,IF(H6=$A$62,$C$62,IF(H6=$A$63,$C$63,IF(H6=$A$64,$C$64,IF(H6=$A$65,$C$65,IF(H6=$A$66,$C$66,IF(H6=$A$67,$C$67,IF(H6=$A$68,$C$68,IF(H6=$A$69,$C$69,IF(H6=$A$70,$C$70,IF(H6=$A$76,$D$75,IF(H6=$A$77,$D$75,IF(H6=$A$78,$D$75,IF(H6=$A$79,$D$75,IF(H6=$A$80,$D$75,IF(H6=$A$81,$D$75,IF(H6=$A$82,$D$75,IF(H6=$A$98,$D$75,IF(H6=$A$97,$D$75,IF(H6=$A$96,$D$75,IF(H6=$A$95,$D$75,IF(H6=$A$94,$D$75,IF(H6=$A$93,$D$75,IF(H6=$A$92,$D$75,IF(H6=$A$91,$D$75,IF(H6=$A$83,$D$75,IF(H6=$A$84,$D$75,IF(H6=$A$85,$D$75,IF(H6=$A$86,$D$75,IF(H6=$A$87,$D$75,IF(H6=$A$88,$D$75,IF(H6=$A$89,$D$75,IF(H6=$A$90,$D$75,IF(H6=$A$75,$D$75,IF(H6=$A$71,$C$71,"Erreur")))))))))))))))))))))))))))))))))))))))))))))))))))))</f>
        <v>3</v>
      </c>
      <c r="K6" s="74"/>
      <c r="L6" s="74"/>
      <c r="M6" s="203"/>
      <c r="N6" s="203"/>
      <c r="O6" s="203"/>
      <c r="P6" s="203"/>
      <c r="Q6" s="203"/>
      <c r="R6" s="203"/>
      <c r="S6" s="203"/>
      <c r="T6" s="203"/>
    </row>
    <row r="7" spans="1:23" ht="18.75" customHeight="1">
      <c r="B7" s="19"/>
      <c r="C7" s="46"/>
      <c r="D7" s="46"/>
      <c r="E7" s="47"/>
      <c r="F7" s="202"/>
      <c r="G7" s="19"/>
      <c r="H7" s="4" t="str">
        <f ca="1">VLOOKUP(RAND(),$A$29:$C$46,3,TRUE)</f>
        <v>Armure bonus</v>
      </c>
      <c r="I7" s="25">
        <f ca="1">IF(H7=$A$50,$C$50,IF(H7=$A$51,$C$51,IF(H7=$A$52,$C$52,IF(H7=$A$53,$C$53,IF(H7=$A$54,$C$54,IF(H7=$A$55,$C$55,IF(H7=$F$77,$G$75,IF(H7=$F$76,$G$75,IF(H7=$F$78,$G$75,IF(H7=$F$79,$G$75,IF(H7=$F$80,$G$75,IF(H7=$F$81,$G$75,IF(H7=$F$75,$G$75,IF(H7=$A$56,$C$56,IF(H7=$A$57,$C$57,IF(H7=$A$58,$C$58,IF(H7=$A$59,$C$59,IF(H7=$A$60,$C$60,IF(H7=$A$61,$C$61,IF(H7=$A$62,$C$62,IF(H7=$A$63,$C$63,IF(H7=$A$64,$C$64,IF(H7=$A$65,$C$65,IF(H7=$A$66,$C$66,IF(H7=$A$67,$C$67,IF(H7=$A$68,$C$68,IF(H7=$A$69,$C$69,IF(H7=$A$70,$C$70,IF(H7=$A$76,$D$75,IF(H7=$A$77,$D$75,IF(H7=$A$78,$D$75,IF(H7=$A$79,$D$75,IF(H7=$A$80,$D$75,IF(H7=$A$81,$D$75,IF(H7=$A$82,$D$75,IF(H7=$A$98,$D$75,IF(H7=$A$97,$D$75,IF(H7=$A$96,$D$75,IF(H7=$A$95,$D$75,IF(H7=$A$94,$D$75,IF(H7=$A$93,$D$75,IF(H7=$A$92,$D$75,IF(H7=$A$91,$D$75,IF(H7=$A$83,$D$75,IF(H7=$A$84,$D$75,IF(H7=$A$85,$D$75,IF(H7=$A$86,$D$75,IF(H7=$A$87,$D$75,IF(H7=$A$88,$D$75,IF(H7=$A$89,$D$75,IF(H7=$A$90,$D$75,IF(H7=$A$75,$D$75,IF(H7=$A$71,$C$71,"Erreur")))))))))))))))))))))))))))))))))))))))))))))))))))))</f>
        <v>10</v>
      </c>
      <c r="K7" s="74"/>
      <c r="L7" s="74"/>
      <c r="M7" s="203"/>
      <c r="N7" s="203"/>
      <c r="O7" s="203"/>
      <c r="P7" s="203"/>
      <c r="Q7" s="203"/>
      <c r="R7" s="203"/>
      <c r="S7" s="203"/>
      <c r="T7" s="203"/>
    </row>
    <row r="8" spans="1:23" ht="18.75" customHeight="1">
      <c r="B8" s="19"/>
      <c r="C8" s="46"/>
      <c r="D8" s="46"/>
      <c r="E8" s="47"/>
      <c r="F8" s="48"/>
      <c r="G8" s="19"/>
      <c r="H8" s="4" t="str">
        <f ca="1">VLOOKUP(RAND(),$A$29:$C$46,3,TRUE)</f>
        <v>Armure bonus</v>
      </c>
      <c r="I8" s="25">
        <f ca="1">IF(H8=$A$50,$C$50,IF(H8=$A$51,$C$51,IF(H8=$A$52,$C$52,IF(H8=$A$53,$C$53,IF(H8=$A$54,$C$54,IF(H8=$A$55,$C$55,IF(H8=$F$77,$G$75,IF(H8=$F$76,$G$75,IF(H8=$F$78,$G$75,IF(H8=$F$79,$G$75,IF(H8=$F$80,$G$75,IF(H8=$F$81,$G$75,IF(H8=$F$75,$G$75,IF(H8=$A$56,$C$56,IF(H8=$A$57,$C$57,IF(H8=$A$58,$C$58,IF(H8=$A$59,$C$59,IF(H8=$A$60,$C$60,IF(H8=$A$61,$C$61,IF(H8=$A$62,$C$62,IF(H8=$A$63,$C$63,IF(H8=$A$64,$C$64,IF(H8=$A$65,$C$65,IF(H8=$A$66,$C$66,IF(H8=$A$67,$C$67,IF(H8=$A$68,$C$68,IF(H8=$A$69,$C$69,IF(H8=$A$70,$C$70,IF(H8=$A$76,$D$75,IF(H8=$A$77,$D$75,IF(H8=$A$78,$D$75,IF(H8=$A$79,$D$75,IF(H8=$A$80,$D$75,IF(H8=$A$81,$D$75,IF(H8=$A$82,$D$75,IF(H8=$A$98,$D$75,IF(H8=$A$97,$D$75,IF(H8=$A$96,$D$75,IF(H8=$A$95,$D$75,IF(H8=$A$94,$D$75,IF(H8=$A$93,$D$75,IF(H8=$A$92,$D$75,IF(H8=$A$91,$D$75,IF(H8=$A$83,$D$75,IF(H8=$A$84,$D$75,IF(H8=$A$85,$D$75,IF(H8=$A$86,$D$75,IF(H8=$A$87,$D$75,IF(H8=$A$88,$D$75,IF(H8=$A$89,$D$75,IF(H8=$A$90,$D$75,IF(H8=$A$75,$D$75,IF(H8=$A$71,$C$71,"Erreur")))))))))))))))))))))))))))))))))))))))))))))))))))))</f>
        <v>10</v>
      </c>
      <c r="K8" s="74"/>
      <c r="L8" s="74"/>
      <c r="M8" s="203"/>
      <c r="N8" s="203"/>
      <c r="O8" s="203"/>
      <c r="P8" s="203"/>
      <c r="Q8" s="203"/>
      <c r="R8" s="203"/>
      <c r="S8" s="203"/>
      <c r="T8" s="203"/>
    </row>
    <row r="9" spans="1:23" ht="18.75" customHeight="1">
      <c r="C9" s="46"/>
      <c r="D9" s="46"/>
      <c r="E9" s="47"/>
      <c r="F9" s="48"/>
      <c r="I9" s="26"/>
      <c r="K9" s="74"/>
      <c r="L9" s="74"/>
      <c r="M9" s="74"/>
      <c r="N9" s="74"/>
      <c r="O9" s="74"/>
      <c r="P9" s="74"/>
      <c r="Q9" s="74"/>
      <c r="R9" s="74"/>
      <c r="S9" s="74"/>
    </row>
    <row r="10" spans="1:23" ht="18.75" customHeight="1">
      <c r="B10" s="19"/>
      <c r="C10" s="46"/>
      <c r="D10" s="46"/>
      <c r="E10" s="47"/>
      <c r="F10" s="19"/>
      <c r="H10" s="21" t="str">
        <f ca="1">IF(COUNTIF(H3:H8,"Béni")=1,VLOOKUP(RAND(),$A$29:$C$46,3,TRUE),"RAS")</f>
        <v>RAS</v>
      </c>
      <c r="I10" s="26" t="str">
        <f ca="1">IF(H10=$A$50,$C$50,IF(H10=$A$51,$C$51,IF(H10=$A$52,$C$52,IF(H10=$A$53,$C$53,IF(H10=$A$54,$C$54,IF(H10=$A$55,$C$55,IF(H10=$F$77,$G$75,IF(H10=$F$76,$G$75,IF(H10=$F$78,$G$75,IF(H10=$F$79,$G$75,IF(H10=$F$80,$G$75,IF(H10=$F$81,$G$75,IF(H10=$F$75,$G$75,IF(H10=$A$56,$C$56,IF(H10=$A$57,$C$57,IF(H10=$A$58,$C$58,IF(H10=$A$59,$C$59,IF(H10=$A$60,$C$60,IF(H10=$A$61,$C$61,IF(H10=$A$62,$C$62,IF(H10=$A$63,$C$63,IF(H10=$A$64,$C$64,IF(H10=$A$65,$C$65,IF(H10=$A$66,$C$66,IF(H10=$A$67,$C$67,IF(H10=$A$68,$C$68,IF(H10=$A$69,$C$69,IF(H10=$A$70,$C$70,IF(H10=$A$76,$D$75,IF(H10=$A$77,$D$75,IF(H10=$A$78,$D$75,IF(H10=$A$79,$D$75,IF(H10=$A$80,$D$75,IF(H10=$A$81,$D$75,IF(H10=$A$82,$D$75,IF(H10=$A$98,$D$75,IF(H10=$A$97,$D$75,IF(H10=$A$96,$D$75,IF(H10=$A$95,$D$75,IF(H10=$A$94,$D$75,IF(H10=$A$93,$D$75,IF(H10=$A$92,$D$75,IF(H10=$A$91,$D$75,IF(H10=$A$83,$D$75,IF(H10=$A$84,$D$75,IF(H10=$A$85,$D$75,IF(H10=$A$86,$D$75,IF(H10=$A$87,$D$75,IF(H10=$A$88,$D$75,IF(H10=$A$89,$D$75,IF(H10=$A$90,$D$75,IF(H10=$A$75,$D$75,IF(H10=$A$71,$C$71,"Erreur")))))))))))))))))))))))))))))))))))))))))))))))))))))</f>
        <v>Erreur</v>
      </c>
      <c r="J10" s="22" t="s">
        <v>84</v>
      </c>
      <c r="K10" s="74"/>
      <c r="L10" s="21"/>
      <c r="M10" s="74"/>
      <c r="N10" s="21"/>
      <c r="O10" s="74"/>
      <c r="P10" s="21"/>
      <c r="Q10" s="74"/>
      <c r="R10" s="21"/>
      <c r="S10" s="74"/>
    </row>
    <row r="11" spans="1:23" ht="18.75" customHeight="1">
      <c r="B11" s="19"/>
      <c r="C11" s="46"/>
      <c r="D11" s="46"/>
      <c r="E11" s="47"/>
      <c r="F11" s="19"/>
      <c r="H11" s="21" t="str">
        <f ca="1">IF(COUNTIF(H3:H8,"Maudit")=1,VLOOKUP(RAND(),$A$29:$C$46,3,TRUE),"RAS")</f>
        <v>RAS</v>
      </c>
      <c r="I11" s="26" t="str">
        <f ca="1">IF(H11=$A$50,$C$50,IF(H11=$A$51,$C$51,IF(H11=$A$52,$C$52,IF(H11=$A$53,$C$53,IF(H11=$A$54,$C$54,IF(H11=$A$55,$C$55,IF(H11=$F$77,$G$75,IF(H11=$F$76,$G$75,IF(H11=$F$78,$G$75,IF(H11=$F$79,$G$75,IF(H11=$F$80,$G$75,IF(H11=$F$81,$G$75,IF(H11=$F$75,$G$75,IF(H11=$A$56,$C$56,IF(H11=$A$57,$C$57,IF(H11=$A$58,$C$58,IF(H11=$A$59,$C$59,IF(H11=$A$60,$C$60,IF(H11=$A$61,$C$61,IF(H11=$A$62,$C$62,IF(H11=$A$63,$C$63,IF(H11=$A$64,$C$64,IF(H11=$A$65,$C$65,IF(H11=$A$66,$C$66,IF(H11=$A$67,$C$67,IF(H11=$A$68,$C$68,IF(H11=$A$69,$C$69,IF(H11=$A$70,$C$70,IF(H11=$A$76,$D$75,IF(H11=$A$77,$D$75,IF(H11=$A$78,$D$75,IF(H11=$A$79,$D$75,IF(H11=$A$80,$D$75,IF(H11=$A$81,$D$75,IF(H11=$A$82,$D$75,IF(H11=$A$98,$D$75,IF(H11=$A$97,$D$75,IF(H11=$A$96,$D$75,IF(H11=$A$95,$D$75,IF(H11=$A$94,$D$75,IF(H11=$A$93,$D$75,IF(H11=$A$92,$D$75,IF(H11=$A$91,$D$75,IF(H11=$A$83,$D$75,IF(H11=$A$84,$D$75,IF(H11=$A$85,$D$75,IF(H11=$A$86,$D$75,IF(H11=$A$87,$D$75,IF(H11=$A$88,$D$75,IF(H11=$A$89,$D$75,IF(H11=$A$90,$D$75,IF(H11=$A$75,$D$75,IF(H11=$A$71,$C$71,"Erreur")))))))))))))))))))))))))))))))))))))))))))))))))))))</f>
        <v>Erreur</v>
      </c>
      <c r="J11" s="22" t="s">
        <v>85</v>
      </c>
      <c r="K11" s="74"/>
      <c r="L11" s="21"/>
      <c r="M11" s="74"/>
      <c r="N11" s="21"/>
      <c r="O11" s="74"/>
      <c r="P11" s="21"/>
      <c r="Q11" s="74"/>
      <c r="R11" s="21"/>
      <c r="S11" s="74"/>
    </row>
    <row r="12" spans="1:23" ht="18.75" customHeight="1">
      <c r="B12" s="19"/>
      <c r="C12" s="46"/>
      <c r="D12" s="46"/>
      <c r="E12" s="47"/>
      <c r="F12" s="22"/>
      <c r="G12" s="19"/>
      <c r="H12" s="19"/>
      <c r="I12" s="19"/>
      <c r="J12" s="19"/>
      <c r="K12" s="74"/>
      <c r="L12" s="74"/>
      <c r="M12" s="74"/>
      <c r="N12" s="181"/>
      <c r="O12" s="182"/>
      <c r="P12" s="182"/>
      <c r="Q12" s="74"/>
      <c r="R12" s="74"/>
      <c r="S12" s="74"/>
      <c r="T12" s="19"/>
      <c r="U12" s="19"/>
    </row>
    <row r="13" spans="1:23" ht="18.75" customHeight="1">
      <c r="B13" s="19"/>
      <c r="C13" s="46"/>
      <c r="D13" s="46"/>
      <c r="E13" s="47"/>
      <c r="F13" s="22"/>
      <c r="G13" s="19"/>
      <c r="H13" s="19"/>
      <c r="I13" s="19"/>
      <c r="J13" s="19"/>
      <c r="K13" s="19"/>
      <c r="L13" s="19"/>
      <c r="M13" s="19"/>
      <c r="N13" s="5"/>
      <c r="O13" s="25"/>
      <c r="P13" s="25"/>
      <c r="Q13" s="25"/>
      <c r="R13" s="25"/>
      <c r="S13" s="25"/>
      <c r="T13" s="19"/>
      <c r="U13" s="19"/>
    </row>
    <row r="14" spans="1:23" ht="18.75" customHeight="1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22"/>
      <c r="N14" s="5"/>
      <c r="P14" s="6"/>
      <c r="Q14" s="19"/>
      <c r="R14" s="19"/>
      <c r="S14" s="25"/>
      <c r="T14" s="25"/>
    </row>
    <row r="15" spans="1:23" ht="20.25" customHeight="1">
      <c r="B15" s="19"/>
      <c r="C15" s="19"/>
      <c r="D15" s="19"/>
      <c r="E15" s="19"/>
      <c r="F15" s="19"/>
      <c r="G15" s="19"/>
      <c r="H15" s="19"/>
      <c r="I15" s="19"/>
      <c r="J15" s="19"/>
      <c r="K15" s="25"/>
      <c r="L15" s="25"/>
      <c r="M15" s="22"/>
      <c r="N15" s="5"/>
      <c r="O15" s="6"/>
      <c r="P15" s="6"/>
      <c r="Q15" s="19"/>
      <c r="R15" s="19"/>
      <c r="S15" s="19"/>
      <c r="T15" s="19"/>
      <c r="U15" s="19"/>
    </row>
    <row r="16" spans="1:23" ht="18.75" customHeight="1">
      <c r="B16" s="19"/>
      <c r="C16" s="19"/>
      <c r="D16" s="19"/>
      <c r="E16" s="19"/>
      <c r="F16" s="19"/>
      <c r="G16" s="19"/>
      <c r="H16" s="46"/>
      <c r="I16" s="46"/>
      <c r="J16" s="7"/>
      <c r="K16" s="29"/>
      <c r="L16" s="19"/>
      <c r="M16" s="22"/>
      <c r="N16" s="5"/>
      <c r="O16" s="6"/>
      <c r="P16" s="6"/>
      <c r="Q16" s="19"/>
      <c r="R16" s="19"/>
      <c r="S16" s="19"/>
      <c r="T16" s="19"/>
      <c r="U16" s="19"/>
    </row>
    <row r="17" spans="1:21" ht="18.75" customHeight="1">
      <c r="A17" s="19"/>
      <c r="B17" s="19"/>
      <c r="C17" s="19"/>
      <c r="D17" s="19"/>
      <c r="E17" s="19"/>
      <c r="F17" s="19"/>
      <c r="G17" s="19"/>
      <c r="H17" s="46"/>
      <c r="I17" s="46"/>
      <c r="J17" s="25"/>
      <c r="K17" s="25"/>
      <c r="L17" s="19"/>
      <c r="M17" s="49"/>
      <c r="N17" s="5"/>
      <c r="O17" s="6"/>
      <c r="P17" s="6"/>
      <c r="Q17" s="19"/>
      <c r="R17" s="19"/>
      <c r="S17" s="19"/>
      <c r="T17" s="19"/>
      <c r="U17" s="19"/>
    </row>
    <row r="18" spans="1:21" ht="18.75" customHeight="1">
      <c r="A18" s="19"/>
      <c r="B18" s="19"/>
      <c r="C18" s="19"/>
      <c r="D18" s="19"/>
      <c r="E18" s="19"/>
      <c r="F18" s="19"/>
      <c r="G18" s="19"/>
      <c r="H18" s="46"/>
      <c r="I18" s="46"/>
      <c r="J18" s="19"/>
      <c r="K18" s="19"/>
      <c r="L18" s="19"/>
      <c r="M18" s="19"/>
      <c r="N18" s="5"/>
      <c r="O18" s="6"/>
      <c r="P18" s="6"/>
      <c r="Q18" s="19"/>
      <c r="R18" s="19"/>
      <c r="S18" s="19"/>
      <c r="T18" s="19"/>
      <c r="U18" s="19"/>
    </row>
    <row r="19" spans="1:21" ht="18.75" customHeight="1">
      <c r="A19" s="19"/>
      <c r="B19" s="19"/>
      <c r="C19" s="19"/>
      <c r="D19" s="19"/>
      <c r="E19" s="19"/>
      <c r="F19" s="19"/>
      <c r="G19" s="19"/>
      <c r="H19" s="46"/>
      <c r="I19" s="46"/>
      <c r="J19" s="19"/>
      <c r="K19" s="19"/>
      <c r="L19" s="19"/>
      <c r="M19" s="19"/>
      <c r="N19" s="5"/>
      <c r="O19" s="6"/>
      <c r="P19" s="6"/>
      <c r="Q19" s="19"/>
      <c r="R19" s="19"/>
      <c r="S19" s="19"/>
      <c r="T19" s="19"/>
      <c r="U19" s="19"/>
    </row>
    <row r="20" spans="1:21" ht="18.75" customHeight="1">
      <c r="A20" s="19"/>
      <c r="B20" s="19"/>
      <c r="C20" s="19"/>
      <c r="D20" s="19"/>
      <c r="E20" s="19"/>
      <c r="F20" s="19"/>
      <c r="G20" s="19"/>
      <c r="H20" s="46"/>
      <c r="I20" s="46"/>
      <c r="J20" s="19"/>
      <c r="K20" s="19"/>
      <c r="L20" s="19"/>
      <c r="M20" s="19"/>
      <c r="N20" s="5"/>
      <c r="O20" s="6"/>
      <c r="P20" s="6"/>
      <c r="Q20" s="19"/>
      <c r="R20" s="19"/>
      <c r="S20" s="19"/>
      <c r="T20" s="19"/>
      <c r="U20" s="19"/>
    </row>
    <row r="21" spans="1:21" ht="18.75" customHeight="1">
      <c r="A21" s="19"/>
      <c r="B21" s="19"/>
      <c r="C21" s="19"/>
      <c r="D21" s="19"/>
      <c r="E21" s="19"/>
      <c r="F21" s="19"/>
      <c r="G21" s="19"/>
      <c r="H21" s="46"/>
      <c r="I21" s="46"/>
      <c r="J21" s="19"/>
      <c r="K21" s="19"/>
      <c r="L21" s="19"/>
      <c r="M21" s="19"/>
      <c r="N21" s="5"/>
      <c r="O21" s="6"/>
      <c r="P21" s="6"/>
      <c r="Q21" s="19"/>
      <c r="R21" s="19"/>
      <c r="S21" s="19"/>
      <c r="T21" s="19"/>
      <c r="U21" s="19"/>
    </row>
    <row r="22" spans="1:21" ht="18.75" customHeight="1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5"/>
      <c r="O22" s="6"/>
      <c r="P22" s="6"/>
      <c r="Q22" s="19"/>
      <c r="R22" s="19"/>
      <c r="S22" s="19"/>
      <c r="T22" s="19"/>
      <c r="U22" s="19"/>
    </row>
    <row r="23" spans="1:21" ht="18.75" customHeight="1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5"/>
      <c r="O23" s="6"/>
      <c r="P23" s="6"/>
      <c r="Q23" s="19"/>
      <c r="R23" s="19"/>
      <c r="S23" s="19"/>
      <c r="T23" s="19"/>
      <c r="U23" s="19"/>
    </row>
    <row r="24" spans="1:21" ht="18.75" customHeight="1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5"/>
      <c r="O24" s="6"/>
      <c r="P24" s="6"/>
      <c r="Q24" s="19"/>
      <c r="R24" s="19"/>
      <c r="S24" s="19"/>
      <c r="T24" s="19"/>
      <c r="U24" s="19"/>
    </row>
    <row r="25" spans="1:21" ht="18.75" customHeight="1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5"/>
      <c r="O25" s="6"/>
      <c r="P25" s="6"/>
      <c r="Q25" s="19"/>
      <c r="R25" s="19"/>
      <c r="S25" s="19"/>
      <c r="T25" s="19"/>
      <c r="U25" s="19"/>
    </row>
    <row r="26" spans="1:21" ht="18.75" customHeight="1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5"/>
      <c r="O26" s="6"/>
      <c r="P26" s="6"/>
      <c r="Q26" s="19"/>
      <c r="R26" s="19"/>
      <c r="S26" s="19"/>
      <c r="T26" s="19"/>
      <c r="U26" s="19"/>
    </row>
    <row r="27" spans="1:21" ht="18.75" customHeight="1">
      <c r="A27" s="152"/>
      <c r="B27" s="153"/>
      <c r="C27" s="153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5"/>
      <c r="O27" s="6"/>
      <c r="P27" s="6"/>
      <c r="Q27" s="19"/>
      <c r="R27" s="19"/>
      <c r="S27" s="19"/>
      <c r="T27" s="19"/>
      <c r="U27" s="19"/>
    </row>
    <row r="28" spans="1:21" ht="18.75" customHeight="1">
      <c r="A28" s="154" t="s">
        <v>7</v>
      </c>
      <c r="B28" s="155"/>
      <c r="C28" s="155"/>
      <c r="D28" s="192"/>
      <c r="E28" s="179"/>
      <c r="F28" s="179"/>
      <c r="G28" s="192"/>
      <c r="H28" s="179"/>
      <c r="I28" s="179"/>
      <c r="J28" s="192"/>
      <c r="K28" s="179"/>
      <c r="L28" s="179"/>
      <c r="M28" s="192"/>
      <c r="N28" s="179"/>
      <c r="O28" s="179"/>
      <c r="P28" s="192"/>
      <c r="Q28" s="179"/>
      <c r="R28" s="179"/>
      <c r="S28" s="74"/>
    </row>
    <row r="29" spans="1:21" ht="18.75" customHeight="1">
      <c r="A29" s="8" t="s">
        <v>8</v>
      </c>
      <c r="B29" s="8" t="s">
        <v>9</v>
      </c>
      <c r="C29" s="8" t="s">
        <v>10</v>
      </c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74"/>
    </row>
    <row r="30" spans="1:21" ht="18.75" customHeight="1">
      <c r="A30" s="35">
        <v>0</v>
      </c>
      <c r="B30" s="34">
        <v>0.08</v>
      </c>
      <c r="C30" s="183" t="s">
        <v>11</v>
      </c>
      <c r="D30" s="194"/>
      <c r="E30" s="195"/>
      <c r="F30" s="196"/>
      <c r="G30" s="194"/>
      <c r="H30" s="195"/>
      <c r="I30" s="196"/>
      <c r="J30" s="194"/>
      <c r="K30" s="195"/>
      <c r="L30" s="196"/>
      <c r="M30" s="194"/>
      <c r="N30" s="195"/>
      <c r="O30" s="196"/>
      <c r="P30" s="194"/>
      <c r="Q30" s="195"/>
      <c r="R30" s="196"/>
      <c r="S30" s="74"/>
    </row>
    <row r="31" spans="1:21" ht="18.75" customHeight="1">
      <c r="A31" s="36">
        <f t="shared" ref="A31:A46" si="0">B30+A30</f>
        <v>0.08</v>
      </c>
      <c r="B31" s="34">
        <v>0.08</v>
      </c>
      <c r="C31" s="183" t="s">
        <v>12</v>
      </c>
      <c r="D31" s="194"/>
      <c r="E31" s="195"/>
      <c r="F31" s="196"/>
      <c r="G31" s="194"/>
      <c r="H31" s="195"/>
      <c r="I31" s="196"/>
      <c r="J31" s="194"/>
      <c r="K31" s="195"/>
      <c r="L31" s="196"/>
      <c r="M31" s="194"/>
      <c r="N31" s="195"/>
      <c r="O31" s="196"/>
      <c r="P31" s="194"/>
      <c r="Q31" s="195"/>
      <c r="R31" s="196"/>
      <c r="S31" s="74"/>
    </row>
    <row r="32" spans="1:21" ht="18.75" customHeight="1">
      <c r="A32" s="36">
        <f t="shared" si="0"/>
        <v>0.16</v>
      </c>
      <c r="B32" s="34">
        <v>0.08</v>
      </c>
      <c r="C32" s="184" t="s">
        <v>13</v>
      </c>
      <c r="D32" s="194"/>
      <c r="E32" s="195"/>
      <c r="F32" s="196"/>
      <c r="G32" s="194"/>
      <c r="H32" s="195"/>
      <c r="I32" s="196"/>
      <c r="J32" s="194"/>
      <c r="K32" s="195"/>
      <c r="L32" s="196"/>
      <c r="M32" s="194"/>
      <c r="N32" s="195"/>
      <c r="O32" s="196"/>
      <c r="P32" s="194"/>
      <c r="Q32" s="195"/>
      <c r="R32" s="196"/>
      <c r="S32" s="74"/>
    </row>
    <row r="33" spans="1:19" ht="18.75" customHeight="1">
      <c r="A33" s="36">
        <f t="shared" si="0"/>
        <v>0.24</v>
      </c>
      <c r="B33" s="34">
        <v>0.08</v>
      </c>
      <c r="C33" s="184" t="s">
        <v>14</v>
      </c>
      <c r="D33" s="194"/>
      <c r="E33" s="195"/>
      <c r="F33" s="196"/>
      <c r="G33" s="194"/>
      <c r="H33" s="195"/>
      <c r="I33" s="196"/>
      <c r="J33" s="194"/>
      <c r="K33" s="195"/>
      <c r="L33" s="196"/>
      <c r="M33" s="194"/>
      <c r="N33" s="195"/>
      <c r="O33" s="196"/>
      <c r="P33" s="194"/>
      <c r="Q33" s="195"/>
      <c r="R33" s="196"/>
      <c r="S33" s="74"/>
    </row>
    <row r="34" spans="1:19" ht="18.75" customHeight="1">
      <c r="A34" s="36">
        <f t="shared" si="0"/>
        <v>0.32</v>
      </c>
      <c r="B34" s="34">
        <v>0.08</v>
      </c>
      <c r="C34" s="185" t="s">
        <v>15</v>
      </c>
      <c r="D34" s="194"/>
      <c r="E34" s="195"/>
      <c r="F34" s="196"/>
      <c r="G34" s="194"/>
      <c r="H34" s="195"/>
      <c r="I34" s="196"/>
      <c r="J34" s="194"/>
      <c r="K34" s="195"/>
      <c r="L34" s="196"/>
      <c r="M34" s="194"/>
      <c r="N34" s="195"/>
      <c r="O34" s="196"/>
      <c r="P34" s="194"/>
      <c r="Q34" s="195"/>
      <c r="R34" s="196"/>
      <c r="S34" s="74"/>
    </row>
    <row r="35" spans="1:19" ht="18.75" customHeight="1">
      <c r="A35" s="36">
        <f t="shared" si="0"/>
        <v>0.4</v>
      </c>
      <c r="B35" s="34">
        <v>0.08</v>
      </c>
      <c r="C35" s="186" t="str">
        <f ca="1">INDEX('all stat'!$C$1:$C$14,RANK('all stat'!$D$1,'all stat'!$D$1:$D$14),1)</f>
        <v>Bonus au test de Puissance de</v>
      </c>
      <c r="D35" s="194"/>
      <c r="E35" s="195"/>
      <c r="F35" s="197"/>
      <c r="G35" s="194"/>
      <c r="H35" s="195"/>
      <c r="I35" s="197"/>
      <c r="J35" s="194"/>
      <c r="K35" s="195"/>
      <c r="L35" s="197"/>
      <c r="M35" s="194"/>
      <c r="N35" s="195"/>
      <c r="O35" s="197"/>
      <c r="P35" s="194"/>
      <c r="Q35" s="195"/>
      <c r="R35" s="197"/>
      <c r="S35" s="74"/>
    </row>
    <row r="36" spans="1:19" ht="18.75" customHeight="1">
      <c r="A36" s="36">
        <f t="shared" si="0"/>
        <v>0.48000000000000004</v>
      </c>
      <c r="B36" s="34">
        <v>0.09</v>
      </c>
      <c r="C36" s="185" t="s">
        <v>16</v>
      </c>
      <c r="D36" s="194"/>
      <c r="E36" s="195"/>
      <c r="F36" s="196"/>
      <c r="G36" s="194"/>
      <c r="H36" s="195"/>
      <c r="I36" s="196"/>
      <c r="J36" s="194"/>
      <c r="K36" s="195"/>
      <c r="L36" s="196"/>
      <c r="M36" s="194"/>
      <c r="N36" s="195"/>
      <c r="O36" s="196"/>
      <c r="P36" s="194"/>
      <c r="Q36" s="195"/>
      <c r="R36" s="196"/>
      <c r="S36" s="74"/>
    </row>
    <row r="37" spans="1:19" ht="18.75" customHeight="1">
      <c r="A37" s="36">
        <f t="shared" si="0"/>
        <v>0.57000000000000006</v>
      </c>
      <c r="B37" s="37">
        <v>0.01</v>
      </c>
      <c r="C37" s="187" t="s">
        <v>17</v>
      </c>
      <c r="D37" s="194"/>
      <c r="E37" s="195"/>
      <c r="F37" s="196"/>
      <c r="G37" s="194"/>
      <c r="H37" s="195"/>
      <c r="I37" s="196"/>
      <c r="J37" s="194"/>
      <c r="K37" s="195"/>
      <c r="L37" s="196"/>
      <c r="M37" s="194"/>
      <c r="N37" s="195"/>
      <c r="O37" s="196"/>
      <c r="P37" s="194"/>
      <c r="Q37" s="195"/>
      <c r="R37" s="196"/>
      <c r="S37" s="74"/>
    </row>
    <row r="38" spans="1:19" ht="18.75" customHeight="1">
      <c r="A38" s="36">
        <f t="shared" si="0"/>
        <v>0.58000000000000007</v>
      </c>
      <c r="B38" s="34">
        <v>0.08</v>
      </c>
      <c r="C38" s="188" t="str">
        <f t="array" aca="1" ref="C38" ca="1">INDEX('all stat'!$E$1:$E$14,RANK('all stat'!$F$1,'all stat'!$F$1:$F$14),1)</f>
        <v>Résistance physique augmenté de</v>
      </c>
      <c r="D38" s="194"/>
      <c r="E38" s="195"/>
      <c r="F38" s="197"/>
      <c r="G38" s="194"/>
      <c r="H38" s="195"/>
      <c r="I38" s="197"/>
      <c r="J38" s="194"/>
      <c r="K38" s="195"/>
      <c r="L38" s="197"/>
      <c r="M38" s="194"/>
      <c r="N38" s="195"/>
      <c r="O38" s="197"/>
      <c r="P38" s="194"/>
      <c r="Q38" s="195"/>
      <c r="R38" s="197"/>
      <c r="S38" s="74"/>
    </row>
    <row r="39" spans="1:19" ht="18.75" customHeight="1">
      <c r="A39" s="36">
        <f t="shared" si="0"/>
        <v>0.66</v>
      </c>
      <c r="B39" s="37">
        <v>0.01</v>
      </c>
      <c r="C39" s="187" t="s">
        <v>18</v>
      </c>
      <c r="D39" s="194"/>
      <c r="E39" s="195"/>
      <c r="F39" s="196"/>
      <c r="G39" s="194"/>
      <c r="H39" s="195"/>
      <c r="I39" s="196"/>
      <c r="J39" s="194"/>
      <c r="K39" s="195"/>
      <c r="L39" s="196"/>
      <c r="M39" s="194"/>
      <c r="N39" s="195"/>
      <c r="O39" s="196"/>
      <c r="P39" s="194"/>
      <c r="Q39" s="195"/>
      <c r="R39" s="196"/>
      <c r="S39" s="74"/>
    </row>
    <row r="40" spans="1:19" ht="18.75" customHeight="1">
      <c r="A40" s="36">
        <f t="shared" si="0"/>
        <v>0.67</v>
      </c>
      <c r="B40" s="34">
        <v>7.0000000000000007E-2</v>
      </c>
      <c r="C40" s="189" t="s">
        <v>19</v>
      </c>
      <c r="D40" s="194"/>
      <c r="E40" s="195"/>
      <c r="F40" s="196"/>
      <c r="G40" s="194"/>
      <c r="H40" s="195"/>
      <c r="I40" s="196"/>
      <c r="J40" s="194"/>
      <c r="K40" s="195"/>
      <c r="L40" s="196"/>
      <c r="M40" s="194"/>
      <c r="N40" s="195"/>
      <c r="O40" s="196"/>
      <c r="P40" s="194"/>
      <c r="Q40" s="195"/>
      <c r="R40" s="196"/>
      <c r="S40" s="74"/>
    </row>
    <row r="41" spans="1:19" ht="18.75" customHeight="1">
      <c r="A41" s="36">
        <f t="shared" si="0"/>
        <v>0.74</v>
      </c>
      <c r="B41" s="38">
        <v>0.01</v>
      </c>
      <c r="C41" s="190" t="s">
        <v>20</v>
      </c>
      <c r="D41" s="194"/>
      <c r="E41" s="195"/>
      <c r="F41" s="196"/>
      <c r="G41" s="194"/>
      <c r="H41" s="195"/>
      <c r="I41" s="196"/>
      <c r="J41" s="194"/>
      <c r="K41" s="195"/>
      <c r="L41" s="196"/>
      <c r="M41" s="194"/>
      <c r="N41" s="195"/>
      <c r="O41" s="196"/>
      <c r="P41" s="194"/>
      <c r="Q41" s="195"/>
      <c r="R41" s="196"/>
      <c r="S41" s="74"/>
    </row>
    <row r="42" spans="1:19" ht="18.75" customHeight="1">
      <c r="A42" s="36">
        <f t="shared" si="0"/>
        <v>0.75</v>
      </c>
      <c r="B42" s="34">
        <v>7.0000000000000007E-2</v>
      </c>
      <c r="C42" s="189" t="s">
        <v>21</v>
      </c>
      <c r="D42" s="194"/>
      <c r="E42" s="195"/>
      <c r="F42" s="196"/>
      <c r="G42" s="194"/>
      <c r="H42" s="195"/>
      <c r="I42" s="196"/>
      <c r="J42" s="194"/>
      <c r="K42" s="195"/>
      <c r="L42" s="196"/>
      <c r="M42" s="194"/>
      <c r="N42" s="195"/>
      <c r="O42" s="196"/>
      <c r="P42" s="194"/>
      <c r="Q42" s="195"/>
      <c r="R42" s="196"/>
      <c r="S42" s="74"/>
    </row>
    <row r="43" spans="1:19" ht="18.75" customHeight="1">
      <c r="A43" s="36">
        <f t="shared" si="0"/>
        <v>0.82000000000000006</v>
      </c>
      <c r="B43" s="39">
        <v>0.06</v>
      </c>
      <c r="C43" s="191" t="s">
        <v>23</v>
      </c>
      <c r="D43" s="194"/>
      <c r="E43" s="195"/>
      <c r="F43" s="196"/>
      <c r="G43" s="194"/>
      <c r="H43" s="195"/>
      <c r="I43" s="196"/>
      <c r="J43" s="194"/>
      <c r="K43" s="195"/>
      <c r="L43" s="196"/>
      <c r="M43" s="194"/>
      <c r="N43" s="195"/>
      <c r="O43" s="196"/>
      <c r="P43" s="194"/>
      <c r="Q43" s="195"/>
      <c r="R43" s="196"/>
      <c r="S43" s="74"/>
    </row>
    <row r="44" spans="1:19" ht="18.75" customHeight="1">
      <c r="A44" s="36">
        <f t="shared" si="0"/>
        <v>0.88000000000000012</v>
      </c>
      <c r="B44" s="39">
        <v>0.06</v>
      </c>
      <c r="C44" s="191" t="s">
        <v>25</v>
      </c>
      <c r="D44" s="194"/>
      <c r="E44" s="195"/>
      <c r="F44" s="196"/>
      <c r="G44" s="194"/>
      <c r="H44" s="195"/>
      <c r="I44" s="196"/>
      <c r="J44" s="194"/>
      <c r="K44" s="195"/>
      <c r="L44" s="196"/>
      <c r="M44" s="194"/>
      <c r="N44" s="195"/>
      <c r="O44" s="196"/>
      <c r="P44" s="194"/>
      <c r="Q44" s="195"/>
      <c r="R44" s="196"/>
      <c r="S44" s="74"/>
    </row>
    <row r="45" spans="1:19" ht="18.75" customHeight="1">
      <c r="A45" s="36">
        <f t="shared" si="0"/>
        <v>0.94000000000000017</v>
      </c>
      <c r="B45" s="40">
        <v>0.01</v>
      </c>
      <c r="C45" s="190" t="s">
        <v>0</v>
      </c>
      <c r="D45" s="194"/>
      <c r="E45" s="195"/>
      <c r="F45" s="196"/>
      <c r="G45" s="194"/>
      <c r="H45" s="195"/>
      <c r="I45" s="196"/>
      <c r="J45" s="194"/>
      <c r="K45" s="195"/>
      <c r="L45" s="196"/>
      <c r="M45" s="194"/>
      <c r="N45" s="195"/>
      <c r="O45" s="196"/>
      <c r="P45" s="194"/>
      <c r="Q45" s="195"/>
      <c r="R45" s="196"/>
      <c r="S45" s="74"/>
    </row>
    <row r="46" spans="1:19" ht="18.75" customHeight="1">
      <c r="A46" s="36">
        <f t="shared" si="0"/>
        <v>0.95000000000000018</v>
      </c>
      <c r="B46" s="40">
        <v>0.05</v>
      </c>
      <c r="C46" s="190" t="s">
        <v>27</v>
      </c>
      <c r="D46" s="194"/>
      <c r="E46" s="195"/>
      <c r="F46" s="196"/>
      <c r="G46" s="194"/>
      <c r="H46" s="195"/>
      <c r="I46" s="196"/>
      <c r="J46" s="194"/>
      <c r="K46" s="195"/>
      <c r="L46" s="196"/>
      <c r="M46" s="194"/>
      <c r="N46" s="195"/>
      <c r="O46" s="196"/>
      <c r="P46" s="194"/>
      <c r="Q46" s="195"/>
      <c r="R46" s="196"/>
      <c r="S46" s="74"/>
    </row>
    <row r="47" spans="1:19" ht="18.75" customHeight="1">
      <c r="A47" s="22"/>
      <c r="B47" s="41">
        <f>SUM(B30:B46)</f>
        <v>1.0000000000000002</v>
      </c>
      <c r="C47" s="22"/>
      <c r="D47" s="22"/>
      <c r="E47" s="41"/>
      <c r="F47" s="22"/>
      <c r="G47" s="22"/>
      <c r="H47" s="41"/>
      <c r="I47" s="22"/>
      <c r="J47" s="22"/>
      <c r="K47" s="41"/>
      <c r="L47" s="22"/>
      <c r="M47" s="22"/>
      <c r="N47" s="41"/>
      <c r="O47" s="22"/>
      <c r="P47" s="22"/>
      <c r="Q47" s="41"/>
      <c r="R47" s="22"/>
    </row>
    <row r="48" spans="1:19" ht="18.75" customHeight="1" thickBot="1"/>
    <row r="49" spans="1:25" ht="18.75" customHeight="1" thickBot="1">
      <c r="A49" s="23" t="s">
        <v>28</v>
      </c>
      <c r="B49" s="24"/>
      <c r="C49" s="148" t="s">
        <v>29</v>
      </c>
      <c r="D49" s="45"/>
      <c r="E49" s="45"/>
      <c r="F49" s="45"/>
      <c r="G49" s="45"/>
      <c r="I49" s="19"/>
      <c r="J49" s="198"/>
      <c r="K49" s="200"/>
      <c r="L49" s="200"/>
      <c r="M49" s="201"/>
      <c r="N49" s="200"/>
      <c r="O49" s="200"/>
      <c r="P49" s="201"/>
      <c r="Q49" s="200"/>
      <c r="R49" s="200"/>
      <c r="S49" s="201"/>
      <c r="T49" s="200"/>
      <c r="U49" s="200"/>
      <c r="V49" s="201"/>
      <c r="W49" s="200"/>
      <c r="X49" s="200"/>
      <c r="Y49" s="199"/>
    </row>
    <row r="50" spans="1:25" ht="18.75" customHeight="1">
      <c r="A50" s="9" t="s">
        <v>11</v>
      </c>
      <c r="B50" s="11"/>
      <c r="C50" s="44">
        <f ca="1">RANDBETWEEN(17,20)</f>
        <v>20</v>
      </c>
      <c r="D50" s="44"/>
      <c r="E50" s="44"/>
      <c r="F50" s="44"/>
      <c r="G50" s="44"/>
      <c r="I50" s="19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</row>
    <row r="51" spans="1:25" ht="18.75" customHeight="1">
      <c r="A51" s="9" t="s">
        <v>12</v>
      </c>
      <c r="B51" s="11"/>
      <c r="C51" s="44">
        <f ca="1">RANDBETWEEN(8,10)</f>
        <v>8</v>
      </c>
      <c r="D51" s="44"/>
      <c r="E51" s="44"/>
      <c r="F51" s="44"/>
      <c r="G51" s="44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</row>
    <row r="52" spans="1:25" ht="18.75" customHeight="1">
      <c r="A52" s="10" t="s">
        <v>13</v>
      </c>
      <c r="B52" s="11"/>
      <c r="C52" s="44">
        <f t="shared" ref="C52:C53" ca="1" si="1">RANDBETWEEN(8,10)</f>
        <v>9</v>
      </c>
      <c r="D52" s="44"/>
      <c r="E52" s="44"/>
      <c r="F52" s="44"/>
      <c r="G52" s="44"/>
      <c r="I52" s="22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</row>
    <row r="53" spans="1:25" ht="18.75" customHeight="1">
      <c r="A53" s="10" t="s">
        <v>14</v>
      </c>
      <c r="B53" s="11"/>
      <c r="C53" s="44">
        <f t="shared" ca="1" si="1"/>
        <v>10</v>
      </c>
      <c r="D53" s="44"/>
      <c r="E53" s="44"/>
      <c r="F53" s="44"/>
      <c r="G53" s="44"/>
      <c r="I53" s="22"/>
      <c r="J53" s="19"/>
      <c r="K53" s="19"/>
      <c r="L53" s="19"/>
      <c r="M53" s="19"/>
      <c r="N53" s="19"/>
      <c r="O53" s="19"/>
      <c r="P53" s="22"/>
      <c r="Q53" s="19"/>
      <c r="R53" s="19"/>
      <c r="S53" s="19"/>
      <c r="T53" s="19"/>
      <c r="U53" s="19"/>
    </row>
    <row r="54" spans="1:25" ht="18.75" customHeight="1">
      <c r="A54" s="12" t="s">
        <v>15</v>
      </c>
      <c r="B54" s="11"/>
      <c r="C54" s="44">
        <f ca="1">RANDBETWEEN(17,20)</f>
        <v>20</v>
      </c>
      <c r="D54" s="44"/>
      <c r="E54" s="44"/>
      <c r="F54" s="44"/>
      <c r="G54" s="44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</row>
    <row r="55" spans="1:25" ht="18.75" customHeight="1">
      <c r="A55" s="12" t="s">
        <v>30</v>
      </c>
      <c r="B55" s="11"/>
      <c r="C55" s="44">
        <v>1</v>
      </c>
      <c r="D55" s="44"/>
      <c r="E55" s="44"/>
      <c r="F55" s="44"/>
      <c r="G55" s="44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</row>
    <row r="56" spans="1:25" ht="18.75" customHeight="1">
      <c r="A56" s="12" t="s">
        <v>16</v>
      </c>
      <c r="B56" s="11"/>
      <c r="C56" s="44">
        <f ca="1">RANDBETWEEN(1,3)</f>
        <v>3</v>
      </c>
      <c r="D56" s="44"/>
      <c r="E56" s="44"/>
      <c r="F56" s="44"/>
      <c r="G56" s="44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</row>
    <row r="57" spans="1:25" ht="18.75" customHeight="1">
      <c r="A57" s="13" t="s">
        <v>17</v>
      </c>
      <c r="B57" s="11"/>
      <c r="C57" s="44">
        <v>1</v>
      </c>
      <c r="D57" s="44"/>
      <c r="E57" s="44"/>
      <c r="F57" s="44"/>
      <c r="G57" s="44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</row>
    <row r="58" spans="1:25" ht="18.75" customHeight="1">
      <c r="A58" s="13" t="s">
        <v>31</v>
      </c>
      <c r="B58" s="11"/>
      <c r="C58" s="44">
        <f ca="1">RANDBETWEEN(11,13)</f>
        <v>11</v>
      </c>
      <c r="D58" s="44"/>
      <c r="E58" s="44"/>
      <c r="F58" s="44"/>
      <c r="G58" s="44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</row>
    <row r="59" spans="1:25" ht="18.75" customHeight="1">
      <c r="A59" s="13" t="s">
        <v>32</v>
      </c>
      <c r="B59" s="11"/>
      <c r="C59" s="44">
        <f ca="1">INDEX('all stat'!$L$3:$L$7,RANK('all stat'!$M$3,'all stat'!$M$3:$M$7),1)</f>
        <v>0.01</v>
      </c>
      <c r="D59" s="44"/>
      <c r="E59" s="44"/>
      <c r="F59" s="44"/>
      <c r="G59" s="44"/>
      <c r="I59" s="19"/>
      <c r="J59" s="19"/>
      <c r="K59" s="19"/>
      <c r="L59" s="19"/>
      <c r="M59" s="19"/>
      <c r="N59" s="19"/>
      <c r="O59" s="19"/>
      <c r="P59" s="19"/>
    </row>
    <row r="60" spans="1:25" ht="18.75" customHeight="1">
      <c r="A60" s="13" t="s">
        <v>18</v>
      </c>
      <c r="B60" s="11"/>
      <c r="C60" s="44">
        <v>1</v>
      </c>
      <c r="D60" s="44"/>
      <c r="E60" s="44"/>
      <c r="F60" s="44"/>
      <c r="G60" s="44"/>
      <c r="I60" s="19"/>
      <c r="J60" s="19"/>
      <c r="K60" s="19"/>
      <c r="L60" s="19"/>
      <c r="M60" s="19"/>
      <c r="N60" s="19"/>
      <c r="O60" s="19"/>
      <c r="P60" s="19"/>
    </row>
    <row r="61" spans="1:25" ht="18.75" customHeight="1">
      <c r="A61" s="14" t="s">
        <v>19</v>
      </c>
      <c r="B61" s="11"/>
      <c r="C61" s="44">
        <f ca="1">INDEX('all stat'!$L$3:$L$7,RANK('all stat'!$M$3,'all stat'!$M$3:$M$7),1)</f>
        <v>0.01</v>
      </c>
      <c r="D61" s="44"/>
      <c r="E61" s="44"/>
      <c r="F61" s="44"/>
      <c r="G61" s="44"/>
      <c r="I61" s="19"/>
      <c r="J61" s="19"/>
      <c r="K61" s="19"/>
      <c r="L61" s="19"/>
      <c r="M61" s="19"/>
      <c r="N61" s="19"/>
      <c r="O61" s="19"/>
      <c r="P61" s="19"/>
    </row>
    <row r="62" spans="1:25" ht="18.75" customHeight="1">
      <c r="A62" s="14" t="s">
        <v>20</v>
      </c>
      <c r="B62" s="11"/>
      <c r="C62" s="44">
        <v>1</v>
      </c>
      <c r="D62" s="44"/>
      <c r="E62" s="44"/>
      <c r="F62" s="44"/>
      <c r="G62" s="44"/>
      <c r="I62" s="19"/>
      <c r="J62" s="19"/>
      <c r="K62" s="19"/>
      <c r="L62" s="19"/>
      <c r="M62" s="19"/>
      <c r="N62" s="19"/>
      <c r="O62" s="19"/>
      <c r="P62" s="19"/>
    </row>
    <row r="63" spans="1:25" ht="18.75" customHeight="1">
      <c r="A63" s="42" t="s">
        <v>21</v>
      </c>
      <c r="B63" s="11"/>
      <c r="C63" s="44">
        <f ca="1">INDEX('all stat'!$L$3:$L$7,RANK('all stat'!$M$3,'all stat'!$M$3:$M$7),1)</f>
        <v>0.01</v>
      </c>
      <c r="D63" s="44"/>
      <c r="E63" s="44"/>
      <c r="F63" s="44"/>
      <c r="G63" s="44"/>
      <c r="I63" s="19"/>
      <c r="J63" s="19"/>
      <c r="K63" s="19"/>
      <c r="L63" s="19"/>
      <c r="M63" s="19"/>
      <c r="N63" s="19"/>
      <c r="O63" s="19"/>
      <c r="P63" s="19"/>
    </row>
    <row r="64" spans="1:25" ht="18.75" customHeight="1">
      <c r="A64" s="14" t="s">
        <v>22</v>
      </c>
      <c r="B64" s="11"/>
      <c r="C64" s="44">
        <f ca="1">RANDBETWEEN(17,20)</f>
        <v>19</v>
      </c>
      <c r="D64" s="44"/>
      <c r="E64" s="44"/>
      <c r="F64" s="44"/>
      <c r="G64" s="44"/>
      <c r="I64" s="19"/>
      <c r="J64" s="19"/>
      <c r="K64" s="19"/>
      <c r="L64" s="19"/>
      <c r="M64" s="19"/>
      <c r="N64" s="19"/>
      <c r="O64" s="19"/>
      <c r="P64" s="19"/>
    </row>
    <row r="65" spans="1:21" ht="18.75" customHeight="1">
      <c r="A65" s="43" t="s">
        <v>23</v>
      </c>
      <c r="B65" s="11"/>
      <c r="C65" s="44">
        <f ca="1">INDEX('all stat'!$L$3:$L$7,RANK('all stat'!$M$3,'all stat'!$M$3:$M$7),1)</f>
        <v>0.01</v>
      </c>
      <c r="D65" s="44"/>
      <c r="E65" s="44"/>
      <c r="F65" s="44"/>
      <c r="G65" s="44"/>
      <c r="I65" s="19"/>
      <c r="J65" s="19"/>
      <c r="K65" s="19"/>
      <c r="L65" s="19"/>
      <c r="M65" s="19"/>
      <c r="N65" s="19"/>
      <c r="O65" s="19"/>
      <c r="P65" s="19"/>
    </row>
    <row r="66" spans="1:21" ht="18.75" customHeight="1">
      <c r="A66" s="15" t="s">
        <v>24</v>
      </c>
      <c r="B66" s="11"/>
      <c r="C66" s="44">
        <f ca="1">RANDBETWEEN(1,5)</f>
        <v>3</v>
      </c>
      <c r="D66" s="44"/>
      <c r="E66" s="44"/>
      <c r="F66" s="44"/>
      <c r="G66" s="44"/>
      <c r="I66" s="19"/>
      <c r="J66" s="19"/>
      <c r="K66" s="19"/>
      <c r="L66" s="19"/>
      <c r="M66" s="19"/>
      <c r="N66" s="19"/>
      <c r="O66" s="19"/>
      <c r="P66" s="19"/>
    </row>
    <row r="67" spans="1:21" ht="18.75" customHeight="1">
      <c r="A67" s="15" t="s">
        <v>25</v>
      </c>
      <c r="B67" s="11"/>
      <c r="C67" s="44">
        <f ca="1">INDEX('all stat'!$J$3:$J$7,RANK('all stat'!$K$3,'all stat'!$K$3:$K$7),1)</f>
        <v>3</v>
      </c>
      <c r="D67" s="44"/>
      <c r="E67" s="44"/>
      <c r="F67" s="44"/>
      <c r="G67" s="44"/>
      <c r="I67" s="19"/>
      <c r="J67" s="19"/>
      <c r="K67" s="19"/>
      <c r="L67" s="19"/>
      <c r="M67" s="19"/>
      <c r="N67" s="19"/>
      <c r="O67" s="19"/>
      <c r="P67" s="19"/>
    </row>
    <row r="68" spans="1:21" ht="18.75" customHeight="1">
      <c r="A68" s="43" t="s">
        <v>78</v>
      </c>
      <c r="B68" s="11"/>
      <c r="C68" s="44">
        <f ca="1">INDEX('all stat'!$J$3:$J$7,RANK('all stat'!$K$3,'all stat'!$K$3:$K$7),1)</f>
        <v>3</v>
      </c>
      <c r="D68" s="44"/>
      <c r="E68" s="44"/>
      <c r="F68" s="44"/>
      <c r="G68" s="44"/>
      <c r="I68" s="19"/>
      <c r="J68" s="19"/>
      <c r="K68" s="19"/>
      <c r="L68" s="19"/>
      <c r="M68" s="19"/>
      <c r="N68" s="19"/>
      <c r="O68" s="19"/>
      <c r="P68" s="19"/>
    </row>
    <row r="69" spans="1:21" ht="18.75" customHeight="1">
      <c r="A69" s="15" t="s">
        <v>26</v>
      </c>
      <c r="B69" s="11"/>
      <c r="C69" s="44">
        <f ca="1">INDEX('all stat'!$H$3:$H$7,RANK('all stat'!$I$3,'all stat'!$I$3:$I$7),1)</f>
        <v>0.2</v>
      </c>
      <c r="D69" s="44"/>
      <c r="E69" s="44"/>
      <c r="F69" s="44"/>
      <c r="G69" s="44"/>
      <c r="I69" s="19"/>
      <c r="J69" s="19"/>
      <c r="K69" s="19"/>
      <c r="L69" s="19"/>
      <c r="M69" s="19"/>
      <c r="N69" s="19"/>
      <c r="O69" s="19"/>
      <c r="P69" s="19"/>
    </row>
    <row r="70" spans="1:21" ht="18.75" customHeight="1">
      <c r="A70" s="16" t="s">
        <v>0</v>
      </c>
      <c r="B70" s="11"/>
      <c r="C70" s="44">
        <v>1</v>
      </c>
      <c r="D70" s="44"/>
      <c r="E70" s="44"/>
      <c r="F70" s="44"/>
      <c r="G70" s="44"/>
      <c r="I70" s="19"/>
      <c r="J70" s="19"/>
      <c r="K70" s="19"/>
      <c r="L70" s="19"/>
      <c r="M70" s="19"/>
      <c r="N70" s="19"/>
      <c r="O70" s="19"/>
      <c r="P70" s="19"/>
    </row>
    <row r="71" spans="1:21" ht="18.75" customHeight="1">
      <c r="A71" s="17" t="s">
        <v>27</v>
      </c>
      <c r="B71" s="11"/>
      <c r="C71" s="44">
        <v>1</v>
      </c>
      <c r="D71" s="44"/>
      <c r="E71" s="44"/>
      <c r="F71" s="44"/>
      <c r="G71" s="44"/>
      <c r="I71" s="19"/>
      <c r="J71" s="19"/>
      <c r="K71" s="19"/>
      <c r="L71" s="19"/>
      <c r="M71" s="19"/>
      <c r="N71" s="19"/>
      <c r="O71" s="19"/>
      <c r="P71" s="19"/>
    </row>
    <row r="72" spans="1:21" ht="18.75" customHeight="1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</row>
    <row r="73" spans="1:21" ht="18.75" customHeight="1" thickBot="1"/>
    <row r="74" spans="1:21" ht="18.75" customHeight="1" thickBot="1">
      <c r="B74" s="149" t="s">
        <v>79</v>
      </c>
      <c r="C74" s="149"/>
      <c r="D74" s="149"/>
      <c r="E74" s="45"/>
      <c r="F74" s="45"/>
      <c r="G74" s="45" t="s">
        <v>79</v>
      </c>
      <c r="H74" s="45"/>
    </row>
    <row r="75" spans="1:21" ht="18.75" customHeight="1">
      <c r="A75" s="28" t="s">
        <v>38</v>
      </c>
      <c r="B75" s="11">
        <v>1</v>
      </c>
      <c r="C75" s="11">
        <v>1</v>
      </c>
      <c r="D75" s="44">
        <v>1</v>
      </c>
      <c r="E75" s="44"/>
      <c r="F75" s="28" t="s">
        <v>39</v>
      </c>
      <c r="G75" s="44">
        <f ca="1">INDEX('all stat'!$L$3:$L$7,RANK('all stat'!$M$3,'all stat'!$M$3:$M$7),1)</f>
        <v>0.01</v>
      </c>
      <c r="H75" s="44"/>
    </row>
    <row r="76" spans="1:21" ht="18.75" customHeight="1">
      <c r="A76" s="29" t="s">
        <v>40</v>
      </c>
      <c r="F76" s="28" t="s">
        <v>43</v>
      </c>
    </row>
    <row r="77" spans="1:21" ht="18.75" customHeight="1">
      <c r="A77" s="29" t="s">
        <v>41</v>
      </c>
      <c r="F77" s="28" t="s">
        <v>47</v>
      </c>
    </row>
    <row r="78" spans="1:21" ht="18.75" customHeight="1">
      <c r="A78" s="29" t="s">
        <v>42</v>
      </c>
      <c r="F78" s="28" t="s">
        <v>52</v>
      </c>
      <c r="P78" s="22"/>
    </row>
    <row r="79" spans="1:21" ht="18.75" customHeight="1">
      <c r="A79" s="29" t="s">
        <v>44</v>
      </c>
      <c r="F79" s="28" t="s">
        <v>55</v>
      </c>
      <c r="R79" s="25"/>
      <c r="S79" s="25"/>
      <c r="T79" s="25"/>
      <c r="U79" s="25"/>
    </row>
    <row r="80" spans="1:21" ht="18.75" customHeight="1">
      <c r="A80" s="29" t="s">
        <v>46</v>
      </c>
      <c r="F80" s="28" t="s">
        <v>58</v>
      </c>
    </row>
    <row r="81" spans="1:6" ht="18.75" customHeight="1">
      <c r="A81" s="29" t="s">
        <v>48</v>
      </c>
      <c r="F81" s="28" t="s">
        <v>60</v>
      </c>
    </row>
    <row r="82" spans="1:6" ht="18.75" customHeight="1">
      <c r="A82" s="29" t="s">
        <v>49</v>
      </c>
    </row>
    <row r="83" spans="1:6" ht="18.75" customHeight="1">
      <c r="A83" s="29" t="s">
        <v>51</v>
      </c>
    </row>
    <row r="84" spans="1:6" ht="18.75" customHeight="1">
      <c r="A84" s="29" t="s">
        <v>53</v>
      </c>
    </row>
    <row r="85" spans="1:6" ht="18.75" customHeight="1">
      <c r="A85" s="29" t="s">
        <v>54</v>
      </c>
    </row>
    <row r="86" spans="1:6" ht="18.75" customHeight="1">
      <c r="A86" s="29" t="s">
        <v>57</v>
      </c>
    </row>
    <row r="87" spans="1:6" ht="18.75" customHeight="1">
      <c r="A87" s="29" t="s">
        <v>59</v>
      </c>
    </row>
    <row r="88" spans="1:6" ht="18.75" customHeight="1">
      <c r="A88" s="29" t="s">
        <v>62</v>
      </c>
      <c r="F88" s="28"/>
    </row>
    <row r="89" spans="1:6" ht="18.75" customHeight="1">
      <c r="A89" s="30" t="s">
        <v>63</v>
      </c>
    </row>
    <row r="90" spans="1:6" ht="18.75" customHeight="1">
      <c r="A90" s="30" t="s">
        <v>65</v>
      </c>
    </row>
    <row r="91" spans="1:6" ht="18.75" customHeight="1">
      <c r="A91" s="30" t="s">
        <v>67</v>
      </c>
    </row>
    <row r="92" spans="1:6" ht="18.75" customHeight="1">
      <c r="A92" s="30" t="s">
        <v>68</v>
      </c>
    </row>
    <row r="93" spans="1:6" ht="18.75" customHeight="1">
      <c r="A93" s="31" t="s">
        <v>69</v>
      </c>
    </row>
    <row r="94" spans="1:6" ht="18.75" customHeight="1">
      <c r="A94" s="30" t="s">
        <v>70</v>
      </c>
    </row>
    <row r="95" spans="1:6" ht="18.75" customHeight="1">
      <c r="A95" s="31" t="s">
        <v>71</v>
      </c>
    </row>
    <row r="96" spans="1:6" ht="18.75" customHeight="1">
      <c r="A96" s="31" t="s">
        <v>72</v>
      </c>
    </row>
    <row r="97" spans="1:1" ht="18.75" customHeight="1">
      <c r="A97" s="31" t="s">
        <v>74</v>
      </c>
    </row>
    <row r="98" spans="1:1" ht="18.75" customHeight="1">
      <c r="A98" s="31" t="s">
        <v>75</v>
      </c>
    </row>
  </sheetData>
  <mergeCells count="24">
    <mergeCell ref="P2:Q2"/>
    <mergeCell ref="R2:S2"/>
    <mergeCell ref="H2:I2"/>
    <mergeCell ref="L2:M2"/>
    <mergeCell ref="Q49:R49"/>
    <mergeCell ref="T49:U49"/>
    <mergeCell ref="W49:X49"/>
    <mergeCell ref="P28:R28"/>
    <mergeCell ref="A28:C28"/>
    <mergeCell ref="B74:D74"/>
    <mergeCell ref="A2:B2"/>
    <mergeCell ref="A3:B3"/>
    <mergeCell ref="K49:L49"/>
    <mergeCell ref="N49:O49"/>
    <mergeCell ref="A27:C27"/>
    <mergeCell ref="D28:F28"/>
    <mergeCell ref="G28:I28"/>
    <mergeCell ref="J28:L28"/>
    <mergeCell ref="M28:O28"/>
    <mergeCell ref="N2:O2"/>
    <mergeCell ref="A5:B5"/>
    <mergeCell ref="A6:B6"/>
    <mergeCell ref="F4:F7"/>
    <mergeCell ref="M3:T8"/>
  </mergeCells>
  <conditionalFormatting sqref="L3:L11">
    <cfRule type="duplicateValues" dxfId="5" priority="9"/>
  </conditionalFormatting>
  <conditionalFormatting sqref="N9:N11">
    <cfRule type="duplicateValues" dxfId="4" priority="8"/>
  </conditionalFormatting>
  <conditionalFormatting sqref="P9:P11">
    <cfRule type="duplicateValues" dxfId="3" priority="7"/>
  </conditionalFormatting>
  <conditionalFormatting sqref="R9:R11">
    <cfRule type="duplicateValues" dxfId="2" priority="6"/>
  </conditionalFormatting>
  <conditionalFormatting sqref="H3:H11">
    <cfRule type="duplicateValues" dxfId="1" priority="5"/>
  </conditionalFormatting>
  <conditionalFormatting sqref="D4:D13">
    <cfRule type="duplicateValues" dxfId="0" priority="2"/>
  </conditionalFormatting>
  <pageMargins left="0" right="0" top="0" bottom="0" header="0" footer="0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promptTitle="Choisir Qualité" xr:uid="{BC75C68E-7B13-4F0E-A468-26252FFAACC9}">
          <x14:formula1>
            <xm:f>'all stat'!$J$13:$J$18</xm:f>
          </x14:formula1>
          <xm:sqref>A3:B3</xm:sqref>
        </x14:dataValidation>
        <x14:dataValidation type="list" allowBlank="1" showInputMessage="1" showErrorMessage="1" xr:uid="{65AFB0AE-6CA5-4700-9748-8A97FA88E21D}">
          <x14:formula1>
            <xm:f>'all stat'!$L$12:$L$18</xm:f>
          </x14:formula1>
          <xm:sqref>A6:B6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outlinePr summaryBelow="0" summaryRight="0"/>
  </sheetPr>
  <dimension ref="A1:AF94"/>
  <sheetViews>
    <sheetView zoomScale="90" zoomScaleNormal="90" workbookViewId="0">
      <selection activeCell="J3" sqref="J3"/>
    </sheetView>
  </sheetViews>
  <sheetFormatPr baseColWidth="10" defaultColWidth="10.28515625" defaultRowHeight="15.75" customHeight="1"/>
  <cols>
    <col min="1" max="1" width="10.28515625" style="27"/>
    <col min="3" max="3" width="10.28515625" style="27"/>
    <col min="8" max="8" width="10.28515625" style="27"/>
    <col min="9" max="9" width="13.28515625" customWidth="1"/>
    <col min="10" max="10" width="10.28515625" style="27"/>
    <col min="15" max="15" width="12.5703125" bestFit="1" customWidth="1"/>
  </cols>
  <sheetData>
    <row r="1" spans="1:15" ht="14.25">
      <c r="A1" s="32" t="s">
        <v>37</v>
      </c>
      <c r="B1" s="1">
        <f t="shared" ref="B1:B17" ca="1" si="0">RAND()</f>
        <v>0.29413943648445795</v>
      </c>
      <c r="C1" s="28" t="s">
        <v>38</v>
      </c>
      <c r="D1" s="1">
        <f t="shared" ref="D1:D24" ca="1" si="1">RAND()</f>
        <v>0.91931257874868144</v>
      </c>
      <c r="E1" s="28" t="s">
        <v>39</v>
      </c>
      <c r="F1" s="1">
        <f t="shared" ref="F1:F14" ca="1" si="2">RAND()</f>
        <v>0.57130721697922926</v>
      </c>
    </row>
    <row r="2" spans="1:15" ht="45" customHeight="1">
      <c r="A2" s="32" t="s">
        <v>37</v>
      </c>
      <c r="B2" s="1">
        <f t="shared" ca="1" si="0"/>
        <v>0.7519882822800561</v>
      </c>
      <c r="C2" s="29" t="s">
        <v>40</v>
      </c>
      <c r="D2" s="1">
        <f t="shared" ca="1" si="1"/>
        <v>7.9117071495023228E-2</v>
      </c>
      <c r="E2" s="28" t="s">
        <v>39</v>
      </c>
      <c r="F2" s="1">
        <f t="shared" ca="1" si="2"/>
        <v>0.57482595321233798</v>
      </c>
      <c r="H2" s="173" t="s">
        <v>76</v>
      </c>
      <c r="I2" s="173"/>
      <c r="J2" s="173" t="s">
        <v>77</v>
      </c>
      <c r="K2" s="173"/>
      <c r="L2" s="174" t="s">
        <v>106</v>
      </c>
      <c r="M2" s="173"/>
    </row>
    <row r="3" spans="1:15" ht="14.25">
      <c r="A3" s="32" t="s">
        <v>37</v>
      </c>
      <c r="B3" s="1">
        <f t="shared" ca="1" si="0"/>
        <v>0.67396218375105188</v>
      </c>
      <c r="C3" s="29" t="s">
        <v>41</v>
      </c>
      <c r="D3" s="1">
        <f t="shared" ca="1" si="1"/>
        <v>0.66138171784957112</v>
      </c>
      <c r="E3" s="28" t="s">
        <v>39</v>
      </c>
      <c r="F3" s="1">
        <f t="shared" ca="1" si="2"/>
        <v>0.75492923679649182</v>
      </c>
      <c r="H3" s="27">
        <v>0.05</v>
      </c>
      <c r="I3" s="1">
        <f t="shared" ref="I3:M7" ca="1" si="3">RAND()</f>
        <v>0.21377120749854783</v>
      </c>
      <c r="J3" s="27">
        <v>1.5</v>
      </c>
      <c r="K3" s="1">
        <f t="shared" ca="1" si="3"/>
        <v>0.56330590316313645</v>
      </c>
      <c r="L3" s="27">
        <v>0.01</v>
      </c>
      <c r="M3" s="1">
        <f t="shared" ca="1" si="3"/>
        <v>0.96738809249164204</v>
      </c>
      <c r="O3" s="48">
        <f>H3</f>
        <v>0.05</v>
      </c>
    </row>
    <row r="4" spans="1:15" ht="14.25">
      <c r="A4" s="32" t="s">
        <v>37</v>
      </c>
      <c r="B4" s="1">
        <f t="shared" ca="1" si="0"/>
        <v>0.13823301482219419</v>
      </c>
      <c r="C4" s="29" t="s">
        <v>42</v>
      </c>
      <c r="D4" s="1">
        <f t="shared" ca="1" si="1"/>
        <v>0.84039440526509601</v>
      </c>
      <c r="E4" s="28" t="s">
        <v>43</v>
      </c>
      <c r="F4" s="1">
        <f t="shared" ca="1" si="2"/>
        <v>7.2733948524171699E-2</v>
      </c>
      <c r="H4" s="27">
        <v>0.08</v>
      </c>
      <c r="I4" s="1">
        <f t="shared" ca="1" si="3"/>
        <v>0.51041155609017896</v>
      </c>
      <c r="J4" s="27">
        <v>2</v>
      </c>
      <c r="K4" s="1">
        <f t="shared" ca="1" si="3"/>
        <v>0.24132171050876605</v>
      </c>
      <c r="L4" s="27">
        <v>0.02</v>
      </c>
      <c r="M4" s="1">
        <f t="shared" ca="1" si="3"/>
        <v>0.61724440092583743</v>
      </c>
      <c r="O4" s="48">
        <f t="shared" ref="O4:O7" si="4">H4</f>
        <v>0.08</v>
      </c>
    </row>
    <row r="5" spans="1:15" ht="14.25">
      <c r="A5" s="32" t="s">
        <v>37</v>
      </c>
      <c r="B5" s="1">
        <f t="shared" ca="1" si="0"/>
        <v>0.51940704726419318</v>
      </c>
      <c r="C5" s="29" t="s">
        <v>44</v>
      </c>
      <c r="D5" s="1">
        <f t="shared" ca="1" si="1"/>
        <v>0.11049309154429399</v>
      </c>
      <c r="E5" s="28" t="s">
        <v>43</v>
      </c>
      <c r="F5" s="1">
        <f t="shared" ca="1" si="2"/>
        <v>0.21997486929440513</v>
      </c>
      <c r="H5" s="27">
        <v>0.1</v>
      </c>
      <c r="I5" s="1">
        <f t="shared" ca="1" si="3"/>
        <v>0.353024563712655</v>
      </c>
      <c r="J5" s="27">
        <v>3</v>
      </c>
      <c r="K5" s="1">
        <f t="shared" ca="1" si="3"/>
        <v>0.10681216763409329</v>
      </c>
      <c r="L5" s="27">
        <v>0.03</v>
      </c>
      <c r="M5" s="1">
        <f t="shared" ca="1" si="3"/>
        <v>7.6192075582777186E-2</v>
      </c>
      <c r="O5" s="48">
        <f t="shared" si="4"/>
        <v>0.1</v>
      </c>
    </row>
    <row r="6" spans="1:15" ht="14.25">
      <c r="A6" s="32" t="s">
        <v>45</v>
      </c>
      <c r="B6" s="1">
        <f t="shared" ca="1" si="0"/>
        <v>7.9872076135483749E-2</v>
      </c>
      <c r="C6" s="29" t="s">
        <v>46</v>
      </c>
      <c r="D6" s="1">
        <f t="shared" ca="1" si="1"/>
        <v>0.66654820292797334</v>
      </c>
      <c r="E6" s="28" t="s">
        <v>47</v>
      </c>
      <c r="F6" s="1">
        <f t="shared" ca="1" si="2"/>
        <v>2.253380559211593E-2</v>
      </c>
      <c r="H6" s="27">
        <v>0.15</v>
      </c>
      <c r="I6" s="1">
        <f t="shared" ca="1" si="3"/>
        <v>0.73935887414698109</v>
      </c>
      <c r="J6" s="27">
        <v>4</v>
      </c>
      <c r="K6" s="1">
        <f t="shared" ca="1" si="3"/>
        <v>0.77993030097113936</v>
      </c>
      <c r="L6" s="27">
        <v>0.04</v>
      </c>
      <c r="M6" s="1">
        <f t="shared" ca="1" si="3"/>
        <v>0.71499011054405603</v>
      </c>
      <c r="O6" s="48">
        <f t="shared" si="4"/>
        <v>0.15</v>
      </c>
    </row>
    <row r="7" spans="1:15" ht="14.25">
      <c r="A7" s="32" t="s">
        <v>45</v>
      </c>
      <c r="B7" s="1">
        <f t="shared" ca="1" si="0"/>
        <v>0.45482947273907293</v>
      </c>
      <c r="C7" s="29" t="s">
        <v>48</v>
      </c>
      <c r="D7" s="1">
        <f t="shared" ca="1" si="1"/>
        <v>0.87332228903848208</v>
      </c>
      <c r="E7" s="28" t="s">
        <v>47</v>
      </c>
      <c r="F7" s="1">
        <f t="shared" ca="1" si="2"/>
        <v>8.3332992709566067E-2</v>
      </c>
      <c r="H7" s="27">
        <v>0.2</v>
      </c>
      <c r="I7" s="1">
        <f t="shared" ca="1" si="3"/>
        <v>0.43827051331078271</v>
      </c>
      <c r="J7" s="27">
        <v>5</v>
      </c>
      <c r="K7" s="1">
        <f t="shared" ca="1" si="3"/>
        <v>0.78539913073196077</v>
      </c>
      <c r="L7" s="27">
        <v>0.05</v>
      </c>
      <c r="M7" s="1">
        <f t="shared" ca="1" si="3"/>
        <v>9.1807551840971557E-2</v>
      </c>
      <c r="O7" s="48">
        <f t="shared" si="4"/>
        <v>0.2</v>
      </c>
    </row>
    <row r="8" spans="1:15" ht="14.25">
      <c r="A8" s="32" t="s">
        <v>45</v>
      </c>
      <c r="B8" s="1">
        <f t="shared" ca="1" si="0"/>
        <v>0.11519154815377008</v>
      </c>
      <c r="C8" s="29" t="s">
        <v>49</v>
      </c>
      <c r="D8" s="1">
        <f t="shared" ca="1" si="1"/>
        <v>0.43797289619648017</v>
      </c>
      <c r="E8" s="28" t="s">
        <v>47</v>
      </c>
      <c r="F8" s="1">
        <f t="shared" ca="1" si="2"/>
        <v>0.41004264070861474</v>
      </c>
    </row>
    <row r="9" spans="1:15" ht="14.25">
      <c r="A9" s="32" t="s">
        <v>50</v>
      </c>
      <c r="B9" s="1">
        <f t="shared" ca="1" si="0"/>
        <v>0.37557842849619816</v>
      </c>
      <c r="C9" s="29" t="s">
        <v>51</v>
      </c>
      <c r="D9" s="1">
        <f t="shared" ca="1" si="1"/>
        <v>0.40015305052048289</v>
      </c>
      <c r="E9" s="28" t="s">
        <v>52</v>
      </c>
      <c r="F9" s="1">
        <f t="shared" ca="1" si="2"/>
        <v>0.57909554500949378</v>
      </c>
    </row>
    <row r="10" spans="1:15" ht="14.25">
      <c r="A10" s="32" t="s">
        <v>50</v>
      </c>
      <c r="B10" s="1">
        <f t="shared" ca="1" si="0"/>
        <v>0.28119665394576976</v>
      </c>
      <c r="C10" s="29" t="s">
        <v>53</v>
      </c>
      <c r="D10" s="1">
        <f t="shared" ca="1" si="1"/>
        <v>6.8356421643860577E-2</v>
      </c>
      <c r="E10" s="28" t="s">
        <v>52</v>
      </c>
      <c r="F10" s="1">
        <f t="shared" ca="1" si="2"/>
        <v>0.64244141707133118</v>
      </c>
    </row>
    <row r="11" spans="1:15" ht="14.25">
      <c r="A11" s="32" t="s">
        <v>50</v>
      </c>
      <c r="B11" s="1">
        <f t="shared" ca="1" si="0"/>
        <v>0.18794442558999858</v>
      </c>
      <c r="C11" s="29" t="s">
        <v>54</v>
      </c>
      <c r="D11" s="1">
        <f t="shared" ca="1" si="1"/>
        <v>0.79530917114903166</v>
      </c>
      <c r="E11" s="28" t="s">
        <v>55</v>
      </c>
      <c r="F11" s="1">
        <f t="shared" ca="1" si="2"/>
        <v>0.97065977353122967</v>
      </c>
    </row>
    <row r="12" spans="1:15" ht="14.25">
      <c r="A12" s="32" t="s">
        <v>56</v>
      </c>
      <c r="B12" s="1">
        <f t="shared" ca="1" si="0"/>
        <v>0.79505125856114978</v>
      </c>
      <c r="C12" s="29" t="s">
        <v>57</v>
      </c>
      <c r="D12" s="1">
        <f t="shared" ca="1" si="1"/>
        <v>0.34977908808404257</v>
      </c>
      <c r="E12" s="28" t="s">
        <v>58</v>
      </c>
      <c r="F12" s="1">
        <f t="shared" ca="1" si="2"/>
        <v>8.1654936072987461E-2</v>
      </c>
      <c r="L12" s="22" t="s">
        <v>1</v>
      </c>
    </row>
    <row r="13" spans="1:15" ht="14.25">
      <c r="A13" s="32" t="s">
        <v>56</v>
      </c>
      <c r="B13" s="1">
        <f t="shared" ca="1" si="0"/>
        <v>0.25030044421653774</v>
      </c>
      <c r="C13" s="29" t="s">
        <v>59</v>
      </c>
      <c r="D13" s="1">
        <f t="shared" ca="1" si="1"/>
        <v>0.17450676972874102</v>
      </c>
      <c r="E13" s="28" t="s">
        <v>60</v>
      </c>
      <c r="F13" s="1">
        <f t="shared" ca="1" si="2"/>
        <v>0.54290301701858112</v>
      </c>
      <c r="J13" s="27" t="s">
        <v>82</v>
      </c>
      <c r="L13" s="22" t="s">
        <v>2</v>
      </c>
    </row>
    <row r="14" spans="1:15" ht="14.25">
      <c r="A14" s="32" t="s">
        <v>61</v>
      </c>
      <c r="B14" s="1">
        <f t="shared" ca="1" si="0"/>
        <v>0.39070340948520521</v>
      </c>
      <c r="C14" s="29" t="s">
        <v>62</v>
      </c>
      <c r="D14" s="1">
        <f t="shared" ca="1" si="1"/>
        <v>0.81166718207828836</v>
      </c>
      <c r="E14" s="28" t="s">
        <v>60</v>
      </c>
      <c r="F14" s="1">
        <f t="shared" ca="1" si="2"/>
        <v>0.62655951020679734</v>
      </c>
      <c r="J14" s="27" t="s">
        <v>33</v>
      </c>
      <c r="L14" s="22" t="s">
        <v>3</v>
      </c>
    </row>
    <row r="15" spans="1:15" ht="14.25">
      <c r="A15" s="32" t="s">
        <v>61</v>
      </c>
      <c r="B15" s="1">
        <f t="shared" ca="1" si="0"/>
        <v>0.47103607948533266</v>
      </c>
      <c r="C15" s="30" t="s">
        <v>63</v>
      </c>
      <c r="D15" s="3">
        <f t="shared" ca="1" si="1"/>
        <v>6.5861767176623287E-2</v>
      </c>
      <c r="E15" s="18"/>
      <c r="F15" s="2"/>
      <c r="J15" s="27" t="s">
        <v>34</v>
      </c>
      <c r="L15" s="22" t="s">
        <v>4</v>
      </c>
    </row>
    <row r="16" spans="1:15" ht="14.25">
      <c r="A16" s="32" t="s">
        <v>64</v>
      </c>
      <c r="B16" s="1">
        <f t="shared" ca="1" si="0"/>
        <v>0.3154483481584357</v>
      </c>
      <c r="C16" s="30" t="s">
        <v>65</v>
      </c>
      <c r="D16" s="3">
        <f t="shared" ca="1" si="1"/>
        <v>0.10306224695367017</v>
      </c>
      <c r="E16" s="18"/>
      <c r="F16" s="2"/>
      <c r="J16" s="27" t="s">
        <v>35</v>
      </c>
      <c r="L16" s="22" t="s">
        <v>5</v>
      </c>
    </row>
    <row r="17" spans="1:12" ht="14.25">
      <c r="A17" s="32" t="s">
        <v>66</v>
      </c>
      <c r="B17" s="1">
        <f t="shared" ca="1" si="0"/>
        <v>0.78701937610701067</v>
      </c>
      <c r="C17" s="30" t="s">
        <v>67</v>
      </c>
      <c r="D17" s="3">
        <f t="shared" ca="1" si="1"/>
        <v>0.38425659035554383</v>
      </c>
      <c r="E17" s="18"/>
      <c r="F17" s="2"/>
      <c r="J17" s="27" t="s">
        <v>83</v>
      </c>
      <c r="L17" s="22" t="s">
        <v>6</v>
      </c>
    </row>
    <row r="18" spans="1:12" ht="14.25">
      <c r="A18" s="28"/>
      <c r="B18" s="2"/>
      <c r="C18" s="30" t="s">
        <v>68</v>
      </c>
      <c r="D18" s="3">
        <f t="shared" ca="1" si="1"/>
        <v>0.70672496616082348</v>
      </c>
      <c r="E18" s="18"/>
      <c r="F18" s="2"/>
      <c r="J18" s="27" t="s">
        <v>36</v>
      </c>
      <c r="L18" s="22" t="s">
        <v>7</v>
      </c>
    </row>
    <row r="19" spans="1:12" ht="14.25">
      <c r="A19" s="28"/>
      <c r="B19" s="2"/>
      <c r="C19" s="31" t="s">
        <v>69</v>
      </c>
      <c r="D19" s="3">
        <f t="shared" ca="1" si="1"/>
        <v>0.67917513571467658</v>
      </c>
      <c r="E19" s="18"/>
      <c r="F19" s="2"/>
    </row>
    <row r="20" spans="1:12" ht="14.25">
      <c r="A20" s="28"/>
      <c r="B20" s="2"/>
      <c r="C20" s="30" t="s">
        <v>70</v>
      </c>
      <c r="D20" s="3">
        <f t="shared" ca="1" si="1"/>
        <v>0.38269975268765977</v>
      </c>
      <c r="E20" s="18"/>
      <c r="F20" s="2"/>
    </row>
    <row r="21" spans="1:12" ht="14.25">
      <c r="A21" s="28"/>
      <c r="B21" s="2"/>
      <c r="C21" s="31" t="s">
        <v>71</v>
      </c>
      <c r="D21" s="3">
        <f t="shared" ca="1" si="1"/>
        <v>0.29262090185917256</v>
      </c>
      <c r="E21" s="18"/>
      <c r="F21" s="2"/>
    </row>
    <row r="22" spans="1:12" ht="14.25">
      <c r="A22" s="28"/>
      <c r="B22" s="2"/>
      <c r="C22" s="31" t="s">
        <v>72</v>
      </c>
      <c r="D22" s="3">
        <f t="shared" ca="1" si="1"/>
        <v>0.4917197463795967</v>
      </c>
      <c r="E22" s="18" t="s">
        <v>73</v>
      </c>
      <c r="F22" s="2"/>
    </row>
    <row r="23" spans="1:12" ht="14.25">
      <c r="A23" s="28"/>
      <c r="B23" s="2"/>
      <c r="C23" s="31" t="s">
        <v>74</v>
      </c>
      <c r="D23" s="3">
        <f t="shared" ca="1" si="1"/>
        <v>0.80825287085964603</v>
      </c>
      <c r="E23" s="18"/>
      <c r="F23" s="2"/>
    </row>
    <row r="24" spans="1:12" ht="14.25">
      <c r="A24" s="28"/>
      <c r="B24" s="2"/>
      <c r="C24" s="31" t="s">
        <v>75</v>
      </c>
      <c r="D24" s="3">
        <f t="shared" ca="1" si="1"/>
        <v>0.88786106174268031</v>
      </c>
      <c r="E24" s="18"/>
      <c r="F24" s="2"/>
    </row>
    <row r="25" spans="1:12" ht="12.75">
      <c r="A25" s="28"/>
      <c r="B25" s="2"/>
      <c r="D25" s="19"/>
      <c r="E25" s="19"/>
      <c r="F25" s="2"/>
    </row>
    <row r="26" spans="1:12" ht="12.75">
      <c r="A26" s="28"/>
      <c r="B26" s="2"/>
      <c r="D26" s="19"/>
      <c r="E26" s="19"/>
      <c r="F26" s="2"/>
    </row>
    <row r="27" spans="1:12" ht="12.75">
      <c r="A27" s="28"/>
      <c r="B27" s="2"/>
      <c r="D27" s="19"/>
      <c r="E27" s="19"/>
      <c r="F27" s="2"/>
    </row>
    <row r="28" spans="1:12" ht="12.75">
      <c r="A28" s="28"/>
      <c r="B28" s="2"/>
      <c r="D28" s="19"/>
      <c r="E28" s="19"/>
      <c r="F28" s="2"/>
    </row>
    <row r="29" spans="1:12" ht="12.75">
      <c r="A29" s="28"/>
      <c r="B29" s="2"/>
      <c r="D29" s="19"/>
      <c r="E29" s="19"/>
      <c r="F29" s="2"/>
    </row>
    <row r="30" spans="1:12" ht="13.5" thickBot="1">
      <c r="A30" s="28"/>
      <c r="B30" s="2"/>
      <c r="D30" s="19"/>
      <c r="E30" s="19"/>
      <c r="F30" s="2"/>
    </row>
    <row r="31" spans="1:12" ht="26.25" thickBot="1">
      <c r="A31" s="50" t="s">
        <v>86</v>
      </c>
      <c r="B31" s="51" t="s">
        <v>82</v>
      </c>
      <c r="C31" s="52" t="s">
        <v>33</v>
      </c>
      <c r="D31" s="53" t="s">
        <v>34</v>
      </c>
      <c r="E31" s="54" t="s">
        <v>35</v>
      </c>
      <c r="F31" s="55" t="s">
        <v>83</v>
      </c>
      <c r="G31" s="56" t="s">
        <v>36</v>
      </c>
    </row>
    <row r="32" spans="1:12" ht="15.75" customHeight="1" thickBot="1">
      <c r="A32" s="57" t="s">
        <v>1</v>
      </c>
      <c r="B32" s="58">
        <v>1</v>
      </c>
      <c r="C32" s="58">
        <v>2</v>
      </c>
      <c r="D32" s="58">
        <v>4</v>
      </c>
      <c r="E32" s="58">
        <v>7</v>
      </c>
      <c r="F32" s="58">
        <v>8</v>
      </c>
      <c r="G32" s="58">
        <v>13</v>
      </c>
    </row>
    <row r="33" spans="1:32" ht="15.75" customHeight="1" thickBot="1">
      <c r="A33" s="59" t="s">
        <v>2</v>
      </c>
      <c r="B33" s="58">
        <v>2</v>
      </c>
      <c r="C33" s="58">
        <v>4</v>
      </c>
      <c r="D33" s="58">
        <v>7</v>
      </c>
      <c r="E33" s="58">
        <v>8</v>
      </c>
      <c r="F33" s="58">
        <v>11</v>
      </c>
      <c r="G33" s="58">
        <v>15</v>
      </c>
      <c r="R33" s="117"/>
      <c r="S33" s="117"/>
      <c r="T33" s="117"/>
      <c r="U33" s="117"/>
      <c r="V33" s="117"/>
      <c r="W33" s="46"/>
    </row>
    <row r="34" spans="1:32" ht="15.75" customHeight="1" thickBot="1">
      <c r="A34" s="60" t="s">
        <v>3</v>
      </c>
      <c r="B34" s="58">
        <v>4</v>
      </c>
      <c r="C34" s="58">
        <v>5</v>
      </c>
      <c r="D34" s="58">
        <v>8</v>
      </c>
      <c r="E34" s="58">
        <v>13</v>
      </c>
      <c r="F34" s="58">
        <v>15</v>
      </c>
      <c r="G34" s="58">
        <v>18</v>
      </c>
      <c r="R34" s="118"/>
      <c r="S34" s="118"/>
      <c r="T34" s="118"/>
      <c r="U34" s="118"/>
      <c r="V34" s="118"/>
      <c r="W34" s="46"/>
    </row>
    <row r="35" spans="1:32" ht="15.75" customHeight="1" thickBot="1">
      <c r="A35" s="61" t="s">
        <v>4</v>
      </c>
      <c r="B35" s="58">
        <v>5</v>
      </c>
      <c r="C35" s="58">
        <v>8</v>
      </c>
      <c r="D35" s="58">
        <v>11</v>
      </c>
      <c r="E35" s="58">
        <v>15</v>
      </c>
      <c r="F35" s="58">
        <v>18</v>
      </c>
      <c r="G35" s="58">
        <v>23</v>
      </c>
      <c r="R35" s="117"/>
      <c r="S35" s="117"/>
      <c r="T35" s="117"/>
      <c r="U35" s="117"/>
      <c r="V35" s="117"/>
      <c r="W35" s="46"/>
    </row>
    <row r="36" spans="1:32" ht="15.75" customHeight="1" thickBot="1">
      <c r="A36" s="62" t="s">
        <v>5</v>
      </c>
      <c r="B36" s="58">
        <v>10</v>
      </c>
      <c r="C36" s="58">
        <v>11</v>
      </c>
      <c r="D36" s="58">
        <v>14</v>
      </c>
      <c r="E36" s="58">
        <v>19</v>
      </c>
      <c r="F36" s="58">
        <v>21</v>
      </c>
      <c r="G36" s="58">
        <v>26</v>
      </c>
      <c r="R36" s="117"/>
      <c r="S36" s="117"/>
      <c r="T36" s="117"/>
      <c r="U36" s="117"/>
      <c r="V36" s="117"/>
      <c r="W36" s="46"/>
    </row>
    <row r="37" spans="1:32" ht="15.75" customHeight="1" thickBot="1">
      <c r="A37" s="63" t="s">
        <v>6</v>
      </c>
      <c r="B37" s="58">
        <v>13</v>
      </c>
      <c r="C37" s="58">
        <v>16</v>
      </c>
      <c r="D37" s="58">
        <v>18</v>
      </c>
      <c r="E37" s="58">
        <v>22</v>
      </c>
      <c r="F37" s="58">
        <v>25</v>
      </c>
      <c r="G37" s="58">
        <v>33</v>
      </c>
      <c r="R37" s="117"/>
      <c r="S37" s="117"/>
      <c r="T37" s="117"/>
      <c r="U37" s="117"/>
      <c r="V37" s="117"/>
      <c r="W37" s="46"/>
    </row>
    <row r="38" spans="1:32" ht="15.75" customHeight="1" thickBot="1">
      <c r="A38" s="64" t="s">
        <v>7</v>
      </c>
      <c r="B38" s="58">
        <v>15</v>
      </c>
      <c r="C38" s="58">
        <v>19</v>
      </c>
      <c r="D38" s="58">
        <v>21</v>
      </c>
      <c r="E38" s="58">
        <v>26</v>
      </c>
      <c r="F38" s="58">
        <v>31</v>
      </c>
      <c r="G38" s="58">
        <v>39</v>
      </c>
    </row>
    <row r="39" spans="1:32" ht="15.75" customHeight="1" thickBot="1">
      <c r="A39" s="57" t="s">
        <v>87</v>
      </c>
      <c r="B39" s="65" t="s">
        <v>82</v>
      </c>
      <c r="C39" s="60" t="s">
        <v>33</v>
      </c>
      <c r="D39" s="61" t="s">
        <v>34</v>
      </c>
      <c r="E39" s="62" t="s">
        <v>35</v>
      </c>
      <c r="F39" s="66" t="s">
        <v>83</v>
      </c>
      <c r="G39" s="64" t="s">
        <v>36</v>
      </c>
      <c r="I39" s="77" t="s">
        <v>82</v>
      </c>
      <c r="K39" s="114" t="s">
        <v>93</v>
      </c>
      <c r="L39" t="s">
        <v>81</v>
      </c>
    </row>
    <row r="40" spans="1:32" ht="15.75" customHeight="1" thickBot="1">
      <c r="A40" s="57" t="s">
        <v>1</v>
      </c>
      <c r="B40" s="58">
        <v>2</v>
      </c>
      <c r="C40" s="58">
        <v>4</v>
      </c>
      <c r="D40" s="58">
        <v>6</v>
      </c>
      <c r="E40" s="58">
        <v>11</v>
      </c>
      <c r="F40" s="58">
        <v>14</v>
      </c>
      <c r="G40" s="58">
        <v>20</v>
      </c>
      <c r="I40" s="78" t="s">
        <v>33</v>
      </c>
      <c r="K40" s="116" t="s">
        <v>91</v>
      </c>
      <c r="L40" t="s">
        <v>80</v>
      </c>
    </row>
    <row r="41" spans="1:32" ht="15.75" customHeight="1" thickBot="1">
      <c r="A41" s="59" t="s">
        <v>2</v>
      </c>
      <c r="B41" s="58">
        <v>4</v>
      </c>
      <c r="C41" s="58">
        <v>8</v>
      </c>
      <c r="D41" s="58">
        <v>11</v>
      </c>
      <c r="E41" s="58">
        <v>14</v>
      </c>
      <c r="F41" s="58">
        <v>21</v>
      </c>
      <c r="G41" s="58">
        <v>23</v>
      </c>
      <c r="I41" s="79" t="s">
        <v>34</v>
      </c>
      <c r="K41" s="115" t="s">
        <v>92</v>
      </c>
      <c r="L41" t="s">
        <v>88</v>
      </c>
    </row>
    <row r="42" spans="1:32" ht="15.75" customHeight="1" thickBot="1">
      <c r="A42" s="60" t="s">
        <v>3</v>
      </c>
      <c r="B42" s="58">
        <v>5</v>
      </c>
      <c r="C42" s="58">
        <v>10</v>
      </c>
      <c r="D42" s="58">
        <v>14</v>
      </c>
      <c r="E42" s="58">
        <v>21</v>
      </c>
      <c r="F42" s="58">
        <v>23</v>
      </c>
      <c r="G42" s="58">
        <v>26</v>
      </c>
      <c r="I42" s="80" t="s">
        <v>35</v>
      </c>
      <c r="K42" s="114" t="s">
        <v>89</v>
      </c>
    </row>
    <row r="43" spans="1:32" ht="15.75" customHeight="1" thickBot="1">
      <c r="A43" s="67" t="s">
        <v>4</v>
      </c>
      <c r="B43" s="58">
        <v>12</v>
      </c>
      <c r="C43" s="58">
        <v>15</v>
      </c>
      <c r="D43" s="58">
        <v>17</v>
      </c>
      <c r="E43" s="58">
        <v>23</v>
      </c>
      <c r="F43" s="58">
        <v>30</v>
      </c>
      <c r="G43" s="58">
        <v>33</v>
      </c>
      <c r="I43" s="81" t="s">
        <v>83</v>
      </c>
      <c r="K43" s="114" t="s">
        <v>90</v>
      </c>
    </row>
    <row r="44" spans="1:32" ht="15.75" customHeight="1" thickBot="1">
      <c r="A44" s="68" t="s">
        <v>5</v>
      </c>
      <c r="B44" s="58">
        <v>14</v>
      </c>
      <c r="C44" s="58">
        <v>18</v>
      </c>
      <c r="D44" s="58">
        <v>23</v>
      </c>
      <c r="E44" s="58">
        <v>26</v>
      </c>
      <c r="F44" s="58">
        <v>32</v>
      </c>
      <c r="G44" s="58">
        <v>37</v>
      </c>
      <c r="I44" s="82" t="s">
        <v>36</v>
      </c>
    </row>
    <row r="45" spans="1:32" ht="15.75" customHeight="1" thickBot="1">
      <c r="A45" s="69" t="s">
        <v>6</v>
      </c>
      <c r="B45" s="58">
        <v>18</v>
      </c>
      <c r="C45" s="58">
        <v>22</v>
      </c>
      <c r="D45" s="58">
        <v>26</v>
      </c>
      <c r="E45" s="58">
        <v>31</v>
      </c>
      <c r="F45" s="58">
        <v>37</v>
      </c>
      <c r="G45" s="58">
        <v>43</v>
      </c>
    </row>
    <row r="46" spans="1:32" ht="15.75" customHeight="1" thickBot="1">
      <c r="A46" s="70" t="s">
        <v>7</v>
      </c>
      <c r="B46" s="58">
        <v>22</v>
      </c>
      <c r="C46" s="58">
        <v>30</v>
      </c>
      <c r="D46" s="58">
        <v>34</v>
      </c>
      <c r="E46" s="58">
        <v>37</v>
      </c>
      <c r="F46" s="58">
        <v>45</v>
      </c>
      <c r="G46" s="58">
        <v>46</v>
      </c>
    </row>
    <row r="47" spans="1:32" ht="15.75" customHeight="1" thickBot="1"/>
    <row r="48" spans="1:32" ht="15.75" customHeight="1" thickBot="1">
      <c r="A48" s="104"/>
      <c r="B48" s="157" t="s">
        <v>93</v>
      </c>
      <c r="C48" s="158"/>
      <c r="D48" s="158"/>
      <c r="E48" s="158"/>
      <c r="F48" s="158"/>
      <c r="G48" s="159"/>
      <c r="H48" s="160" t="s">
        <v>91</v>
      </c>
      <c r="I48" s="161"/>
      <c r="J48" s="161"/>
      <c r="K48" s="161"/>
      <c r="L48" s="161"/>
      <c r="M48" s="162"/>
      <c r="N48" s="163" t="s">
        <v>92</v>
      </c>
      <c r="O48" s="158"/>
      <c r="P48" s="158"/>
      <c r="Q48" s="158"/>
      <c r="R48" s="158"/>
      <c r="S48" s="159"/>
      <c r="T48" s="157" t="s">
        <v>89</v>
      </c>
      <c r="U48" s="158"/>
      <c r="V48" s="158"/>
      <c r="W48" s="158"/>
      <c r="X48" s="158"/>
      <c r="Y48" s="164"/>
      <c r="Z48" s="157" t="s">
        <v>90</v>
      </c>
      <c r="AA48" s="158"/>
      <c r="AB48" s="158"/>
      <c r="AC48" s="158"/>
      <c r="AD48" s="158"/>
      <c r="AE48" s="164"/>
      <c r="AF48" s="46"/>
    </row>
    <row r="49" spans="1:32" ht="15.75" customHeight="1">
      <c r="A49" s="86"/>
      <c r="B49" s="105" t="s">
        <v>82</v>
      </c>
      <c r="C49" s="106" t="s">
        <v>33</v>
      </c>
      <c r="D49" s="107" t="s">
        <v>34</v>
      </c>
      <c r="E49" s="108" t="s">
        <v>35</v>
      </c>
      <c r="F49" s="109" t="s">
        <v>83</v>
      </c>
      <c r="G49" s="110" t="s">
        <v>36</v>
      </c>
      <c r="H49" s="111" t="s">
        <v>82</v>
      </c>
      <c r="I49" s="106" t="s">
        <v>33</v>
      </c>
      <c r="J49" s="107" t="s">
        <v>34</v>
      </c>
      <c r="K49" s="108" t="s">
        <v>35</v>
      </c>
      <c r="L49" s="109" t="s">
        <v>83</v>
      </c>
      <c r="M49" s="112" t="s">
        <v>36</v>
      </c>
      <c r="N49" s="113" t="s">
        <v>82</v>
      </c>
      <c r="O49" s="106" t="s">
        <v>33</v>
      </c>
      <c r="P49" s="107" t="s">
        <v>34</v>
      </c>
      <c r="Q49" s="108" t="s">
        <v>35</v>
      </c>
      <c r="R49" s="109" t="s">
        <v>83</v>
      </c>
      <c r="S49" s="110" t="s">
        <v>36</v>
      </c>
      <c r="T49" s="111" t="s">
        <v>82</v>
      </c>
      <c r="U49" s="106" t="s">
        <v>33</v>
      </c>
      <c r="V49" s="107" t="s">
        <v>34</v>
      </c>
      <c r="W49" s="108" t="s">
        <v>35</v>
      </c>
      <c r="X49" s="109" t="s">
        <v>83</v>
      </c>
      <c r="Y49" s="112" t="s">
        <v>36</v>
      </c>
      <c r="Z49" s="111" t="s">
        <v>82</v>
      </c>
      <c r="AA49" s="106" t="s">
        <v>33</v>
      </c>
      <c r="AB49" s="107" t="s">
        <v>34</v>
      </c>
      <c r="AC49" s="108" t="s">
        <v>35</v>
      </c>
      <c r="AD49" s="109" t="s">
        <v>83</v>
      </c>
      <c r="AE49" s="112" t="s">
        <v>36</v>
      </c>
      <c r="AF49" s="46"/>
    </row>
    <row r="50" spans="1:32" ht="15.75" customHeight="1">
      <c r="A50" s="87" t="s">
        <v>1</v>
      </c>
      <c r="B50" s="84" t="str">
        <f>_xlfn.CONCAT(" 1d ",B60)</f>
        <v xml:space="preserve"> 1d 17</v>
      </c>
      <c r="C50" s="84" t="str">
        <f t="shared" ref="C50:S50" si="5">_xlfn.CONCAT(" 1d ",C60)</f>
        <v xml:space="preserve"> 1d 31</v>
      </c>
      <c r="D50" s="84" t="str">
        <f t="shared" si="5"/>
        <v xml:space="preserve"> 1d 49</v>
      </c>
      <c r="E50" s="84" t="str">
        <f t="shared" si="5"/>
        <v xml:space="preserve"> 1d 80</v>
      </c>
      <c r="F50" s="84" t="str">
        <f t="shared" si="5"/>
        <v xml:space="preserve"> 1d 107</v>
      </c>
      <c r="G50" s="84" t="str">
        <f t="shared" si="5"/>
        <v xml:space="preserve"> 1d 136</v>
      </c>
      <c r="H50" s="84" t="str">
        <f t="shared" si="5"/>
        <v xml:space="preserve"> 1d 21</v>
      </c>
      <c r="I50" s="84" t="str">
        <f t="shared" si="5"/>
        <v xml:space="preserve"> 1d 38</v>
      </c>
      <c r="J50" s="84" t="str">
        <f t="shared" si="5"/>
        <v xml:space="preserve"> 1d 59</v>
      </c>
      <c r="K50" s="84" t="str">
        <f t="shared" si="5"/>
        <v xml:space="preserve"> 1d 96</v>
      </c>
      <c r="L50" s="84" t="str">
        <f t="shared" si="5"/>
        <v xml:space="preserve"> 1d 129</v>
      </c>
      <c r="M50" s="84" t="str">
        <f t="shared" si="5"/>
        <v xml:space="preserve"> 1d 164</v>
      </c>
      <c r="N50" s="84" t="str">
        <f t="shared" si="5"/>
        <v xml:space="preserve"> 1d 14</v>
      </c>
      <c r="O50" s="84" t="str">
        <f t="shared" si="5"/>
        <v xml:space="preserve"> 1d 25</v>
      </c>
      <c r="P50" s="84" t="str">
        <f t="shared" si="5"/>
        <v xml:space="preserve"> 1d 39</v>
      </c>
      <c r="Q50" s="84" t="str">
        <f t="shared" si="5"/>
        <v xml:space="preserve"> 1d 63</v>
      </c>
      <c r="R50" s="84" t="str">
        <f t="shared" si="5"/>
        <v xml:space="preserve"> 1d 84</v>
      </c>
      <c r="S50" s="84" t="str">
        <f t="shared" si="5"/>
        <v xml:space="preserve"> 1d 107</v>
      </c>
      <c r="T50" s="100">
        <v>12</v>
      </c>
      <c r="U50" s="84">
        <v>22</v>
      </c>
      <c r="V50" s="84">
        <v>35</v>
      </c>
      <c r="W50" s="84">
        <v>57</v>
      </c>
      <c r="X50" s="84">
        <v>77</v>
      </c>
      <c r="Y50" s="101">
        <v>98</v>
      </c>
      <c r="Z50" s="98">
        <v>10</v>
      </c>
      <c r="AA50" s="85">
        <v>18</v>
      </c>
      <c r="AB50" s="85">
        <v>28</v>
      </c>
      <c r="AC50" s="85">
        <v>46</v>
      </c>
      <c r="AD50" s="85">
        <v>62</v>
      </c>
      <c r="AE50" s="88">
        <v>79</v>
      </c>
      <c r="AF50" s="46"/>
    </row>
    <row r="51" spans="1:32" ht="15.75" customHeight="1">
      <c r="A51" s="89" t="s">
        <v>2</v>
      </c>
      <c r="B51" s="84" t="str">
        <f t="shared" ref="B51:S51" si="6">_xlfn.CONCAT(" 1d ",B61)</f>
        <v xml:space="preserve"> 1d 31</v>
      </c>
      <c r="C51" s="84" t="str">
        <f t="shared" si="6"/>
        <v xml:space="preserve"> 1d 53</v>
      </c>
      <c r="D51" s="84" t="str">
        <f t="shared" si="6"/>
        <v xml:space="preserve"> 1d 84</v>
      </c>
      <c r="E51" s="84" t="str">
        <f t="shared" si="6"/>
        <v xml:space="preserve"> 1d 107</v>
      </c>
      <c r="F51" s="84" t="str">
        <f t="shared" si="6"/>
        <v xml:space="preserve"> 1d 138</v>
      </c>
      <c r="G51" s="84" t="str">
        <f t="shared" si="6"/>
        <v xml:space="preserve"> 1d 168</v>
      </c>
      <c r="H51" s="84" t="str">
        <f t="shared" si="6"/>
        <v xml:space="preserve"> 1d 38</v>
      </c>
      <c r="I51" s="84" t="str">
        <f t="shared" si="6"/>
        <v xml:space="preserve"> 1d 64</v>
      </c>
      <c r="J51" s="84" t="str">
        <f t="shared" si="6"/>
        <v xml:space="preserve"> 1d 101</v>
      </c>
      <c r="K51" s="84" t="str">
        <f t="shared" si="6"/>
        <v xml:space="preserve"> 1d 129</v>
      </c>
      <c r="L51" s="84" t="str">
        <f t="shared" si="6"/>
        <v xml:space="preserve"> 1d 166</v>
      </c>
      <c r="M51" s="84" t="str">
        <f t="shared" si="6"/>
        <v xml:space="preserve"> 1d 202</v>
      </c>
      <c r="N51" s="84" t="str">
        <f t="shared" si="6"/>
        <v xml:space="preserve"> 1d 25</v>
      </c>
      <c r="O51" s="84" t="str">
        <f t="shared" si="6"/>
        <v xml:space="preserve"> 1d 42</v>
      </c>
      <c r="P51" s="84" t="str">
        <f t="shared" si="6"/>
        <v xml:space="preserve"> 1d 66</v>
      </c>
      <c r="Q51" s="84" t="str">
        <f t="shared" si="6"/>
        <v xml:space="preserve"> 1d 84</v>
      </c>
      <c r="R51" s="84" t="str">
        <f t="shared" si="6"/>
        <v xml:space="preserve"> 1d 108</v>
      </c>
      <c r="S51" s="84" t="str">
        <f t="shared" si="6"/>
        <v xml:space="preserve"> 1d 132</v>
      </c>
      <c r="T51" s="100">
        <v>22</v>
      </c>
      <c r="U51" s="84">
        <v>38</v>
      </c>
      <c r="V51" s="84">
        <v>60</v>
      </c>
      <c r="W51" s="84">
        <v>77</v>
      </c>
      <c r="X51" s="84">
        <v>99</v>
      </c>
      <c r="Y51" s="101">
        <v>121</v>
      </c>
      <c r="Z51" s="98">
        <v>18</v>
      </c>
      <c r="AA51" s="85">
        <v>31</v>
      </c>
      <c r="AB51" s="85">
        <v>48</v>
      </c>
      <c r="AC51" s="85">
        <v>62</v>
      </c>
      <c r="AD51" s="85">
        <v>80</v>
      </c>
      <c r="AE51" s="88">
        <v>97</v>
      </c>
      <c r="AF51" s="46"/>
    </row>
    <row r="52" spans="1:32" ht="15.75" customHeight="1">
      <c r="A52" s="90" t="s">
        <v>3</v>
      </c>
      <c r="B52" s="84" t="str">
        <f t="shared" ref="B52:S52" si="7">_xlfn.CONCAT(" 1d ",B62)</f>
        <v xml:space="preserve"> 1d 49</v>
      </c>
      <c r="C52" s="84" t="str">
        <f t="shared" si="7"/>
        <v xml:space="preserve"> 1d 77</v>
      </c>
      <c r="D52" s="84" t="str">
        <f t="shared" si="7"/>
        <v xml:space="preserve"> 1d 110</v>
      </c>
      <c r="E52" s="84" t="str">
        <f t="shared" si="7"/>
        <v xml:space="preserve"> 1d 134</v>
      </c>
      <c r="F52" s="84" t="str">
        <f t="shared" si="7"/>
        <v xml:space="preserve"> 1d 167</v>
      </c>
      <c r="G52" s="84" t="str">
        <f t="shared" si="7"/>
        <v xml:space="preserve"> 1d 196</v>
      </c>
      <c r="H52" s="84" t="str">
        <f t="shared" si="7"/>
        <v xml:space="preserve"> 1d 59</v>
      </c>
      <c r="I52" s="84" t="str">
        <f t="shared" si="7"/>
        <v xml:space="preserve"> 1d 93</v>
      </c>
      <c r="J52" s="84" t="str">
        <f t="shared" si="7"/>
        <v xml:space="preserve"> 1d 132</v>
      </c>
      <c r="K52" s="84" t="str">
        <f t="shared" si="7"/>
        <v xml:space="preserve"> 1d 161</v>
      </c>
      <c r="L52" s="84" t="str">
        <f t="shared" si="7"/>
        <v xml:space="preserve"> 1d 201</v>
      </c>
      <c r="M52" s="84" t="str">
        <f t="shared" si="7"/>
        <v xml:space="preserve"> 1d 236</v>
      </c>
      <c r="N52" s="84" t="str">
        <f t="shared" si="7"/>
        <v xml:space="preserve"> 1d 39</v>
      </c>
      <c r="O52" s="84" t="str">
        <f t="shared" si="7"/>
        <v xml:space="preserve"> 1d 61</v>
      </c>
      <c r="P52" s="84" t="str">
        <f t="shared" si="7"/>
        <v xml:space="preserve"> 1d 86</v>
      </c>
      <c r="Q52" s="84" t="str">
        <f t="shared" si="7"/>
        <v xml:space="preserve"> 1d 105</v>
      </c>
      <c r="R52" s="84" t="str">
        <f t="shared" si="7"/>
        <v xml:space="preserve"> 1d 131</v>
      </c>
      <c r="S52" s="84" t="str">
        <f t="shared" si="7"/>
        <v xml:space="preserve"> 1d 153</v>
      </c>
      <c r="T52" s="100">
        <v>35</v>
      </c>
      <c r="U52" s="84">
        <v>56</v>
      </c>
      <c r="V52" s="84">
        <v>79</v>
      </c>
      <c r="W52" s="84">
        <v>97</v>
      </c>
      <c r="X52" s="84">
        <v>120</v>
      </c>
      <c r="Y52" s="101">
        <v>141</v>
      </c>
      <c r="Z52" s="98">
        <v>28</v>
      </c>
      <c r="AA52" s="85">
        <v>45</v>
      </c>
      <c r="AB52" s="85">
        <v>64</v>
      </c>
      <c r="AC52" s="85">
        <v>78</v>
      </c>
      <c r="AD52" s="85">
        <v>96</v>
      </c>
      <c r="AE52" s="88">
        <v>113</v>
      </c>
      <c r="AF52" s="46"/>
    </row>
    <row r="53" spans="1:32" ht="15.75" customHeight="1">
      <c r="A53" s="91" t="s">
        <v>4</v>
      </c>
      <c r="B53" s="84" t="str">
        <f t="shared" ref="B53:S53" si="8">_xlfn.CONCAT(" 1d ",B63)</f>
        <v xml:space="preserve"> 1d 76</v>
      </c>
      <c r="C53" s="84" t="str">
        <f t="shared" si="8"/>
        <v xml:space="preserve"> 1d 107</v>
      </c>
      <c r="D53" s="84" t="str">
        <f t="shared" si="8"/>
        <v xml:space="preserve"> 1d 135</v>
      </c>
      <c r="E53" s="84" t="str">
        <f t="shared" si="8"/>
        <v xml:space="preserve"> 1d 171</v>
      </c>
      <c r="F53" s="84" t="str">
        <f t="shared" si="8"/>
        <v xml:space="preserve"> 1d 199</v>
      </c>
      <c r="G53" s="84" t="str">
        <f t="shared" si="8"/>
        <v xml:space="preserve"> 1d 240</v>
      </c>
      <c r="H53" s="84" t="str">
        <f t="shared" si="8"/>
        <v xml:space="preserve"> 1d 92</v>
      </c>
      <c r="I53" s="84" t="str">
        <f t="shared" si="8"/>
        <v xml:space="preserve"> 1d 129</v>
      </c>
      <c r="J53" s="84" t="str">
        <f t="shared" si="8"/>
        <v xml:space="preserve"> 1d 162</v>
      </c>
      <c r="K53" s="84" t="str">
        <f t="shared" si="8"/>
        <v xml:space="preserve"> 1d 206</v>
      </c>
      <c r="L53" s="84" t="str">
        <f t="shared" si="8"/>
        <v xml:space="preserve"> 1d 239</v>
      </c>
      <c r="M53" s="84" t="str">
        <f t="shared" si="8"/>
        <v xml:space="preserve"> 1d 288</v>
      </c>
      <c r="N53" s="84" t="str">
        <f t="shared" si="8"/>
        <v xml:space="preserve"> 1d 60</v>
      </c>
      <c r="O53" s="84" t="str">
        <f t="shared" si="8"/>
        <v xml:space="preserve"> 1d 84</v>
      </c>
      <c r="P53" s="84" t="str">
        <f t="shared" si="8"/>
        <v xml:space="preserve"> 1d 106</v>
      </c>
      <c r="Q53" s="84" t="str">
        <f t="shared" si="8"/>
        <v xml:space="preserve"> 1d 134</v>
      </c>
      <c r="R53" s="84" t="str">
        <f t="shared" si="8"/>
        <v xml:space="preserve"> 1d 156</v>
      </c>
      <c r="S53" s="84" t="str">
        <f t="shared" si="8"/>
        <v xml:space="preserve"> 1d 188</v>
      </c>
      <c r="T53" s="100">
        <v>55</v>
      </c>
      <c r="U53" s="84">
        <v>77</v>
      </c>
      <c r="V53" s="84">
        <v>97</v>
      </c>
      <c r="W53" s="84">
        <v>123</v>
      </c>
      <c r="X53" s="84">
        <v>143</v>
      </c>
      <c r="Y53" s="101">
        <v>173</v>
      </c>
      <c r="Z53" s="98">
        <v>44</v>
      </c>
      <c r="AA53" s="85">
        <v>62</v>
      </c>
      <c r="AB53" s="85">
        <v>78</v>
      </c>
      <c r="AC53" s="85">
        <v>99</v>
      </c>
      <c r="AD53" s="85">
        <v>115</v>
      </c>
      <c r="AE53" s="88">
        <v>139</v>
      </c>
      <c r="AF53" s="46"/>
    </row>
    <row r="54" spans="1:32" ht="15.75" customHeight="1">
      <c r="A54" s="92" t="s">
        <v>5</v>
      </c>
      <c r="B54" s="84" t="str">
        <f t="shared" ref="B54:S54" si="9">_xlfn.CONCAT(" 1d ",B64)</f>
        <v xml:space="preserve"> 1d 104</v>
      </c>
      <c r="C54" s="84" t="str">
        <f t="shared" si="9"/>
        <v xml:space="preserve"> 1d 142</v>
      </c>
      <c r="D54" s="84" t="str">
        <f t="shared" si="9"/>
        <v xml:space="preserve"> 1d 171</v>
      </c>
      <c r="E54" s="84" t="str">
        <f t="shared" si="9"/>
        <v xml:space="preserve"> 1d 200</v>
      </c>
      <c r="F54" s="84" t="str">
        <f t="shared" si="9"/>
        <v xml:space="preserve"> 1d 232</v>
      </c>
      <c r="G54" s="84" t="str">
        <f t="shared" si="9"/>
        <v xml:space="preserve"> 1d 282</v>
      </c>
      <c r="H54" s="84" t="str">
        <f t="shared" si="9"/>
        <v xml:space="preserve"> 1d 125</v>
      </c>
      <c r="I54" s="84" t="str">
        <f t="shared" si="9"/>
        <v xml:space="preserve"> 1d 171</v>
      </c>
      <c r="J54" s="84" t="str">
        <f t="shared" si="9"/>
        <v xml:space="preserve"> 1d 206</v>
      </c>
      <c r="K54" s="84" t="str">
        <f t="shared" si="9"/>
        <v xml:space="preserve"> 1d 240</v>
      </c>
      <c r="L54" s="84" t="str">
        <f t="shared" si="9"/>
        <v xml:space="preserve"> 1d 279</v>
      </c>
      <c r="M54" s="84" t="str">
        <f t="shared" si="9"/>
        <v xml:space="preserve"> 1d 339</v>
      </c>
      <c r="N54" s="84" t="str">
        <f t="shared" si="9"/>
        <v xml:space="preserve"> 1d 82</v>
      </c>
      <c r="O54" s="84" t="str">
        <f t="shared" si="9"/>
        <v xml:space="preserve"> 1d 111</v>
      </c>
      <c r="P54" s="84" t="str">
        <f t="shared" si="9"/>
        <v xml:space="preserve"> 1d 134</v>
      </c>
      <c r="Q54" s="84" t="str">
        <f t="shared" si="9"/>
        <v xml:space="preserve"> 1d 156</v>
      </c>
      <c r="R54" s="84" t="str">
        <f t="shared" si="9"/>
        <v xml:space="preserve"> 1d 181</v>
      </c>
      <c r="S54" s="84" t="str">
        <f t="shared" si="9"/>
        <v xml:space="preserve"> 1d 220</v>
      </c>
      <c r="T54" s="100">
        <v>75</v>
      </c>
      <c r="U54" s="84">
        <v>102</v>
      </c>
      <c r="V54" s="84">
        <v>123</v>
      </c>
      <c r="W54" s="84">
        <v>144</v>
      </c>
      <c r="X54" s="84">
        <v>167</v>
      </c>
      <c r="Y54" s="101">
        <v>203</v>
      </c>
      <c r="Z54" s="98">
        <v>60</v>
      </c>
      <c r="AA54" s="85">
        <v>82</v>
      </c>
      <c r="AB54" s="85">
        <v>99</v>
      </c>
      <c r="AC54" s="85">
        <v>116</v>
      </c>
      <c r="AD54" s="85">
        <v>134</v>
      </c>
      <c r="AE54" s="88">
        <v>163</v>
      </c>
      <c r="AF54" s="46"/>
    </row>
    <row r="55" spans="1:32" ht="15.75" customHeight="1">
      <c r="A55" s="93" t="s">
        <v>6</v>
      </c>
      <c r="B55" s="84" t="str">
        <f t="shared" ref="B55:S55" si="10">_xlfn.CONCAT(" 1d ",B65)</f>
        <v xml:space="preserve"> 1d 130</v>
      </c>
      <c r="C55" s="84" t="str">
        <f t="shared" si="10"/>
        <v xml:space="preserve"> 1d 172</v>
      </c>
      <c r="D55" s="84" t="str">
        <f t="shared" si="10"/>
        <v xml:space="preserve"> 1d 205</v>
      </c>
      <c r="E55" s="84" t="str">
        <f t="shared" si="10"/>
        <v xml:space="preserve"> 1d 237</v>
      </c>
      <c r="F55" s="84" t="str">
        <f t="shared" si="10"/>
        <v xml:space="preserve"> 1d 284</v>
      </c>
      <c r="G55" s="84" t="str">
        <f t="shared" si="10"/>
        <v xml:space="preserve"> 1d 319</v>
      </c>
      <c r="H55" s="84" t="str">
        <f t="shared" si="10"/>
        <v xml:space="preserve"> 1d 156</v>
      </c>
      <c r="I55" s="84" t="str">
        <f t="shared" si="10"/>
        <v xml:space="preserve"> 1d 207</v>
      </c>
      <c r="J55" s="84" t="str">
        <f t="shared" si="10"/>
        <v xml:space="preserve"> 1d 246</v>
      </c>
      <c r="K55" s="84" t="str">
        <f t="shared" si="10"/>
        <v xml:space="preserve"> 1d 285</v>
      </c>
      <c r="L55" s="84" t="str">
        <f t="shared" si="10"/>
        <v xml:space="preserve"> 1d 341</v>
      </c>
      <c r="M55" s="84" t="str">
        <f t="shared" si="10"/>
        <v xml:space="preserve"> 1d 383</v>
      </c>
      <c r="N55" s="84" t="str">
        <f t="shared" si="10"/>
        <v xml:space="preserve"> 1d 102</v>
      </c>
      <c r="O55" s="84" t="str">
        <f t="shared" si="10"/>
        <v xml:space="preserve"> 1d 135</v>
      </c>
      <c r="P55" s="84" t="str">
        <f t="shared" si="10"/>
        <v xml:space="preserve"> 1d 160</v>
      </c>
      <c r="Q55" s="84" t="str">
        <f t="shared" si="10"/>
        <v xml:space="preserve"> 1d 185</v>
      </c>
      <c r="R55" s="84" t="str">
        <f t="shared" si="10"/>
        <v xml:space="preserve"> 1d 222</v>
      </c>
      <c r="S55" s="84" t="str">
        <f t="shared" si="10"/>
        <v xml:space="preserve"> 1d 249</v>
      </c>
      <c r="T55" s="100">
        <v>94</v>
      </c>
      <c r="U55" s="84">
        <v>124</v>
      </c>
      <c r="V55" s="84">
        <v>148</v>
      </c>
      <c r="W55" s="84">
        <v>171</v>
      </c>
      <c r="X55" s="84">
        <v>205</v>
      </c>
      <c r="Y55" s="101">
        <v>230</v>
      </c>
      <c r="Z55" s="98">
        <v>76</v>
      </c>
      <c r="AA55" s="85">
        <v>100</v>
      </c>
      <c r="AB55" s="85">
        <v>119</v>
      </c>
      <c r="AC55" s="85">
        <v>137</v>
      </c>
      <c r="AD55" s="85">
        <v>164</v>
      </c>
      <c r="AE55" s="88">
        <v>184</v>
      </c>
      <c r="AF55" s="46"/>
    </row>
    <row r="56" spans="1:32" ht="15.75" customHeight="1" thickBot="1">
      <c r="A56" s="94" t="s">
        <v>7</v>
      </c>
      <c r="B56" s="84" t="str">
        <f t="shared" ref="B56:S56" si="11">_xlfn.CONCAT(" 1d ",B66)</f>
        <v xml:space="preserve"> 1d 178</v>
      </c>
      <c r="C56" s="84" t="str">
        <f t="shared" si="11"/>
        <v xml:space="preserve"> 1d 207</v>
      </c>
      <c r="D56" s="84" t="str">
        <f t="shared" si="11"/>
        <v xml:space="preserve"> 1d 241</v>
      </c>
      <c r="E56" s="84" t="str">
        <f t="shared" si="11"/>
        <v xml:space="preserve"> 1d 271</v>
      </c>
      <c r="F56" s="84" t="str">
        <f t="shared" si="11"/>
        <v xml:space="preserve"> 1d 315</v>
      </c>
      <c r="G56" s="84" t="str">
        <f t="shared" si="11"/>
        <v xml:space="preserve"> 1d 344</v>
      </c>
      <c r="H56" s="84" t="str">
        <f t="shared" si="11"/>
        <v xml:space="preserve"> 1d 214</v>
      </c>
      <c r="I56" s="84" t="str">
        <f t="shared" si="11"/>
        <v xml:space="preserve"> 1d 249</v>
      </c>
      <c r="J56" s="84" t="str">
        <f t="shared" si="11"/>
        <v xml:space="preserve"> 1d 290</v>
      </c>
      <c r="K56" s="84" t="str">
        <f t="shared" si="11"/>
        <v xml:space="preserve"> 1d 326</v>
      </c>
      <c r="L56" s="84" t="str">
        <f t="shared" si="11"/>
        <v xml:space="preserve"> 1d 378</v>
      </c>
      <c r="M56" s="84" t="str">
        <f t="shared" si="11"/>
        <v xml:space="preserve"> 1d 413</v>
      </c>
      <c r="N56" s="84" t="str">
        <f t="shared" si="11"/>
        <v xml:space="preserve"> 1d 139</v>
      </c>
      <c r="O56" s="84" t="str">
        <f t="shared" si="11"/>
        <v xml:space="preserve"> 1d 162</v>
      </c>
      <c r="P56" s="84" t="str">
        <f t="shared" si="11"/>
        <v xml:space="preserve"> 1d 188</v>
      </c>
      <c r="Q56" s="84" t="str">
        <f t="shared" si="11"/>
        <v xml:space="preserve"> 1d 212</v>
      </c>
      <c r="R56" s="84" t="str">
        <f t="shared" si="11"/>
        <v xml:space="preserve"> 1d 246</v>
      </c>
      <c r="S56" s="84" t="str">
        <f t="shared" si="11"/>
        <v xml:space="preserve"> 1d 269</v>
      </c>
      <c r="T56" s="102">
        <v>128</v>
      </c>
      <c r="U56" s="95">
        <v>149</v>
      </c>
      <c r="V56" s="95">
        <v>174</v>
      </c>
      <c r="W56" s="95">
        <v>195</v>
      </c>
      <c r="X56" s="95">
        <v>227</v>
      </c>
      <c r="Y56" s="103">
        <v>248</v>
      </c>
      <c r="Z56" s="99">
        <v>103</v>
      </c>
      <c r="AA56" s="96">
        <v>120</v>
      </c>
      <c r="AB56" s="96">
        <v>140</v>
      </c>
      <c r="AC56" s="96">
        <v>156</v>
      </c>
      <c r="AD56" s="96">
        <v>182</v>
      </c>
      <c r="AE56" s="97">
        <v>199</v>
      </c>
      <c r="AF56" s="46"/>
    </row>
    <row r="57" spans="1:32" ht="15.75" customHeight="1" thickBot="1">
      <c r="A57" s="72"/>
      <c r="B57" s="46"/>
      <c r="C57" s="83"/>
      <c r="D57" s="83"/>
      <c r="E57" s="83"/>
      <c r="F57" s="83"/>
      <c r="G57" s="83"/>
      <c r="H57" s="83"/>
      <c r="I57" s="83"/>
      <c r="J57" s="72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</row>
    <row r="58" spans="1:32" ht="15.75" customHeight="1" thickBot="1">
      <c r="A58" s="120" t="s">
        <v>94</v>
      </c>
      <c r="B58" s="165" t="s">
        <v>93</v>
      </c>
      <c r="C58" s="166"/>
      <c r="D58" s="166"/>
      <c r="E58" s="166"/>
      <c r="F58" s="166"/>
      <c r="G58" s="167"/>
      <c r="H58" s="168" t="s">
        <v>91</v>
      </c>
      <c r="I58" s="169"/>
      <c r="J58" s="169"/>
      <c r="K58" s="169"/>
      <c r="L58" s="169"/>
      <c r="M58" s="170"/>
      <c r="N58" s="171" t="s">
        <v>92</v>
      </c>
      <c r="O58" s="166"/>
      <c r="P58" s="166"/>
      <c r="Q58" s="166"/>
      <c r="R58" s="166"/>
      <c r="S58" s="167"/>
      <c r="T58" s="165" t="s">
        <v>89</v>
      </c>
      <c r="U58" s="166"/>
      <c r="V58" s="166"/>
      <c r="W58" s="166"/>
      <c r="X58" s="166"/>
      <c r="Y58" s="172"/>
      <c r="Z58" s="165" t="s">
        <v>90</v>
      </c>
      <c r="AA58" s="166"/>
      <c r="AB58" s="166"/>
      <c r="AC58" s="166"/>
      <c r="AD58" s="166"/>
      <c r="AE58" s="172"/>
    </row>
    <row r="59" spans="1:32" ht="15.75" customHeight="1">
      <c r="A59" s="121"/>
      <c r="B59" s="122" t="s">
        <v>82</v>
      </c>
      <c r="C59" s="122" t="s">
        <v>33</v>
      </c>
      <c r="D59" s="122" t="s">
        <v>34</v>
      </c>
      <c r="E59" s="122" t="s">
        <v>35</v>
      </c>
      <c r="F59" s="122" t="s">
        <v>83</v>
      </c>
      <c r="G59" s="123" t="s">
        <v>36</v>
      </c>
      <c r="H59" s="124" t="s">
        <v>82</v>
      </c>
      <c r="I59" s="122" t="s">
        <v>33</v>
      </c>
      <c r="J59" s="122" t="s">
        <v>34</v>
      </c>
      <c r="K59" s="122" t="s">
        <v>35</v>
      </c>
      <c r="L59" s="122" t="s">
        <v>83</v>
      </c>
      <c r="M59" s="125" t="s">
        <v>36</v>
      </c>
      <c r="N59" s="126" t="s">
        <v>82</v>
      </c>
      <c r="O59" s="122" t="s">
        <v>33</v>
      </c>
      <c r="P59" s="122" t="s">
        <v>34</v>
      </c>
      <c r="Q59" s="122" t="s">
        <v>35</v>
      </c>
      <c r="R59" s="122" t="s">
        <v>83</v>
      </c>
      <c r="S59" s="123" t="s">
        <v>36</v>
      </c>
      <c r="T59" s="124" t="s">
        <v>82</v>
      </c>
      <c r="U59" s="122" t="s">
        <v>33</v>
      </c>
      <c r="V59" s="122" t="s">
        <v>34</v>
      </c>
      <c r="W59" s="122" t="s">
        <v>35</v>
      </c>
      <c r="X59" s="122" t="s">
        <v>83</v>
      </c>
      <c r="Y59" s="125" t="s">
        <v>36</v>
      </c>
      <c r="Z59" s="124" t="s">
        <v>82</v>
      </c>
      <c r="AA59" s="122" t="s">
        <v>33</v>
      </c>
      <c r="AB59" s="122" t="s">
        <v>34</v>
      </c>
      <c r="AC59" s="122" t="s">
        <v>35</v>
      </c>
      <c r="AD59" s="122" t="s">
        <v>83</v>
      </c>
      <c r="AE59" s="125" t="s">
        <v>36</v>
      </c>
    </row>
    <row r="60" spans="1:32" ht="15.75" customHeight="1">
      <c r="A60" s="127" t="s">
        <v>1</v>
      </c>
      <c r="B60" s="128">
        <v>17</v>
      </c>
      <c r="C60" s="128">
        <v>31</v>
      </c>
      <c r="D60" s="128">
        <v>49</v>
      </c>
      <c r="E60" s="128">
        <v>80</v>
      </c>
      <c r="F60" s="128">
        <v>107</v>
      </c>
      <c r="G60" s="129">
        <v>136</v>
      </c>
      <c r="H60" s="130">
        <v>21</v>
      </c>
      <c r="I60" s="131">
        <v>38</v>
      </c>
      <c r="J60" s="131">
        <v>59</v>
      </c>
      <c r="K60" s="131">
        <v>96</v>
      </c>
      <c r="L60" s="131">
        <v>129</v>
      </c>
      <c r="M60" s="132">
        <v>164</v>
      </c>
      <c r="N60" s="133">
        <v>14</v>
      </c>
      <c r="O60" s="131">
        <v>25</v>
      </c>
      <c r="P60" s="131">
        <v>39</v>
      </c>
      <c r="Q60" s="131">
        <v>63</v>
      </c>
      <c r="R60" s="131">
        <v>84</v>
      </c>
      <c r="S60" s="134">
        <v>107</v>
      </c>
      <c r="T60" s="135">
        <v>12</v>
      </c>
      <c r="U60" s="128">
        <v>22</v>
      </c>
      <c r="V60" s="128">
        <v>35</v>
      </c>
      <c r="W60" s="128">
        <v>57</v>
      </c>
      <c r="X60" s="128">
        <v>77</v>
      </c>
      <c r="Y60" s="136">
        <v>98</v>
      </c>
      <c r="Z60" s="130">
        <v>10</v>
      </c>
      <c r="AA60" s="131">
        <v>18</v>
      </c>
      <c r="AB60" s="131">
        <v>28</v>
      </c>
      <c r="AC60" s="131">
        <v>46</v>
      </c>
      <c r="AD60" s="131">
        <v>62</v>
      </c>
      <c r="AE60" s="132">
        <v>79</v>
      </c>
    </row>
    <row r="61" spans="1:32" ht="15.75" customHeight="1">
      <c r="A61" s="127" t="s">
        <v>2</v>
      </c>
      <c r="B61" s="128">
        <v>31</v>
      </c>
      <c r="C61" s="128">
        <v>53</v>
      </c>
      <c r="D61" s="128">
        <v>84</v>
      </c>
      <c r="E61" s="128">
        <v>107</v>
      </c>
      <c r="F61" s="128">
        <v>138</v>
      </c>
      <c r="G61" s="129">
        <v>168</v>
      </c>
      <c r="H61" s="130">
        <v>38</v>
      </c>
      <c r="I61" s="131">
        <v>64</v>
      </c>
      <c r="J61" s="131">
        <v>101</v>
      </c>
      <c r="K61" s="131">
        <v>129</v>
      </c>
      <c r="L61" s="131">
        <v>166</v>
      </c>
      <c r="M61" s="132">
        <v>202</v>
      </c>
      <c r="N61" s="133">
        <v>25</v>
      </c>
      <c r="O61" s="131">
        <v>42</v>
      </c>
      <c r="P61" s="131">
        <v>66</v>
      </c>
      <c r="Q61" s="131">
        <v>84</v>
      </c>
      <c r="R61" s="131">
        <v>108</v>
      </c>
      <c r="S61" s="134">
        <v>132</v>
      </c>
      <c r="T61" s="135">
        <v>22</v>
      </c>
      <c r="U61" s="128">
        <v>38</v>
      </c>
      <c r="V61" s="128">
        <v>60</v>
      </c>
      <c r="W61" s="128">
        <v>77</v>
      </c>
      <c r="X61" s="128">
        <v>99</v>
      </c>
      <c r="Y61" s="136">
        <v>121</v>
      </c>
      <c r="Z61" s="130">
        <v>18</v>
      </c>
      <c r="AA61" s="131">
        <v>31</v>
      </c>
      <c r="AB61" s="131">
        <v>48</v>
      </c>
      <c r="AC61" s="131">
        <v>62</v>
      </c>
      <c r="AD61" s="131">
        <v>80</v>
      </c>
      <c r="AE61" s="132">
        <v>97</v>
      </c>
    </row>
    <row r="62" spans="1:32" ht="15.75" customHeight="1">
      <c r="A62" s="127" t="s">
        <v>3</v>
      </c>
      <c r="B62" s="128">
        <v>49</v>
      </c>
      <c r="C62" s="128">
        <v>77</v>
      </c>
      <c r="D62" s="128">
        <v>110</v>
      </c>
      <c r="E62" s="128">
        <v>134</v>
      </c>
      <c r="F62" s="128">
        <v>167</v>
      </c>
      <c r="G62" s="129">
        <v>196</v>
      </c>
      <c r="H62" s="130">
        <v>59</v>
      </c>
      <c r="I62" s="131">
        <v>93</v>
      </c>
      <c r="J62" s="131">
        <v>132</v>
      </c>
      <c r="K62" s="131">
        <v>161</v>
      </c>
      <c r="L62" s="131">
        <v>201</v>
      </c>
      <c r="M62" s="132">
        <v>236</v>
      </c>
      <c r="N62" s="133">
        <v>39</v>
      </c>
      <c r="O62" s="131">
        <v>61</v>
      </c>
      <c r="P62" s="131">
        <v>86</v>
      </c>
      <c r="Q62" s="131">
        <v>105</v>
      </c>
      <c r="R62" s="131">
        <v>131</v>
      </c>
      <c r="S62" s="134">
        <v>153</v>
      </c>
      <c r="T62" s="135">
        <v>35</v>
      </c>
      <c r="U62" s="128">
        <v>56</v>
      </c>
      <c r="V62" s="128">
        <v>79</v>
      </c>
      <c r="W62" s="128">
        <v>97</v>
      </c>
      <c r="X62" s="128">
        <v>120</v>
      </c>
      <c r="Y62" s="136">
        <v>141</v>
      </c>
      <c r="Z62" s="130">
        <v>28</v>
      </c>
      <c r="AA62" s="131">
        <v>45</v>
      </c>
      <c r="AB62" s="131">
        <v>64</v>
      </c>
      <c r="AC62" s="131">
        <v>78</v>
      </c>
      <c r="AD62" s="131">
        <v>96</v>
      </c>
      <c r="AE62" s="132">
        <v>113</v>
      </c>
    </row>
    <row r="63" spans="1:32" ht="15.75" customHeight="1">
      <c r="A63" s="127" t="s">
        <v>4</v>
      </c>
      <c r="B63" s="128">
        <v>76</v>
      </c>
      <c r="C63" s="128">
        <v>107</v>
      </c>
      <c r="D63" s="128">
        <v>135</v>
      </c>
      <c r="E63" s="128">
        <v>171</v>
      </c>
      <c r="F63" s="128">
        <v>199</v>
      </c>
      <c r="G63" s="129">
        <v>240</v>
      </c>
      <c r="H63" s="130">
        <v>92</v>
      </c>
      <c r="I63" s="131">
        <v>129</v>
      </c>
      <c r="J63" s="131">
        <v>162</v>
      </c>
      <c r="K63" s="131">
        <v>206</v>
      </c>
      <c r="L63" s="131">
        <v>239</v>
      </c>
      <c r="M63" s="132">
        <v>288</v>
      </c>
      <c r="N63" s="133">
        <v>60</v>
      </c>
      <c r="O63" s="131">
        <v>84</v>
      </c>
      <c r="P63" s="131">
        <v>106</v>
      </c>
      <c r="Q63" s="131">
        <v>134</v>
      </c>
      <c r="R63" s="131">
        <v>156</v>
      </c>
      <c r="S63" s="134">
        <v>188</v>
      </c>
      <c r="T63" s="135">
        <v>55</v>
      </c>
      <c r="U63" s="128">
        <v>77</v>
      </c>
      <c r="V63" s="128">
        <v>97</v>
      </c>
      <c r="W63" s="128">
        <v>123</v>
      </c>
      <c r="X63" s="128">
        <v>143</v>
      </c>
      <c r="Y63" s="136">
        <v>173</v>
      </c>
      <c r="Z63" s="130">
        <v>44</v>
      </c>
      <c r="AA63" s="131">
        <v>62</v>
      </c>
      <c r="AB63" s="131">
        <v>78</v>
      </c>
      <c r="AC63" s="131">
        <v>99</v>
      </c>
      <c r="AD63" s="131">
        <v>115</v>
      </c>
      <c r="AE63" s="132">
        <v>139</v>
      </c>
    </row>
    <row r="64" spans="1:32" ht="15.75" customHeight="1">
      <c r="A64" s="127" t="s">
        <v>5</v>
      </c>
      <c r="B64" s="128">
        <v>104</v>
      </c>
      <c r="C64" s="128">
        <v>142</v>
      </c>
      <c r="D64" s="128">
        <v>171</v>
      </c>
      <c r="E64" s="128">
        <v>200</v>
      </c>
      <c r="F64" s="128">
        <v>232</v>
      </c>
      <c r="G64" s="129">
        <v>282</v>
      </c>
      <c r="H64" s="130">
        <v>125</v>
      </c>
      <c r="I64" s="131">
        <v>171</v>
      </c>
      <c r="J64" s="131">
        <v>206</v>
      </c>
      <c r="K64" s="131">
        <v>240</v>
      </c>
      <c r="L64" s="131">
        <v>279</v>
      </c>
      <c r="M64" s="132">
        <v>339</v>
      </c>
      <c r="N64" s="133">
        <v>82</v>
      </c>
      <c r="O64" s="137">
        <v>111</v>
      </c>
      <c r="P64" s="131">
        <v>134</v>
      </c>
      <c r="Q64" s="131">
        <v>156</v>
      </c>
      <c r="R64" s="131">
        <v>181</v>
      </c>
      <c r="S64" s="134">
        <v>220</v>
      </c>
      <c r="T64" s="135">
        <v>75</v>
      </c>
      <c r="U64" s="128">
        <v>102</v>
      </c>
      <c r="V64" s="128">
        <v>123</v>
      </c>
      <c r="W64" s="128">
        <v>144</v>
      </c>
      <c r="X64" s="128">
        <v>167</v>
      </c>
      <c r="Y64" s="136">
        <v>203</v>
      </c>
      <c r="Z64" s="130">
        <v>60</v>
      </c>
      <c r="AA64" s="131">
        <v>82</v>
      </c>
      <c r="AB64" s="131">
        <v>99</v>
      </c>
      <c r="AC64" s="131">
        <v>116</v>
      </c>
      <c r="AD64" s="131">
        <v>134</v>
      </c>
      <c r="AE64" s="132">
        <v>163</v>
      </c>
    </row>
    <row r="65" spans="1:31" ht="15.75" customHeight="1">
      <c r="A65" s="127" t="s">
        <v>6</v>
      </c>
      <c r="B65" s="128">
        <v>130</v>
      </c>
      <c r="C65" s="128">
        <v>172</v>
      </c>
      <c r="D65" s="128">
        <v>205</v>
      </c>
      <c r="E65" s="128">
        <v>237</v>
      </c>
      <c r="F65" s="128">
        <v>284</v>
      </c>
      <c r="G65" s="129">
        <v>319</v>
      </c>
      <c r="H65" s="130">
        <v>156</v>
      </c>
      <c r="I65" s="131">
        <v>207</v>
      </c>
      <c r="J65" s="131">
        <v>246</v>
      </c>
      <c r="K65" s="131">
        <v>285</v>
      </c>
      <c r="L65" s="131">
        <v>341</v>
      </c>
      <c r="M65" s="132">
        <v>383</v>
      </c>
      <c r="N65" s="133">
        <v>102</v>
      </c>
      <c r="O65" s="131">
        <v>135</v>
      </c>
      <c r="P65" s="131">
        <v>160</v>
      </c>
      <c r="Q65" s="131">
        <v>185</v>
      </c>
      <c r="R65" s="131">
        <v>222</v>
      </c>
      <c r="S65" s="134">
        <v>249</v>
      </c>
      <c r="T65" s="135">
        <v>94</v>
      </c>
      <c r="U65" s="128">
        <v>124</v>
      </c>
      <c r="V65" s="128">
        <v>148</v>
      </c>
      <c r="W65" s="128">
        <v>171</v>
      </c>
      <c r="X65" s="128">
        <v>205</v>
      </c>
      <c r="Y65" s="136">
        <v>230</v>
      </c>
      <c r="Z65" s="130">
        <v>76</v>
      </c>
      <c r="AA65" s="131">
        <v>100</v>
      </c>
      <c r="AB65" s="131">
        <v>119</v>
      </c>
      <c r="AC65" s="131">
        <v>137</v>
      </c>
      <c r="AD65" s="131">
        <v>164</v>
      </c>
      <c r="AE65" s="132">
        <v>184</v>
      </c>
    </row>
    <row r="66" spans="1:31" ht="15.75" customHeight="1" thickBot="1">
      <c r="A66" s="138" t="s">
        <v>7</v>
      </c>
      <c r="B66" s="139">
        <v>178</v>
      </c>
      <c r="C66" s="139">
        <v>207</v>
      </c>
      <c r="D66" s="139">
        <v>241</v>
      </c>
      <c r="E66" s="139">
        <v>271</v>
      </c>
      <c r="F66" s="139">
        <v>315</v>
      </c>
      <c r="G66" s="140">
        <v>344</v>
      </c>
      <c r="H66" s="141">
        <v>214</v>
      </c>
      <c r="I66" s="142">
        <v>249</v>
      </c>
      <c r="J66" s="142">
        <v>290</v>
      </c>
      <c r="K66" s="142">
        <v>326</v>
      </c>
      <c r="L66" s="142">
        <v>378</v>
      </c>
      <c r="M66" s="143">
        <v>413</v>
      </c>
      <c r="N66" s="144">
        <v>139</v>
      </c>
      <c r="O66" s="142">
        <v>162</v>
      </c>
      <c r="P66" s="142">
        <v>188</v>
      </c>
      <c r="Q66" s="142">
        <v>212</v>
      </c>
      <c r="R66" s="142">
        <v>246</v>
      </c>
      <c r="S66" s="145">
        <v>269</v>
      </c>
      <c r="T66" s="146">
        <v>128</v>
      </c>
      <c r="U66" s="139">
        <v>149</v>
      </c>
      <c r="V66" s="139">
        <v>174</v>
      </c>
      <c r="W66" s="139">
        <v>195</v>
      </c>
      <c r="X66" s="139">
        <v>227</v>
      </c>
      <c r="Y66" s="147">
        <v>248</v>
      </c>
      <c r="Z66" s="141">
        <v>103</v>
      </c>
      <c r="AA66" s="142">
        <v>120</v>
      </c>
      <c r="AB66" s="142">
        <v>140</v>
      </c>
      <c r="AC66" s="142">
        <v>156</v>
      </c>
      <c r="AD66" s="142">
        <v>182</v>
      </c>
      <c r="AE66" s="143">
        <v>199</v>
      </c>
    </row>
    <row r="67" spans="1:31" ht="15.75" customHeight="1" thickBot="1">
      <c r="C67" s="76"/>
      <c r="D67" s="76"/>
      <c r="E67" s="76"/>
      <c r="F67" s="76"/>
      <c r="G67" s="76"/>
      <c r="H67" s="76"/>
      <c r="I67" s="76"/>
      <c r="J67" s="73"/>
      <c r="K67" s="74"/>
    </row>
    <row r="68" spans="1:31" ht="15.75" customHeight="1" thickBot="1">
      <c r="A68" s="104"/>
      <c r="B68" s="157" t="s">
        <v>81</v>
      </c>
      <c r="C68" s="158"/>
      <c r="D68" s="158"/>
      <c r="E68" s="158"/>
      <c r="F68" s="158"/>
      <c r="G68" s="159"/>
      <c r="H68" s="160" t="s">
        <v>80</v>
      </c>
      <c r="I68" s="161"/>
      <c r="J68" s="161"/>
      <c r="K68" s="161"/>
      <c r="L68" s="161"/>
      <c r="M68" s="162"/>
      <c r="N68" s="163" t="s">
        <v>88</v>
      </c>
      <c r="O68" s="158"/>
      <c r="P68" s="158"/>
      <c r="Q68" s="158"/>
      <c r="R68" s="158"/>
      <c r="S68" s="159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</row>
    <row r="69" spans="1:31" ht="15.75" customHeight="1">
      <c r="A69" s="86"/>
      <c r="B69" s="105" t="s">
        <v>82</v>
      </c>
      <c r="C69" s="106" t="s">
        <v>33</v>
      </c>
      <c r="D69" s="107" t="s">
        <v>34</v>
      </c>
      <c r="E69" s="108" t="s">
        <v>35</v>
      </c>
      <c r="F69" s="109" t="s">
        <v>83</v>
      </c>
      <c r="G69" s="110" t="s">
        <v>36</v>
      </c>
      <c r="H69" s="111" t="s">
        <v>82</v>
      </c>
      <c r="I69" s="106" t="s">
        <v>33</v>
      </c>
      <c r="J69" s="107" t="s">
        <v>34</v>
      </c>
      <c r="K69" s="108" t="s">
        <v>35</v>
      </c>
      <c r="L69" s="109" t="s">
        <v>83</v>
      </c>
      <c r="M69" s="112" t="s">
        <v>36</v>
      </c>
      <c r="N69" s="113" t="s">
        <v>82</v>
      </c>
      <c r="O69" s="106" t="s">
        <v>33</v>
      </c>
      <c r="P69" s="107" t="s">
        <v>34</v>
      </c>
      <c r="Q69" s="108" t="s">
        <v>35</v>
      </c>
      <c r="R69" s="109" t="s">
        <v>83</v>
      </c>
      <c r="S69" s="110" t="s">
        <v>36</v>
      </c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</row>
    <row r="70" spans="1:31" ht="15.75" customHeight="1">
      <c r="A70" s="87" t="s">
        <v>1</v>
      </c>
      <c r="B70" s="84">
        <v>10</v>
      </c>
      <c r="C70" s="84">
        <v>19</v>
      </c>
      <c r="D70" s="84">
        <v>29</v>
      </c>
      <c r="E70" s="84">
        <v>48</v>
      </c>
      <c r="F70" s="84">
        <v>64</v>
      </c>
      <c r="G70" s="84">
        <v>82</v>
      </c>
      <c r="H70" s="85">
        <f>T50-Z50</f>
        <v>2</v>
      </c>
      <c r="I70" s="85">
        <f t="shared" ref="I70:M70" si="12">U50-AA50</f>
        <v>4</v>
      </c>
      <c r="J70" s="85">
        <f t="shared" si="12"/>
        <v>7</v>
      </c>
      <c r="K70" s="85">
        <f t="shared" si="12"/>
        <v>11</v>
      </c>
      <c r="L70" s="85">
        <f t="shared" si="12"/>
        <v>15</v>
      </c>
      <c r="M70" s="85">
        <f t="shared" si="12"/>
        <v>19</v>
      </c>
      <c r="N70" s="84">
        <v>1</v>
      </c>
      <c r="O70" s="84">
        <v>2</v>
      </c>
      <c r="P70" s="84">
        <v>3</v>
      </c>
      <c r="Q70" s="84">
        <v>4</v>
      </c>
      <c r="R70" s="84">
        <v>5</v>
      </c>
      <c r="S70" s="84">
        <v>6</v>
      </c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</row>
    <row r="71" spans="1:31" ht="15.75" customHeight="1">
      <c r="A71" s="89" t="s">
        <v>2</v>
      </c>
      <c r="B71" s="84">
        <v>19</v>
      </c>
      <c r="C71" s="84">
        <v>32</v>
      </c>
      <c r="D71" s="84">
        <v>50</v>
      </c>
      <c r="E71" s="84">
        <v>64</v>
      </c>
      <c r="F71" s="84">
        <v>83</v>
      </c>
      <c r="G71" s="84">
        <v>101</v>
      </c>
      <c r="H71" s="85">
        <f t="shared" ref="H71:H76" si="13">T51-Z51</f>
        <v>4</v>
      </c>
      <c r="I71" s="85">
        <f t="shared" ref="I71:I76" si="14">U51-AA51</f>
        <v>7</v>
      </c>
      <c r="J71" s="85">
        <f t="shared" ref="J71:J76" si="15">V51-AB51</f>
        <v>12</v>
      </c>
      <c r="K71" s="85">
        <f t="shared" ref="K71:K76" si="16">W51-AC51</f>
        <v>15</v>
      </c>
      <c r="L71" s="85">
        <f t="shared" ref="L71:L76" si="17">X51-AD51</f>
        <v>19</v>
      </c>
      <c r="M71" s="85">
        <f t="shared" ref="M71:M76" si="18">Y51-AE51</f>
        <v>24</v>
      </c>
      <c r="N71" s="84">
        <v>2</v>
      </c>
      <c r="O71" s="84">
        <v>3</v>
      </c>
      <c r="P71" s="84">
        <v>4</v>
      </c>
      <c r="Q71" s="84">
        <v>5</v>
      </c>
      <c r="R71" s="84">
        <v>6</v>
      </c>
      <c r="S71" s="84">
        <v>7</v>
      </c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</row>
    <row r="72" spans="1:31" ht="15.75" customHeight="1">
      <c r="A72" s="90" t="s">
        <v>3</v>
      </c>
      <c r="B72" s="84">
        <v>29</v>
      </c>
      <c r="C72" s="84">
        <v>46</v>
      </c>
      <c r="D72" s="84">
        <v>66</v>
      </c>
      <c r="E72" s="84">
        <v>80</v>
      </c>
      <c r="F72" s="84">
        <v>100</v>
      </c>
      <c r="G72" s="84">
        <v>118</v>
      </c>
      <c r="H72" s="85">
        <f t="shared" si="13"/>
        <v>7</v>
      </c>
      <c r="I72" s="85">
        <f t="shared" si="14"/>
        <v>11</v>
      </c>
      <c r="J72" s="85">
        <f t="shared" si="15"/>
        <v>15</v>
      </c>
      <c r="K72" s="85">
        <f t="shared" si="16"/>
        <v>19</v>
      </c>
      <c r="L72" s="85">
        <f t="shared" si="17"/>
        <v>24</v>
      </c>
      <c r="M72" s="85">
        <f t="shared" si="18"/>
        <v>28</v>
      </c>
      <c r="N72" s="84">
        <v>3</v>
      </c>
      <c r="O72" s="84">
        <v>4</v>
      </c>
      <c r="P72" s="84">
        <v>5</v>
      </c>
      <c r="Q72" s="84">
        <v>6</v>
      </c>
      <c r="R72" s="84">
        <v>7</v>
      </c>
      <c r="S72" s="84">
        <v>8</v>
      </c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</row>
    <row r="73" spans="1:31" ht="15.75" customHeight="1">
      <c r="A73" s="91" t="s">
        <v>4</v>
      </c>
      <c r="B73" s="84">
        <v>46</v>
      </c>
      <c r="C73" s="84">
        <v>64</v>
      </c>
      <c r="D73" s="84">
        <v>81</v>
      </c>
      <c r="E73" s="84">
        <v>103</v>
      </c>
      <c r="F73" s="84">
        <v>119</v>
      </c>
      <c r="G73" s="84">
        <v>144</v>
      </c>
      <c r="H73" s="85">
        <f t="shared" si="13"/>
        <v>11</v>
      </c>
      <c r="I73" s="85">
        <f t="shared" si="14"/>
        <v>15</v>
      </c>
      <c r="J73" s="85">
        <f t="shared" si="15"/>
        <v>19</v>
      </c>
      <c r="K73" s="85">
        <f t="shared" si="16"/>
        <v>24</v>
      </c>
      <c r="L73" s="85">
        <f t="shared" si="17"/>
        <v>28</v>
      </c>
      <c r="M73" s="85">
        <f t="shared" si="18"/>
        <v>34</v>
      </c>
      <c r="N73" s="84">
        <v>4</v>
      </c>
      <c r="O73" s="84">
        <v>5</v>
      </c>
      <c r="P73" s="84">
        <v>6</v>
      </c>
      <c r="Q73" s="84">
        <v>7</v>
      </c>
      <c r="R73" s="84">
        <v>8</v>
      </c>
      <c r="S73" s="84">
        <v>9</v>
      </c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</row>
    <row r="74" spans="1:31" ht="15.75" customHeight="1">
      <c r="A74" s="92" t="s">
        <v>5</v>
      </c>
      <c r="B74" s="84">
        <v>62</v>
      </c>
      <c r="C74" s="84">
        <v>85</v>
      </c>
      <c r="D74" s="84">
        <v>103</v>
      </c>
      <c r="E74" s="84">
        <v>120</v>
      </c>
      <c r="F74" s="84">
        <v>139</v>
      </c>
      <c r="G74" s="84">
        <v>169</v>
      </c>
      <c r="H74" s="85">
        <f t="shared" si="13"/>
        <v>15</v>
      </c>
      <c r="I74" s="85">
        <f t="shared" si="14"/>
        <v>20</v>
      </c>
      <c r="J74" s="85">
        <f t="shared" si="15"/>
        <v>24</v>
      </c>
      <c r="K74" s="85">
        <f t="shared" si="16"/>
        <v>28</v>
      </c>
      <c r="L74" s="85">
        <f t="shared" si="17"/>
        <v>33</v>
      </c>
      <c r="M74" s="85">
        <f t="shared" si="18"/>
        <v>40</v>
      </c>
      <c r="N74" s="84">
        <v>5</v>
      </c>
      <c r="O74" s="84">
        <v>6</v>
      </c>
      <c r="P74" s="84">
        <v>7</v>
      </c>
      <c r="Q74" s="84">
        <v>8</v>
      </c>
      <c r="R74" s="84">
        <v>9</v>
      </c>
      <c r="S74" s="84">
        <v>10</v>
      </c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</row>
    <row r="75" spans="1:31" ht="15.75" customHeight="1">
      <c r="A75" s="93" t="s">
        <v>6</v>
      </c>
      <c r="B75" s="84">
        <v>78</v>
      </c>
      <c r="C75" s="84">
        <v>103</v>
      </c>
      <c r="D75" s="84">
        <v>123</v>
      </c>
      <c r="E75" s="84">
        <v>142</v>
      </c>
      <c r="F75" s="84">
        <v>170</v>
      </c>
      <c r="G75" s="84">
        <v>191</v>
      </c>
      <c r="H75" s="85">
        <f t="shared" si="13"/>
        <v>18</v>
      </c>
      <c r="I75" s="85">
        <f t="shared" si="14"/>
        <v>24</v>
      </c>
      <c r="J75" s="85">
        <f t="shared" si="15"/>
        <v>29</v>
      </c>
      <c r="K75" s="85">
        <f t="shared" si="16"/>
        <v>34</v>
      </c>
      <c r="L75" s="85">
        <f t="shared" si="17"/>
        <v>41</v>
      </c>
      <c r="M75" s="85">
        <f t="shared" si="18"/>
        <v>46</v>
      </c>
      <c r="N75" s="84">
        <v>6</v>
      </c>
      <c r="O75" s="84">
        <v>7</v>
      </c>
      <c r="P75" s="84">
        <v>8</v>
      </c>
      <c r="Q75" s="84">
        <v>9</v>
      </c>
      <c r="R75" s="84">
        <v>10</v>
      </c>
      <c r="S75" s="84">
        <v>11</v>
      </c>
    </row>
    <row r="76" spans="1:31" ht="15.75" customHeight="1" thickBot="1">
      <c r="A76" s="94" t="s">
        <v>7</v>
      </c>
      <c r="B76" s="84">
        <v>107</v>
      </c>
      <c r="C76" s="84">
        <v>124</v>
      </c>
      <c r="D76" s="84">
        <v>145</v>
      </c>
      <c r="E76" s="84">
        <v>163</v>
      </c>
      <c r="F76" s="84">
        <v>189</v>
      </c>
      <c r="G76" s="84">
        <v>206</v>
      </c>
      <c r="H76" s="85">
        <f t="shared" si="13"/>
        <v>25</v>
      </c>
      <c r="I76" s="85">
        <f t="shared" si="14"/>
        <v>29</v>
      </c>
      <c r="J76" s="85">
        <f t="shared" si="15"/>
        <v>34</v>
      </c>
      <c r="K76" s="85">
        <f t="shared" si="16"/>
        <v>39</v>
      </c>
      <c r="L76" s="85">
        <f t="shared" si="17"/>
        <v>45</v>
      </c>
      <c r="M76" s="85">
        <f t="shared" si="18"/>
        <v>49</v>
      </c>
      <c r="N76" s="84">
        <v>7</v>
      </c>
      <c r="O76" s="84">
        <v>8</v>
      </c>
      <c r="P76" s="84">
        <v>9</v>
      </c>
      <c r="Q76" s="84">
        <v>10</v>
      </c>
      <c r="R76" s="84">
        <v>11</v>
      </c>
      <c r="S76" s="84">
        <v>12</v>
      </c>
    </row>
    <row r="77" spans="1:31" ht="15.75" customHeight="1">
      <c r="C77" s="73"/>
      <c r="D77" s="74" t="s">
        <v>95</v>
      </c>
      <c r="E77" s="74"/>
      <c r="F77" s="74"/>
      <c r="G77" s="74"/>
      <c r="H77" s="73"/>
      <c r="I77" s="74"/>
      <c r="J77" s="73" t="s">
        <v>96</v>
      </c>
      <c r="K77" s="74"/>
      <c r="P77" t="s">
        <v>97</v>
      </c>
    </row>
    <row r="78" spans="1:31" ht="15.75" customHeight="1" thickBot="1">
      <c r="B78" s="119"/>
      <c r="C78" s="119"/>
      <c r="D78" s="119"/>
      <c r="E78" s="119"/>
      <c r="F78" s="119"/>
      <c r="G78" s="119"/>
      <c r="H78" s="73"/>
      <c r="I78" s="74"/>
      <c r="J78" s="73"/>
      <c r="K78" s="74"/>
    </row>
    <row r="79" spans="1:31" ht="15.75" customHeight="1" thickBot="1">
      <c r="A79" s="104"/>
      <c r="B79" s="157" t="s">
        <v>81</v>
      </c>
      <c r="C79" s="158"/>
      <c r="D79" s="158"/>
      <c r="E79" s="158"/>
      <c r="F79" s="158"/>
      <c r="G79" s="159"/>
      <c r="H79" s="73"/>
      <c r="I79" s="74"/>
      <c r="J79" s="73"/>
      <c r="K79" s="74"/>
    </row>
    <row r="80" spans="1:31" ht="15.75" customHeight="1">
      <c r="A80" s="86"/>
      <c r="B80" s="105" t="s">
        <v>82</v>
      </c>
      <c r="C80" s="106" t="s">
        <v>33</v>
      </c>
      <c r="D80" s="107" t="s">
        <v>34</v>
      </c>
      <c r="E80" s="108" t="s">
        <v>35</v>
      </c>
      <c r="F80" s="109" t="s">
        <v>83</v>
      </c>
      <c r="G80" s="110" t="s">
        <v>36</v>
      </c>
      <c r="H80" s="73"/>
      <c r="I80" s="74"/>
      <c r="J80" s="73"/>
      <c r="K80" s="74"/>
    </row>
    <row r="81" spans="1:14" ht="15.75" customHeight="1">
      <c r="A81" s="87" t="s">
        <v>1</v>
      </c>
      <c r="B81" s="84" t="s">
        <v>99</v>
      </c>
      <c r="C81" s="84" t="s">
        <v>100</v>
      </c>
      <c r="D81" s="84" t="s">
        <v>101</v>
      </c>
      <c r="E81" s="84" t="s">
        <v>102</v>
      </c>
      <c r="F81" s="84" t="s">
        <v>103</v>
      </c>
      <c r="G81" s="84" t="s">
        <v>104</v>
      </c>
      <c r="H81" s="73"/>
      <c r="I81" s="74"/>
      <c r="J81" s="74"/>
      <c r="K81" s="74"/>
      <c r="L81" s="74"/>
      <c r="M81" s="74"/>
      <c r="N81" s="74"/>
    </row>
    <row r="82" spans="1:14" ht="15.75" customHeight="1">
      <c r="A82" s="89" t="s">
        <v>2</v>
      </c>
      <c r="B82" s="84" t="s">
        <v>99</v>
      </c>
      <c r="C82" s="84" t="s">
        <v>100</v>
      </c>
      <c r="D82" s="84" t="s">
        <v>101</v>
      </c>
      <c r="E82" s="84" t="s">
        <v>102</v>
      </c>
      <c r="F82" s="84" t="s">
        <v>103</v>
      </c>
      <c r="G82" s="84" t="s">
        <v>104</v>
      </c>
      <c r="H82" s="73"/>
      <c r="I82" s="74"/>
      <c r="J82" s="74"/>
      <c r="K82" s="74"/>
      <c r="L82" s="74"/>
      <c r="M82" s="74"/>
      <c r="N82" s="74"/>
    </row>
    <row r="83" spans="1:14" ht="15.75" customHeight="1">
      <c r="A83" s="90" t="s">
        <v>3</v>
      </c>
      <c r="B83" s="84" t="s">
        <v>99</v>
      </c>
      <c r="C83" s="84" t="s">
        <v>100</v>
      </c>
      <c r="D83" s="84" t="s">
        <v>101</v>
      </c>
      <c r="E83" s="84" t="s">
        <v>102</v>
      </c>
      <c r="F83" s="84" t="s">
        <v>103</v>
      </c>
      <c r="G83" s="84" t="s">
        <v>104</v>
      </c>
      <c r="H83" s="73"/>
      <c r="I83" s="74"/>
      <c r="J83" s="74"/>
      <c r="K83" s="74"/>
      <c r="L83" s="74"/>
      <c r="M83" s="74"/>
      <c r="N83" s="74"/>
    </row>
    <row r="84" spans="1:14" ht="15.75" customHeight="1">
      <c r="A84" s="91" t="s">
        <v>4</v>
      </c>
      <c r="B84" s="84" t="s">
        <v>99</v>
      </c>
      <c r="C84" s="84" t="s">
        <v>100</v>
      </c>
      <c r="D84" s="84" t="s">
        <v>101</v>
      </c>
      <c r="E84" s="84" t="s">
        <v>102</v>
      </c>
      <c r="F84" s="84" t="s">
        <v>103</v>
      </c>
      <c r="G84" s="84" t="s">
        <v>104</v>
      </c>
      <c r="H84" s="73"/>
      <c r="I84" s="74"/>
      <c r="J84" s="74"/>
      <c r="K84" s="74"/>
      <c r="L84" s="74"/>
      <c r="M84" s="74"/>
      <c r="N84" s="74"/>
    </row>
    <row r="85" spans="1:14" ht="15.75" customHeight="1">
      <c r="A85" s="92" t="s">
        <v>5</v>
      </c>
      <c r="B85" s="84" t="s">
        <v>99</v>
      </c>
      <c r="C85" s="84" t="s">
        <v>100</v>
      </c>
      <c r="D85" s="84" t="s">
        <v>101</v>
      </c>
      <c r="E85" s="84" t="s">
        <v>102</v>
      </c>
      <c r="F85" s="84" t="s">
        <v>103</v>
      </c>
      <c r="G85" s="84" t="s">
        <v>104</v>
      </c>
      <c r="H85" s="76"/>
      <c r="I85" s="74"/>
      <c r="J85" s="74"/>
      <c r="K85" s="74"/>
      <c r="L85" s="74"/>
      <c r="M85" s="74"/>
      <c r="N85" s="74"/>
    </row>
    <row r="86" spans="1:14" ht="15.75" customHeight="1">
      <c r="A86" s="93" t="s">
        <v>6</v>
      </c>
      <c r="B86" s="84" t="s">
        <v>99</v>
      </c>
      <c r="C86" s="84" t="s">
        <v>100</v>
      </c>
      <c r="D86" s="84" t="s">
        <v>101</v>
      </c>
      <c r="E86" s="84" t="s">
        <v>102</v>
      </c>
      <c r="F86" s="84" t="s">
        <v>103</v>
      </c>
      <c r="G86" s="84" t="s">
        <v>104</v>
      </c>
      <c r="H86" s="73"/>
      <c r="I86" s="74"/>
      <c r="J86" s="74"/>
      <c r="K86" s="74"/>
      <c r="L86" s="74"/>
      <c r="M86" s="74"/>
      <c r="N86" s="74"/>
    </row>
    <row r="87" spans="1:14" ht="15.75" customHeight="1" thickBot="1">
      <c r="A87" s="94" t="s">
        <v>7</v>
      </c>
      <c r="B87" s="84" t="s">
        <v>100</v>
      </c>
      <c r="C87" s="84" t="s">
        <v>101</v>
      </c>
      <c r="D87" s="84" t="s">
        <v>102</v>
      </c>
      <c r="E87" s="84" t="s">
        <v>103</v>
      </c>
      <c r="F87" s="84" t="s">
        <v>104</v>
      </c>
      <c r="G87" s="84" t="s">
        <v>105</v>
      </c>
      <c r="H87" s="73"/>
      <c r="I87" s="74"/>
      <c r="J87" s="74"/>
      <c r="K87" s="74"/>
      <c r="L87" s="74"/>
      <c r="M87" s="74"/>
      <c r="N87" s="74"/>
    </row>
    <row r="88" spans="1:14" ht="15.75" customHeight="1">
      <c r="C88" s="75"/>
      <c r="D88" s="74" t="s">
        <v>98</v>
      </c>
      <c r="E88" s="74"/>
      <c r="F88" s="74"/>
      <c r="G88" s="74"/>
      <c r="H88" s="73"/>
      <c r="I88" s="74"/>
      <c r="J88" s="73"/>
      <c r="K88" s="74"/>
    </row>
    <row r="89" spans="1:14" ht="15.75" customHeight="1">
      <c r="C89" s="75"/>
      <c r="D89" s="74"/>
      <c r="E89" s="74"/>
      <c r="F89" s="74"/>
      <c r="G89" s="74"/>
      <c r="H89" s="73"/>
      <c r="I89" s="74"/>
      <c r="J89" s="73"/>
      <c r="K89" s="74"/>
    </row>
    <row r="90" spans="1:14" ht="15.75" customHeight="1">
      <c r="C90" s="75"/>
      <c r="D90" s="74"/>
      <c r="E90" s="74"/>
      <c r="F90" s="74"/>
      <c r="G90" s="74"/>
      <c r="H90" s="73"/>
      <c r="I90" s="74"/>
      <c r="J90" s="73"/>
      <c r="K90" s="74"/>
    </row>
    <row r="91" spans="1:14" ht="15.75" customHeight="1">
      <c r="C91" s="75"/>
      <c r="D91" s="74"/>
      <c r="E91" s="74"/>
      <c r="F91" s="74"/>
      <c r="G91" s="74"/>
      <c r="H91" s="73"/>
      <c r="I91" s="74"/>
      <c r="J91" s="73"/>
      <c r="K91" s="74"/>
    </row>
    <row r="92" spans="1:14" ht="15.75" customHeight="1">
      <c r="C92" s="75"/>
      <c r="D92" s="74"/>
      <c r="E92" s="74"/>
      <c r="F92" s="74"/>
      <c r="G92" s="74"/>
      <c r="H92" s="73"/>
      <c r="I92" s="74"/>
      <c r="J92" s="73"/>
      <c r="K92" s="74"/>
    </row>
    <row r="93" spans="1:14" ht="15.75" customHeight="1">
      <c r="C93" s="75"/>
      <c r="D93" s="74"/>
      <c r="E93" s="74"/>
      <c r="F93" s="74"/>
      <c r="G93" s="74"/>
      <c r="H93" s="73"/>
      <c r="I93" s="74"/>
      <c r="J93" s="73"/>
      <c r="K93" s="74"/>
    </row>
    <row r="94" spans="1:14" ht="15.75" customHeight="1">
      <c r="C94" s="73"/>
      <c r="D94" s="74"/>
      <c r="E94" s="74"/>
      <c r="F94" s="74"/>
      <c r="G94" s="74"/>
      <c r="H94" s="73"/>
      <c r="I94" s="74"/>
      <c r="J94" s="73"/>
      <c r="K94" s="74"/>
    </row>
  </sheetData>
  <dataConsolidate/>
  <mergeCells count="17">
    <mergeCell ref="H2:I2"/>
    <mergeCell ref="J2:K2"/>
    <mergeCell ref="L2:M2"/>
    <mergeCell ref="B48:G48"/>
    <mergeCell ref="H48:M48"/>
    <mergeCell ref="T48:Y48"/>
    <mergeCell ref="Z48:AE48"/>
    <mergeCell ref="B58:G58"/>
    <mergeCell ref="H58:M58"/>
    <mergeCell ref="N58:S58"/>
    <mergeCell ref="T58:Y58"/>
    <mergeCell ref="Z58:AE58"/>
    <mergeCell ref="B68:G68"/>
    <mergeCell ref="H68:M68"/>
    <mergeCell ref="N68:S68"/>
    <mergeCell ref="B79:G79"/>
    <mergeCell ref="N48:S48"/>
  </mergeCells>
  <pageMargins left="0" right="0" top="0" bottom="0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 AR Lourd</vt:lpstr>
      <vt:lpstr>all stat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PRUDHOMME Axel</cp:lastModifiedBy>
  <cp:revision/>
  <dcterms:created xsi:type="dcterms:W3CDTF">2020-02-09T12:53:25Z</dcterms:created>
  <dcterms:modified xsi:type="dcterms:W3CDTF">2020-02-11T15:57:52Z</dcterms:modified>
  <cp:category/>
  <cp:contentStatus/>
</cp:coreProperties>
</file>