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 1" sheetId="1" r:id="rId1"/>
  </sheets>
  <definedNames>
    <definedName name="AccessDatabase" hidden="1">"C:\Mes documents\epc1.mdb"</definedName>
  </definedNames>
  <calcPr calcId="145621"/>
</workbook>
</file>

<file path=xl/calcChain.xml><?xml version="1.0" encoding="utf-8"?>
<calcChain xmlns="http://schemas.openxmlformats.org/spreadsheetml/2006/main">
  <c r="E42" i="1" l="1"/>
  <c r="B40" i="1"/>
  <c r="C15" i="1"/>
  <c r="E41" i="1"/>
  <c r="E40" i="1"/>
  <c r="E39" i="1"/>
  <c r="E36" i="1"/>
  <c r="E35" i="1"/>
  <c r="C34" i="1"/>
  <c r="E34" i="1" s="1"/>
  <c r="E33" i="1"/>
  <c r="C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</calcChain>
</file>

<file path=xl/sharedStrings.xml><?xml version="1.0" encoding="utf-8"?>
<sst xmlns="http://schemas.openxmlformats.org/spreadsheetml/2006/main" count="93" uniqueCount="57">
  <si>
    <t>c</t>
  </si>
  <si>
    <t>i</t>
  </si>
  <si>
    <t>t</t>
  </si>
  <si>
    <t>nc</t>
  </si>
  <si>
    <t>f</t>
  </si>
  <si>
    <t>d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</si>
  <si>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</si>
  <si>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</si>
  <si>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</si>
  <si>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</si>
  <si>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</si>
  <si>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</si>
  <si>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</si>
  <si>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</si>
  <si>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</si>
  <si>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</si>
  <si>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</si>
  <si>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</si>
  <si>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</si>
  <si>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Donnée 14</t>
  </si>
  <si>
    <t>Donnée 15</t>
  </si>
  <si>
    <t>Donnée 16</t>
  </si>
  <si>
    <t>Donnée 17</t>
  </si>
  <si>
    <t>Donnée 18</t>
  </si>
  <si>
    <t>Donnée 19</t>
  </si>
  <si>
    <t>Donnée 20</t>
  </si>
  <si>
    <t>Donnée 21</t>
  </si>
  <si>
    <t>Donnée 22</t>
  </si>
  <si>
    <t>Donnée 23</t>
  </si>
  <si>
    <t>Donnée 24</t>
  </si>
  <si>
    <t>Donnée 25</t>
  </si>
  <si>
    <t>Donnée 26</t>
  </si>
  <si>
    <t>Donnée 27</t>
  </si>
  <si>
    <t>Donnée 28</t>
  </si>
  <si>
    <t>Donnée 29</t>
  </si>
  <si>
    <t>variable possible : c, nc, t</t>
  </si>
  <si>
    <t>variable possible : i, f</t>
  </si>
  <si>
    <t>Variable 1</t>
  </si>
  <si>
    <t>Variable 2</t>
  </si>
  <si>
    <t>Variable 3</t>
  </si>
  <si>
    <t>Variable 4</t>
  </si>
  <si>
    <t>Variable 5</t>
  </si>
  <si>
    <t>Variable 6</t>
  </si>
  <si>
    <t>Variable 7</t>
  </si>
  <si>
    <t>Variable 8</t>
  </si>
  <si>
    <t>Variable 9</t>
  </si>
  <si>
    <t>Variable 10</t>
  </si>
  <si>
    <t>x</t>
  </si>
  <si>
    <t>Variable possible : x, y, z</t>
  </si>
  <si>
    <t>TOTAL</t>
  </si>
  <si>
    <t>Jean</t>
  </si>
  <si>
    <t>Paul</t>
  </si>
  <si>
    <t>Louis</t>
  </si>
  <si>
    <t>Alfred</t>
  </si>
  <si>
    <t>Solution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</si>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</sst>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0%"/>
    <numFmt numFmtId="165" formatCode="0.0%"/>
    <numFmt numFmtId="166" formatCode="0.000%"/>
    <numFmt numFmtId="167" formatCode="_(* #,##0.00_);_(* \(#,##0.00\);_(* &quot;-&quot;??_);_(@_)"/>
    <numFmt numFmtId="168" formatCode="_(&quot;€&quot;* #,##0.00_);_(&quot;€&quot;* \(#,##0.00\);_(&quot;€&quot;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entury Gothic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0"/>
      <name val="Trebuchet MS"/>
      <family val="2"/>
    </font>
    <font>
      <sz val="11"/>
      <color indexed="60"/>
      <name val="Calibri"/>
      <family val="2"/>
    </font>
    <font>
      <sz val="12"/>
      <color theme="1"/>
      <name val="Times New Roman"/>
      <family val="2"/>
    </font>
    <font>
      <sz val="10"/>
      <color rgb="FF000000"/>
      <name val="Arial"/>
      <family val="2"/>
    </font>
    <font>
      <sz val="10"/>
      <name val="MS Sans Serif"/>
      <family val="2"/>
    </font>
    <font>
      <sz val="10"/>
      <color indexed="8"/>
      <name val="MS Sans Serif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15"/>
        <bgColor indexed="15"/>
      </patternFill>
    </fill>
    <fill>
      <patternFill patternType="solid">
        <fgColor indexed="55"/>
        <bgColor indexed="23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2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1" borderId="1" applyNumberFormat="0" applyAlignment="0" applyProtection="0"/>
    <xf numFmtId="0" fontId="7" fillId="0" borderId="2" applyNumberFormat="0" applyFill="0" applyAlignment="0" applyProtection="0"/>
    <xf numFmtId="0" fontId="3" fillId="22" borderId="3" applyNumberFormat="0" applyAlignment="0" applyProtection="0"/>
    <xf numFmtId="0" fontId="8" fillId="8" borderId="1" applyNumberForma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0" fillId="4" borderId="0" applyNumberFormat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68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23" borderId="0" applyNumberFormat="0" applyBorder="0" applyAlignment="0" applyProtection="0"/>
    <xf numFmtId="0" fontId="9" fillId="0" borderId="0"/>
    <xf numFmtId="0" fontId="11" fillId="0" borderId="0"/>
    <xf numFmtId="0" fontId="11" fillId="0" borderId="0"/>
    <xf numFmtId="0" fontId="13" fillId="0" borderId="0"/>
    <xf numFmtId="0" fontId="14" fillId="0" borderId="0"/>
    <xf numFmtId="0" fontId="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9" fillId="0" borderId="0" applyFont="0" applyFill="0" applyBorder="0" applyAlignment="0" applyProtection="0"/>
    <xf numFmtId="3" fontId="16" fillId="24" borderId="4" applyFont="0" applyBorder="0" applyAlignment="0">
      <protection locked="0"/>
    </xf>
    <xf numFmtId="0" fontId="17" fillId="5" borderId="0" applyNumberFormat="0" applyBorder="0" applyAlignment="0" applyProtection="0"/>
    <xf numFmtId="0" fontId="18" fillId="21" borderId="5" applyNumberFormat="0" applyAlignment="0" applyProtection="0"/>
    <xf numFmtId="0" fontId="19" fillId="0" borderId="0" applyNumberFormat="0" applyFill="0" applyBorder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25" borderId="10" applyNumberFormat="0" applyAlignment="0" applyProtection="0"/>
  </cellStyleXfs>
  <cellXfs count="17">
    <xf numFmtId="0" fontId="0" fillId="0" borderId="0" xfId="0"/>
    <xf numFmtId="0" fontId="2" fillId="0" borderId="0" xfId="0" applyFont="1" applyBorder="1" applyAlignment="1"/>
    <xf numFmtId="0" fontId="2" fillId="0" borderId="0" xfId="4" applyFont="1" applyBorder="1" applyAlignment="1"/>
    <xf numFmtId="10" fontId="0" fillId="0" borderId="0" xfId="3" applyNumberFormat="1" applyFont="1"/>
    <xf numFmtId="164" fontId="0" fillId="0" borderId="0" xfId="3" applyNumberFormat="1" applyFont="1"/>
    <xf numFmtId="165" fontId="0" fillId="0" borderId="0" xfId="3" applyNumberFormat="1" applyFont="1"/>
    <xf numFmtId="43" fontId="0" fillId="0" borderId="0" xfId="0" applyNumberFormat="1"/>
    <xf numFmtId="10" fontId="2" fillId="0" borderId="0" xfId="4" applyNumberFormat="1" applyFont="1" applyBorder="1" applyAlignment="1">
      <alignment horizontal="center"/>
    </xf>
    <xf numFmtId="43" fontId="2" fillId="0" borderId="0" xfId="1" applyFont="1" applyBorder="1" applyAlignment="1">
      <alignment horizontal="center"/>
    </xf>
    <xf numFmtId="0" fontId="2" fillId="2" borderId="11" xfId="4" applyFont="1" applyFill="1" applyBorder="1" applyAlignment="1">
      <alignment horizontal="center"/>
    </xf>
    <xf numFmtId="166" fontId="2" fillId="2" borderId="11" xfId="4" applyNumberFormat="1" applyFont="1" applyFill="1" applyBorder="1" applyAlignment="1">
      <alignment horizontal="center"/>
    </xf>
    <xf numFmtId="44" fontId="2" fillId="2" borderId="11" xfId="2" applyFont="1" applyFill="1" applyBorder="1" applyAlignment="1">
      <alignment horizontal="center"/>
    </xf>
    <xf numFmtId="164" fontId="2" fillId="2" borderId="11" xfId="4" applyNumberFormat="1" applyFont="1" applyFill="1" applyBorder="1" applyAlignment="1">
      <alignment horizontal="center"/>
    </xf>
    <xf numFmtId="2" fontId="2" fillId="2" borderId="11" xfId="4" applyNumberFormat="1" applyFont="1" applyFill="1" applyBorder="1" applyAlignment="1">
      <alignment horizontal="center"/>
    </xf>
    <xf numFmtId="0" fontId="2" fillId="2" borderId="11" xfId="4" applyNumberFormat="1" applyFont="1" applyFill="1" applyBorder="1" applyAlignment="1">
      <alignment horizontal="center"/>
    </xf>
    <xf numFmtId="44" fontId="25" fillId="0" borderId="11" xfId="0" applyNumberFormat="1" applyFont="1" applyBorder="1"/>
    <xf numFmtId="0" fontId="0" fillId="26" borderId="11" xfId="0" applyFill="1" applyBorder="1"/>
  </cellXfs>
  <cellStyles count="72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ellule liée 2" xfId="31"/>
    <cellStyle name="Commentaire 2" xfId="32"/>
    <cellStyle name="Entrée 2" xfId="33"/>
    <cellStyle name="Euro" xfId="34"/>
    <cellStyle name="Euro 2" xfId="35"/>
    <cellStyle name="Euro 3" xfId="36"/>
    <cellStyle name="Insatisfaisant 2" xfId="37"/>
    <cellStyle name="Milliers" xfId="1" builtinId="3"/>
    <cellStyle name="Milliers 2" xfId="38"/>
    <cellStyle name="Milliers 2 2" xfId="39"/>
    <cellStyle name="Milliers 3" xfId="40"/>
    <cellStyle name="Milliers 3 3" xfId="41"/>
    <cellStyle name="Milliers 3 3 2" xfId="42"/>
    <cellStyle name="Milliers 4" xfId="43"/>
    <cellStyle name="Milliers 4 2" xfId="44"/>
    <cellStyle name="Milliers 5" xfId="45"/>
    <cellStyle name="Monétaire" xfId="2" builtinId="4"/>
    <cellStyle name="Monétaire 2" xfId="46"/>
    <cellStyle name="Monétaire 2 2" xfId="47"/>
    <cellStyle name="Monétaire 3" xfId="48"/>
    <cellStyle name="Monétaire 3 3" xfId="49"/>
    <cellStyle name="Monétaire 3 3 2" xfId="50"/>
    <cellStyle name="Monétaire 4" xfId="51"/>
    <cellStyle name="Neutre 2" xfId="52"/>
    <cellStyle name="Normal" xfId="0" builtinId="0"/>
    <cellStyle name="Normal 2" xfId="53"/>
    <cellStyle name="Normal 2 2" xfId="54"/>
    <cellStyle name="Normal 2 3" xfId="55"/>
    <cellStyle name="Normal 3" xfId="56"/>
    <cellStyle name="Normal 3 2" xfId="4"/>
    <cellStyle name="Normal 4" xfId="57"/>
    <cellStyle name="Normal 5" xfId="58"/>
    <cellStyle name="Pourcentage" xfId="3" builtinId="5"/>
    <cellStyle name="Pourcentage 2" xfId="59"/>
    <cellStyle name="Pourcentage 2 2" xfId="60"/>
    <cellStyle name="Pourcentage 3" xfId="61"/>
    <cellStyle name="Saisie" xfId="62"/>
    <cellStyle name="Satisfaisant 2" xfId="63"/>
    <cellStyle name="Sortie 2" xfId="64"/>
    <cellStyle name="Texte explicatif 2" xfId="65"/>
    <cellStyle name="Titre 1 2" xfId="66"/>
    <cellStyle name="Titre 2 2" xfId="67"/>
    <cellStyle name="Titre 3 2" xfId="68"/>
    <cellStyle name="Titre 4 2" xfId="69"/>
    <cellStyle name="Total 2" xfId="70"/>
    <cellStyle name="Vérification 2" xfId="7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showZeros="0" tabSelected="1" zoomScale="90" zoomScaleNormal="90" workbookViewId="0">
      <selection activeCell="N4" sqref="N4"/>
    </sheetView>
  </sheetViews>
  <sheetFormatPr baseColWidth="10" defaultRowHeight="15" x14ac:dyDescent="0.25"/>
  <cols>
    <col min="1" max="1" width="17.85546875" customWidth="1"/>
    <col min="2" max="2" width="13.42578125" customWidth="1"/>
    <col min="3" max="3" width="12.140625" bestFit="1" customWidth="1"/>
    <col min="4" max="4" width="18.42578125" bestFit="1" customWidth="1"/>
    <col min="5" max="5" width="15" customWidth="1"/>
    <col min="6" max="7" width="11.42578125" customWidth="1"/>
  </cols>
  <sheetData>
    <row r="1" spans="1:14" ht="17.25" x14ac:dyDescent="0.3">
      <c r="A1" s="1"/>
      <c r="D1" s="2"/>
    </row>
    <row r="2" spans="1:14" x14ac:dyDescent="0.25">
      <c r="A2" t="s">
        <v>37</v>
      </c>
      <c r="B2" t="s">
        <v>0</v>
      </c>
      <c r="C2" t="s">
        <v>35</v>
      </c>
    </row>
    <row r="3" spans="1:14" x14ac:dyDescent="0.25">
      <c r="A3" t="s">
        <v>38</v>
      </c>
      <c r="B3" t="s">
        <v>1</v>
      </c>
      <c r="C3" t="s">
        <v>36</v>
      </c>
      <c r="H3" s="16"/>
      <c r="I3" s="16" t="s">
        <v>37</v>
      </c>
      <c r="J3" s="16" t="s">
        <v>38</v>
      </c>
      <c r="K3" s="16" t="s">
        <v>39</v>
      </c>
      <c r="L3" s="16" t="s">
        <v>40</v>
      </c>
      <c r="M3" s="16" t="s">
        <v>41</v>
      </c>
      <c r="N3" s="16" t="s">
        <v>54</v>
      </c>
    </row>
    <row r="4" spans="1:14" x14ac:dyDescent="0.25">
      <c r="A4" t="s">
        <v>39</v>
      </c>
      <c r="B4" t="s">
        <v>47</v>
      </c>
      <c r="C4" t="s">
        <v>48</v>
      </c>
      <c r="H4" s="16" t="s">
        <v>50</v>
      </c>
      <c r="I4" s="16" t="s">
        <v>0</v>
      </c>
      <c r="J4" s="16" t="s">
        <v>1</v>
      </c>
      <c r="K4" s="16" t="s">
        <v>47</v>
      </c>
      <c r="L4" s="16">
        <v>1000</v>
      </c>
      <c r="M4" s="16">
        <v>110</v>
      </c>
      <c r="N4" s="16"/>
    </row>
    <row r="5" spans="1:14" x14ac:dyDescent="0.25">
      <c r="A5" t="s">
        <v>40</v>
      </c>
      <c r="B5">
        <v>1500</v>
      </c>
      <c r="H5" s="16" t="s">
        <v>51</v>
      </c>
      <c r="I5" s="16" t="s">
        <v>0</v>
      </c>
      <c r="J5" s="16" t="s">
        <v>1</v>
      </c>
      <c r="K5" s="16" t="s">
        <v>55</v>
      </c>
      <c r="L5" s="16">
        <v>1100</v>
      </c>
      <c r="M5" s="16">
        <v>160</v>
      </c>
      <c r="N5" s="16"/>
    </row>
    <row r="6" spans="1:14" x14ac:dyDescent="0.25">
      <c r="A6" t="s">
        <v>41</v>
      </c>
      <c r="B6">
        <v>150</v>
      </c>
      <c r="H6" s="16" t="s">
        <v>52</v>
      </c>
      <c r="I6" s="16" t="s">
        <v>3</v>
      </c>
      <c r="J6" s="16" t="s">
        <v>4</v>
      </c>
      <c r="K6" s="16" t="s">
        <v>56</v>
      </c>
      <c r="L6" s="16">
        <v>1200</v>
      </c>
      <c r="M6" s="16">
        <v>140</v>
      </c>
      <c r="N6" s="16"/>
    </row>
    <row r="7" spans="1:14" x14ac:dyDescent="0.25">
      <c r="A7" t="s">
        <v>42</v>
      </c>
      <c r="B7">
        <v>170</v>
      </c>
      <c r="F7" s="6"/>
      <c r="H7" s="16" t="s">
        <v>53</v>
      </c>
      <c r="I7" s="16" t="s">
        <v>2</v>
      </c>
      <c r="J7" s="16" t="s">
        <v>4</v>
      </c>
      <c r="K7" s="16" t="s">
        <v>55</v>
      </c>
      <c r="L7" s="16">
        <v>1300</v>
      </c>
      <c r="M7" s="16">
        <v>130</v>
      </c>
      <c r="N7" s="16"/>
    </row>
    <row r="8" spans="1:14" ht="17.25" x14ac:dyDescent="0.3">
      <c r="A8" t="s">
        <v>43</v>
      </c>
      <c r="B8">
        <v>3400</v>
      </c>
      <c r="E8" s="7"/>
      <c r="F8" s="8"/>
    </row>
    <row r="9" spans="1:14" x14ac:dyDescent="0.25">
      <c r="A9" t="s">
        <v>44</v>
      </c>
      <c r="B9" s="3">
        <v>1.4999999999999999E-2</v>
      </c>
    </row>
    <row r="10" spans="1:14" x14ac:dyDescent="0.25">
      <c r="A10" t="s">
        <v>45</v>
      </c>
      <c r="B10" s="4">
        <v>4.0000000000000001E-3</v>
      </c>
    </row>
    <row r="11" spans="1:14" x14ac:dyDescent="0.25">
      <c r="A11" t="s">
        <v>46</v>
      </c>
      <c r="B11" s="5">
        <v>0.02</v>
      </c>
    </row>
    <row r="13" spans="1:14" ht="17.25" x14ac:dyDescent="0.3">
      <c r="A13" s="9" t="s">
        <v>6</v>
      </c>
      <c r="B13" s="9" t="s">
        <v>2</v>
      </c>
      <c r="C13" s="10">
        <v>0.01</v>
      </c>
      <c r="D13" s="10"/>
      <c r="E13" s="11">
        <f>IF(OR(B13="t",B13=$B$2),C13*$B$5+IF($B$5&lt;$B$8,0,D13*($B$5-$B$8)),0)</f>
        <v>15</v>
      </c>
    </row>
    <row r="14" spans="1:14" ht="17.25" x14ac:dyDescent="0.3">
      <c r="A14" s="9" t="s">
        <v>7</v>
      </c>
      <c r="B14" s="9" t="s">
        <v>2</v>
      </c>
      <c r="C14" s="10">
        <v>0.02</v>
      </c>
      <c r="D14" s="10"/>
      <c r="E14" s="11">
        <f>IF(OR(B14="t",B14=$B$2),C14*$B$5+IF($B$5&lt;$B$8,0,D14*($B$5-$B$8)),0)</f>
        <v>30</v>
      </c>
    </row>
    <row r="15" spans="1:14" ht="17.25" x14ac:dyDescent="0.3">
      <c r="A15" s="9" t="s">
        <v>8</v>
      </c>
      <c r="B15" s="9" t="s">
        <v>3</v>
      </c>
      <c r="C15" s="10">
        <f>B11</f>
        <v>0.02</v>
      </c>
      <c r="D15" s="10"/>
      <c r="E15" s="11">
        <f>IF(OR(B15="t",B15=$B$2),C15*$B$5+IF($B$5&lt;$B$8,0,D15*($B$5-$B$8)),0)</f>
        <v>0</v>
      </c>
    </row>
    <row r="16" spans="1:14" ht="17.25" x14ac:dyDescent="0.3">
      <c r="A16" s="9" t="s">
        <v>9</v>
      </c>
      <c r="B16" s="9" t="s">
        <v>0</v>
      </c>
      <c r="C16" s="10">
        <v>1.4999999999999999E-2</v>
      </c>
      <c r="D16" s="10"/>
      <c r="E16" s="11">
        <f>IF(OR(B16="t",B16=$B$2),C16*$B$5+IF($B$5&lt;$B$8,0,D16*($B$5-$B$8)),0)</f>
        <v>22.5</v>
      </c>
    </row>
    <row r="17" spans="1:5" ht="17.25" x14ac:dyDescent="0.3">
      <c r="A17" s="9" t="s">
        <v>10</v>
      </c>
      <c r="B17" s="9" t="s">
        <v>2</v>
      </c>
      <c r="C17" s="10">
        <v>1.2E-2</v>
      </c>
      <c r="D17" s="10"/>
      <c r="E17" s="11">
        <f>IF(OR(B17="t",B17=$B$2),C17*$B$5+IF($B$5&lt;$B$8,0,D17*($B$5-$B$8)),0)</f>
        <v>18</v>
      </c>
    </row>
    <row r="18" spans="1:5" ht="17.25" x14ac:dyDescent="0.3">
      <c r="A18" s="9" t="s">
        <v>11</v>
      </c>
      <c r="B18" s="9" t="s">
        <v>2</v>
      </c>
      <c r="C18" s="10">
        <v>0</v>
      </c>
      <c r="D18" s="10"/>
      <c r="E18" s="11">
        <f>IF(OR(B18="t",B18=$B$2),C18*$B$5+IF($B$5&lt;$B$8,0,D18*($B$5-$B$8)),0)</f>
        <v>0</v>
      </c>
    </row>
    <row r="19" spans="1:5" ht="17.25" x14ac:dyDescent="0.3">
      <c r="A19" s="9" t="s">
        <v>12</v>
      </c>
      <c r="B19" s="9" t="s">
        <v>2</v>
      </c>
      <c r="C19" s="10">
        <v>0.06</v>
      </c>
      <c r="D19" s="10"/>
      <c r="E19" s="11">
        <f>IF(OR(B19="t",B19=$B$2),IF($B$5&lt;$B$8,C19*$B$5,C19*$B$8),0)</f>
        <v>90</v>
      </c>
    </row>
    <row r="20" spans="1:5" ht="17.25" x14ac:dyDescent="0.3">
      <c r="A20" s="9" t="s">
        <v>13</v>
      </c>
      <c r="B20" s="9" t="s">
        <v>2</v>
      </c>
      <c r="C20" s="10">
        <v>0.05</v>
      </c>
      <c r="D20" s="10"/>
      <c r="E20" s="11">
        <f>IF(OR(B20="t",B20=$B$2),C20*$B$5,0)</f>
        <v>75</v>
      </c>
    </row>
    <row r="21" spans="1:5" ht="17.25" x14ac:dyDescent="0.3">
      <c r="A21" s="9" t="s">
        <v>14</v>
      </c>
      <c r="B21" s="9" t="s">
        <v>2</v>
      </c>
      <c r="C21" s="10">
        <v>0.04</v>
      </c>
      <c r="D21" s="10"/>
      <c r="E21" s="11">
        <f>IF(OR(B21="t",B21=$B$2),IF($B$5&lt;$B$8,C21*$B$5,C21*$B$8),0)</f>
        <v>60</v>
      </c>
    </row>
    <row r="22" spans="1:5" ht="17.25" x14ac:dyDescent="0.3">
      <c r="A22" s="9" t="s">
        <v>15</v>
      </c>
      <c r="B22" s="9" t="s">
        <v>2</v>
      </c>
      <c r="C22" s="10">
        <v>0.03</v>
      </c>
      <c r="D22" s="10"/>
      <c r="E22" s="11">
        <f>IF(OR(B22="t",B22=$B$2),C22*$B$5+IF($B$5&lt;$B$8,0,D22*($B$5-$B$8)),0)</f>
        <v>45</v>
      </c>
    </row>
    <row r="23" spans="1:5" ht="17.25" x14ac:dyDescent="0.3">
      <c r="A23" s="9" t="s">
        <v>16</v>
      </c>
      <c r="B23" s="9" t="s">
        <v>2</v>
      </c>
      <c r="C23" s="10">
        <v>0.02</v>
      </c>
      <c r="D23" s="10"/>
      <c r="E23" s="11">
        <f>IF(OR(B23="t",B23=$B$2),C23*$B$5+IF($B$5&lt;$B$8,0,D23*($B$5-$B$8)),0)</f>
        <v>30</v>
      </c>
    </row>
    <row r="24" spans="1:5" ht="17.25" x14ac:dyDescent="0.3">
      <c r="A24" s="9" t="s">
        <v>17</v>
      </c>
      <c r="B24" s="9" t="s">
        <v>2</v>
      </c>
      <c r="C24" s="10">
        <v>1.4999999999999999E-2</v>
      </c>
      <c r="D24" s="10"/>
      <c r="E24" s="11">
        <f>IF(OR(B24="t",B24=$B$2),C24*$B$5+IF($B$5&lt;$B$8,0,D24*($B$5-$B$8)),0)</f>
        <v>22.5</v>
      </c>
    </row>
    <row r="25" spans="1:5" ht="17.25" x14ac:dyDescent="0.3">
      <c r="A25" s="9" t="s">
        <v>18</v>
      </c>
      <c r="B25" s="9" t="s">
        <v>2</v>
      </c>
      <c r="C25" s="10">
        <v>0.04</v>
      </c>
      <c r="D25" s="10"/>
      <c r="E25" s="11">
        <f>IF(OR(B25="t",B25=$B$2),IF($B$5&lt;$B$8,C25*$B$5,C25*$B$8)+IF($B$5&lt;$B$8,0,D25*($B$5-$B$8)),0)</f>
        <v>60</v>
      </c>
    </row>
    <row r="26" spans="1:5" ht="17.25" x14ac:dyDescent="0.3">
      <c r="A26" s="9" t="s">
        <v>19</v>
      </c>
      <c r="B26" s="9" t="s">
        <v>2</v>
      </c>
      <c r="C26" s="10"/>
      <c r="D26" s="10">
        <v>0.1</v>
      </c>
      <c r="E26" s="11">
        <f>IF(OR(B26="t",B26=$B$2),C26*$B$5+IF($B$5&lt;$B$8,0,D26*($B$5-$B$8)),0)</f>
        <v>0</v>
      </c>
    </row>
    <row r="27" spans="1:5" ht="17.25" x14ac:dyDescent="0.3">
      <c r="A27" s="9" t="s">
        <v>20</v>
      </c>
      <c r="B27" s="9" t="s">
        <v>2</v>
      </c>
      <c r="C27" s="10">
        <v>1.2999999999999999E-2</v>
      </c>
      <c r="D27" s="10"/>
      <c r="E27" s="11">
        <f>IF(OR(B27="t",B27=$B$2),IF($B$5&lt;$B$8,C27*$B$5,C27*$B$8)+IF($B$5&lt;$B$8,0,D27*($B$5-$B$8)),0)</f>
        <v>19.5</v>
      </c>
    </row>
    <row r="28" spans="1:5" ht="17.25" x14ac:dyDescent="0.3">
      <c r="A28" s="9" t="s">
        <v>21</v>
      </c>
      <c r="B28" s="9" t="s">
        <v>2</v>
      </c>
      <c r="C28" s="10"/>
      <c r="D28" s="10">
        <v>1.6E-2</v>
      </c>
      <c r="E28" s="11">
        <f>IF(OR(B28="t",B28=$B$2),C28*$B$5+IF($B$5&lt;$B$8,0,D28*($B$5-$B$8)),0)</f>
        <v>0</v>
      </c>
    </row>
    <row r="29" spans="1:5" ht="17.25" x14ac:dyDescent="0.3">
      <c r="A29" s="9" t="s">
        <v>22</v>
      </c>
      <c r="B29" s="9" t="s">
        <v>0</v>
      </c>
      <c r="C29" s="10">
        <v>2E-3</v>
      </c>
      <c r="D29" s="10"/>
      <c r="E29" s="11">
        <f>IF(OR(B29="t",B29=$B$2),IF($B$5&lt;$B$8,C29*$B$5,C29*$B$8)+IF($B$5&lt;$B$8,0,D29*($B$5-$B$8)),0)</f>
        <v>3</v>
      </c>
    </row>
    <row r="30" spans="1:5" ht="17.25" x14ac:dyDescent="0.3">
      <c r="A30" s="9" t="s">
        <v>23</v>
      </c>
      <c r="B30" s="9" t="s">
        <v>0</v>
      </c>
      <c r="C30" s="10"/>
      <c r="D30" s="10">
        <v>2E-3</v>
      </c>
      <c r="E30" s="11">
        <f>IF(OR(B30="t",B30=$B$2),C30*$B$5+IF($B$5&lt;$B$8,0,D30*($B$5-$B$8)),0)</f>
        <v>0</v>
      </c>
    </row>
    <row r="31" spans="1:5" ht="17.25" x14ac:dyDescent="0.3">
      <c r="A31" s="9" t="s">
        <v>24</v>
      </c>
      <c r="B31" s="9" t="s">
        <v>0</v>
      </c>
      <c r="C31" s="10">
        <v>3.0000000000000001E-3</v>
      </c>
      <c r="D31" s="10"/>
      <c r="E31" s="11">
        <f>IF(OR(B31="t",B31=$B$2),IF($B$5&lt;$B$8,C31*$B$5,C31*$B$8)+IF($B$5&lt;$B$8,0,D31*($B$5-$B$8)),0)</f>
        <v>4.5</v>
      </c>
    </row>
    <row r="32" spans="1:5" ht="17.25" x14ac:dyDescent="0.3">
      <c r="A32" s="9" t="s">
        <v>25</v>
      </c>
      <c r="B32" s="9" t="s">
        <v>0</v>
      </c>
      <c r="C32" s="10"/>
      <c r="D32" s="10">
        <v>7.0000000000000001E-3</v>
      </c>
      <c r="E32" s="11">
        <f>IF(OR(B32="t",B32=$B$2),C32*$B$5+IF($B$5&lt;$B$8,0,D32*($B$5-$B$8)),0)</f>
        <v>0</v>
      </c>
    </row>
    <row r="33" spans="1:5" ht="17.25" x14ac:dyDescent="0.3">
      <c r="A33" s="9" t="s">
        <v>26</v>
      </c>
      <c r="B33" s="9" t="s">
        <v>3</v>
      </c>
      <c r="C33" s="12">
        <f>B10</f>
        <v>4.0000000000000001E-3</v>
      </c>
      <c r="D33" s="10"/>
      <c r="E33" s="11">
        <f>IF(OR(B33="t",B33=$B$2),C33*$B$5+IF($B$5&lt;$B$8,0,D33*($B$5-$B$8)),0)</f>
        <v>0</v>
      </c>
    </row>
    <row r="34" spans="1:5" ht="17.25" x14ac:dyDescent="0.3">
      <c r="A34" s="9" t="s">
        <v>27</v>
      </c>
      <c r="B34" s="9" t="s">
        <v>0</v>
      </c>
      <c r="C34" s="10">
        <f>B9</f>
        <v>1.4999999999999999E-2</v>
      </c>
      <c r="D34" s="10"/>
      <c r="E34" s="11">
        <f>IF(OR(B34="t",B34=$B$2),IF($B$5&lt;$B$8,C34*$B$5,C34*$B$8),0)</f>
        <v>22.5</v>
      </c>
    </row>
    <row r="35" spans="1:5" ht="17.25" x14ac:dyDescent="0.3">
      <c r="A35" s="9" t="s">
        <v>28</v>
      </c>
      <c r="B35" s="9" t="s">
        <v>1</v>
      </c>
      <c r="C35" s="10">
        <v>0.01</v>
      </c>
      <c r="D35" s="10"/>
      <c r="E35" s="11">
        <f>IF(AND(B35=$B$3,B4="CDI"),C35*$B$8,0)</f>
        <v>0</v>
      </c>
    </row>
    <row r="36" spans="1:5" ht="17.25" x14ac:dyDescent="0.3">
      <c r="A36" s="9" t="s">
        <v>29</v>
      </c>
      <c r="B36" s="9" t="s">
        <v>4</v>
      </c>
      <c r="C36" s="10"/>
      <c r="D36" s="10"/>
      <c r="E36" s="11">
        <f>IF(AND(B36=$B$3,B4="CDI"),C36*$B$8,0)</f>
        <v>0</v>
      </c>
    </row>
    <row r="37" spans="1:5" ht="17.25" x14ac:dyDescent="0.3">
      <c r="A37" s="9" t="s">
        <v>30</v>
      </c>
      <c r="B37" s="9"/>
      <c r="C37" s="10"/>
      <c r="D37" s="10"/>
      <c r="E37" s="11"/>
    </row>
    <row r="38" spans="1:5" ht="17.25" x14ac:dyDescent="0.3">
      <c r="A38" s="9" t="s">
        <v>31</v>
      </c>
      <c r="B38" s="9"/>
      <c r="C38" s="10"/>
      <c r="D38" s="10"/>
      <c r="E38" s="11"/>
    </row>
    <row r="39" spans="1:5" ht="17.25" x14ac:dyDescent="0.3">
      <c r="A39" s="9" t="s">
        <v>32</v>
      </c>
      <c r="B39" s="9" t="s">
        <v>5</v>
      </c>
      <c r="C39" s="10">
        <v>0.01</v>
      </c>
      <c r="D39" s="10"/>
      <c r="E39" s="11">
        <f>IF(B39=B4,C39*$B$5+IF($B$5&lt;$B$8,0,D39*($B$5-$B$8)),0)</f>
        <v>0</v>
      </c>
    </row>
    <row r="40" spans="1:5" ht="17.25" x14ac:dyDescent="0.3">
      <c r="A40" s="13" t="s">
        <v>33</v>
      </c>
      <c r="B40" s="13">
        <f>B7-35*13/3</f>
        <v>18.333333333333343</v>
      </c>
      <c r="C40" s="14">
        <v>-1.5</v>
      </c>
      <c r="D40" s="14"/>
      <c r="E40" s="11">
        <f>IF(AND(B4&lt;&gt;"CDI",B4&lt;&gt;"CDD"),0,IF(B40=0,0,$B$40*C40))</f>
        <v>0</v>
      </c>
    </row>
    <row r="41" spans="1:5" ht="17.25" x14ac:dyDescent="0.3">
      <c r="A41" s="9" t="s">
        <v>34</v>
      </c>
      <c r="B41" s="9"/>
      <c r="C41" s="10"/>
      <c r="D41" s="10"/>
      <c r="E41" s="11">
        <f>-IF(B5&gt;(18473/12*1.6),0,IF(0.3205/0.6*(1.6*(18473+B40*10.15*12)/(B5*12)-1)&gt;0.3205,B5*0.3205,0.3205/0.6*(1.6*(18473+B40*10.15*12)/(B5*12)-1)*B5))</f>
        <v>-480.75</v>
      </c>
    </row>
    <row r="42" spans="1:5" ht="42.75" customHeight="1" x14ac:dyDescent="0.3">
      <c r="D42" s="15" t="s">
        <v>49</v>
      </c>
      <c r="E42" s="15">
        <f>SUM(E13:E41)</f>
        <v>36.75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 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RASTIT</dc:creator>
  <cp:lastModifiedBy>Bertrand RASTIT</cp:lastModifiedBy>
  <dcterms:created xsi:type="dcterms:W3CDTF">2020-02-11T15:00:32Z</dcterms:created>
  <dcterms:modified xsi:type="dcterms:W3CDTF">2020-02-11T15:15:36Z</dcterms:modified>
</cp:coreProperties>
</file>