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aveExternalLinkValues="0" codeName="ThisWorkbook" defaultThemeVersion="124226"/>
  <bookViews>
    <workbookView xWindow="240" yWindow="105" windowWidth="14805" windowHeight="8010" tabRatio="744"/>
  </bookViews>
  <sheets>
    <sheet name="BASE" sheetId="1" r:id="rId1"/>
    <sheet name="RECAP" sheetId="2" r:id="rId2"/>
    <sheet name="GLOBALE" sheetId="3" r:id="rId3"/>
    <sheet name="JOURNAL" sheetId="4" r:id="rId4"/>
    <sheet name="HYPPO" sheetId="5" r:id="rId5"/>
    <sheet name="KABAKO" sheetId="6" r:id="rId6"/>
    <sheet name="SPHNIX" sheetId="7" r:id="rId7"/>
    <sheet name="REVANCHE" sheetId="8" r:id="rId8"/>
    <sheet name="DIRECTRICE" sheetId="9" r:id="rId9"/>
    <sheet name="MOUSSO TV" sheetId="10" r:id="rId10"/>
  </sheets>
  <definedNames>
    <definedName name="_xlnm._FilterDatabase" localSheetId="0" hidden="1">BASE!$D$5:$E$5</definedName>
    <definedName name="_xlnm._FilterDatabase" localSheetId="3" hidden="1">JOURNAL!$B$4:$L$1085</definedName>
    <definedName name="CODESJOURNAUX">OFFSET(BASE!$L$6,,,COUNTA(BASE!$L:$L)-1)</definedName>
    <definedName name="DATE">OFFSET(JOURNAL!$C$9,,,COUNTA(JOURNAL!$C:$C)-6)</definedName>
    <definedName name="DECAISSE">OFFSET(JOURNAL!$J$9,,,COUNTA(DATE))</definedName>
    <definedName name="ENCAISSE">OFFSET(JOURNAL!$I$9,,,COUNTA(DATE))</definedName>
    <definedName name="NATURE">OFFSET(BASE!$T$6,,,COUNTA(BASE!$T:$T)-1)</definedName>
    <definedName name="TYPE">OFFSET(JOURNAL!$K$9,,,COUNTA(JOURNAL!$K:$K)-5)</definedName>
    <definedName name="TYPEDEP">OFFSET(BASE!$N$6,,,COUNTA(BASE!$N:$N,)-2)</definedName>
    <definedName name="Z_68D975E7_2D6B_4774_9785_FDC66DC8FF59_.wvu.FilterData" localSheetId="0" hidden="1">BASE!$D$5:$E$5</definedName>
    <definedName name="Z_68D975E7_2D6B_4774_9785_FDC66DC8FF59_.wvu.FilterData" localSheetId="3" hidden="1">JOURNAL!$B$4:$L$1085</definedName>
  </definedNames>
  <calcPr calcId="144525"/>
  <customWorkbookViews>
    <customWorkbookView name="Utilisateur Windows - Affichage personnalisé" guid="{68D975E7-2D6B-4774-9785-FDC66DC8FF59}" mergeInterval="0" personalView="1" maximized="1" windowWidth="1362" windowHeight="581" tabRatio="744" activeSheetId="5"/>
  </customWorkbookViews>
</workbook>
</file>

<file path=xl/calcChain.xml><?xml version="1.0" encoding="utf-8"?>
<calcChain xmlns="http://schemas.openxmlformats.org/spreadsheetml/2006/main">
  <c r="I17" i="8" l="1"/>
  <c r="H5" i="8" s="1"/>
  <c r="H17" i="8"/>
  <c r="H4" i="8"/>
  <c r="I17" i="7"/>
  <c r="H5" i="7" s="1"/>
  <c r="H17" i="7"/>
  <c r="H4" i="7"/>
  <c r="I17" i="6"/>
  <c r="H17" i="6"/>
  <c r="H5" i="6"/>
  <c r="H4" i="6"/>
  <c r="I27" i="5"/>
  <c r="H27" i="5"/>
  <c r="H5" i="5" s="1"/>
  <c r="H6" i="5"/>
  <c r="C9" i="3"/>
  <c r="B1083" i="4"/>
  <c r="B1084" i="4"/>
  <c r="B1085" i="4"/>
  <c r="D9" i="3" l="1"/>
  <c r="E9" i="3" s="1"/>
  <c r="A13" i="10"/>
  <c r="A9" i="10"/>
  <c r="A10" i="10"/>
  <c r="A11" i="10"/>
  <c r="A12" i="10"/>
  <c r="A8" i="10"/>
  <c r="A7" i="10"/>
  <c r="B163" i="4"/>
  <c r="B162" i="4"/>
  <c r="G12" i="10"/>
  <c r="G11" i="10"/>
  <c r="G10" i="10"/>
  <c r="G9" i="10"/>
  <c r="G7" i="10" l="1"/>
  <c r="B610" i="4" l="1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E1" i="3" l="1"/>
  <c r="C5" i="3"/>
  <c r="C6" i="3"/>
  <c r="D6" i="3" s="1"/>
  <c r="C7" i="3"/>
  <c r="C8" i="3"/>
  <c r="D8" i="3" s="1"/>
  <c r="C4" i="3"/>
  <c r="D7" i="3" l="1"/>
  <c r="E7" i="3" s="1"/>
  <c r="H6" i="7" s="1"/>
  <c r="E8" i="3"/>
  <c r="H6" i="8" s="1"/>
  <c r="E6" i="3"/>
  <c r="H6" i="6" s="1"/>
  <c r="D5" i="3"/>
  <c r="E5" i="3" s="1"/>
  <c r="J128" i="4" l="1"/>
  <c r="D4" i="3" s="1"/>
  <c r="E4" i="3" s="1"/>
  <c r="H7" i="5" s="1"/>
  <c r="D12" i="3" l="1"/>
  <c r="B9" i="4"/>
  <c r="B19" i="4"/>
  <c r="B20" i="4"/>
  <c r="B21" i="4"/>
  <c r="B22" i="4"/>
  <c r="B23" i="4"/>
  <c r="B24" i="4"/>
  <c r="B25" i="4"/>
  <c r="B26" i="4"/>
  <c r="B27" i="4"/>
  <c r="B28" i="4"/>
  <c r="B31" i="4"/>
  <c r="B32" i="4"/>
  <c r="B33" i="4"/>
  <c r="B34" i="4"/>
  <c r="B35" i="4"/>
  <c r="B36" i="4"/>
  <c r="B37" i="4"/>
  <c r="B38" i="4"/>
  <c r="B39" i="4"/>
  <c r="B40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2" i="4"/>
  <c r="B63" i="4"/>
  <c r="B64" i="4"/>
  <c r="B65" i="4"/>
  <c r="B66" i="4"/>
  <c r="B67" i="4"/>
  <c r="B68" i="4"/>
  <c r="B69" i="4"/>
  <c r="B70" i="4"/>
  <c r="B71" i="4"/>
  <c r="B72" i="4"/>
  <c r="B73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6" i="4"/>
  <c r="B157" i="4"/>
  <c r="B158" i="4"/>
  <c r="B159" i="4"/>
  <c r="B160" i="4"/>
  <c r="B161" i="4"/>
  <c r="B164" i="4"/>
  <c r="B165" i="4"/>
  <c r="B166" i="4"/>
  <c r="B6" i="4"/>
  <c r="B29" i="4"/>
  <c r="B30" i="4"/>
  <c r="B60" i="4"/>
  <c r="B61" i="4"/>
  <c r="B91" i="4"/>
  <c r="B92" i="4"/>
  <c r="B132" i="4"/>
  <c r="B133" i="4"/>
  <c r="B167" i="4"/>
  <c r="B168" i="4"/>
  <c r="B7" i="4"/>
  <c r="B10" i="4"/>
  <c r="B11" i="4"/>
  <c r="B41" i="4"/>
  <c r="B74" i="4"/>
  <c r="B75" i="4"/>
  <c r="B76" i="4"/>
  <c r="B154" i="4"/>
  <c r="B155" i="4"/>
  <c r="B8" i="4"/>
  <c r="B12" i="4"/>
  <c r="B13" i="4"/>
  <c r="B14" i="4"/>
  <c r="B15" i="4"/>
  <c r="B16" i="4"/>
  <c r="B17" i="4"/>
  <c r="B1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5" i="4"/>
  <c r="C6" i="2" l="1"/>
  <c r="I23" i="2"/>
  <c r="Q7" i="3"/>
  <c r="Q11" i="3"/>
  <c r="Q15" i="3"/>
  <c r="K6" i="3"/>
  <c r="K10" i="3"/>
  <c r="K14" i="3"/>
  <c r="Q9" i="3"/>
  <c r="Q8" i="3"/>
  <c r="Q12" i="3"/>
  <c r="Q4" i="3"/>
  <c r="K7" i="3"/>
  <c r="W7" i="3" s="1"/>
  <c r="K11" i="3"/>
  <c r="W11" i="3" s="1"/>
  <c r="K15" i="3"/>
  <c r="W15" i="3" s="1"/>
  <c r="Q5" i="3"/>
  <c r="Q13" i="3"/>
  <c r="Q6" i="3"/>
  <c r="K8" i="3"/>
  <c r="K4" i="3"/>
  <c r="K5" i="3"/>
  <c r="Q10" i="3"/>
  <c r="K9" i="3"/>
  <c r="W9" i="3" s="1"/>
  <c r="Q14" i="3"/>
  <c r="K12" i="3"/>
  <c r="W12" i="3" s="1"/>
  <c r="K13" i="3"/>
  <c r="O7" i="3"/>
  <c r="O11" i="3"/>
  <c r="O15" i="3"/>
  <c r="I6" i="3"/>
  <c r="I10" i="3"/>
  <c r="I14" i="3"/>
  <c r="O8" i="3"/>
  <c r="O12" i="3"/>
  <c r="O4" i="3"/>
  <c r="I7" i="3"/>
  <c r="I11" i="3"/>
  <c r="I15" i="3"/>
  <c r="O9" i="3"/>
  <c r="I8" i="3"/>
  <c r="I4" i="3"/>
  <c r="O5" i="3"/>
  <c r="I5" i="3"/>
  <c r="O10" i="3"/>
  <c r="I9" i="3"/>
  <c r="O13" i="3"/>
  <c r="I12" i="3"/>
  <c r="O14" i="3"/>
  <c r="I13" i="3"/>
  <c r="O6" i="3"/>
  <c r="P7" i="3"/>
  <c r="P11" i="3"/>
  <c r="P15" i="3"/>
  <c r="J6" i="3"/>
  <c r="J10" i="3"/>
  <c r="J14" i="3"/>
  <c r="P5" i="3"/>
  <c r="P13" i="3"/>
  <c r="P8" i="3"/>
  <c r="P12" i="3"/>
  <c r="P4" i="3"/>
  <c r="J7" i="3"/>
  <c r="J11" i="3"/>
  <c r="J15" i="3"/>
  <c r="P9" i="3"/>
  <c r="P10" i="3"/>
  <c r="J12" i="3"/>
  <c r="J8" i="3"/>
  <c r="P6" i="3"/>
  <c r="P14" i="3"/>
  <c r="J5" i="3"/>
  <c r="V5" i="3" s="1"/>
  <c r="J13" i="3"/>
  <c r="J9" i="3"/>
  <c r="V9" i="3" s="1"/>
  <c r="J4" i="3"/>
  <c r="N7" i="3"/>
  <c r="N11" i="3"/>
  <c r="N15" i="3"/>
  <c r="H6" i="3"/>
  <c r="H10" i="3"/>
  <c r="H14" i="3"/>
  <c r="H15" i="3"/>
  <c r="T15" i="3" s="1"/>
  <c r="N8" i="3"/>
  <c r="N12" i="3"/>
  <c r="N4" i="3"/>
  <c r="H7" i="3"/>
  <c r="T7" i="3" s="1"/>
  <c r="H11" i="3"/>
  <c r="T11" i="3" s="1"/>
  <c r="N5" i="3"/>
  <c r="N13" i="3"/>
  <c r="H12" i="3"/>
  <c r="N9" i="3"/>
  <c r="H4" i="3"/>
  <c r="H8" i="3"/>
  <c r="N10" i="3"/>
  <c r="N6" i="3"/>
  <c r="N14" i="3"/>
  <c r="H5" i="3"/>
  <c r="H13" i="3"/>
  <c r="H9" i="3"/>
  <c r="T9" i="3" s="1"/>
  <c r="S7" i="3"/>
  <c r="S11" i="3"/>
  <c r="S15" i="3"/>
  <c r="M6" i="3"/>
  <c r="M10" i="3"/>
  <c r="M14" i="3"/>
  <c r="S5" i="3"/>
  <c r="S13" i="3"/>
  <c r="S8" i="3"/>
  <c r="S12" i="3"/>
  <c r="S4" i="3"/>
  <c r="M7" i="3"/>
  <c r="M11" i="3"/>
  <c r="M15" i="3"/>
  <c r="S9" i="3"/>
  <c r="S14" i="3"/>
  <c r="M8" i="3"/>
  <c r="Y8" i="3" s="1"/>
  <c r="M4" i="3"/>
  <c r="M12" i="3"/>
  <c r="S10" i="3"/>
  <c r="M5" i="3"/>
  <c r="M9" i="3"/>
  <c r="S6" i="3"/>
  <c r="M13" i="3"/>
  <c r="Y13" i="3" s="1"/>
  <c r="R7" i="3"/>
  <c r="R11" i="3"/>
  <c r="R15" i="3"/>
  <c r="L6" i="3"/>
  <c r="L10" i="3"/>
  <c r="L14" i="3"/>
  <c r="R13" i="3"/>
  <c r="R8" i="3"/>
  <c r="R12" i="3"/>
  <c r="R4" i="3"/>
  <c r="L7" i="3"/>
  <c r="L11" i="3"/>
  <c r="L15" i="3"/>
  <c r="R5" i="3"/>
  <c r="R9" i="3"/>
  <c r="L12" i="3"/>
  <c r="L4" i="3"/>
  <c r="R14" i="3"/>
  <c r="R6" i="3"/>
  <c r="L5" i="3"/>
  <c r="L13" i="3"/>
  <c r="R10" i="3"/>
  <c r="L8" i="3"/>
  <c r="L9" i="3"/>
  <c r="P7" i="2"/>
  <c r="P9" i="2"/>
  <c r="P11" i="2"/>
  <c r="P13" i="2"/>
  <c r="P15" i="2"/>
  <c r="P17" i="2"/>
  <c r="O7" i="2"/>
  <c r="O9" i="2"/>
  <c r="O11" i="2"/>
  <c r="O13" i="2"/>
  <c r="O15" i="2"/>
  <c r="O17" i="2"/>
  <c r="P8" i="2"/>
  <c r="P10" i="2"/>
  <c r="P12" i="2"/>
  <c r="P14" i="2"/>
  <c r="P16" i="2"/>
  <c r="P6" i="2"/>
  <c r="O8" i="2"/>
  <c r="O10" i="2"/>
  <c r="O12" i="2"/>
  <c r="O14" i="2"/>
  <c r="O16" i="2"/>
  <c r="O6" i="2"/>
  <c r="I7" i="2"/>
  <c r="I9" i="2"/>
  <c r="I11" i="2"/>
  <c r="I13" i="2"/>
  <c r="I15" i="2"/>
  <c r="I17" i="2"/>
  <c r="J8" i="2"/>
  <c r="J10" i="2"/>
  <c r="J12" i="2"/>
  <c r="J14" i="2"/>
  <c r="J16" i="2"/>
  <c r="J6" i="2"/>
  <c r="I8" i="2"/>
  <c r="I10" i="2"/>
  <c r="I12" i="2"/>
  <c r="I14" i="2"/>
  <c r="I16" i="2"/>
  <c r="J7" i="2"/>
  <c r="J9" i="2"/>
  <c r="J11" i="2"/>
  <c r="J13" i="2"/>
  <c r="J15" i="2"/>
  <c r="J17" i="2"/>
  <c r="I6" i="2"/>
  <c r="C12" i="2"/>
  <c r="V11" i="3" l="1"/>
  <c r="U11" i="3"/>
  <c r="W5" i="3"/>
  <c r="Y12" i="3"/>
  <c r="T13" i="3"/>
  <c r="Y7" i="3"/>
  <c r="V7" i="3"/>
  <c r="U15" i="3"/>
  <c r="W13" i="3"/>
  <c r="V6" i="3"/>
  <c r="V12" i="3"/>
  <c r="U10" i="3"/>
  <c r="X9" i="3"/>
  <c r="X5" i="3"/>
  <c r="X12" i="3"/>
  <c r="X11" i="3"/>
  <c r="X6" i="3"/>
  <c r="Y6" i="3"/>
  <c r="Y11" i="3"/>
  <c r="X13" i="3"/>
  <c r="X15" i="3"/>
  <c r="X10" i="3"/>
  <c r="Y5" i="3"/>
  <c r="T6" i="3"/>
  <c r="X8" i="3"/>
  <c r="X7" i="3"/>
  <c r="S16" i="3"/>
  <c r="T12" i="3"/>
  <c r="P16" i="3"/>
  <c r="U13" i="3"/>
  <c r="U9" i="3"/>
  <c r="I16" i="3"/>
  <c r="U4" i="3"/>
  <c r="U6" i="3"/>
  <c r="W6" i="3"/>
  <c r="R16" i="3"/>
  <c r="X14" i="3"/>
  <c r="Y9" i="3"/>
  <c r="M16" i="3"/>
  <c r="Y4" i="3"/>
  <c r="Y15" i="3"/>
  <c r="Y14" i="3"/>
  <c r="T5" i="3"/>
  <c r="T8" i="3"/>
  <c r="N16" i="3"/>
  <c r="T14" i="3"/>
  <c r="V13" i="3"/>
  <c r="V8" i="3"/>
  <c r="V15" i="3"/>
  <c r="V14" i="3"/>
  <c r="U8" i="3"/>
  <c r="U7" i="3"/>
  <c r="U14" i="3"/>
  <c r="K16" i="3"/>
  <c r="W4" i="3"/>
  <c r="Q16" i="3"/>
  <c r="W14" i="3"/>
  <c r="J16" i="3"/>
  <c r="V4" i="3"/>
  <c r="L16" i="3"/>
  <c r="X4" i="3"/>
  <c r="Y10" i="3"/>
  <c r="H16" i="3"/>
  <c r="T4" i="3"/>
  <c r="T10" i="3"/>
  <c r="V10" i="3"/>
  <c r="U12" i="3"/>
  <c r="U5" i="3"/>
  <c r="O16" i="3"/>
  <c r="W8" i="3"/>
  <c r="W10" i="3"/>
  <c r="P24" i="2"/>
  <c r="P26" i="2"/>
  <c r="P28" i="2"/>
  <c r="P30" i="2"/>
  <c r="P32" i="2"/>
  <c r="P34" i="2"/>
  <c r="O25" i="2"/>
  <c r="O27" i="2"/>
  <c r="O29" i="2"/>
  <c r="O31" i="2"/>
  <c r="O33" i="2"/>
  <c r="P23" i="2"/>
  <c r="P25" i="2"/>
  <c r="P27" i="2"/>
  <c r="P29" i="2"/>
  <c r="P31" i="2"/>
  <c r="P33" i="2"/>
  <c r="O24" i="2"/>
  <c r="O26" i="2"/>
  <c r="O28" i="2"/>
  <c r="O30" i="2"/>
  <c r="O32" i="2"/>
  <c r="O34" i="2"/>
  <c r="O23" i="2"/>
  <c r="J25" i="2"/>
  <c r="J27" i="2"/>
  <c r="J29" i="2"/>
  <c r="J31" i="2"/>
  <c r="J33" i="2"/>
  <c r="J23" i="2"/>
  <c r="I25" i="2"/>
  <c r="K25" i="2" s="1"/>
  <c r="I27" i="2"/>
  <c r="I29" i="2"/>
  <c r="K29" i="2" s="1"/>
  <c r="I31" i="2"/>
  <c r="I33" i="2"/>
  <c r="K33" i="2" s="1"/>
  <c r="J24" i="2"/>
  <c r="J26" i="2"/>
  <c r="J28" i="2"/>
  <c r="J30" i="2"/>
  <c r="J32" i="2"/>
  <c r="J34" i="2"/>
  <c r="I24" i="2"/>
  <c r="K24" i="2" s="1"/>
  <c r="I26" i="2"/>
  <c r="K26" i="2" s="1"/>
  <c r="I28" i="2"/>
  <c r="K28" i="2" s="1"/>
  <c r="I30" i="2"/>
  <c r="I32" i="2"/>
  <c r="K32" i="2" s="1"/>
  <c r="I34" i="2"/>
  <c r="K34" i="2" s="1"/>
  <c r="D24" i="2"/>
  <c r="D26" i="2"/>
  <c r="D28" i="2"/>
  <c r="D30" i="2"/>
  <c r="D32" i="2"/>
  <c r="D34" i="2"/>
  <c r="D23" i="2"/>
  <c r="C25" i="2"/>
  <c r="C27" i="2"/>
  <c r="C29" i="2"/>
  <c r="C31" i="2"/>
  <c r="C33" i="2"/>
  <c r="C23" i="2"/>
  <c r="D25" i="2"/>
  <c r="D27" i="2"/>
  <c r="E27" i="2" s="1"/>
  <c r="D29" i="2"/>
  <c r="D31" i="2"/>
  <c r="D33" i="2"/>
  <c r="C24" i="2"/>
  <c r="C26" i="2"/>
  <c r="E26" i="2" s="1"/>
  <c r="C28" i="2"/>
  <c r="E28" i="2" s="1"/>
  <c r="C30" i="2"/>
  <c r="C32" i="2"/>
  <c r="E32" i="2" s="1"/>
  <c r="C34" i="2"/>
  <c r="E34" i="2" s="1"/>
  <c r="K17" i="2"/>
  <c r="D7" i="2"/>
  <c r="C16" i="2"/>
  <c r="C14" i="2"/>
  <c r="C10" i="2"/>
  <c r="C8" i="2"/>
  <c r="D6" i="2"/>
  <c r="D16" i="2"/>
  <c r="D14" i="2"/>
  <c r="D12" i="2"/>
  <c r="D10" i="2"/>
  <c r="D8" i="2"/>
  <c r="C17" i="2"/>
  <c r="C15" i="2"/>
  <c r="C13" i="2"/>
  <c r="C11" i="2"/>
  <c r="C9" i="2"/>
  <c r="C7" i="2"/>
  <c r="D17" i="2"/>
  <c r="E17" i="2" s="1"/>
  <c r="D15" i="2"/>
  <c r="D13" i="2"/>
  <c r="D11" i="2"/>
  <c r="D9" i="2"/>
  <c r="E24" i="2" l="1"/>
  <c r="V16" i="3"/>
  <c r="W16" i="3"/>
  <c r="E30" i="2"/>
  <c r="K30" i="2"/>
  <c r="K31" i="2"/>
  <c r="X16" i="3"/>
  <c r="U16" i="3"/>
  <c r="T16" i="3"/>
  <c r="Y16" i="3"/>
  <c r="E31" i="2"/>
  <c r="E23" i="2"/>
  <c r="F23" i="2" s="1"/>
  <c r="Q33" i="2"/>
  <c r="Q25" i="2"/>
  <c r="Q29" i="2"/>
  <c r="Q32" i="2"/>
  <c r="Q28" i="2"/>
  <c r="Q24" i="2"/>
  <c r="K15" i="2"/>
  <c r="K11" i="2"/>
  <c r="K7" i="2"/>
  <c r="K27" i="2"/>
  <c r="E25" i="2"/>
  <c r="O36" i="2"/>
  <c r="Q31" i="2"/>
  <c r="Q27" i="2"/>
  <c r="Q34" i="2"/>
  <c r="Q30" i="2"/>
  <c r="Q26" i="2"/>
  <c r="E33" i="2"/>
  <c r="I36" i="2"/>
  <c r="P36" i="2"/>
  <c r="K23" i="2"/>
  <c r="L23" i="2" s="1"/>
  <c r="L24" i="2" s="1"/>
  <c r="L25" i="2" s="1"/>
  <c r="L26" i="2" s="1"/>
  <c r="Q23" i="2"/>
  <c r="R23" i="2" s="1"/>
  <c r="E29" i="2"/>
  <c r="C36" i="2"/>
  <c r="J36" i="2"/>
  <c r="D36" i="2"/>
  <c r="Q16" i="2"/>
  <c r="Q12" i="2"/>
  <c r="Q8" i="2"/>
  <c r="Q17" i="2"/>
  <c r="Q13" i="2"/>
  <c r="Q9" i="2"/>
  <c r="Q14" i="2"/>
  <c r="Q10" i="2"/>
  <c r="Q6" i="2"/>
  <c r="Q15" i="2"/>
  <c r="Q11" i="2"/>
  <c r="Q7" i="2"/>
  <c r="K13" i="2"/>
  <c r="K9" i="2"/>
  <c r="K14" i="2"/>
  <c r="K10" i="2"/>
  <c r="K16" i="2"/>
  <c r="K12" i="2"/>
  <c r="K8" i="2"/>
  <c r="K6" i="2"/>
  <c r="E13" i="2"/>
  <c r="E9" i="2"/>
  <c r="E11" i="2"/>
  <c r="E15" i="2"/>
  <c r="E8" i="2"/>
  <c r="E12" i="2"/>
  <c r="E16" i="2"/>
  <c r="E10" i="2"/>
  <c r="E14" i="2"/>
  <c r="E6" i="2"/>
  <c r="E7" i="2"/>
  <c r="L6" i="2" l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F6" i="2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24" i="2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R24" i="2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L27" i="2"/>
  <c r="L28" i="2" s="1"/>
  <c r="L29" i="2" s="1"/>
  <c r="L30" i="2" s="1"/>
  <c r="L31" i="2" s="1"/>
  <c r="L32" i="2" s="1"/>
  <c r="L33" i="2" s="1"/>
  <c r="L34" i="2" s="1"/>
  <c r="L36" i="2"/>
  <c r="R36" i="2"/>
  <c r="F36" i="2"/>
  <c r="R6" i="2" l="1"/>
  <c r="R7" i="2" l="1"/>
  <c r="R8" i="2" s="1"/>
  <c r="R9" i="2" s="1"/>
  <c r="R10" i="2" s="1"/>
  <c r="R11" i="2" s="1"/>
  <c r="R12" i="2" s="1"/>
  <c r="R13" i="2" s="1"/>
  <c r="R14" i="2" s="1"/>
  <c r="R15" i="2" s="1"/>
  <c r="R16" i="2" s="1"/>
  <c r="R17" i="2" s="1"/>
  <c r="C10" i="3" l="1"/>
  <c r="C12" i="3" s="1"/>
  <c r="E12" i="3" s="1"/>
  <c r="D10" i="3"/>
</calcChain>
</file>

<file path=xl/sharedStrings.xml><?xml version="1.0" encoding="utf-8"?>
<sst xmlns="http://schemas.openxmlformats.org/spreadsheetml/2006/main" count="1317" uniqueCount="532">
  <si>
    <t>DATE</t>
  </si>
  <si>
    <t>DÉSIGNATION</t>
  </si>
  <si>
    <t>MONTANT</t>
  </si>
  <si>
    <t>MOIS</t>
  </si>
  <si>
    <t>Recettes</t>
  </si>
  <si>
    <t>Dépenses</t>
  </si>
  <si>
    <t>Solde mois</t>
  </si>
  <si>
    <t>Trésorerie</t>
  </si>
  <si>
    <t>JANVIER</t>
  </si>
  <si>
    <t>TOTAUX</t>
  </si>
  <si>
    <t>SOLDE ANNEE</t>
  </si>
  <si>
    <t>ACH</t>
  </si>
  <si>
    <t>N°PIECE</t>
  </si>
  <si>
    <t xml:space="preserve">DATE </t>
  </si>
  <si>
    <t>FOURNISSEURS</t>
  </si>
  <si>
    <t>REF</t>
  </si>
  <si>
    <t>RÉF.PIÈCE</t>
  </si>
  <si>
    <t>MODE DE REGEMENT</t>
  </si>
  <si>
    <t>PLAN COMPTABLE</t>
  </si>
  <si>
    <t>PLAN TIERS</t>
  </si>
  <si>
    <t>CODES JOURNAUX</t>
  </si>
  <si>
    <t>N°CPTE</t>
  </si>
  <si>
    <t>LIBELLES</t>
  </si>
  <si>
    <t>NOM TIERS</t>
  </si>
  <si>
    <t>CODE</t>
  </si>
  <si>
    <t>ACHATS</t>
  </si>
  <si>
    <t>VTE</t>
  </si>
  <si>
    <t>VENTES</t>
  </si>
  <si>
    <t>CAI</t>
  </si>
  <si>
    <t>CAISSE</t>
  </si>
  <si>
    <t>OD</t>
  </si>
  <si>
    <t>OPERATIONS DIVERSES</t>
  </si>
  <si>
    <t>RAN</t>
  </si>
  <si>
    <t>REPORT A NOUVEAU</t>
  </si>
  <si>
    <t>BNDA</t>
  </si>
  <si>
    <t>BDM</t>
  </si>
  <si>
    <t>BOA</t>
  </si>
  <si>
    <t>CAPITAL SOCIAL</t>
  </si>
  <si>
    <t>COMPTE DE L’EXPLOITANT, OPÉRATIONS COURANTES</t>
  </si>
  <si>
    <t>REPORT A NOUVEAU  CREDITEUR</t>
  </si>
  <si>
    <t>REPORT A NOUVEAU DEBITEUR</t>
  </si>
  <si>
    <t>RESULTAT NET: BENEFICE</t>
  </si>
  <si>
    <t>RESULTAT NET: PERTE</t>
  </si>
  <si>
    <t>TERRAINS</t>
  </si>
  <si>
    <t>BATIMENT</t>
  </si>
  <si>
    <t>MATERIEL ET MOBILIER</t>
  </si>
  <si>
    <t>MATERIEL INFORMATIQUE</t>
  </si>
  <si>
    <t>MOBILIER DE BUREAU</t>
  </si>
  <si>
    <t>MATERIEL DE TRANSPORT</t>
  </si>
  <si>
    <t>PRÊT AU PERSONNEL</t>
  </si>
  <si>
    <t>AMORTISSEMENT BATIMENT ET INSTALLATION</t>
  </si>
  <si>
    <t>AMORT DU MATERIEL ET MOBILIER</t>
  </si>
  <si>
    <t>AMORT MATERIEL DE TRANSPORT</t>
  </si>
  <si>
    <t>STOKS DE MARCHANDISES</t>
  </si>
  <si>
    <t>STOCKS MATIERES CONSOMMABLES</t>
  </si>
  <si>
    <t>FOURNISSEUR D’IMMOBILISATIONS CORPORELLES</t>
  </si>
  <si>
    <t>CLIENTS</t>
  </si>
  <si>
    <t>PERSONNEL, AVANCES ET ACOMPTES</t>
  </si>
  <si>
    <t>SALAIRE NET</t>
  </si>
  <si>
    <t>SÉCURITÉ SOCIALE (INPS + AMO)</t>
  </si>
  <si>
    <t>ETAT AUTRE IMPOT ET TAXE</t>
  </si>
  <si>
    <t>T.V.A FACTURÉE SUR VENTES</t>
  </si>
  <si>
    <t>T.V.A FACTURÉE SUR VENTES 18%</t>
  </si>
  <si>
    <t>T.V.A FACTURÉE SUR VENTES 0%</t>
  </si>
  <si>
    <t>ETAT TVA DUE OU CREDIT DE TVA</t>
  </si>
  <si>
    <t>T.V.A RÉCUPÉRABLE SUR ACHATS 18%</t>
  </si>
  <si>
    <t>T.V.A RÉCUPÉRABLE SUR ACHATS 0%</t>
  </si>
  <si>
    <t>IMPÔT SUR SALAIRE TL</t>
  </si>
  <si>
    <t>IMPÔTS SUR SALAIRE (ITS)</t>
  </si>
  <si>
    <t>CONTRIBUTION NATIONALE CF</t>
  </si>
  <si>
    <t>ASSOCIES COMPTES COURANTS</t>
  </si>
  <si>
    <t>CREDITEURS DIVERS</t>
  </si>
  <si>
    <t>CHARGES CONSTATEES D'AVANCE</t>
  </si>
  <si>
    <t>FOURNISSEURS D'INVESTISSEMENT</t>
  </si>
  <si>
    <t>BANQUE</t>
  </si>
  <si>
    <t>VIREMENTS DE FONDS</t>
  </si>
  <si>
    <t>CARBURANT</t>
  </si>
  <si>
    <t>LOCATION, CHARGES LOCATIVES</t>
  </si>
  <si>
    <t>ENTRETIEN, REPARATION, REMISE EN ETAT, MAINTENANCE</t>
  </si>
  <si>
    <t>FRAIS BANCAIRES</t>
  </si>
  <si>
    <t>REMUNERATION D’INTERMEDIAIRES KABAKO</t>
  </si>
  <si>
    <t>TAXE DE LOGEMENT</t>
  </si>
  <si>
    <t>PATENTE</t>
  </si>
  <si>
    <t>CONTRIBUTION FORFAITAIRE</t>
  </si>
  <si>
    <t>DROIT D'ENREGISTREMENT</t>
  </si>
  <si>
    <t>DROITS DE TIMBRE</t>
  </si>
  <si>
    <t>CHARGES DIVERSES</t>
  </si>
  <si>
    <t>CHARGES DE PERSONNEL</t>
  </si>
  <si>
    <t>SALAIRE BRUT</t>
  </si>
  <si>
    <t>INPS PART PATRONALE</t>
  </si>
  <si>
    <t>DOT AUX AMORT DES IMMO CORPORELLES</t>
  </si>
  <si>
    <t>VENTES  DE MARCHANDISES</t>
  </si>
  <si>
    <t>VENTES DE MSES EXONOREES</t>
  </si>
  <si>
    <t>VENTES DE PRODUITS FINIS</t>
  </si>
  <si>
    <t>SERVICES VENDUS SPHNIX</t>
  </si>
  <si>
    <t>SERVICES VENDUS REVANCHE</t>
  </si>
  <si>
    <t>SERVICES VENDUS ARC-EN-CIEL</t>
  </si>
  <si>
    <t>SERVICES VENDUS DOKELA</t>
  </si>
  <si>
    <t>PRESTATION DE SERVICE</t>
  </si>
  <si>
    <t>VALEUR COMPTABLE NET</t>
  </si>
  <si>
    <t>PRIX DE CESSION</t>
  </si>
  <si>
    <t>IMPOT SUR LES SOCIETES</t>
  </si>
  <si>
    <t>ACHATS DE MARCHANDISES</t>
  </si>
  <si>
    <t>DANS LA RÉGION</t>
  </si>
  <si>
    <t>HORS RÉGION</t>
  </si>
  <si>
    <t>FRAIS SUR ACHATS</t>
  </si>
  <si>
    <t>ACHATS DE MATIÈRES PREMIÈRES ET FOURNITURES LIÉES</t>
  </si>
  <si>
    <t>ACHATS STOCKÉS DE MATIÈRES ET FOURNITURES CONSOMMABLES</t>
  </si>
  <si>
    <t>MATIÈRES CONSOMMABLES</t>
  </si>
  <si>
    <t>MATIÈRES COMBUSTIBLES</t>
  </si>
  <si>
    <t>PRODUITS D'ENTRETIEN</t>
  </si>
  <si>
    <t>FOURNITURES D'ATELIER ET D'USINE</t>
  </si>
  <si>
    <t>FOURNITURES DE MAGASIN</t>
  </si>
  <si>
    <t>FOURNITURES DE BUREAU</t>
  </si>
  <si>
    <t>AUTRES ACHATS</t>
  </si>
  <si>
    <t>EAU</t>
  </si>
  <si>
    <t>ELECTRICITE</t>
  </si>
  <si>
    <t>FOURNITURES D'ENTRETIEN NON STOCKABLES</t>
  </si>
  <si>
    <t>FOURNITURES DE BUREAU NON STOCKABLES</t>
  </si>
  <si>
    <t>ACHATS DE PETIT MATERIEL ET OUTILLAGE</t>
  </si>
  <si>
    <t>ACHATS D'ÉTUDES ET PRESTATIONS DE SERVICES</t>
  </si>
  <si>
    <t>ACHATS DE TRAVAUX, MATÉRIELS ET ÉQUIPEMENTS</t>
  </si>
  <si>
    <t>ACHATS D'EMBALLAGES</t>
  </si>
  <si>
    <t>EMBALLAGES PERDUS</t>
  </si>
  <si>
    <t>EMBALAGES A USAGE MIXTE</t>
  </si>
  <si>
    <t>TRANSPORT SUR VENTES</t>
  </si>
  <si>
    <t>TRANSPORT POUR LE COMPTE DE TIERS</t>
  </si>
  <si>
    <t>TRANSPORT DU PERSONNEL</t>
  </si>
  <si>
    <t>TRANSPORT DE PLIS</t>
  </si>
  <si>
    <t>AUTRES FRAIS DE TRANSPORT</t>
  </si>
  <si>
    <t>FRAIS DE TÉLÉPHONE</t>
  </si>
  <si>
    <t>FOURNISSEURS FACTURES NON PARVENUES</t>
  </si>
  <si>
    <t>RESERVE LÉGALE</t>
  </si>
  <si>
    <t>11100000</t>
  </si>
  <si>
    <t>12100000</t>
  </si>
  <si>
    <t>12900000</t>
  </si>
  <si>
    <t>13100000</t>
  </si>
  <si>
    <t>13900000</t>
  </si>
  <si>
    <t>23100000</t>
  </si>
  <si>
    <t>24400000</t>
  </si>
  <si>
    <t>24500000</t>
  </si>
  <si>
    <t>27200000</t>
  </si>
  <si>
    <t>28300000</t>
  </si>
  <si>
    <t>31100000</t>
  </si>
  <si>
    <t>33100000</t>
  </si>
  <si>
    <t>42200000</t>
  </si>
  <si>
    <t>43100000</t>
  </si>
  <si>
    <t>44200000</t>
  </si>
  <si>
    <t>47600000</t>
  </si>
  <si>
    <t>48100000</t>
  </si>
  <si>
    <t>52100000</t>
  </si>
  <si>
    <t>57100000</t>
  </si>
  <si>
    <t>58500000</t>
  </si>
  <si>
    <t>60100000</t>
  </si>
  <si>
    <t>60200000</t>
  </si>
  <si>
    <t>60400000</t>
  </si>
  <si>
    <t>60500000</t>
  </si>
  <si>
    <t>60800000</t>
  </si>
  <si>
    <t>61200000</t>
  </si>
  <si>
    <t>61300000</t>
  </si>
  <si>
    <t>61400000</t>
  </si>
  <si>
    <t>61600000</t>
  </si>
  <si>
    <t>61800000</t>
  </si>
  <si>
    <t>62200000</t>
  </si>
  <si>
    <t>62400000</t>
  </si>
  <si>
    <t>63100000</t>
  </si>
  <si>
    <t>64600000</t>
  </si>
  <si>
    <t>65800000</t>
  </si>
  <si>
    <t>66000000</t>
  </si>
  <si>
    <t>70200000</t>
  </si>
  <si>
    <t>81200000</t>
  </si>
  <si>
    <t>82200000</t>
  </si>
  <si>
    <t>89100000</t>
  </si>
  <si>
    <t>10420000</t>
  </si>
  <si>
    <t>24420000</t>
  </si>
  <si>
    <t>24440000</t>
  </si>
  <si>
    <t>28440000</t>
  </si>
  <si>
    <t>28450000</t>
  </si>
  <si>
    <t>40110000</t>
  </si>
  <si>
    <t>40420000</t>
  </si>
  <si>
    <t>40810000</t>
  </si>
  <si>
    <t>41110000</t>
  </si>
  <si>
    <t>42110000</t>
  </si>
  <si>
    <t>44310000</t>
  </si>
  <si>
    <t>44410000</t>
  </si>
  <si>
    <t>44710000</t>
  </si>
  <si>
    <t>44720000</t>
  </si>
  <si>
    <t>44730000</t>
  </si>
  <si>
    <t>46210000</t>
  </si>
  <si>
    <t>47120000</t>
  </si>
  <si>
    <t>60110000</t>
  </si>
  <si>
    <t>60120000</t>
  </si>
  <si>
    <t>60150000</t>
  </si>
  <si>
    <t>60210000</t>
  </si>
  <si>
    <t>60220000</t>
  </si>
  <si>
    <t>60250000</t>
  </si>
  <si>
    <t>60410000</t>
  </si>
  <si>
    <t>60420000</t>
  </si>
  <si>
    <t>60430000</t>
  </si>
  <si>
    <t>60440000</t>
  </si>
  <si>
    <t>60450000</t>
  </si>
  <si>
    <t>60460000</t>
  </si>
  <si>
    <t>60470000</t>
  </si>
  <si>
    <t>60510000</t>
  </si>
  <si>
    <t>60520000</t>
  </si>
  <si>
    <t>60530000</t>
  </si>
  <si>
    <t>60540000</t>
  </si>
  <si>
    <t>60550000</t>
  </si>
  <si>
    <t>60560000</t>
  </si>
  <si>
    <t>60570000</t>
  </si>
  <si>
    <t>60580000</t>
  </si>
  <si>
    <t>60810000</t>
  </si>
  <si>
    <t>60830000</t>
  </si>
  <si>
    <t>60850000</t>
  </si>
  <si>
    <t>62810000</t>
  </si>
  <si>
    <t>63210000</t>
  </si>
  <si>
    <t>64110000</t>
  </si>
  <si>
    <t>64120000</t>
  </si>
  <si>
    <t>64130000</t>
  </si>
  <si>
    <t>64620000</t>
  </si>
  <si>
    <t>66110000</t>
  </si>
  <si>
    <t>66410000</t>
  </si>
  <si>
    <t>68130000</t>
  </si>
  <si>
    <t>70110000</t>
  </si>
  <si>
    <t>70120000</t>
  </si>
  <si>
    <t>70610000</t>
  </si>
  <si>
    <t>44311000</t>
  </si>
  <si>
    <t>44312000</t>
  </si>
  <si>
    <t>44521000</t>
  </si>
  <si>
    <t>44522000</t>
  </si>
  <si>
    <t>70611000</t>
  </si>
  <si>
    <t>70612000</t>
  </si>
  <si>
    <t>70613000</t>
  </si>
  <si>
    <t>70614000</t>
  </si>
  <si>
    <t>52110100</t>
  </si>
  <si>
    <t>52110200</t>
  </si>
  <si>
    <t>52110300</t>
  </si>
  <si>
    <t>22000000</t>
  </si>
  <si>
    <t>PAP POINT D'INTERROG</t>
  </si>
  <si>
    <t>QUINCAILLERIE ABDOULAYE TRAORE</t>
  </si>
  <si>
    <t>DRAMANE MOUSTAPHA</t>
  </si>
  <si>
    <t>ONAKOYA WOLLEX</t>
  </si>
  <si>
    <t>FOF BOUTIQUE</t>
  </si>
  <si>
    <t>ETS. MOHAMED SANFO</t>
  </si>
  <si>
    <t>TECHNICOM</t>
  </si>
  <si>
    <t>QUINCAILLERIE SANGARE &amp; FRERES</t>
  </si>
  <si>
    <t>QUINCAILLERIE LOYALE</t>
  </si>
  <si>
    <t>QUINCAILLERIE GLE ISLAMIQUE</t>
  </si>
  <si>
    <t>SOCAF SARL</t>
  </si>
  <si>
    <t>TAMBA MAKADJI</t>
  </si>
  <si>
    <t>PAP OUMAROU DOUCOURE</t>
  </si>
  <si>
    <t>QUINCAILLERIE DE L'ESPOIR</t>
  </si>
  <si>
    <t>QUINCAILERIE GL KISSIMA SANG</t>
  </si>
  <si>
    <t>MOCTECH</t>
  </si>
  <si>
    <t>PAPETERIE DE L'ISLAM</t>
  </si>
  <si>
    <t>QUINCAILLERIE GLE ADAMA BAH</t>
  </si>
  <si>
    <t>COMPAGNIE MALIENNE DU PAPIER</t>
  </si>
  <si>
    <t>STATION ORYX</t>
  </si>
  <si>
    <t>ETS DABO</t>
  </si>
  <si>
    <t>IMPRIMERIE CF-MAC</t>
  </si>
  <si>
    <t>PAP PLUS-DISTRIBUTION</t>
  </si>
  <si>
    <t>IMPRIM SERVICES</t>
  </si>
  <si>
    <t>SIECO</t>
  </si>
  <si>
    <t>GUANGMINGS S.A.-MALI</t>
  </si>
  <si>
    <t>KOUMA &amp; FRERES</t>
  </si>
  <si>
    <t>FOO1</t>
  </si>
  <si>
    <t>FOO2</t>
  </si>
  <si>
    <t>FOO3</t>
  </si>
  <si>
    <t>FOO4</t>
  </si>
  <si>
    <t>FOO5</t>
  </si>
  <si>
    <t>FOO6</t>
  </si>
  <si>
    <t>FOO7</t>
  </si>
  <si>
    <t>FOO8</t>
  </si>
  <si>
    <t>FOO9</t>
  </si>
  <si>
    <t>F010</t>
  </si>
  <si>
    <t>F011</t>
  </si>
  <si>
    <t>F012</t>
  </si>
  <si>
    <t>F013</t>
  </si>
  <si>
    <t>F014</t>
  </si>
  <si>
    <t>F015</t>
  </si>
  <si>
    <t>F016</t>
  </si>
  <si>
    <t>F017</t>
  </si>
  <si>
    <t>F018</t>
  </si>
  <si>
    <t>F019</t>
  </si>
  <si>
    <t>F020</t>
  </si>
  <si>
    <t>F021</t>
  </si>
  <si>
    <t>F022</t>
  </si>
  <si>
    <t>F023</t>
  </si>
  <si>
    <t>F024</t>
  </si>
  <si>
    <t>F025</t>
  </si>
  <si>
    <t>F026</t>
  </si>
  <si>
    <t>F027</t>
  </si>
  <si>
    <t>4011QATRAORE</t>
  </si>
  <si>
    <t>4011POINT</t>
  </si>
  <si>
    <t>4011DRAMANEM</t>
  </si>
  <si>
    <t>4011ONAKOYA</t>
  </si>
  <si>
    <t>4011FOF</t>
  </si>
  <si>
    <t>4011SANFO</t>
  </si>
  <si>
    <t>4011TECHNICOM</t>
  </si>
  <si>
    <t>4011SANGARE</t>
  </si>
  <si>
    <t>4011LOYALE</t>
  </si>
  <si>
    <t>4011ISLAM</t>
  </si>
  <si>
    <t>4011SOCAF</t>
  </si>
  <si>
    <t>4011MAKADJI</t>
  </si>
  <si>
    <t>4011DOUCOURE</t>
  </si>
  <si>
    <t>4011ESPOIR</t>
  </si>
  <si>
    <t>MONTANT Encaissé</t>
  </si>
  <si>
    <t>MONTANT Decaissé</t>
  </si>
  <si>
    <t>Recuperer par  TANTI</t>
  </si>
  <si>
    <t>Paiement cissé  pour les calendriers</t>
  </si>
  <si>
    <t>REGLEMENT facture EDM</t>
  </si>
  <si>
    <t>BA.N0302 Frais de livraison casquette (sotrama)</t>
  </si>
  <si>
    <t>BA.N°0302_cheick achat (tacoula 25 000+ malilait 15 000)</t>
  </si>
  <si>
    <t>BC.N°1051 Abdoul Karim (la directrice)</t>
  </si>
  <si>
    <t>BC.N°1052 IMPRESSION KAKEMONOS V.I.P</t>
  </si>
  <si>
    <t>BA.N°0303 ACHAT DE CARTONS (100x225)</t>
  </si>
  <si>
    <t>BC.N°1052 RABA (La directrice)</t>
  </si>
  <si>
    <t>BC.N1053 OUMAR KONARE peintre (La directrice)</t>
  </si>
  <si>
    <t>BC.N°1053 BABA_REVENDEUR JOURNAL KABAKO (La directrice)</t>
  </si>
  <si>
    <t>ACHAT 2 BOITES ENCRE NOIR (4250x2)</t>
  </si>
  <si>
    <t>ACHAT COLLE BLANCHE SEAU DE 20KGS</t>
  </si>
  <si>
    <t>FRAIS CREDIT POUR LE COMPTEUR MOUSSO TV</t>
  </si>
  <si>
    <t>FRAIS  GAZ-OIL POUR LA GROUPE MOUSSO TV</t>
  </si>
  <si>
    <t>FRAIS ACHAT 1 ROULEAUX AGRAFE</t>
  </si>
  <si>
    <t>MOUSSO TV (CREDIT EDM + GAZOIL Du GROUPE)</t>
  </si>
  <si>
    <t>frais timbre pour les lettres de partenariat (250x8)</t>
  </si>
  <si>
    <t>DAOUDA(2t ciment92500x2 +frais poisson36250+10 000daouda)</t>
  </si>
  <si>
    <t>POUR HASSIME LE MACHICOTTE</t>
  </si>
  <si>
    <t>LE COMPLEMENTDE (25 000F) POUR DANSSOGO</t>
  </si>
  <si>
    <t xml:space="preserve">  AVANCE SUR COMMANDE BC.N°002 MOUMINE SYLLA</t>
  </si>
  <si>
    <t>ACHAT 1 BOITE ENCRE BLEU</t>
  </si>
  <si>
    <t>FRAIS DE TAXI POUR PAPIER</t>
  </si>
  <si>
    <t>FRAIS SOTRAMA POUR LES DOCUMENT CIVIPOL</t>
  </si>
  <si>
    <t>FRAIS GAZOIL VOITURE AMARA POUR LIVRAISON DOC CIVIPOL</t>
  </si>
  <si>
    <t>FRAIS IMPRESSION  2  BACHE (4M/1) F.A.O (20000x2)</t>
  </si>
  <si>
    <t>FRAIS ESSENCE POUR TIRAGE</t>
  </si>
  <si>
    <t>RELIQUAT REMBORDAGE CALENDRIER ORTM CISSE RECU N°109</t>
  </si>
  <si>
    <t>REMBORDAGE CALENDRIER MOUMINE RECU N°110</t>
  </si>
  <si>
    <t>FRAIS DE TRANSPORT CHARLES CHEZ CISSE</t>
  </si>
  <si>
    <t>COMPLEMENT KARAMBE POUR ENCATEURS (la directrice)</t>
  </si>
  <si>
    <t xml:space="preserve">AVANCE/IMPRESSION CALENDRIER ADIARA COUTURE </t>
  </si>
  <si>
    <t>FRAIS REPARATION DES MONTRES ORTM</t>
  </si>
  <si>
    <t>POUR  CHEICK FRAIS CASSE  CALENDRIER</t>
  </si>
  <si>
    <t>la directrice (frais transport pour aller au champ) M. X</t>
  </si>
  <si>
    <t>FRAIS ACHAT ENCRE ( 5B NOIR + 2B BLEU+1B ROUGE)</t>
  </si>
  <si>
    <t>ALIMENTATION CAISSE/BDM</t>
  </si>
  <si>
    <t>ACHAT DE 20 CARTONS A4 (11000X20) + FRAIS Taxi (2000)</t>
  </si>
  <si>
    <t>JOURNALISTE MOUSSO TV (La directrice)</t>
  </si>
  <si>
    <t>RETRAIT PAR LA DIRECTRICE</t>
  </si>
  <si>
    <t>ACHAT PAPIER COUCHE 170G 4RAM (28500x4) POUR CHOGUEL</t>
  </si>
  <si>
    <t>ACHAT PAPIER COUCHE 250G 2 RAM (2x20000) POUR CHOGUEL</t>
  </si>
  <si>
    <t>ACHAT PAPIER COUCHE 400G 1 RAM POUR CALENDRIER (ADIARA COUTURE)</t>
  </si>
  <si>
    <t>FRAIS TRANSPORT DES PAPIER</t>
  </si>
  <si>
    <t xml:space="preserve">ACHAT ENVELOPPE 1 PAQUET </t>
  </si>
  <si>
    <t>ACHAT ESSENCE POUR TIRAGE</t>
  </si>
  <si>
    <t>ACHAT CREDIT POUR LE COMPTEUR MOUSSOTV</t>
  </si>
  <si>
    <t>FRAIS TAXI POUR CALENDRIER MOUMINI CHEZ CISSE</t>
  </si>
  <si>
    <t>FRAIS DE VIDANGE HUILE POUR LA VOITURE TETE</t>
  </si>
  <si>
    <t>AVANCE/IMPRESSION CALENDRIER RAMBODER DE VIEUX</t>
  </si>
  <si>
    <t>ORDRE DE TANTI A NABA</t>
  </si>
  <si>
    <t>ORDRE DE TANTI A MALE</t>
  </si>
  <si>
    <t>FRAIS VIDEMENT TOILLETTE DE TANTI</t>
  </si>
  <si>
    <t>ACHAT 1 ROULEAU AGRAPHE</t>
  </si>
  <si>
    <t>ORDRE DE LA DIRECTRICE  A SARA CAMARA</t>
  </si>
  <si>
    <t>FRAIS IMPRESSION  2  BACHE (3M/1) F.A.O (15000x2)</t>
  </si>
  <si>
    <t>ACOMPTE/DETTES MODIBO KEITA (SANTE)</t>
  </si>
  <si>
    <t>ACHAT FILM</t>
  </si>
  <si>
    <t>FRAIS TRANSPORT ABDOULAYE CAMARA POUR ALLER AU CHAMP TANTI</t>
  </si>
  <si>
    <t>ACHAT DOSSIER JAUNE DE 40 RAMES (40X12000)</t>
  </si>
  <si>
    <t>FRAIS REPARATION DE LA VOITURE VERTE DE TANTI</t>
  </si>
  <si>
    <t xml:space="preserve"> POUR LA DAME RABA ET LE MR WOLOF MOUSSO TV (FRAIS MANGER)</t>
  </si>
  <si>
    <t>ACHAT 2 AMPOULES POUR LE BUREAU DU COMPTABLE</t>
  </si>
  <si>
    <t xml:space="preserve">REPARATION DU CACHET DE MOUSSO TV </t>
  </si>
  <si>
    <t>BON DE PRÊT A MODIBO BAH (VAN,TREE-SHIRT)</t>
  </si>
  <si>
    <t>ACOMPTE MAMADOU KEITA/RELIQUAT CALENDRIER ADIARA COUTURE</t>
  </si>
  <si>
    <t>REMIS A CHEICK POUR PRIX DE CONDIMENTS (La directrice)</t>
  </si>
  <si>
    <t>RETRAIT PAR LA DIRECTRICE(100 000 pou la tele + 100 0000 DOKELA)</t>
  </si>
  <si>
    <t>RECU N°0201/HYP -ACHAT DE CARTONS A4 (11000x2)</t>
  </si>
  <si>
    <t>FRAIS IMPRESSION DOCUMENTS ORTM (8X300)</t>
  </si>
  <si>
    <t>RECU N°2171/SIECO-ACHAT 1 SEAU DE COLLE</t>
  </si>
  <si>
    <t>ORDRE DE TANTI A ALIMA LA SECRETAIRE MOUSSO TV</t>
  </si>
  <si>
    <t>RECU N°0202HYP/ORYX-ACHAT ESSENCE</t>
  </si>
  <si>
    <t>RECU N°0203HYP/ORYX- ACHAT GAZ-OIL</t>
  </si>
  <si>
    <t>ACHAT DE TISSU KAKI ( 18X1250)</t>
  </si>
  <si>
    <t>ACHAT DE 2 RAMES PAPIER BLANC 80G (24000X2)</t>
  </si>
  <si>
    <t>ACHAT 1 CARTON PLASTIFICATION A4 POUR BOITE A IMAGE A  KAYES</t>
  </si>
  <si>
    <t>ACHAT 2 RAMES AUTOCOPIANT IDEQUET CFB (BLANC ET ROSE 26000X2)</t>
  </si>
  <si>
    <t>ACHAT 74 CLASSEUR POUR BOITE A IMAGE KAYES(1250FX74)</t>
  </si>
  <si>
    <t>FRAIS TAXI POUR LES PAPIER</t>
  </si>
  <si>
    <t>ACOMPTE POUR MR CHIBUZO ENEBE VENDEUR DES PIECES MACHINE</t>
  </si>
  <si>
    <t>REMIS A CHEICK POUR IMPRESSION RECU KARAMOKO</t>
  </si>
  <si>
    <t>AVANCE A TANGARA POUR IMPRESSION SAC BOITES A IMAGES</t>
  </si>
  <si>
    <t>AVANCE POUR LES ENCATEUR BOUBACAR KARAMBE</t>
  </si>
  <si>
    <t>MOUSSO TV (CREDIT COMPTEUR EDM)</t>
  </si>
  <si>
    <t>FA1135/P.I.QLIEUVE ACHAT 1 JEU D'ENCRE CARTOUCHE IMPRIMANTE</t>
  </si>
  <si>
    <t>ACHAT DE CREDIT MALITEL POUR TANTI</t>
  </si>
  <si>
    <t>RECU N°1056/REG M. GUINDO (FACTURE MOUSSO TV- Cable HDMI RJ45)</t>
  </si>
  <si>
    <t>RECU N°2037/SIECO-ACHAT COLLE BLANCHE 1 SEAU</t>
  </si>
  <si>
    <t>ACHAT 5 TISSUS KAKI (5x1250)</t>
  </si>
  <si>
    <t>ACHAT DE BOITES ENCRE BLEU ET JAUNE</t>
  </si>
  <si>
    <t>ACHAT 2 ENCRE CARTOUCHE BLEU ET JAUNE (15000X2)</t>
  </si>
  <si>
    <t>REMIS A M.KONE DE MOUSSO TV</t>
  </si>
  <si>
    <t>REMIS A MOUSSA FAGNON</t>
  </si>
  <si>
    <t>REMIS A SOLO (FRAIS MANGER)</t>
  </si>
  <si>
    <t>REMIS A MAMAN DIABY ACHATS EN France</t>
  </si>
  <si>
    <t>REMIS A FATIM ORTM</t>
  </si>
  <si>
    <t>ACHAT DE TRANSFERT (4x5000)</t>
  </si>
  <si>
    <t>REMIS A SARAN CAMARA LA DIRECTRICE</t>
  </si>
  <si>
    <t>REMIS A AMIDOU POUR ANTOINE (LIVRAISON REGISTRE)</t>
  </si>
  <si>
    <t>ENVOI ORANGEMONEY A FALAYE</t>
  </si>
  <si>
    <t>FRAIS CARBURANT POUR LES MOTOS (LIVRAISON)</t>
  </si>
  <si>
    <t>REMIS A GAOUSSOU DE MOUSSO TV (ELECTRICIEN)</t>
  </si>
  <si>
    <t>POUR MOUSSO TV</t>
  </si>
  <si>
    <t>CONFECTION DE BACHE</t>
  </si>
  <si>
    <t>REMIS A TETE</t>
  </si>
  <si>
    <t>FRAIS D'ENVOI COMMANDE KAYES</t>
  </si>
  <si>
    <t>REMIS A CHEICK OUMAR DE MOUSSO TV</t>
  </si>
  <si>
    <t>SALAIRE HAMADOUN TOURE MOUSSO TV</t>
  </si>
  <si>
    <t>RETRAIT PAR TANTI POUR FRAIS TRANSPORT A LA LIVRAISON  REGISTRES</t>
  </si>
  <si>
    <t>TYPE DE DEPENSE</t>
  </si>
  <si>
    <t>TYPES DE DEPENSES</t>
  </si>
  <si>
    <t>DIRECTRICE</t>
  </si>
  <si>
    <t>KABAKO</t>
  </si>
  <si>
    <t>SPHNIX</t>
  </si>
  <si>
    <t>REVANCHE</t>
  </si>
  <si>
    <t>VENTES JOURNAL KABAKO N°905</t>
  </si>
  <si>
    <t>REVENDEURS</t>
  </si>
  <si>
    <t>ACHAT 2 RAM PAPIER JOURNAL(KABAKO+ OEILMALI</t>
  </si>
  <si>
    <t>FRAIS 2 JOURNALISTE (BOUGOU ET MR MONTAGE)</t>
  </si>
  <si>
    <t>VENTES JOURNAL KABAKO N°906</t>
  </si>
  <si>
    <t>REVENDEURS + FRAIS ENVOIE A SEGOU</t>
  </si>
  <si>
    <t>ACHAT 2 RAMES PAPIER JOURNAL</t>
  </si>
  <si>
    <t>MVT</t>
  </si>
  <si>
    <t>AVANCES /VENTES JOURNAL SPHINX</t>
  </si>
  <si>
    <t>ACHATS PAPIER JOURNAL (2 RAM)</t>
  </si>
  <si>
    <t>RELIQUAT /VENTES DU 23/01/2020</t>
  </si>
  <si>
    <t>RELIQUAT /VENTES DU 30/01/2020</t>
  </si>
  <si>
    <t>AVANCE/TIRAGE JOURNAL SPHINX</t>
  </si>
  <si>
    <t>CREDIT COMPTEUR MOUSSO TV</t>
  </si>
  <si>
    <t>HYPPO IMPRESSION/ACHATS PAPIER COUCHE 2 RAM 250G</t>
  </si>
  <si>
    <t>ACHAT 5 BLON 13 POUR MACHICOTHE (5x200)</t>
  </si>
  <si>
    <t>ACHAT 8 BALLES AGRAPHES (8x250)</t>
  </si>
  <si>
    <t>ACHAT DE 2 SACS POUR CASQUETTES ET T-SHIRT CNIECS</t>
  </si>
  <si>
    <t>achat essence pour les tirage</t>
  </si>
  <si>
    <t>MOUSSO TV</t>
  </si>
  <si>
    <t>HYPPO-IMPRESSION</t>
  </si>
  <si>
    <t>CLIENTS/FOURNISSEURS</t>
  </si>
  <si>
    <t>RECETTES ET DEPENSES</t>
  </si>
  <si>
    <t>NATURE</t>
  </si>
  <si>
    <t>Mois</t>
  </si>
  <si>
    <t>PAIEMENT FACTURE EDM MOIS DE DECEMBRE</t>
  </si>
  <si>
    <t>SALAIRE AWA SYLLA  MOUSSO TV (MOIS JANVIER 2020)</t>
  </si>
  <si>
    <t>SALAIRE DES 2 GARDIEN MOIS JANVIER 2020 (50 000X2)</t>
  </si>
  <si>
    <t>REMIS A DJENEBA</t>
  </si>
  <si>
    <t>PAIEMENT TVA IMPOT(QUISTUS +TVA AMARA +5000 KADIA)</t>
  </si>
  <si>
    <t>ACHAT LES CONDIMENT POUR TANTI (CHEICK)</t>
  </si>
  <si>
    <t>SALAIRE MOIS JANVIER 2020 (CHARLES ALLOWALOU)</t>
  </si>
  <si>
    <t>IMPRESSION JOURNAL KABAKO N°907</t>
  </si>
  <si>
    <t>SOLDE AU 23/01/2020</t>
  </si>
  <si>
    <t>SITUATION ACTUELLE</t>
  </si>
  <si>
    <t>RELIQUAT DU 16/01/20</t>
  </si>
  <si>
    <t>SOLDE</t>
  </si>
  <si>
    <t>TOTAL</t>
  </si>
  <si>
    <t>AU</t>
  </si>
  <si>
    <t>DU</t>
  </si>
  <si>
    <t>RECETTES</t>
  </si>
  <si>
    <t>DEPENSES</t>
  </si>
  <si>
    <t>SALAIRE</t>
  </si>
  <si>
    <t>ALIMENTATION CAISSE</t>
  </si>
  <si>
    <t>frais impression 2 baches fao</t>
  </si>
  <si>
    <t>DEP.PERSO</t>
  </si>
  <si>
    <t>Bamako, le</t>
  </si>
  <si>
    <t>SOLDE DU 06/02/2020</t>
  </si>
  <si>
    <t>MONTANT ENCAISSÉ</t>
  </si>
  <si>
    <t>MONTANT DECAISSÉ</t>
  </si>
  <si>
    <t>SOLDE AU 07/02/2020</t>
  </si>
  <si>
    <t>MOUVEMENT</t>
  </si>
  <si>
    <t>Tiers Concerné</t>
  </si>
  <si>
    <t>MOTIF</t>
  </si>
  <si>
    <t>Montant Encaissé</t>
  </si>
  <si>
    <t>Montant Decaissé</t>
  </si>
  <si>
    <t>Le Comptable</t>
  </si>
  <si>
    <t>La Directrice</t>
  </si>
  <si>
    <t>JOURNAL KABAKO</t>
  </si>
  <si>
    <t>JOURNAL SPHNIX</t>
  </si>
  <si>
    <t>JOURNAL REVANCHE</t>
  </si>
  <si>
    <t>Bamako, le 29/01/2020</t>
  </si>
  <si>
    <t>ACHAT CREDIT COMPTEUR</t>
  </si>
  <si>
    <t>ACHAT CREDIT COMPTEUR EDM</t>
  </si>
  <si>
    <t>ACHAT GAZ-OIL</t>
  </si>
  <si>
    <t>DEPENSES DU 23/01/20</t>
  </si>
  <si>
    <t>DEPENSES DU 25/01/20</t>
  </si>
  <si>
    <t>DEPENSES DU 27/01/20</t>
  </si>
  <si>
    <t>DEPENSES DU 29/01/21</t>
  </si>
  <si>
    <t>mois</t>
  </si>
  <si>
    <t>ACHAT LES MATERIELLE POUR SOLO NETTOYAGE MOUSSO TV</t>
  </si>
  <si>
    <t>SALAIRE POUR LA DAME NETTOYAGE HIPPO IMPRRESSION (JANVIER 2020)</t>
  </si>
  <si>
    <t>ACHAT DE CONDIMENTS POUR TANTI (CHEICK)</t>
  </si>
  <si>
    <t>ENC</t>
  </si>
  <si>
    <t>DEC</t>
  </si>
  <si>
    <t>DEP PERSO</t>
  </si>
  <si>
    <t>HYPPO</t>
  </si>
  <si>
    <t>Revanche</t>
  </si>
  <si>
    <t>Hyppo</t>
  </si>
  <si>
    <t>Directrice</t>
  </si>
  <si>
    <t>Sphnix</t>
  </si>
  <si>
    <t>Mousso TV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</si>
  <si>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</si>
  <si>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</si>
  <si>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</si>
  <si>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</si>
  <si>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</si>
  <si>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</si>
  <si>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</si>
  <si>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</si>
  <si>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</si>
  <si>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</si>
  <si>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</si>
  <si>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</si>
  <si>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Achats</t>
  </si>
  <si>
    <t>Ventes</t>
  </si>
  <si>
    <t>Salaire</t>
  </si>
  <si>
    <t>Alimentation Caisse</t>
  </si>
  <si>
    <t>Solde</t>
  </si>
  <si>
    <t>Depenses</t>
  </si>
  <si>
    <t>Dep Perso</t>
  </si>
  <si>
    <t>Espèces</t>
  </si>
  <si>
    <t>Chèque</t>
  </si>
  <si>
    <t>Virement</t>
  </si>
  <si>
    <t>Kabako</t>
  </si>
  <si>
    <t>ACHAT PAPIER 400G (01 PAQUET) PAPETERIE PLUS</t>
  </si>
  <si>
    <t>ACHAT PAPIER COUCHE 130G (4 x 20000) PASSAGE INT.RECU5142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</si>
</sst>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&quot; FCFA&quot;"/>
    <numFmt numFmtId="165" formatCode="_-* #,##0\ _€_-;\-* #,##0\ _€_-;_-* &quot;-&quot;??\ _€_-;_-@_-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Cambria"/>
      <family val="1"/>
      <scheme val="maj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1"/>
      <name val="Cambria"/>
      <family val="1"/>
      <scheme val="major"/>
    </font>
    <font>
      <b/>
      <sz val="14"/>
      <name val="Cambria"/>
      <family val="1"/>
      <scheme val="major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6"/>
      <color theme="1"/>
      <name val="Cambria"/>
      <family val="1"/>
      <scheme val="maj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5"/>
        <bgColor theme="5"/>
      </patternFill>
    </fill>
    <fill>
      <patternFill patternType="solid">
        <fgColor theme="7"/>
        <bgColor theme="7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7" tint="0.79998168889431442"/>
        <bgColor theme="7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7">
    <xf numFmtId="0" fontId="0" fillId="0" borderId="0" xfId="0"/>
    <xf numFmtId="0" fontId="0" fillId="2" borderId="0" xfId="0" applyFill="1"/>
    <xf numFmtId="0" fontId="0" fillId="2" borderId="1" xfId="0" applyFill="1" applyBorder="1"/>
    <xf numFmtId="165" fontId="4" fillId="2" borderId="1" xfId="1" applyNumberFormat="1" applyFont="1" applyFill="1" applyBorder="1"/>
    <xf numFmtId="0" fontId="4" fillId="2" borderId="1" xfId="0" applyFont="1" applyFill="1" applyBorder="1"/>
    <xf numFmtId="0" fontId="5" fillId="12" borderId="1" xfId="0" applyFont="1" applyFill="1" applyBorder="1"/>
    <xf numFmtId="0" fontId="5" fillId="13" borderId="1" xfId="0" applyFont="1" applyFill="1" applyBorder="1"/>
    <xf numFmtId="0" fontId="5" fillId="14" borderId="1" xfId="0" applyFont="1" applyFill="1" applyBorder="1"/>
    <xf numFmtId="0" fontId="4" fillId="2" borderId="0" xfId="0" applyFont="1" applyFill="1"/>
    <xf numFmtId="3" fontId="7" fillId="0" borderId="1" xfId="0" applyNumberFormat="1" applyFont="1" applyFill="1" applyBorder="1" applyAlignment="1">
      <alignment horizontal="right" indent="5"/>
    </xf>
    <xf numFmtId="0" fontId="7" fillId="2" borderId="0" xfId="0" applyFont="1" applyFill="1" applyBorder="1"/>
    <xf numFmtId="3" fontId="7" fillId="2" borderId="0" xfId="0" applyNumberFormat="1" applyFont="1" applyFill="1" applyBorder="1" applyAlignment="1">
      <alignment horizontal="right" indent="5"/>
    </xf>
    <xf numFmtId="0" fontId="8" fillId="0" borderId="1" xfId="0" applyFont="1" applyFill="1" applyBorder="1"/>
    <xf numFmtId="3" fontId="7" fillId="6" borderId="1" xfId="0" applyNumberFormat="1" applyFont="1" applyFill="1" applyBorder="1" applyAlignment="1">
      <alignment horizontal="right" indent="5"/>
    </xf>
    <xf numFmtId="3" fontId="7" fillId="7" borderId="1" xfId="0" applyNumberFormat="1" applyFont="1" applyFill="1" applyBorder="1" applyAlignment="1">
      <alignment horizontal="right" indent="5"/>
    </xf>
    <xf numFmtId="3" fontId="7" fillId="0" borderId="0" xfId="0" applyNumberFormat="1" applyFont="1" applyFill="1" applyBorder="1" applyAlignment="1">
      <alignment horizontal="right" indent="5"/>
    </xf>
    <xf numFmtId="0" fontId="5" fillId="12" borderId="3" xfId="0" applyFont="1" applyFill="1" applyBorder="1" applyAlignment="1">
      <alignment horizontal="center"/>
    </xf>
    <xf numFmtId="14" fontId="5" fillId="12" borderId="4" xfId="0" applyNumberFormat="1" applyFont="1" applyFill="1" applyBorder="1" applyAlignment="1">
      <alignment horizontal="center"/>
    </xf>
    <xf numFmtId="0" fontId="5" fillId="12" borderId="4" xfId="0" applyFont="1" applyFill="1" applyBorder="1" applyAlignment="1">
      <alignment horizontal="center"/>
    </xf>
    <xf numFmtId="14" fontId="5" fillId="12" borderId="5" xfId="0" applyNumberFormat="1" applyFont="1" applyFill="1" applyBorder="1" applyAlignment="1">
      <alignment horizontal="center"/>
    </xf>
    <xf numFmtId="0" fontId="5" fillId="2" borderId="0" xfId="0" applyFont="1" applyFill="1"/>
    <xf numFmtId="0" fontId="5" fillId="10" borderId="1" xfId="0" applyFont="1" applyFill="1" applyBorder="1" applyAlignment="1">
      <alignment horizontal="center"/>
    </xf>
    <xf numFmtId="0" fontId="5" fillId="8" borderId="1" xfId="0" applyFont="1" applyFill="1" applyBorder="1"/>
    <xf numFmtId="165" fontId="5" fillId="2" borderId="1" xfId="1" applyNumberFormat="1" applyFont="1" applyFill="1" applyBorder="1"/>
    <xf numFmtId="165" fontId="5" fillId="12" borderId="1" xfId="0" applyNumberFormat="1" applyFont="1" applyFill="1" applyBorder="1"/>
    <xf numFmtId="165" fontId="5" fillId="2" borderId="1" xfId="0" applyNumberFormat="1" applyFont="1" applyFill="1" applyBorder="1"/>
    <xf numFmtId="0" fontId="5" fillId="8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165" fontId="4" fillId="2" borderId="0" xfId="0" applyNumberFormat="1" applyFont="1" applyFill="1"/>
    <xf numFmtId="0" fontId="1" fillId="2" borderId="0" xfId="0" applyFont="1" applyFill="1" applyBorder="1" applyAlignment="1">
      <alignment vertical="center" wrapText="1"/>
    </xf>
    <xf numFmtId="0" fontId="0" fillId="3" borderId="0" xfId="0" applyFill="1"/>
    <xf numFmtId="0" fontId="1" fillId="4" borderId="1" xfId="0" applyFont="1" applyFill="1" applyBorder="1" applyAlignment="1">
      <alignment horizontal="center" vertical="center" wrapText="1"/>
    </xf>
    <xf numFmtId="0" fontId="9" fillId="2" borderId="0" xfId="0" applyFont="1" applyFill="1"/>
    <xf numFmtId="0" fontId="1" fillId="2" borderId="0" xfId="0" applyFont="1" applyFill="1" applyBorder="1" applyAlignment="1">
      <alignment vertical="center"/>
    </xf>
    <xf numFmtId="0" fontId="9" fillId="2" borderId="0" xfId="0" applyFont="1" applyFill="1" applyAlignment="1">
      <alignment horizontal="right"/>
    </xf>
    <xf numFmtId="14" fontId="9" fillId="2" borderId="0" xfId="0" applyNumberFormat="1" applyFont="1" applyFill="1" applyAlignment="1">
      <alignment horizontal="left"/>
    </xf>
    <xf numFmtId="0" fontId="1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164" fontId="1" fillId="10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/>
    <xf numFmtId="0" fontId="9" fillId="2" borderId="1" xfId="0" applyFont="1" applyFill="1" applyBorder="1" applyAlignment="1">
      <alignment horizontal="center"/>
    </xf>
    <xf numFmtId="14" fontId="9" fillId="2" borderId="1" xfId="0" applyNumberFormat="1" applyFont="1" applyFill="1" applyBorder="1" applyAlignment="1">
      <alignment horizontal="right"/>
    </xf>
    <xf numFmtId="164" fontId="9" fillId="9" borderId="1" xfId="0" applyNumberFormat="1" applyFont="1" applyFill="1" applyBorder="1"/>
    <xf numFmtId="164" fontId="9" fillId="15" borderId="1" xfId="0" applyNumberFormat="1" applyFont="1" applyFill="1" applyBorder="1"/>
    <xf numFmtId="0" fontId="9" fillId="2" borderId="1" xfId="0" applyFont="1" applyFill="1" applyBorder="1"/>
    <xf numFmtId="164" fontId="1" fillId="16" borderId="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center"/>
    </xf>
    <xf numFmtId="164" fontId="9" fillId="2" borderId="1" xfId="0" applyNumberFormat="1" applyFont="1" applyFill="1" applyBorder="1"/>
    <xf numFmtId="0" fontId="4" fillId="2" borderId="0" xfId="0" applyFont="1" applyFill="1" applyAlignment="1"/>
    <xf numFmtId="14" fontId="4" fillId="2" borderId="1" xfId="0" applyNumberFormat="1" applyFont="1" applyFill="1" applyBorder="1"/>
    <xf numFmtId="0" fontId="4" fillId="2" borderId="1" xfId="0" applyFont="1" applyFill="1" applyBorder="1" applyAlignment="1">
      <alignment horizontal="left"/>
    </xf>
    <xf numFmtId="164" fontId="4" fillId="2" borderId="1" xfId="0" applyNumberFormat="1" applyFont="1" applyFill="1" applyBorder="1" applyAlignment="1">
      <alignment vertical="center"/>
    </xf>
    <xf numFmtId="164" fontId="2" fillId="11" borderId="1" xfId="0" applyNumberFormat="1" applyFont="1" applyFill="1" applyBorder="1" applyAlignment="1">
      <alignment horizontal="center" vertical="center"/>
    </xf>
    <xf numFmtId="0" fontId="12" fillId="2" borderId="0" xfId="0" applyFont="1" applyFill="1"/>
    <xf numFmtId="0" fontId="13" fillId="0" borderId="0" xfId="0" applyFont="1" applyFill="1" applyBorder="1"/>
    <xf numFmtId="0" fontId="13" fillId="2" borderId="1" xfId="0" applyFont="1" applyFill="1" applyBorder="1"/>
    <xf numFmtId="0" fontId="13" fillId="0" borderId="1" xfId="0" applyFont="1" applyBorder="1"/>
    <xf numFmtId="3" fontId="7" fillId="2" borderId="0" xfId="0" applyNumberFormat="1" applyFont="1" applyFill="1" applyBorder="1" applyAlignment="1">
      <alignment vertical="center"/>
    </xf>
    <xf numFmtId="3" fontId="7" fillId="2" borderId="0" xfId="0" applyNumberFormat="1" applyFont="1" applyFill="1" applyBorder="1" applyAlignment="1"/>
    <xf numFmtId="0" fontId="7" fillId="2" borderId="0" xfId="0" applyFont="1" applyFill="1" applyBorder="1" applyAlignment="1"/>
    <xf numFmtId="0" fontId="6" fillId="2" borderId="0" xfId="0" applyFont="1" applyFill="1" applyBorder="1"/>
    <xf numFmtId="0" fontId="7" fillId="2" borderId="0" xfId="0" applyFont="1" applyFill="1" applyBorder="1" applyAlignment="1">
      <alignment horizontal="right" indent="5"/>
    </xf>
    <xf numFmtId="0" fontId="13" fillId="2" borderId="0" xfId="0" applyFont="1" applyFill="1"/>
    <xf numFmtId="0" fontId="13" fillId="9" borderId="1" xfId="0" applyFont="1" applyFill="1" applyBorder="1"/>
    <xf numFmtId="0" fontId="13" fillId="0" borderId="0" xfId="0" applyNumberFormat="1" applyFont="1" applyBorder="1" applyAlignment="1">
      <alignment horizontal="right"/>
    </xf>
    <xf numFmtId="0" fontId="13" fillId="0" borderId="0" xfId="0" applyFont="1" applyBorder="1"/>
    <xf numFmtId="0" fontId="13" fillId="3" borderId="1" xfId="0" applyFont="1" applyFill="1" applyBorder="1"/>
    <xf numFmtId="2" fontId="13" fillId="0" borderId="0" xfId="0" applyNumberFormat="1" applyFont="1" applyAlignment="1">
      <alignment horizontal="right"/>
    </xf>
    <xf numFmtId="0" fontId="13" fillId="0" borderId="0" xfId="0" applyFont="1"/>
    <xf numFmtId="0" fontId="13" fillId="2" borderId="1" xfId="0" applyFont="1" applyFill="1" applyBorder="1" applyAlignment="1"/>
    <xf numFmtId="49" fontId="13" fillId="0" borderId="0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right"/>
    </xf>
    <xf numFmtId="0" fontId="16" fillId="2" borderId="1" xfId="0" applyFont="1" applyFill="1" applyBorder="1"/>
    <xf numFmtId="0" fontId="13" fillId="0" borderId="0" xfId="0" applyFont="1" applyBorder="1" applyAlignment="1">
      <alignment vertical="center" wrapText="1"/>
    </xf>
    <xf numFmtId="0" fontId="7" fillId="2" borderId="0" xfId="0" applyFont="1" applyFill="1"/>
    <xf numFmtId="0" fontId="15" fillId="2" borderId="1" xfId="0" applyFont="1" applyFill="1" applyBorder="1"/>
    <xf numFmtId="0" fontId="8" fillId="5" borderId="1" xfId="0" applyFont="1" applyFill="1" applyBorder="1"/>
    <xf numFmtId="0" fontId="8" fillId="5" borderId="1" xfId="0" applyFont="1" applyFill="1" applyBorder="1" applyAlignment="1">
      <alignment horizontal="left" indent="1"/>
    </xf>
    <xf numFmtId="0" fontId="8" fillId="17" borderId="6" xfId="0" applyFont="1" applyFill="1" applyBorder="1"/>
    <xf numFmtId="0" fontId="8" fillId="17" borderId="6" xfId="0" applyFont="1" applyFill="1" applyBorder="1" applyAlignment="1">
      <alignment horizontal="left" indent="1"/>
    </xf>
    <xf numFmtId="0" fontId="8" fillId="17" borderId="13" xfId="0" applyFont="1" applyFill="1" applyBorder="1" applyAlignment="1">
      <alignment horizontal="left" indent="1"/>
    </xf>
    <xf numFmtId="0" fontId="15" fillId="2" borderId="6" xfId="0" applyFont="1" applyFill="1" applyBorder="1"/>
    <xf numFmtId="3" fontId="7" fillId="20" borderId="6" xfId="0" applyNumberFormat="1" applyFont="1" applyFill="1" applyBorder="1" applyAlignment="1"/>
    <xf numFmtId="3" fontId="7" fillId="20" borderId="13" xfId="0" applyNumberFormat="1" applyFont="1" applyFill="1" applyBorder="1" applyAlignment="1"/>
    <xf numFmtId="3" fontId="7" fillId="0" borderId="6" xfId="0" applyNumberFormat="1" applyFont="1" applyBorder="1" applyAlignment="1"/>
    <xf numFmtId="3" fontId="7" fillId="0" borderId="6" xfId="0" applyNumberFormat="1" applyFont="1" applyBorder="1" applyAlignment="1">
      <alignment vertical="center"/>
    </xf>
    <xf numFmtId="3" fontId="7" fillId="0" borderId="13" xfId="0" applyNumberFormat="1" applyFont="1" applyBorder="1" applyAlignment="1"/>
    <xf numFmtId="0" fontId="8" fillId="18" borderId="6" xfId="0" applyFont="1" applyFill="1" applyBorder="1" applyAlignment="1">
      <alignment horizontal="center" vertical="center"/>
    </xf>
    <xf numFmtId="0" fontId="8" fillId="18" borderId="13" xfId="0" applyFont="1" applyFill="1" applyBorder="1" applyAlignment="1">
      <alignment horizontal="center" vertical="center"/>
    </xf>
    <xf numFmtId="3" fontId="7" fillId="21" borderId="6" xfId="0" applyNumberFormat="1" applyFont="1" applyFill="1" applyBorder="1" applyAlignment="1"/>
    <xf numFmtId="3" fontId="7" fillId="21" borderId="13" xfId="0" applyNumberFormat="1" applyFont="1" applyFill="1" applyBorder="1" applyAlignment="1"/>
    <xf numFmtId="0" fontId="8" fillId="19" borderId="6" xfId="0" applyFont="1" applyFill="1" applyBorder="1" applyAlignment="1">
      <alignment horizontal="center" vertical="center"/>
    </xf>
    <xf numFmtId="0" fontId="8" fillId="19" borderId="13" xfId="0" applyFont="1" applyFill="1" applyBorder="1" applyAlignment="1">
      <alignment horizontal="center" vertical="center"/>
    </xf>
    <xf numFmtId="3" fontId="7" fillId="22" borderId="6" xfId="0" applyNumberFormat="1" applyFont="1" applyFill="1" applyBorder="1" applyAlignment="1">
      <alignment horizontal="right" indent="5"/>
    </xf>
    <xf numFmtId="3" fontId="7" fillId="22" borderId="13" xfId="0" applyNumberFormat="1" applyFont="1" applyFill="1" applyBorder="1" applyAlignment="1">
      <alignment horizontal="right" indent="5"/>
    </xf>
    <xf numFmtId="3" fontId="7" fillId="0" borderId="6" xfId="0" applyNumberFormat="1" applyFont="1" applyBorder="1" applyAlignment="1">
      <alignment horizontal="right" indent="5"/>
    </xf>
    <xf numFmtId="3" fontId="7" fillId="0" borderId="13" xfId="0" applyNumberFormat="1" applyFont="1" applyBorder="1" applyAlignment="1">
      <alignment horizontal="right" indent="5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left"/>
    </xf>
    <xf numFmtId="14" fontId="14" fillId="0" borderId="0" xfId="0" applyNumberFormat="1" applyFont="1" applyFill="1" applyBorder="1"/>
    <xf numFmtId="165" fontId="14" fillId="0" borderId="0" xfId="1" applyNumberFormat="1" applyFont="1" applyFill="1" applyBorder="1"/>
    <xf numFmtId="0" fontId="14" fillId="2" borderId="1" xfId="0" applyFont="1" applyFill="1" applyBorder="1"/>
    <xf numFmtId="0" fontId="15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/>
    <xf numFmtId="165" fontId="15" fillId="2" borderId="1" xfId="1" applyNumberFormat="1" applyFont="1" applyFill="1" applyBorder="1" applyAlignment="1">
      <alignment horizontal="center" vertical="center"/>
    </xf>
    <xf numFmtId="164" fontId="14" fillId="2" borderId="1" xfId="0" applyNumberFormat="1" applyFont="1" applyFill="1" applyBorder="1" applyAlignment="1">
      <alignment horizontal="left" vertical="center"/>
    </xf>
    <xf numFmtId="165" fontId="14" fillId="2" borderId="1" xfId="1" applyNumberFormat="1" applyFont="1" applyFill="1" applyBorder="1"/>
    <xf numFmtId="164" fontId="14" fillId="2" borderId="1" xfId="0" applyNumberFormat="1" applyFont="1" applyFill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14" fontId="14" fillId="2" borderId="1" xfId="0" applyNumberFormat="1" applyFont="1" applyFill="1" applyBorder="1" applyAlignment="1">
      <alignment horizontal="right"/>
    </xf>
    <xf numFmtId="0" fontId="15" fillId="10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4" fillId="12" borderId="3" xfId="0" applyFont="1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center"/>
    </xf>
    <xf numFmtId="0" fontId="4" fillId="13" borderId="3" xfId="0" applyFont="1" applyFill="1" applyBorder="1" applyAlignment="1">
      <alignment horizontal="center"/>
    </xf>
    <xf numFmtId="0" fontId="4" fillId="13" borderId="4" xfId="0" applyFont="1" applyFill="1" applyBorder="1" applyAlignment="1">
      <alignment horizontal="center"/>
    </xf>
    <xf numFmtId="0" fontId="4" fillId="13" borderId="5" xfId="0" applyFont="1" applyFill="1" applyBorder="1" applyAlignment="1">
      <alignment horizontal="center"/>
    </xf>
    <xf numFmtId="0" fontId="4" fillId="14" borderId="3" xfId="0" applyFont="1" applyFill="1" applyBorder="1" applyAlignment="1">
      <alignment horizontal="center"/>
    </xf>
    <xf numFmtId="0" fontId="4" fillId="14" borderId="4" xfId="0" applyFont="1" applyFill="1" applyBorder="1" applyAlignment="1">
      <alignment horizontal="center"/>
    </xf>
    <xf numFmtId="0" fontId="4" fillId="14" borderId="5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" fillId="15" borderId="10" xfId="0" applyFont="1" applyFill="1" applyBorder="1" applyAlignment="1">
      <alignment horizontal="right" vertical="center"/>
    </xf>
    <xf numFmtId="0" fontId="1" fillId="15" borderId="11" xfId="0" applyFont="1" applyFill="1" applyBorder="1" applyAlignment="1">
      <alignment horizontal="right" vertical="center"/>
    </xf>
    <xf numFmtId="0" fontId="1" fillId="15" borderId="12" xfId="0" applyFont="1" applyFill="1" applyBorder="1" applyAlignment="1">
      <alignment horizontal="right" vertical="center"/>
    </xf>
    <xf numFmtId="164" fontId="1" fillId="15" borderId="1" xfId="0" applyNumberFormat="1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" fillId="16" borderId="4" xfId="0" applyFont="1" applyFill="1" applyBorder="1" applyAlignment="1">
      <alignment horizontal="center" vertical="center"/>
    </xf>
    <xf numFmtId="0" fontId="1" fillId="16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right" vertical="center"/>
    </xf>
    <xf numFmtId="0" fontId="1" fillId="15" borderId="7" xfId="0" applyFont="1" applyFill="1" applyBorder="1" applyAlignment="1">
      <alignment horizontal="right" vertical="center"/>
    </xf>
    <xf numFmtId="0" fontId="1" fillId="15" borderId="8" xfId="0" applyFont="1" applyFill="1" applyBorder="1" applyAlignment="1">
      <alignment horizontal="right" vertical="center"/>
    </xf>
    <xf numFmtId="0" fontId="1" fillId="15" borderId="2" xfId="0" applyFont="1" applyFill="1" applyBorder="1" applyAlignment="1">
      <alignment horizontal="right" vertical="center"/>
    </xf>
    <xf numFmtId="0" fontId="1" fillId="15" borderId="0" xfId="0" applyFont="1" applyFill="1" applyBorder="1" applyAlignment="1">
      <alignment horizontal="right" vertical="center"/>
    </xf>
    <xf numFmtId="0" fontId="1" fillId="15" borderId="9" xfId="0" applyFont="1" applyFill="1" applyBorder="1" applyAlignment="1">
      <alignment horizontal="right" vertical="center"/>
    </xf>
    <xf numFmtId="164" fontId="1" fillId="16" borderId="13" xfId="0" applyNumberFormat="1" applyFont="1" applyFill="1" applyBorder="1" applyAlignment="1">
      <alignment horizontal="center" vertical="center"/>
    </xf>
    <xf numFmtId="164" fontId="1" fillId="16" borderId="14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164" fontId="2" fillId="5" borderId="13" xfId="0" applyNumberFormat="1" applyFont="1" applyFill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8"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B4:U111"/>
  <sheetViews>
    <sheetView tabSelected="1" workbookViewId="0">
      <pane ySplit="5" topLeftCell="A6" activePane="bottomLeft" state="frozen"/>
      <selection pane="bottomLeft" activeCell="B22" sqref="B22"/>
    </sheetView>
  </sheetViews>
  <sheetFormatPr baseColWidth="10" defaultRowHeight="15" x14ac:dyDescent="0.25"/>
  <cols>
    <col min="1" max="1" width="11.42578125" style="64"/>
    <col min="2" max="2" width="23" style="64" bestFit="1" customWidth="1"/>
    <col min="3" max="3" width="11.42578125" style="64"/>
    <col min="4" max="4" width="9.7109375" style="64" bestFit="1" customWidth="1"/>
    <col min="5" max="5" width="60" style="64" bestFit="1" customWidth="1"/>
    <col min="6" max="6" width="11.42578125" style="64"/>
    <col min="7" max="7" width="13.7109375" style="64" customWidth="1"/>
    <col min="8" max="8" width="17.140625" style="64" customWidth="1"/>
    <col min="9" max="9" width="41.28515625" style="64" bestFit="1" customWidth="1"/>
    <col min="10" max="10" width="11.42578125" style="64"/>
    <col min="11" max="11" width="16.140625" style="64" customWidth="1"/>
    <col min="12" max="12" width="25.42578125" style="64" bestFit="1" customWidth="1"/>
    <col min="13" max="13" width="11.42578125" style="64"/>
    <col min="14" max="14" width="18.5703125" style="64" bestFit="1" customWidth="1"/>
    <col min="15" max="17" width="11.42578125" style="64"/>
    <col min="18" max="18" width="13.28515625" style="64" bestFit="1" customWidth="1"/>
    <col min="19" max="19" width="11.42578125" style="64"/>
    <col min="20" max="20" width="21.28515625" style="64" bestFit="1" customWidth="1"/>
    <col min="21" max="16384" width="11.42578125" style="64"/>
  </cols>
  <sheetData>
    <row r="4" spans="2:21" x14ac:dyDescent="0.25">
      <c r="D4" s="115" t="s">
        <v>18</v>
      </c>
      <c r="E4" s="115"/>
      <c r="G4" s="115" t="s">
        <v>19</v>
      </c>
      <c r="H4" s="115"/>
      <c r="I4" s="115"/>
      <c r="K4" s="115" t="s">
        <v>20</v>
      </c>
      <c r="L4" s="115"/>
    </row>
    <row r="5" spans="2:21" ht="15.75" x14ac:dyDescent="0.25">
      <c r="B5" s="65" t="s">
        <v>17</v>
      </c>
      <c r="D5" s="65" t="s">
        <v>21</v>
      </c>
      <c r="E5" s="65" t="s">
        <v>22</v>
      </c>
      <c r="G5" s="65" t="s">
        <v>15</v>
      </c>
      <c r="H5" s="65" t="s">
        <v>21</v>
      </c>
      <c r="I5" s="65" t="s">
        <v>23</v>
      </c>
      <c r="K5" s="65" t="s">
        <v>24</v>
      </c>
      <c r="L5" s="65" t="s">
        <v>22</v>
      </c>
      <c r="N5" s="115" t="s">
        <v>420</v>
      </c>
      <c r="O5" s="115"/>
      <c r="Q5" s="116" t="s">
        <v>449</v>
      </c>
      <c r="R5" s="116"/>
      <c r="T5" s="31" t="s">
        <v>448</v>
      </c>
      <c r="U5" s="29"/>
    </row>
    <row r="6" spans="2:21" x14ac:dyDescent="0.25">
      <c r="B6" s="57" t="s">
        <v>526</v>
      </c>
      <c r="D6" s="66">
        <v>10100000</v>
      </c>
      <c r="E6" s="67" t="s">
        <v>37</v>
      </c>
      <c r="G6" s="57" t="s">
        <v>265</v>
      </c>
      <c r="H6" s="57" t="s">
        <v>293</v>
      </c>
      <c r="I6" s="57" t="s">
        <v>238</v>
      </c>
      <c r="K6" s="57" t="s">
        <v>11</v>
      </c>
      <c r="L6" s="57" t="s">
        <v>25</v>
      </c>
      <c r="N6" s="68" t="s">
        <v>503</v>
      </c>
      <c r="O6" s="57"/>
      <c r="Q6" s="57">
        <v>1</v>
      </c>
      <c r="R6" s="57" t="s">
        <v>507</v>
      </c>
      <c r="T6" s="57" t="s">
        <v>519</v>
      </c>
    </row>
    <row r="7" spans="2:21" x14ac:dyDescent="0.25">
      <c r="B7" s="57" t="s">
        <v>527</v>
      </c>
      <c r="D7" s="69" t="s">
        <v>133</v>
      </c>
      <c r="E7" s="70" t="s">
        <v>132</v>
      </c>
      <c r="G7" s="57" t="s">
        <v>266</v>
      </c>
      <c r="H7" s="57" t="s">
        <v>292</v>
      </c>
      <c r="I7" s="58" t="s">
        <v>239</v>
      </c>
      <c r="K7" s="57" t="s">
        <v>26</v>
      </c>
      <c r="L7" s="57" t="s">
        <v>27</v>
      </c>
      <c r="N7" s="71" t="s">
        <v>504</v>
      </c>
      <c r="O7" s="57"/>
      <c r="Q7" s="57">
        <v>2</v>
      </c>
      <c r="R7" s="57" t="s">
        <v>508</v>
      </c>
      <c r="T7" s="57" t="s">
        <v>520</v>
      </c>
    </row>
    <row r="8" spans="2:21" x14ac:dyDescent="0.25">
      <c r="B8" s="57" t="s">
        <v>528</v>
      </c>
      <c r="D8" s="72" t="s">
        <v>134</v>
      </c>
      <c r="E8" s="56" t="s">
        <v>39</v>
      </c>
      <c r="G8" s="57" t="s">
        <v>267</v>
      </c>
      <c r="H8" s="57" t="s">
        <v>294</v>
      </c>
      <c r="I8" s="58" t="s">
        <v>240</v>
      </c>
      <c r="K8" s="57" t="s">
        <v>28</v>
      </c>
      <c r="L8" s="57" t="s">
        <v>29</v>
      </c>
      <c r="N8" s="68" t="s">
        <v>529</v>
      </c>
      <c r="O8" s="57"/>
      <c r="Q8" s="57">
        <v>3</v>
      </c>
      <c r="R8" s="57" t="s">
        <v>509</v>
      </c>
      <c r="T8" s="57" t="s">
        <v>521</v>
      </c>
    </row>
    <row r="9" spans="2:21" x14ac:dyDescent="0.25">
      <c r="D9" s="72" t="s">
        <v>135</v>
      </c>
      <c r="E9" s="56" t="s">
        <v>40</v>
      </c>
      <c r="G9" s="57" t="s">
        <v>268</v>
      </c>
      <c r="H9" s="57" t="s">
        <v>295</v>
      </c>
      <c r="I9" s="58" t="s">
        <v>241</v>
      </c>
      <c r="K9" s="57" t="s">
        <v>30</v>
      </c>
      <c r="L9" s="57" t="s">
        <v>31</v>
      </c>
      <c r="N9" s="68" t="s">
        <v>505</v>
      </c>
      <c r="O9" s="57"/>
      <c r="Q9" s="57">
        <v>4</v>
      </c>
      <c r="R9" s="57" t="s">
        <v>510</v>
      </c>
      <c r="T9" s="57" t="s">
        <v>522</v>
      </c>
    </row>
    <row r="10" spans="2:21" x14ac:dyDescent="0.25">
      <c r="D10" s="72" t="s">
        <v>136</v>
      </c>
      <c r="E10" s="56" t="s">
        <v>41</v>
      </c>
      <c r="G10" s="57" t="s">
        <v>269</v>
      </c>
      <c r="H10" s="57" t="s">
        <v>296</v>
      </c>
      <c r="I10" s="58" t="s">
        <v>242</v>
      </c>
      <c r="K10" s="57" t="s">
        <v>32</v>
      </c>
      <c r="L10" s="57" t="s">
        <v>33</v>
      </c>
      <c r="N10" s="68" t="s">
        <v>502</v>
      </c>
      <c r="O10" s="57"/>
      <c r="Q10" s="57">
        <v>5</v>
      </c>
      <c r="R10" s="57" t="s">
        <v>511</v>
      </c>
      <c r="T10" s="57" t="s">
        <v>523</v>
      </c>
    </row>
    <row r="11" spans="2:21" x14ac:dyDescent="0.25">
      <c r="D11" s="72" t="s">
        <v>137</v>
      </c>
      <c r="E11" s="56" t="s">
        <v>42</v>
      </c>
      <c r="G11" s="57" t="s">
        <v>270</v>
      </c>
      <c r="H11" s="57" t="s">
        <v>297</v>
      </c>
      <c r="I11" s="58" t="s">
        <v>243</v>
      </c>
      <c r="K11" s="57" t="s">
        <v>34</v>
      </c>
      <c r="L11" s="57" t="s">
        <v>34</v>
      </c>
      <c r="N11" s="68" t="s">
        <v>506</v>
      </c>
      <c r="O11" s="57"/>
      <c r="Q11" s="57">
        <v>6</v>
      </c>
      <c r="R11" s="57" t="s">
        <v>512</v>
      </c>
      <c r="T11" s="57" t="s">
        <v>524</v>
      </c>
    </row>
    <row r="12" spans="2:21" x14ac:dyDescent="0.25">
      <c r="D12" s="72" t="s">
        <v>138</v>
      </c>
      <c r="E12" s="56" t="s">
        <v>44</v>
      </c>
      <c r="G12" s="57" t="s">
        <v>271</v>
      </c>
      <c r="H12" s="57" t="s">
        <v>298</v>
      </c>
      <c r="I12" s="58" t="s">
        <v>244</v>
      </c>
      <c r="K12" s="57" t="s">
        <v>35</v>
      </c>
      <c r="L12" s="57" t="s">
        <v>35</v>
      </c>
      <c r="Q12" s="57">
        <v>7</v>
      </c>
      <c r="R12" s="57" t="s">
        <v>513</v>
      </c>
      <c r="T12" s="57" t="s">
        <v>4</v>
      </c>
    </row>
    <row r="13" spans="2:21" x14ac:dyDescent="0.25">
      <c r="D13" s="72" t="s">
        <v>139</v>
      </c>
      <c r="E13" s="56" t="s">
        <v>45</v>
      </c>
      <c r="G13" s="57" t="s">
        <v>272</v>
      </c>
      <c r="H13" s="57" t="s">
        <v>299</v>
      </c>
      <c r="I13" s="58" t="s">
        <v>245</v>
      </c>
      <c r="K13" s="57" t="s">
        <v>36</v>
      </c>
      <c r="L13" s="57" t="s">
        <v>36</v>
      </c>
      <c r="Q13" s="57">
        <v>8</v>
      </c>
      <c r="R13" s="57" t="s">
        <v>514</v>
      </c>
      <c r="T13" s="57" t="s">
        <v>525</v>
      </c>
    </row>
    <row r="14" spans="2:21" x14ac:dyDescent="0.25">
      <c r="D14" s="72" t="s">
        <v>140</v>
      </c>
      <c r="E14" s="56" t="s">
        <v>48</v>
      </c>
      <c r="G14" s="57" t="s">
        <v>273</v>
      </c>
      <c r="H14" s="57" t="s">
        <v>300</v>
      </c>
      <c r="I14" s="58" t="s">
        <v>246</v>
      </c>
      <c r="Q14" s="57">
        <v>9</v>
      </c>
      <c r="R14" s="57" t="s">
        <v>515</v>
      </c>
    </row>
    <row r="15" spans="2:21" x14ac:dyDescent="0.25">
      <c r="D15" s="72" t="s">
        <v>141</v>
      </c>
      <c r="E15" s="67" t="s">
        <v>49</v>
      </c>
      <c r="G15" s="57" t="s">
        <v>274</v>
      </c>
      <c r="H15" s="57" t="s">
        <v>301</v>
      </c>
      <c r="I15" s="58" t="s">
        <v>247</v>
      </c>
      <c r="Q15" s="57">
        <v>10</v>
      </c>
      <c r="R15" s="57" t="s">
        <v>516</v>
      </c>
    </row>
    <row r="16" spans="2:21" x14ac:dyDescent="0.25">
      <c r="D16" s="72" t="s">
        <v>142</v>
      </c>
      <c r="E16" s="56" t="s">
        <v>50</v>
      </c>
      <c r="G16" s="57" t="s">
        <v>275</v>
      </c>
      <c r="H16" s="57" t="s">
        <v>302</v>
      </c>
      <c r="I16" s="58" t="s">
        <v>248</v>
      </c>
      <c r="Q16" s="57">
        <v>11</v>
      </c>
      <c r="R16" s="57" t="s">
        <v>517</v>
      </c>
    </row>
    <row r="17" spans="4:18" x14ac:dyDescent="0.25">
      <c r="D17" s="73" t="s">
        <v>143</v>
      </c>
      <c r="E17" s="67" t="s">
        <v>53</v>
      </c>
      <c r="G17" s="57" t="s">
        <v>276</v>
      </c>
      <c r="H17" s="57" t="s">
        <v>303</v>
      </c>
      <c r="I17" s="58" t="s">
        <v>249</v>
      </c>
      <c r="Q17" s="57">
        <v>12</v>
      </c>
      <c r="R17" s="57" t="s">
        <v>518</v>
      </c>
    </row>
    <row r="18" spans="4:18" x14ac:dyDescent="0.25">
      <c r="D18" s="73" t="s">
        <v>144</v>
      </c>
      <c r="E18" s="67" t="s">
        <v>54</v>
      </c>
      <c r="G18" s="57" t="s">
        <v>277</v>
      </c>
      <c r="H18" s="57" t="s">
        <v>304</v>
      </c>
      <c r="I18" s="58" t="s">
        <v>250</v>
      </c>
    </row>
    <row r="19" spans="4:18" x14ac:dyDescent="0.25">
      <c r="D19" s="73" t="s">
        <v>145</v>
      </c>
      <c r="E19" s="67" t="s">
        <v>58</v>
      </c>
      <c r="G19" s="57" t="s">
        <v>278</v>
      </c>
      <c r="H19" s="57" t="s">
        <v>305</v>
      </c>
      <c r="I19" s="58" t="s">
        <v>251</v>
      </c>
    </row>
    <row r="20" spans="4:18" x14ac:dyDescent="0.25">
      <c r="D20" s="73" t="s">
        <v>146</v>
      </c>
      <c r="E20" s="67" t="s">
        <v>59</v>
      </c>
      <c r="G20" s="57" t="s">
        <v>279</v>
      </c>
      <c r="H20" s="57"/>
      <c r="I20" s="58" t="s">
        <v>252</v>
      </c>
    </row>
    <row r="21" spans="4:18" x14ac:dyDescent="0.25">
      <c r="D21" s="72" t="s">
        <v>147</v>
      </c>
      <c r="E21" s="56" t="s">
        <v>60</v>
      </c>
      <c r="G21" s="57" t="s">
        <v>280</v>
      </c>
      <c r="H21" s="57"/>
      <c r="I21" s="58" t="s">
        <v>253</v>
      </c>
    </row>
    <row r="22" spans="4:18" x14ac:dyDescent="0.25">
      <c r="D22" s="73" t="s">
        <v>148</v>
      </c>
      <c r="E22" s="67" t="s">
        <v>72</v>
      </c>
      <c r="G22" s="57" t="s">
        <v>281</v>
      </c>
      <c r="H22" s="57"/>
      <c r="I22" s="58" t="s">
        <v>254</v>
      </c>
    </row>
    <row r="23" spans="4:18" x14ac:dyDescent="0.25">
      <c r="D23" s="73" t="s">
        <v>149</v>
      </c>
      <c r="E23" s="67" t="s">
        <v>73</v>
      </c>
      <c r="G23" s="57" t="s">
        <v>282</v>
      </c>
      <c r="H23" s="57"/>
      <c r="I23" s="58" t="s">
        <v>255</v>
      </c>
    </row>
    <row r="24" spans="4:18" x14ac:dyDescent="0.25">
      <c r="D24" s="73" t="s">
        <v>150</v>
      </c>
      <c r="E24" s="67" t="s">
        <v>74</v>
      </c>
      <c r="G24" s="57" t="s">
        <v>283</v>
      </c>
      <c r="H24" s="57"/>
      <c r="I24" s="57" t="s">
        <v>256</v>
      </c>
    </row>
    <row r="25" spans="4:18" x14ac:dyDescent="0.25">
      <c r="D25" s="73" t="s">
        <v>151</v>
      </c>
      <c r="E25" s="67" t="s">
        <v>29</v>
      </c>
      <c r="G25" s="57" t="s">
        <v>284</v>
      </c>
      <c r="H25" s="57"/>
      <c r="I25" s="57" t="s">
        <v>257</v>
      </c>
    </row>
    <row r="26" spans="4:18" x14ac:dyDescent="0.25">
      <c r="D26" s="73" t="s">
        <v>152</v>
      </c>
      <c r="E26" s="67" t="s">
        <v>75</v>
      </c>
      <c r="G26" s="57" t="s">
        <v>285</v>
      </c>
      <c r="H26" s="57"/>
      <c r="I26" s="57" t="s">
        <v>258</v>
      </c>
    </row>
    <row r="27" spans="4:18" x14ac:dyDescent="0.25">
      <c r="D27" s="74" t="s">
        <v>153</v>
      </c>
      <c r="E27" s="70" t="s">
        <v>102</v>
      </c>
      <c r="G27" s="57" t="s">
        <v>286</v>
      </c>
      <c r="H27" s="57"/>
      <c r="I27" s="57" t="s">
        <v>259</v>
      </c>
    </row>
    <row r="28" spans="4:18" x14ac:dyDescent="0.25">
      <c r="D28" s="74" t="s">
        <v>154</v>
      </c>
      <c r="E28" s="70" t="s">
        <v>106</v>
      </c>
      <c r="G28" s="57" t="s">
        <v>287</v>
      </c>
      <c r="H28" s="57"/>
      <c r="I28" s="57" t="s">
        <v>260</v>
      </c>
    </row>
    <row r="29" spans="4:18" x14ac:dyDescent="0.25">
      <c r="D29" s="74" t="s">
        <v>155</v>
      </c>
      <c r="E29" s="70" t="s">
        <v>107</v>
      </c>
      <c r="G29" s="57" t="s">
        <v>288</v>
      </c>
      <c r="H29" s="57"/>
      <c r="I29" s="57" t="s">
        <v>261</v>
      </c>
    </row>
    <row r="30" spans="4:18" x14ac:dyDescent="0.25">
      <c r="D30" s="74" t="s">
        <v>156</v>
      </c>
      <c r="E30" s="70" t="s">
        <v>114</v>
      </c>
      <c r="G30" s="57" t="s">
        <v>289</v>
      </c>
      <c r="H30" s="57"/>
      <c r="I30" s="57" t="s">
        <v>262</v>
      </c>
    </row>
    <row r="31" spans="4:18" x14ac:dyDescent="0.25">
      <c r="D31" s="74" t="s">
        <v>157</v>
      </c>
      <c r="E31" s="70" t="s">
        <v>122</v>
      </c>
      <c r="G31" s="57" t="s">
        <v>290</v>
      </c>
      <c r="H31" s="57"/>
      <c r="I31" s="57" t="s">
        <v>263</v>
      </c>
    </row>
    <row r="32" spans="4:18" x14ac:dyDescent="0.25">
      <c r="D32" s="74" t="s">
        <v>158</v>
      </c>
      <c r="E32" s="70" t="s">
        <v>125</v>
      </c>
      <c r="G32" s="57" t="s">
        <v>291</v>
      </c>
      <c r="H32" s="57"/>
      <c r="I32" s="75" t="s">
        <v>264</v>
      </c>
    </row>
    <row r="33" spans="4:5" x14ac:dyDescent="0.25">
      <c r="D33" s="74" t="s">
        <v>159</v>
      </c>
      <c r="E33" s="70" t="s">
        <v>126</v>
      </c>
    </row>
    <row r="34" spans="4:5" x14ac:dyDescent="0.25">
      <c r="D34" s="74" t="s">
        <v>160</v>
      </c>
      <c r="E34" s="70" t="s">
        <v>127</v>
      </c>
    </row>
    <row r="35" spans="4:5" x14ac:dyDescent="0.25">
      <c r="D35" s="74" t="s">
        <v>161</v>
      </c>
      <c r="E35" s="70" t="s">
        <v>128</v>
      </c>
    </row>
    <row r="36" spans="4:5" x14ac:dyDescent="0.25">
      <c r="D36" s="74" t="s">
        <v>162</v>
      </c>
      <c r="E36" s="70" t="s">
        <v>129</v>
      </c>
    </row>
    <row r="37" spans="4:5" x14ac:dyDescent="0.25">
      <c r="D37" s="72" t="s">
        <v>163</v>
      </c>
      <c r="E37" s="56" t="s">
        <v>77</v>
      </c>
    </row>
    <row r="38" spans="4:5" x14ac:dyDescent="0.25">
      <c r="D38" s="72" t="s">
        <v>164</v>
      </c>
      <c r="E38" s="56" t="s">
        <v>78</v>
      </c>
    </row>
    <row r="39" spans="4:5" x14ac:dyDescent="0.25">
      <c r="D39" s="73" t="s">
        <v>165</v>
      </c>
      <c r="E39" s="67" t="s">
        <v>79</v>
      </c>
    </row>
    <row r="40" spans="4:5" x14ac:dyDescent="0.25">
      <c r="D40" s="72" t="s">
        <v>166</v>
      </c>
      <c r="E40" s="56" t="s">
        <v>84</v>
      </c>
    </row>
    <row r="41" spans="4:5" x14ac:dyDescent="0.25">
      <c r="D41" s="73" t="s">
        <v>167</v>
      </c>
      <c r="E41" s="67" t="s">
        <v>86</v>
      </c>
    </row>
    <row r="42" spans="4:5" x14ac:dyDescent="0.25">
      <c r="D42" s="73" t="s">
        <v>168</v>
      </c>
      <c r="E42" s="67" t="s">
        <v>87</v>
      </c>
    </row>
    <row r="43" spans="4:5" x14ac:dyDescent="0.25">
      <c r="D43" s="73" t="s">
        <v>169</v>
      </c>
      <c r="E43" s="67" t="s">
        <v>93</v>
      </c>
    </row>
    <row r="44" spans="4:5" x14ac:dyDescent="0.25">
      <c r="D44" s="73" t="s">
        <v>170</v>
      </c>
      <c r="E44" s="67" t="s">
        <v>99</v>
      </c>
    </row>
    <row r="45" spans="4:5" x14ac:dyDescent="0.25">
      <c r="D45" s="73" t="s">
        <v>171</v>
      </c>
      <c r="E45" s="67" t="s">
        <v>100</v>
      </c>
    </row>
    <row r="46" spans="4:5" x14ac:dyDescent="0.25">
      <c r="D46" s="73" t="s">
        <v>172</v>
      </c>
      <c r="E46" s="67" t="s">
        <v>101</v>
      </c>
    </row>
    <row r="47" spans="4:5" x14ac:dyDescent="0.25">
      <c r="D47" s="73" t="s">
        <v>173</v>
      </c>
      <c r="E47" s="67" t="s">
        <v>38</v>
      </c>
    </row>
    <row r="48" spans="4:5" x14ac:dyDescent="0.25">
      <c r="D48" s="73" t="s">
        <v>174</v>
      </c>
      <c r="E48" s="67" t="s">
        <v>46</v>
      </c>
    </row>
    <row r="49" spans="4:5" x14ac:dyDescent="0.25">
      <c r="D49" s="73" t="s">
        <v>175</v>
      </c>
      <c r="E49" s="67" t="s">
        <v>47</v>
      </c>
    </row>
    <row r="50" spans="4:5" x14ac:dyDescent="0.25">
      <c r="D50" s="73" t="s">
        <v>176</v>
      </c>
      <c r="E50" s="67" t="s">
        <v>51</v>
      </c>
    </row>
    <row r="51" spans="4:5" x14ac:dyDescent="0.25">
      <c r="D51" s="72" t="s">
        <v>177</v>
      </c>
      <c r="E51" s="56" t="s">
        <v>52</v>
      </c>
    </row>
    <row r="52" spans="4:5" x14ac:dyDescent="0.25">
      <c r="D52" s="73" t="s">
        <v>178</v>
      </c>
      <c r="E52" s="67" t="s">
        <v>14</v>
      </c>
    </row>
    <row r="53" spans="4:5" x14ac:dyDescent="0.25">
      <c r="D53" s="73" t="s">
        <v>179</v>
      </c>
      <c r="E53" s="67" t="s">
        <v>55</v>
      </c>
    </row>
    <row r="54" spans="4:5" x14ac:dyDescent="0.25">
      <c r="D54" s="74" t="s">
        <v>180</v>
      </c>
      <c r="E54" s="70" t="s">
        <v>131</v>
      </c>
    </row>
    <row r="55" spans="4:5" x14ac:dyDescent="0.25">
      <c r="D55" s="73" t="s">
        <v>181</v>
      </c>
      <c r="E55" s="67" t="s">
        <v>56</v>
      </c>
    </row>
    <row r="56" spans="4:5" x14ac:dyDescent="0.25">
      <c r="D56" s="73" t="s">
        <v>182</v>
      </c>
      <c r="E56" s="67" t="s">
        <v>57</v>
      </c>
    </row>
    <row r="57" spans="4:5" x14ac:dyDescent="0.25">
      <c r="D57" s="73" t="s">
        <v>183</v>
      </c>
      <c r="E57" s="67" t="s">
        <v>61</v>
      </c>
    </row>
    <row r="58" spans="4:5" x14ac:dyDescent="0.25">
      <c r="D58" s="73" t="s">
        <v>184</v>
      </c>
      <c r="E58" s="67" t="s">
        <v>64</v>
      </c>
    </row>
    <row r="59" spans="4:5" x14ac:dyDescent="0.25">
      <c r="D59" s="73" t="s">
        <v>185</v>
      </c>
      <c r="E59" s="67" t="s">
        <v>67</v>
      </c>
    </row>
    <row r="60" spans="4:5" x14ac:dyDescent="0.25">
      <c r="D60" s="73" t="s">
        <v>186</v>
      </c>
      <c r="E60" s="67" t="s">
        <v>68</v>
      </c>
    </row>
    <row r="61" spans="4:5" x14ac:dyDescent="0.25">
      <c r="D61" s="73" t="s">
        <v>187</v>
      </c>
      <c r="E61" s="67" t="s">
        <v>69</v>
      </c>
    </row>
    <row r="62" spans="4:5" x14ac:dyDescent="0.25">
      <c r="D62" s="73" t="s">
        <v>188</v>
      </c>
      <c r="E62" s="67" t="s">
        <v>70</v>
      </c>
    </row>
    <row r="63" spans="4:5" x14ac:dyDescent="0.25">
      <c r="D63" s="72" t="s">
        <v>189</v>
      </c>
      <c r="E63" s="56" t="s">
        <v>71</v>
      </c>
    </row>
    <row r="64" spans="4:5" x14ac:dyDescent="0.25">
      <c r="D64" s="74" t="s">
        <v>190</v>
      </c>
      <c r="E64" s="70" t="s">
        <v>103</v>
      </c>
    </row>
    <row r="65" spans="4:5" x14ac:dyDescent="0.25">
      <c r="D65" s="74" t="s">
        <v>191</v>
      </c>
      <c r="E65" s="70" t="s">
        <v>104</v>
      </c>
    </row>
    <row r="66" spans="4:5" x14ac:dyDescent="0.25">
      <c r="D66" s="74" t="s">
        <v>192</v>
      </c>
      <c r="E66" s="70" t="s">
        <v>105</v>
      </c>
    </row>
    <row r="67" spans="4:5" x14ac:dyDescent="0.25">
      <c r="D67" s="74" t="s">
        <v>193</v>
      </c>
      <c r="E67" s="70" t="s">
        <v>103</v>
      </c>
    </row>
    <row r="68" spans="4:5" x14ac:dyDescent="0.25">
      <c r="D68" s="74" t="s">
        <v>194</v>
      </c>
      <c r="E68" s="70" t="s">
        <v>104</v>
      </c>
    </row>
    <row r="69" spans="4:5" x14ac:dyDescent="0.25">
      <c r="D69" s="74" t="s">
        <v>195</v>
      </c>
      <c r="E69" s="70" t="s">
        <v>105</v>
      </c>
    </row>
    <row r="70" spans="4:5" x14ac:dyDescent="0.25">
      <c r="D70" s="74" t="s">
        <v>196</v>
      </c>
      <c r="E70" s="70" t="s">
        <v>108</v>
      </c>
    </row>
    <row r="71" spans="4:5" x14ac:dyDescent="0.25">
      <c r="D71" s="74" t="s">
        <v>197</v>
      </c>
      <c r="E71" s="70" t="s">
        <v>109</v>
      </c>
    </row>
    <row r="72" spans="4:5" x14ac:dyDescent="0.25">
      <c r="D72" s="74" t="s">
        <v>198</v>
      </c>
      <c r="E72" s="70" t="s">
        <v>110</v>
      </c>
    </row>
    <row r="73" spans="4:5" x14ac:dyDescent="0.25">
      <c r="D73" s="74" t="s">
        <v>199</v>
      </c>
      <c r="E73" s="70" t="s">
        <v>111</v>
      </c>
    </row>
    <row r="74" spans="4:5" x14ac:dyDescent="0.25">
      <c r="D74" s="74" t="s">
        <v>200</v>
      </c>
      <c r="E74" s="70" t="s">
        <v>105</v>
      </c>
    </row>
    <row r="75" spans="4:5" x14ac:dyDescent="0.25">
      <c r="D75" s="74" t="s">
        <v>201</v>
      </c>
      <c r="E75" s="70" t="s">
        <v>112</v>
      </c>
    </row>
    <row r="76" spans="4:5" x14ac:dyDescent="0.25">
      <c r="D76" s="74" t="s">
        <v>202</v>
      </c>
      <c r="E76" s="70" t="s">
        <v>113</v>
      </c>
    </row>
    <row r="77" spans="4:5" x14ac:dyDescent="0.25">
      <c r="D77" s="74" t="s">
        <v>203</v>
      </c>
      <c r="E77" s="70" t="s">
        <v>115</v>
      </c>
    </row>
    <row r="78" spans="4:5" x14ac:dyDescent="0.25">
      <c r="D78" s="74" t="s">
        <v>204</v>
      </c>
      <c r="E78" s="70" t="s">
        <v>116</v>
      </c>
    </row>
    <row r="79" spans="4:5" x14ac:dyDescent="0.25">
      <c r="D79" s="73" t="s">
        <v>205</v>
      </c>
      <c r="E79" s="67" t="s">
        <v>76</v>
      </c>
    </row>
    <row r="80" spans="4:5" x14ac:dyDescent="0.25">
      <c r="D80" s="74" t="s">
        <v>206</v>
      </c>
      <c r="E80" s="70" t="s">
        <v>117</v>
      </c>
    </row>
    <row r="81" spans="4:5" x14ac:dyDescent="0.25">
      <c r="D81" s="74" t="s">
        <v>207</v>
      </c>
      <c r="E81" s="70" t="s">
        <v>118</v>
      </c>
    </row>
    <row r="82" spans="4:5" x14ac:dyDescent="0.25">
      <c r="D82" s="74" t="s">
        <v>208</v>
      </c>
      <c r="E82" s="70" t="s">
        <v>119</v>
      </c>
    </row>
    <row r="83" spans="4:5" x14ac:dyDescent="0.25">
      <c r="D83" s="74" t="s">
        <v>209</v>
      </c>
      <c r="E83" s="70" t="s">
        <v>120</v>
      </c>
    </row>
    <row r="84" spans="4:5" x14ac:dyDescent="0.25">
      <c r="D84" s="74" t="s">
        <v>210</v>
      </c>
      <c r="E84" s="70" t="s">
        <v>121</v>
      </c>
    </row>
    <row r="85" spans="4:5" x14ac:dyDescent="0.25">
      <c r="D85" s="74" t="s">
        <v>211</v>
      </c>
      <c r="E85" s="70" t="s">
        <v>123</v>
      </c>
    </row>
    <row r="86" spans="4:5" x14ac:dyDescent="0.25">
      <c r="D86" s="74" t="s">
        <v>212</v>
      </c>
      <c r="E86" s="70" t="s">
        <v>124</v>
      </c>
    </row>
    <row r="87" spans="4:5" x14ac:dyDescent="0.25">
      <c r="D87" s="74" t="s">
        <v>213</v>
      </c>
      <c r="E87" s="70" t="s">
        <v>105</v>
      </c>
    </row>
    <row r="88" spans="4:5" x14ac:dyDescent="0.25">
      <c r="D88" s="74" t="s">
        <v>214</v>
      </c>
      <c r="E88" s="70" t="s">
        <v>130</v>
      </c>
    </row>
    <row r="89" spans="4:5" x14ac:dyDescent="0.25">
      <c r="D89" s="73" t="s">
        <v>215</v>
      </c>
      <c r="E89" s="76" t="s">
        <v>80</v>
      </c>
    </row>
    <row r="90" spans="4:5" x14ac:dyDescent="0.25">
      <c r="D90" s="73" t="s">
        <v>216</v>
      </c>
      <c r="E90" s="67" t="s">
        <v>81</v>
      </c>
    </row>
    <row r="91" spans="4:5" x14ac:dyDescent="0.25">
      <c r="D91" s="73" t="s">
        <v>217</v>
      </c>
      <c r="E91" s="67" t="s">
        <v>82</v>
      </c>
    </row>
    <row r="92" spans="4:5" x14ac:dyDescent="0.25">
      <c r="D92" s="73" t="s">
        <v>218</v>
      </c>
      <c r="E92" s="67" t="s">
        <v>83</v>
      </c>
    </row>
    <row r="93" spans="4:5" x14ac:dyDescent="0.25">
      <c r="D93" s="73" t="s">
        <v>219</v>
      </c>
      <c r="E93" s="67" t="s">
        <v>85</v>
      </c>
    </row>
    <row r="94" spans="4:5" x14ac:dyDescent="0.25">
      <c r="D94" s="73" t="s">
        <v>220</v>
      </c>
      <c r="E94" s="67" t="s">
        <v>88</v>
      </c>
    </row>
    <row r="95" spans="4:5" x14ac:dyDescent="0.25">
      <c r="D95" s="73" t="s">
        <v>221</v>
      </c>
      <c r="E95" s="67" t="s">
        <v>89</v>
      </c>
    </row>
    <row r="96" spans="4:5" x14ac:dyDescent="0.25">
      <c r="D96" s="73" t="s">
        <v>222</v>
      </c>
      <c r="E96" s="67" t="s">
        <v>90</v>
      </c>
    </row>
    <row r="97" spans="4:5" x14ac:dyDescent="0.25">
      <c r="D97" s="73" t="s">
        <v>223</v>
      </c>
      <c r="E97" s="67" t="s">
        <v>91</v>
      </c>
    </row>
    <row r="98" spans="4:5" x14ac:dyDescent="0.25">
      <c r="D98" s="73" t="s">
        <v>224</v>
      </c>
      <c r="E98" s="67" t="s">
        <v>92</v>
      </c>
    </row>
    <row r="99" spans="4:5" x14ac:dyDescent="0.25">
      <c r="D99" s="73" t="s">
        <v>225</v>
      </c>
      <c r="E99" s="67" t="s">
        <v>98</v>
      </c>
    </row>
    <row r="100" spans="4:5" x14ac:dyDescent="0.25">
      <c r="D100" s="73" t="s">
        <v>226</v>
      </c>
      <c r="E100" s="67" t="s">
        <v>62</v>
      </c>
    </row>
    <row r="101" spans="4:5" x14ac:dyDescent="0.25">
      <c r="D101" s="73" t="s">
        <v>227</v>
      </c>
      <c r="E101" s="67" t="s">
        <v>63</v>
      </c>
    </row>
    <row r="102" spans="4:5" x14ac:dyDescent="0.25">
      <c r="D102" s="73" t="s">
        <v>228</v>
      </c>
      <c r="E102" s="67" t="s">
        <v>65</v>
      </c>
    </row>
    <row r="103" spans="4:5" x14ac:dyDescent="0.25">
      <c r="D103" s="73" t="s">
        <v>229</v>
      </c>
      <c r="E103" s="67" t="s">
        <v>66</v>
      </c>
    </row>
    <row r="104" spans="4:5" x14ac:dyDescent="0.25">
      <c r="D104" s="73" t="s">
        <v>230</v>
      </c>
      <c r="E104" s="67" t="s">
        <v>94</v>
      </c>
    </row>
    <row r="105" spans="4:5" x14ac:dyDescent="0.25">
      <c r="D105" s="72" t="s">
        <v>231</v>
      </c>
      <c r="E105" s="67" t="s">
        <v>95</v>
      </c>
    </row>
    <row r="106" spans="4:5" x14ac:dyDescent="0.25">
      <c r="D106" s="72" t="s">
        <v>232</v>
      </c>
      <c r="E106" s="67" t="s">
        <v>96</v>
      </c>
    </row>
    <row r="107" spans="4:5" x14ac:dyDescent="0.25">
      <c r="D107" s="72" t="s">
        <v>233</v>
      </c>
      <c r="E107" s="67" t="s">
        <v>97</v>
      </c>
    </row>
    <row r="108" spans="4:5" x14ac:dyDescent="0.25">
      <c r="D108" s="73" t="s">
        <v>234</v>
      </c>
      <c r="E108" s="67" t="s">
        <v>34</v>
      </c>
    </row>
    <row r="109" spans="4:5" x14ac:dyDescent="0.25">
      <c r="D109" s="73" t="s">
        <v>235</v>
      </c>
      <c r="E109" s="67" t="s">
        <v>35</v>
      </c>
    </row>
    <row r="110" spans="4:5" x14ac:dyDescent="0.25">
      <c r="D110" s="73" t="s">
        <v>236</v>
      </c>
      <c r="E110" s="67" t="s">
        <v>36</v>
      </c>
    </row>
    <row r="111" spans="4:5" x14ac:dyDescent="0.25">
      <c r="D111" s="72" t="s">
        <v>237</v>
      </c>
      <c r="E111" s="56" t="s">
        <v>43</v>
      </c>
    </row>
  </sheetData>
  <sheetProtection formatCells="0" formatColumns="0" formatRows="0" insertColumns="0" insertRows="0" insertHyperlinks="0" deleteColumns="0" deleteRows="0" sort="0" autoFilter="0" pivotTables="0"/>
  <autoFilter ref="D5:E111">
    <sortState ref="D6:E111">
      <sortCondition ref="D5"/>
    </sortState>
  </autoFilter>
  <customSheetViews>
    <customSheetView guid="{68D975E7-2D6B-4774-9785-FDC66DC8FF59}" showAutoFilter="1">
      <pane ySplit="5" topLeftCell="A6" activePane="bottomLeft" state="frozen"/>
      <selection pane="bottomLeft" activeCell="E18" sqref="E18"/>
      <pageMargins left="0.7" right="0.7" top="0.75" bottom="0.75" header="0.3" footer="0.3"/>
      <pageSetup paperSize="9" orientation="portrait" horizontalDpi="4294967295" verticalDpi="4294967295" r:id="rId1"/>
      <autoFilter ref="D5:E5">
        <sortState ref="D6:E111">
          <sortCondition ref="D5"/>
        </sortState>
      </autoFilter>
    </customSheetView>
  </customSheetViews>
  <mergeCells count="5">
    <mergeCell ref="G4:I4"/>
    <mergeCell ref="D4:E4"/>
    <mergeCell ref="K4:L4"/>
    <mergeCell ref="N5:O5"/>
    <mergeCell ref="Q5:R5"/>
  </mergeCells>
  <conditionalFormatting sqref="D6:D75">
    <cfRule type="duplicateValues" dxfId="27" priority="3"/>
  </conditionalFormatting>
  <conditionalFormatting sqref="D6:E75">
    <cfRule type="duplicateValues" dxfId="26" priority="4"/>
  </conditionalFormatting>
  <conditionalFormatting sqref="E6:E111">
    <cfRule type="duplicateValues" dxfId="25" priority="2"/>
  </conditionalFormatting>
  <conditionalFormatting sqref="D6:D111">
    <cfRule type="duplicateValues" dxfId="24" priority="1"/>
  </conditionalFormatting>
  <pageMargins left="0.7" right="0.7" top="0.75" bottom="0.75" header="0.3" footer="0.3"/>
  <pageSetup paperSize="9" orientation="portrait" horizontalDpi="4294967295" verticalDpi="4294967295" r:id="rId2"/>
  <ignoredErrors>
    <ignoredError sqref="D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B1:R37"/>
  <sheetViews>
    <sheetView topLeftCell="G10" zoomScale="80" zoomScaleNormal="80" workbookViewId="0">
      <selection activeCell="J14" sqref="J14"/>
    </sheetView>
  </sheetViews>
  <sheetFormatPr baseColWidth="10" defaultRowHeight="14.25" x14ac:dyDescent="0.2"/>
  <cols>
    <col min="1" max="1" width="11.42578125" style="77"/>
    <col min="2" max="2" width="17.28515625" style="77" bestFit="1" customWidth="1"/>
    <col min="3" max="4" width="19" style="77" bestFit="1" customWidth="1"/>
    <col min="5" max="5" width="20.85546875" style="77" bestFit="1" customWidth="1"/>
    <col min="6" max="6" width="18.85546875" style="77" bestFit="1" customWidth="1"/>
    <col min="7" max="7" width="11.42578125" style="77"/>
    <col min="8" max="8" width="17.28515625" style="77" bestFit="1" customWidth="1"/>
    <col min="9" max="10" width="18" style="77" bestFit="1" customWidth="1"/>
    <col min="11" max="11" width="20.85546875" style="77" bestFit="1" customWidth="1"/>
    <col min="12" max="12" width="18.85546875" style="77" bestFit="1" customWidth="1"/>
    <col min="13" max="13" width="11.42578125" style="77"/>
    <col min="14" max="14" width="17.28515625" style="77" bestFit="1" customWidth="1"/>
    <col min="15" max="16" width="18" style="77" bestFit="1" customWidth="1"/>
    <col min="17" max="17" width="20.85546875" style="77" bestFit="1" customWidth="1"/>
    <col min="18" max="18" width="18.85546875" style="77" bestFit="1" customWidth="1"/>
    <col min="19" max="19" width="11.42578125" style="77"/>
    <col min="20" max="20" width="17.28515625" style="77" bestFit="1" customWidth="1"/>
    <col min="21" max="21" width="17.28515625" style="77" customWidth="1"/>
    <col min="22" max="23" width="18" style="77" bestFit="1" customWidth="1"/>
    <col min="24" max="24" width="20.85546875" style="77" bestFit="1" customWidth="1"/>
    <col min="25" max="25" width="18.85546875" style="77" bestFit="1" customWidth="1"/>
    <col min="26" max="26" width="11.42578125" style="77"/>
    <col min="27" max="27" width="17.28515625" style="77" bestFit="1" customWidth="1"/>
    <col min="28" max="28" width="17.28515625" style="77" customWidth="1"/>
    <col min="29" max="30" width="18" style="77" bestFit="1" customWidth="1"/>
    <col min="31" max="31" width="20.85546875" style="77" bestFit="1" customWidth="1"/>
    <col min="32" max="32" width="18.85546875" style="77" bestFit="1" customWidth="1"/>
    <col min="33" max="16384" width="11.42578125" style="77"/>
  </cols>
  <sheetData>
    <row r="1" spans="2:18" x14ac:dyDescent="0.2">
      <c r="G1" s="77">
        <v>2020</v>
      </c>
    </row>
    <row r="4" spans="2:18" x14ac:dyDescent="0.2">
      <c r="B4" s="117" t="s">
        <v>503</v>
      </c>
      <c r="C4" s="117"/>
      <c r="D4" s="117"/>
      <c r="E4" s="117"/>
      <c r="F4" s="117"/>
      <c r="H4" s="117" t="s">
        <v>504</v>
      </c>
      <c r="I4" s="117"/>
      <c r="J4" s="117"/>
      <c r="K4" s="117"/>
      <c r="L4" s="117"/>
      <c r="N4" s="117" t="s">
        <v>444</v>
      </c>
      <c r="O4" s="117"/>
      <c r="P4" s="117"/>
      <c r="Q4" s="117"/>
      <c r="R4" s="117"/>
    </row>
    <row r="5" spans="2:18" ht="18" x14ac:dyDescent="0.25">
      <c r="B5" s="81" t="s">
        <v>3</v>
      </c>
      <c r="C5" s="82" t="s">
        <v>4</v>
      </c>
      <c r="D5" s="82" t="s">
        <v>5</v>
      </c>
      <c r="E5" s="82" t="s">
        <v>6</v>
      </c>
      <c r="F5" s="83" t="s">
        <v>7</v>
      </c>
      <c r="H5" s="90" t="s">
        <v>3</v>
      </c>
      <c r="I5" s="90" t="s">
        <v>4</v>
      </c>
      <c r="J5" s="90" t="s">
        <v>5</v>
      </c>
      <c r="K5" s="90" t="s">
        <v>6</v>
      </c>
      <c r="L5" s="91" t="s">
        <v>7</v>
      </c>
      <c r="N5" s="94" t="s">
        <v>3</v>
      </c>
      <c r="O5" s="94" t="s">
        <v>4</v>
      </c>
      <c r="P5" s="94" t="s">
        <v>5</v>
      </c>
      <c r="Q5" s="94" t="s">
        <v>6</v>
      </c>
      <c r="R5" s="95" t="s">
        <v>7</v>
      </c>
    </row>
    <row r="6" spans="2:18" x14ac:dyDescent="0.2">
      <c r="B6" s="84" t="s">
        <v>507</v>
      </c>
      <c r="C6" s="85">
        <f>IFERROR(SUMIFS(JOURNAL!$I:$I,JOURNAL!$K:$K,RECAP!$B$4,JOURNAL!$B:$B,RECAP!$B6),0)</f>
        <v>10950000</v>
      </c>
      <c r="D6" s="85">
        <f>IFERROR(SUMIFS(JOURNAL!$J:$J,JOURNAL!$K:$K,RECAP!$B$4,JOURNAL!$B:$B,RECAP!B6),0)</f>
        <v>7288600</v>
      </c>
      <c r="E6" s="85">
        <f>+C6-D6</f>
        <v>3661400</v>
      </c>
      <c r="F6" s="86">
        <f>E6</f>
        <v>3661400</v>
      </c>
      <c r="H6" s="84" t="s">
        <v>507</v>
      </c>
      <c r="I6" s="92">
        <f>IFERROR(SUMIFS(JOURNAL!$I:$I,JOURNAL!$L:$L,RECAP!$H$4,JOURNAL!$B:$B,RECAP!H6),0)</f>
        <v>0</v>
      </c>
      <c r="J6" s="92">
        <f>IFERROR(SUMIFS(JOURNAL!$J:$J,JOURNAL!$L:$L,RECAP!$H$4,JOURNAL!$B:$B,RECAP!H6),0)</f>
        <v>2894350</v>
      </c>
      <c r="K6" s="92">
        <f>IFERROR(J6-I6,0)</f>
        <v>2894350</v>
      </c>
      <c r="L6" s="93">
        <f>K6</f>
        <v>2894350</v>
      </c>
      <c r="N6" s="84" t="s">
        <v>507</v>
      </c>
      <c r="O6" s="96">
        <f>IFERROR(SUMIFS(JOURNAL!$I:$I,JOURNAL!$L:$L,$N$4,JOURNAL!$B:$B,RECAP!N6),0)</f>
        <v>0</v>
      </c>
      <c r="P6" s="96">
        <f>IFERROR(SUMIFS(JOURNAL!$J:$J,JOURNAL!$L:$L,RECAP!$N$4,JOURNAL!$B:$B,RECAP!N6),0)</f>
        <v>120000</v>
      </c>
      <c r="Q6" s="96">
        <f>IFERROR(P6-O6,0)</f>
        <v>120000</v>
      </c>
      <c r="R6" s="97">
        <f>Q6</f>
        <v>120000</v>
      </c>
    </row>
    <row r="7" spans="2:18" x14ac:dyDescent="0.2">
      <c r="B7" s="84" t="s">
        <v>508</v>
      </c>
      <c r="C7" s="87">
        <f>IFERROR(SUMIFS(JOURNAL!$I:$I,JOURNAL!$K:$K,RECAP!$B$4,JOURNAL!$B:$B,RECAP!$B7),0)</f>
        <v>6730000</v>
      </c>
      <c r="D7" s="88">
        <f>IFERROR(SUMIFS(JOURNAL!$J:$J,JOURNAL!$K:$K,RECAP!$B$4,JOURNAL!$B:$B,RECAP!B7),0)</f>
        <v>9749400</v>
      </c>
      <c r="E7" s="87">
        <f t="shared" ref="E7:E17" si="0">C7-D7</f>
        <v>-3019400</v>
      </c>
      <c r="F7" s="89">
        <f>F6+E7</f>
        <v>642000</v>
      </c>
      <c r="H7" s="84" t="s">
        <v>508</v>
      </c>
      <c r="I7" s="87">
        <f>IFERROR(SUMIFS(JOURNAL!$I:$I,JOURNAL!$L:$L,RECAP!$H$4,JOURNAL!$B:$B,RECAP!H7),0)</f>
        <v>0</v>
      </c>
      <c r="J7" s="87">
        <f>IFERROR(SUMIFS(JOURNAL!$J:$J,JOURNAL!$L:$L,RECAP!$H$4,JOURNAL!$B:$B,RECAP!H7),0)</f>
        <v>2406800</v>
      </c>
      <c r="K7" s="87">
        <f t="shared" ref="K7:K17" si="1">IFERROR(J7-I7,0)</f>
        <v>2406800</v>
      </c>
      <c r="L7" s="89">
        <f>L6+K7</f>
        <v>5301150</v>
      </c>
      <c r="N7" s="84" t="s">
        <v>508</v>
      </c>
      <c r="O7" s="98">
        <f>IFERROR(SUMIFS(JOURNAL!$I:$I,JOURNAL!$L:$L,$N$4,JOURNAL!$B:$B,RECAP!N7),0)</f>
        <v>0</v>
      </c>
      <c r="P7" s="98">
        <f>IFERROR(SUMIFS(JOURNAL!$J:$J,JOURNAL!$L:$L,RECAP!$N$4,JOURNAL!$B:$B,RECAP!N7),0)</f>
        <v>806500</v>
      </c>
      <c r="Q7" s="98">
        <f t="shared" ref="Q7:Q17" si="2">IFERROR(P7-O7,0)</f>
        <v>806500</v>
      </c>
      <c r="R7" s="99">
        <f>R6+Q7</f>
        <v>926500</v>
      </c>
    </row>
    <row r="8" spans="2:18" x14ac:dyDescent="0.2">
      <c r="B8" s="84" t="s">
        <v>509</v>
      </c>
      <c r="C8" s="85">
        <f>IFERROR(SUMIFS(JOURNAL!$I:$I,JOURNAL!$K:$K,RECAP!$B$4,JOURNAL!$B:$B,RECAP!$B8),0)</f>
        <v>0</v>
      </c>
      <c r="D8" s="85">
        <f>IFERROR(SUMIFS(JOURNAL!$J:$J,JOURNAL!$K:$K,RECAP!$B$4,JOURNAL!$B:$B,RECAP!B8),0)</f>
        <v>0</v>
      </c>
      <c r="E8" s="85">
        <f t="shared" si="0"/>
        <v>0</v>
      </c>
      <c r="F8" s="86">
        <f t="shared" ref="F8:F17" si="3">F7+E8</f>
        <v>642000</v>
      </c>
      <c r="H8" s="84" t="s">
        <v>509</v>
      </c>
      <c r="I8" s="92">
        <f>IFERROR(SUMIFS(JOURNAL!$I:$I,JOURNAL!$L:$L,RECAP!$H$4,JOURNAL!$B:$B,RECAP!H8),0)</f>
        <v>0</v>
      </c>
      <c r="J8" s="92">
        <f>IFERROR(SUMIFS(JOURNAL!$J:$J,JOURNAL!$L:$L,RECAP!$H$4,JOURNAL!$B:$B,RECAP!H8),0)</f>
        <v>0</v>
      </c>
      <c r="K8" s="92">
        <f t="shared" si="1"/>
        <v>0</v>
      </c>
      <c r="L8" s="93">
        <f t="shared" ref="L8:L17" si="4">L7+K8</f>
        <v>5301150</v>
      </c>
      <c r="N8" s="84" t="s">
        <v>509</v>
      </c>
      <c r="O8" s="96">
        <f>IFERROR(SUMIFS(JOURNAL!$I:$I,JOURNAL!$L:$L,$N$4,JOURNAL!$B:$B,RECAP!N8),0)</f>
        <v>0</v>
      </c>
      <c r="P8" s="96">
        <f>IFERROR(SUMIFS(JOURNAL!$J:$J,JOURNAL!$L:$L,RECAP!$N$4,JOURNAL!$B:$B,RECAP!N8),0)</f>
        <v>0</v>
      </c>
      <c r="Q8" s="96">
        <f t="shared" si="2"/>
        <v>0</v>
      </c>
      <c r="R8" s="97">
        <f t="shared" ref="R8:R17" si="5">R7+Q8</f>
        <v>926500</v>
      </c>
    </row>
    <row r="9" spans="2:18" x14ac:dyDescent="0.2">
      <c r="B9" s="84" t="s">
        <v>510</v>
      </c>
      <c r="C9" s="87">
        <f>IFERROR(SUMIFS(JOURNAL!$I:$I,JOURNAL!$K:$K,RECAP!$B$4,JOURNAL!$B:$B,RECAP!$B9),0)</f>
        <v>0</v>
      </c>
      <c r="D9" s="87">
        <f>IFERROR(SUMIFS(JOURNAL!$J:$J,JOURNAL!$K:$K,RECAP!$B$4,JOURNAL!$B:$B,RECAP!B9),0)</f>
        <v>0</v>
      </c>
      <c r="E9" s="87">
        <f t="shared" si="0"/>
        <v>0</v>
      </c>
      <c r="F9" s="89">
        <f t="shared" si="3"/>
        <v>642000</v>
      </c>
      <c r="H9" s="84" t="s">
        <v>510</v>
      </c>
      <c r="I9" s="87">
        <f>IFERROR(SUMIFS(JOURNAL!$I:$I,JOURNAL!$L:$L,RECAP!$H$4,JOURNAL!$B:$B,RECAP!H9),0)</f>
        <v>0</v>
      </c>
      <c r="J9" s="87">
        <f>IFERROR(SUMIFS(JOURNAL!$J:$J,JOURNAL!$L:$L,RECAP!$H$4,JOURNAL!$B:$B,RECAP!H9),0)</f>
        <v>0</v>
      </c>
      <c r="K9" s="87">
        <f t="shared" si="1"/>
        <v>0</v>
      </c>
      <c r="L9" s="89">
        <f t="shared" si="4"/>
        <v>5301150</v>
      </c>
      <c r="N9" s="84" t="s">
        <v>510</v>
      </c>
      <c r="O9" s="98">
        <f>IFERROR(SUMIFS(JOURNAL!$I:$I,JOURNAL!$L:$L,$N$4,JOURNAL!$B:$B,RECAP!N9),0)</f>
        <v>0</v>
      </c>
      <c r="P9" s="98">
        <f>IFERROR(SUMIFS(JOURNAL!$J:$J,JOURNAL!$L:$L,RECAP!$N$4,JOURNAL!$B:$B,RECAP!N9),0)</f>
        <v>0</v>
      </c>
      <c r="Q9" s="98">
        <f t="shared" si="2"/>
        <v>0</v>
      </c>
      <c r="R9" s="99">
        <f t="shared" si="5"/>
        <v>926500</v>
      </c>
    </row>
    <row r="10" spans="2:18" x14ac:dyDescent="0.2">
      <c r="B10" s="84" t="s">
        <v>511</v>
      </c>
      <c r="C10" s="85">
        <f>IFERROR(SUMIFS(JOURNAL!$I:$I,JOURNAL!$K:$K,RECAP!$B$4,JOURNAL!$B:$B,RECAP!$B10),0)</f>
        <v>0</v>
      </c>
      <c r="D10" s="85">
        <f>IFERROR(SUMIFS(JOURNAL!$J:$J,JOURNAL!$K:$K,RECAP!$B$4,JOURNAL!$B:$B,RECAP!B10),0)</f>
        <v>0</v>
      </c>
      <c r="E10" s="85">
        <f t="shared" si="0"/>
        <v>0</v>
      </c>
      <c r="F10" s="86">
        <f t="shared" si="3"/>
        <v>642000</v>
      </c>
      <c r="H10" s="84" t="s">
        <v>511</v>
      </c>
      <c r="I10" s="92">
        <f>IFERROR(SUMIFS(JOURNAL!$I:$I,JOURNAL!$L:$L,RECAP!$H$4,JOURNAL!$B:$B,RECAP!H10),0)</f>
        <v>0</v>
      </c>
      <c r="J10" s="92">
        <f>IFERROR(SUMIFS(JOURNAL!$J:$J,JOURNAL!$L:$L,RECAP!$H$4,JOURNAL!$B:$B,RECAP!H10),0)</f>
        <v>0</v>
      </c>
      <c r="K10" s="92">
        <f t="shared" si="1"/>
        <v>0</v>
      </c>
      <c r="L10" s="93">
        <f t="shared" si="4"/>
        <v>5301150</v>
      </c>
      <c r="N10" s="84" t="s">
        <v>511</v>
      </c>
      <c r="O10" s="96">
        <f>IFERROR(SUMIFS(JOURNAL!$I:$I,JOURNAL!$L:$L,$N$4,JOURNAL!$B:$B,RECAP!N10),0)</f>
        <v>0</v>
      </c>
      <c r="P10" s="96">
        <f>IFERROR(SUMIFS(JOURNAL!$J:$J,JOURNAL!$L:$L,RECAP!$N$4,JOURNAL!$B:$B,RECAP!N10),0)</f>
        <v>0</v>
      </c>
      <c r="Q10" s="96">
        <f t="shared" si="2"/>
        <v>0</v>
      </c>
      <c r="R10" s="97">
        <f t="shared" si="5"/>
        <v>926500</v>
      </c>
    </row>
    <row r="11" spans="2:18" x14ac:dyDescent="0.2">
      <c r="B11" s="84" t="s">
        <v>512</v>
      </c>
      <c r="C11" s="87">
        <f>IFERROR(SUMIFS(JOURNAL!$I:$I,JOURNAL!$K:$K,RECAP!$B$4,JOURNAL!$B:$B,RECAP!$B11),0)</f>
        <v>0</v>
      </c>
      <c r="D11" s="87">
        <f>IFERROR(SUMIFS(JOURNAL!$J:$J,JOURNAL!$K:$K,RECAP!$B$4,JOURNAL!$B:$B,RECAP!B11),0)</f>
        <v>0</v>
      </c>
      <c r="E11" s="87">
        <f t="shared" si="0"/>
        <v>0</v>
      </c>
      <c r="F11" s="89">
        <f t="shared" si="3"/>
        <v>642000</v>
      </c>
      <c r="H11" s="84" t="s">
        <v>512</v>
      </c>
      <c r="I11" s="87">
        <f>IFERROR(SUMIFS(JOURNAL!$I:$I,JOURNAL!$L:$L,RECAP!$H$4,JOURNAL!$B:$B,RECAP!H11),0)</f>
        <v>0</v>
      </c>
      <c r="J11" s="87">
        <f>IFERROR(SUMIFS(JOURNAL!$J:$J,JOURNAL!$L:$L,RECAP!$H$4,JOURNAL!$B:$B,RECAP!H11),0)</f>
        <v>0</v>
      </c>
      <c r="K11" s="87">
        <f t="shared" si="1"/>
        <v>0</v>
      </c>
      <c r="L11" s="89">
        <f t="shared" si="4"/>
        <v>5301150</v>
      </c>
      <c r="N11" s="84" t="s">
        <v>512</v>
      </c>
      <c r="O11" s="98">
        <f>IFERROR(SUMIFS(JOURNAL!$I:$I,JOURNAL!$L:$L,$N$4,JOURNAL!$B:$B,RECAP!N11),0)</f>
        <v>0</v>
      </c>
      <c r="P11" s="98">
        <f>IFERROR(SUMIFS(JOURNAL!$J:$J,JOURNAL!$L:$L,RECAP!$N$4,JOURNAL!$B:$B,RECAP!N11),0)</f>
        <v>0</v>
      </c>
      <c r="Q11" s="98">
        <f t="shared" si="2"/>
        <v>0</v>
      </c>
      <c r="R11" s="99">
        <f t="shared" si="5"/>
        <v>926500</v>
      </c>
    </row>
    <row r="12" spans="2:18" x14ac:dyDescent="0.2">
      <c r="B12" s="84" t="s">
        <v>513</v>
      </c>
      <c r="C12" s="85">
        <f>IFERROR(SUMIFS(JOURNAL!$I:$I,JOURNAL!$K:$K,RECAP!$B$4,JOURNAL!$B:$B,RECAP!$B12),0)</f>
        <v>0</v>
      </c>
      <c r="D12" s="85">
        <f>IFERROR(SUMIFS(JOURNAL!$J:$J,JOURNAL!$K:$K,RECAP!$B$4,JOURNAL!$B:$B,RECAP!B12),0)</f>
        <v>0</v>
      </c>
      <c r="E12" s="85">
        <f t="shared" si="0"/>
        <v>0</v>
      </c>
      <c r="F12" s="86">
        <f t="shared" si="3"/>
        <v>642000</v>
      </c>
      <c r="H12" s="84" t="s">
        <v>513</v>
      </c>
      <c r="I12" s="92">
        <f>IFERROR(SUMIFS(JOURNAL!$I:$I,JOURNAL!$L:$L,RECAP!$H$4,JOURNAL!$B:$B,RECAP!H12),0)</f>
        <v>0</v>
      </c>
      <c r="J12" s="92">
        <f>IFERROR(SUMIFS(JOURNAL!$J:$J,JOURNAL!$L:$L,RECAP!$H$4,JOURNAL!$B:$B,RECAP!H12),0)</f>
        <v>0</v>
      </c>
      <c r="K12" s="92">
        <f t="shared" si="1"/>
        <v>0</v>
      </c>
      <c r="L12" s="93">
        <f t="shared" si="4"/>
        <v>5301150</v>
      </c>
      <c r="N12" s="84" t="s">
        <v>513</v>
      </c>
      <c r="O12" s="96">
        <f>IFERROR(SUMIFS(JOURNAL!$I:$I,JOURNAL!$L:$L,$N$4,JOURNAL!$B:$B,RECAP!N12),0)</f>
        <v>0</v>
      </c>
      <c r="P12" s="96">
        <f>IFERROR(SUMIFS(JOURNAL!$J:$J,JOURNAL!$L:$L,RECAP!$N$4,JOURNAL!$B:$B,RECAP!N12),0)</f>
        <v>0</v>
      </c>
      <c r="Q12" s="96">
        <f t="shared" si="2"/>
        <v>0</v>
      </c>
      <c r="R12" s="97">
        <f t="shared" si="5"/>
        <v>926500</v>
      </c>
    </row>
    <row r="13" spans="2:18" x14ac:dyDescent="0.2">
      <c r="B13" s="84" t="s">
        <v>514</v>
      </c>
      <c r="C13" s="87">
        <f>IFERROR(SUMIFS(JOURNAL!$I:$I,JOURNAL!$K:$K,RECAP!$B$4,JOURNAL!$B:$B,RECAP!$B13),0)</f>
        <v>0</v>
      </c>
      <c r="D13" s="87">
        <f>IFERROR(SUMIFS(JOURNAL!$J:$J,JOURNAL!$K:$K,RECAP!$B$4,JOURNAL!$B:$B,RECAP!B13),0)</f>
        <v>0</v>
      </c>
      <c r="E13" s="87">
        <f t="shared" si="0"/>
        <v>0</v>
      </c>
      <c r="F13" s="89">
        <f t="shared" si="3"/>
        <v>642000</v>
      </c>
      <c r="H13" s="84" t="s">
        <v>514</v>
      </c>
      <c r="I13" s="87">
        <f>IFERROR(SUMIFS(JOURNAL!$I:$I,JOURNAL!$L:$L,RECAP!$H$4,JOURNAL!$B:$B,RECAP!H13),0)</f>
        <v>0</v>
      </c>
      <c r="J13" s="87">
        <f>IFERROR(SUMIFS(JOURNAL!$J:$J,JOURNAL!$L:$L,RECAP!$H$4,JOURNAL!$B:$B,RECAP!H13),0)</f>
        <v>0</v>
      </c>
      <c r="K13" s="87">
        <f t="shared" si="1"/>
        <v>0</v>
      </c>
      <c r="L13" s="89">
        <f t="shared" si="4"/>
        <v>5301150</v>
      </c>
      <c r="N13" s="84" t="s">
        <v>514</v>
      </c>
      <c r="O13" s="98">
        <f>IFERROR(SUMIFS(JOURNAL!$I:$I,JOURNAL!$L:$L,$N$4,JOURNAL!$B:$B,RECAP!N13),0)</f>
        <v>0</v>
      </c>
      <c r="P13" s="98">
        <f>IFERROR(SUMIFS(JOURNAL!$J:$J,JOURNAL!$L:$L,RECAP!$N$4,JOURNAL!$B:$B,RECAP!N13),0)</f>
        <v>0</v>
      </c>
      <c r="Q13" s="98">
        <f t="shared" si="2"/>
        <v>0</v>
      </c>
      <c r="R13" s="99">
        <f t="shared" si="5"/>
        <v>926500</v>
      </c>
    </row>
    <row r="14" spans="2:18" x14ac:dyDescent="0.2">
      <c r="B14" s="84" t="s">
        <v>515</v>
      </c>
      <c r="C14" s="85">
        <f>IFERROR(SUMIFS(JOURNAL!$I:$I,JOURNAL!$K:$K,RECAP!$B$4,JOURNAL!$B:$B,RECAP!$B14),0)</f>
        <v>0</v>
      </c>
      <c r="D14" s="85">
        <f>IFERROR(SUMIFS(JOURNAL!$J:$J,JOURNAL!$K:$K,RECAP!$B$4,JOURNAL!$B:$B,RECAP!B14),0)</f>
        <v>0</v>
      </c>
      <c r="E14" s="85">
        <f t="shared" si="0"/>
        <v>0</v>
      </c>
      <c r="F14" s="86">
        <f t="shared" si="3"/>
        <v>642000</v>
      </c>
      <c r="H14" s="84" t="s">
        <v>515</v>
      </c>
      <c r="I14" s="92">
        <f>IFERROR(SUMIFS(JOURNAL!$I:$I,JOURNAL!$L:$L,RECAP!$H$4,JOURNAL!$B:$B,RECAP!H14),0)</f>
        <v>0</v>
      </c>
      <c r="J14" s="92">
        <f>IFERROR(SUMIFS(JOURNAL!$J:$J,JOURNAL!$L:$L,RECAP!$H$4,JOURNAL!$B:$B,RECAP!H14),0)</f>
        <v>0</v>
      </c>
      <c r="K14" s="92">
        <f t="shared" si="1"/>
        <v>0</v>
      </c>
      <c r="L14" s="93">
        <f t="shared" si="4"/>
        <v>5301150</v>
      </c>
      <c r="N14" s="84" t="s">
        <v>515</v>
      </c>
      <c r="O14" s="96">
        <f>IFERROR(SUMIFS(JOURNAL!$I:$I,JOURNAL!$L:$L,$N$4,JOURNAL!$B:$B,RECAP!N14),0)</f>
        <v>0</v>
      </c>
      <c r="P14" s="96">
        <f>IFERROR(SUMIFS(JOURNAL!$J:$J,JOURNAL!$L:$L,RECAP!$N$4,JOURNAL!$B:$B,RECAP!N14),0)</f>
        <v>0</v>
      </c>
      <c r="Q14" s="96">
        <f t="shared" si="2"/>
        <v>0</v>
      </c>
      <c r="R14" s="97">
        <f t="shared" si="5"/>
        <v>926500</v>
      </c>
    </row>
    <row r="15" spans="2:18" x14ac:dyDescent="0.2">
      <c r="B15" s="84" t="s">
        <v>516</v>
      </c>
      <c r="C15" s="87">
        <f>IFERROR(SUMIFS(JOURNAL!$I:$I,JOURNAL!$K:$K,RECAP!$B$4,JOURNAL!$B:$B,RECAP!$B15),0)</f>
        <v>0</v>
      </c>
      <c r="D15" s="87">
        <f>IFERROR(SUMIFS(JOURNAL!$J:$J,JOURNAL!$K:$K,RECAP!$B$4,JOURNAL!$B:$B,RECAP!B15),0)</f>
        <v>0</v>
      </c>
      <c r="E15" s="87">
        <f t="shared" si="0"/>
        <v>0</v>
      </c>
      <c r="F15" s="89">
        <f t="shared" si="3"/>
        <v>642000</v>
      </c>
      <c r="H15" s="84" t="s">
        <v>516</v>
      </c>
      <c r="I15" s="87">
        <f>IFERROR(SUMIFS(JOURNAL!$I:$I,JOURNAL!$L:$L,RECAP!$H$4,JOURNAL!$B:$B,RECAP!H15),0)</f>
        <v>0</v>
      </c>
      <c r="J15" s="87">
        <f>IFERROR(SUMIFS(JOURNAL!$J:$J,JOURNAL!$L:$L,RECAP!$H$4,JOURNAL!$B:$B,RECAP!H15),0)</f>
        <v>0</v>
      </c>
      <c r="K15" s="87">
        <f t="shared" si="1"/>
        <v>0</v>
      </c>
      <c r="L15" s="89">
        <f t="shared" si="4"/>
        <v>5301150</v>
      </c>
      <c r="N15" s="84" t="s">
        <v>516</v>
      </c>
      <c r="O15" s="98">
        <f>IFERROR(SUMIFS(JOURNAL!$I:$I,JOURNAL!$L:$L,$N$4,JOURNAL!$B:$B,RECAP!N15),0)</f>
        <v>0</v>
      </c>
      <c r="P15" s="98">
        <f>IFERROR(SUMIFS(JOURNAL!$J:$J,JOURNAL!$L:$L,RECAP!$N$4,JOURNAL!$B:$B,RECAP!N15),0)</f>
        <v>0</v>
      </c>
      <c r="Q15" s="98">
        <f t="shared" si="2"/>
        <v>0</v>
      </c>
      <c r="R15" s="99">
        <f t="shared" si="5"/>
        <v>926500</v>
      </c>
    </row>
    <row r="16" spans="2:18" x14ac:dyDescent="0.2">
      <c r="B16" s="84" t="s">
        <v>517</v>
      </c>
      <c r="C16" s="85">
        <f>IFERROR(SUMIFS(JOURNAL!$I:$I,JOURNAL!$K:$K,RECAP!$B$4,JOURNAL!$B:$B,RECAP!$B16),0)</f>
        <v>0</v>
      </c>
      <c r="D16" s="85">
        <f>IFERROR(SUMIFS(JOURNAL!$J:$J,JOURNAL!$K:$K,RECAP!$B$4,JOURNAL!$B:$B,RECAP!B16),0)</f>
        <v>0</v>
      </c>
      <c r="E16" s="85">
        <f t="shared" si="0"/>
        <v>0</v>
      </c>
      <c r="F16" s="86">
        <f t="shared" si="3"/>
        <v>642000</v>
      </c>
      <c r="H16" s="84" t="s">
        <v>517</v>
      </c>
      <c r="I16" s="92">
        <f>IFERROR(SUMIFS(JOURNAL!$I:$I,JOURNAL!$L:$L,RECAP!$H$4,JOURNAL!$B:$B,RECAP!H16),0)</f>
        <v>0</v>
      </c>
      <c r="J16" s="92">
        <f>IFERROR(SUMIFS(JOURNAL!$J:$J,JOURNAL!$L:$L,RECAP!$H$4,JOURNAL!$B:$B,RECAP!H16),0)</f>
        <v>0</v>
      </c>
      <c r="K16" s="92">
        <f t="shared" si="1"/>
        <v>0</v>
      </c>
      <c r="L16" s="93">
        <f t="shared" si="4"/>
        <v>5301150</v>
      </c>
      <c r="N16" s="84" t="s">
        <v>517</v>
      </c>
      <c r="O16" s="96">
        <f>IFERROR(SUMIFS(JOURNAL!$I:$I,JOURNAL!$L:$L,$N$4,JOURNAL!$B:$B,RECAP!N16),0)</f>
        <v>0</v>
      </c>
      <c r="P16" s="96">
        <f>IFERROR(SUMIFS(JOURNAL!$J:$J,JOURNAL!$L:$L,RECAP!$N$4,JOURNAL!$B:$B,RECAP!N16),0)</f>
        <v>0</v>
      </c>
      <c r="Q16" s="96">
        <f t="shared" si="2"/>
        <v>0</v>
      </c>
      <c r="R16" s="97">
        <f t="shared" si="5"/>
        <v>926500</v>
      </c>
    </row>
    <row r="17" spans="2:18" x14ac:dyDescent="0.2">
      <c r="B17" s="84" t="s">
        <v>518</v>
      </c>
      <c r="C17" s="87">
        <f>IFERROR(SUMIFS(JOURNAL!$I:$I,JOURNAL!$K:$K,RECAP!$B$4,JOURNAL!$B:$B,RECAP!$B17),0)</f>
        <v>0</v>
      </c>
      <c r="D17" s="87">
        <f>IFERROR(SUMIFS(JOURNAL!$J:$J,JOURNAL!$K:$K,RECAP!$B$4,JOURNAL!$B:$B,RECAP!B17),0)</f>
        <v>0</v>
      </c>
      <c r="E17" s="87">
        <f t="shared" si="0"/>
        <v>0</v>
      </c>
      <c r="F17" s="89">
        <f t="shared" si="3"/>
        <v>642000</v>
      </c>
      <c r="H17" s="84" t="s">
        <v>518</v>
      </c>
      <c r="I17" s="87">
        <f>IFERROR(SUMIFS(JOURNAL!$I:$I,JOURNAL!$L:$L,RECAP!$H$4,JOURNAL!$B:$B,RECAP!H17),0)</f>
        <v>0</v>
      </c>
      <c r="J17" s="87">
        <f>IFERROR(SUMIFS(JOURNAL!$J:$J,JOURNAL!$L:$L,RECAP!$H$4,JOURNAL!$B:$B,RECAP!H17),0)</f>
        <v>0</v>
      </c>
      <c r="K17" s="87">
        <f t="shared" si="1"/>
        <v>0</v>
      </c>
      <c r="L17" s="89">
        <f t="shared" si="4"/>
        <v>5301150</v>
      </c>
      <c r="N17" s="84" t="s">
        <v>518</v>
      </c>
      <c r="O17" s="98">
        <f>IFERROR(SUMIFS(JOURNAL!$I:$I,JOURNAL!$L:$L,$N$4,JOURNAL!$B:$B,RECAP!N17),0)</f>
        <v>0</v>
      </c>
      <c r="P17" s="98">
        <f>IFERROR(SUMIFS(JOURNAL!$J:$J,JOURNAL!$L:$L,RECAP!$N$4,JOURNAL!$B:$B,RECAP!N17),0)</f>
        <v>0</v>
      </c>
      <c r="Q17" s="98">
        <f t="shared" si="2"/>
        <v>0</v>
      </c>
      <c r="R17" s="99">
        <f t="shared" si="5"/>
        <v>926500</v>
      </c>
    </row>
    <row r="18" spans="2:18" x14ac:dyDescent="0.2">
      <c r="B18" s="10"/>
      <c r="C18" s="59"/>
      <c r="D18" s="60"/>
      <c r="E18" s="60"/>
      <c r="F18" s="60"/>
      <c r="H18" s="61"/>
      <c r="I18" s="60"/>
      <c r="J18" s="60"/>
      <c r="K18" s="60"/>
      <c r="L18" s="60"/>
      <c r="N18" s="62"/>
      <c r="O18" s="63"/>
      <c r="P18" s="11"/>
      <c r="Q18" s="63"/>
      <c r="R18" s="11"/>
    </row>
    <row r="19" spans="2:18" x14ac:dyDescent="0.2">
      <c r="B19" s="10"/>
      <c r="C19" s="11"/>
      <c r="D19" s="11"/>
      <c r="E19" s="11"/>
      <c r="F19" s="11"/>
      <c r="H19" s="10"/>
      <c r="I19" s="11"/>
      <c r="J19" s="11"/>
      <c r="K19" s="11"/>
      <c r="L19" s="11"/>
      <c r="N19" s="10"/>
      <c r="O19" s="11"/>
      <c r="P19" s="11"/>
      <c r="Q19" s="11"/>
      <c r="R19" s="11"/>
    </row>
    <row r="20" spans="2:18" x14ac:dyDescent="0.2">
      <c r="B20" s="117" t="s">
        <v>529</v>
      </c>
      <c r="C20" s="117"/>
      <c r="D20" s="117"/>
      <c r="E20" s="117"/>
      <c r="F20" s="117"/>
      <c r="H20" s="117" t="s">
        <v>423</v>
      </c>
      <c r="I20" s="117"/>
      <c r="J20" s="117"/>
      <c r="K20" s="117"/>
      <c r="L20" s="117"/>
      <c r="N20" s="117" t="s">
        <v>424</v>
      </c>
      <c r="O20" s="117"/>
      <c r="P20" s="117"/>
      <c r="Q20" s="117"/>
      <c r="R20" s="117"/>
    </row>
    <row r="22" spans="2:18" ht="18" x14ac:dyDescent="0.25">
      <c r="B22" s="79" t="s">
        <v>3</v>
      </c>
      <c r="C22" s="80" t="s">
        <v>4</v>
      </c>
      <c r="D22" s="80" t="s">
        <v>5</v>
      </c>
      <c r="E22" s="80" t="s">
        <v>6</v>
      </c>
      <c r="F22" s="80" t="s">
        <v>7</v>
      </c>
      <c r="H22" s="79" t="s">
        <v>3</v>
      </c>
      <c r="I22" s="80" t="s">
        <v>4</v>
      </c>
      <c r="J22" s="80" t="s">
        <v>5</v>
      </c>
      <c r="K22" s="80" t="s">
        <v>6</v>
      </c>
      <c r="L22" s="80" t="s">
        <v>7</v>
      </c>
      <c r="N22" s="79" t="s">
        <v>3</v>
      </c>
      <c r="O22" s="80" t="s">
        <v>4</v>
      </c>
      <c r="P22" s="80" t="s">
        <v>5</v>
      </c>
      <c r="Q22" s="80" t="s">
        <v>6</v>
      </c>
      <c r="R22" s="80" t="s">
        <v>7</v>
      </c>
    </row>
    <row r="23" spans="2:18" x14ac:dyDescent="0.2">
      <c r="B23" s="78" t="s">
        <v>507</v>
      </c>
      <c r="C23" s="9">
        <f>IFERROR(SUMIFS(JOURNAL!$I:$I,JOURNAL!$K:$K,RECAP!$B$20,JOURNAL!$B:$B,RECAP!B23),0)</f>
        <v>179470</v>
      </c>
      <c r="D23" s="9">
        <f>IFERROR(SUMIFS(JOURNAL!$J:$J,JOURNAL!$K:$K,RECAP!$B$20,JOURNAL!$B:$B,RECAP!B23),0)</f>
        <v>80000</v>
      </c>
      <c r="E23" s="9">
        <f>C23-D23</f>
        <v>99470</v>
      </c>
      <c r="F23" s="9">
        <f>E23</f>
        <v>99470</v>
      </c>
      <c r="H23" s="78" t="s">
        <v>507</v>
      </c>
      <c r="I23" s="9">
        <f>SUMIFS(JOURNAL!$I:$I,JOURNAL!$K:$K,RECAP!$H$20,JOURNAL!$B:$B,RECAP!H23)</f>
        <v>220000</v>
      </c>
      <c r="J23" s="9">
        <f>SUMIFS(JOURNAL!$J:$J,JOURNAL!$K:$K,RECAP!$H$20,JOURNAL!$B:$B,RECAP!H23)</f>
        <v>56000</v>
      </c>
      <c r="K23" s="9">
        <f>I23-J23</f>
        <v>164000</v>
      </c>
      <c r="L23" s="9">
        <f>K23</f>
        <v>164000</v>
      </c>
      <c r="N23" s="78" t="s">
        <v>507</v>
      </c>
      <c r="O23" s="9">
        <f>SUMIFS(JOURNAL!$I:$I,JOURNAL!$K:$K,RECAP!$N$20,JOURNAL!$B:$B,RECAP!N23)</f>
        <v>125400</v>
      </c>
      <c r="P23" s="9">
        <f>SUMIFS(JOURNAL!$J:$J,JOURNAL!$K:$K,RECAP!$N$20,JOURNAL!$B:$B,RECAP!N23)</f>
        <v>73000</v>
      </c>
      <c r="Q23" s="9">
        <f>O23-P23</f>
        <v>52400</v>
      </c>
      <c r="R23" s="9">
        <f>Q23</f>
        <v>52400</v>
      </c>
    </row>
    <row r="24" spans="2:18" x14ac:dyDescent="0.2">
      <c r="B24" s="78" t="s">
        <v>508</v>
      </c>
      <c r="C24" s="9">
        <f>IFERROR(SUMIFS(JOURNAL!$I:$I,JOURNAL!$K:$K,RECAP!$B$20,JOURNAL!$B:$B,RECAP!B24),0)</f>
        <v>71760</v>
      </c>
      <c r="D24" s="9">
        <f>IFERROR(SUMIFS(JOURNAL!$J:$J,JOURNAL!$K:$K,RECAP!$B$20,JOURNAL!$B:$B,RECAP!B24),0)</f>
        <v>69000</v>
      </c>
      <c r="E24" s="9">
        <f t="shared" ref="E24:E34" si="6">C24-D24</f>
        <v>2760</v>
      </c>
      <c r="F24" s="9">
        <f>F23+E24</f>
        <v>102230</v>
      </c>
      <c r="H24" s="78" t="s">
        <v>508</v>
      </c>
      <c r="I24" s="9">
        <f>SUMIFS(JOURNAL!$I:$I,JOURNAL!$K:$K,RECAP!$H$20,JOURNAL!$B:$B,RECAP!H24)</f>
        <v>50000</v>
      </c>
      <c r="J24" s="9">
        <f>SUMIFS(JOURNAL!$J:$J,JOURNAL!$K:$K,RECAP!$H$20,JOURNAL!$B:$B,RECAP!H24)</f>
        <v>28000</v>
      </c>
      <c r="K24" s="9">
        <f t="shared" ref="K24:K34" si="7">I24-J24</f>
        <v>22000</v>
      </c>
      <c r="L24" s="9">
        <f>L23+K24</f>
        <v>186000</v>
      </c>
      <c r="N24" s="78" t="s">
        <v>508</v>
      </c>
      <c r="O24" s="9">
        <f>SUMIFS(JOURNAL!$I:$I,JOURNAL!$K:$K,RECAP!$N$20,JOURNAL!$B:$B,RECAP!N24)</f>
        <v>0</v>
      </c>
      <c r="P24" s="9">
        <f>SUMIFS(JOURNAL!$J:$J,JOURNAL!$K:$K,RECAP!$N$20,JOURNAL!$B:$B,RECAP!N24)</f>
        <v>0</v>
      </c>
      <c r="Q24" s="9">
        <f t="shared" ref="Q24:Q34" si="8">O24-P24</f>
        <v>0</v>
      </c>
      <c r="R24" s="9">
        <f>R23+Q24</f>
        <v>52400</v>
      </c>
    </row>
    <row r="25" spans="2:18" x14ac:dyDescent="0.2">
      <c r="B25" s="78" t="s">
        <v>509</v>
      </c>
      <c r="C25" s="9">
        <f>IFERROR(SUMIFS(JOURNAL!$I:$I,JOURNAL!$K:$K,RECAP!$B$20,JOURNAL!$B:$B,RECAP!B25),0)</f>
        <v>0</v>
      </c>
      <c r="D25" s="9">
        <f>IFERROR(SUMIFS(JOURNAL!$J:$J,JOURNAL!$K:$K,RECAP!$B$20,JOURNAL!$B:$B,RECAP!B25),0)</f>
        <v>0</v>
      </c>
      <c r="E25" s="9">
        <f t="shared" si="6"/>
        <v>0</v>
      </c>
      <c r="F25" s="9">
        <f t="shared" ref="F25:F34" si="9">F24+E25</f>
        <v>102230</v>
      </c>
      <c r="H25" s="78" t="s">
        <v>509</v>
      </c>
      <c r="I25" s="9">
        <f>SUMIFS(JOURNAL!$I:$I,JOURNAL!$K:$K,RECAP!$H$20,JOURNAL!$B:$B,RECAP!H25)</f>
        <v>0</v>
      </c>
      <c r="J25" s="9">
        <f>SUMIFS(JOURNAL!$J:$J,JOURNAL!$K:$K,RECAP!$H$20,JOURNAL!$B:$B,RECAP!H25)</f>
        <v>0</v>
      </c>
      <c r="K25" s="9">
        <f t="shared" si="7"/>
        <v>0</v>
      </c>
      <c r="L25" s="9">
        <f t="shared" ref="L25:L34" si="10">L24+K25</f>
        <v>186000</v>
      </c>
      <c r="N25" s="78" t="s">
        <v>509</v>
      </c>
      <c r="O25" s="9">
        <f>SUMIFS(JOURNAL!$I:$I,JOURNAL!$K:$K,RECAP!$N$20,JOURNAL!$B:$B,RECAP!N25)</f>
        <v>0</v>
      </c>
      <c r="P25" s="9">
        <f>SUMIFS(JOURNAL!$J:$J,JOURNAL!$K:$K,RECAP!$N$20,JOURNAL!$B:$B,RECAP!N25)</f>
        <v>0</v>
      </c>
      <c r="Q25" s="9">
        <f t="shared" si="8"/>
        <v>0</v>
      </c>
      <c r="R25" s="9">
        <f t="shared" ref="R25:R34" si="11">R24+Q25</f>
        <v>52400</v>
      </c>
    </row>
    <row r="26" spans="2:18" x14ac:dyDescent="0.2">
      <c r="B26" s="78" t="s">
        <v>510</v>
      </c>
      <c r="C26" s="9">
        <f>IFERROR(SUMIFS(JOURNAL!$I:$I,JOURNAL!$K:$K,RECAP!$B$20,JOURNAL!$B:$B,RECAP!B26),0)</f>
        <v>0</v>
      </c>
      <c r="D26" s="9">
        <f>IFERROR(SUMIFS(JOURNAL!$J:$J,JOURNAL!$K:$K,RECAP!$B$20,JOURNAL!$B:$B,RECAP!B26),0)</f>
        <v>0</v>
      </c>
      <c r="E26" s="9">
        <f t="shared" si="6"/>
        <v>0</v>
      </c>
      <c r="F26" s="9">
        <f t="shared" si="9"/>
        <v>102230</v>
      </c>
      <c r="H26" s="78" t="s">
        <v>510</v>
      </c>
      <c r="I26" s="9">
        <f>SUMIFS(JOURNAL!$I:$I,JOURNAL!$K:$K,RECAP!$H$20,JOURNAL!$B:$B,RECAP!H26)</f>
        <v>0</v>
      </c>
      <c r="J26" s="9">
        <f>SUMIFS(JOURNAL!$J:$J,JOURNAL!$K:$K,RECAP!$H$20,JOURNAL!$B:$B,RECAP!H26)</f>
        <v>0</v>
      </c>
      <c r="K26" s="9">
        <f t="shared" si="7"/>
        <v>0</v>
      </c>
      <c r="L26" s="9">
        <f t="shared" si="10"/>
        <v>186000</v>
      </c>
      <c r="N26" s="78" t="s">
        <v>510</v>
      </c>
      <c r="O26" s="9">
        <f>SUMIFS(JOURNAL!$I:$I,JOURNAL!$K:$K,RECAP!$N$20,JOURNAL!$B:$B,RECAP!N26)</f>
        <v>0</v>
      </c>
      <c r="P26" s="9">
        <f>SUMIFS(JOURNAL!$J:$J,JOURNAL!$K:$K,RECAP!$N$20,JOURNAL!$B:$B,RECAP!N26)</f>
        <v>0</v>
      </c>
      <c r="Q26" s="9">
        <f t="shared" si="8"/>
        <v>0</v>
      </c>
      <c r="R26" s="9">
        <f t="shared" si="11"/>
        <v>52400</v>
      </c>
    </row>
    <row r="27" spans="2:18" x14ac:dyDescent="0.2">
      <c r="B27" s="78" t="s">
        <v>511</v>
      </c>
      <c r="C27" s="9">
        <f>IFERROR(SUMIFS(JOURNAL!$I:$I,JOURNAL!$K:$K,RECAP!$B$20,JOURNAL!$B:$B,RECAP!B27),0)</f>
        <v>0</v>
      </c>
      <c r="D27" s="9">
        <f>IFERROR(SUMIFS(JOURNAL!$J:$J,JOURNAL!$K:$K,RECAP!$B$20,JOURNAL!$B:$B,RECAP!B27),0)</f>
        <v>0</v>
      </c>
      <c r="E27" s="9">
        <f t="shared" si="6"/>
        <v>0</v>
      </c>
      <c r="F27" s="9">
        <f t="shared" si="9"/>
        <v>102230</v>
      </c>
      <c r="H27" s="78" t="s">
        <v>511</v>
      </c>
      <c r="I27" s="9">
        <f>SUMIFS(JOURNAL!$I:$I,JOURNAL!$K:$K,RECAP!$H$20,JOURNAL!$B:$B,RECAP!H27)</f>
        <v>0</v>
      </c>
      <c r="J27" s="9">
        <f>SUMIFS(JOURNAL!$J:$J,JOURNAL!$K:$K,RECAP!$H$20,JOURNAL!$B:$B,RECAP!H27)</f>
        <v>0</v>
      </c>
      <c r="K27" s="9">
        <f t="shared" si="7"/>
        <v>0</v>
      </c>
      <c r="L27" s="9">
        <f t="shared" si="10"/>
        <v>186000</v>
      </c>
      <c r="N27" s="78" t="s">
        <v>511</v>
      </c>
      <c r="O27" s="9">
        <f>SUMIFS(JOURNAL!$I:$I,JOURNAL!$K:$K,RECAP!$N$20,JOURNAL!$B:$B,RECAP!N27)</f>
        <v>0</v>
      </c>
      <c r="P27" s="9">
        <f>SUMIFS(JOURNAL!$J:$J,JOURNAL!$K:$K,RECAP!$N$20,JOURNAL!$B:$B,RECAP!N27)</f>
        <v>0</v>
      </c>
      <c r="Q27" s="9">
        <f t="shared" si="8"/>
        <v>0</v>
      </c>
      <c r="R27" s="9">
        <f t="shared" si="11"/>
        <v>52400</v>
      </c>
    </row>
    <row r="28" spans="2:18" x14ac:dyDescent="0.2">
      <c r="B28" s="78" t="s">
        <v>512</v>
      </c>
      <c r="C28" s="9">
        <f>IFERROR(SUMIFS(JOURNAL!$I:$I,JOURNAL!$K:$K,RECAP!$B$20,JOURNAL!$B:$B,RECAP!B28),0)</f>
        <v>0</v>
      </c>
      <c r="D28" s="9">
        <f>IFERROR(SUMIFS(JOURNAL!$J:$J,JOURNAL!$K:$K,RECAP!$B$20,JOURNAL!$B:$B,RECAP!B28),0)</f>
        <v>0</v>
      </c>
      <c r="E28" s="9">
        <f t="shared" si="6"/>
        <v>0</v>
      </c>
      <c r="F28" s="9">
        <f t="shared" si="9"/>
        <v>102230</v>
      </c>
      <c r="H28" s="78" t="s">
        <v>512</v>
      </c>
      <c r="I28" s="9">
        <f>SUMIFS(JOURNAL!$I:$I,JOURNAL!$K:$K,RECAP!$H$20,JOURNAL!$B:$B,RECAP!H28)</f>
        <v>0</v>
      </c>
      <c r="J28" s="9">
        <f>SUMIFS(JOURNAL!$J:$J,JOURNAL!$K:$K,RECAP!$H$20,JOURNAL!$B:$B,RECAP!H28)</f>
        <v>0</v>
      </c>
      <c r="K28" s="9">
        <f t="shared" si="7"/>
        <v>0</v>
      </c>
      <c r="L28" s="9">
        <f t="shared" si="10"/>
        <v>186000</v>
      </c>
      <c r="N28" s="78" t="s">
        <v>512</v>
      </c>
      <c r="O28" s="9">
        <f>SUMIFS(JOURNAL!$I:$I,JOURNAL!$K:$K,RECAP!$N$20,JOURNAL!$B:$B,RECAP!N28)</f>
        <v>0</v>
      </c>
      <c r="P28" s="9">
        <f>SUMIFS(JOURNAL!$J:$J,JOURNAL!$K:$K,RECAP!$N$20,JOURNAL!$B:$B,RECAP!N28)</f>
        <v>0</v>
      </c>
      <c r="Q28" s="9">
        <f t="shared" si="8"/>
        <v>0</v>
      </c>
      <c r="R28" s="9">
        <f t="shared" si="11"/>
        <v>52400</v>
      </c>
    </row>
    <row r="29" spans="2:18" x14ac:dyDescent="0.2">
      <c r="B29" s="78" t="s">
        <v>513</v>
      </c>
      <c r="C29" s="9">
        <f>IFERROR(SUMIFS(JOURNAL!$I:$I,JOURNAL!$K:$K,RECAP!$B$20,JOURNAL!$B:$B,RECAP!B29),0)</f>
        <v>0</v>
      </c>
      <c r="D29" s="9">
        <f>IFERROR(SUMIFS(JOURNAL!$J:$J,JOURNAL!$K:$K,RECAP!$B$20,JOURNAL!$B:$B,RECAP!B29),0)</f>
        <v>0</v>
      </c>
      <c r="E29" s="9">
        <f t="shared" si="6"/>
        <v>0</v>
      </c>
      <c r="F29" s="9">
        <f t="shared" si="9"/>
        <v>102230</v>
      </c>
      <c r="H29" s="78" t="s">
        <v>513</v>
      </c>
      <c r="I29" s="9">
        <f>SUMIFS(JOURNAL!$I:$I,JOURNAL!$K:$K,RECAP!$H$20,JOURNAL!$B:$B,RECAP!H29)</f>
        <v>0</v>
      </c>
      <c r="J29" s="9">
        <f>SUMIFS(JOURNAL!$J:$J,JOURNAL!$K:$K,RECAP!$H$20,JOURNAL!$B:$B,RECAP!H29)</f>
        <v>0</v>
      </c>
      <c r="K29" s="9">
        <f t="shared" si="7"/>
        <v>0</v>
      </c>
      <c r="L29" s="9">
        <f t="shared" si="10"/>
        <v>186000</v>
      </c>
      <c r="N29" s="78" t="s">
        <v>513</v>
      </c>
      <c r="O29" s="9">
        <f>SUMIFS(JOURNAL!$I:$I,JOURNAL!$K:$K,RECAP!$N$20,JOURNAL!$B:$B,RECAP!N29)</f>
        <v>0</v>
      </c>
      <c r="P29" s="9">
        <f>SUMIFS(JOURNAL!$J:$J,JOURNAL!$K:$K,RECAP!$N$20,JOURNAL!$B:$B,RECAP!N29)</f>
        <v>0</v>
      </c>
      <c r="Q29" s="9">
        <f t="shared" si="8"/>
        <v>0</v>
      </c>
      <c r="R29" s="9">
        <f t="shared" si="11"/>
        <v>52400</v>
      </c>
    </row>
    <row r="30" spans="2:18" x14ac:dyDescent="0.2">
      <c r="B30" s="78" t="s">
        <v>514</v>
      </c>
      <c r="C30" s="9">
        <f>IFERROR(SUMIFS(JOURNAL!$I:$I,JOURNAL!$K:$K,RECAP!$B$20,JOURNAL!$B:$B,RECAP!B30),0)</f>
        <v>0</v>
      </c>
      <c r="D30" s="9">
        <f>IFERROR(SUMIFS(JOURNAL!$J:$J,JOURNAL!$K:$K,RECAP!$B$20,JOURNAL!$B:$B,RECAP!B30),0)</f>
        <v>0</v>
      </c>
      <c r="E30" s="9">
        <f t="shared" si="6"/>
        <v>0</v>
      </c>
      <c r="F30" s="9">
        <f t="shared" si="9"/>
        <v>102230</v>
      </c>
      <c r="H30" s="78" t="s">
        <v>514</v>
      </c>
      <c r="I30" s="9">
        <f>SUMIFS(JOURNAL!$I:$I,JOURNAL!$K:$K,RECAP!$H$20,JOURNAL!$B:$B,RECAP!H30)</f>
        <v>0</v>
      </c>
      <c r="J30" s="9">
        <f>SUMIFS(JOURNAL!$J:$J,JOURNAL!$K:$K,RECAP!$H$20,JOURNAL!$B:$B,RECAP!H30)</f>
        <v>0</v>
      </c>
      <c r="K30" s="9">
        <f t="shared" si="7"/>
        <v>0</v>
      </c>
      <c r="L30" s="9">
        <f t="shared" si="10"/>
        <v>186000</v>
      </c>
      <c r="N30" s="78" t="s">
        <v>514</v>
      </c>
      <c r="O30" s="9">
        <f>SUMIFS(JOURNAL!$I:$I,JOURNAL!$K:$K,RECAP!$N$20,JOURNAL!$B:$B,RECAP!N30)</f>
        <v>0</v>
      </c>
      <c r="P30" s="9">
        <f>SUMIFS(JOURNAL!$J:$J,JOURNAL!$K:$K,RECAP!$N$20,JOURNAL!$B:$B,RECAP!N30)</f>
        <v>0</v>
      </c>
      <c r="Q30" s="9">
        <f t="shared" si="8"/>
        <v>0</v>
      </c>
      <c r="R30" s="9">
        <f t="shared" si="11"/>
        <v>52400</v>
      </c>
    </row>
    <row r="31" spans="2:18" x14ac:dyDescent="0.2">
      <c r="B31" s="78" t="s">
        <v>515</v>
      </c>
      <c r="C31" s="9">
        <f>IFERROR(SUMIFS(JOURNAL!$I:$I,JOURNAL!$K:$K,RECAP!$B$20,JOURNAL!$B:$B,RECAP!B31),0)</f>
        <v>0</v>
      </c>
      <c r="D31" s="9">
        <f>IFERROR(SUMIFS(JOURNAL!$J:$J,JOURNAL!$K:$K,RECAP!$B$20,JOURNAL!$B:$B,RECAP!B31),0)</f>
        <v>0</v>
      </c>
      <c r="E31" s="9">
        <f t="shared" si="6"/>
        <v>0</v>
      </c>
      <c r="F31" s="9">
        <f t="shared" si="9"/>
        <v>102230</v>
      </c>
      <c r="H31" s="78" t="s">
        <v>515</v>
      </c>
      <c r="I31" s="9">
        <f>SUMIFS(JOURNAL!$I:$I,JOURNAL!$K:$K,RECAP!$H$20,JOURNAL!$B:$B,RECAP!H31)</f>
        <v>0</v>
      </c>
      <c r="J31" s="9">
        <f>SUMIFS(JOURNAL!$J:$J,JOURNAL!$K:$K,RECAP!$H$20,JOURNAL!$B:$B,RECAP!H31)</f>
        <v>0</v>
      </c>
      <c r="K31" s="9">
        <f t="shared" si="7"/>
        <v>0</v>
      </c>
      <c r="L31" s="9">
        <f t="shared" si="10"/>
        <v>186000</v>
      </c>
      <c r="N31" s="78" t="s">
        <v>515</v>
      </c>
      <c r="O31" s="9">
        <f>SUMIFS(JOURNAL!$I:$I,JOURNAL!$K:$K,RECAP!$N$20,JOURNAL!$B:$B,RECAP!N31)</f>
        <v>0</v>
      </c>
      <c r="P31" s="9">
        <f>SUMIFS(JOURNAL!$J:$J,JOURNAL!$K:$K,RECAP!$N$20,JOURNAL!$B:$B,RECAP!N31)</f>
        <v>0</v>
      </c>
      <c r="Q31" s="9">
        <f t="shared" si="8"/>
        <v>0</v>
      </c>
      <c r="R31" s="9">
        <f t="shared" si="11"/>
        <v>52400</v>
      </c>
    </row>
    <row r="32" spans="2:18" x14ac:dyDescent="0.2">
      <c r="B32" s="78" t="s">
        <v>516</v>
      </c>
      <c r="C32" s="9">
        <f>IFERROR(SUMIFS(JOURNAL!$I:$I,JOURNAL!$K:$K,RECAP!$B$20,JOURNAL!$B:$B,RECAP!B32),0)</f>
        <v>0</v>
      </c>
      <c r="D32" s="9">
        <f>IFERROR(SUMIFS(JOURNAL!$J:$J,JOURNAL!$K:$K,RECAP!$B$20,JOURNAL!$B:$B,RECAP!B32),0)</f>
        <v>0</v>
      </c>
      <c r="E32" s="9">
        <f t="shared" si="6"/>
        <v>0</v>
      </c>
      <c r="F32" s="9">
        <f t="shared" si="9"/>
        <v>102230</v>
      </c>
      <c r="H32" s="78" t="s">
        <v>516</v>
      </c>
      <c r="I32" s="9">
        <f>SUMIFS(JOURNAL!$I:$I,JOURNAL!$K:$K,RECAP!$H$20,JOURNAL!$B:$B,RECAP!H32)</f>
        <v>0</v>
      </c>
      <c r="J32" s="9">
        <f>SUMIFS(JOURNAL!$J:$J,JOURNAL!$K:$K,RECAP!$H$20,JOURNAL!$B:$B,RECAP!H32)</f>
        <v>0</v>
      </c>
      <c r="K32" s="9">
        <f t="shared" si="7"/>
        <v>0</v>
      </c>
      <c r="L32" s="9">
        <f t="shared" si="10"/>
        <v>186000</v>
      </c>
      <c r="N32" s="78" t="s">
        <v>516</v>
      </c>
      <c r="O32" s="9">
        <f>SUMIFS(JOURNAL!$I:$I,JOURNAL!$K:$K,RECAP!$N$20,JOURNAL!$B:$B,RECAP!N32)</f>
        <v>0</v>
      </c>
      <c r="P32" s="9">
        <f>SUMIFS(JOURNAL!$J:$J,JOURNAL!$K:$K,RECAP!$N$20,JOURNAL!$B:$B,RECAP!N32)</f>
        <v>0</v>
      </c>
      <c r="Q32" s="9">
        <f t="shared" si="8"/>
        <v>0</v>
      </c>
      <c r="R32" s="9">
        <f t="shared" si="11"/>
        <v>52400</v>
      </c>
    </row>
    <row r="33" spans="2:18" x14ac:dyDescent="0.2">
      <c r="B33" s="78" t="s">
        <v>517</v>
      </c>
      <c r="C33" s="9">
        <f>IFERROR(SUMIFS(JOURNAL!$I:$I,JOURNAL!$K:$K,RECAP!$B$20,JOURNAL!$B:$B,RECAP!B33),0)</f>
        <v>0</v>
      </c>
      <c r="D33" s="9">
        <f>IFERROR(SUMIFS(JOURNAL!$J:$J,JOURNAL!$K:$K,RECAP!$B$20,JOURNAL!$B:$B,RECAP!B33),0)</f>
        <v>0</v>
      </c>
      <c r="E33" s="9">
        <f t="shared" si="6"/>
        <v>0</v>
      </c>
      <c r="F33" s="9">
        <f t="shared" si="9"/>
        <v>102230</v>
      </c>
      <c r="H33" s="78" t="s">
        <v>517</v>
      </c>
      <c r="I33" s="9">
        <f>SUMIFS(JOURNAL!$I:$I,JOURNAL!$K:$K,RECAP!$H$20,JOURNAL!$B:$B,RECAP!H33)</f>
        <v>0</v>
      </c>
      <c r="J33" s="9">
        <f>SUMIFS(JOURNAL!$J:$J,JOURNAL!$K:$K,RECAP!$H$20,JOURNAL!$B:$B,RECAP!H33)</f>
        <v>0</v>
      </c>
      <c r="K33" s="9">
        <f t="shared" si="7"/>
        <v>0</v>
      </c>
      <c r="L33" s="9">
        <f t="shared" si="10"/>
        <v>186000</v>
      </c>
      <c r="N33" s="78" t="s">
        <v>517</v>
      </c>
      <c r="O33" s="9">
        <f>SUMIFS(JOURNAL!$I:$I,JOURNAL!$K:$K,RECAP!$N$20,JOURNAL!$B:$B,RECAP!N33)</f>
        <v>0</v>
      </c>
      <c r="P33" s="9">
        <f>SUMIFS(JOURNAL!$J:$J,JOURNAL!$K:$K,RECAP!$N$20,JOURNAL!$B:$B,RECAP!N33)</f>
        <v>0</v>
      </c>
      <c r="Q33" s="9">
        <f t="shared" si="8"/>
        <v>0</v>
      </c>
      <c r="R33" s="9">
        <f t="shared" si="11"/>
        <v>52400</v>
      </c>
    </row>
    <row r="34" spans="2:18" x14ac:dyDescent="0.2">
      <c r="B34" s="78" t="s">
        <v>518</v>
      </c>
      <c r="C34" s="9">
        <f>IFERROR(SUMIFS(JOURNAL!$I:$I,JOURNAL!$K:$K,RECAP!$B$20,JOURNAL!$B:$B,RECAP!B34),0)</f>
        <v>0</v>
      </c>
      <c r="D34" s="9">
        <f>IFERROR(SUMIFS(JOURNAL!$J:$J,JOURNAL!$K:$K,RECAP!$B$20,JOURNAL!$B:$B,RECAP!B34),0)</f>
        <v>0</v>
      </c>
      <c r="E34" s="9">
        <f t="shared" si="6"/>
        <v>0</v>
      </c>
      <c r="F34" s="9">
        <f t="shared" si="9"/>
        <v>102230</v>
      </c>
      <c r="H34" s="78" t="s">
        <v>518</v>
      </c>
      <c r="I34" s="9">
        <f>SUMIFS(JOURNAL!$I:$I,JOURNAL!$K:$K,RECAP!$H$20,JOURNAL!$B:$B,RECAP!H34)</f>
        <v>0</v>
      </c>
      <c r="J34" s="9">
        <f>SUMIFS(JOURNAL!$J:$J,JOURNAL!$K:$K,RECAP!$H$20,JOURNAL!$B:$B,RECAP!H34)</f>
        <v>0</v>
      </c>
      <c r="K34" s="9">
        <f t="shared" si="7"/>
        <v>0</v>
      </c>
      <c r="L34" s="9">
        <f t="shared" si="10"/>
        <v>186000</v>
      </c>
      <c r="N34" s="78" t="s">
        <v>518</v>
      </c>
      <c r="O34" s="9">
        <f>SUMIFS(JOURNAL!$I:$I,JOURNAL!$K:$K,RECAP!$N$20,JOURNAL!$B:$B,RECAP!N34)</f>
        <v>0</v>
      </c>
      <c r="P34" s="9">
        <f>SUMIFS(JOURNAL!$J:$J,JOURNAL!$K:$K,RECAP!$N$20,JOURNAL!$B:$B,RECAP!N34)</f>
        <v>0</v>
      </c>
      <c r="Q34" s="9">
        <f t="shared" si="8"/>
        <v>0</v>
      </c>
      <c r="R34" s="9">
        <f t="shared" si="11"/>
        <v>52400</v>
      </c>
    </row>
    <row r="35" spans="2:18" x14ac:dyDescent="0.2">
      <c r="B35" s="10"/>
      <c r="C35" s="11"/>
      <c r="D35" s="11"/>
      <c r="E35" s="11"/>
      <c r="F35" s="11"/>
      <c r="H35" s="10"/>
      <c r="I35" s="11"/>
      <c r="J35" s="11"/>
      <c r="K35" s="11"/>
      <c r="L35" s="11"/>
      <c r="N35" s="10"/>
      <c r="O35" s="11"/>
      <c r="P35" s="11"/>
      <c r="Q35" s="11"/>
      <c r="R35" s="11"/>
    </row>
    <row r="36" spans="2:18" ht="18" x14ac:dyDescent="0.25">
      <c r="B36" s="12" t="s">
        <v>9</v>
      </c>
      <c r="C36" s="13">
        <f>SUM(C23:C34)</f>
        <v>251230</v>
      </c>
      <c r="D36" s="14">
        <f>SUM(D23:D34)</f>
        <v>149000</v>
      </c>
      <c r="E36" s="12" t="s">
        <v>10</v>
      </c>
      <c r="F36" s="13">
        <f>+C36-D36</f>
        <v>102230</v>
      </c>
      <c r="H36" s="12" t="s">
        <v>9</v>
      </c>
      <c r="I36" s="13">
        <f>SUM(I23:I34)</f>
        <v>270000</v>
      </c>
      <c r="J36" s="14">
        <f>SUM(J23:J34)</f>
        <v>84000</v>
      </c>
      <c r="K36" s="12" t="s">
        <v>10</v>
      </c>
      <c r="L36" s="13">
        <f>+I36-J36</f>
        <v>186000</v>
      </c>
      <c r="N36" s="12" t="s">
        <v>9</v>
      </c>
      <c r="O36" s="13">
        <f>SUM(O23:O34)</f>
        <v>125400</v>
      </c>
      <c r="P36" s="14">
        <f>SUM(P23:P34)</f>
        <v>73000</v>
      </c>
      <c r="Q36" s="12" t="s">
        <v>10</v>
      </c>
      <c r="R36" s="13">
        <f>+O36-P36</f>
        <v>52400</v>
      </c>
    </row>
    <row r="37" spans="2:18" x14ac:dyDescent="0.2">
      <c r="D37" s="15"/>
      <c r="E37" s="11"/>
      <c r="F37" s="11"/>
      <c r="J37" s="15"/>
      <c r="K37" s="11"/>
      <c r="L37" s="11"/>
      <c r="P37" s="15"/>
      <c r="Q37" s="11"/>
      <c r="R37" s="11"/>
    </row>
  </sheetData>
  <sheetProtection formatCells="0" formatColumns="0" formatRows="0" insertColumns="0" insertRows="0" insertHyperlinks="0" deleteColumns="0" deleteRows="0" pivotTables="0"/>
  <customSheetViews>
    <customSheetView guid="{68D975E7-2D6B-4774-9785-FDC66DC8FF59}" scale="80" topLeftCell="G1">
      <selection activeCell="E18" sqref="E18"/>
      <pageMargins left="0.7" right="0.7" top="0.75" bottom="0.75" header="0.3" footer="0.3"/>
      <pageSetup paperSize="9" orientation="portrait" r:id="rId1"/>
    </customSheetView>
  </customSheetViews>
  <mergeCells count="6">
    <mergeCell ref="B4:F4"/>
    <mergeCell ref="H4:L4"/>
    <mergeCell ref="H20:L20"/>
    <mergeCell ref="N20:R20"/>
    <mergeCell ref="N4:R4"/>
    <mergeCell ref="B20:F20"/>
  </mergeCells>
  <conditionalFormatting sqref="F36">
    <cfRule type="cellIs" dxfId="23" priority="31" operator="lessThan">
      <formula>0</formula>
    </cfRule>
  </conditionalFormatting>
  <conditionalFormatting sqref="L36">
    <cfRule type="cellIs" dxfId="22" priority="30" operator="lessThan">
      <formula>0</formula>
    </cfRule>
  </conditionalFormatting>
  <conditionalFormatting sqref="R36">
    <cfRule type="cellIs" dxfId="21" priority="29" operator="lessThan">
      <formula>0</formula>
    </cfRule>
  </conditionalFormatting>
  <conditionalFormatting sqref="C6:C17">
    <cfRule type="cellIs" dxfId="20" priority="27" operator="equal">
      <formula>0</formula>
    </cfRule>
  </conditionalFormatting>
  <conditionalFormatting sqref="D6:D17">
    <cfRule type="cellIs" dxfId="19" priority="26" operator="equal">
      <formula>0</formula>
    </cfRule>
  </conditionalFormatting>
  <conditionalFormatting sqref="E8:E17">
    <cfRule type="cellIs" dxfId="18" priority="25" operator="equal">
      <formula>0</formula>
    </cfRule>
  </conditionalFormatting>
  <conditionalFormatting sqref="I6:I17">
    <cfRule type="cellIs" dxfId="17" priority="24" operator="equal">
      <formula>0</formula>
    </cfRule>
  </conditionalFormatting>
  <conditionalFormatting sqref="J6:J17">
    <cfRule type="cellIs" dxfId="16" priority="23" operator="equal">
      <formula>0</formula>
    </cfRule>
  </conditionalFormatting>
  <conditionalFormatting sqref="K6:K17">
    <cfRule type="cellIs" dxfId="15" priority="22" operator="equal">
      <formula>0</formula>
    </cfRule>
  </conditionalFormatting>
  <conditionalFormatting sqref="O6:O17">
    <cfRule type="cellIs" dxfId="14" priority="20" operator="equal">
      <formula>0</formula>
    </cfRule>
  </conditionalFormatting>
  <conditionalFormatting sqref="P6:P17">
    <cfRule type="cellIs" dxfId="13" priority="19" operator="equal">
      <formula>0</formula>
    </cfRule>
  </conditionalFormatting>
  <conditionalFormatting sqref="Q6:Q17">
    <cfRule type="cellIs" dxfId="12" priority="18" operator="equal">
      <formula>0</formula>
    </cfRule>
  </conditionalFormatting>
  <conditionalFormatting sqref="C23:C34">
    <cfRule type="cellIs" dxfId="11" priority="17" operator="equal">
      <formula>0</formula>
    </cfRule>
  </conditionalFormatting>
  <conditionalFormatting sqref="E23:F34">
    <cfRule type="cellIs" dxfId="10" priority="16" operator="equal">
      <formula>0</formula>
    </cfRule>
  </conditionalFormatting>
  <conditionalFormatting sqref="D23:D34">
    <cfRule type="cellIs" dxfId="9" priority="15" operator="equal">
      <formula>0</formula>
    </cfRule>
  </conditionalFormatting>
  <conditionalFormatting sqref="D23:D34">
    <cfRule type="cellIs" dxfId="8" priority="13" operator="equal">
      <formula>0</formula>
    </cfRule>
  </conditionalFormatting>
  <conditionalFormatting sqref="I23:I34">
    <cfRule type="cellIs" dxfId="7" priority="12" operator="equal">
      <formula>0</formula>
    </cfRule>
  </conditionalFormatting>
  <conditionalFormatting sqref="I23:I34">
    <cfRule type="cellIs" dxfId="6" priority="11" operator="equal">
      <formula>0</formula>
    </cfRule>
  </conditionalFormatting>
  <conditionalFormatting sqref="J23:J34">
    <cfRule type="cellIs" dxfId="5" priority="8" operator="equal">
      <formula>0</formula>
    </cfRule>
  </conditionalFormatting>
  <conditionalFormatting sqref="J23:J34">
    <cfRule type="cellIs" dxfId="4" priority="7" operator="equal">
      <formula>0</formula>
    </cfRule>
  </conditionalFormatting>
  <conditionalFormatting sqref="O23:O34">
    <cfRule type="cellIs" dxfId="3" priority="6" operator="equal">
      <formula>0</formula>
    </cfRule>
  </conditionalFormatting>
  <conditionalFormatting sqref="O23:O34">
    <cfRule type="cellIs" dxfId="2" priority="5" operator="equal">
      <formula>0</formula>
    </cfRule>
  </conditionalFormatting>
  <conditionalFormatting sqref="P23:P34">
    <cfRule type="cellIs" dxfId="1" priority="2" operator="equal">
      <formula>0</formula>
    </cfRule>
  </conditionalFormatting>
  <conditionalFormatting sqref="P23:P3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B1:Y16"/>
  <sheetViews>
    <sheetView workbookViewId="0">
      <selection activeCell="B21" sqref="B21"/>
    </sheetView>
  </sheetViews>
  <sheetFormatPr baseColWidth="10" defaultRowHeight="14.25" x14ac:dyDescent="0.2"/>
  <cols>
    <col min="1" max="1" width="11.42578125" style="8"/>
    <col min="2" max="2" width="23" style="8" bestFit="1" customWidth="1"/>
    <col min="3" max="3" width="18.28515625" style="8" bestFit="1" customWidth="1"/>
    <col min="4" max="4" width="18.140625" style="8" bestFit="1" customWidth="1"/>
    <col min="5" max="5" width="14.85546875" style="8" bestFit="1" customWidth="1"/>
    <col min="6" max="6" width="11.42578125" style="8"/>
    <col min="7" max="7" width="12.7109375" style="8" bestFit="1" customWidth="1"/>
    <col min="8" max="8" width="21.85546875" style="8" bestFit="1" customWidth="1"/>
    <col min="9" max="9" width="13" style="8" bestFit="1" customWidth="1"/>
    <col min="10" max="10" width="11.5703125" style="8" bestFit="1" customWidth="1"/>
    <col min="11" max="11" width="13.28515625" style="8" bestFit="1" customWidth="1"/>
    <col min="12" max="12" width="14.140625" style="8" bestFit="1" customWidth="1"/>
    <col min="13" max="13" width="13.140625" style="8" bestFit="1" customWidth="1"/>
    <col min="14" max="14" width="21.85546875" style="8" bestFit="1" customWidth="1"/>
    <col min="15" max="15" width="13" style="8" bestFit="1" customWidth="1"/>
    <col min="16" max="16" width="10.42578125" style="8" bestFit="1" customWidth="1"/>
    <col min="17" max="17" width="13.28515625" style="8" bestFit="1" customWidth="1"/>
    <col min="18" max="18" width="14.42578125" style="8" bestFit="1" customWidth="1"/>
    <col min="19" max="19" width="14.28515625" style="8" bestFit="1" customWidth="1"/>
    <col min="20" max="20" width="23.28515625" style="8" bestFit="1" customWidth="1"/>
    <col min="21" max="22" width="13" style="8" bestFit="1" customWidth="1"/>
    <col min="23" max="23" width="13.28515625" style="8" bestFit="1" customWidth="1"/>
    <col min="24" max="24" width="14.42578125" style="8" bestFit="1" customWidth="1"/>
    <col min="25" max="25" width="14.28515625" style="8" bestFit="1" customWidth="1"/>
    <col min="26" max="16384" width="11.42578125" style="8"/>
  </cols>
  <sheetData>
    <row r="1" spans="2:25" ht="15.75" x14ac:dyDescent="0.25">
      <c r="B1" s="16" t="s">
        <v>464</v>
      </c>
      <c r="C1" s="17">
        <v>43853</v>
      </c>
      <c r="D1" s="18" t="s">
        <v>463</v>
      </c>
      <c r="E1" s="19">
        <f ca="1">+TODAY()</f>
        <v>43872</v>
      </c>
    </row>
    <row r="2" spans="2:25" x14ac:dyDescent="0.2">
      <c r="H2" s="118" t="s">
        <v>465</v>
      </c>
      <c r="I2" s="119"/>
      <c r="J2" s="119"/>
      <c r="K2" s="119"/>
      <c r="L2" s="119"/>
      <c r="M2" s="120"/>
      <c r="N2" s="121" t="s">
        <v>466</v>
      </c>
      <c r="O2" s="122"/>
      <c r="P2" s="122"/>
      <c r="Q2" s="122"/>
      <c r="R2" s="122"/>
      <c r="S2" s="123"/>
      <c r="T2" s="124" t="s">
        <v>461</v>
      </c>
      <c r="U2" s="125"/>
      <c r="V2" s="125"/>
      <c r="W2" s="125"/>
      <c r="X2" s="125"/>
      <c r="Y2" s="126"/>
    </row>
    <row r="3" spans="2:25" ht="15.75" x14ac:dyDescent="0.25">
      <c r="B3" s="20"/>
      <c r="C3" s="21" t="s">
        <v>498</v>
      </c>
      <c r="D3" s="21" t="s">
        <v>499</v>
      </c>
      <c r="E3" s="21" t="s">
        <v>461</v>
      </c>
      <c r="H3" s="5" t="s">
        <v>503</v>
      </c>
      <c r="I3" s="5" t="s">
        <v>422</v>
      </c>
      <c r="J3" s="5" t="s">
        <v>423</v>
      </c>
      <c r="K3" s="5" t="s">
        <v>424</v>
      </c>
      <c r="L3" s="5" t="s">
        <v>421</v>
      </c>
      <c r="M3" s="5" t="s">
        <v>444</v>
      </c>
      <c r="N3" s="6" t="s">
        <v>501</v>
      </c>
      <c r="O3" s="6" t="s">
        <v>422</v>
      </c>
      <c r="P3" s="6" t="s">
        <v>423</v>
      </c>
      <c r="Q3" s="6" t="s">
        <v>424</v>
      </c>
      <c r="R3" s="6" t="s">
        <v>421</v>
      </c>
      <c r="S3" s="6" t="s">
        <v>444</v>
      </c>
      <c r="T3" s="7" t="s">
        <v>501</v>
      </c>
      <c r="U3" s="7" t="s">
        <v>422</v>
      </c>
      <c r="V3" s="7" t="s">
        <v>423</v>
      </c>
      <c r="W3" s="7" t="s">
        <v>424</v>
      </c>
      <c r="X3" s="7" t="s">
        <v>421</v>
      </c>
      <c r="Y3" s="7" t="s">
        <v>444</v>
      </c>
    </row>
    <row r="4" spans="2:25" ht="15.75" x14ac:dyDescent="0.25">
      <c r="B4" s="22" t="s">
        <v>503</v>
      </c>
      <c r="C4" s="23">
        <f>IF(B4="","",SUMIFS(JOURNAL!$I:$I,JOURNAL!$K:$K,B4,JOURNAL!$D:$D,$C$3))</f>
        <v>17680000</v>
      </c>
      <c r="D4" s="23">
        <f>IF(C4="","",SUMIFS(JOURNAL!$J:$J,JOURNAL!$K:$K,B4,JOURNAL!$D:$D,$D$3))</f>
        <v>17038000</v>
      </c>
      <c r="E4" s="24">
        <f>+C4-D4</f>
        <v>642000</v>
      </c>
      <c r="G4" s="4" t="s">
        <v>507</v>
      </c>
      <c r="H4" s="3">
        <f>SUMIFS(JOURNAL!$I:$I,JOURNAL!$K:$K,GLOBALE!$H$3,JOURNAL!$B:$B,GLOBALE!G4)</f>
        <v>10950000</v>
      </c>
      <c r="I4" s="3">
        <f>SUMIFS(JOURNAL!$I:$I,JOURNAL!$K:$K,GLOBALE!$I$3,JOURNAL!$B:$B,GLOBALE!G4)</f>
        <v>179470</v>
      </c>
      <c r="J4" s="3">
        <f>SUMIFS(JOURNAL!$I:$I,JOURNAL!$K:$K,GLOBALE!$J$3,JOURNAL!$B:$B,GLOBALE!G4)</f>
        <v>220000</v>
      </c>
      <c r="K4" s="3">
        <f>SUMIFS(JOURNAL!$I:$I,JOURNAL!$K:$K,GLOBALE!$K$3,JOURNAL!$B:$B,GLOBALE!G4)</f>
        <v>125400</v>
      </c>
      <c r="L4" s="3">
        <f>SUMIFS(JOURNAL!$I:$I,JOURNAL!$L:$L,GLOBALE!$L$3,JOURNAL!$B:$B,GLOBALE!G4)</f>
        <v>0</v>
      </c>
      <c r="M4" s="3">
        <f>SUMIFS(JOURNAL!$I:$I,JOURNAL!$L:$L,GLOBALE!$M$3,JOURNAL!$B:$B,GLOBALE!G4)</f>
        <v>0</v>
      </c>
      <c r="N4" s="3">
        <f>SUMIFS(JOURNAL!$J:$J,JOURNAL!$K:$K,GLOBALE!$N$3,JOURNAL!$B:$B,GLOBALE!G4)</f>
        <v>7288600</v>
      </c>
      <c r="O4" s="3">
        <f>SUMIFS(JOURNAL!$J:$J,JOURNAL!$K:$K,GLOBALE!$O$3,JOURNAL!$B:$B,GLOBALE!G4)</f>
        <v>80000</v>
      </c>
      <c r="P4" s="3">
        <f>SUMIFS(JOURNAL!$J:$J,JOURNAL!$K:$K,GLOBALE!$P$3,JOURNAL!$B:$B,GLOBALE!G4)</f>
        <v>56000</v>
      </c>
      <c r="Q4" s="3">
        <f>SUMIFS(JOURNAL!$J:$J,JOURNAL!$K:$K,GLOBALE!$Q$3,JOURNAL!$B:$B,GLOBALE!G4)</f>
        <v>73000</v>
      </c>
      <c r="R4" s="3">
        <f>SUMIFS(JOURNAL!$J:$J,JOURNAL!$L:$L,GLOBALE!$R$3,JOURNAL!$B:$B,GLOBALE!G4)</f>
        <v>2894350</v>
      </c>
      <c r="S4" s="3">
        <f>SUMIFS(JOURNAL!$J:$J,JOURNAL!$L:$L,GLOBALE!$S$3,JOURNAL!$B:$B,GLOBALE!G4)</f>
        <v>120000</v>
      </c>
      <c r="T4" s="3">
        <f>H4-N4</f>
        <v>3661400</v>
      </c>
      <c r="U4" s="3">
        <f t="shared" ref="U4:Y15" si="0">I4-O4</f>
        <v>99470</v>
      </c>
      <c r="V4" s="3">
        <f t="shared" si="0"/>
        <v>164000</v>
      </c>
      <c r="W4" s="3">
        <f t="shared" si="0"/>
        <v>52400</v>
      </c>
      <c r="X4" s="3">
        <f t="shared" si="0"/>
        <v>-2894350</v>
      </c>
      <c r="Y4" s="3">
        <f t="shared" si="0"/>
        <v>-120000</v>
      </c>
    </row>
    <row r="5" spans="2:25" ht="15.75" x14ac:dyDescent="0.25">
      <c r="B5" s="22" t="s">
        <v>504</v>
      </c>
      <c r="C5" s="23">
        <f>IF(B5="","",SUMIFS(JOURNAL!$I:$I,JOURNAL!$K:$K,B5,JOURNAL!$D:$D,$C$3))</f>
        <v>0</v>
      </c>
      <c r="D5" s="23">
        <f>IF(C5="","",SUMIFS(JOURNAL!$J:$J,JOURNAL!$L:$L,B5,JOURNAL!$D:$D,$D$3))</f>
        <v>5301150</v>
      </c>
      <c r="E5" s="25">
        <f t="shared" ref="E5:E9" si="1">+C5-D5</f>
        <v>-5301150</v>
      </c>
      <c r="G5" s="4" t="s">
        <v>508</v>
      </c>
      <c r="H5" s="3">
        <f>SUMIFS(JOURNAL!$I:$I,JOURNAL!$K:$K,GLOBALE!$H$3,JOURNAL!$B:$B,GLOBALE!G5)</f>
        <v>6730000</v>
      </c>
      <c r="I5" s="3">
        <f>SUMIFS(JOURNAL!$I:$I,JOURNAL!$K:$K,GLOBALE!$I$3,JOURNAL!$B:$B,GLOBALE!G5)</f>
        <v>71760</v>
      </c>
      <c r="J5" s="3">
        <f>SUMIFS(JOURNAL!$I:$I,JOURNAL!$K:$K,GLOBALE!$J$3,JOURNAL!$B:$B,GLOBALE!G5)</f>
        <v>50000</v>
      </c>
      <c r="K5" s="3">
        <f>SUMIFS(JOURNAL!$I:$I,JOURNAL!$K:$K,GLOBALE!$K$3,JOURNAL!$B:$B,GLOBALE!G5)</f>
        <v>0</v>
      </c>
      <c r="L5" s="3">
        <f>SUMIFS(JOURNAL!$I:$I,JOURNAL!$L:$L,GLOBALE!$L$3,JOURNAL!$B:$B,GLOBALE!G5)</f>
        <v>0</v>
      </c>
      <c r="M5" s="3">
        <f>SUMIFS(JOURNAL!$I:$I,JOURNAL!$L:$L,GLOBALE!$M$3,JOURNAL!$B:$B,GLOBALE!G5)</f>
        <v>0</v>
      </c>
      <c r="N5" s="3">
        <f>SUMIFS(JOURNAL!$J:$J,JOURNAL!$K:$K,GLOBALE!$N$3,JOURNAL!$B:$B,GLOBALE!G5)</f>
        <v>9749400</v>
      </c>
      <c r="O5" s="3">
        <f>SUMIFS(JOURNAL!$J:$J,JOURNAL!$K:$K,GLOBALE!$O$3,JOURNAL!$B:$B,GLOBALE!G5)</f>
        <v>69000</v>
      </c>
      <c r="P5" s="3">
        <f>SUMIFS(JOURNAL!$J:$J,JOURNAL!$K:$K,GLOBALE!$P$3,JOURNAL!$B:$B,GLOBALE!G5)</f>
        <v>28000</v>
      </c>
      <c r="Q5" s="3">
        <f>SUMIFS(JOURNAL!$J:$J,JOURNAL!$K:$K,GLOBALE!$Q$3,JOURNAL!$B:$B,GLOBALE!G5)</f>
        <v>0</v>
      </c>
      <c r="R5" s="3">
        <f>SUMIFS(JOURNAL!$J:$J,JOURNAL!$L:$L,GLOBALE!$R$3,JOURNAL!$B:$B,GLOBALE!G5)</f>
        <v>2406800</v>
      </c>
      <c r="S5" s="3">
        <f>SUMIFS(JOURNAL!$J:$J,JOURNAL!$L:$L,GLOBALE!$S$3,JOURNAL!$B:$B,GLOBALE!G5)</f>
        <v>806500</v>
      </c>
      <c r="T5" s="3">
        <f t="shared" ref="T5:T15" si="2">H5-N5</f>
        <v>-3019400</v>
      </c>
      <c r="U5" s="3">
        <f t="shared" si="0"/>
        <v>2760</v>
      </c>
      <c r="V5" s="3">
        <f t="shared" si="0"/>
        <v>22000</v>
      </c>
      <c r="W5" s="3">
        <f t="shared" si="0"/>
        <v>0</v>
      </c>
      <c r="X5" s="3">
        <f t="shared" si="0"/>
        <v>-2406800</v>
      </c>
      <c r="Y5" s="3">
        <f t="shared" si="0"/>
        <v>-806500</v>
      </c>
    </row>
    <row r="6" spans="2:25" ht="15.75" x14ac:dyDescent="0.25">
      <c r="B6" s="22" t="s">
        <v>529</v>
      </c>
      <c r="C6" s="23">
        <f>IF(B6="","",SUMIFS(JOURNAL!$I:$I,JOURNAL!$K:$K,B6,JOURNAL!$D:$D,$C$3))</f>
        <v>251230</v>
      </c>
      <c r="D6" s="23">
        <f>IF(C6="","",SUMIFS(JOURNAL!$J:$J,JOURNAL!$K:$K,B6,JOURNAL!$D:$D,$D$3))</f>
        <v>149000</v>
      </c>
      <c r="E6" s="24">
        <f t="shared" si="1"/>
        <v>102230</v>
      </c>
      <c r="G6" s="4" t="s">
        <v>509</v>
      </c>
      <c r="H6" s="3">
        <f>SUMIFS(JOURNAL!$I:$I,JOURNAL!$K:$K,GLOBALE!$H$3,JOURNAL!$B:$B,GLOBALE!G6)</f>
        <v>0</v>
      </c>
      <c r="I6" s="3">
        <f>SUMIFS(JOURNAL!$I:$I,JOURNAL!$K:$K,GLOBALE!$I$3,JOURNAL!$B:$B,GLOBALE!G6)</f>
        <v>0</v>
      </c>
      <c r="J6" s="3">
        <f>SUMIFS(JOURNAL!$I:$I,JOURNAL!$K:$K,GLOBALE!$J$3,JOURNAL!$B:$B,GLOBALE!G6)</f>
        <v>0</v>
      </c>
      <c r="K6" s="3">
        <f>SUMIFS(JOURNAL!$I:$I,JOURNAL!$K:$K,GLOBALE!$K$3,JOURNAL!$B:$B,GLOBALE!G6)</f>
        <v>0</v>
      </c>
      <c r="L6" s="3">
        <f>SUMIFS(JOURNAL!$I:$I,JOURNAL!$L:$L,GLOBALE!$L$3,JOURNAL!$B:$B,GLOBALE!G6)</f>
        <v>0</v>
      </c>
      <c r="M6" s="3">
        <f>SUMIFS(JOURNAL!$I:$I,JOURNAL!$L:$L,GLOBALE!$M$3,JOURNAL!$B:$B,GLOBALE!G6)</f>
        <v>0</v>
      </c>
      <c r="N6" s="3">
        <f>SUMIFS(JOURNAL!$J:$J,JOURNAL!$K:$K,GLOBALE!$N$3,JOURNAL!$B:$B,GLOBALE!G6)</f>
        <v>0</v>
      </c>
      <c r="O6" s="3">
        <f>SUMIFS(JOURNAL!$J:$J,JOURNAL!$K:$K,GLOBALE!$O$3,JOURNAL!$B:$B,GLOBALE!G6)</f>
        <v>0</v>
      </c>
      <c r="P6" s="3">
        <f>SUMIFS(JOURNAL!$J:$J,JOURNAL!$K:$K,GLOBALE!$P$3,JOURNAL!$B:$B,GLOBALE!G6)</f>
        <v>0</v>
      </c>
      <c r="Q6" s="3">
        <f>SUMIFS(JOURNAL!$J:$J,JOURNAL!$K:$K,GLOBALE!$Q$3,JOURNAL!$B:$B,GLOBALE!G6)</f>
        <v>0</v>
      </c>
      <c r="R6" s="3">
        <f>SUMIFS(JOURNAL!$J:$J,JOURNAL!$L:$L,GLOBALE!$R$3,JOURNAL!$B:$B,GLOBALE!G6)</f>
        <v>0</v>
      </c>
      <c r="S6" s="3">
        <f>SUMIFS(JOURNAL!$J:$J,JOURNAL!$L:$L,GLOBALE!$S$3,JOURNAL!$B:$B,GLOBALE!G6)</f>
        <v>0</v>
      </c>
      <c r="T6" s="3">
        <f t="shared" si="2"/>
        <v>0</v>
      </c>
      <c r="U6" s="3">
        <f t="shared" si="0"/>
        <v>0</v>
      </c>
      <c r="V6" s="3">
        <f t="shared" si="0"/>
        <v>0</v>
      </c>
      <c r="W6" s="3">
        <f t="shared" si="0"/>
        <v>0</v>
      </c>
      <c r="X6" s="3">
        <f t="shared" si="0"/>
        <v>0</v>
      </c>
      <c r="Y6" s="3">
        <f t="shared" si="0"/>
        <v>0</v>
      </c>
    </row>
    <row r="7" spans="2:25" ht="15.75" x14ac:dyDescent="0.25">
      <c r="B7" s="22" t="s">
        <v>505</v>
      </c>
      <c r="C7" s="23">
        <f>IF(B7="","",SUMIFS(JOURNAL!$I:$I,JOURNAL!$K:$K,B7,JOURNAL!$D:$D,$C$3))</f>
        <v>270000</v>
      </c>
      <c r="D7" s="23">
        <f>IF(C7="","",SUMIFS(JOURNAL!$J:$J,JOURNAL!$K:$K,B7,JOURNAL!$D:$D,$D$3))</f>
        <v>84000</v>
      </c>
      <c r="E7" s="24">
        <f t="shared" si="1"/>
        <v>186000</v>
      </c>
      <c r="G7" s="4" t="s">
        <v>510</v>
      </c>
      <c r="H7" s="3">
        <f>SUMIFS(JOURNAL!$I:$I,JOURNAL!$K:$K,GLOBALE!$H$3,JOURNAL!$B:$B,GLOBALE!G7)</f>
        <v>0</v>
      </c>
      <c r="I7" s="3">
        <f>SUMIFS(JOURNAL!$I:$I,JOURNAL!$K:$K,GLOBALE!$I$3,JOURNAL!$B:$B,GLOBALE!G7)</f>
        <v>0</v>
      </c>
      <c r="J7" s="3">
        <f>SUMIFS(JOURNAL!$I:$I,JOURNAL!$K:$K,GLOBALE!$J$3,JOURNAL!$B:$B,GLOBALE!G7)</f>
        <v>0</v>
      </c>
      <c r="K7" s="3">
        <f>SUMIFS(JOURNAL!$I:$I,JOURNAL!$K:$K,GLOBALE!$K$3,JOURNAL!$B:$B,GLOBALE!G7)</f>
        <v>0</v>
      </c>
      <c r="L7" s="3">
        <f>SUMIFS(JOURNAL!$I:$I,JOURNAL!$L:$L,GLOBALE!$L$3,JOURNAL!$B:$B,GLOBALE!G7)</f>
        <v>0</v>
      </c>
      <c r="M7" s="3">
        <f>SUMIFS(JOURNAL!$I:$I,JOURNAL!$L:$L,GLOBALE!$M$3,JOURNAL!$B:$B,GLOBALE!G7)</f>
        <v>0</v>
      </c>
      <c r="N7" s="3">
        <f>SUMIFS(JOURNAL!$J:$J,JOURNAL!$K:$K,GLOBALE!$N$3,JOURNAL!$B:$B,GLOBALE!G7)</f>
        <v>0</v>
      </c>
      <c r="O7" s="3">
        <f>SUMIFS(JOURNAL!$J:$J,JOURNAL!$K:$K,GLOBALE!$O$3,JOURNAL!$B:$B,GLOBALE!G7)</f>
        <v>0</v>
      </c>
      <c r="P7" s="3">
        <f>SUMIFS(JOURNAL!$J:$J,JOURNAL!$K:$K,GLOBALE!$P$3,JOURNAL!$B:$B,GLOBALE!G7)</f>
        <v>0</v>
      </c>
      <c r="Q7" s="3">
        <f>SUMIFS(JOURNAL!$J:$J,JOURNAL!$K:$K,GLOBALE!$Q$3,JOURNAL!$B:$B,GLOBALE!G7)</f>
        <v>0</v>
      </c>
      <c r="R7" s="3">
        <f>SUMIFS(JOURNAL!$J:$J,JOURNAL!$L:$L,GLOBALE!$R$3,JOURNAL!$B:$B,GLOBALE!G7)</f>
        <v>0</v>
      </c>
      <c r="S7" s="3">
        <f>SUMIFS(JOURNAL!$J:$J,JOURNAL!$L:$L,GLOBALE!$S$3,JOURNAL!$B:$B,GLOBALE!G7)</f>
        <v>0</v>
      </c>
      <c r="T7" s="3">
        <f t="shared" si="2"/>
        <v>0</v>
      </c>
      <c r="U7" s="3">
        <f t="shared" si="0"/>
        <v>0</v>
      </c>
      <c r="V7" s="3">
        <f t="shared" si="0"/>
        <v>0</v>
      </c>
      <c r="W7" s="3">
        <f t="shared" si="0"/>
        <v>0</v>
      </c>
      <c r="X7" s="3">
        <f t="shared" si="0"/>
        <v>0</v>
      </c>
      <c r="Y7" s="3">
        <f t="shared" si="0"/>
        <v>0</v>
      </c>
    </row>
    <row r="8" spans="2:25" ht="15.75" x14ac:dyDescent="0.25">
      <c r="B8" s="22" t="s">
        <v>502</v>
      </c>
      <c r="C8" s="23">
        <f>IF(B8="","",SUMIFS(JOURNAL!$I:$I,JOURNAL!$K:$K,B8,JOURNAL!$D:$D,$C$3))</f>
        <v>125400</v>
      </c>
      <c r="D8" s="23">
        <f>IF(C8="","",SUMIFS(JOURNAL!$J:$J,JOURNAL!$K:$K,B8,JOURNAL!$D:$D,$D$3))</f>
        <v>73000</v>
      </c>
      <c r="E8" s="24">
        <f t="shared" si="1"/>
        <v>52400</v>
      </c>
      <c r="G8" s="4" t="s">
        <v>511</v>
      </c>
      <c r="H8" s="3">
        <f>SUMIFS(JOURNAL!$I:$I,JOURNAL!$K:$K,GLOBALE!$H$3,JOURNAL!$B:$B,GLOBALE!G8)</f>
        <v>0</v>
      </c>
      <c r="I8" s="3">
        <f>SUMIFS(JOURNAL!$I:$I,JOURNAL!$K:$K,GLOBALE!$I$3,JOURNAL!$B:$B,GLOBALE!G8)</f>
        <v>0</v>
      </c>
      <c r="J8" s="3">
        <f>SUMIFS(JOURNAL!$I:$I,JOURNAL!$K:$K,GLOBALE!$J$3,JOURNAL!$B:$B,GLOBALE!G8)</f>
        <v>0</v>
      </c>
      <c r="K8" s="3">
        <f>SUMIFS(JOURNAL!$I:$I,JOURNAL!$K:$K,GLOBALE!$K$3,JOURNAL!$B:$B,GLOBALE!G8)</f>
        <v>0</v>
      </c>
      <c r="L8" s="3">
        <f>SUMIFS(JOURNAL!$I:$I,JOURNAL!$L:$L,GLOBALE!$L$3,JOURNAL!$B:$B,GLOBALE!G8)</f>
        <v>0</v>
      </c>
      <c r="M8" s="3">
        <f>SUMIFS(JOURNAL!$I:$I,JOURNAL!$L:$L,GLOBALE!$M$3,JOURNAL!$B:$B,GLOBALE!G8)</f>
        <v>0</v>
      </c>
      <c r="N8" s="3">
        <f>SUMIFS(JOURNAL!$J:$J,JOURNAL!$K:$K,GLOBALE!$N$3,JOURNAL!$B:$B,GLOBALE!G8)</f>
        <v>0</v>
      </c>
      <c r="O8" s="3">
        <f>SUMIFS(JOURNAL!$J:$J,JOURNAL!$K:$K,GLOBALE!$O$3,JOURNAL!$B:$B,GLOBALE!G8)</f>
        <v>0</v>
      </c>
      <c r="P8" s="3">
        <f>SUMIFS(JOURNAL!$J:$J,JOURNAL!$K:$K,GLOBALE!$P$3,JOURNAL!$B:$B,GLOBALE!G8)</f>
        <v>0</v>
      </c>
      <c r="Q8" s="3">
        <f>SUMIFS(JOURNAL!$J:$J,JOURNAL!$K:$K,GLOBALE!$Q$3,JOURNAL!$B:$B,GLOBALE!G8)</f>
        <v>0</v>
      </c>
      <c r="R8" s="3">
        <f>SUMIFS(JOURNAL!$J:$J,JOURNAL!$L:$L,GLOBALE!$R$3,JOURNAL!$B:$B,GLOBALE!G8)</f>
        <v>0</v>
      </c>
      <c r="S8" s="3">
        <f>SUMIFS(JOURNAL!$J:$J,JOURNAL!$L:$L,GLOBALE!$S$3,JOURNAL!$B:$B,GLOBALE!G8)</f>
        <v>0</v>
      </c>
      <c r="T8" s="3">
        <f t="shared" si="2"/>
        <v>0</v>
      </c>
      <c r="U8" s="3">
        <f t="shared" si="0"/>
        <v>0</v>
      </c>
      <c r="V8" s="3">
        <f t="shared" si="0"/>
        <v>0</v>
      </c>
      <c r="W8" s="3">
        <f t="shared" si="0"/>
        <v>0</v>
      </c>
      <c r="X8" s="3">
        <f t="shared" si="0"/>
        <v>0</v>
      </c>
      <c r="Y8" s="3">
        <f t="shared" si="0"/>
        <v>0</v>
      </c>
    </row>
    <row r="9" spans="2:25" ht="15.75" x14ac:dyDescent="0.25">
      <c r="B9" s="22" t="s">
        <v>506</v>
      </c>
      <c r="C9" s="23">
        <f>IF(B9="","",SUMIFS(JOURNAL!$I:$I,JOURNAL!$K:$K,B9,JOURNAL!$D:$D,$C$3))</f>
        <v>0</v>
      </c>
      <c r="D9" s="23">
        <f>IF(C9="","",SUMIFS(JOURNAL!$J:$J,JOURNAL!$L:$L,B9,JOURNAL!$D:$D,$D$3))</f>
        <v>926500</v>
      </c>
      <c r="E9" s="25">
        <f t="shared" si="1"/>
        <v>-926500</v>
      </c>
      <c r="G9" s="4" t="s">
        <v>512</v>
      </c>
      <c r="H9" s="3">
        <f>SUMIFS(JOURNAL!$I:$I,JOURNAL!$K:$K,GLOBALE!$H$3,JOURNAL!$B:$B,GLOBALE!G9)</f>
        <v>0</v>
      </c>
      <c r="I9" s="3">
        <f>SUMIFS(JOURNAL!$I:$I,JOURNAL!$K:$K,GLOBALE!$I$3,JOURNAL!$B:$B,GLOBALE!G9)</f>
        <v>0</v>
      </c>
      <c r="J9" s="3">
        <f>SUMIFS(JOURNAL!$I:$I,JOURNAL!$K:$K,GLOBALE!$J$3,JOURNAL!$B:$B,GLOBALE!G9)</f>
        <v>0</v>
      </c>
      <c r="K9" s="3">
        <f>SUMIFS(JOURNAL!$I:$I,JOURNAL!$K:$K,GLOBALE!$K$3,JOURNAL!$B:$B,GLOBALE!G9)</f>
        <v>0</v>
      </c>
      <c r="L9" s="3">
        <f>SUMIFS(JOURNAL!$I:$I,JOURNAL!$L:$L,GLOBALE!$L$3,JOURNAL!$B:$B,GLOBALE!G9)</f>
        <v>0</v>
      </c>
      <c r="M9" s="3">
        <f>SUMIFS(JOURNAL!$I:$I,JOURNAL!$L:$L,GLOBALE!$M$3,JOURNAL!$B:$B,GLOBALE!G9)</f>
        <v>0</v>
      </c>
      <c r="N9" s="3">
        <f>SUMIFS(JOURNAL!$J:$J,JOURNAL!$K:$K,GLOBALE!$N$3,JOURNAL!$B:$B,GLOBALE!G9)</f>
        <v>0</v>
      </c>
      <c r="O9" s="3">
        <f>SUMIFS(JOURNAL!$J:$J,JOURNAL!$K:$K,GLOBALE!$O$3,JOURNAL!$B:$B,GLOBALE!G9)</f>
        <v>0</v>
      </c>
      <c r="P9" s="3">
        <f>SUMIFS(JOURNAL!$J:$J,JOURNAL!$K:$K,GLOBALE!$P$3,JOURNAL!$B:$B,GLOBALE!G9)</f>
        <v>0</v>
      </c>
      <c r="Q9" s="3">
        <f>SUMIFS(JOURNAL!$J:$J,JOURNAL!$K:$K,GLOBALE!$Q$3,JOURNAL!$B:$B,GLOBALE!G9)</f>
        <v>0</v>
      </c>
      <c r="R9" s="3">
        <f>SUMIFS(JOURNAL!$J:$J,JOURNAL!$L:$L,GLOBALE!$R$3,JOURNAL!$B:$B,GLOBALE!G9)</f>
        <v>0</v>
      </c>
      <c r="S9" s="3">
        <f>SUMIFS(JOURNAL!$J:$J,JOURNAL!$L:$L,GLOBALE!$S$3,JOURNAL!$B:$B,GLOBALE!G9)</f>
        <v>0</v>
      </c>
      <c r="T9" s="3">
        <f t="shared" si="2"/>
        <v>0</v>
      </c>
      <c r="U9" s="3">
        <f t="shared" si="0"/>
        <v>0</v>
      </c>
      <c r="V9" s="3">
        <f t="shared" si="0"/>
        <v>0</v>
      </c>
      <c r="W9" s="3">
        <f t="shared" si="0"/>
        <v>0</v>
      </c>
      <c r="X9" s="3">
        <f t="shared" si="0"/>
        <v>0</v>
      </c>
      <c r="Y9" s="3">
        <f t="shared" si="0"/>
        <v>0</v>
      </c>
    </row>
    <row r="10" spans="2:25" ht="15.75" x14ac:dyDescent="0.25">
      <c r="B10" s="26" t="s">
        <v>462</v>
      </c>
      <c r="C10" s="25">
        <f>SUM(C4:C9)</f>
        <v>18326630</v>
      </c>
      <c r="D10" s="25">
        <f>SUM(D4:D9)</f>
        <v>23571650</v>
      </c>
      <c r="E10" s="25"/>
      <c r="G10" s="4" t="s">
        <v>513</v>
      </c>
      <c r="H10" s="3">
        <f>SUMIFS(JOURNAL!$I:$I,JOURNAL!$K:$K,GLOBALE!$H$3,JOURNAL!$B:$B,GLOBALE!G10)</f>
        <v>0</v>
      </c>
      <c r="I10" s="3">
        <f>SUMIFS(JOURNAL!$I:$I,JOURNAL!$K:$K,GLOBALE!$I$3,JOURNAL!$B:$B,GLOBALE!G10)</f>
        <v>0</v>
      </c>
      <c r="J10" s="3">
        <f>SUMIFS(JOURNAL!$I:$I,JOURNAL!$K:$K,GLOBALE!$J$3,JOURNAL!$B:$B,GLOBALE!G10)</f>
        <v>0</v>
      </c>
      <c r="K10" s="3">
        <f>SUMIFS(JOURNAL!$I:$I,JOURNAL!$K:$K,GLOBALE!$K$3,JOURNAL!$B:$B,GLOBALE!G10)</f>
        <v>0</v>
      </c>
      <c r="L10" s="3">
        <f>SUMIFS(JOURNAL!$I:$I,JOURNAL!$L:$L,GLOBALE!$L$3,JOURNAL!$B:$B,GLOBALE!G10)</f>
        <v>0</v>
      </c>
      <c r="M10" s="3">
        <f>SUMIFS(JOURNAL!$I:$I,JOURNAL!$L:$L,GLOBALE!$M$3,JOURNAL!$B:$B,GLOBALE!G10)</f>
        <v>0</v>
      </c>
      <c r="N10" s="3">
        <f>SUMIFS(JOURNAL!$J:$J,JOURNAL!$K:$K,GLOBALE!$N$3,JOURNAL!$B:$B,GLOBALE!G10)</f>
        <v>0</v>
      </c>
      <c r="O10" s="3">
        <f>SUMIFS(JOURNAL!$J:$J,JOURNAL!$K:$K,GLOBALE!$O$3,JOURNAL!$B:$B,GLOBALE!G10)</f>
        <v>0</v>
      </c>
      <c r="P10" s="3">
        <f>SUMIFS(JOURNAL!$J:$J,JOURNAL!$K:$K,GLOBALE!$P$3,JOURNAL!$B:$B,GLOBALE!G10)</f>
        <v>0</v>
      </c>
      <c r="Q10" s="3">
        <f>SUMIFS(JOURNAL!$J:$J,JOURNAL!$K:$K,GLOBALE!$Q$3,JOURNAL!$B:$B,GLOBALE!G10)</f>
        <v>0</v>
      </c>
      <c r="R10" s="3">
        <f>SUMIFS(JOURNAL!$J:$J,JOURNAL!$L:$L,GLOBALE!$R$3,JOURNAL!$B:$B,GLOBALE!G10)</f>
        <v>0</v>
      </c>
      <c r="S10" s="3">
        <f>SUMIFS(JOURNAL!$J:$J,JOURNAL!$L:$L,GLOBALE!$S$3,JOURNAL!$B:$B,GLOBALE!G10)</f>
        <v>0</v>
      </c>
      <c r="T10" s="3">
        <f t="shared" si="2"/>
        <v>0</v>
      </c>
      <c r="U10" s="3">
        <f t="shared" si="0"/>
        <v>0</v>
      </c>
      <c r="V10" s="3">
        <f t="shared" si="0"/>
        <v>0</v>
      </c>
      <c r="W10" s="3">
        <f t="shared" si="0"/>
        <v>0</v>
      </c>
      <c r="X10" s="3">
        <f t="shared" si="0"/>
        <v>0</v>
      </c>
      <c r="Y10" s="3">
        <f t="shared" si="0"/>
        <v>0</v>
      </c>
    </row>
    <row r="11" spans="2:25" ht="15.75" x14ac:dyDescent="0.25">
      <c r="B11" s="20"/>
      <c r="C11" s="20"/>
      <c r="D11" s="20"/>
      <c r="E11" s="20"/>
      <c r="G11" s="4" t="s">
        <v>514</v>
      </c>
      <c r="H11" s="3">
        <f>SUMIFS(JOURNAL!$I:$I,JOURNAL!$K:$K,GLOBALE!$H$3,JOURNAL!$B:$B,GLOBALE!G11)</f>
        <v>0</v>
      </c>
      <c r="I11" s="3">
        <f>SUMIFS(JOURNAL!$I:$I,JOURNAL!$K:$K,GLOBALE!$I$3,JOURNAL!$B:$B,GLOBALE!G11)</f>
        <v>0</v>
      </c>
      <c r="J11" s="3">
        <f>SUMIFS(JOURNAL!$I:$I,JOURNAL!$K:$K,GLOBALE!$J$3,JOURNAL!$B:$B,GLOBALE!G11)</f>
        <v>0</v>
      </c>
      <c r="K11" s="3">
        <f>SUMIFS(JOURNAL!$I:$I,JOURNAL!$K:$K,GLOBALE!$K$3,JOURNAL!$B:$B,GLOBALE!G11)</f>
        <v>0</v>
      </c>
      <c r="L11" s="3">
        <f>SUMIFS(JOURNAL!$I:$I,JOURNAL!$L:$L,GLOBALE!$L$3,JOURNAL!$B:$B,GLOBALE!G11)</f>
        <v>0</v>
      </c>
      <c r="M11" s="3">
        <f>SUMIFS(JOURNAL!$I:$I,JOURNAL!$L:$L,GLOBALE!$M$3,JOURNAL!$B:$B,GLOBALE!G11)</f>
        <v>0</v>
      </c>
      <c r="N11" s="3">
        <f>SUMIFS(JOURNAL!$J:$J,JOURNAL!$K:$K,GLOBALE!$N$3,JOURNAL!$B:$B,GLOBALE!G11)</f>
        <v>0</v>
      </c>
      <c r="O11" s="3">
        <f>SUMIFS(JOURNAL!$J:$J,JOURNAL!$K:$K,GLOBALE!$O$3,JOURNAL!$B:$B,GLOBALE!G11)</f>
        <v>0</v>
      </c>
      <c r="P11" s="3">
        <f>SUMIFS(JOURNAL!$J:$J,JOURNAL!$K:$K,GLOBALE!$P$3,JOURNAL!$B:$B,GLOBALE!G11)</f>
        <v>0</v>
      </c>
      <c r="Q11" s="3">
        <f>SUMIFS(JOURNAL!$J:$J,JOURNAL!$K:$K,GLOBALE!$Q$3,JOURNAL!$B:$B,GLOBALE!G11)</f>
        <v>0</v>
      </c>
      <c r="R11" s="3">
        <f>SUMIFS(JOURNAL!$J:$J,JOURNAL!$L:$L,GLOBALE!$R$3,JOURNAL!$B:$B,GLOBALE!G11)</f>
        <v>0</v>
      </c>
      <c r="S11" s="3">
        <f>SUMIFS(JOURNAL!$J:$J,JOURNAL!$L:$L,GLOBALE!$S$3,JOURNAL!$B:$B,GLOBALE!G11)</f>
        <v>0</v>
      </c>
      <c r="T11" s="3">
        <f t="shared" si="2"/>
        <v>0</v>
      </c>
      <c r="U11" s="3">
        <f t="shared" si="0"/>
        <v>0</v>
      </c>
      <c r="V11" s="3">
        <f t="shared" si="0"/>
        <v>0</v>
      </c>
      <c r="W11" s="3">
        <f t="shared" si="0"/>
        <v>0</v>
      </c>
      <c r="X11" s="3">
        <f t="shared" si="0"/>
        <v>0</v>
      </c>
      <c r="Y11" s="3">
        <f t="shared" si="0"/>
        <v>0</v>
      </c>
    </row>
    <row r="12" spans="2:25" ht="15.75" x14ac:dyDescent="0.25">
      <c r="B12" s="27" t="s">
        <v>29</v>
      </c>
      <c r="C12" s="25">
        <f>+C10</f>
        <v>18326630</v>
      </c>
      <c r="D12" s="25">
        <f>+D4+D6+D7+D8</f>
        <v>17344000</v>
      </c>
      <c r="E12" s="24">
        <f>+C12-D12</f>
        <v>982630</v>
      </c>
      <c r="G12" s="4" t="s">
        <v>515</v>
      </c>
      <c r="H12" s="3">
        <f>SUMIFS(JOURNAL!$I:$I,JOURNAL!$K:$K,GLOBALE!$H$3,JOURNAL!$B:$B,GLOBALE!G12)</f>
        <v>0</v>
      </c>
      <c r="I12" s="3">
        <f>SUMIFS(JOURNAL!$I:$I,JOURNAL!$K:$K,GLOBALE!$I$3,JOURNAL!$B:$B,GLOBALE!G12)</f>
        <v>0</v>
      </c>
      <c r="J12" s="3">
        <f>SUMIFS(JOURNAL!$I:$I,JOURNAL!$K:$K,GLOBALE!$J$3,JOURNAL!$B:$B,GLOBALE!G12)</f>
        <v>0</v>
      </c>
      <c r="K12" s="3">
        <f>SUMIFS(JOURNAL!$I:$I,JOURNAL!$K:$K,GLOBALE!$K$3,JOURNAL!$B:$B,GLOBALE!G12)</f>
        <v>0</v>
      </c>
      <c r="L12" s="3">
        <f>SUMIFS(JOURNAL!$I:$I,JOURNAL!$L:$L,GLOBALE!$L$3,JOURNAL!$B:$B,GLOBALE!G12)</f>
        <v>0</v>
      </c>
      <c r="M12" s="3">
        <f>SUMIFS(JOURNAL!$I:$I,JOURNAL!$L:$L,GLOBALE!$M$3,JOURNAL!$B:$B,GLOBALE!G12)</f>
        <v>0</v>
      </c>
      <c r="N12" s="3">
        <f>SUMIFS(JOURNAL!$J:$J,JOURNAL!$K:$K,GLOBALE!$N$3,JOURNAL!$B:$B,GLOBALE!G12)</f>
        <v>0</v>
      </c>
      <c r="O12" s="3">
        <f>SUMIFS(JOURNAL!$J:$J,JOURNAL!$K:$K,GLOBALE!$O$3,JOURNAL!$B:$B,GLOBALE!G12)</f>
        <v>0</v>
      </c>
      <c r="P12" s="3">
        <f>SUMIFS(JOURNAL!$J:$J,JOURNAL!$K:$K,GLOBALE!$P$3,JOURNAL!$B:$B,GLOBALE!G12)</f>
        <v>0</v>
      </c>
      <c r="Q12" s="3">
        <f>SUMIFS(JOURNAL!$J:$J,JOURNAL!$K:$K,GLOBALE!$Q$3,JOURNAL!$B:$B,GLOBALE!G12)</f>
        <v>0</v>
      </c>
      <c r="R12" s="3">
        <f>SUMIFS(JOURNAL!$J:$J,JOURNAL!$L:$L,GLOBALE!$R$3,JOURNAL!$B:$B,GLOBALE!G12)</f>
        <v>0</v>
      </c>
      <c r="S12" s="3">
        <f>SUMIFS(JOURNAL!$J:$J,JOURNAL!$L:$L,GLOBALE!$S$3,JOURNAL!$B:$B,GLOBALE!G12)</f>
        <v>0</v>
      </c>
      <c r="T12" s="3">
        <f t="shared" si="2"/>
        <v>0</v>
      </c>
      <c r="U12" s="3">
        <f t="shared" si="0"/>
        <v>0</v>
      </c>
      <c r="V12" s="3">
        <f t="shared" si="0"/>
        <v>0</v>
      </c>
      <c r="W12" s="3">
        <f t="shared" si="0"/>
        <v>0</v>
      </c>
      <c r="X12" s="3">
        <f t="shared" si="0"/>
        <v>0</v>
      </c>
      <c r="Y12" s="3">
        <f t="shared" si="0"/>
        <v>0</v>
      </c>
    </row>
    <row r="13" spans="2:25" x14ac:dyDescent="0.2">
      <c r="G13" s="4" t="s">
        <v>516</v>
      </c>
      <c r="H13" s="3">
        <f>SUMIFS(JOURNAL!$I:$I,JOURNAL!$K:$K,GLOBALE!$H$3,JOURNAL!$B:$B,GLOBALE!G13)</f>
        <v>0</v>
      </c>
      <c r="I13" s="3">
        <f>SUMIFS(JOURNAL!$I:$I,JOURNAL!$K:$K,GLOBALE!$I$3,JOURNAL!$B:$B,GLOBALE!G13)</f>
        <v>0</v>
      </c>
      <c r="J13" s="3">
        <f>SUMIFS(JOURNAL!$I:$I,JOURNAL!$K:$K,GLOBALE!$J$3,JOURNAL!$B:$B,GLOBALE!G13)</f>
        <v>0</v>
      </c>
      <c r="K13" s="3">
        <f>SUMIFS(JOURNAL!$I:$I,JOURNAL!$K:$K,GLOBALE!$K$3,JOURNAL!$B:$B,GLOBALE!G13)</f>
        <v>0</v>
      </c>
      <c r="L13" s="3">
        <f>SUMIFS(JOURNAL!$I:$I,JOURNAL!$L:$L,GLOBALE!$L$3,JOURNAL!$B:$B,GLOBALE!G13)</f>
        <v>0</v>
      </c>
      <c r="M13" s="3">
        <f>SUMIFS(JOURNAL!$I:$I,JOURNAL!$L:$L,GLOBALE!$M$3,JOURNAL!$B:$B,GLOBALE!G13)</f>
        <v>0</v>
      </c>
      <c r="N13" s="3">
        <f>SUMIFS(JOURNAL!$J:$J,JOURNAL!$K:$K,GLOBALE!$N$3,JOURNAL!$B:$B,GLOBALE!G13)</f>
        <v>0</v>
      </c>
      <c r="O13" s="3">
        <f>SUMIFS(JOURNAL!$J:$J,JOURNAL!$K:$K,GLOBALE!$O$3,JOURNAL!$B:$B,GLOBALE!G13)</f>
        <v>0</v>
      </c>
      <c r="P13" s="3">
        <f>SUMIFS(JOURNAL!$J:$J,JOURNAL!$K:$K,GLOBALE!$P$3,JOURNAL!$B:$B,GLOBALE!G13)</f>
        <v>0</v>
      </c>
      <c r="Q13" s="3">
        <f>SUMIFS(JOURNAL!$J:$J,JOURNAL!$K:$K,GLOBALE!$Q$3,JOURNAL!$B:$B,GLOBALE!G13)</f>
        <v>0</v>
      </c>
      <c r="R13" s="3">
        <f>SUMIFS(JOURNAL!$J:$J,JOURNAL!$L:$L,GLOBALE!$R$3,JOURNAL!$B:$B,GLOBALE!G13)</f>
        <v>0</v>
      </c>
      <c r="S13" s="3">
        <f>SUMIFS(JOURNAL!$J:$J,JOURNAL!$L:$L,GLOBALE!$S$3,JOURNAL!$B:$B,GLOBALE!G13)</f>
        <v>0</v>
      </c>
      <c r="T13" s="3">
        <f t="shared" si="2"/>
        <v>0</v>
      </c>
      <c r="U13" s="3">
        <f t="shared" si="0"/>
        <v>0</v>
      </c>
      <c r="V13" s="3">
        <f t="shared" si="0"/>
        <v>0</v>
      </c>
      <c r="W13" s="3">
        <f t="shared" si="0"/>
        <v>0</v>
      </c>
      <c r="X13" s="3">
        <f t="shared" si="0"/>
        <v>0</v>
      </c>
      <c r="Y13" s="3">
        <f t="shared" si="0"/>
        <v>0</v>
      </c>
    </row>
    <row r="14" spans="2:25" x14ac:dyDescent="0.2">
      <c r="G14" s="4" t="s">
        <v>517</v>
      </c>
      <c r="H14" s="3">
        <f>SUMIFS(JOURNAL!$I:$I,JOURNAL!$K:$K,GLOBALE!$H$3,JOURNAL!$B:$B,GLOBALE!G14)</f>
        <v>0</v>
      </c>
      <c r="I14" s="3">
        <f>SUMIFS(JOURNAL!$I:$I,JOURNAL!$K:$K,GLOBALE!$I$3,JOURNAL!$B:$B,GLOBALE!G14)</f>
        <v>0</v>
      </c>
      <c r="J14" s="3">
        <f>SUMIFS(JOURNAL!$I:$I,JOURNAL!$K:$K,GLOBALE!$J$3,JOURNAL!$B:$B,GLOBALE!G14)</f>
        <v>0</v>
      </c>
      <c r="K14" s="3">
        <f>SUMIFS(JOURNAL!$I:$I,JOURNAL!$K:$K,GLOBALE!$K$3,JOURNAL!$B:$B,GLOBALE!G14)</f>
        <v>0</v>
      </c>
      <c r="L14" s="3">
        <f>SUMIFS(JOURNAL!$I:$I,JOURNAL!$L:$L,GLOBALE!$L$3,JOURNAL!$B:$B,GLOBALE!G14)</f>
        <v>0</v>
      </c>
      <c r="M14" s="3">
        <f>SUMIFS(JOURNAL!$I:$I,JOURNAL!$L:$L,GLOBALE!$M$3,JOURNAL!$B:$B,GLOBALE!G14)</f>
        <v>0</v>
      </c>
      <c r="N14" s="3">
        <f>SUMIFS(JOURNAL!$J:$J,JOURNAL!$K:$K,GLOBALE!$N$3,JOURNAL!$B:$B,GLOBALE!G14)</f>
        <v>0</v>
      </c>
      <c r="O14" s="3">
        <f>SUMIFS(JOURNAL!$J:$J,JOURNAL!$K:$K,GLOBALE!$O$3,JOURNAL!$B:$B,GLOBALE!G14)</f>
        <v>0</v>
      </c>
      <c r="P14" s="3">
        <f>SUMIFS(JOURNAL!$J:$J,JOURNAL!$K:$K,GLOBALE!$P$3,JOURNAL!$B:$B,GLOBALE!G14)</f>
        <v>0</v>
      </c>
      <c r="Q14" s="3">
        <f>SUMIFS(JOURNAL!$J:$J,JOURNAL!$K:$K,GLOBALE!$Q$3,JOURNAL!$B:$B,GLOBALE!G14)</f>
        <v>0</v>
      </c>
      <c r="R14" s="3">
        <f>SUMIFS(JOURNAL!$J:$J,JOURNAL!$L:$L,GLOBALE!$R$3,JOURNAL!$B:$B,GLOBALE!G14)</f>
        <v>0</v>
      </c>
      <c r="S14" s="3">
        <f>SUMIFS(JOURNAL!$J:$J,JOURNAL!$L:$L,GLOBALE!$S$3,JOURNAL!$B:$B,GLOBALE!G14)</f>
        <v>0</v>
      </c>
      <c r="T14" s="3">
        <f t="shared" si="2"/>
        <v>0</v>
      </c>
      <c r="U14" s="3">
        <f t="shared" si="0"/>
        <v>0</v>
      </c>
      <c r="V14" s="3">
        <f t="shared" si="0"/>
        <v>0</v>
      </c>
      <c r="W14" s="3">
        <f t="shared" si="0"/>
        <v>0</v>
      </c>
      <c r="X14" s="3">
        <f t="shared" si="0"/>
        <v>0</v>
      </c>
      <c r="Y14" s="3">
        <f t="shared" si="0"/>
        <v>0</v>
      </c>
    </row>
    <row r="15" spans="2:25" x14ac:dyDescent="0.2">
      <c r="E15" s="28"/>
      <c r="G15" s="4" t="s">
        <v>518</v>
      </c>
      <c r="H15" s="3">
        <f>SUMIFS(JOURNAL!$I:$I,JOURNAL!$K:$K,GLOBALE!$H$3,JOURNAL!$B:$B,GLOBALE!G15)</f>
        <v>0</v>
      </c>
      <c r="I15" s="3">
        <f>SUMIFS(JOURNAL!$I:$I,JOURNAL!$K:$K,GLOBALE!$I$3,JOURNAL!$B:$B,GLOBALE!G15)</f>
        <v>0</v>
      </c>
      <c r="J15" s="3">
        <f>SUMIFS(JOURNAL!$I:$I,JOURNAL!$K:$K,GLOBALE!$J$3,JOURNAL!$B:$B,GLOBALE!G15)</f>
        <v>0</v>
      </c>
      <c r="K15" s="3">
        <f>SUMIFS(JOURNAL!$I:$I,JOURNAL!$K:$K,GLOBALE!$K$3,JOURNAL!$B:$B,GLOBALE!G15)</f>
        <v>0</v>
      </c>
      <c r="L15" s="3">
        <f>SUMIFS(JOURNAL!$I:$I,JOURNAL!$L:$L,GLOBALE!$L$3,JOURNAL!$B:$B,GLOBALE!G15)</f>
        <v>0</v>
      </c>
      <c r="M15" s="3">
        <f>SUMIFS(JOURNAL!$I:$I,JOURNAL!$L:$L,GLOBALE!$M$3,JOURNAL!$B:$B,GLOBALE!G15)</f>
        <v>0</v>
      </c>
      <c r="N15" s="3">
        <f>SUMIFS(JOURNAL!$J:$J,JOURNAL!$K:$K,GLOBALE!$N$3,JOURNAL!$B:$B,GLOBALE!G15)</f>
        <v>0</v>
      </c>
      <c r="O15" s="3">
        <f>SUMIFS(JOURNAL!$J:$J,JOURNAL!$K:$K,GLOBALE!$O$3,JOURNAL!$B:$B,GLOBALE!G15)</f>
        <v>0</v>
      </c>
      <c r="P15" s="3">
        <f>SUMIFS(JOURNAL!$J:$J,JOURNAL!$K:$K,GLOBALE!$P$3,JOURNAL!$B:$B,GLOBALE!G15)</f>
        <v>0</v>
      </c>
      <c r="Q15" s="3">
        <f>SUMIFS(JOURNAL!$J:$J,JOURNAL!$K:$K,GLOBALE!$Q$3,JOURNAL!$B:$B,GLOBALE!G15)</f>
        <v>0</v>
      </c>
      <c r="R15" s="3">
        <f>SUMIFS(JOURNAL!$J:$J,JOURNAL!$L:$L,GLOBALE!$R$3,JOURNAL!$B:$B,GLOBALE!G15)</f>
        <v>0</v>
      </c>
      <c r="S15" s="3">
        <f>SUMIFS(JOURNAL!$J:$J,JOURNAL!$L:$L,GLOBALE!$S$3,JOURNAL!$B:$B,GLOBALE!G15)</f>
        <v>0</v>
      </c>
      <c r="T15" s="3">
        <f t="shared" si="2"/>
        <v>0</v>
      </c>
      <c r="U15" s="3">
        <f t="shared" si="0"/>
        <v>0</v>
      </c>
      <c r="V15" s="3">
        <f t="shared" si="0"/>
        <v>0</v>
      </c>
      <c r="W15" s="3">
        <f t="shared" si="0"/>
        <v>0</v>
      </c>
      <c r="X15" s="3">
        <f t="shared" si="0"/>
        <v>0</v>
      </c>
      <c r="Y15" s="3">
        <f t="shared" si="0"/>
        <v>0</v>
      </c>
    </row>
    <row r="16" spans="2:25" x14ac:dyDescent="0.2">
      <c r="G16" s="4" t="s">
        <v>9</v>
      </c>
      <c r="H16" s="3">
        <f>SUM(H4:H15)</f>
        <v>17680000</v>
      </c>
      <c r="I16" s="3">
        <f t="shared" ref="I16:T16" si="3">SUM(I4:I15)</f>
        <v>251230</v>
      </c>
      <c r="J16" s="3">
        <f t="shared" si="3"/>
        <v>270000</v>
      </c>
      <c r="K16" s="3">
        <f t="shared" si="3"/>
        <v>125400</v>
      </c>
      <c r="L16" s="3">
        <f t="shared" si="3"/>
        <v>0</v>
      </c>
      <c r="M16" s="3">
        <f t="shared" si="3"/>
        <v>0</v>
      </c>
      <c r="N16" s="3">
        <f t="shared" si="3"/>
        <v>17038000</v>
      </c>
      <c r="O16" s="3">
        <f t="shared" si="3"/>
        <v>149000</v>
      </c>
      <c r="P16" s="3">
        <f t="shared" si="3"/>
        <v>84000</v>
      </c>
      <c r="Q16" s="3">
        <f t="shared" si="3"/>
        <v>73000</v>
      </c>
      <c r="R16" s="3">
        <f t="shared" si="3"/>
        <v>5301150</v>
      </c>
      <c r="S16" s="3">
        <f t="shared" si="3"/>
        <v>926500</v>
      </c>
      <c r="T16" s="3">
        <f t="shared" si="3"/>
        <v>642000</v>
      </c>
      <c r="U16" s="3">
        <f t="shared" ref="U16" si="4">SUM(U4:U15)</f>
        <v>102230</v>
      </c>
      <c r="V16" s="3">
        <f t="shared" ref="V16" si="5">SUM(V4:V15)</f>
        <v>186000</v>
      </c>
      <c r="W16" s="3">
        <f t="shared" ref="W16" si="6">SUM(W4:W15)</f>
        <v>52400</v>
      </c>
      <c r="X16" s="3">
        <f t="shared" ref="X16" si="7">SUM(X4:X15)</f>
        <v>-5301150</v>
      </c>
      <c r="Y16" s="3">
        <f t="shared" ref="Y16" si="8">SUM(Y4:Y15)</f>
        <v>-926500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68D975E7-2D6B-4774-9785-FDC66DC8FF59}">
      <selection activeCell="E18" sqref="E18"/>
      <pageMargins left="0.7" right="0.7" top="0.75" bottom="0.75" header="0.3" footer="0.3"/>
      <pageSetup paperSize="9" orientation="portrait" r:id="rId1"/>
    </customSheetView>
  </customSheetViews>
  <mergeCells count="3">
    <mergeCell ref="H2:M2"/>
    <mergeCell ref="N2:S2"/>
    <mergeCell ref="T2:Y2"/>
  </mergeCells>
  <dataValidations count="1">
    <dataValidation type="list" allowBlank="1" showInputMessage="1" showErrorMessage="1" sqref="H3:Y3 B4:B9">
      <formula1>TYPEDEP</formula1>
    </dataValidation>
  </dataValidations>
  <pageMargins left="0.7" right="0.7" top="0.75" bottom="0.75" header="0.3" footer="0.3"/>
  <pageSetup paperSize="9" orientation="portrait" r:id="rId2"/>
  <ignoredErrors>
    <ignoredError sqref="D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B3:M1085"/>
  <sheetViews>
    <sheetView zoomScaleNormal="100" workbookViewId="0">
      <pane ySplit="4" topLeftCell="A113" activePane="bottomLeft" state="frozen"/>
      <selection pane="bottomLeft" activeCell="H12" sqref="H12"/>
    </sheetView>
  </sheetViews>
  <sheetFormatPr baseColWidth="10" defaultColWidth="9.140625" defaultRowHeight="15" x14ac:dyDescent="0.25"/>
  <cols>
    <col min="1" max="1" width="9.140625" style="100"/>
    <col min="2" max="2" width="6.140625" style="100" customWidth="1"/>
    <col min="3" max="3" width="14" style="100" customWidth="1"/>
    <col min="4" max="4" width="5.7109375" style="100" customWidth="1"/>
    <col min="5" max="5" width="13.140625" style="100" customWidth="1"/>
    <col min="6" max="6" width="13.7109375" style="100" customWidth="1"/>
    <col min="7" max="7" width="28.42578125" style="100" customWidth="1"/>
    <col min="8" max="8" width="81.5703125" style="100" bestFit="1" customWidth="1"/>
    <col min="9" max="9" width="17.28515625" style="100" customWidth="1"/>
    <col min="10" max="10" width="17" style="100" customWidth="1"/>
    <col min="11" max="11" width="13" style="100" customWidth="1"/>
    <col min="12" max="12" width="15.42578125" style="101" customWidth="1"/>
    <col min="13" max="13" width="25.42578125" style="100" bestFit="1" customWidth="1"/>
    <col min="14" max="16384" width="9.140625" style="100"/>
  </cols>
  <sheetData>
    <row r="3" spans="2:13" ht="23.25" customHeight="1" x14ac:dyDescent="0.25">
      <c r="B3" s="127" t="s">
        <v>447</v>
      </c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</row>
    <row r="4" spans="2:13" ht="33.75" customHeight="1" x14ac:dyDescent="0.25">
      <c r="B4" s="113" t="s">
        <v>3</v>
      </c>
      <c r="C4" s="114" t="s">
        <v>0</v>
      </c>
      <c r="D4" s="114" t="s">
        <v>432</v>
      </c>
      <c r="E4" s="114" t="s">
        <v>12</v>
      </c>
      <c r="F4" s="114" t="s">
        <v>16</v>
      </c>
      <c r="G4" s="114" t="s">
        <v>446</v>
      </c>
      <c r="H4" s="114" t="s">
        <v>1</v>
      </c>
      <c r="I4" s="114" t="s">
        <v>306</v>
      </c>
      <c r="J4" s="114" t="s">
        <v>307</v>
      </c>
      <c r="K4" s="114" t="s">
        <v>419</v>
      </c>
      <c r="L4" s="114" t="s">
        <v>500</v>
      </c>
      <c r="M4" s="114" t="s">
        <v>448</v>
      </c>
    </row>
    <row r="5" spans="2:13" x14ac:dyDescent="0.25">
      <c r="B5" s="104" t="str">
        <f>IF(C5="","",VLOOKUP(MONTH(C5),BASE!$Q$6:$R$17,2,FALSE))</f>
        <v>Janvier</v>
      </c>
      <c r="C5" s="106">
        <v>43852</v>
      </c>
      <c r="D5" s="104" t="s">
        <v>498</v>
      </c>
      <c r="E5" s="104"/>
      <c r="F5" s="104"/>
      <c r="G5" s="104"/>
      <c r="H5" s="105" t="s">
        <v>458</v>
      </c>
      <c r="I5" s="107">
        <v>5000000</v>
      </c>
      <c r="J5" s="107"/>
      <c r="K5" s="104" t="s">
        <v>503</v>
      </c>
      <c r="L5" s="108" t="s">
        <v>503</v>
      </c>
      <c r="M5" s="104"/>
    </row>
    <row r="6" spans="2:13" x14ac:dyDescent="0.25">
      <c r="B6" s="104" t="str">
        <f>IF(C6="","",VLOOKUP(MONTH(C6),BASE!$Q$6:$R$17,2,FALSE))</f>
        <v>Janvier</v>
      </c>
      <c r="C6" s="106">
        <v>43852</v>
      </c>
      <c r="D6" s="104" t="s">
        <v>498</v>
      </c>
      <c r="E6" s="104"/>
      <c r="F6" s="104"/>
      <c r="G6" s="104"/>
      <c r="H6" s="104" t="s">
        <v>459</v>
      </c>
      <c r="I6" s="109">
        <v>26110</v>
      </c>
      <c r="J6" s="109"/>
      <c r="K6" s="104" t="s">
        <v>529</v>
      </c>
      <c r="L6" s="110" t="s">
        <v>529</v>
      </c>
      <c r="M6" s="104"/>
    </row>
    <row r="7" spans="2:13" x14ac:dyDescent="0.25">
      <c r="B7" s="104" t="str">
        <f>IF(C7="","",VLOOKUP(MONTH(C7),BASE!$Q$6:$R$17,2,FALSE))</f>
        <v>Janvier</v>
      </c>
      <c r="C7" s="106">
        <v>43852</v>
      </c>
      <c r="D7" s="104" t="s">
        <v>498</v>
      </c>
      <c r="E7" s="104"/>
      <c r="F7" s="104"/>
      <c r="G7" s="104"/>
      <c r="H7" s="104" t="s">
        <v>460</v>
      </c>
      <c r="I7" s="109">
        <v>20000</v>
      </c>
      <c r="J7" s="109"/>
      <c r="K7" s="104" t="s">
        <v>505</v>
      </c>
      <c r="L7" s="111" t="s">
        <v>505</v>
      </c>
      <c r="M7" s="104"/>
    </row>
    <row r="8" spans="2:13" x14ac:dyDescent="0.25">
      <c r="B8" s="104" t="str">
        <f>IF(C8="","",VLOOKUP(MONTH(C8),BASE!$Q$6:$R$17,2,FALSE))</f>
        <v>Janvier</v>
      </c>
      <c r="C8" s="106">
        <v>43852</v>
      </c>
      <c r="D8" s="104" t="s">
        <v>498</v>
      </c>
      <c r="E8" s="104"/>
      <c r="F8" s="104"/>
      <c r="G8" s="104"/>
      <c r="H8" s="104" t="s">
        <v>461</v>
      </c>
      <c r="I8" s="109">
        <v>125400</v>
      </c>
      <c r="J8" s="109"/>
      <c r="K8" s="104" t="s">
        <v>502</v>
      </c>
      <c r="L8" s="111" t="s">
        <v>502</v>
      </c>
      <c r="M8" s="104" t="s">
        <v>461</v>
      </c>
    </row>
    <row r="9" spans="2:13" x14ac:dyDescent="0.25">
      <c r="B9" s="104" t="str">
        <f>IF(C9="","",VLOOKUP(MONTH(C9),BASE!$Q$6:$R$17,2,FALSE))</f>
        <v>Janvier</v>
      </c>
      <c r="C9" s="106">
        <v>43853</v>
      </c>
      <c r="D9" s="104" t="s">
        <v>499</v>
      </c>
      <c r="E9" s="104"/>
      <c r="F9" s="104"/>
      <c r="G9" s="104"/>
      <c r="H9" s="104" t="s">
        <v>308</v>
      </c>
      <c r="I9" s="109"/>
      <c r="J9" s="109">
        <v>2000000</v>
      </c>
      <c r="K9" s="104" t="s">
        <v>503</v>
      </c>
      <c r="L9" s="108" t="s">
        <v>504</v>
      </c>
      <c r="M9" s="104"/>
    </row>
    <row r="10" spans="2:13" x14ac:dyDescent="0.25">
      <c r="B10" s="104" t="str">
        <f>IF(C10="","",VLOOKUP(MONTH(C10),BASE!$Q$6:$R$17,2,FALSE))</f>
        <v>Janvier</v>
      </c>
      <c r="C10" s="106">
        <v>43853</v>
      </c>
      <c r="D10" s="104" t="s">
        <v>498</v>
      </c>
      <c r="E10" s="104"/>
      <c r="F10" s="104"/>
      <c r="G10" s="104"/>
      <c r="H10" s="104" t="s">
        <v>433</v>
      </c>
      <c r="I10" s="109">
        <v>50000</v>
      </c>
      <c r="J10" s="109"/>
      <c r="K10" s="104" t="s">
        <v>505</v>
      </c>
      <c r="L10" s="111" t="s">
        <v>505</v>
      </c>
      <c r="M10" s="104"/>
    </row>
    <row r="11" spans="2:13" x14ac:dyDescent="0.25">
      <c r="B11" s="104" t="str">
        <f>IF(C11="","",VLOOKUP(MONTH(C11),BASE!$Q$6:$R$17,2,FALSE))</f>
        <v>Janvier</v>
      </c>
      <c r="C11" s="106">
        <v>43853</v>
      </c>
      <c r="D11" s="104" t="s">
        <v>499</v>
      </c>
      <c r="E11" s="104"/>
      <c r="F11" s="104"/>
      <c r="G11" s="104"/>
      <c r="H11" s="104" t="s">
        <v>434</v>
      </c>
      <c r="I11" s="109"/>
      <c r="J11" s="109">
        <v>28000</v>
      </c>
      <c r="K11" s="104" t="s">
        <v>505</v>
      </c>
      <c r="L11" s="111" t="s">
        <v>505</v>
      </c>
      <c r="M11" s="104"/>
    </row>
    <row r="12" spans="2:13" x14ac:dyDescent="0.25">
      <c r="B12" s="104" t="str">
        <f>IF(C12="","",VLOOKUP(MONTH(C12),BASE!$Q$6:$R$17,2,FALSE))</f>
        <v>Janvier</v>
      </c>
      <c r="C12" s="106">
        <v>43853</v>
      </c>
      <c r="D12" s="104" t="s">
        <v>499</v>
      </c>
      <c r="E12" s="104"/>
      <c r="F12" s="104"/>
      <c r="G12" s="104"/>
      <c r="H12" s="104" t="s">
        <v>438</v>
      </c>
      <c r="I12" s="109"/>
      <c r="J12" s="109">
        <v>20000</v>
      </c>
      <c r="K12" s="104" t="s">
        <v>502</v>
      </c>
      <c r="L12" s="111" t="s">
        <v>502</v>
      </c>
      <c r="M12" s="104" t="s">
        <v>25</v>
      </c>
    </row>
    <row r="13" spans="2:13" x14ac:dyDescent="0.25">
      <c r="B13" s="104" t="str">
        <f>IF(C13="","",VLOOKUP(MONTH(C13),BASE!$Q$6:$R$17,2,FALSE))</f>
        <v>Janvier</v>
      </c>
      <c r="C13" s="106">
        <v>43853</v>
      </c>
      <c r="D13" s="104" t="s">
        <v>499</v>
      </c>
      <c r="E13" s="104"/>
      <c r="F13" s="104"/>
      <c r="G13" s="104"/>
      <c r="H13" s="104" t="s">
        <v>439</v>
      </c>
      <c r="I13" s="109"/>
      <c r="J13" s="109">
        <v>40000</v>
      </c>
      <c r="K13" s="104" t="s">
        <v>502</v>
      </c>
      <c r="L13" s="111" t="s">
        <v>502</v>
      </c>
      <c r="M13" s="104" t="s">
        <v>25</v>
      </c>
    </row>
    <row r="14" spans="2:13" x14ac:dyDescent="0.25">
      <c r="B14" s="104" t="str">
        <f>IF(C14="","",VLOOKUP(MONTH(C14),BASE!$Q$6:$R$17,2,FALSE))</f>
        <v>Janvier</v>
      </c>
      <c r="C14" s="106">
        <v>43853</v>
      </c>
      <c r="D14" s="104" t="s">
        <v>499</v>
      </c>
      <c r="E14" s="104"/>
      <c r="F14" s="104"/>
      <c r="G14" s="104"/>
      <c r="H14" s="104" t="s">
        <v>330</v>
      </c>
      <c r="I14" s="109"/>
      <c r="J14" s="109">
        <v>4000</v>
      </c>
      <c r="K14" s="104" t="s">
        <v>502</v>
      </c>
      <c r="L14" s="111" t="s">
        <v>502</v>
      </c>
      <c r="M14" s="104" t="s">
        <v>25</v>
      </c>
    </row>
    <row r="15" spans="2:13" x14ac:dyDescent="0.25">
      <c r="B15" s="104" t="str">
        <f>IF(C15="","",VLOOKUP(MONTH(C15),BASE!$Q$6:$R$17,2,FALSE))</f>
        <v>Janvier</v>
      </c>
      <c r="C15" s="106">
        <v>43853</v>
      </c>
      <c r="D15" s="104" t="s">
        <v>499</v>
      </c>
      <c r="E15" s="104"/>
      <c r="F15" s="104"/>
      <c r="G15" s="104"/>
      <c r="H15" s="104" t="s">
        <v>440</v>
      </c>
      <c r="I15" s="109"/>
      <c r="J15" s="109">
        <v>1000</v>
      </c>
      <c r="K15" s="104" t="s">
        <v>502</v>
      </c>
      <c r="L15" s="111" t="s">
        <v>502</v>
      </c>
      <c r="M15" s="104" t="s">
        <v>25</v>
      </c>
    </row>
    <row r="16" spans="2:13" x14ac:dyDescent="0.25">
      <c r="B16" s="104" t="str">
        <f>IF(C16="","",VLOOKUP(MONTH(C16),BASE!$Q$6:$R$17,2,FALSE))</f>
        <v>Janvier</v>
      </c>
      <c r="C16" s="106">
        <v>43853</v>
      </c>
      <c r="D16" s="104" t="s">
        <v>499</v>
      </c>
      <c r="E16" s="104"/>
      <c r="F16" s="104"/>
      <c r="G16" s="104"/>
      <c r="H16" s="104" t="s">
        <v>441</v>
      </c>
      <c r="I16" s="109"/>
      <c r="J16" s="109">
        <v>2000</v>
      </c>
      <c r="K16" s="104" t="s">
        <v>502</v>
      </c>
      <c r="L16" s="111" t="s">
        <v>502</v>
      </c>
      <c r="M16" s="104" t="s">
        <v>25</v>
      </c>
    </row>
    <row r="17" spans="2:13" x14ac:dyDescent="0.25">
      <c r="B17" s="104" t="str">
        <f>IF(C17="","",VLOOKUP(MONTH(C17),BASE!$Q$6:$R$17,2,FALSE))</f>
        <v>Janvier</v>
      </c>
      <c r="C17" s="106">
        <v>43853</v>
      </c>
      <c r="D17" s="104" t="s">
        <v>499</v>
      </c>
      <c r="E17" s="104"/>
      <c r="F17" s="104"/>
      <c r="G17" s="104"/>
      <c r="H17" s="104" t="s">
        <v>442</v>
      </c>
      <c r="I17" s="109"/>
      <c r="J17" s="109">
        <v>1000</v>
      </c>
      <c r="K17" s="104" t="s">
        <v>502</v>
      </c>
      <c r="L17" s="111" t="s">
        <v>502</v>
      </c>
      <c r="M17" s="104" t="s">
        <v>25</v>
      </c>
    </row>
    <row r="18" spans="2:13" x14ac:dyDescent="0.25">
      <c r="B18" s="104" t="str">
        <f>IF(C18="","",VLOOKUP(MONTH(C18),BASE!$Q$6:$R$17,2,FALSE))</f>
        <v>Janvier</v>
      </c>
      <c r="C18" s="106">
        <v>43853</v>
      </c>
      <c r="D18" s="104" t="s">
        <v>499</v>
      </c>
      <c r="E18" s="104"/>
      <c r="F18" s="104"/>
      <c r="G18" s="104"/>
      <c r="H18" s="104" t="s">
        <v>443</v>
      </c>
      <c r="I18" s="109"/>
      <c r="J18" s="109">
        <v>5000</v>
      </c>
      <c r="K18" s="104" t="s">
        <v>502</v>
      </c>
      <c r="L18" s="111" t="s">
        <v>502</v>
      </c>
      <c r="M18" s="104" t="s">
        <v>25</v>
      </c>
    </row>
    <row r="19" spans="2:13" x14ac:dyDescent="0.25">
      <c r="B19" s="104" t="str">
        <f>IF(C19="","",VLOOKUP(MONTH(C19),BASE!$Q$6:$R$17,2,FALSE))</f>
        <v>Janvier</v>
      </c>
      <c r="C19" s="106">
        <v>43854</v>
      </c>
      <c r="D19" s="104" t="s">
        <v>499</v>
      </c>
      <c r="E19" s="104"/>
      <c r="F19" s="104"/>
      <c r="G19" s="104"/>
      <c r="H19" s="104" t="s">
        <v>309</v>
      </c>
      <c r="I19" s="109"/>
      <c r="J19" s="109">
        <v>2000000</v>
      </c>
      <c r="K19" s="104" t="s">
        <v>503</v>
      </c>
      <c r="L19" s="108" t="s">
        <v>503</v>
      </c>
      <c r="M19" s="104"/>
    </row>
    <row r="20" spans="2:13" x14ac:dyDescent="0.25">
      <c r="B20" s="104" t="str">
        <f>IF(C20="","",VLOOKUP(MONTH(C20),BASE!$Q$6:$R$17,2,FALSE))</f>
        <v>Janvier</v>
      </c>
      <c r="C20" s="106">
        <v>43854</v>
      </c>
      <c r="D20" s="104" t="s">
        <v>499</v>
      </c>
      <c r="E20" s="104"/>
      <c r="F20" s="104"/>
      <c r="G20" s="104"/>
      <c r="H20" s="104" t="s">
        <v>310</v>
      </c>
      <c r="I20" s="109"/>
      <c r="J20" s="109">
        <v>291500</v>
      </c>
      <c r="K20" s="104" t="s">
        <v>503</v>
      </c>
      <c r="L20" s="108" t="s">
        <v>503</v>
      </c>
      <c r="M20" s="104"/>
    </row>
    <row r="21" spans="2:13" x14ac:dyDescent="0.25">
      <c r="B21" s="104" t="str">
        <f>IF(C21="","",VLOOKUP(MONTH(C21),BASE!$Q$6:$R$17,2,FALSE))</f>
        <v>Janvier</v>
      </c>
      <c r="C21" s="106">
        <v>43854</v>
      </c>
      <c r="D21" s="104" t="s">
        <v>499</v>
      </c>
      <c r="E21" s="104"/>
      <c r="F21" s="104"/>
      <c r="G21" s="104"/>
      <c r="H21" s="104" t="s">
        <v>311</v>
      </c>
      <c r="I21" s="109"/>
      <c r="J21" s="109">
        <v>10000</v>
      </c>
      <c r="K21" s="104" t="s">
        <v>503</v>
      </c>
      <c r="L21" s="108" t="s">
        <v>503</v>
      </c>
      <c r="M21" s="104"/>
    </row>
    <row r="22" spans="2:13" x14ac:dyDescent="0.25">
      <c r="B22" s="104" t="str">
        <f>IF(C22="","",VLOOKUP(MONTH(C22),BASE!$Q$6:$R$17,2,FALSE))</f>
        <v>Janvier</v>
      </c>
      <c r="C22" s="106">
        <v>43854</v>
      </c>
      <c r="D22" s="104" t="s">
        <v>499</v>
      </c>
      <c r="E22" s="104"/>
      <c r="F22" s="104"/>
      <c r="G22" s="104"/>
      <c r="H22" s="104" t="s">
        <v>312</v>
      </c>
      <c r="I22" s="109"/>
      <c r="J22" s="109">
        <v>40000</v>
      </c>
      <c r="K22" s="104" t="s">
        <v>503</v>
      </c>
      <c r="L22" s="108" t="s">
        <v>504</v>
      </c>
      <c r="M22" s="104"/>
    </row>
    <row r="23" spans="2:13" x14ac:dyDescent="0.25">
      <c r="B23" s="104" t="str">
        <f>IF(C23="","",VLOOKUP(MONTH(C23),BASE!$Q$6:$R$17,2,FALSE))</f>
        <v>Janvier</v>
      </c>
      <c r="C23" s="106">
        <v>43854</v>
      </c>
      <c r="D23" s="104" t="s">
        <v>499</v>
      </c>
      <c r="E23" s="104"/>
      <c r="F23" s="104"/>
      <c r="G23" s="104"/>
      <c r="H23" s="104" t="s">
        <v>313</v>
      </c>
      <c r="I23" s="109"/>
      <c r="J23" s="109">
        <v>10000</v>
      </c>
      <c r="K23" s="104" t="s">
        <v>503</v>
      </c>
      <c r="L23" s="108" t="s">
        <v>504</v>
      </c>
      <c r="M23" s="104"/>
    </row>
    <row r="24" spans="2:13" x14ac:dyDescent="0.25">
      <c r="B24" s="104" t="str">
        <f>IF(C24="","",VLOOKUP(MONTH(C24),BASE!$Q$6:$R$17,2,FALSE))</f>
        <v>Janvier</v>
      </c>
      <c r="C24" s="106">
        <v>43854</v>
      </c>
      <c r="D24" s="104" t="s">
        <v>499</v>
      </c>
      <c r="E24" s="104"/>
      <c r="F24" s="104"/>
      <c r="G24" s="104"/>
      <c r="H24" s="104" t="s">
        <v>314</v>
      </c>
      <c r="I24" s="109"/>
      <c r="J24" s="109">
        <v>70000</v>
      </c>
      <c r="K24" s="104" t="s">
        <v>503</v>
      </c>
      <c r="L24" s="108" t="s">
        <v>503</v>
      </c>
      <c r="M24" s="104"/>
    </row>
    <row r="25" spans="2:13" x14ac:dyDescent="0.25">
      <c r="B25" s="104" t="str">
        <f>IF(C25="","",VLOOKUP(MONTH(C25),BASE!$Q$6:$R$17,2,FALSE))</f>
        <v>Janvier</v>
      </c>
      <c r="C25" s="106">
        <v>43854</v>
      </c>
      <c r="D25" s="104" t="s">
        <v>499</v>
      </c>
      <c r="E25" s="104"/>
      <c r="F25" s="104"/>
      <c r="G25" s="104"/>
      <c r="H25" s="104" t="s">
        <v>315</v>
      </c>
      <c r="I25" s="109"/>
      <c r="J25" s="109">
        <v>22500</v>
      </c>
      <c r="K25" s="104" t="s">
        <v>503</v>
      </c>
      <c r="L25" s="108" t="s">
        <v>503</v>
      </c>
      <c r="M25" s="104"/>
    </row>
    <row r="26" spans="2:13" x14ac:dyDescent="0.25">
      <c r="B26" s="104" t="str">
        <f>IF(C26="","",VLOOKUP(MONTH(C26),BASE!$Q$6:$R$17,2,FALSE))</f>
        <v>Janvier</v>
      </c>
      <c r="C26" s="106">
        <v>43854</v>
      </c>
      <c r="D26" s="104" t="s">
        <v>499</v>
      </c>
      <c r="E26" s="104"/>
      <c r="F26" s="104"/>
      <c r="G26" s="104"/>
      <c r="H26" s="104" t="s">
        <v>316</v>
      </c>
      <c r="I26" s="109"/>
      <c r="J26" s="109">
        <v>10000</v>
      </c>
      <c r="K26" s="104" t="s">
        <v>503</v>
      </c>
      <c r="L26" s="108" t="s">
        <v>504</v>
      </c>
      <c r="M26" s="104"/>
    </row>
    <row r="27" spans="2:13" x14ac:dyDescent="0.25">
      <c r="B27" s="104" t="str">
        <f>IF(C27="","",VLOOKUP(MONTH(C27),BASE!$Q$6:$R$17,2,FALSE))</f>
        <v>Janvier</v>
      </c>
      <c r="C27" s="106">
        <v>43854</v>
      </c>
      <c r="D27" s="104" t="s">
        <v>499</v>
      </c>
      <c r="E27" s="104"/>
      <c r="F27" s="104"/>
      <c r="G27" s="104"/>
      <c r="H27" s="104" t="s">
        <v>317</v>
      </c>
      <c r="I27" s="109"/>
      <c r="J27" s="109">
        <v>25000</v>
      </c>
      <c r="K27" s="104" t="s">
        <v>503</v>
      </c>
      <c r="L27" s="108" t="s">
        <v>504</v>
      </c>
      <c r="M27" s="104"/>
    </row>
    <row r="28" spans="2:13" x14ac:dyDescent="0.25">
      <c r="B28" s="104" t="str">
        <f>IF(C28="","",VLOOKUP(MONTH(C28),BASE!$Q$6:$R$17,2,FALSE))</f>
        <v>Janvier</v>
      </c>
      <c r="C28" s="106">
        <v>43854</v>
      </c>
      <c r="D28" s="104" t="s">
        <v>499</v>
      </c>
      <c r="E28" s="104"/>
      <c r="F28" s="104"/>
      <c r="G28" s="104"/>
      <c r="H28" s="104" t="s">
        <v>318</v>
      </c>
      <c r="I28" s="109"/>
      <c r="J28" s="109">
        <v>15000</v>
      </c>
      <c r="K28" s="104" t="s">
        <v>503</v>
      </c>
      <c r="L28" s="108" t="s">
        <v>504</v>
      </c>
      <c r="M28" s="104"/>
    </row>
    <row r="29" spans="2:13" x14ac:dyDescent="0.25">
      <c r="B29" s="104" t="str">
        <f>IF(C29="","",VLOOKUP(MONTH(C29),BASE!$Q$6:$R$17,2,FALSE))</f>
        <v>Janvier</v>
      </c>
      <c r="C29" s="106">
        <v>43854</v>
      </c>
      <c r="D29" s="104" t="s">
        <v>498</v>
      </c>
      <c r="E29" s="104"/>
      <c r="F29" s="104"/>
      <c r="G29" s="104"/>
      <c r="H29" s="104" t="s">
        <v>425</v>
      </c>
      <c r="I29" s="109">
        <v>75600</v>
      </c>
      <c r="J29" s="109"/>
      <c r="K29" s="104" t="s">
        <v>529</v>
      </c>
      <c r="L29" s="110" t="s">
        <v>529</v>
      </c>
      <c r="M29" s="104"/>
    </row>
    <row r="30" spans="2:13" x14ac:dyDescent="0.25">
      <c r="B30" s="104" t="str">
        <f>IF(C30="","",VLOOKUP(MONTH(C30),BASE!$Q$6:$R$17,2,FALSE))</f>
        <v>Janvier</v>
      </c>
      <c r="C30" s="106">
        <v>43854</v>
      </c>
      <c r="D30" s="104" t="s">
        <v>499</v>
      </c>
      <c r="E30" s="104"/>
      <c r="F30" s="104"/>
      <c r="G30" s="104"/>
      <c r="H30" s="104" t="s">
        <v>426</v>
      </c>
      <c r="I30" s="109"/>
      <c r="J30" s="109">
        <v>11000</v>
      </c>
      <c r="K30" s="104" t="s">
        <v>529</v>
      </c>
      <c r="L30" s="110" t="s">
        <v>529</v>
      </c>
      <c r="M30" s="104"/>
    </row>
    <row r="31" spans="2:13" x14ac:dyDescent="0.25">
      <c r="B31" s="104" t="str">
        <f>IF(C31="","",VLOOKUP(MONTH(C31),BASE!$Q$6:$R$17,2,FALSE))</f>
        <v>Janvier</v>
      </c>
      <c r="C31" s="106">
        <v>43855</v>
      </c>
      <c r="D31" s="104" t="s">
        <v>499</v>
      </c>
      <c r="E31" s="104"/>
      <c r="F31" s="104"/>
      <c r="G31" s="104"/>
      <c r="H31" s="104" t="s">
        <v>319</v>
      </c>
      <c r="I31" s="109"/>
      <c r="J31" s="109">
        <v>8500</v>
      </c>
      <c r="K31" s="104" t="s">
        <v>503</v>
      </c>
      <c r="L31" s="108" t="s">
        <v>503</v>
      </c>
      <c r="M31" s="104"/>
    </row>
    <row r="32" spans="2:13" x14ac:dyDescent="0.25">
      <c r="B32" s="104" t="str">
        <f>IF(C32="","",VLOOKUP(MONTH(C32),BASE!$Q$6:$R$17,2,FALSE))</f>
        <v>Janvier</v>
      </c>
      <c r="C32" s="106">
        <v>43855</v>
      </c>
      <c r="D32" s="104" t="s">
        <v>499</v>
      </c>
      <c r="E32" s="104"/>
      <c r="F32" s="104"/>
      <c r="G32" s="104"/>
      <c r="H32" s="104" t="s">
        <v>320</v>
      </c>
      <c r="I32" s="109"/>
      <c r="J32" s="109">
        <v>24000</v>
      </c>
      <c r="K32" s="104" t="s">
        <v>503</v>
      </c>
      <c r="L32" s="108" t="s">
        <v>503</v>
      </c>
      <c r="M32" s="104"/>
    </row>
    <row r="33" spans="2:13" x14ac:dyDescent="0.25">
      <c r="B33" s="104" t="str">
        <f>IF(C33="","",VLOOKUP(MONTH(C33),BASE!$Q$6:$R$17,2,FALSE))</f>
        <v>Janvier</v>
      </c>
      <c r="C33" s="106">
        <v>43855</v>
      </c>
      <c r="D33" s="104" t="s">
        <v>499</v>
      </c>
      <c r="E33" s="104"/>
      <c r="F33" s="104"/>
      <c r="G33" s="104"/>
      <c r="H33" s="104" t="s">
        <v>321</v>
      </c>
      <c r="I33" s="109"/>
      <c r="J33" s="109">
        <v>20000</v>
      </c>
      <c r="K33" s="104" t="s">
        <v>503</v>
      </c>
      <c r="L33" s="108" t="s">
        <v>506</v>
      </c>
      <c r="M33" s="104"/>
    </row>
    <row r="34" spans="2:13" x14ac:dyDescent="0.25">
      <c r="B34" s="104" t="str">
        <f>IF(C34="","",VLOOKUP(MONTH(C34),BASE!$Q$6:$R$17,2,FALSE))</f>
        <v>Janvier</v>
      </c>
      <c r="C34" s="106">
        <v>43855</v>
      </c>
      <c r="D34" s="104" t="s">
        <v>499</v>
      </c>
      <c r="E34" s="104"/>
      <c r="F34" s="104"/>
      <c r="G34" s="104"/>
      <c r="H34" s="104" t="s">
        <v>322</v>
      </c>
      <c r="I34" s="109"/>
      <c r="J34" s="109">
        <v>5000</v>
      </c>
      <c r="K34" s="104" t="s">
        <v>503</v>
      </c>
      <c r="L34" s="108" t="s">
        <v>506</v>
      </c>
      <c r="M34" s="104"/>
    </row>
    <row r="35" spans="2:13" x14ac:dyDescent="0.25">
      <c r="B35" s="104" t="str">
        <f>IF(C35="","",VLOOKUP(MONTH(C35),BASE!$Q$6:$R$17,2,FALSE))</f>
        <v>Janvier</v>
      </c>
      <c r="C35" s="106">
        <v>43855</v>
      </c>
      <c r="D35" s="104" t="s">
        <v>499</v>
      </c>
      <c r="E35" s="104"/>
      <c r="F35" s="104"/>
      <c r="G35" s="104"/>
      <c r="H35" s="104" t="s">
        <v>323</v>
      </c>
      <c r="I35" s="109"/>
      <c r="J35" s="109">
        <v>10000</v>
      </c>
      <c r="K35" s="104" t="s">
        <v>503</v>
      </c>
      <c r="L35" s="108" t="s">
        <v>503</v>
      </c>
      <c r="M35" s="104"/>
    </row>
    <row r="36" spans="2:13" x14ac:dyDescent="0.25">
      <c r="B36" s="104" t="str">
        <f>IF(C36="","",VLOOKUP(MONTH(C36),BASE!$Q$6:$R$17,2,FALSE))</f>
        <v>Janvier</v>
      </c>
      <c r="C36" s="106">
        <v>43857</v>
      </c>
      <c r="D36" s="104" t="s">
        <v>499</v>
      </c>
      <c r="E36" s="104"/>
      <c r="F36" s="104"/>
      <c r="G36" s="104"/>
      <c r="H36" s="104" t="s">
        <v>324</v>
      </c>
      <c r="I36" s="109"/>
      <c r="J36" s="109">
        <v>30000</v>
      </c>
      <c r="K36" s="104" t="s">
        <v>503</v>
      </c>
      <c r="L36" s="108" t="s">
        <v>506</v>
      </c>
      <c r="M36" s="104"/>
    </row>
    <row r="37" spans="2:13" x14ac:dyDescent="0.25">
      <c r="B37" s="104" t="str">
        <f>IF(C37="","",VLOOKUP(MONTH(C37),BASE!$Q$6:$R$17,2,FALSE))</f>
        <v>Janvier</v>
      </c>
      <c r="C37" s="106">
        <v>43857</v>
      </c>
      <c r="D37" s="104" t="s">
        <v>499</v>
      </c>
      <c r="E37" s="104"/>
      <c r="F37" s="104"/>
      <c r="G37" s="104"/>
      <c r="H37" s="104" t="s">
        <v>325</v>
      </c>
      <c r="I37" s="109"/>
      <c r="J37" s="109">
        <v>2000</v>
      </c>
      <c r="K37" s="104" t="s">
        <v>503</v>
      </c>
      <c r="L37" s="108" t="s">
        <v>503</v>
      </c>
      <c r="M37" s="104"/>
    </row>
    <row r="38" spans="2:13" x14ac:dyDescent="0.25">
      <c r="B38" s="104" t="str">
        <f>IF(C38="","",VLOOKUP(MONTH(C38),BASE!$Q$6:$R$17,2,FALSE))</f>
        <v>Janvier</v>
      </c>
      <c r="C38" s="106">
        <v>43857</v>
      </c>
      <c r="D38" s="104" t="s">
        <v>499</v>
      </c>
      <c r="E38" s="104"/>
      <c r="F38" s="104"/>
      <c r="G38" s="104"/>
      <c r="H38" s="104" t="s">
        <v>326</v>
      </c>
      <c r="I38" s="109"/>
      <c r="J38" s="109">
        <v>231250</v>
      </c>
      <c r="K38" s="104" t="s">
        <v>503</v>
      </c>
      <c r="L38" s="108" t="s">
        <v>504</v>
      </c>
      <c r="M38" s="104"/>
    </row>
    <row r="39" spans="2:13" x14ac:dyDescent="0.25">
      <c r="B39" s="104" t="str">
        <f>IF(C39="","",VLOOKUP(MONTH(C39),BASE!$Q$6:$R$17,2,FALSE))</f>
        <v>Janvier</v>
      </c>
      <c r="C39" s="106">
        <v>43857</v>
      </c>
      <c r="D39" s="104" t="s">
        <v>499</v>
      </c>
      <c r="E39" s="104"/>
      <c r="F39" s="104"/>
      <c r="G39" s="104"/>
      <c r="H39" s="104" t="s">
        <v>327</v>
      </c>
      <c r="I39" s="109"/>
      <c r="J39" s="109">
        <v>15000</v>
      </c>
      <c r="K39" s="104" t="s">
        <v>503</v>
      </c>
      <c r="L39" s="108" t="s">
        <v>503</v>
      </c>
      <c r="M39" s="104"/>
    </row>
    <row r="40" spans="2:13" x14ac:dyDescent="0.25">
      <c r="B40" s="104" t="str">
        <f>IF(C40="","",VLOOKUP(MONTH(C40),BASE!$Q$6:$R$17,2,FALSE))</f>
        <v>Janvier</v>
      </c>
      <c r="C40" s="106">
        <v>43857</v>
      </c>
      <c r="D40" s="104" t="s">
        <v>499</v>
      </c>
      <c r="E40" s="104"/>
      <c r="F40" s="104"/>
      <c r="G40" s="104"/>
      <c r="H40" s="104" t="s">
        <v>328</v>
      </c>
      <c r="I40" s="109"/>
      <c r="J40" s="109">
        <v>5000</v>
      </c>
      <c r="K40" s="104" t="s">
        <v>503</v>
      </c>
      <c r="L40" s="108" t="s">
        <v>503</v>
      </c>
      <c r="M40" s="104"/>
    </row>
    <row r="41" spans="2:13" x14ac:dyDescent="0.25">
      <c r="B41" s="104" t="str">
        <f>IF(C41="","",VLOOKUP(MONTH(C41),BASE!$Q$6:$R$17,2,FALSE))</f>
        <v>Janvier</v>
      </c>
      <c r="C41" s="106">
        <v>43857</v>
      </c>
      <c r="D41" s="104" t="s">
        <v>498</v>
      </c>
      <c r="E41" s="104"/>
      <c r="F41" s="104"/>
      <c r="G41" s="104"/>
      <c r="H41" s="104" t="s">
        <v>435</v>
      </c>
      <c r="I41" s="109">
        <v>50000</v>
      </c>
      <c r="J41" s="109"/>
      <c r="K41" s="104" t="s">
        <v>505</v>
      </c>
      <c r="L41" s="111" t="s">
        <v>505</v>
      </c>
      <c r="M41" s="104"/>
    </row>
    <row r="42" spans="2:13" x14ac:dyDescent="0.25">
      <c r="B42" s="104" t="str">
        <f>IF(C42="","",VLOOKUP(MONTH(C42),BASE!$Q$6:$R$17,2,FALSE))</f>
        <v>Janvier</v>
      </c>
      <c r="C42" s="106">
        <v>43858</v>
      </c>
      <c r="D42" s="104" t="s">
        <v>498</v>
      </c>
      <c r="E42" s="104"/>
      <c r="F42" s="104"/>
      <c r="G42" s="104"/>
      <c r="H42" s="104" t="s">
        <v>329</v>
      </c>
      <c r="I42" s="109">
        <v>600000</v>
      </c>
      <c r="J42" s="109"/>
      <c r="K42" s="104" t="s">
        <v>503</v>
      </c>
      <c r="L42" s="108" t="s">
        <v>503</v>
      </c>
      <c r="M42" s="104"/>
    </row>
    <row r="43" spans="2:13" x14ac:dyDescent="0.25">
      <c r="B43" s="104" t="str">
        <f>IF(C43="","",VLOOKUP(MONTH(C43),BASE!$Q$6:$R$17,2,FALSE))</f>
        <v>Janvier</v>
      </c>
      <c r="C43" s="106">
        <v>43858</v>
      </c>
      <c r="D43" s="104" t="s">
        <v>499</v>
      </c>
      <c r="E43" s="104"/>
      <c r="F43" s="104"/>
      <c r="G43" s="104"/>
      <c r="H43" s="104" t="s">
        <v>330</v>
      </c>
      <c r="I43" s="109"/>
      <c r="J43" s="109">
        <v>4250</v>
      </c>
      <c r="K43" s="104" t="s">
        <v>503</v>
      </c>
      <c r="L43" s="108" t="s">
        <v>503</v>
      </c>
      <c r="M43" s="104"/>
    </row>
    <row r="44" spans="2:13" x14ac:dyDescent="0.25">
      <c r="B44" s="104" t="str">
        <f>IF(C44="","",VLOOKUP(MONTH(C44),BASE!$Q$6:$R$17,2,FALSE))</f>
        <v>Janvier</v>
      </c>
      <c r="C44" s="106">
        <v>43858</v>
      </c>
      <c r="D44" s="104" t="s">
        <v>499</v>
      </c>
      <c r="E44" s="104"/>
      <c r="F44" s="104"/>
      <c r="G44" s="104"/>
      <c r="H44" s="104" t="s">
        <v>530</v>
      </c>
      <c r="I44" s="109"/>
      <c r="J44" s="109">
        <v>27000</v>
      </c>
      <c r="K44" s="104" t="s">
        <v>503</v>
      </c>
      <c r="L44" s="108" t="s">
        <v>503</v>
      </c>
      <c r="M44" s="104"/>
    </row>
    <row r="45" spans="2:13" x14ac:dyDescent="0.25">
      <c r="B45" s="104" t="str">
        <f>IF(C45="","",VLOOKUP(MONTH(C45),BASE!$Q$6:$R$17,2,FALSE))</f>
        <v>Janvier</v>
      </c>
      <c r="C45" s="106">
        <v>43858</v>
      </c>
      <c r="D45" s="104" t="s">
        <v>499</v>
      </c>
      <c r="E45" s="104"/>
      <c r="F45" s="104"/>
      <c r="G45" s="104"/>
      <c r="H45" s="104" t="s">
        <v>531</v>
      </c>
      <c r="I45" s="109"/>
      <c r="J45" s="109">
        <v>80000</v>
      </c>
      <c r="K45" s="104" t="s">
        <v>503</v>
      </c>
      <c r="L45" s="108" t="s">
        <v>503</v>
      </c>
      <c r="M45" s="104"/>
    </row>
    <row r="46" spans="2:13" x14ac:dyDescent="0.25">
      <c r="B46" s="104" t="str">
        <f>IF(C46="","",VLOOKUP(MONTH(C46),BASE!$Q$6:$R$17,2,FALSE))</f>
        <v>Janvier</v>
      </c>
      <c r="C46" s="106">
        <v>43858</v>
      </c>
      <c r="D46" s="104" t="s">
        <v>499</v>
      </c>
      <c r="E46" s="104"/>
      <c r="F46" s="104"/>
      <c r="G46" s="104"/>
      <c r="H46" s="104" t="s">
        <v>331</v>
      </c>
      <c r="I46" s="109"/>
      <c r="J46" s="109">
        <v>2000</v>
      </c>
      <c r="K46" s="104" t="s">
        <v>503</v>
      </c>
      <c r="L46" s="108" t="s">
        <v>503</v>
      </c>
      <c r="M46" s="104"/>
    </row>
    <row r="47" spans="2:13" x14ac:dyDescent="0.25">
      <c r="B47" s="104" t="str">
        <f>IF(C47="","",VLOOKUP(MONTH(C47),BASE!$Q$6:$R$17,2,FALSE))</f>
        <v>Janvier</v>
      </c>
      <c r="C47" s="106">
        <v>43858</v>
      </c>
      <c r="D47" s="104" t="s">
        <v>499</v>
      </c>
      <c r="E47" s="104"/>
      <c r="F47" s="104"/>
      <c r="G47" s="104"/>
      <c r="H47" s="104" t="s">
        <v>332</v>
      </c>
      <c r="I47" s="109"/>
      <c r="J47" s="109">
        <v>30000</v>
      </c>
      <c r="K47" s="104" t="s">
        <v>503</v>
      </c>
      <c r="L47" s="108" t="s">
        <v>503</v>
      </c>
      <c r="M47" s="104"/>
    </row>
    <row r="48" spans="2:13" x14ac:dyDescent="0.25">
      <c r="B48" s="104" t="str">
        <f>IF(C48="","",VLOOKUP(MONTH(C48),BASE!$Q$6:$R$17,2,FALSE))</f>
        <v>Janvier</v>
      </c>
      <c r="C48" s="106">
        <v>43858</v>
      </c>
      <c r="D48" s="104" t="s">
        <v>499</v>
      </c>
      <c r="E48" s="104"/>
      <c r="F48" s="104"/>
      <c r="G48" s="104"/>
      <c r="H48" s="104" t="s">
        <v>333</v>
      </c>
      <c r="I48" s="109"/>
      <c r="J48" s="109">
        <v>5000</v>
      </c>
      <c r="K48" s="104" t="s">
        <v>503</v>
      </c>
      <c r="L48" s="108" t="s">
        <v>503</v>
      </c>
      <c r="M48" s="104"/>
    </row>
    <row r="49" spans="2:13" x14ac:dyDescent="0.25">
      <c r="B49" s="104" t="str">
        <f>IF(C49="","",VLOOKUP(MONTH(C49),BASE!$Q$6:$R$17,2,FALSE))</f>
        <v>Janvier</v>
      </c>
      <c r="C49" s="106">
        <v>43858</v>
      </c>
      <c r="D49" s="104" t="s">
        <v>499</v>
      </c>
      <c r="E49" s="104"/>
      <c r="F49" s="104"/>
      <c r="G49" s="104"/>
      <c r="H49" s="104" t="s">
        <v>334</v>
      </c>
      <c r="I49" s="109"/>
      <c r="J49" s="109">
        <v>40000</v>
      </c>
      <c r="K49" s="104" t="s">
        <v>503</v>
      </c>
      <c r="L49" s="108" t="s">
        <v>503</v>
      </c>
      <c r="M49" s="104"/>
    </row>
    <row r="50" spans="2:13" x14ac:dyDescent="0.25">
      <c r="B50" s="104" t="str">
        <f>IF(C50="","",VLOOKUP(MONTH(C50),BASE!$Q$6:$R$17,2,FALSE))</f>
        <v>Janvier</v>
      </c>
      <c r="C50" s="106">
        <v>43858</v>
      </c>
      <c r="D50" s="104" t="s">
        <v>499</v>
      </c>
      <c r="E50" s="104"/>
      <c r="F50" s="104"/>
      <c r="G50" s="104"/>
      <c r="H50" s="104" t="s">
        <v>335</v>
      </c>
      <c r="I50" s="109"/>
      <c r="J50" s="109">
        <v>5000</v>
      </c>
      <c r="K50" s="104" t="s">
        <v>503</v>
      </c>
      <c r="L50" s="108" t="s">
        <v>503</v>
      </c>
      <c r="M50" s="104"/>
    </row>
    <row r="51" spans="2:13" x14ac:dyDescent="0.25">
      <c r="B51" s="104" t="str">
        <f>IF(C51="","",VLOOKUP(MONTH(C51),BASE!$Q$6:$R$17,2,FALSE))</f>
        <v>Janvier</v>
      </c>
      <c r="C51" s="106">
        <v>43858</v>
      </c>
      <c r="D51" s="104" t="s">
        <v>499</v>
      </c>
      <c r="E51" s="104"/>
      <c r="F51" s="104"/>
      <c r="G51" s="104"/>
      <c r="H51" s="104" t="s">
        <v>336</v>
      </c>
      <c r="I51" s="109"/>
      <c r="J51" s="109">
        <v>80000</v>
      </c>
      <c r="K51" s="104" t="s">
        <v>503</v>
      </c>
      <c r="L51" s="108" t="s">
        <v>503</v>
      </c>
      <c r="M51" s="104"/>
    </row>
    <row r="52" spans="2:13" x14ac:dyDescent="0.25">
      <c r="B52" s="104" t="str">
        <f>IF(C52="","",VLOOKUP(MONTH(C52),BASE!$Q$6:$R$17,2,FALSE))</f>
        <v>Janvier</v>
      </c>
      <c r="C52" s="106">
        <v>43858</v>
      </c>
      <c r="D52" s="104" t="s">
        <v>499</v>
      </c>
      <c r="E52" s="104"/>
      <c r="F52" s="104"/>
      <c r="G52" s="104"/>
      <c r="H52" s="104" t="s">
        <v>337</v>
      </c>
      <c r="I52" s="109"/>
      <c r="J52" s="109">
        <v>280000</v>
      </c>
      <c r="K52" s="104" t="s">
        <v>503</v>
      </c>
      <c r="L52" s="108" t="s">
        <v>503</v>
      </c>
      <c r="M52" s="104"/>
    </row>
    <row r="53" spans="2:13" x14ac:dyDescent="0.25">
      <c r="B53" s="104" t="str">
        <f>IF(C53="","",VLOOKUP(MONTH(C53),BASE!$Q$6:$R$17,2,FALSE))</f>
        <v>Janvier</v>
      </c>
      <c r="C53" s="106">
        <v>43858</v>
      </c>
      <c r="D53" s="104" t="s">
        <v>499</v>
      </c>
      <c r="E53" s="104"/>
      <c r="F53" s="104"/>
      <c r="G53" s="104"/>
      <c r="H53" s="104" t="s">
        <v>338</v>
      </c>
      <c r="I53" s="109"/>
      <c r="J53" s="109">
        <v>2000</v>
      </c>
      <c r="K53" s="104" t="s">
        <v>503</v>
      </c>
      <c r="L53" s="108" t="s">
        <v>503</v>
      </c>
      <c r="M53" s="104"/>
    </row>
    <row r="54" spans="2:13" x14ac:dyDescent="0.25">
      <c r="B54" s="104" t="str">
        <f>IF(C54="","",VLOOKUP(MONTH(C54),BASE!$Q$6:$R$17,2,FALSE))</f>
        <v>Janvier</v>
      </c>
      <c r="C54" s="106">
        <v>43858</v>
      </c>
      <c r="D54" s="104" t="s">
        <v>499</v>
      </c>
      <c r="E54" s="104"/>
      <c r="F54" s="104"/>
      <c r="G54" s="104"/>
      <c r="H54" s="104" t="s">
        <v>339</v>
      </c>
      <c r="I54" s="109"/>
      <c r="J54" s="109">
        <v>5000</v>
      </c>
      <c r="K54" s="104" t="s">
        <v>503</v>
      </c>
      <c r="L54" s="108" t="s">
        <v>504</v>
      </c>
      <c r="M54" s="104"/>
    </row>
    <row r="55" spans="2:13" x14ac:dyDescent="0.25">
      <c r="B55" s="104" t="str">
        <f>IF(C55="","",VLOOKUP(MONTH(C55),BASE!$Q$6:$R$17,2,FALSE))</f>
        <v>Janvier</v>
      </c>
      <c r="C55" s="106">
        <v>43859</v>
      </c>
      <c r="D55" s="104" t="s">
        <v>499</v>
      </c>
      <c r="E55" s="104"/>
      <c r="F55" s="104"/>
      <c r="G55" s="104"/>
      <c r="H55" s="104" t="s">
        <v>324</v>
      </c>
      <c r="I55" s="109"/>
      <c r="J55" s="109">
        <v>25000</v>
      </c>
      <c r="K55" s="104" t="s">
        <v>503</v>
      </c>
      <c r="L55" s="108" t="s">
        <v>506</v>
      </c>
      <c r="M55" s="104"/>
    </row>
    <row r="56" spans="2:13" x14ac:dyDescent="0.25">
      <c r="B56" s="104" t="str">
        <f>IF(C56="","",VLOOKUP(MONTH(C56),BASE!$Q$6:$R$17,2,FALSE))</f>
        <v>Janvier</v>
      </c>
      <c r="C56" s="106">
        <v>43859</v>
      </c>
      <c r="D56" s="104" t="s">
        <v>498</v>
      </c>
      <c r="E56" s="104"/>
      <c r="F56" s="104"/>
      <c r="G56" s="104"/>
      <c r="H56" s="104" t="s">
        <v>340</v>
      </c>
      <c r="I56" s="109">
        <v>50000</v>
      </c>
      <c r="J56" s="109"/>
      <c r="K56" s="104" t="s">
        <v>503</v>
      </c>
      <c r="L56" s="108" t="s">
        <v>503</v>
      </c>
      <c r="M56" s="104"/>
    </row>
    <row r="57" spans="2:13" x14ac:dyDescent="0.25">
      <c r="B57" s="104" t="str">
        <f>IF(C57="","",VLOOKUP(MONTH(C57),BASE!$Q$6:$R$17,2,FALSE))</f>
        <v>Janvier</v>
      </c>
      <c r="C57" s="106">
        <v>43859</v>
      </c>
      <c r="D57" s="104" t="s">
        <v>499</v>
      </c>
      <c r="E57" s="104"/>
      <c r="F57" s="104"/>
      <c r="G57" s="104"/>
      <c r="H57" s="104" t="s">
        <v>341</v>
      </c>
      <c r="I57" s="109"/>
      <c r="J57" s="109">
        <v>17500</v>
      </c>
      <c r="K57" s="104" t="s">
        <v>503</v>
      </c>
      <c r="L57" s="108" t="s">
        <v>503</v>
      </c>
      <c r="M57" s="104"/>
    </row>
    <row r="58" spans="2:13" x14ac:dyDescent="0.25">
      <c r="B58" s="104" t="str">
        <f>IF(C58="","",VLOOKUP(MONTH(C58),BASE!$Q$6:$R$17,2,FALSE))</f>
        <v>Janvier</v>
      </c>
      <c r="C58" s="106">
        <v>43859</v>
      </c>
      <c r="D58" s="104" t="s">
        <v>499</v>
      </c>
      <c r="E58" s="104"/>
      <c r="F58" s="104"/>
      <c r="G58" s="104"/>
      <c r="H58" s="104" t="s">
        <v>327</v>
      </c>
      <c r="I58" s="109"/>
      <c r="J58" s="109">
        <v>5000</v>
      </c>
      <c r="K58" s="104" t="s">
        <v>503</v>
      </c>
      <c r="L58" s="108" t="s">
        <v>503</v>
      </c>
      <c r="M58" s="104"/>
    </row>
    <row r="59" spans="2:13" x14ac:dyDescent="0.25">
      <c r="B59" s="104" t="str">
        <f>IF(C59="","",VLOOKUP(MONTH(C59),BASE!$Q$6:$R$17,2,FALSE))</f>
        <v>Janvier</v>
      </c>
      <c r="C59" s="106">
        <v>43859</v>
      </c>
      <c r="D59" s="104" t="s">
        <v>499</v>
      </c>
      <c r="E59" s="104"/>
      <c r="F59" s="104"/>
      <c r="G59" s="104"/>
      <c r="H59" s="104" t="s">
        <v>342</v>
      </c>
      <c r="I59" s="109"/>
      <c r="J59" s="109">
        <v>25000</v>
      </c>
      <c r="K59" s="104" t="s">
        <v>503</v>
      </c>
      <c r="L59" s="108" t="s">
        <v>503</v>
      </c>
      <c r="M59" s="104"/>
    </row>
    <row r="60" spans="2:13" x14ac:dyDescent="0.25">
      <c r="B60" s="104" t="str">
        <f>IF(C60="","",VLOOKUP(MONTH(C60),BASE!$Q$6:$R$17,2,FALSE))</f>
        <v>Janvier</v>
      </c>
      <c r="C60" s="106">
        <v>43859</v>
      </c>
      <c r="D60" s="104" t="s">
        <v>499</v>
      </c>
      <c r="E60" s="104"/>
      <c r="F60" s="104"/>
      <c r="G60" s="104"/>
      <c r="H60" s="104" t="s">
        <v>427</v>
      </c>
      <c r="I60" s="109"/>
      <c r="J60" s="109">
        <v>28000</v>
      </c>
      <c r="K60" s="104" t="s">
        <v>529</v>
      </c>
      <c r="L60" s="110" t="s">
        <v>529</v>
      </c>
      <c r="M60" s="104"/>
    </row>
    <row r="61" spans="2:13" x14ac:dyDescent="0.25">
      <c r="B61" s="104" t="str">
        <f>IF(C61="","",VLOOKUP(MONTH(C61),BASE!$Q$6:$R$17,2,FALSE))</f>
        <v>Janvier</v>
      </c>
      <c r="C61" s="106">
        <v>43859</v>
      </c>
      <c r="D61" s="104" t="s">
        <v>499</v>
      </c>
      <c r="E61" s="104"/>
      <c r="F61" s="104"/>
      <c r="G61" s="104"/>
      <c r="H61" s="104" t="s">
        <v>428</v>
      </c>
      <c r="I61" s="109"/>
      <c r="J61" s="109">
        <v>30000</v>
      </c>
      <c r="K61" s="104" t="s">
        <v>529</v>
      </c>
      <c r="L61" s="110" t="s">
        <v>529</v>
      </c>
      <c r="M61" s="104"/>
    </row>
    <row r="62" spans="2:13" x14ac:dyDescent="0.25">
      <c r="B62" s="104" t="str">
        <f>IF(C62="","",VLOOKUP(MONTH(C62),BASE!$Q$6:$R$17,2,FALSE))</f>
        <v>Janvier</v>
      </c>
      <c r="C62" s="106">
        <v>43860</v>
      </c>
      <c r="D62" s="104" t="s">
        <v>499</v>
      </c>
      <c r="E62" s="104"/>
      <c r="F62" s="104"/>
      <c r="G62" s="104"/>
      <c r="H62" s="104" t="s">
        <v>343</v>
      </c>
      <c r="I62" s="109"/>
      <c r="J62" s="109">
        <v>12500</v>
      </c>
      <c r="K62" s="104" t="s">
        <v>503</v>
      </c>
      <c r="L62" s="108" t="s">
        <v>504</v>
      </c>
      <c r="M62" s="104"/>
    </row>
    <row r="63" spans="2:13" x14ac:dyDescent="0.25">
      <c r="B63" s="104" t="str">
        <f>IF(C63="","",VLOOKUP(MONTH(C63),BASE!$Q$6:$R$17,2,FALSE))</f>
        <v>Janvier</v>
      </c>
      <c r="C63" s="106">
        <v>43860</v>
      </c>
      <c r="D63" s="104" t="s">
        <v>499</v>
      </c>
      <c r="E63" s="104"/>
      <c r="F63" s="104"/>
      <c r="G63" s="104"/>
      <c r="H63" s="104" t="s">
        <v>344</v>
      </c>
      <c r="I63" s="109"/>
      <c r="J63" s="109">
        <v>31000</v>
      </c>
      <c r="K63" s="104" t="s">
        <v>503</v>
      </c>
      <c r="L63" s="108" t="s">
        <v>503</v>
      </c>
      <c r="M63" s="104"/>
    </row>
    <row r="64" spans="2:13" x14ac:dyDescent="0.25">
      <c r="B64" s="104" t="str">
        <f>IF(C64="","",VLOOKUP(MONTH(C64),BASE!$Q$6:$R$17,2,FALSE))</f>
        <v>Janvier</v>
      </c>
      <c r="C64" s="106">
        <v>43860</v>
      </c>
      <c r="D64" s="104" t="s">
        <v>498</v>
      </c>
      <c r="E64" s="104"/>
      <c r="F64" s="104"/>
      <c r="G64" s="104"/>
      <c r="H64" s="104" t="s">
        <v>345</v>
      </c>
      <c r="I64" s="109">
        <v>5000000</v>
      </c>
      <c r="J64" s="109"/>
      <c r="K64" s="104" t="s">
        <v>503</v>
      </c>
      <c r="L64" s="108" t="s">
        <v>503</v>
      </c>
      <c r="M64" s="104"/>
    </row>
    <row r="65" spans="2:13" x14ac:dyDescent="0.25">
      <c r="B65" s="104" t="str">
        <f>IF(C65="","",VLOOKUP(MONTH(C65),BASE!$Q$6:$R$17,2,FALSE))</f>
        <v>Janvier</v>
      </c>
      <c r="C65" s="106">
        <v>43860</v>
      </c>
      <c r="D65" s="104" t="s">
        <v>499</v>
      </c>
      <c r="E65" s="104"/>
      <c r="F65" s="104"/>
      <c r="G65" s="104"/>
      <c r="H65" s="104" t="s">
        <v>346</v>
      </c>
      <c r="I65" s="109"/>
      <c r="J65" s="109">
        <v>222000</v>
      </c>
      <c r="K65" s="104" t="s">
        <v>503</v>
      </c>
      <c r="L65" s="108" t="s">
        <v>503</v>
      </c>
      <c r="M65" s="104"/>
    </row>
    <row r="66" spans="2:13" x14ac:dyDescent="0.25">
      <c r="B66" s="104" t="str">
        <f>IF(C66="","",VLOOKUP(MONTH(C66),BASE!$Q$6:$R$17,2,FALSE))</f>
        <v>Janvier</v>
      </c>
      <c r="C66" s="106">
        <v>43860</v>
      </c>
      <c r="D66" s="104" t="s">
        <v>499</v>
      </c>
      <c r="E66" s="104"/>
      <c r="F66" s="104"/>
      <c r="G66" s="104"/>
      <c r="H66" s="104" t="s">
        <v>347</v>
      </c>
      <c r="I66" s="109"/>
      <c r="J66" s="109">
        <v>30000</v>
      </c>
      <c r="K66" s="104" t="s">
        <v>503</v>
      </c>
      <c r="L66" s="108" t="s">
        <v>506</v>
      </c>
      <c r="M66" s="104"/>
    </row>
    <row r="67" spans="2:13" x14ac:dyDescent="0.25">
      <c r="B67" s="104" t="str">
        <f>IF(C67="","",VLOOKUP(MONTH(C67),BASE!$Q$6:$R$17,2,FALSE))</f>
        <v>Janvier</v>
      </c>
      <c r="C67" s="106">
        <v>43860</v>
      </c>
      <c r="D67" s="104" t="s">
        <v>499</v>
      </c>
      <c r="E67" s="104"/>
      <c r="F67" s="104"/>
      <c r="G67" s="104"/>
      <c r="H67" s="104" t="s">
        <v>348</v>
      </c>
      <c r="I67" s="109"/>
      <c r="J67" s="109">
        <v>200000</v>
      </c>
      <c r="K67" s="104" t="s">
        <v>503</v>
      </c>
      <c r="L67" s="108" t="s">
        <v>504</v>
      </c>
      <c r="M67" s="104"/>
    </row>
    <row r="68" spans="2:13" x14ac:dyDescent="0.25">
      <c r="B68" s="104" t="str">
        <f>IF(C68="","",VLOOKUP(MONTH(C68),BASE!$Q$6:$R$17,2,FALSE))</f>
        <v>Janvier</v>
      </c>
      <c r="C68" s="106">
        <v>43860</v>
      </c>
      <c r="D68" s="104" t="s">
        <v>499</v>
      </c>
      <c r="E68" s="104"/>
      <c r="F68" s="104"/>
      <c r="G68" s="104"/>
      <c r="H68" s="104" t="s">
        <v>349</v>
      </c>
      <c r="I68" s="109"/>
      <c r="J68" s="109">
        <v>114000</v>
      </c>
      <c r="K68" s="104" t="s">
        <v>503</v>
      </c>
      <c r="L68" s="108" t="s">
        <v>503</v>
      </c>
      <c r="M68" s="104"/>
    </row>
    <row r="69" spans="2:13" x14ac:dyDescent="0.25">
      <c r="B69" s="104" t="str">
        <f>IF(C69="","",VLOOKUP(MONTH(C69),BASE!$Q$6:$R$17,2,FALSE))</f>
        <v>Janvier</v>
      </c>
      <c r="C69" s="106">
        <v>43860</v>
      </c>
      <c r="D69" s="104" t="s">
        <v>499</v>
      </c>
      <c r="E69" s="104"/>
      <c r="F69" s="104"/>
      <c r="G69" s="104"/>
      <c r="H69" s="104" t="s">
        <v>350</v>
      </c>
      <c r="I69" s="109"/>
      <c r="J69" s="109">
        <v>40000</v>
      </c>
      <c r="K69" s="104" t="s">
        <v>503</v>
      </c>
      <c r="L69" s="108" t="s">
        <v>503</v>
      </c>
      <c r="M69" s="104"/>
    </row>
    <row r="70" spans="2:13" x14ac:dyDescent="0.25">
      <c r="B70" s="104" t="str">
        <f>IF(C70="","",VLOOKUP(MONTH(C70),BASE!$Q$6:$R$17,2,FALSE))</f>
        <v>Janvier</v>
      </c>
      <c r="C70" s="106">
        <v>43860</v>
      </c>
      <c r="D70" s="104" t="s">
        <v>499</v>
      </c>
      <c r="E70" s="104"/>
      <c r="F70" s="104"/>
      <c r="G70" s="104"/>
      <c r="H70" s="104" t="s">
        <v>351</v>
      </c>
      <c r="I70" s="109"/>
      <c r="J70" s="109">
        <v>27000</v>
      </c>
      <c r="K70" s="104" t="s">
        <v>503</v>
      </c>
      <c r="L70" s="108" t="s">
        <v>503</v>
      </c>
      <c r="M70" s="104"/>
    </row>
    <row r="71" spans="2:13" x14ac:dyDescent="0.25">
      <c r="B71" s="104" t="str">
        <f>IF(C71="","",VLOOKUP(MONTH(C71),BASE!$Q$6:$R$17,2,FALSE))</f>
        <v>Janvier</v>
      </c>
      <c r="C71" s="106">
        <v>43860</v>
      </c>
      <c r="D71" s="104" t="s">
        <v>499</v>
      </c>
      <c r="E71" s="104"/>
      <c r="F71" s="104"/>
      <c r="G71" s="104"/>
      <c r="H71" s="104" t="s">
        <v>352</v>
      </c>
      <c r="I71" s="109"/>
      <c r="J71" s="109">
        <v>2000</v>
      </c>
      <c r="K71" s="104" t="s">
        <v>503</v>
      </c>
      <c r="L71" s="108" t="s">
        <v>503</v>
      </c>
      <c r="M71" s="104"/>
    </row>
    <row r="72" spans="2:13" x14ac:dyDescent="0.25">
      <c r="B72" s="104" t="str">
        <f>IF(C72="","",VLOOKUP(MONTH(C72),BASE!$Q$6:$R$17,2,FALSE))</f>
        <v>Janvier</v>
      </c>
      <c r="C72" s="106">
        <v>43860</v>
      </c>
      <c r="D72" s="104" t="s">
        <v>499</v>
      </c>
      <c r="E72" s="104"/>
      <c r="F72" s="104"/>
      <c r="G72" s="104"/>
      <c r="H72" s="104" t="s">
        <v>353</v>
      </c>
      <c r="I72" s="109"/>
      <c r="J72" s="109">
        <v>600</v>
      </c>
      <c r="K72" s="104" t="s">
        <v>503</v>
      </c>
      <c r="L72" s="108" t="s">
        <v>504</v>
      </c>
      <c r="M72" s="104"/>
    </row>
    <row r="73" spans="2:13" x14ac:dyDescent="0.25">
      <c r="B73" s="104" t="str">
        <f>IF(C73="","",VLOOKUP(MONTH(C73),BASE!$Q$6:$R$17,2,FALSE))</f>
        <v>Janvier</v>
      </c>
      <c r="C73" s="106">
        <v>43860</v>
      </c>
      <c r="D73" s="104" t="s">
        <v>499</v>
      </c>
      <c r="E73" s="104"/>
      <c r="F73" s="104"/>
      <c r="G73" s="104"/>
      <c r="H73" s="104" t="s">
        <v>354</v>
      </c>
      <c r="I73" s="109"/>
      <c r="J73" s="109">
        <v>5000</v>
      </c>
      <c r="K73" s="104" t="s">
        <v>503</v>
      </c>
      <c r="L73" s="108" t="s">
        <v>503</v>
      </c>
      <c r="M73" s="104"/>
    </row>
    <row r="74" spans="2:13" x14ac:dyDescent="0.25">
      <c r="B74" s="104" t="str">
        <f>IF(C74="","",VLOOKUP(MONTH(C74),BASE!$Q$6:$R$17,2,FALSE))</f>
        <v>Janvier</v>
      </c>
      <c r="C74" s="106">
        <v>43860</v>
      </c>
      <c r="D74" s="104" t="s">
        <v>498</v>
      </c>
      <c r="E74" s="104"/>
      <c r="F74" s="104"/>
      <c r="G74" s="104"/>
      <c r="H74" s="104" t="s">
        <v>433</v>
      </c>
      <c r="I74" s="109">
        <v>50000</v>
      </c>
      <c r="J74" s="109"/>
      <c r="K74" s="104" t="s">
        <v>505</v>
      </c>
      <c r="L74" s="111" t="s">
        <v>505</v>
      </c>
      <c r="M74" s="104"/>
    </row>
    <row r="75" spans="2:13" x14ac:dyDescent="0.25">
      <c r="B75" s="104" t="str">
        <f>IF(C75="","",VLOOKUP(MONTH(C75),BASE!$Q$6:$R$17,2,FALSE))</f>
        <v>Janvier</v>
      </c>
      <c r="C75" s="106">
        <v>43860</v>
      </c>
      <c r="D75" s="104" t="s">
        <v>499</v>
      </c>
      <c r="E75" s="104"/>
      <c r="F75" s="104"/>
      <c r="G75" s="104"/>
      <c r="H75" s="104" t="s">
        <v>434</v>
      </c>
      <c r="I75" s="109"/>
      <c r="J75" s="109">
        <v>28000</v>
      </c>
      <c r="K75" s="104" t="s">
        <v>505</v>
      </c>
      <c r="L75" s="111" t="s">
        <v>505</v>
      </c>
      <c r="M75" s="104"/>
    </row>
    <row r="76" spans="2:13" x14ac:dyDescent="0.25">
      <c r="B76" s="104" t="str">
        <f>IF(C76="","",VLOOKUP(MONTH(C76),BASE!$Q$6:$R$17,2,FALSE))</f>
        <v>Janvier</v>
      </c>
      <c r="C76" s="106">
        <v>43860</v>
      </c>
      <c r="D76" s="104" t="s">
        <v>498</v>
      </c>
      <c r="E76" s="104"/>
      <c r="F76" s="104"/>
      <c r="G76" s="104"/>
      <c r="H76" s="104" t="s">
        <v>436</v>
      </c>
      <c r="I76" s="109">
        <v>50000</v>
      </c>
      <c r="J76" s="109"/>
      <c r="K76" s="104" t="s">
        <v>505</v>
      </c>
      <c r="L76" s="111" t="s">
        <v>505</v>
      </c>
      <c r="M76" s="104"/>
    </row>
    <row r="77" spans="2:13" x14ac:dyDescent="0.25">
      <c r="B77" s="104" t="str">
        <f>IF(C77="","",VLOOKUP(MONTH(C77),BASE!$Q$6:$R$17,2,FALSE))</f>
        <v>Janvier</v>
      </c>
      <c r="C77" s="106">
        <v>43861</v>
      </c>
      <c r="D77" s="104" t="s">
        <v>499</v>
      </c>
      <c r="E77" s="104"/>
      <c r="F77" s="104"/>
      <c r="G77" s="104"/>
      <c r="H77" s="104" t="s">
        <v>355</v>
      </c>
      <c r="I77" s="109"/>
      <c r="J77" s="109">
        <v>10000</v>
      </c>
      <c r="K77" s="104" t="s">
        <v>503</v>
      </c>
      <c r="L77" s="108" t="s">
        <v>506</v>
      </c>
      <c r="M77" s="104"/>
    </row>
    <row r="78" spans="2:13" x14ac:dyDescent="0.25">
      <c r="B78" s="104" t="str">
        <f>IF(C78="","",VLOOKUP(MONTH(C78),BASE!$Q$6:$R$17,2,FALSE))</f>
        <v>Janvier</v>
      </c>
      <c r="C78" s="106">
        <v>43861</v>
      </c>
      <c r="D78" s="104" t="s">
        <v>499</v>
      </c>
      <c r="E78" s="104"/>
      <c r="F78" s="104"/>
      <c r="G78" s="104"/>
      <c r="H78" s="104" t="s">
        <v>356</v>
      </c>
      <c r="I78" s="109"/>
      <c r="J78" s="109">
        <v>2000</v>
      </c>
      <c r="K78" s="104" t="s">
        <v>503</v>
      </c>
      <c r="L78" s="108" t="s">
        <v>503</v>
      </c>
      <c r="M78" s="104"/>
    </row>
    <row r="79" spans="2:13" x14ac:dyDescent="0.25">
      <c r="B79" s="104" t="str">
        <f>IF(C79="","",VLOOKUP(MONTH(C79),BASE!$Q$6:$R$17,2,FALSE))</f>
        <v>Janvier</v>
      </c>
      <c r="C79" s="106">
        <v>43861</v>
      </c>
      <c r="D79" s="104" t="s">
        <v>499</v>
      </c>
      <c r="E79" s="104"/>
      <c r="F79" s="104"/>
      <c r="G79" s="104"/>
      <c r="H79" s="104" t="s">
        <v>348</v>
      </c>
      <c r="I79" s="109"/>
      <c r="J79" s="109">
        <v>200000</v>
      </c>
      <c r="K79" s="104" t="s">
        <v>503</v>
      </c>
      <c r="L79" s="108" t="s">
        <v>504</v>
      </c>
      <c r="M79" s="104"/>
    </row>
    <row r="80" spans="2:13" x14ac:dyDescent="0.25">
      <c r="B80" s="104" t="str">
        <f>IF(C80="","",VLOOKUP(MONTH(C80),BASE!$Q$6:$R$17,2,FALSE))</f>
        <v>Janvier</v>
      </c>
      <c r="C80" s="106">
        <v>43861</v>
      </c>
      <c r="D80" s="104" t="s">
        <v>499</v>
      </c>
      <c r="E80" s="104"/>
      <c r="F80" s="104"/>
      <c r="G80" s="104"/>
      <c r="H80" s="104" t="s">
        <v>357</v>
      </c>
      <c r="I80" s="109"/>
      <c r="J80" s="109">
        <v>40000</v>
      </c>
      <c r="K80" s="104" t="s">
        <v>503</v>
      </c>
      <c r="L80" s="108" t="s">
        <v>504</v>
      </c>
      <c r="M80" s="104"/>
    </row>
    <row r="81" spans="2:13" x14ac:dyDescent="0.25">
      <c r="B81" s="104" t="str">
        <f>IF(C81="","",VLOOKUP(MONTH(C81),BASE!$Q$6:$R$17,2,FALSE))</f>
        <v>Janvier</v>
      </c>
      <c r="C81" s="106">
        <v>43861</v>
      </c>
      <c r="D81" s="104" t="s">
        <v>498</v>
      </c>
      <c r="E81" s="104"/>
      <c r="F81" s="104"/>
      <c r="G81" s="104"/>
      <c r="H81" s="104" t="s">
        <v>358</v>
      </c>
      <c r="I81" s="109">
        <v>300000</v>
      </c>
      <c r="J81" s="109"/>
      <c r="K81" s="104" t="s">
        <v>503</v>
      </c>
      <c r="L81" s="108" t="s">
        <v>503</v>
      </c>
      <c r="M81" s="104"/>
    </row>
    <row r="82" spans="2:13" x14ac:dyDescent="0.25">
      <c r="B82" s="104" t="str">
        <f>IF(C82="","",VLOOKUP(MONTH(C82),BASE!$Q$6:$R$17,2,FALSE))</f>
        <v>Janvier</v>
      </c>
      <c r="C82" s="106">
        <v>43861</v>
      </c>
      <c r="D82" s="104" t="s">
        <v>499</v>
      </c>
      <c r="E82" s="104"/>
      <c r="F82" s="104"/>
      <c r="G82" s="104"/>
      <c r="H82" s="104" t="s">
        <v>359</v>
      </c>
      <c r="I82" s="109"/>
      <c r="J82" s="109">
        <v>35000</v>
      </c>
      <c r="K82" s="104" t="s">
        <v>503</v>
      </c>
      <c r="L82" s="108" t="s">
        <v>504</v>
      </c>
      <c r="M82" s="104"/>
    </row>
    <row r="83" spans="2:13" x14ac:dyDescent="0.25">
      <c r="B83" s="104" t="str">
        <f>IF(C83="","",VLOOKUP(MONTH(C83),BASE!$Q$6:$R$17,2,FALSE))</f>
        <v>Janvier</v>
      </c>
      <c r="C83" s="106">
        <v>43861</v>
      </c>
      <c r="D83" s="104" t="s">
        <v>499</v>
      </c>
      <c r="E83" s="104"/>
      <c r="F83" s="104"/>
      <c r="G83" s="104"/>
      <c r="H83" s="104" t="s">
        <v>360</v>
      </c>
      <c r="I83" s="109"/>
      <c r="J83" s="109">
        <v>20000</v>
      </c>
      <c r="K83" s="104" t="s">
        <v>503</v>
      </c>
      <c r="L83" s="108" t="s">
        <v>504</v>
      </c>
      <c r="M83" s="104"/>
    </row>
    <row r="84" spans="2:13" x14ac:dyDescent="0.25">
      <c r="B84" s="104" t="str">
        <f>IF(C84="","",VLOOKUP(MONTH(C84),BASE!$Q$6:$R$17,2,FALSE))</f>
        <v>Janvier</v>
      </c>
      <c r="C84" s="106">
        <v>43861</v>
      </c>
      <c r="D84" s="104" t="s">
        <v>499</v>
      </c>
      <c r="E84" s="104"/>
      <c r="F84" s="104"/>
      <c r="G84" s="104"/>
      <c r="H84" s="104" t="s">
        <v>361</v>
      </c>
      <c r="I84" s="109"/>
      <c r="J84" s="109">
        <v>35000</v>
      </c>
      <c r="K84" s="104" t="s">
        <v>503</v>
      </c>
      <c r="L84" s="108" t="s">
        <v>504</v>
      </c>
      <c r="M84" s="104"/>
    </row>
    <row r="85" spans="2:13" x14ac:dyDescent="0.25">
      <c r="B85" s="104" t="str">
        <f>IF(C85="","",VLOOKUP(MONTH(C85),BASE!$Q$6:$R$17,2,FALSE))</f>
        <v>Janvier</v>
      </c>
      <c r="C85" s="106">
        <v>43861</v>
      </c>
      <c r="D85" s="104" t="s">
        <v>499</v>
      </c>
      <c r="E85" s="104"/>
      <c r="F85" s="104"/>
      <c r="G85" s="104"/>
      <c r="H85" s="104" t="s">
        <v>362</v>
      </c>
      <c r="I85" s="109"/>
      <c r="J85" s="109">
        <v>10000</v>
      </c>
      <c r="K85" s="104" t="s">
        <v>503</v>
      </c>
      <c r="L85" s="108" t="s">
        <v>503</v>
      </c>
      <c r="M85" s="104"/>
    </row>
    <row r="86" spans="2:13" x14ac:dyDescent="0.25">
      <c r="B86" s="104" t="str">
        <f>IF(C86="","",VLOOKUP(MONTH(C86),BASE!$Q$6:$R$17,2,FALSE))</f>
        <v>Janvier</v>
      </c>
      <c r="C86" s="106">
        <v>43861</v>
      </c>
      <c r="D86" s="104" t="s">
        <v>499</v>
      </c>
      <c r="E86" s="104"/>
      <c r="F86" s="104"/>
      <c r="G86" s="104"/>
      <c r="H86" s="104" t="s">
        <v>363</v>
      </c>
      <c r="I86" s="109"/>
      <c r="J86" s="109">
        <v>15000</v>
      </c>
      <c r="K86" s="104" t="s">
        <v>503</v>
      </c>
      <c r="L86" s="108" t="s">
        <v>504</v>
      </c>
      <c r="M86" s="104"/>
    </row>
    <row r="87" spans="2:13" x14ac:dyDescent="0.25">
      <c r="B87" s="104" t="str">
        <f>IF(C87="","",VLOOKUP(MONTH(C87),BASE!$Q$6:$R$17,2,FALSE))</f>
        <v>Janvier</v>
      </c>
      <c r="C87" s="106">
        <v>43861</v>
      </c>
      <c r="D87" s="104" t="s">
        <v>499</v>
      </c>
      <c r="E87" s="104"/>
      <c r="F87" s="104"/>
      <c r="G87" s="104"/>
      <c r="H87" s="104" t="s">
        <v>364</v>
      </c>
      <c r="I87" s="109"/>
      <c r="J87" s="109">
        <v>30000</v>
      </c>
      <c r="K87" s="104" t="s">
        <v>503</v>
      </c>
      <c r="L87" s="108" t="s">
        <v>503</v>
      </c>
      <c r="M87" s="104"/>
    </row>
    <row r="88" spans="2:13" x14ac:dyDescent="0.25">
      <c r="B88" s="104" t="str">
        <f>IF(C88="","",VLOOKUP(MONTH(C88),BASE!$Q$6:$R$17,2,FALSE))</f>
        <v>Janvier</v>
      </c>
      <c r="C88" s="106">
        <v>43861</v>
      </c>
      <c r="D88" s="104" t="s">
        <v>499</v>
      </c>
      <c r="E88" s="104"/>
      <c r="F88" s="104"/>
      <c r="G88" s="104"/>
      <c r="H88" s="104" t="s">
        <v>365</v>
      </c>
      <c r="I88" s="109"/>
      <c r="J88" s="109">
        <v>500000</v>
      </c>
      <c r="K88" s="104" t="s">
        <v>503</v>
      </c>
      <c r="L88" s="108" t="s">
        <v>503</v>
      </c>
      <c r="M88" s="104"/>
    </row>
    <row r="89" spans="2:13" x14ac:dyDescent="0.25">
      <c r="B89" s="104" t="str">
        <f>IF(C89="","",VLOOKUP(MONTH(C89),BASE!$Q$6:$R$17,2,FALSE))</f>
        <v>Janvier</v>
      </c>
      <c r="C89" s="106">
        <v>43861</v>
      </c>
      <c r="D89" s="104" t="s">
        <v>499</v>
      </c>
      <c r="E89" s="104"/>
      <c r="F89" s="104"/>
      <c r="G89" s="104"/>
      <c r="H89" s="104" t="s">
        <v>366</v>
      </c>
      <c r="I89" s="109"/>
      <c r="J89" s="109">
        <v>225000</v>
      </c>
      <c r="K89" s="104" t="s">
        <v>503</v>
      </c>
      <c r="L89" s="108" t="s">
        <v>503</v>
      </c>
      <c r="M89" s="104"/>
    </row>
    <row r="90" spans="2:13" x14ac:dyDescent="0.25">
      <c r="B90" s="104" t="str">
        <f>IF(C90="","",VLOOKUP(MONTH(C90),BASE!$Q$6:$R$17,2,FALSE))</f>
        <v>Janvier</v>
      </c>
      <c r="C90" s="106">
        <v>43861</v>
      </c>
      <c r="D90" s="104" t="s">
        <v>499</v>
      </c>
      <c r="E90" s="104"/>
      <c r="F90" s="104"/>
      <c r="G90" s="104"/>
      <c r="H90" s="104" t="s">
        <v>327</v>
      </c>
      <c r="I90" s="109"/>
      <c r="J90" s="109">
        <v>5000</v>
      </c>
      <c r="K90" s="104" t="s">
        <v>503</v>
      </c>
      <c r="L90" s="108" t="s">
        <v>503</v>
      </c>
      <c r="M90" s="104"/>
    </row>
    <row r="91" spans="2:13" x14ac:dyDescent="0.25">
      <c r="B91" s="104" t="str">
        <f>IF(C91="","",VLOOKUP(MONTH(C91),BASE!$Q$6:$R$17,2,FALSE))</f>
        <v>Janvier</v>
      </c>
      <c r="C91" s="106">
        <v>43861</v>
      </c>
      <c r="D91" s="104" t="s">
        <v>498</v>
      </c>
      <c r="E91" s="104"/>
      <c r="F91" s="104"/>
      <c r="G91" s="104"/>
      <c r="H91" s="104" t="s">
        <v>429</v>
      </c>
      <c r="I91" s="109">
        <v>77760</v>
      </c>
      <c r="J91" s="109"/>
      <c r="K91" s="104" t="s">
        <v>529</v>
      </c>
      <c r="L91" s="110" t="s">
        <v>529</v>
      </c>
      <c r="M91" s="104"/>
    </row>
    <row r="92" spans="2:13" x14ac:dyDescent="0.25">
      <c r="B92" s="104" t="str">
        <f>IF(C92="","",VLOOKUP(MONTH(C92),BASE!$Q$6:$R$17,2,FALSE))</f>
        <v>Janvier</v>
      </c>
      <c r="C92" s="106">
        <v>43861</v>
      </c>
      <c r="D92" s="104" t="s">
        <v>499</v>
      </c>
      <c r="E92" s="104"/>
      <c r="F92" s="104"/>
      <c r="G92" s="104"/>
      <c r="H92" s="104" t="s">
        <v>430</v>
      </c>
      <c r="I92" s="109"/>
      <c r="J92" s="109">
        <v>11000</v>
      </c>
      <c r="K92" s="104" t="s">
        <v>529</v>
      </c>
      <c r="L92" s="110" t="s">
        <v>529</v>
      </c>
      <c r="M92" s="104"/>
    </row>
    <row r="93" spans="2:13" x14ac:dyDescent="0.25">
      <c r="B93" s="104" t="str">
        <f>IF(C93="","",VLOOKUP(MONTH(C93),BASE!$Q$6:$R$17,2,FALSE))</f>
        <v>Fevrier</v>
      </c>
      <c r="C93" s="106">
        <v>43862</v>
      </c>
      <c r="D93" s="104" t="s">
        <v>499</v>
      </c>
      <c r="E93" s="104"/>
      <c r="F93" s="104"/>
      <c r="G93" s="104"/>
      <c r="H93" s="104" t="s">
        <v>320</v>
      </c>
      <c r="I93" s="109"/>
      <c r="J93" s="109">
        <v>24000</v>
      </c>
      <c r="K93" s="104" t="s">
        <v>503</v>
      </c>
      <c r="L93" s="108" t="s">
        <v>503</v>
      </c>
      <c r="M93" s="104"/>
    </row>
    <row r="94" spans="2:13" x14ac:dyDescent="0.25">
      <c r="B94" s="104" t="str">
        <f>IF(C94="","",VLOOKUP(MONTH(C94),BASE!$Q$6:$R$17,2,FALSE))</f>
        <v>Fevrier</v>
      </c>
      <c r="C94" s="106">
        <v>43862</v>
      </c>
      <c r="D94" s="104" t="s">
        <v>499</v>
      </c>
      <c r="E94" s="104"/>
      <c r="F94" s="104"/>
      <c r="G94" s="104"/>
      <c r="H94" s="104" t="s">
        <v>367</v>
      </c>
      <c r="I94" s="109"/>
      <c r="J94" s="109">
        <v>15000</v>
      </c>
      <c r="K94" s="104" t="s">
        <v>503</v>
      </c>
      <c r="L94" s="108" t="s">
        <v>504</v>
      </c>
      <c r="M94" s="104"/>
    </row>
    <row r="95" spans="2:13" x14ac:dyDescent="0.25">
      <c r="B95" s="104" t="str">
        <f>IF(C95="","",VLOOKUP(MONTH(C95),BASE!$Q$6:$R$17,2,FALSE))</f>
        <v>Fevrier</v>
      </c>
      <c r="C95" s="112">
        <v>43862</v>
      </c>
      <c r="D95" s="104" t="s">
        <v>499</v>
      </c>
      <c r="E95" s="104"/>
      <c r="F95" s="104"/>
      <c r="G95" s="104"/>
      <c r="H95" s="104" t="s">
        <v>355</v>
      </c>
      <c r="I95" s="109"/>
      <c r="J95" s="109">
        <v>200000</v>
      </c>
      <c r="K95" s="104" t="s">
        <v>503</v>
      </c>
      <c r="L95" s="108" t="s">
        <v>506</v>
      </c>
      <c r="M95" s="104"/>
    </row>
    <row r="96" spans="2:13" x14ac:dyDescent="0.25">
      <c r="B96" s="104" t="str">
        <f>IF(C96="","",VLOOKUP(MONTH(C96),BASE!$Q$6:$R$17,2,FALSE))</f>
        <v>Fevrier</v>
      </c>
      <c r="C96" s="106">
        <v>43862</v>
      </c>
      <c r="D96" s="104" t="s">
        <v>499</v>
      </c>
      <c r="E96" s="104"/>
      <c r="F96" s="104"/>
      <c r="G96" s="104"/>
      <c r="H96" s="104" t="s">
        <v>368</v>
      </c>
      <c r="I96" s="109"/>
      <c r="J96" s="109">
        <v>480000</v>
      </c>
      <c r="K96" s="104" t="s">
        <v>503</v>
      </c>
      <c r="L96" s="108" t="s">
        <v>503</v>
      </c>
      <c r="M96" s="104"/>
    </row>
    <row r="97" spans="2:13" x14ac:dyDescent="0.25">
      <c r="B97" s="104" t="str">
        <f>IF(C97="","",VLOOKUP(MONTH(C97),BASE!$Q$6:$R$17,2,FALSE))</f>
        <v>Fevrier</v>
      </c>
      <c r="C97" s="106">
        <v>43862</v>
      </c>
      <c r="D97" s="104" t="s">
        <v>499</v>
      </c>
      <c r="E97" s="104"/>
      <c r="F97" s="104"/>
      <c r="G97" s="104"/>
      <c r="H97" s="104" t="s">
        <v>369</v>
      </c>
      <c r="I97" s="109"/>
      <c r="J97" s="109">
        <v>15000</v>
      </c>
      <c r="K97" s="104" t="s">
        <v>503</v>
      </c>
      <c r="L97" s="108" t="s">
        <v>504</v>
      </c>
      <c r="M97" s="104"/>
    </row>
    <row r="98" spans="2:13" x14ac:dyDescent="0.25">
      <c r="B98" s="104" t="str">
        <f>IF(C98="","",VLOOKUP(MONTH(C98),BASE!$Q$6:$R$17,2,FALSE))</f>
        <v>Fevrier</v>
      </c>
      <c r="C98" s="106">
        <v>43862</v>
      </c>
      <c r="D98" s="104" t="s">
        <v>499</v>
      </c>
      <c r="E98" s="104"/>
      <c r="F98" s="104"/>
      <c r="G98" s="104"/>
      <c r="H98" s="104" t="s">
        <v>327</v>
      </c>
      <c r="I98" s="109"/>
      <c r="J98" s="109">
        <v>5000</v>
      </c>
      <c r="K98" s="104" t="s">
        <v>503</v>
      </c>
      <c r="L98" s="108" t="s">
        <v>503</v>
      </c>
      <c r="M98" s="104"/>
    </row>
    <row r="99" spans="2:13" x14ac:dyDescent="0.25">
      <c r="B99" s="104" t="str">
        <f>IF(C99="","",VLOOKUP(MONTH(C99),BASE!$Q$6:$R$17,2,FALSE))</f>
        <v>Fevrier</v>
      </c>
      <c r="C99" s="106">
        <v>43864</v>
      </c>
      <c r="D99" s="104" t="s">
        <v>499</v>
      </c>
      <c r="E99" s="104"/>
      <c r="F99" s="104"/>
      <c r="G99" s="104"/>
      <c r="H99" s="104" t="s">
        <v>370</v>
      </c>
      <c r="I99" s="109"/>
      <c r="J99" s="109">
        <v>20000</v>
      </c>
      <c r="K99" s="104" t="s">
        <v>503</v>
      </c>
      <c r="L99" s="108" t="s">
        <v>506</v>
      </c>
      <c r="M99" s="104"/>
    </row>
    <row r="100" spans="2:13" x14ac:dyDescent="0.25">
      <c r="B100" s="104" t="str">
        <f>IF(C100="","",VLOOKUP(MONTH(C100),BASE!$Q$6:$R$17,2,FALSE))</f>
        <v>Fevrier</v>
      </c>
      <c r="C100" s="106">
        <v>43864</v>
      </c>
      <c r="D100" s="104" t="s">
        <v>499</v>
      </c>
      <c r="E100" s="104"/>
      <c r="F100" s="104"/>
      <c r="G100" s="104"/>
      <c r="H100" s="104" t="s">
        <v>371</v>
      </c>
      <c r="I100" s="109"/>
      <c r="J100" s="109">
        <v>2000</v>
      </c>
      <c r="K100" s="104" t="s">
        <v>503</v>
      </c>
      <c r="L100" s="108" t="s">
        <v>503</v>
      </c>
      <c r="M100" s="104"/>
    </row>
    <row r="101" spans="2:13" x14ac:dyDescent="0.25">
      <c r="B101" s="104" t="str">
        <f>IF(C101="","",VLOOKUP(MONTH(C101),BASE!$Q$6:$R$17,2,FALSE))</f>
        <v>Fevrier</v>
      </c>
      <c r="C101" s="106">
        <v>43864</v>
      </c>
      <c r="D101" s="104" t="s">
        <v>499</v>
      </c>
      <c r="E101" s="104"/>
      <c r="F101" s="104"/>
      <c r="G101" s="104"/>
      <c r="H101" s="104" t="s">
        <v>372</v>
      </c>
      <c r="I101" s="109"/>
      <c r="J101" s="109">
        <v>6500</v>
      </c>
      <c r="K101" s="104" t="s">
        <v>503</v>
      </c>
      <c r="L101" s="108" t="s">
        <v>506</v>
      </c>
      <c r="M101" s="104"/>
    </row>
    <row r="102" spans="2:13" x14ac:dyDescent="0.25">
      <c r="B102" s="104" t="str">
        <f>IF(C102="","",VLOOKUP(MONTH(C102),BASE!$Q$6:$R$17,2,FALSE))</f>
        <v>Fevrier</v>
      </c>
      <c r="C102" s="106">
        <v>43864</v>
      </c>
      <c r="D102" s="104" t="s">
        <v>499</v>
      </c>
      <c r="E102" s="104"/>
      <c r="F102" s="104"/>
      <c r="G102" s="104"/>
      <c r="H102" s="104" t="s">
        <v>373</v>
      </c>
      <c r="I102" s="109"/>
      <c r="J102" s="109">
        <v>50000</v>
      </c>
      <c r="K102" s="104" t="s">
        <v>503</v>
      </c>
      <c r="L102" s="108" t="s">
        <v>503</v>
      </c>
      <c r="M102" s="104"/>
    </row>
    <row r="103" spans="2:13" x14ac:dyDescent="0.25">
      <c r="B103" s="104" t="str">
        <f>IF(C103="","",VLOOKUP(MONTH(C103),BASE!$Q$6:$R$17,2,FALSE))</f>
        <v>Fevrier</v>
      </c>
      <c r="C103" s="106">
        <v>43864</v>
      </c>
      <c r="D103" s="104" t="s">
        <v>498</v>
      </c>
      <c r="E103" s="104"/>
      <c r="F103" s="104"/>
      <c r="G103" s="104"/>
      <c r="H103" s="104" t="s">
        <v>374</v>
      </c>
      <c r="I103" s="109">
        <v>30000</v>
      </c>
      <c r="J103" s="109"/>
      <c r="K103" s="104" t="s">
        <v>503</v>
      </c>
      <c r="L103" s="108" t="s">
        <v>503</v>
      </c>
      <c r="M103" s="104"/>
    </row>
    <row r="104" spans="2:13" x14ac:dyDescent="0.25">
      <c r="B104" s="104" t="str">
        <f>IF(C104="","",VLOOKUP(MONTH(C104),BASE!$Q$6:$R$17,2,FALSE))</f>
        <v>Fevrier</v>
      </c>
      <c r="C104" s="106">
        <v>43864</v>
      </c>
      <c r="D104" s="104" t="s">
        <v>499</v>
      </c>
      <c r="E104" s="104"/>
      <c r="F104" s="104"/>
      <c r="G104" s="104"/>
      <c r="H104" s="104" t="s">
        <v>375</v>
      </c>
      <c r="I104" s="109"/>
      <c r="J104" s="109">
        <v>5500</v>
      </c>
      <c r="K104" s="104" t="s">
        <v>503</v>
      </c>
      <c r="L104" s="108" t="s">
        <v>504</v>
      </c>
      <c r="M104" s="104"/>
    </row>
    <row r="105" spans="2:13" x14ac:dyDescent="0.25">
      <c r="B105" s="104" t="str">
        <f>IF(C105="","",VLOOKUP(MONTH(C105),BASE!$Q$6:$R$17,2,FALSE))</f>
        <v>Fevrier</v>
      </c>
      <c r="C105" s="106">
        <v>43864</v>
      </c>
      <c r="D105" s="104" t="s">
        <v>499</v>
      </c>
      <c r="E105" s="104"/>
      <c r="F105" s="104"/>
      <c r="G105" s="104"/>
      <c r="H105" s="104" t="s">
        <v>376</v>
      </c>
      <c r="I105" s="109"/>
      <c r="J105" s="109">
        <v>200000</v>
      </c>
      <c r="K105" s="104" t="s">
        <v>503</v>
      </c>
      <c r="L105" s="108" t="s">
        <v>504</v>
      </c>
      <c r="M105" s="104"/>
    </row>
    <row r="106" spans="2:13" x14ac:dyDescent="0.25">
      <c r="B106" s="104" t="str">
        <f>IF(C106="","",VLOOKUP(MONTH(C106),BASE!$Q$6:$R$17,2,FALSE))</f>
        <v>Fevrier</v>
      </c>
      <c r="C106" s="106">
        <v>43865</v>
      </c>
      <c r="D106" s="104" t="s">
        <v>499</v>
      </c>
      <c r="E106" s="104"/>
      <c r="F106" s="104"/>
      <c r="G106" s="104"/>
      <c r="H106" s="104" t="s">
        <v>377</v>
      </c>
      <c r="I106" s="109"/>
      <c r="J106" s="109">
        <v>22000</v>
      </c>
      <c r="K106" s="104" t="s">
        <v>503</v>
      </c>
      <c r="L106" s="108" t="s">
        <v>503</v>
      </c>
      <c r="M106" s="104"/>
    </row>
    <row r="107" spans="2:13" x14ac:dyDescent="0.25">
      <c r="B107" s="104" t="str">
        <f>IF(C107="","",VLOOKUP(MONTH(C107),BASE!$Q$6:$R$17,2,FALSE))</f>
        <v>Fevrier</v>
      </c>
      <c r="C107" s="106">
        <v>43865</v>
      </c>
      <c r="D107" s="104" t="s">
        <v>499</v>
      </c>
      <c r="E107" s="104"/>
      <c r="F107" s="104"/>
      <c r="G107" s="104"/>
      <c r="H107" s="104" t="s">
        <v>378</v>
      </c>
      <c r="I107" s="109"/>
      <c r="J107" s="109">
        <v>2400</v>
      </c>
      <c r="K107" s="104" t="s">
        <v>503</v>
      </c>
      <c r="L107" s="108" t="s">
        <v>503</v>
      </c>
      <c r="M107" s="104"/>
    </row>
    <row r="108" spans="2:13" x14ac:dyDescent="0.25">
      <c r="B108" s="104" t="str">
        <f>IF(C108="","",VLOOKUP(MONTH(C108),BASE!$Q$6:$R$17,2,FALSE))</f>
        <v>Fevrier</v>
      </c>
      <c r="C108" s="106">
        <v>43865</v>
      </c>
      <c r="D108" s="104" t="s">
        <v>499</v>
      </c>
      <c r="E108" s="104"/>
      <c r="F108" s="104"/>
      <c r="G108" s="104"/>
      <c r="H108" s="104" t="s">
        <v>378</v>
      </c>
      <c r="I108" s="109"/>
      <c r="J108" s="109">
        <v>2400</v>
      </c>
      <c r="K108" s="104" t="s">
        <v>503</v>
      </c>
      <c r="L108" s="108" t="s">
        <v>503</v>
      </c>
      <c r="M108" s="104"/>
    </row>
    <row r="109" spans="2:13" x14ac:dyDescent="0.25">
      <c r="B109" s="104" t="str">
        <f>IF(C109="","",VLOOKUP(MONTH(C109),BASE!$Q$6:$R$17,2,FALSE))</f>
        <v>Fevrier</v>
      </c>
      <c r="C109" s="106">
        <v>43865</v>
      </c>
      <c r="D109" s="104" t="s">
        <v>499</v>
      </c>
      <c r="E109" s="104"/>
      <c r="F109" s="104"/>
      <c r="G109" s="104"/>
      <c r="H109" s="104" t="s">
        <v>379</v>
      </c>
      <c r="I109" s="109"/>
      <c r="J109" s="109">
        <v>24000</v>
      </c>
      <c r="K109" s="104" t="s">
        <v>503</v>
      </c>
      <c r="L109" s="108" t="s">
        <v>503</v>
      </c>
      <c r="M109" s="104"/>
    </row>
    <row r="110" spans="2:13" x14ac:dyDescent="0.25">
      <c r="B110" s="104" t="str">
        <f>IF(C110="","",VLOOKUP(MONTH(C110),BASE!$Q$6:$R$17,2,FALSE))</f>
        <v>Fevrier</v>
      </c>
      <c r="C110" s="106">
        <v>43865</v>
      </c>
      <c r="D110" s="104" t="s">
        <v>499</v>
      </c>
      <c r="E110" s="104"/>
      <c r="F110" s="104"/>
      <c r="G110" s="104"/>
      <c r="H110" s="104" t="s">
        <v>380</v>
      </c>
      <c r="I110" s="109"/>
      <c r="J110" s="109">
        <v>30000</v>
      </c>
      <c r="K110" s="104" t="s">
        <v>503</v>
      </c>
      <c r="L110" s="108" t="s">
        <v>504</v>
      </c>
      <c r="M110" s="104"/>
    </row>
    <row r="111" spans="2:13" x14ac:dyDescent="0.25">
      <c r="B111" s="104" t="str">
        <f>IF(C111="","",VLOOKUP(MONTH(C111),BASE!$Q$6:$R$17,2,FALSE))</f>
        <v>Fevrier</v>
      </c>
      <c r="C111" s="106">
        <v>43865</v>
      </c>
      <c r="D111" s="104" t="s">
        <v>499</v>
      </c>
      <c r="E111" s="104"/>
      <c r="F111" s="104"/>
      <c r="G111" s="104"/>
      <c r="H111" s="104" t="s">
        <v>381</v>
      </c>
      <c r="I111" s="109"/>
      <c r="J111" s="109">
        <v>5000</v>
      </c>
      <c r="K111" s="104" t="s">
        <v>503</v>
      </c>
      <c r="L111" s="108" t="s">
        <v>503</v>
      </c>
      <c r="M111" s="104"/>
    </row>
    <row r="112" spans="2:13" x14ac:dyDescent="0.25">
      <c r="B112" s="104" t="str">
        <f>IF(C112="","",VLOOKUP(MONTH(C112),BASE!$Q$6:$R$17,2,FALSE))</f>
        <v>Fevrier</v>
      </c>
      <c r="C112" s="106">
        <v>43865</v>
      </c>
      <c r="D112" s="104" t="s">
        <v>499</v>
      </c>
      <c r="E112" s="104"/>
      <c r="F112" s="104"/>
      <c r="G112" s="104"/>
      <c r="H112" s="104" t="s">
        <v>382</v>
      </c>
      <c r="I112" s="109"/>
      <c r="J112" s="109">
        <v>2000</v>
      </c>
      <c r="K112" s="104" t="s">
        <v>503</v>
      </c>
      <c r="L112" s="108" t="s">
        <v>503</v>
      </c>
      <c r="M112" s="104"/>
    </row>
    <row r="113" spans="2:13" x14ac:dyDescent="0.25">
      <c r="B113" s="104" t="str">
        <f>IF(C113="","",VLOOKUP(MONTH(C113),BASE!$Q$6:$R$17,2,FALSE))</f>
        <v>Fevrier</v>
      </c>
      <c r="C113" s="106">
        <v>43865</v>
      </c>
      <c r="D113" s="104" t="s">
        <v>499</v>
      </c>
      <c r="E113" s="104"/>
      <c r="F113" s="104"/>
      <c r="G113" s="104"/>
      <c r="H113" s="104" t="s">
        <v>383</v>
      </c>
      <c r="I113" s="109"/>
      <c r="J113" s="109">
        <v>22500</v>
      </c>
      <c r="K113" s="104" t="s">
        <v>503</v>
      </c>
      <c r="L113" s="108" t="s">
        <v>503</v>
      </c>
      <c r="M113" s="104"/>
    </row>
    <row r="114" spans="2:13" x14ac:dyDescent="0.25">
      <c r="B114" s="104" t="str">
        <f>IF(C114="","",VLOOKUP(MONTH(C114),BASE!$Q$6:$R$17,2,FALSE))</f>
        <v>Fevrier</v>
      </c>
      <c r="C114" s="106">
        <v>43865</v>
      </c>
      <c r="D114" s="104" t="s">
        <v>499</v>
      </c>
      <c r="E114" s="104"/>
      <c r="F114" s="104"/>
      <c r="G114" s="104"/>
      <c r="H114" s="104" t="s">
        <v>384</v>
      </c>
      <c r="I114" s="109"/>
      <c r="J114" s="109">
        <v>48000</v>
      </c>
      <c r="K114" s="104" t="s">
        <v>503</v>
      </c>
      <c r="L114" s="108" t="s">
        <v>503</v>
      </c>
      <c r="M114" s="104"/>
    </row>
    <row r="115" spans="2:13" x14ac:dyDescent="0.25">
      <c r="B115" s="104" t="str">
        <f>IF(C115="","",VLOOKUP(MONTH(C115),BASE!$Q$6:$R$17,2,FALSE))</f>
        <v>Fevrier</v>
      </c>
      <c r="C115" s="106">
        <v>43865</v>
      </c>
      <c r="D115" s="104" t="s">
        <v>499</v>
      </c>
      <c r="E115" s="104"/>
      <c r="F115" s="104"/>
      <c r="G115" s="104"/>
      <c r="H115" s="104" t="s">
        <v>385</v>
      </c>
      <c r="I115" s="109"/>
      <c r="J115" s="109">
        <v>40000</v>
      </c>
      <c r="K115" s="104" t="s">
        <v>503</v>
      </c>
      <c r="L115" s="108" t="s">
        <v>503</v>
      </c>
      <c r="M115" s="104"/>
    </row>
    <row r="116" spans="2:13" x14ac:dyDescent="0.25">
      <c r="B116" s="104" t="str">
        <f>IF(C116="","",VLOOKUP(MONTH(C116),BASE!$Q$6:$R$17,2,FALSE))</f>
        <v>Fevrier</v>
      </c>
      <c r="C116" s="106">
        <v>43865</v>
      </c>
      <c r="D116" s="104" t="s">
        <v>499</v>
      </c>
      <c r="E116" s="104"/>
      <c r="F116" s="104"/>
      <c r="G116" s="104"/>
      <c r="H116" s="104" t="s">
        <v>386</v>
      </c>
      <c r="I116" s="109"/>
      <c r="J116" s="109">
        <v>52000</v>
      </c>
      <c r="K116" s="104" t="s">
        <v>503</v>
      </c>
      <c r="L116" s="108" t="s">
        <v>503</v>
      </c>
      <c r="M116" s="104"/>
    </row>
    <row r="117" spans="2:13" x14ac:dyDescent="0.25">
      <c r="B117" s="104" t="str">
        <f>IF(C117="","",VLOOKUP(MONTH(C117),BASE!$Q$6:$R$17,2,FALSE))</f>
        <v>Fevrier</v>
      </c>
      <c r="C117" s="106">
        <v>43865</v>
      </c>
      <c r="D117" s="104" t="s">
        <v>499</v>
      </c>
      <c r="E117" s="104"/>
      <c r="F117" s="104"/>
      <c r="G117" s="104"/>
      <c r="H117" s="104" t="s">
        <v>387</v>
      </c>
      <c r="I117" s="109"/>
      <c r="J117" s="109">
        <v>92500</v>
      </c>
      <c r="K117" s="104" t="s">
        <v>503</v>
      </c>
      <c r="L117" s="108" t="s">
        <v>503</v>
      </c>
      <c r="M117" s="104"/>
    </row>
    <row r="118" spans="2:13" x14ac:dyDescent="0.25">
      <c r="B118" s="104" t="str">
        <f>IF(C118="","",VLOOKUP(MONTH(C118),BASE!$Q$6:$R$17,2,FALSE))</f>
        <v>Fevrier</v>
      </c>
      <c r="C118" s="106">
        <v>43865</v>
      </c>
      <c r="D118" s="104" t="s">
        <v>499</v>
      </c>
      <c r="E118" s="104"/>
      <c r="F118" s="104"/>
      <c r="G118" s="104"/>
      <c r="H118" s="104" t="s">
        <v>388</v>
      </c>
      <c r="I118" s="109"/>
      <c r="J118" s="109">
        <v>2000</v>
      </c>
      <c r="K118" s="104" t="s">
        <v>503</v>
      </c>
      <c r="L118" s="108" t="s">
        <v>503</v>
      </c>
      <c r="M118" s="104"/>
    </row>
    <row r="119" spans="2:13" x14ac:dyDescent="0.25">
      <c r="B119" s="104" t="str">
        <f>IF(C119="","",VLOOKUP(MONTH(C119),BASE!$Q$6:$R$17,2,FALSE))</f>
        <v>Fevrier</v>
      </c>
      <c r="C119" s="106">
        <v>43865</v>
      </c>
      <c r="D119" s="104" t="s">
        <v>499</v>
      </c>
      <c r="E119" s="104"/>
      <c r="F119" s="104"/>
      <c r="G119" s="104"/>
      <c r="H119" s="104" t="s">
        <v>389</v>
      </c>
      <c r="I119" s="109"/>
      <c r="J119" s="109">
        <v>152000</v>
      </c>
      <c r="K119" s="104" t="s">
        <v>503</v>
      </c>
      <c r="L119" s="108" t="s">
        <v>503</v>
      </c>
      <c r="M119" s="104"/>
    </row>
    <row r="120" spans="2:13" x14ac:dyDescent="0.25">
      <c r="B120" s="104" t="str">
        <f>IF(C120="","",VLOOKUP(MONTH(C120),BASE!$Q$6:$R$17,2,FALSE))</f>
        <v>Fevrier</v>
      </c>
      <c r="C120" s="106">
        <v>43865</v>
      </c>
      <c r="D120" s="104" t="s">
        <v>499</v>
      </c>
      <c r="E120" s="104"/>
      <c r="F120" s="104"/>
      <c r="G120" s="104"/>
      <c r="H120" s="104" t="s">
        <v>390</v>
      </c>
      <c r="I120" s="109"/>
      <c r="J120" s="109">
        <v>1500</v>
      </c>
      <c r="K120" s="104" t="s">
        <v>503</v>
      </c>
      <c r="L120" s="108" t="s">
        <v>503</v>
      </c>
      <c r="M120" s="104"/>
    </row>
    <row r="121" spans="2:13" x14ac:dyDescent="0.25">
      <c r="B121" s="104" t="str">
        <f>IF(C121="","",VLOOKUP(MONTH(C121),BASE!$Q$6:$R$17,2,FALSE))</f>
        <v>Fevrier</v>
      </c>
      <c r="C121" s="106">
        <v>43865</v>
      </c>
      <c r="D121" s="104" t="s">
        <v>499</v>
      </c>
      <c r="E121" s="104"/>
      <c r="F121" s="104"/>
      <c r="G121" s="104"/>
      <c r="H121" s="104" t="s">
        <v>391</v>
      </c>
      <c r="I121" s="109"/>
      <c r="J121" s="109">
        <v>10000</v>
      </c>
      <c r="K121" s="104" t="s">
        <v>503</v>
      </c>
      <c r="L121" s="108" t="s">
        <v>503</v>
      </c>
      <c r="M121" s="104"/>
    </row>
    <row r="122" spans="2:13" x14ac:dyDescent="0.25">
      <c r="B122" s="104" t="str">
        <f>IF(C122="","",VLOOKUP(MONTH(C122),BASE!$Q$6:$R$17,2,FALSE))</f>
        <v>Fevrier</v>
      </c>
      <c r="C122" s="106">
        <v>43865</v>
      </c>
      <c r="D122" s="104" t="s">
        <v>499</v>
      </c>
      <c r="E122" s="104"/>
      <c r="F122" s="104"/>
      <c r="G122" s="104"/>
      <c r="H122" s="104" t="s">
        <v>392</v>
      </c>
      <c r="I122" s="109"/>
      <c r="J122" s="109">
        <v>200000</v>
      </c>
      <c r="K122" s="104" t="s">
        <v>503</v>
      </c>
      <c r="L122" s="108" t="s">
        <v>503</v>
      </c>
      <c r="M122" s="104"/>
    </row>
    <row r="123" spans="2:13" x14ac:dyDescent="0.25">
      <c r="B123" s="104" t="str">
        <f>IF(C123="","",VLOOKUP(MONTH(C123),BASE!$Q$6:$R$17,2,FALSE))</f>
        <v>Fevrier</v>
      </c>
      <c r="C123" s="106">
        <v>43866</v>
      </c>
      <c r="D123" s="104" t="s">
        <v>499</v>
      </c>
      <c r="E123" s="104"/>
      <c r="F123" s="104"/>
      <c r="G123" s="104"/>
      <c r="H123" s="104" t="s">
        <v>393</v>
      </c>
      <c r="I123" s="109"/>
      <c r="J123" s="109">
        <v>100000</v>
      </c>
      <c r="K123" s="104" t="s">
        <v>503</v>
      </c>
      <c r="L123" s="108" t="s">
        <v>506</v>
      </c>
      <c r="M123" s="104"/>
    </row>
    <row r="124" spans="2:13" x14ac:dyDescent="0.25">
      <c r="B124" s="104" t="str">
        <f>IF(C124="","",VLOOKUP(MONTH(C124),BASE!$Q$6:$R$17,2,FALSE))</f>
        <v>Fevrier</v>
      </c>
      <c r="C124" s="106">
        <v>43866</v>
      </c>
      <c r="D124" s="104" t="s">
        <v>499</v>
      </c>
      <c r="E124" s="104"/>
      <c r="F124" s="104"/>
      <c r="G124" s="104"/>
      <c r="H124" s="104" t="s">
        <v>394</v>
      </c>
      <c r="I124" s="109"/>
      <c r="J124" s="109">
        <v>60000</v>
      </c>
      <c r="K124" s="104" t="s">
        <v>503</v>
      </c>
      <c r="L124" s="108" t="s">
        <v>503</v>
      </c>
      <c r="M124" s="104"/>
    </row>
    <row r="125" spans="2:13" x14ac:dyDescent="0.25">
      <c r="B125" s="104" t="str">
        <f>IF(C125="","",VLOOKUP(MONTH(C125),BASE!$Q$6:$R$17,2,FALSE))</f>
        <v>Fevrier</v>
      </c>
      <c r="C125" s="106">
        <v>43866</v>
      </c>
      <c r="D125" s="104" t="s">
        <v>499</v>
      </c>
      <c r="E125" s="104"/>
      <c r="F125" s="104"/>
      <c r="G125" s="104"/>
      <c r="H125" s="104" t="s">
        <v>395</v>
      </c>
      <c r="I125" s="109"/>
      <c r="J125" s="109">
        <v>10000</v>
      </c>
      <c r="K125" s="104" t="s">
        <v>503</v>
      </c>
      <c r="L125" s="108" t="s">
        <v>504</v>
      </c>
      <c r="M125" s="104"/>
    </row>
    <row r="126" spans="2:13" x14ac:dyDescent="0.25">
      <c r="B126" s="104" t="str">
        <f>IF(C126="","",VLOOKUP(MONTH(C126),BASE!$Q$6:$R$17,2,FALSE))</f>
        <v>Fevrier</v>
      </c>
      <c r="C126" s="106">
        <v>43866</v>
      </c>
      <c r="D126" s="104" t="s">
        <v>499</v>
      </c>
      <c r="E126" s="104"/>
      <c r="F126" s="104"/>
      <c r="G126" s="104"/>
      <c r="H126" s="104" t="s">
        <v>396</v>
      </c>
      <c r="I126" s="109"/>
      <c r="J126" s="109">
        <v>50000</v>
      </c>
      <c r="K126" s="104" t="s">
        <v>503</v>
      </c>
      <c r="L126" s="108" t="s">
        <v>506</v>
      </c>
      <c r="M126" s="104"/>
    </row>
    <row r="127" spans="2:13" x14ac:dyDescent="0.25">
      <c r="B127" s="104" t="str">
        <f>IF(C127="","",VLOOKUP(MONTH(C127),BASE!$Q$6:$R$17,2,FALSE))</f>
        <v>Fevrier</v>
      </c>
      <c r="C127" s="106">
        <v>43866</v>
      </c>
      <c r="D127" s="104" t="s">
        <v>499</v>
      </c>
      <c r="E127" s="104"/>
      <c r="F127" s="104"/>
      <c r="G127" s="104"/>
      <c r="H127" s="104" t="s">
        <v>397</v>
      </c>
      <c r="I127" s="109"/>
      <c r="J127" s="109">
        <v>24000</v>
      </c>
      <c r="K127" s="104" t="s">
        <v>503</v>
      </c>
      <c r="L127" s="108" t="s">
        <v>503</v>
      </c>
      <c r="M127" s="104"/>
    </row>
    <row r="128" spans="2:13" x14ac:dyDescent="0.25">
      <c r="B128" s="104" t="str">
        <f>IF(C128="","",VLOOKUP(MONTH(C128),BASE!$Q$6:$R$17,2,FALSE))</f>
        <v>Fevrier</v>
      </c>
      <c r="C128" s="106">
        <v>43866</v>
      </c>
      <c r="D128" s="104" t="s">
        <v>499</v>
      </c>
      <c r="E128" s="104"/>
      <c r="F128" s="104"/>
      <c r="G128" s="104"/>
      <c r="H128" s="104" t="s">
        <v>398</v>
      </c>
      <c r="I128" s="109"/>
      <c r="J128" s="109">
        <f>5*1250</f>
        <v>6250</v>
      </c>
      <c r="K128" s="104" t="s">
        <v>503</v>
      </c>
      <c r="L128" s="108" t="s">
        <v>503</v>
      </c>
      <c r="M128" s="104"/>
    </row>
    <row r="129" spans="2:13" x14ac:dyDescent="0.25">
      <c r="B129" s="104" t="str">
        <f>IF(C129="","",VLOOKUP(MONTH(C129),BASE!$Q$6:$R$17,2,FALSE))</f>
        <v>Fevrier</v>
      </c>
      <c r="C129" s="106">
        <v>43866</v>
      </c>
      <c r="D129" s="104" t="s">
        <v>499</v>
      </c>
      <c r="E129" s="104"/>
      <c r="F129" s="104"/>
      <c r="G129" s="104"/>
      <c r="H129" s="104" t="s">
        <v>399</v>
      </c>
      <c r="I129" s="109"/>
      <c r="J129" s="109">
        <v>8750</v>
      </c>
      <c r="K129" s="104" t="s">
        <v>503</v>
      </c>
      <c r="L129" s="108" t="s">
        <v>503</v>
      </c>
      <c r="M129" s="104"/>
    </row>
    <row r="130" spans="2:13" x14ac:dyDescent="0.25">
      <c r="B130" s="104" t="str">
        <f>IF(C130="","",VLOOKUP(MONTH(C130),BASE!$Q$6:$R$17,2,FALSE))</f>
        <v>Fevrier</v>
      </c>
      <c r="C130" s="106">
        <v>43866</v>
      </c>
      <c r="D130" s="104" t="s">
        <v>499</v>
      </c>
      <c r="E130" s="104"/>
      <c r="F130" s="104"/>
      <c r="G130" s="104"/>
      <c r="H130" s="104" t="s">
        <v>400</v>
      </c>
      <c r="I130" s="109"/>
      <c r="J130" s="109">
        <v>30000</v>
      </c>
      <c r="K130" s="104" t="s">
        <v>503</v>
      </c>
      <c r="L130" s="108" t="s">
        <v>503</v>
      </c>
      <c r="M130" s="104"/>
    </row>
    <row r="131" spans="2:13" x14ac:dyDescent="0.25">
      <c r="B131" s="104" t="str">
        <f>IF(C131="","",VLOOKUP(MONTH(C131),BASE!$Q$6:$R$17,2,FALSE))</f>
        <v>Fevrier</v>
      </c>
      <c r="C131" s="106">
        <v>43866</v>
      </c>
      <c r="D131" s="104" t="s">
        <v>499</v>
      </c>
      <c r="E131" s="104"/>
      <c r="F131" s="104"/>
      <c r="G131" s="104"/>
      <c r="H131" s="104" t="s">
        <v>401</v>
      </c>
      <c r="I131" s="109"/>
      <c r="J131" s="109">
        <v>10000</v>
      </c>
      <c r="K131" s="104" t="s">
        <v>503</v>
      </c>
      <c r="L131" s="108" t="s">
        <v>506</v>
      </c>
      <c r="M131" s="104"/>
    </row>
    <row r="132" spans="2:13" x14ac:dyDescent="0.25">
      <c r="B132" s="104" t="str">
        <f>IF(C132="","",VLOOKUP(MONTH(C132),BASE!$Q$6:$R$17,2,FALSE))</f>
        <v>Fevrier</v>
      </c>
      <c r="C132" s="106">
        <v>43866</v>
      </c>
      <c r="D132" s="104" t="s">
        <v>499</v>
      </c>
      <c r="E132" s="104"/>
      <c r="F132" s="104"/>
      <c r="G132" s="104"/>
      <c r="H132" s="104" t="s">
        <v>431</v>
      </c>
      <c r="I132" s="109"/>
      <c r="J132" s="109">
        <v>28000</v>
      </c>
      <c r="K132" s="104" t="s">
        <v>529</v>
      </c>
      <c r="L132" s="110" t="s">
        <v>529</v>
      </c>
      <c r="M132" s="104"/>
    </row>
    <row r="133" spans="2:13" x14ac:dyDescent="0.25">
      <c r="B133" s="104" t="str">
        <f>IF(C133="","",VLOOKUP(MONTH(C133),BASE!$Q$6:$R$17,2,FALSE))</f>
        <v>Fevrier</v>
      </c>
      <c r="C133" s="106">
        <v>43866</v>
      </c>
      <c r="D133" s="104" t="s">
        <v>499</v>
      </c>
      <c r="E133" s="104"/>
      <c r="F133" s="104"/>
      <c r="G133" s="104"/>
      <c r="H133" s="104" t="s">
        <v>428</v>
      </c>
      <c r="I133" s="109"/>
      <c r="J133" s="109">
        <v>30000</v>
      </c>
      <c r="K133" s="104" t="s">
        <v>529</v>
      </c>
      <c r="L133" s="110" t="s">
        <v>529</v>
      </c>
      <c r="M133" s="104"/>
    </row>
    <row r="134" spans="2:13" x14ac:dyDescent="0.25">
      <c r="B134" s="104" t="str">
        <f>IF(C134="","",VLOOKUP(MONTH(C134),BASE!$Q$6:$R$17,2,FALSE))</f>
        <v>Fevrier</v>
      </c>
      <c r="C134" s="106">
        <v>43867</v>
      </c>
      <c r="D134" s="104" t="s">
        <v>499</v>
      </c>
      <c r="E134" s="104"/>
      <c r="F134" s="104"/>
      <c r="G134" s="104"/>
      <c r="H134" s="104" t="s">
        <v>402</v>
      </c>
      <c r="I134" s="109"/>
      <c r="J134" s="109">
        <v>10000</v>
      </c>
      <c r="K134" s="104" t="s">
        <v>503</v>
      </c>
      <c r="L134" s="108" t="s">
        <v>504</v>
      </c>
      <c r="M134" s="104"/>
    </row>
    <row r="135" spans="2:13" x14ac:dyDescent="0.25">
      <c r="B135" s="104" t="str">
        <f>IF(C135="","",VLOOKUP(MONTH(C135),BASE!$Q$6:$R$17,2,FALSE))</f>
        <v>Fevrier</v>
      </c>
      <c r="C135" s="106">
        <v>43867</v>
      </c>
      <c r="D135" s="104" t="s">
        <v>499</v>
      </c>
      <c r="E135" s="104"/>
      <c r="F135" s="104"/>
      <c r="G135" s="104"/>
      <c r="H135" s="104" t="s">
        <v>348</v>
      </c>
      <c r="I135" s="109"/>
      <c r="J135" s="109">
        <v>30000</v>
      </c>
      <c r="K135" s="104" t="s">
        <v>503</v>
      </c>
      <c r="L135" s="108" t="s">
        <v>504</v>
      </c>
      <c r="M135" s="104"/>
    </row>
    <row r="136" spans="2:13" x14ac:dyDescent="0.25">
      <c r="B136" s="104" t="str">
        <f>IF(C136="","",VLOOKUP(MONTH(C136),BASE!$Q$6:$R$17,2,FALSE))</f>
        <v>Fevrier</v>
      </c>
      <c r="C136" s="106">
        <v>43867</v>
      </c>
      <c r="D136" s="104" t="s">
        <v>499</v>
      </c>
      <c r="E136" s="104"/>
      <c r="F136" s="104"/>
      <c r="G136" s="104"/>
      <c r="H136" s="104" t="s">
        <v>403</v>
      </c>
      <c r="I136" s="109"/>
      <c r="J136" s="109">
        <v>1000</v>
      </c>
      <c r="K136" s="104" t="s">
        <v>503</v>
      </c>
      <c r="L136" s="108" t="s">
        <v>504</v>
      </c>
      <c r="M136" s="104"/>
    </row>
    <row r="137" spans="2:13" x14ac:dyDescent="0.25">
      <c r="B137" s="104" t="str">
        <f>IF(C137="","",VLOOKUP(MONTH(C137),BASE!$Q$6:$R$17,2,FALSE))</f>
        <v>Fevrier</v>
      </c>
      <c r="C137" s="106">
        <v>43867</v>
      </c>
      <c r="D137" s="104" t="s">
        <v>498</v>
      </c>
      <c r="E137" s="104"/>
      <c r="F137" s="104"/>
      <c r="G137" s="104"/>
      <c r="H137" s="104" t="s">
        <v>345</v>
      </c>
      <c r="I137" s="109">
        <v>4000000</v>
      </c>
      <c r="J137" s="109"/>
      <c r="K137" s="104" t="s">
        <v>503</v>
      </c>
      <c r="L137" s="108" t="s">
        <v>503</v>
      </c>
      <c r="M137" s="104"/>
    </row>
    <row r="138" spans="2:13" x14ac:dyDescent="0.25">
      <c r="B138" s="104" t="str">
        <f>IF(C138="","",VLOOKUP(MONTH(C138),BASE!$Q$6:$R$17,2,FALSE))</f>
        <v>Fevrier</v>
      </c>
      <c r="C138" s="106">
        <v>43867</v>
      </c>
      <c r="D138" s="104" t="s">
        <v>499</v>
      </c>
      <c r="E138" s="104"/>
      <c r="F138" s="104"/>
      <c r="G138" s="104"/>
      <c r="H138" s="104" t="s">
        <v>404</v>
      </c>
      <c r="I138" s="109"/>
      <c r="J138" s="109">
        <v>3350000</v>
      </c>
      <c r="K138" s="104" t="s">
        <v>503</v>
      </c>
      <c r="L138" s="108" t="s">
        <v>503</v>
      </c>
      <c r="M138" s="104"/>
    </row>
    <row r="139" spans="2:13" x14ac:dyDescent="0.25">
      <c r="B139" s="104" t="str">
        <f>IF(C139="","",VLOOKUP(MONTH(C139),BASE!$Q$6:$R$17,2,FALSE))</f>
        <v>Fevrier</v>
      </c>
      <c r="C139" s="106">
        <v>43867</v>
      </c>
      <c r="D139" s="104" t="s">
        <v>499</v>
      </c>
      <c r="E139" s="104"/>
      <c r="F139" s="104"/>
      <c r="G139" s="104"/>
      <c r="H139" s="104" t="s">
        <v>405</v>
      </c>
      <c r="I139" s="109"/>
      <c r="J139" s="109">
        <v>300000</v>
      </c>
      <c r="K139" s="104" t="s">
        <v>503</v>
      </c>
      <c r="L139" s="108" t="s">
        <v>503</v>
      </c>
      <c r="M139" s="104"/>
    </row>
    <row r="140" spans="2:13" x14ac:dyDescent="0.25">
      <c r="B140" s="104" t="str">
        <f>IF(C140="","",VLOOKUP(MONTH(C140),BASE!$Q$6:$R$17,2,FALSE))</f>
        <v>Fevrier</v>
      </c>
      <c r="C140" s="106">
        <v>43867</v>
      </c>
      <c r="D140" s="104" t="s">
        <v>499</v>
      </c>
      <c r="E140" s="104"/>
      <c r="F140" s="104"/>
      <c r="G140" s="104"/>
      <c r="H140" s="104" t="s">
        <v>406</v>
      </c>
      <c r="I140" s="109"/>
      <c r="J140" s="109">
        <v>20000</v>
      </c>
      <c r="K140" s="104" t="s">
        <v>503</v>
      </c>
      <c r="L140" s="108" t="s">
        <v>503</v>
      </c>
      <c r="M140" s="104"/>
    </row>
    <row r="141" spans="2:13" x14ac:dyDescent="0.25">
      <c r="B141" s="104" t="str">
        <f>IF(C141="","",VLOOKUP(MONTH(C141),BASE!$Q$6:$R$17,2,FALSE))</f>
        <v>Fevrier</v>
      </c>
      <c r="C141" s="106">
        <v>43867</v>
      </c>
      <c r="D141" s="104" t="s">
        <v>499</v>
      </c>
      <c r="E141" s="104"/>
      <c r="F141" s="104"/>
      <c r="G141" s="104"/>
      <c r="H141" s="104" t="s">
        <v>407</v>
      </c>
      <c r="I141" s="109"/>
      <c r="J141" s="109">
        <v>20000</v>
      </c>
      <c r="K141" s="104" t="s">
        <v>503</v>
      </c>
      <c r="L141" s="108" t="s">
        <v>504</v>
      </c>
      <c r="M141" s="104"/>
    </row>
    <row r="142" spans="2:13" x14ac:dyDescent="0.25">
      <c r="B142" s="104" t="str">
        <f>IF(C142="","",VLOOKUP(MONTH(C142),BASE!$Q$6:$R$17,2,FALSE))</f>
        <v>Fevrier</v>
      </c>
      <c r="C142" s="106">
        <v>43867</v>
      </c>
      <c r="D142" s="104" t="s">
        <v>499</v>
      </c>
      <c r="E142" s="104"/>
      <c r="F142" s="104"/>
      <c r="G142" s="104"/>
      <c r="H142" s="104" t="s">
        <v>408</v>
      </c>
      <c r="I142" s="109"/>
      <c r="J142" s="109">
        <v>225000</v>
      </c>
      <c r="K142" s="104" t="s">
        <v>503</v>
      </c>
      <c r="L142" s="108" t="s">
        <v>503</v>
      </c>
      <c r="M142" s="104"/>
    </row>
    <row r="143" spans="2:13" x14ac:dyDescent="0.25">
      <c r="B143" s="104" t="str">
        <f>IF(C143="","",VLOOKUP(MONTH(C143),BASE!$Q$6:$R$17,2,FALSE))</f>
        <v>Fevrier</v>
      </c>
      <c r="C143" s="106">
        <v>43867</v>
      </c>
      <c r="D143" s="104" t="s">
        <v>499</v>
      </c>
      <c r="E143" s="104"/>
      <c r="F143" s="104"/>
      <c r="G143" s="104"/>
      <c r="H143" s="104" t="s">
        <v>409</v>
      </c>
      <c r="I143" s="109"/>
      <c r="J143" s="109">
        <v>10000</v>
      </c>
      <c r="K143" s="104" t="s">
        <v>503</v>
      </c>
      <c r="L143" s="108" t="s">
        <v>504</v>
      </c>
      <c r="M143" s="104"/>
    </row>
    <row r="144" spans="2:13" x14ac:dyDescent="0.25">
      <c r="B144" s="104" t="str">
        <f>IF(C144="","",VLOOKUP(MONTH(C144),BASE!$Q$6:$R$17,2,FALSE))</f>
        <v>Fevrier</v>
      </c>
      <c r="C144" s="106">
        <v>43867</v>
      </c>
      <c r="D144" s="104" t="s">
        <v>499</v>
      </c>
      <c r="E144" s="104"/>
      <c r="F144" s="104"/>
      <c r="G144" s="104"/>
      <c r="H144" s="104" t="s">
        <v>410</v>
      </c>
      <c r="I144" s="109"/>
      <c r="J144" s="109">
        <v>4000</v>
      </c>
      <c r="K144" s="104" t="s">
        <v>503</v>
      </c>
      <c r="L144" s="108" t="s">
        <v>503</v>
      </c>
      <c r="M144" s="104"/>
    </row>
    <row r="145" spans="2:13" x14ac:dyDescent="0.25">
      <c r="B145" s="104" t="str">
        <f>IF(C145="","",VLOOKUP(MONTH(C145),BASE!$Q$6:$R$17,2,FALSE))</f>
        <v>Fevrier</v>
      </c>
      <c r="C145" s="106">
        <v>43867</v>
      </c>
      <c r="D145" s="104" t="s">
        <v>499</v>
      </c>
      <c r="E145" s="104"/>
      <c r="F145" s="104"/>
      <c r="G145" s="104"/>
      <c r="H145" s="104" t="s">
        <v>411</v>
      </c>
      <c r="I145" s="109"/>
      <c r="J145" s="109">
        <v>30000</v>
      </c>
      <c r="K145" s="104" t="s">
        <v>503</v>
      </c>
      <c r="L145" s="108" t="s">
        <v>506</v>
      </c>
      <c r="M145" s="104"/>
    </row>
    <row r="146" spans="2:13" x14ac:dyDescent="0.25">
      <c r="B146" s="104" t="str">
        <f>IF(C146="","",VLOOKUP(MONTH(C146),BASE!$Q$6:$R$17,2,FALSE))</f>
        <v>Fevrier</v>
      </c>
      <c r="C146" s="106">
        <v>43867</v>
      </c>
      <c r="D146" s="104" t="s">
        <v>499</v>
      </c>
      <c r="E146" s="104"/>
      <c r="F146" s="104"/>
      <c r="G146" s="104"/>
      <c r="H146" s="104" t="s">
        <v>412</v>
      </c>
      <c r="I146" s="109"/>
      <c r="J146" s="109">
        <v>100000</v>
      </c>
      <c r="K146" s="104" t="s">
        <v>503</v>
      </c>
      <c r="L146" s="108" t="s">
        <v>506</v>
      </c>
      <c r="M146" s="104"/>
    </row>
    <row r="147" spans="2:13" x14ac:dyDescent="0.25">
      <c r="B147" s="104" t="str">
        <f>IF(C147="","",VLOOKUP(MONTH(C147),BASE!$Q$6:$R$17,2,FALSE))</f>
        <v>Fevrier</v>
      </c>
      <c r="C147" s="106">
        <v>43867</v>
      </c>
      <c r="D147" s="104" t="s">
        <v>499</v>
      </c>
      <c r="E147" s="104"/>
      <c r="F147" s="104"/>
      <c r="G147" s="104"/>
      <c r="H147" s="104" t="s">
        <v>413</v>
      </c>
      <c r="I147" s="109"/>
      <c r="J147" s="109">
        <v>30000</v>
      </c>
      <c r="K147" s="104" t="s">
        <v>503</v>
      </c>
      <c r="L147" s="108" t="s">
        <v>503</v>
      </c>
      <c r="M147" s="104"/>
    </row>
    <row r="148" spans="2:13" x14ac:dyDescent="0.25">
      <c r="B148" s="104" t="str">
        <f>IF(C148="","",VLOOKUP(MONTH(C148),BASE!$Q$6:$R$17,2,FALSE))</f>
        <v>Fevrier</v>
      </c>
      <c r="C148" s="106">
        <v>43867</v>
      </c>
      <c r="D148" s="104" t="s">
        <v>499</v>
      </c>
      <c r="E148" s="104"/>
      <c r="F148" s="104"/>
      <c r="G148" s="104"/>
      <c r="H148" s="104" t="s">
        <v>414</v>
      </c>
      <c r="I148" s="109"/>
      <c r="J148" s="109">
        <v>20000</v>
      </c>
      <c r="K148" s="104" t="s">
        <v>503</v>
      </c>
      <c r="L148" s="108" t="s">
        <v>504</v>
      </c>
      <c r="M148" s="104"/>
    </row>
    <row r="149" spans="2:13" x14ac:dyDescent="0.25">
      <c r="B149" s="104" t="str">
        <f>IF(C149="","",VLOOKUP(MONTH(C149),BASE!$Q$6:$R$17,2,FALSE))</f>
        <v>Fevrier</v>
      </c>
      <c r="C149" s="106">
        <v>43867</v>
      </c>
      <c r="D149" s="104" t="s">
        <v>499</v>
      </c>
      <c r="E149" s="104"/>
      <c r="F149" s="104"/>
      <c r="G149" s="104"/>
      <c r="H149" s="104" t="s">
        <v>415</v>
      </c>
      <c r="I149" s="109"/>
      <c r="J149" s="109">
        <v>20000</v>
      </c>
      <c r="K149" s="104" t="s">
        <v>503</v>
      </c>
      <c r="L149" s="108" t="s">
        <v>503</v>
      </c>
      <c r="M149" s="104"/>
    </row>
    <row r="150" spans="2:13" x14ac:dyDescent="0.25">
      <c r="B150" s="104" t="str">
        <f>IF(C150="","",VLOOKUP(MONTH(C150),BASE!$Q$6:$R$17,2,FALSE))</f>
        <v>Fevrier</v>
      </c>
      <c r="C150" s="106">
        <v>43867</v>
      </c>
      <c r="D150" s="104" t="s">
        <v>499</v>
      </c>
      <c r="E150" s="104"/>
      <c r="F150" s="104"/>
      <c r="G150" s="104"/>
      <c r="H150" s="104" t="s">
        <v>416</v>
      </c>
      <c r="I150" s="109"/>
      <c r="J150" s="109">
        <v>90000</v>
      </c>
      <c r="K150" s="104" t="s">
        <v>503</v>
      </c>
      <c r="L150" s="108" t="s">
        <v>506</v>
      </c>
      <c r="M150" s="104"/>
    </row>
    <row r="151" spans="2:13" x14ac:dyDescent="0.25">
      <c r="B151" s="104" t="str">
        <f>IF(C151="","",VLOOKUP(MONTH(C151),BASE!$Q$6:$R$17,2,FALSE))</f>
        <v>Fevrier</v>
      </c>
      <c r="C151" s="106">
        <v>43867</v>
      </c>
      <c r="D151" s="104" t="s">
        <v>499</v>
      </c>
      <c r="E151" s="104"/>
      <c r="F151" s="104"/>
      <c r="G151" s="104"/>
      <c r="H151" s="104" t="s">
        <v>417</v>
      </c>
      <c r="I151" s="109"/>
      <c r="J151" s="109">
        <v>50000</v>
      </c>
      <c r="K151" s="104" t="s">
        <v>503</v>
      </c>
      <c r="L151" s="108" t="s">
        <v>506</v>
      </c>
      <c r="M151" s="104"/>
    </row>
    <row r="152" spans="2:13" x14ac:dyDescent="0.25">
      <c r="B152" s="104" t="str">
        <f>IF(C152="","",VLOOKUP(MONTH(C152),BASE!$Q$6:$R$17,2,FALSE))</f>
        <v>Fevrier</v>
      </c>
      <c r="C152" s="106">
        <v>43867</v>
      </c>
      <c r="D152" s="104" t="s">
        <v>499</v>
      </c>
      <c r="E152" s="104"/>
      <c r="F152" s="104"/>
      <c r="G152" s="104"/>
      <c r="H152" s="104" t="s">
        <v>418</v>
      </c>
      <c r="I152" s="109"/>
      <c r="J152" s="109">
        <v>50000</v>
      </c>
      <c r="K152" s="104" t="s">
        <v>503</v>
      </c>
      <c r="L152" s="108" t="s">
        <v>503</v>
      </c>
      <c r="M152" s="104"/>
    </row>
    <row r="153" spans="2:13" x14ac:dyDescent="0.25">
      <c r="B153" s="104" t="str">
        <f>IF(C153="","",VLOOKUP(MONTH(C153),BASE!$Q$6:$R$17,2,FALSE))</f>
        <v>Fevrier</v>
      </c>
      <c r="C153" s="106">
        <v>43867</v>
      </c>
      <c r="D153" s="104" t="s">
        <v>499</v>
      </c>
      <c r="E153" s="104"/>
      <c r="F153" s="104"/>
      <c r="G153" s="104"/>
      <c r="H153" s="104" t="s">
        <v>354</v>
      </c>
      <c r="I153" s="109"/>
      <c r="J153" s="109">
        <v>5000</v>
      </c>
      <c r="K153" s="104" t="s">
        <v>503</v>
      </c>
      <c r="L153" s="108" t="s">
        <v>503</v>
      </c>
      <c r="M153" s="104"/>
    </row>
    <row r="154" spans="2:13" x14ac:dyDescent="0.25">
      <c r="B154" s="104" t="str">
        <f>IF(C154="","",VLOOKUP(MONTH(C154),BASE!$Q$6:$R$17,2,FALSE))</f>
        <v>Fevrier</v>
      </c>
      <c r="C154" s="106">
        <v>43867</v>
      </c>
      <c r="D154" s="104" t="s">
        <v>498</v>
      </c>
      <c r="E154" s="104"/>
      <c r="F154" s="104"/>
      <c r="G154" s="104"/>
      <c r="H154" s="104" t="s">
        <v>437</v>
      </c>
      <c r="I154" s="109">
        <v>50000</v>
      </c>
      <c r="J154" s="109"/>
      <c r="K154" s="104" t="s">
        <v>505</v>
      </c>
      <c r="L154" s="111" t="s">
        <v>505</v>
      </c>
      <c r="M154" s="104"/>
    </row>
    <row r="155" spans="2:13" x14ac:dyDescent="0.25">
      <c r="B155" s="104" t="str">
        <f>IF(C155="","",VLOOKUP(MONTH(C155),BASE!$Q$6:$R$17,2,FALSE))</f>
        <v>Fevrier</v>
      </c>
      <c r="C155" s="106">
        <v>43867</v>
      </c>
      <c r="D155" s="104" t="s">
        <v>499</v>
      </c>
      <c r="E155" s="104"/>
      <c r="F155" s="104"/>
      <c r="G155" s="104"/>
      <c r="H155" s="104" t="s">
        <v>434</v>
      </c>
      <c r="I155" s="109"/>
      <c r="J155" s="109">
        <v>28000</v>
      </c>
      <c r="K155" s="104" t="s">
        <v>505</v>
      </c>
      <c r="L155" s="111" t="s">
        <v>505</v>
      </c>
      <c r="M155" s="104" t="s">
        <v>25</v>
      </c>
    </row>
    <row r="156" spans="2:13" x14ac:dyDescent="0.25">
      <c r="B156" s="104" t="str">
        <f>IF(C156="","",VLOOKUP(MONTH(C156),BASE!$Q$6:$R$17,2,FALSE))</f>
        <v>Fevrier</v>
      </c>
      <c r="C156" s="106">
        <v>43868</v>
      </c>
      <c r="D156" s="104" t="s">
        <v>498</v>
      </c>
      <c r="E156" s="104"/>
      <c r="F156" s="104"/>
      <c r="G156" s="104"/>
      <c r="H156" s="104" t="s">
        <v>345</v>
      </c>
      <c r="I156" s="109">
        <v>2700000</v>
      </c>
      <c r="J156" s="109"/>
      <c r="K156" s="104" t="s">
        <v>503</v>
      </c>
      <c r="L156" s="108" t="s">
        <v>503</v>
      </c>
      <c r="M156" s="104" t="s">
        <v>468</v>
      </c>
    </row>
    <row r="157" spans="2:13" x14ac:dyDescent="0.25">
      <c r="B157" s="104" t="str">
        <f>IF(C157="","",VLOOKUP(MONTH(C157),BASE!$Q$6:$R$17,2,FALSE))</f>
        <v>Fevrier</v>
      </c>
      <c r="C157" s="106">
        <v>43868</v>
      </c>
      <c r="D157" s="104" t="s">
        <v>499</v>
      </c>
      <c r="E157" s="104"/>
      <c r="F157" s="104"/>
      <c r="G157" s="104"/>
      <c r="H157" s="104" t="s">
        <v>450</v>
      </c>
      <c r="I157" s="109"/>
      <c r="J157" s="109">
        <v>706500</v>
      </c>
      <c r="K157" s="104" t="s">
        <v>503</v>
      </c>
      <c r="L157" s="108" t="s">
        <v>503</v>
      </c>
      <c r="M157" s="104" t="s">
        <v>466</v>
      </c>
    </row>
    <row r="158" spans="2:13" x14ac:dyDescent="0.25">
      <c r="B158" s="104" t="str">
        <f>IF(C158="","",VLOOKUP(MONTH(C158),BASE!$Q$6:$R$17,2,FALSE))</f>
        <v>Fevrier</v>
      </c>
      <c r="C158" s="106">
        <v>43868</v>
      </c>
      <c r="D158" s="104" t="s">
        <v>499</v>
      </c>
      <c r="E158" s="104"/>
      <c r="F158" s="104"/>
      <c r="G158" s="104"/>
      <c r="H158" s="104" t="s">
        <v>451</v>
      </c>
      <c r="I158" s="109"/>
      <c r="J158" s="109">
        <v>50000</v>
      </c>
      <c r="K158" s="104" t="s">
        <v>503</v>
      </c>
      <c r="L158" s="108" t="s">
        <v>506</v>
      </c>
      <c r="M158" s="104" t="s">
        <v>467</v>
      </c>
    </row>
    <row r="159" spans="2:13" x14ac:dyDescent="0.25">
      <c r="B159" s="104" t="str">
        <f>IF(C159="","",VLOOKUP(MONTH(C159),BASE!$Q$6:$R$17,2,FALSE))</f>
        <v>Fevrier</v>
      </c>
      <c r="C159" s="106">
        <v>43868</v>
      </c>
      <c r="D159" s="104" t="s">
        <v>499</v>
      </c>
      <c r="E159" s="104"/>
      <c r="F159" s="104"/>
      <c r="G159" s="104"/>
      <c r="H159" s="104" t="s">
        <v>452</v>
      </c>
      <c r="I159" s="109"/>
      <c r="J159" s="109">
        <v>100000</v>
      </c>
      <c r="K159" s="104" t="s">
        <v>503</v>
      </c>
      <c r="L159" s="108" t="s">
        <v>506</v>
      </c>
      <c r="M159" s="104" t="s">
        <v>467</v>
      </c>
    </row>
    <row r="160" spans="2:13" x14ac:dyDescent="0.25">
      <c r="B160" s="104" t="str">
        <f>IF(C160="","",VLOOKUP(MONTH(C160),BASE!$Q$6:$R$17,2,FALSE))</f>
        <v>Fevrier</v>
      </c>
      <c r="C160" s="106">
        <v>43868</v>
      </c>
      <c r="D160" s="104" t="s">
        <v>499</v>
      </c>
      <c r="E160" s="104"/>
      <c r="F160" s="104"/>
      <c r="G160" s="104"/>
      <c r="H160" s="104" t="s">
        <v>496</v>
      </c>
      <c r="I160" s="109"/>
      <c r="J160" s="109">
        <v>20000</v>
      </c>
      <c r="K160" s="104" t="s">
        <v>503</v>
      </c>
      <c r="L160" s="108" t="s">
        <v>503</v>
      </c>
      <c r="M160" s="104" t="s">
        <v>467</v>
      </c>
    </row>
    <row r="161" spans="2:13" x14ac:dyDescent="0.25">
      <c r="B161" s="104" t="str">
        <f>IF(C161="","",VLOOKUP(MONTH(C161),BASE!$Q$6:$R$17,2,FALSE))</f>
        <v>Fevrier</v>
      </c>
      <c r="C161" s="106">
        <v>43868</v>
      </c>
      <c r="D161" s="104" t="s">
        <v>499</v>
      </c>
      <c r="E161" s="104"/>
      <c r="F161" s="104"/>
      <c r="G161" s="104"/>
      <c r="H161" s="104" t="s">
        <v>453</v>
      </c>
      <c r="I161" s="109"/>
      <c r="J161" s="109">
        <v>25000</v>
      </c>
      <c r="K161" s="104" t="s">
        <v>503</v>
      </c>
      <c r="L161" s="108" t="s">
        <v>504</v>
      </c>
      <c r="M161" s="104" t="s">
        <v>470</v>
      </c>
    </row>
    <row r="162" spans="2:13" x14ac:dyDescent="0.25">
      <c r="B162" s="104" t="str">
        <f>IF(C162="","",VLOOKUP(MONTH(C162),BASE!$Q$6:$R$17,2,FALSE))</f>
        <v>Fevrier</v>
      </c>
      <c r="C162" s="106">
        <v>43868</v>
      </c>
      <c r="D162" s="104" t="s">
        <v>499</v>
      </c>
      <c r="E162" s="104"/>
      <c r="F162" s="104"/>
      <c r="G162" s="104"/>
      <c r="H162" s="104" t="s">
        <v>454</v>
      </c>
      <c r="I162" s="109"/>
      <c r="J162" s="109">
        <v>245000</v>
      </c>
      <c r="K162" s="104" t="s">
        <v>503</v>
      </c>
      <c r="L162" s="108" t="s">
        <v>503</v>
      </c>
      <c r="M162" s="104" t="s">
        <v>466</v>
      </c>
    </row>
    <row r="163" spans="2:13" x14ac:dyDescent="0.25">
      <c r="B163" s="104" t="str">
        <f>IF(C163="","",VLOOKUP(MONTH(C163),BASE!$Q$6:$R$17,2,FALSE))</f>
        <v>Fevrier</v>
      </c>
      <c r="C163" s="106">
        <v>43868</v>
      </c>
      <c r="D163" s="104" t="s">
        <v>499</v>
      </c>
      <c r="E163" s="104"/>
      <c r="F163" s="104"/>
      <c r="G163" s="104"/>
      <c r="H163" s="104" t="s">
        <v>348</v>
      </c>
      <c r="I163" s="109"/>
      <c r="J163" s="109">
        <v>2000000</v>
      </c>
      <c r="K163" s="104" t="s">
        <v>503</v>
      </c>
      <c r="L163" s="108" t="s">
        <v>504</v>
      </c>
      <c r="M163" s="104" t="s">
        <v>470</v>
      </c>
    </row>
    <row r="164" spans="2:13" x14ac:dyDescent="0.25">
      <c r="B164" s="104" t="str">
        <f>IF(C164="","",VLOOKUP(MONTH(C164),BASE!$Q$6:$R$17,2,FALSE))</f>
        <v>Fevrier</v>
      </c>
      <c r="C164" s="106">
        <v>43868</v>
      </c>
      <c r="D164" s="104" t="s">
        <v>499</v>
      </c>
      <c r="E164" s="104"/>
      <c r="F164" s="104"/>
      <c r="G164" s="104"/>
      <c r="H164" s="104" t="s">
        <v>497</v>
      </c>
      <c r="I164" s="109"/>
      <c r="J164" s="109">
        <v>15300</v>
      </c>
      <c r="K164" s="104" t="s">
        <v>503</v>
      </c>
      <c r="L164" s="108" t="s">
        <v>504</v>
      </c>
      <c r="M164" s="104" t="s">
        <v>525</v>
      </c>
    </row>
    <row r="165" spans="2:13" x14ac:dyDescent="0.25">
      <c r="B165" s="104" t="str">
        <f>IF(C165="","",VLOOKUP(MONTH(C165),BASE!$Q$6:$R$17,2,FALSE))</f>
        <v>Fevrier</v>
      </c>
      <c r="C165" s="106">
        <v>43868</v>
      </c>
      <c r="D165" s="104" t="s">
        <v>499</v>
      </c>
      <c r="E165" s="104"/>
      <c r="F165" s="104"/>
      <c r="G165" s="104"/>
      <c r="H165" s="104" t="s">
        <v>495</v>
      </c>
      <c r="I165" s="109"/>
      <c r="J165" s="109">
        <v>2300</v>
      </c>
      <c r="K165" s="104" t="s">
        <v>503</v>
      </c>
      <c r="L165" s="108" t="s">
        <v>503</v>
      </c>
      <c r="M165" s="104" t="s">
        <v>519</v>
      </c>
    </row>
    <row r="166" spans="2:13" x14ac:dyDescent="0.25">
      <c r="B166" s="104" t="str">
        <f>IF(C166="","",VLOOKUP(MONTH(C166),BASE!$Q$6:$R$17,2,FALSE))</f>
        <v>Fevrier</v>
      </c>
      <c r="C166" s="106">
        <v>43868</v>
      </c>
      <c r="D166" s="104" t="s">
        <v>499</v>
      </c>
      <c r="E166" s="104"/>
      <c r="F166" s="104"/>
      <c r="G166" s="104"/>
      <c r="H166" s="104" t="s">
        <v>456</v>
      </c>
      <c r="I166" s="109"/>
      <c r="J166" s="109">
        <v>150000</v>
      </c>
      <c r="K166" s="104" t="s">
        <v>503</v>
      </c>
      <c r="L166" s="108" t="s">
        <v>503</v>
      </c>
      <c r="M166" s="104" t="s">
        <v>521</v>
      </c>
    </row>
    <row r="167" spans="2:13" x14ac:dyDescent="0.25">
      <c r="B167" s="104" t="str">
        <f>IF(C167="","",VLOOKUP(MONTH(C167),BASE!$Q$6:$R$17,2,FALSE))</f>
        <v>Fevrier</v>
      </c>
      <c r="C167" s="106">
        <v>43868</v>
      </c>
      <c r="D167" s="104" t="s">
        <v>498</v>
      </c>
      <c r="E167" s="104"/>
      <c r="F167" s="104"/>
      <c r="G167" s="104"/>
      <c r="H167" s="104" t="s">
        <v>457</v>
      </c>
      <c r="I167" s="109">
        <v>71760</v>
      </c>
      <c r="J167" s="109"/>
      <c r="K167" s="104" t="s">
        <v>529</v>
      </c>
      <c r="L167" s="110" t="s">
        <v>529</v>
      </c>
      <c r="M167" s="104" t="s">
        <v>4</v>
      </c>
    </row>
    <row r="168" spans="2:13" x14ac:dyDescent="0.25">
      <c r="B168" s="104" t="str">
        <f>IF(C168="","",VLOOKUP(MONTH(C168),BASE!$Q$6:$R$17,2,FALSE))</f>
        <v>Fevrier</v>
      </c>
      <c r="C168" s="106">
        <v>43868</v>
      </c>
      <c r="D168" s="104" t="s">
        <v>499</v>
      </c>
      <c r="E168" s="104"/>
      <c r="F168" s="104"/>
      <c r="G168" s="104"/>
      <c r="H168" s="104" t="s">
        <v>430</v>
      </c>
      <c r="I168" s="109"/>
      <c r="J168" s="109">
        <v>11000</v>
      </c>
      <c r="K168" s="104" t="s">
        <v>529</v>
      </c>
      <c r="L168" s="110" t="s">
        <v>529</v>
      </c>
      <c r="M168" s="104" t="s">
        <v>524</v>
      </c>
    </row>
    <row r="169" spans="2:13" x14ac:dyDescent="0.25">
      <c r="B169" s="104" t="str">
        <f>IF(C169="","",VLOOKUP(MONTH(C169),BASE!$Q$6:$R$17,2,FALSE))</f>
        <v>Fevrier</v>
      </c>
      <c r="C169" s="106">
        <v>43869</v>
      </c>
      <c r="D169" s="104" t="s">
        <v>499</v>
      </c>
      <c r="E169" s="104"/>
      <c r="F169" s="104"/>
      <c r="G169" s="104"/>
      <c r="H169" s="104" t="s">
        <v>469</v>
      </c>
      <c r="I169" s="109"/>
      <c r="J169" s="109">
        <v>40000</v>
      </c>
      <c r="K169" s="104" t="s">
        <v>503</v>
      </c>
      <c r="L169" s="111" t="s">
        <v>503</v>
      </c>
      <c r="M169" s="104" t="s">
        <v>519</v>
      </c>
    </row>
    <row r="170" spans="2:13" x14ac:dyDescent="0.25">
      <c r="B170" s="100" t="str">
        <f>IF(C170="","",VLOOKUP(MONTH(C170),BASE!$Q$6:$R$17,2,FALSE))</f>
        <v/>
      </c>
      <c r="C170" s="102"/>
      <c r="I170" s="103"/>
      <c r="J170" s="103"/>
    </row>
    <row r="171" spans="2:13" x14ac:dyDescent="0.25">
      <c r="B171" s="100" t="str">
        <f>IF(C171="","",VLOOKUP(MONTH(C171),BASE!$Q$6:$R$17,2,FALSE))</f>
        <v/>
      </c>
      <c r="C171" s="102"/>
      <c r="I171" s="103"/>
      <c r="J171" s="103"/>
    </row>
    <row r="172" spans="2:13" x14ac:dyDescent="0.25">
      <c r="B172" s="100" t="str">
        <f>IF(C172="","",VLOOKUP(MONTH(C172),BASE!$Q$6:$R$17,2,FALSE))</f>
        <v/>
      </c>
      <c r="C172" s="102"/>
      <c r="I172" s="103"/>
      <c r="J172" s="103"/>
    </row>
    <row r="173" spans="2:13" x14ac:dyDescent="0.25">
      <c r="B173" s="100" t="str">
        <f>IF(C173="","",VLOOKUP(MONTH(C173),BASE!$Q$6:$R$17,2,FALSE))</f>
        <v/>
      </c>
      <c r="C173" s="102"/>
      <c r="I173" s="103"/>
      <c r="J173" s="103"/>
    </row>
    <row r="174" spans="2:13" x14ac:dyDescent="0.25">
      <c r="B174" s="100" t="str">
        <f>IF(C174="","",VLOOKUP(MONTH(C174),BASE!$Q$6:$R$17,2,FALSE))</f>
        <v/>
      </c>
      <c r="C174" s="102"/>
      <c r="I174" s="103"/>
      <c r="J174" s="103"/>
    </row>
    <row r="175" spans="2:13" x14ac:dyDescent="0.25">
      <c r="B175" s="100" t="str">
        <f>IF(C175="","",VLOOKUP(MONTH(C175),BASE!$Q$6:$R$17,2,FALSE))</f>
        <v/>
      </c>
      <c r="C175" s="102"/>
      <c r="I175" s="103"/>
      <c r="J175" s="103"/>
    </row>
    <row r="176" spans="2:13" x14ac:dyDescent="0.25">
      <c r="B176" s="100" t="str">
        <f>IF(C176="","",VLOOKUP(MONTH(C176),BASE!$Q$6:$R$17,2,FALSE))</f>
        <v/>
      </c>
      <c r="C176" s="102"/>
      <c r="I176" s="103"/>
      <c r="J176" s="103"/>
      <c r="L176" s="100"/>
    </row>
    <row r="177" spans="2:12" x14ac:dyDescent="0.25">
      <c r="B177" s="100" t="str">
        <f>IF(C177="","",VLOOKUP(MONTH(C177),BASE!$Q$6:$R$17,2,FALSE))</f>
        <v/>
      </c>
      <c r="C177" s="102"/>
      <c r="I177" s="103"/>
      <c r="J177" s="103"/>
      <c r="L177" s="100"/>
    </row>
    <row r="178" spans="2:12" x14ac:dyDescent="0.25">
      <c r="B178" s="100" t="str">
        <f>IF(C178="","",VLOOKUP(MONTH(C178),BASE!$Q$6:$R$17,2,FALSE))</f>
        <v/>
      </c>
      <c r="C178" s="102"/>
      <c r="I178" s="103"/>
      <c r="J178" s="103"/>
      <c r="L178" s="100"/>
    </row>
    <row r="179" spans="2:12" x14ac:dyDescent="0.25">
      <c r="B179" s="100" t="str">
        <f>IF(C179="","",VLOOKUP(MONTH(C179),BASE!$Q$6:$R$17,2,FALSE))</f>
        <v/>
      </c>
      <c r="C179" s="102"/>
      <c r="I179" s="103"/>
      <c r="J179" s="103"/>
      <c r="L179" s="100"/>
    </row>
    <row r="180" spans="2:12" x14ac:dyDescent="0.25">
      <c r="B180" s="100" t="str">
        <f>IF(C180="","",VLOOKUP(MONTH(C180),BASE!$Q$6:$R$17,2,FALSE))</f>
        <v/>
      </c>
      <c r="I180" s="103"/>
      <c r="J180" s="103"/>
      <c r="L180" s="100"/>
    </row>
    <row r="181" spans="2:12" x14ac:dyDescent="0.25">
      <c r="B181" s="100" t="str">
        <f>IF(C181="","",VLOOKUP(MONTH(C181),BASE!$Q$6:$R$17,2,FALSE))</f>
        <v/>
      </c>
      <c r="I181" s="103"/>
      <c r="J181" s="103"/>
      <c r="L181" s="100"/>
    </row>
    <row r="182" spans="2:12" x14ac:dyDescent="0.25">
      <c r="B182" s="100" t="str">
        <f>IF(C182="","",VLOOKUP(MONTH(C182),BASE!$Q$6:$R$17,2,FALSE))</f>
        <v/>
      </c>
      <c r="I182" s="103"/>
      <c r="J182" s="103"/>
      <c r="L182" s="100"/>
    </row>
    <row r="183" spans="2:12" x14ac:dyDescent="0.25">
      <c r="B183" s="100" t="str">
        <f>IF(C183="","",VLOOKUP(MONTH(C183),BASE!$Q$6:$R$17,2,FALSE))</f>
        <v/>
      </c>
      <c r="I183" s="103"/>
      <c r="J183" s="103"/>
      <c r="L183" s="100"/>
    </row>
    <row r="184" spans="2:12" x14ac:dyDescent="0.25">
      <c r="B184" s="100" t="str">
        <f>IF(C184="","",VLOOKUP(MONTH(C184),BASE!$Q$6:$R$17,2,FALSE))</f>
        <v/>
      </c>
      <c r="I184" s="103"/>
      <c r="J184" s="103"/>
      <c r="L184" s="100"/>
    </row>
    <row r="185" spans="2:12" x14ac:dyDescent="0.25">
      <c r="B185" s="100" t="str">
        <f>IF(C185="","",VLOOKUP(MONTH(C185),BASE!$Q$6:$R$17,2,FALSE))</f>
        <v/>
      </c>
      <c r="I185" s="103"/>
      <c r="J185" s="103"/>
      <c r="L185" s="100"/>
    </row>
    <row r="186" spans="2:12" x14ac:dyDescent="0.25">
      <c r="B186" s="100" t="str">
        <f>IF(C186="","",VLOOKUP(MONTH(C186),BASE!$Q$6:$R$17,2,FALSE))</f>
        <v/>
      </c>
      <c r="I186" s="103"/>
      <c r="J186" s="103"/>
      <c r="L186" s="100"/>
    </row>
    <row r="187" spans="2:12" x14ac:dyDescent="0.25">
      <c r="B187" s="100" t="str">
        <f>IF(C187="","",VLOOKUP(MONTH(C187),BASE!$Q$6:$R$17,2,FALSE))</f>
        <v/>
      </c>
      <c r="I187" s="103"/>
      <c r="J187" s="103"/>
      <c r="L187" s="100"/>
    </row>
    <row r="188" spans="2:12" x14ac:dyDescent="0.25">
      <c r="B188" s="100" t="str">
        <f>IF(C188="","",VLOOKUP(MONTH(C188),BASE!$Q$6:$R$17,2,FALSE))</f>
        <v/>
      </c>
      <c r="I188" s="103"/>
      <c r="J188" s="103"/>
      <c r="L188" s="100"/>
    </row>
    <row r="189" spans="2:12" x14ac:dyDescent="0.25">
      <c r="B189" s="100" t="str">
        <f>IF(C189="","",VLOOKUP(MONTH(C189),BASE!$Q$6:$R$17,2,FALSE))</f>
        <v/>
      </c>
      <c r="I189" s="103"/>
      <c r="J189" s="103"/>
      <c r="L189" s="100"/>
    </row>
    <row r="190" spans="2:12" x14ac:dyDescent="0.25">
      <c r="B190" s="100" t="str">
        <f>IF(C190="","",VLOOKUP(MONTH(C190),BASE!$Q$6:$R$17,2,FALSE))</f>
        <v/>
      </c>
      <c r="I190" s="103"/>
      <c r="J190" s="103"/>
      <c r="L190" s="100"/>
    </row>
    <row r="191" spans="2:12" x14ac:dyDescent="0.25">
      <c r="B191" s="100" t="str">
        <f>IF(C191="","",VLOOKUP(MONTH(C191),BASE!$Q$6:$R$17,2,FALSE))</f>
        <v/>
      </c>
      <c r="I191" s="103"/>
      <c r="J191" s="103"/>
      <c r="L191" s="100"/>
    </row>
    <row r="192" spans="2:12" x14ac:dyDescent="0.25">
      <c r="B192" s="100" t="str">
        <f>IF(C192="","",VLOOKUP(MONTH(C192),BASE!$Q$6:$R$17,2,FALSE))</f>
        <v/>
      </c>
      <c r="I192" s="103"/>
      <c r="J192" s="103"/>
      <c r="L192" s="100"/>
    </row>
    <row r="193" spans="2:12" x14ac:dyDescent="0.25">
      <c r="B193" s="100" t="str">
        <f>IF(C193="","",VLOOKUP(MONTH(C193),BASE!$Q$6:$R$17,2,FALSE))</f>
        <v/>
      </c>
      <c r="I193" s="103"/>
      <c r="J193" s="103"/>
      <c r="L193" s="100"/>
    </row>
    <row r="194" spans="2:12" x14ac:dyDescent="0.25">
      <c r="B194" s="100" t="str">
        <f>IF(C194="","",VLOOKUP(MONTH(C194),BASE!$Q$6:$R$17,2,FALSE))</f>
        <v/>
      </c>
      <c r="I194" s="103"/>
      <c r="J194" s="103"/>
      <c r="L194" s="100"/>
    </row>
    <row r="195" spans="2:12" x14ac:dyDescent="0.25">
      <c r="B195" s="100" t="str">
        <f>IF(C195="","",VLOOKUP(MONTH(C195),BASE!$Q$6:$R$17,2,FALSE))</f>
        <v/>
      </c>
      <c r="I195" s="103"/>
      <c r="J195" s="103"/>
      <c r="L195" s="100"/>
    </row>
    <row r="196" spans="2:12" x14ac:dyDescent="0.25">
      <c r="B196" s="100" t="str">
        <f>IF(C196="","",VLOOKUP(MONTH(C196),BASE!$Q$6:$R$17,2,FALSE))</f>
        <v/>
      </c>
      <c r="I196" s="103"/>
      <c r="J196" s="103"/>
      <c r="L196" s="100"/>
    </row>
    <row r="197" spans="2:12" x14ac:dyDescent="0.25">
      <c r="B197" s="100" t="str">
        <f>IF(C197="","",VLOOKUP(MONTH(C197),BASE!$Q$6:$R$17,2,FALSE))</f>
        <v/>
      </c>
      <c r="I197" s="103"/>
      <c r="J197" s="103"/>
      <c r="L197" s="100"/>
    </row>
    <row r="198" spans="2:12" x14ac:dyDescent="0.25">
      <c r="B198" s="100" t="str">
        <f>IF(C198="","",VLOOKUP(MONTH(C198),BASE!$Q$6:$R$17,2,FALSE))</f>
        <v/>
      </c>
      <c r="I198" s="103"/>
      <c r="J198" s="103"/>
      <c r="L198" s="100"/>
    </row>
    <row r="199" spans="2:12" x14ac:dyDescent="0.25">
      <c r="B199" s="100" t="str">
        <f>IF(C199="","",VLOOKUP(MONTH(C199),BASE!$Q$6:$R$17,2,FALSE))</f>
        <v/>
      </c>
      <c r="I199" s="103"/>
      <c r="J199" s="103"/>
      <c r="L199" s="100"/>
    </row>
    <row r="200" spans="2:12" x14ac:dyDescent="0.25">
      <c r="B200" s="100" t="str">
        <f>IF(C200="","",VLOOKUP(MONTH(C200),BASE!$Q$6:$R$17,2,FALSE))</f>
        <v/>
      </c>
      <c r="I200" s="103"/>
      <c r="J200" s="103"/>
      <c r="L200" s="100"/>
    </row>
    <row r="201" spans="2:12" x14ac:dyDescent="0.25">
      <c r="B201" s="100" t="str">
        <f>IF(C201="","",VLOOKUP(MONTH(C201),BASE!$Q$6:$R$17,2,FALSE))</f>
        <v/>
      </c>
      <c r="I201" s="103"/>
      <c r="J201" s="103"/>
      <c r="L201" s="100"/>
    </row>
    <row r="202" spans="2:12" x14ac:dyDescent="0.25">
      <c r="B202" s="100" t="str">
        <f>IF(C202="","",VLOOKUP(MONTH(C202),BASE!$Q$6:$R$17,2,FALSE))</f>
        <v/>
      </c>
      <c r="I202" s="103"/>
      <c r="J202" s="103"/>
      <c r="L202" s="100"/>
    </row>
    <row r="203" spans="2:12" x14ac:dyDescent="0.25">
      <c r="B203" s="100" t="str">
        <f>IF(C203="","",VLOOKUP(MONTH(C203),BASE!$Q$6:$R$17,2,FALSE))</f>
        <v/>
      </c>
      <c r="I203" s="103"/>
      <c r="J203" s="103"/>
      <c r="L203" s="100"/>
    </row>
    <row r="204" spans="2:12" x14ac:dyDescent="0.25">
      <c r="B204" s="100" t="str">
        <f>IF(C204="","",VLOOKUP(MONTH(C204),BASE!$Q$6:$R$17,2,FALSE))</f>
        <v/>
      </c>
      <c r="I204" s="103"/>
      <c r="J204" s="103"/>
      <c r="L204" s="100"/>
    </row>
    <row r="205" spans="2:12" x14ac:dyDescent="0.25">
      <c r="B205" s="100" t="str">
        <f>IF(C205="","",VLOOKUP(MONTH(C205),BASE!$Q$6:$R$17,2,FALSE))</f>
        <v/>
      </c>
      <c r="I205" s="103"/>
      <c r="J205" s="103"/>
      <c r="L205" s="100"/>
    </row>
    <row r="206" spans="2:12" x14ac:dyDescent="0.25">
      <c r="B206" s="100" t="str">
        <f>IF(C206="","",VLOOKUP(MONTH(C206),BASE!$Q$6:$R$17,2,FALSE))</f>
        <v/>
      </c>
      <c r="I206" s="103"/>
      <c r="J206" s="103"/>
      <c r="L206" s="100"/>
    </row>
    <row r="207" spans="2:12" x14ac:dyDescent="0.25">
      <c r="B207" s="100" t="str">
        <f>IF(C207="","",VLOOKUP(MONTH(C207),BASE!$Q$6:$R$17,2,FALSE))</f>
        <v/>
      </c>
      <c r="I207" s="103"/>
      <c r="J207" s="103"/>
      <c r="L207" s="100"/>
    </row>
    <row r="208" spans="2:12" x14ac:dyDescent="0.25">
      <c r="B208" s="100" t="str">
        <f>IF(C208="","",VLOOKUP(MONTH(C208),BASE!$Q$6:$R$17,2,FALSE))</f>
        <v/>
      </c>
      <c r="I208" s="103"/>
      <c r="J208" s="103"/>
      <c r="L208" s="100"/>
    </row>
    <row r="209" spans="2:12" x14ac:dyDescent="0.25">
      <c r="B209" s="100" t="str">
        <f>IF(C209="","",VLOOKUP(MONTH(C209),BASE!$Q$6:$R$17,2,FALSE))</f>
        <v/>
      </c>
      <c r="I209" s="103"/>
      <c r="J209" s="103"/>
      <c r="L209" s="100"/>
    </row>
    <row r="210" spans="2:12" x14ac:dyDescent="0.25">
      <c r="B210" s="100" t="str">
        <f>IF(C210="","",VLOOKUP(MONTH(C210),BASE!$Q$6:$R$17,2,FALSE))</f>
        <v/>
      </c>
      <c r="I210" s="103"/>
      <c r="J210" s="103"/>
      <c r="L210" s="100"/>
    </row>
    <row r="211" spans="2:12" x14ac:dyDescent="0.25">
      <c r="B211" s="100" t="str">
        <f>IF(C211="","",VLOOKUP(MONTH(C211),BASE!$Q$6:$R$17,2,FALSE))</f>
        <v/>
      </c>
      <c r="I211" s="103"/>
      <c r="J211" s="103"/>
      <c r="L211" s="100"/>
    </row>
    <row r="212" spans="2:12" x14ac:dyDescent="0.25">
      <c r="B212" s="100" t="str">
        <f>IF(C212="","",VLOOKUP(MONTH(C212),BASE!$Q$6:$R$17,2,FALSE))</f>
        <v/>
      </c>
      <c r="I212" s="103"/>
      <c r="J212" s="103"/>
      <c r="L212" s="100"/>
    </row>
    <row r="213" spans="2:12" x14ac:dyDescent="0.25">
      <c r="B213" s="100" t="str">
        <f>IF(C213="","",VLOOKUP(MONTH(C213),BASE!$Q$6:$R$17,2,FALSE))</f>
        <v/>
      </c>
      <c r="I213" s="103"/>
      <c r="J213" s="103"/>
      <c r="L213" s="100"/>
    </row>
    <row r="214" spans="2:12" x14ac:dyDescent="0.25">
      <c r="B214" s="100" t="str">
        <f>IF(C214="","",VLOOKUP(MONTH(C214),BASE!$Q$6:$R$17,2,FALSE))</f>
        <v/>
      </c>
      <c r="I214" s="103"/>
      <c r="J214" s="103"/>
      <c r="L214" s="100"/>
    </row>
    <row r="215" spans="2:12" x14ac:dyDescent="0.25">
      <c r="B215" s="100" t="str">
        <f>IF(C215="","",VLOOKUP(MONTH(C215),BASE!$Q$6:$R$17,2,FALSE))</f>
        <v/>
      </c>
      <c r="I215" s="103"/>
      <c r="J215" s="103"/>
      <c r="L215" s="100"/>
    </row>
    <row r="216" spans="2:12" x14ac:dyDescent="0.25">
      <c r="B216" s="100" t="str">
        <f>IF(C216="","",VLOOKUP(MONTH(C216),BASE!$Q$6:$R$17,2,FALSE))</f>
        <v/>
      </c>
      <c r="I216" s="103"/>
      <c r="J216" s="103"/>
      <c r="L216" s="100"/>
    </row>
    <row r="217" spans="2:12" x14ac:dyDescent="0.25">
      <c r="B217" s="100" t="str">
        <f>IF(C217="","",VLOOKUP(MONTH(C217),BASE!$Q$6:$R$17,2,FALSE))</f>
        <v/>
      </c>
      <c r="I217" s="103"/>
      <c r="J217" s="103"/>
      <c r="L217" s="100"/>
    </row>
    <row r="218" spans="2:12" x14ac:dyDescent="0.25">
      <c r="B218" s="100" t="str">
        <f>IF(C218="","",VLOOKUP(MONTH(C218),BASE!$Q$6:$R$17,2,FALSE))</f>
        <v/>
      </c>
      <c r="I218" s="103"/>
      <c r="J218" s="103"/>
      <c r="L218" s="100"/>
    </row>
    <row r="219" spans="2:12" x14ac:dyDescent="0.25">
      <c r="B219" s="100" t="str">
        <f>IF(C219="","",VLOOKUP(MONTH(C219),BASE!$Q$6:$R$17,2,FALSE))</f>
        <v/>
      </c>
      <c r="I219" s="103"/>
      <c r="J219" s="103"/>
      <c r="L219" s="100"/>
    </row>
    <row r="220" spans="2:12" x14ac:dyDescent="0.25">
      <c r="B220" s="100" t="str">
        <f>IF(C220="","",VLOOKUP(MONTH(C220),BASE!$Q$6:$R$17,2,FALSE))</f>
        <v/>
      </c>
      <c r="I220" s="103"/>
      <c r="J220" s="103"/>
      <c r="L220" s="100"/>
    </row>
    <row r="221" spans="2:12" x14ac:dyDescent="0.25">
      <c r="B221" s="100" t="str">
        <f>IF(C221="","",VLOOKUP(MONTH(C221),BASE!$Q$6:$R$17,2,FALSE))</f>
        <v/>
      </c>
      <c r="I221" s="103"/>
      <c r="J221" s="103"/>
      <c r="L221" s="100"/>
    </row>
    <row r="222" spans="2:12" x14ac:dyDescent="0.25">
      <c r="B222" s="100" t="str">
        <f>IF(C222="","",VLOOKUP(MONTH(C222),BASE!$Q$6:$R$17,2,FALSE))</f>
        <v/>
      </c>
      <c r="I222" s="103"/>
      <c r="J222" s="103"/>
      <c r="L222" s="100"/>
    </row>
    <row r="223" spans="2:12" x14ac:dyDescent="0.25">
      <c r="B223" s="100" t="str">
        <f>IF(C223="","",VLOOKUP(MONTH(C223),BASE!$Q$6:$R$17,2,FALSE))</f>
        <v/>
      </c>
      <c r="I223" s="103"/>
      <c r="J223" s="103"/>
      <c r="L223" s="100"/>
    </row>
    <row r="224" spans="2:12" x14ac:dyDescent="0.25">
      <c r="B224" s="100" t="str">
        <f>IF(C224="","",VLOOKUP(MONTH(C224),BASE!$Q$6:$R$17,2,FALSE))</f>
        <v/>
      </c>
      <c r="I224" s="103"/>
      <c r="J224" s="103"/>
      <c r="L224" s="100"/>
    </row>
    <row r="225" spans="2:12" x14ac:dyDescent="0.25">
      <c r="B225" s="100" t="str">
        <f>IF(C225="","",VLOOKUP(MONTH(C225),BASE!$Q$6:$R$17,2,FALSE))</f>
        <v/>
      </c>
      <c r="I225" s="103"/>
      <c r="J225" s="103"/>
      <c r="L225" s="100"/>
    </row>
    <row r="226" spans="2:12" x14ac:dyDescent="0.25">
      <c r="B226" s="100" t="str">
        <f>IF(C226="","",VLOOKUP(MONTH(C226),BASE!$Q$6:$R$17,2,FALSE))</f>
        <v/>
      </c>
      <c r="I226" s="103"/>
      <c r="J226" s="103"/>
      <c r="L226" s="100"/>
    </row>
    <row r="227" spans="2:12" x14ac:dyDescent="0.25">
      <c r="B227" s="100" t="str">
        <f>IF(C227="","",VLOOKUP(MONTH(C227),BASE!$Q$6:$R$17,2,FALSE))</f>
        <v/>
      </c>
      <c r="I227" s="103"/>
      <c r="J227" s="103"/>
      <c r="L227" s="100"/>
    </row>
    <row r="228" spans="2:12" x14ac:dyDescent="0.25">
      <c r="B228" s="100" t="str">
        <f>IF(C228="","",VLOOKUP(MONTH(C228),BASE!$Q$6:$R$17,2,FALSE))</f>
        <v/>
      </c>
      <c r="I228" s="103"/>
      <c r="J228" s="103"/>
      <c r="L228" s="100"/>
    </row>
    <row r="229" spans="2:12" x14ac:dyDescent="0.25">
      <c r="B229" s="100" t="str">
        <f>IF(C229="","",VLOOKUP(MONTH(C229),BASE!$Q$6:$R$17,2,FALSE))</f>
        <v/>
      </c>
      <c r="I229" s="103"/>
      <c r="J229" s="103"/>
      <c r="L229" s="100"/>
    </row>
    <row r="230" spans="2:12" x14ac:dyDescent="0.25">
      <c r="B230" s="100" t="str">
        <f>IF(C230="","",VLOOKUP(MONTH(C230),BASE!$Q$6:$R$17,2,FALSE))</f>
        <v/>
      </c>
      <c r="I230" s="103"/>
      <c r="J230" s="103"/>
      <c r="L230" s="100"/>
    </row>
    <row r="231" spans="2:12" x14ac:dyDescent="0.25">
      <c r="B231" s="100" t="str">
        <f>IF(C231="","",VLOOKUP(MONTH(C231),BASE!$Q$6:$R$17,2,FALSE))</f>
        <v/>
      </c>
      <c r="I231" s="103"/>
      <c r="J231" s="103"/>
      <c r="L231" s="100"/>
    </row>
    <row r="232" spans="2:12" x14ac:dyDescent="0.25">
      <c r="B232" s="100" t="str">
        <f>IF(C232="","",VLOOKUP(MONTH(C232),BASE!$Q$6:$R$17,2,FALSE))</f>
        <v/>
      </c>
      <c r="I232" s="103"/>
      <c r="J232" s="103"/>
      <c r="L232" s="100"/>
    </row>
    <row r="233" spans="2:12" x14ac:dyDescent="0.25">
      <c r="B233" s="100" t="str">
        <f>IF(C233="","",VLOOKUP(MONTH(C233),BASE!$Q$6:$R$17,2,FALSE))</f>
        <v/>
      </c>
      <c r="I233" s="103"/>
      <c r="J233" s="103"/>
      <c r="L233" s="100"/>
    </row>
    <row r="234" spans="2:12" x14ac:dyDescent="0.25">
      <c r="B234" s="100" t="str">
        <f>IF(C234="","",VLOOKUP(MONTH(C234),BASE!$Q$6:$R$17,2,FALSE))</f>
        <v/>
      </c>
      <c r="I234" s="103"/>
      <c r="J234" s="103"/>
      <c r="L234" s="100"/>
    </row>
    <row r="235" spans="2:12" x14ac:dyDescent="0.25">
      <c r="B235" s="100" t="str">
        <f>IF(C235="","",VLOOKUP(MONTH(C235),BASE!$Q$6:$R$17,2,FALSE))</f>
        <v/>
      </c>
      <c r="I235" s="103"/>
      <c r="J235" s="103"/>
      <c r="L235" s="100"/>
    </row>
    <row r="236" spans="2:12" x14ac:dyDescent="0.25">
      <c r="B236" s="100" t="str">
        <f>IF(C236="","",VLOOKUP(MONTH(C236),BASE!$Q$6:$R$17,2,FALSE))</f>
        <v/>
      </c>
      <c r="I236" s="103"/>
      <c r="J236" s="103"/>
      <c r="L236" s="100"/>
    </row>
    <row r="237" spans="2:12" x14ac:dyDescent="0.25">
      <c r="B237" s="100" t="str">
        <f>IF(C237="","",VLOOKUP(MONTH(C237),BASE!$Q$6:$R$17,2,FALSE))</f>
        <v/>
      </c>
      <c r="I237" s="103"/>
      <c r="J237" s="103"/>
      <c r="L237" s="100"/>
    </row>
    <row r="238" spans="2:12" x14ac:dyDescent="0.25">
      <c r="B238" s="100" t="str">
        <f>IF(C238="","",VLOOKUP(MONTH(C238),BASE!$Q$6:$R$17,2,FALSE))</f>
        <v/>
      </c>
      <c r="I238" s="103"/>
      <c r="J238" s="103"/>
      <c r="L238" s="100"/>
    </row>
    <row r="239" spans="2:12" x14ac:dyDescent="0.25">
      <c r="B239" s="100" t="str">
        <f>IF(C239="","",VLOOKUP(MONTH(C239),BASE!$Q$6:$R$17,2,FALSE))</f>
        <v/>
      </c>
      <c r="I239" s="103"/>
      <c r="J239" s="103"/>
      <c r="L239" s="100"/>
    </row>
    <row r="240" spans="2:12" x14ac:dyDescent="0.25">
      <c r="B240" s="100" t="str">
        <f>IF(C240="","",VLOOKUP(MONTH(C240),BASE!$Q$6:$R$17,2,FALSE))</f>
        <v/>
      </c>
      <c r="I240" s="103"/>
      <c r="J240" s="103"/>
      <c r="L240" s="100"/>
    </row>
    <row r="241" spans="2:12" x14ac:dyDescent="0.25">
      <c r="B241" s="100" t="str">
        <f>IF(C241="","",VLOOKUP(MONTH(C241),BASE!$Q$6:$R$17,2,FALSE))</f>
        <v/>
      </c>
      <c r="I241" s="103"/>
      <c r="J241" s="103"/>
      <c r="L241" s="100"/>
    </row>
    <row r="242" spans="2:12" x14ac:dyDescent="0.25">
      <c r="B242" s="100" t="str">
        <f>IF(C242="","",VLOOKUP(MONTH(C242),BASE!$Q$6:$R$17,2,FALSE))</f>
        <v/>
      </c>
      <c r="I242" s="103"/>
      <c r="J242" s="103"/>
      <c r="L242" s="100"/>
    </row>
    <row r="243" spans="2:12" x14ac:dyDescent="0.25">
      <c r="B243" s="100" t="str">
        <f>IF(C243="","",VLOOKUP(MONTH(C243),BASE!$Q$6:$R$17,2,FALSE))</f>
        <v/>
      </c>
      <c r="I243" s="103"/>
      <c r="J243" s="103"/>
      <c r="L243" s="100"/>
    </row>
    <row r="244" spans="2:12" x14ac:dyDescent="0.25">
      <c r="B244" s="100" t="str">
        <f>IF(C244="","",VLOOKUP(MONTH(C244),BASE!$Q$6:$R$17,2,FALSE))</f>
        <v/>
      </c>
      <c r="I244" s="103"/>
      <c r="J244" s="103"/>
      <c r="L244" s="100"/>
    </row>
    <row r="245" spans="2:12" x14ac:dyDescent="0.25">
      <c r="B245" s="100" t="str">
        <f>IF(C245="","",VLOOKUP(MONTH(C245),BASE!$Q$6:$R$17,2,FALSE))</f>
        <v/>
      </c>
      <c r="I245" s="103"/>
      <c r="J245" s="103"/>
      <c r="L245" s="100"/>
    </row>
    <row r="246" spans="2:12" x14ac:dyDescent="0.25">
      <c r="B246" s="100" t="str">
        <f>IF(C246="","",VLOOKUP(MONTH(C246),BASE!$Q$6:$R$17,2,FALSE))</f>
        <v/>
      </c>
      <c r="I246" s="103"/>
      <c r="J246" s="103"/>
      <c r="L246" s="100"/>
    </row>
    <row r="247" spans="2:12" x14ac:dyDescent="0.25">
      <c r="B247" s="100" t="str">
        <f>IF(C247="","",VLOOKUP(MONTH(C247),BASE!$Q$6:$R$17,2,FALSE))</f>
        <v/>
      </c>
      <c r="I247" s="103"/>
      <c r="J247" s="103"/>
      <c r="L247" s="100"/>
    </row>
    <row r="248" spans="2:12" x14ac:dyDescent="0.25">
      <c r="B248" s="100" t="str">
        <f>IF(C248="","",VLOOKUP(MONTH(C248),BASE!$Q$6:$R$17,2,FALSE))</f>
        <v/>
      </c>
      <c r="I248" s="103"/>
      <c r="J248" s="103"/>
      <c r="L248" s="100"/>
    </row>
    <row r="249" spans="2:12" x14ac:dyDescent="0.25">
      <c r="B249" s="100" t="str">
        <f>IF(C249="","",VLOOKUP(MONTH(C249),BASE!$Q$6:$R$17,2,FALSE))</f>
        <v/>
      </c>
      <c r="I249" s="103"/>
      <c r="J249" s="103"/>
      <c r="L249" s="100"/>
    </row>
    <row r="250" spans="2:12" x14ac:dyDescent="0.25">
      <c r="B250" s="100" t="str">
        <f>IF(C250="","",VLOOKUP(MONTH(C250),BASE!$Q$6:$R$17,2,FALSE))</f>
        <v/>
      </c>
      <c r="I250" s="103"/>
      <c r="J250" s="103"/>
      <c r="L250" s="100"/>
    </row>
    <row r="251" spans="2:12" x14ac:dyDescent="0.25">
      <c r="B251" s="100" t="str">
        <f>IF(C251="","",VLOOKUP(MONTH(C251),BASE!$Q$6:$R$17,2,FALSE))</f>
        <v/>
      </c>
      <c r="I251" s="103"/>
      <c r="J251" s="103"/>
      <c r="L251" s="100"/>
    </row>
    <row r="252" spans="2:12" x14ac:dyDescent="0.25">
      <c r="B252" s="100" t="str">
        <f>IF(C252="","",VLOOKUP(MONTH(C252),BASE!$Q$6:$R$17,2,FALSE))</f>
        <v/>
      </c>
      <c r="I252" s="103"/>
      <c r="J252" s="103"/>
      <c r="L252" s="100"/>
    </row>
    <row r="253" spans="2:12" x14ac:dyDescent="0.25">
      <c r="B253" s="100" t="str">
        <f>IF(C253="","",VLOOKUP(MONTH(C253),BASE!$Q$6:$R$17,2,FALSE))</f>
        <v/>
      </c>
      <c r="I253" s="103"/>
      <c r="J253" s="103"/>
      <c r="L253" s="100"/>
    </row>
    <row r="254" spans="2:12" x14ac:dyDescent="0.25">
      <c r="B254" s="100" t="str">
        <f>IF(C254="","",VLOOKUP(MONTH(C254),BASE!$Q$6:$R$17,2,FALSE))</f>
        <v/>
      </c>
      <c r="I254" s="103"/>
      <c r="J254" s="103"/>
      <c r="L254" s="100"/>
    </row>
    <row r="255" spans="2:12" x14ac:dyDescent="0.25">
      <c r="B255" s="100" t="str">
        <f>IF(C255="","",VLOOKUP(MONTH(C255),BASE!$Q$6:$R$17,2,FALSE))</f>
        <v/>
      </c>
      <c r="I255" s="103"/>
      <c r="J255" s="103"/>
      <c r="L255" s="100"/>
    </row>
    <row r="256" spans="2:12" x14ac:dyDescent="0.25">
      <c r="B256" s="100" t="str">
        <f>IF(C256="","",VLOOKUP(MONTH(C256),BASE!$Q$6:$R$17,2,FALSE))</f>
        <v/>
      </c>
      <c r="I256" s="103"/>
      <c r="J256" s="103"/>
      <c r="L256" s="100"/>
    </row>
    <row r="257" spans="2:12" x14ac:dyDescent="0.25">
      <c r="B257" s="100" t="str">
        <f>IF(C257="","",VLOOKUP(MONTH(C257),BASE!$Q$6:$R$17,2,FALSE))</f>
        <v/>
      </c>
      <c r="I257" s="103"/>
      <c r="J257" s="103"/>
      <c r="L257" s="100"/>
    </row>
    <row r="258" spans="2:12" x14ac:dyDescent="0.25">
      <c r="B258" s="100" t="str">
        <f>IF(C258="","",VLOOKUP(MONTH(C258),BASE!$Q$6:$R$17,2,FALSE))</f>
        <v/>
      </c>
      <c r="I258" s="103"/>
      <c r="J258" s="103"/>
      <c r="L258" s="100"/>
    </row>
    <row r="259" spans="2:12" x14ac:dyDescent="0.25">
      <c r="B259" s="100" t="str">
        <f>IF(C259="","",VLOOKUP(MONTH(C259),BASE!$Q$6:$R$17,2,FALSE))</f>
        <v/>
      </c>
      <c r="I259" s="103"/>
      <c r="J259" s="103"/>
      <c r="L259" s="100"/>
    </row>
    <row r="260" spans="2:12" x14ac:dyDescent="0.25">
      <c r="B260" s="100" t="str">
        <f>IF(C260="","",VLOOKUP(MONTH(C260),BASE!$Q$6:$R$17,2,FALSE))</f>
        <v/>
      </c>
      <c r="I260" s="103"/>
      <c r="J260" s="103"/>
      <c r="L260" s="100"/>
    </row>
    <row r="261" spans="2:12" x14ac:dyDescent="0.25">
      <c r="B261" s="100" t="str">
        <f>IF(C261="","",VLOOKUP(MONTH(C261),BASE!$Q$6:$R$17,2,FALSE))</f>
        <v/>
      </c>
      <c r="I261" s="103"/>
      <c r="J261" s="103"/>
      <c r="L261" s="100"/>
    </row>
    <row r="262" spans="2:12" x14ac:dyDescent="0.25">
      <c r="B262" s="100" t="str">
        <f>IF(C262="","",VLOOKUP(MONTH(C262),BASE!$Q$6:$R$17,2,FALSE))</f>
        <v/>
      </c>
      <c r="I262" s="103"/>
      <c r="J262" s="103"/>
      <c r="L262" s="100"/>
    </row>
    <row r="263" spans="2:12" x14ac:dyDescent="0.25">
      <c r="B263" s="100" t="str">
        <f>IF(C263="","",VLOOKUP(MONTH(C263),BASE!$Q$6:$R$17,2,FALSE))</f>
        <v/>
      </c>
      <c r="I263" s="103"/>
      <c r="J263" s="103"/>
      <c r="L263" s="100"/>
    </row>
    <row r="264" spans="2:12" x14ac:dyDescent="0.25">
      <c r="B264" s="100" t="str">
        <f>IF(C264="","",VLOOKUP(MONTH(C264),BASE!$Q$6:$R$17,2,FALSE))</f>
        <v/>
      </c>
      <c r="I264" s="103"/>
      <c r="J264" s="103"/>
      <c r="L264" s="100"/>
    </row>
    <row r="265" spans="2:12" x14ac:dyDescent="0.25">
      <c r="B265" s="100" t="str">
        <f>IF(C265="","",VLOOKUP(MONTH(C265),BASE!$Q$6:$R$17,2,FALSE))</f>
        <v/>
      </c>
      <c r="I265" s="103"/>
      <c r="J265" s="103"/>
      <c r="L265" s="100"/>
    </row>
    <row r="266" spans="2:12" x14ac:dyDescent="0.25">
      <c r="B266" s="100" t="str">
        <f>IF(C266="","",VLOOKUP(MONTH(C266),BASE!$Q$6:$R$17,2,FALSE))</f>
        <v/>
      </c>
      <c r="I266" s="103"/>
      <c r="J266" s="103"/>
      <c r="L266" s="100"/>
    </row>
    <row r="267" spans="2:12" x14ac:dyDescent="0.25">
      <c r="B267" s="100" t="str">
        <f>IF(C267="","",VLOOKUP(MONTH(C267),BASE!$Q$6:$R$17,2,FALSE))</f>
        <v/>
      </c>
      <c r="I267" s="103"/>
      <c r="J267" s="103"/>
      <c r="L267" s="100"/>
    </row>
    <row r="268" spans="2:12" x14ac:dyDescent="0.25">
      <c r="B268" s="100" t="str">
        <f>IF(C268="","",VLOOKUP(MONTH(C268),BASE!$Q$6:$R$17,2,FALSE))</f>
        <v/>
      </c>
      <c r="I268" s="103"/>
      <c r="J268" s="103"/>
      <c r="L268" s="100"/>
    </row>
    <row r="269" spans="2:12" x14ac:dyDescent="0.25">
      <c r="B269" s="100" t="str">
        <f>IF(C269="","",VLOOKUP(MONTH(C269),BASE!$Q$6:$R$17,2,FALSE))</f>
        <v/>
      </c>
      <c r="I269" s="103"/>
      <c r="J269" s="103"/>
      <c r="L269" s="100"/>
    </row>
    <row r="270" spans="2:12" x14ac:dyDescent="0.25">
      <c r="B270" s="100" t="str">
        <f>IF(C270="","",VLOOKUP(MONTH(C270),BASE!$Q$6:$R$17,2,FALSE))</f>
        <v/>
      </c>
      <c r="I270" s="103"/>
      <c r="J270" s="103"/>
      <c r="L270" s="100"/>
    </row>
    <row r="271" spans="2:12" x14ac:dyDescent="0.25">
      <c r="B271" s="100" t="str">
        <f>IF(C271="","",VLOOKUP(MONTH(C271),BASE!$Q$6:$R$17,2,FALSE))</f>
        <v/>
      </c>
      <c r="I271" s="103"/>
      <c r="J271" s="103"/>
      <c r="L271" s="100"/>
    </row>
    <row r="272" spans="2:12" x14ac:dyDescent="0.25">
      <c r="B272" s="100" t="str">
        <f>IF(C272="","",VLOOKUP(MONTH(C272),BASE!$Q$6:$R$17,2,FALSE))</f>
        <v/>
      </c>
      <c r="I272" s="103"/>
      <c r="J272" s="103"/>
      <c r="L272" s="100"/>
    </row>
    <row r="273" spans="2:12" x14ac:dyDescent="0.25">
      <c r="B273" s="100" t="str">
        <f>IF(C273="","",VLOOKUP(MONTH(C273),BASE!$Q$6:$R$17,2,FALSE))</f>
        <v/>
      </c>
      <c r="I273" s="103"/>
      <c r="J273" s="103"/>
      <c r="L273" s="100"/>
    </row>
    <row r="274" spans="2:12" x14ac:dyDescent="0.25">
      <c r="B274" s="100" t="str">
        <f>IF(C274="","",VLOOKUP(MONTH(C274),BASE!$Q$6:$R$17,2,FALSE))</f>
        <v/>
      </c>
      <c r="I274" s="103"/>
      <c r="J274" s="103"/>
      <c r="L274" s="100"/>
    </row>
    <row r="275" spans="2:12" x14ac:dyDescent="0.25">
      <c r="B275" s="100" t="str">
        <f>IF(C275="","",VLOOKUP(MONTH(C275),BASE!$Q$6:$R$17,2,FALSE))</f>
        <v/>
      </c>
      <c r="I275" s="103"/>
      <c r="J275" s="103"/>
      <c r="L275" s="100"/>
    </row>
    <row r="276" spans="2:12" x14ac:dyDescent="0.25">
      <c r="B276" s="100" t="str">
        <f>IF(C276="","",VLOOKUP(MONTH(C276),BASE!$Q$6:$R$17,2,FALSE))</f>
        <v/>
      </c>
      <c r="I276" s="103"/>
      <c r="J276" s="103"/>
      <c r="L276" s="100"/>
    </row>
    <row r="277" spans="2:12" x14ac:dyDescent="0.25">
      <c r="B277" s="100" t="str">
        <f>IF(C277="","",VLOOKUP(MONTH(C277),BASE!$Q$6:$R$17,2,FALSE))</f>
        <v/>
      </c>
      <c r="I277" s="103"/>
      <c r="J277" s="103"/>
      <c r="L277" s="100"/>
    </row>
    <row r="278" spans="2:12" x14ac:dyDescent="0.25">
      <c r="B278" s="100" t="str">
        <f>IF(C278="","",VLOOKUP(MONTH(C278),BASE!$Q$6:$R$17,2,FALSE))</f>
        <v/>
      </c>
      <c r="I278" s="103"/>
      <c r="J278" s="103"/>
      <c r="L278" s="100"/>
    </row>
    <row r="279" spans="2:12" x14ac:dyDescent="0.25">
      <c r="B279" s="100" t="str">
        <f>IF(C279="","",VLOOKUP(MONTH(C279),BASE!$Q$6:$R$17,2,FALSE))</f>
        <v/>
      </c>
      <c r="I279" s="103"/>
      <c r="J279" s="103"/>
      <c r="L279" s="100"/>
    </row>
    <row r="280" spans="2:12" x14ac:dyDescent="0.25">
      <c r="B280" s="100" t="str">
        <f>IF(C280="","",VLOOKUP(MONTH(C280),BASE!$Q$6:$R$17,2,FALSE))</f>
        <v/>
      </c>
      <c r="I280" s="103"/>
      <c r="J280" s="103"/>
      <c r="L280" s="100"/>
    </row>
    <row r="281" spans="2:12" x14ac:dyDescent="0.25">
      <c r="B281" s="100" t="str">
        <f>IF(C281="","",VLOOKUP(MONTH(C281),BASE!$Q$6:$R$17,2,FALSE))</f>
        <v/>
      </c>
      <c r="I281" s="103"/>
      <c r="J281" s="103"/>
      <c r="L281" s="100"/>
    </row>
    <row r="282" spans="2:12" x14ac:dyDescent="0.25">
      <c r="B282" s="100" t="str">
        <f>IF(C282="","",VLOOKUP(MONTH(C282),BASE!$Q$6:$R$17,2,FALSE))</f>
        <v/>
      </c>
      <c r="I282" s="103"/>
      <c r="J282" s="103"/>
      <c r="L282" s="100"/>
    </row>
    <row r="283" spans="2:12" x14ac:dyDescent="0.25">
      <c r="B283" s="100" t="str">
        <f>IF(C283="","",VLOOKUP(MONTH(C283),BASE!$Q$6:$R$17,2,FALSE))</f>
        <v/>
      </c>
      <c r="I283" s="103"/>
      <c r="J283" s="103"/>
      <c r="L283" s="100"/>
    </row>
    <row r="284" spans="2:12" x14ac:dyDescent="0.25">
      <c r="B284" s="100" t="str">
        <f>IF(C284="","",VLOOKUP(MONTH(C284),BASE!$Q$6:$R$17,2,FALSE))</f>
        <v/>
      </c>
      <c r="I284" s="103"/>
      <c r="J284" s="103"/>
      <c r="L284" s="100"/>
    </row>
    <row r="285" spans="2:12" x14ac:dyDescent="0.25">
      <c r="B285" s="100" t="str">
        <f>IF(C285="","",VLOOKUP(MONTH(C285),BASE!$Q$6:$R$17,2,FALSE))</f>
        <v/>
      </c>
      <c r="I285" s="103"/>
      <c r="J285" s="103"/>
      <c r="L285" s="100"/>
    </row>
    <row r="286" spans="2:12" x14ac:dyDescent="0.25">
      <c r="B286" s="100" t="str">
        <f>IF(C286="","",VLOOKUP(MONTH(C286),BASE!$Q$6:$R$17,2,FALSE))</f>
        <v/>
      </c>
      <c r="I286" s="103"/>
      <c r="J286" s="103"/>
      <c r="L286" s="100"/>
    </row>
    <row r="287" spans="2:12" x14ac:dyDescent="0.25">
      <c r="B287" s="100" t="str">
        <f>IF(C287="","",VLOOKUP(MONTH(C287),BASE!$Q$6:$R$17,2,FALSE))</f>
        <v/>
      </c>
      <c r="I287" s="103"/>
      <c r="J287" s="103"/>
      <c r="L287" s="100"/>
    </row>
    <row r="288" spans="2:12" x14ac:dyDescent="0.25">
      <c r="B288" s="100" t="str">
        <f>IF(C288="","",VLOOKUP(MONTH(C288),BASE!$Q$6:$R$17,2,FALSE))</f>
        <v/>
      </c>
      <c r="I288" s="103"/>
      <c r="J288" s="103"/>
      <c r="L288" s="100"/>
    </row>
    <row r="289" spans="2:12" x14ac:dyDescent="0.25">
      <c r="B289" s="100" t="str">
        <f>IF(C289="","",VLOOKUP(MONTH(C289),BASE!$Q$6:$R$17,2,FALSE))</f>
        <v/>
      </c>
      <c r="I289" s="103"/>
      <c r="J289" s="103"/>
      <c r="L289" s="100"/>
    </row>
    <row r="290" spans="2:12" x14ac:dyDescent="0.25">
      <c r="B290" s="100" t="str">
        <f>IF(C290="","",VLOOKUP(MONTH(C290),BASE!$Q$6:$R$17,2,FALSE))</f>
        <v/>
      </c>
      <c r="I290" s="103"/>
      <c r="J290" s="103"/>
      <c r="L290" s="100"/>
    </row>
    <row r="291" spans="2:12" x14ac:dyDescent="0.25">
      <c r="B291" s="100" t="str">
        <f>IF(C291="","",VLOOKUP(MONTH(C291),BASE!$Q$6:$R$17,2,FALSE))</f>
        <v/>
      </c>
      <c r="I291" s="103"/>
      <c r="J291" s="103"/>
      <c r="L291" s="100"/>
    </row>
    <row r="292" spans="2:12" x14ac:dyDescent="0.25">
      <c r="B292" s="100" t="str">
        <f>IF(C292="","",VLOOKUP(MONTH(C292),BASE!$Q$6:$R$17,2,FALSE))</f>
        <v/>
      </c>
      <c r="I292" s="103"/>
      <c r="J292" s="103"/>
      <c r="L292" s="100"/>
    </row>
    <row r="293" spans="2:12" x14ac:dyDescent="0.25">
      <c r="B293" s="100" t="str">
        <f>IF(C293="","",VLOOKUP(MONTH(C293),BASE!$Q$6:$R$17,2,FALSE))</f>
        <v/>
      </c>
      <c r="I293" s="103"/>
      <c r="J293" s="103"/>
      <c r="L293" s="100"/>
    </row>
    <row r="294" spans="2:12" x14ac:dyDescent="0.25">
      <c r="B294" s="100" t="str">
        <f>IF(C294="","",VLOOKUP(MONTH(C294),BASE!$Q$6:$R$17,2,FALSE))</f>
        <v/>
      </c>
      <c r="I294" s="103"/>
      <c r="J294" s="103"/>
      <c r="L294" s="100"/>
    </row>
    <row r="295" spans="2:12" x14ac:dyDescent="0.25">
      <c r="B295" s="100" t="str">
        <f>IF(C295="","",VLOOKUP(MONTH(C295),BASE!$Q$6:$R$17,2,FALSE))</f>
        <v/>
      </c>
      <c r="I295" s="103"/>
      <c r="J295" s="103"/>
      <c r="L295" s="100"/>
    </row>
    <row r="296" spans="2:12" x14ac:dyDescent="0.25">
      <c r="B296" s="100" t="str">
        <f>IF(C296="","",VLOOKUP(MONTH(C296),BASE!$Q$6:$R$17,2,FALSE))</f>
        <v/>
      </c>
      <c r="I296" s="103"/>
      <c r="J296" s="103"/>
      <c r="L296" s="100"/>
    </row>
    <row r="297" spans="2:12" x14ac:dyDescent="0.25">
      <c r="B297" s="100" t="str">
        <f>IF(C297="","",VLOOKUP(MONTH(C297),BASE!$Q$6:$R$17,2,FALSE))</f>
        <v/>
      </c>
      <c r="I297" s="103"/>
      <c r="J297" s="103"/>
      <c r="L297" s="100"/>
    </row>
    <row r="298" spans="2:12" x14ac:dyDescent="0.25">
      <c r="B298" s="100" t="str">
        <f>IF(C298="","",VLOOKUP(MONTH(C298),BASE!$Q$6:$R$17,2,FALSE))</f>
        <v/>
      </c>
      <c r="I298" s="103"/>
      <c r="J298" s="103"/>
      <c r="L298" s="100"/>
    </row>
    <row r="299" spans="2:12" x14ac:dyDescent="0.25">
      <c r="B299" s="100" t="str">
        <f>IF(C299="","",VLOOKUP(MONTH(C299),BASE!$Q$6:$R$17,2,FALSE))</f>
        <v/>
      </c>
      <c r="I299" s="103"/>
      <c r="J299" s="103"/>
      <c r="L299" s="100"/>
    </row>
    <row r="300" spans="2:12" x14ac:dyDescent="0.25">
      <c r="B300" s="100" t="str">
        <f>IF(C300="","",VLOOKUP(MONTH(C300),BASE!$Q$6:$R$17,2,FALSE))</f>
        <v/>
      </c>
      <c r="I300" s="103"/>
      <c r="J300" s="103"/>
      <c r="L300" s="100"/>
    </row>
    <row r="301" spans="2:12" x14ac:dyDescent="0.25">
      <c r="B301" s="100" t="str">
        <f>IF(C301="","",VLOOKUP(MONTH(C301),BASE!$Q$6:$R$17,2,FALSE))</f>
        <v/>
      </c>
      <c r="I301" s="103"/>
      <c r="J301" s="103"/>
      <c r="L301" s="100"/>
    </row>
    <row r="302" spans="2:12" x14ac:dyDescent="0.25">
      <c r="B302" s="100" t="str">
        <f>IF(C302="","",VLOOKUP(MONTH(C302),BASE!$Q$6:$R$17,2,FALSE))</f>
        <v/>
      </c>
      <c r="I302" s="103"/>
      <c r="J302" s="103"/>
      <c r="L302" s="100"/>
    </row>
    <row r="303" spans="2:12" x14ac:dyDescent="0.25">
      <c r="B303" s="100" t="str">
        <f>IF(C303="","",VLOOKUP(MONTH(C303),BASE!$Q$6:$R$17,2,FALSE))</f>
        <v/>
      </c>
      <c r="I303" s="103"/>
      <c r="J303" s="103"/>
      <c r="L303" s="100"/>
    </row>
    <row r="304" spans="2:12" x14ac:dyDescent="0.25">
      <c r="B304" s="100" t="str">
        <f>IF(C304="","",VLOOKUP(MONTH(C304),BASE!$Q$6:$R$17,2,FALSE))</f>
        <v/>
      </c>
      <c r="I304" s="103"/>
      <c r="J304" s="103"/>
      <c r="L304" s="100"/>
    </row>
    <row r="305" spans="2:12" x14ac:dyDescent="0.25">
      <c r="B305" s="100" t="str">
        <f>IF(C305="","",VLOOKUP(MONTH(C305),BASE!$Q$6:$R$17,2,FALSE))</f>
        <v/>
      </c>
      <c r="I305" s="103"/>
      <c r="J305" s="103"/>
      <c r="L305" s="100"/>
    </row>
    <row r="306" spans="2:12" x14ac:dyDescent="0.25">
      <c r="B306" s="100" t="str">
        <f>IF(C306="","",VLOOKUP(MONTH(C306),BASE!$Q$6:$R$17,2,FALSE))</f>
        <v/>
      </c>
      <c r="I306" s="103"/>
      <c r="J306" s="103"/>
      <c r="L306" s="100"/>
    </row>
    <row r="307" spans="2:12" x14ac:dyDescent="0.25">
      <c r="B307" s="100" t="str">
        <f>IF(C307="","",VLOOKUP(MONTH(C307),BASE!$Q$6:$R$17,2,FALSE))</f>
        <v/>
      </c>
      <c r="I307" s="103"/>
      <c r="J307" s="103"/>
      <c r="L307" s="100"/>
    </row>
    <row r="308" spans="2:12" x14ac:dyDescent="0.25">
      <c r="B308" s="100" t="str">
        <f>IF(C308="","",VLOOKUP(MONTH(C308),BASE!$Q$6:$R$17,2,FALSE))</f>
        <v/>
      </c>
      <c r="I308" s="103"/>
      <c r="J308" s="103"/>
      <c r="L308" s="100"/>
    </row>
    <row r="309" spans="2:12" x14ac:dyDescent="0.25">
      <c r="B309" s="100" t="str">
        <f>IF(C309="","",VLOOKUP(MONTH(C309),BASE!$Q$6:$R$17,2,FALSE))</f>
        <v/>
      </c>
      <c r="I309" s="103"/>
      <c r="J309" s="103"/>
      <c r="L309" s="100"/>
    </row>
    <row r="310" spans="2:12" x14ac:dyDescent="0.25">
      <c r="B310" s="100" t="str">
        <f>IF(C310="","",VLOOKUP(MONTH(C310),BASE!$Q$6:$R$17,2,FALSE))</f>
        <v/>
      </c>
      <c r="I310" s="103"/>
      <c r="J310" s="103"/>
      <c r="L310" s="100"/>
    </row>
    <row r="311" spans="2:12" x14ac:dyDescent="0.25">
      <c r="B311" s="100" t="str">
        <f>IF(C311="","",VLOOKUP(MONTH(C311),BASE!$Q$6:$R$17,2,FALSE))</f>
        <v/>
      </c>
      <c r="I311" s="103"/>
      <c r="J311" s="103"/>
      <c r="L311" s="100"/>
    </row>
    <row r="312" spans="2:12" x14ac:dyDescent="0.25">
      <c r="B312" s="100" t="str">
        <f>IF(C312="","",VLOOKUP(MONTH(C312),BASE!$Q$6:$R$17,2,FALSE))</f>
        <v/>
      </c>
      <c r="I312" s="103"/>
      <c r="J312" s="103"/>
      <c r="L312" s="100"/>
    </row>
    <row r="313" spans="2:12" x14ac:dyDescent="0.25">
      <c r="B313" s="100" t="str">
        <f>IF(C313="","",VLOOKUP(MONTH(C313),BASE!$Q$6:$R$17,2,FALSE))</f>
        <v/>
      </c>
      <c r="I313" s="103"/>
      <c r="J313" s="103"/>
      <c r="L313" s="100"/>
    </row>
    <row r="314" spans="2:12" x14ac:dyDescent="0.25">
      <c r="B314" s="100" t="str">
        <f>IF(C314="","",VLOOKUP(MONTH(C314),BASE!$Q$6:$R$17,2,FALSE))</f>
        <v/>
      </c>
      <c r="I314" s="103"/>
      <c r="J314" s="103"/>
      <c r="L314" s="100"/>
    </row>
    <row r="315" spans="2:12" x14ac:dyDescent="0.25">
      <c r="B315" s="100" t="str">
        <f>IF(C315="","",VLOOKUP(MONTH(C315),BASE!$Q$6:$R$17,2,FALSE))</f>
        <v/>
      </c>
      <c r="I315" s="103"/>
      <c r="J315" s="103"/>
      <c r="L315" s="100"/>
    </row>
    <row r="316" spans="2:12" x14ac:dyDescent="0.25">
      <c r="B316" s="100" t="str">
        <f>IF(C316="","",VLOOKUP(MONTH(C316),BASE!$Q$6:$R$17,2,FALSE))</f>
        <v/>
      </c>
      <c r="I316" s="103"/>
      <c r="J316" s="103"/>
      <c r="L316" s="100"/>
    </row>
    <row r="317" spans="2:12" x14ac:dyDescent="0.25">
      <c r="B317" s="100" t="str">
        <f>IF(C317="","",VLOOKUP(MONTH(C317),BASE!$Q$6:$R$17,2,FALSE))</f>
        <v/>
      </c>
      <c r="I317" s="103"/>
      <c r="J317" s="103"/>
      <c r="L317" s="100"/>
    </row>
    <row r="318" spans="2:12" x14ac:dyDescent="0.25">
      <c r="B318" s="100" t="str">
        <f>IF(C318="","",VLOOKUP(MONTH(C318),BASE!$Q$6:$R$17,2,FALSE))</f>
        <v/>
      </c>
      <c r="I318" s="103"/>
      <c r="J318" s="103"/>
      <c r="L318" s="100"/>
    </row>
    <row r="319" spans="2:12" x14ac:dyDescent="0.25">
      <c r="B319" s="100" t="str">
        <f>IF(C319="","",VLOOKUP(MONTH(C319),BASE!$Q$6:$R$17,2,FALSE))</f>
        <v/>
      </c>
      <c r="I319" s="103"/>
      <c r="J319" s="103"/>
      <c r="L319" s="100"/>
    </row>
    <row r="320" spans="2:12" x14ac:dyDescent="0.25">
      <c r="B320" s="100" t="str">
        <f>IF(C320="","",VLOOKUP(MONTH(C320),BASE!$Q$6:$R$17,2,FALSE))</f>
        <v/>
      </c>
      <c r="I320" s="103"/>
      <c r="J320" s="103"/>
      <c r="L320" s="100"/>
    </row>
    <row r="321" spans="2:12" x14ac:dyDescent="0.25">
      <c r="B321" s="100" t="str">
        <f>IF(C321="","",VLOOKUP(MONTH(C321),BASE!$Q$6:$R$17,2,FALSE))</f>
        <v/>
      </c>
      <c r="I321" s="103"/>
      <c r="J321" s="103"/>
      <c r="L321" s="100"/>
    </row>
    <row r="322" spans="2:12" x14ac:dyDescent="0.25">
      <c r="B322" s="100" t="str">
        <f>IF(C322="","",VLOOKUP(MONTH(C322),BASE!$Q$6:$R$17,2,FALSE))</f>
        <v/>
      </c>
      <c r="I322" s="103"/>
      <c r="J322" s="103"/>
      <c r="L322" s="100"/>
    </row>
    <row r="323" spans="2:12" x14ac:dyDescent="0.25">
      <c r="B323" s="100" t="str">
        <f>IF(C323="","",VLOOKUP(MONTH(C323),BASE!$Q$6:$R$17,2,FALSE))</f>
        <v/>
      </c>
      <c r="I323" s="103"/>
      <c r="J323" s="103"/>
      <c r="L323" s="100"/>
    </row>
    <row r="324" spans="2:12" x14ac:dyDescent="0.25">
      <c r="B324" s="100" t="str">
        <f>IF(C324="","",VLOOKUP(MONTH(C324),BASE!$Q$6:$R$17,2,FALSE))</f>
        <v/>
      </c>
      <c r="I324" s="103"/>
      <c r="J324" s="103"/>
      <c r="L324" s="100"/>
    </row>
    <row r="325" spans="2:12" x14ac:dyDescent="0.25">
      <c r="B325" s="100" t="str">
        <f>IF(C325="","",VLOOKUP(MONTH(C325),BASE!$Q$6:$R$17,2,FALSE))</f>
        <v/>
      </c>
      <c r="I325" s="103"/>
      <c r="J325" s="103"/>
      <c r="L325" s="100"/>
    </row>
    <row r="326" spans="2:12" x14ac:dyDescent="0.25">
      <c r="B326" s="100" t="str">
        <f>IF(C326="","",VLOOKUP(MONTH(C326),BASE!$Q$6:$R$17,2,FALSE))</f>
        <v/>
      </c>
      <c r="I326" s="103"/>
      <c r="J326" s="103"/>
      <c r="L326" s="100"/>
    </row>
    <row r="327" spans="2:12" x14ac:dyDescent="0.25">
      <c r="B327" s="100" t="str">
        <f>IF(C327="","",VLOOKUP(MONTH(C327),BASE!$Q$6:$R$17,2,FALSE))</f>
        <v/>
      </c>
      <c r="I327" s="103"/>
      <c r="J327" s="103"/>
      <c r="L327" s="100"/>
    </row>
    <row r="328" spans="2:12" x14ac:dyDescent="0.25">
      <c r="B328" s="100" t="str">
        <f>IF(C328="","",VLOOKUP(MONTH(C328),BASE!$Q$6:$R$17,2,FALSE))</f>
        <v/>
      </c>
      <c r="I328" s="103"/>
      <c r="J328" s="103"/>
      <c r="L328" s="100"/>
    </row>
    <row r="329" spans="2:12" x14ac:dyDescent="0.25">
      <c r="B329" s="100" t="str">
        <f>IF(C329="","",VLOOKUP(MONTH(C329),BASE!$Q$6:$R$17,2,FALSE))</f>
        <v/>
      </c>
      <c r="I329" s="103"/>
      <c r="J329" s="103"/>
      <c r="L329" s="100"/>
    </row>
    <row r="330" spans="2:12" x14ac:dyDescent="0.25">
      <c r="B330" s="100" t="str">
        <f>IF(C330="","",VLOOKUP(MONTH(C330),BASE!$Q$6:$R$17,2,FALSE))</f>
        <v/>
      </c>
      <c r="I330" s="103"/>
      <c r="J330" s="103"/>
      <c r="L330" s="100"/>
    </row>
    <row r="331" spans="2:12" x14ac:dyDescent="0.25">
      <c r="B331" s="100" t="str">
        <f>IF(C331="","",VLOOKUP(MONTH(C331),BASE!$Q$6:$R$17,2,FALSE))</f>
        <v/>
      </c>
      <c r="I331" s="103"/>
      <c r="J331" s="103"/>
      <c r="L331" s="100"/>
    </row>
    <row r="332" spans="2:12" x14ac:dyDescent="0.25">
      <c r="B332" s="100" t="str">
        <f>IF(C332="","",VLOOKUP(MONTH(C332),BASE!$Q$6:$R$17,2,FALSE))</f>
        <v/>
      </c>
      <c r="I332" s="103"/>
      <c r="J332" s="103"/>
      <c r="L332" s="100"/>
    </row>
    <row r="333" spans="2:12" x14ac:dyDescent="0.25">
      <c r="B333" s="100" t="str">
        <f>IF(C333="","",VLOOKUP(MONTH(C333),BASE!$Q$6:$R$17,2,FALSE))</f>
        <v/>
      </c>
      <c r="I333" s="103"/>
      <c r="J333" s="103"/>
      <c r="L333" s="100"/>
    </row>
    <row r="334" spans="2:12" x14ac:dyDescent="0.25">
      <c r="B334" s="100" t="str">
        <f>IF(C334="","",VLOOKUP(MONTH(C334),BASE!$Q$6:$R$17,2,FALSE))</f>
        <v/>
      </c>
      <c r="I334" s="103"/>
      <c r="J334" s="103"/>
      <c r="L334" s="100"/>
    </row>
    <row r="335" spans="2:12" x14ac:dyDescent="0.25">
      <c r="B335" s="100" t="str">
        <f>IF(C335="","",VLOOKUP(MONTH(C335),BASE!$Q$6:$R$17,2,FALSE))</f>
        <v/>
      </c>
      <c r="I335" s="103"/>
      <c r="J335" s="103"/>
      <c r="L335" s="100"/>
    </row>
    <row r="336" spans="2:12" x14ac:dyDescent="0.25">
      <c r="B336" s="100" t="str">
        <f>IF(C336="","",VLOOKUP(MONTH(C336),BASE!$Q$6:$R$17,2,FALSE))</f>
        <v/>
      </c>
      <c r="I336" s="103"/>
      <c r="J336" s="103"/>
      <c r="L336" s="100"/>
    </row>
    <row r="337" spans="2:12" x14ac:dyDescent="0.25">
      <c r="B337" s="100" t="str">
        <f>IF(C337="","",VLOOKUP(MONTH(C337),BASE!$Q$6:$R$17,2,FALSE))</f>
        <v/>
      </c>
      <c r="I337" s="103"/>
      <c r="J337" s="103"/>
      <c r="L337" s="100"/>
    </row>
    <row r="338" spans="2:12" x14ac:dyDescent="0.25">
      <c r="B338" s="100" t="str">
        <f>IF(C338="","",VLOOKUP(MONTH(C338),BASE!$Q$6:$R$17,2,FALSE))</f>
        <v/>
      </c>
      <c r="I338" s="103"/>
      <c r="J338" s="103"/>
      <c r="L338" s="100"/>
    </row>
    <row r="339" spans="2:12" x14ac:dyDescent="0.25">
      <c r="B339" s="100" t="str">
        <f>IF(C339="","",VLOOKUP(MONTH(C339),BASE!$Q$6:$R$17,2,FALSE))</f>
        <v/>
      </c>
      <c r="I339" s="103"/>
      <c r="J339" s="103"/>
      <c r="L339" s="100"/>
    </row>
    <row r="340" spans="2:12" x14ac:dyDescent="0.25">
      <c r="B340" s="100" t="str">
        <f>IF(C340="","",VLOOKUP(MONTH(C340),BASE!$Q$6:$R$17,2,FALSE))</f>
        <v/>
      </c>
      <c r="I340" s="103"/>
      <c r="J340" s="103"/>
      <c r="L340" s="100"/>
    </row>
    <row r="341" spans="2:12" x14ac:dyDescent="0.25">
      <c r="B341" s="100" t="str">
        <f>IF(C341="","",VLOOKUP(MONTH(C341),BASE!$Q$6:$R$17,2,FALSE))</f>
        <v/>
      </c>
      <c r="I341" s="103"/>
      <c r="J341" s="103"/>
      <c r="L341" s="100"/>
    </row>
    <row r="342" spans="2:12" x14ac:dyDescent="0.25">
      <c r="B342" s="100" t="str">
        <f>IF(C342="","",VLOOKUP(MONTH(C342),BASE!$Q$6:$R$17,2,FALSE))</f>
        <v/>
      </c>
      <c r="I342" s="103"/>
      <c r="J342" s="103"/>
      <c r="L342" s="100"/>
    </row>
    <row r="343" spans="2:12" x14ac:dyDescent="0.25">
      <c r="B343" s="100" t="str">
        <f>IF(C343="","",VLOOKUP(MONTH(C343),BASE!$Q$6:$R$17,2,FALSE))</f>
        <v/>
      </c>
      <c r="I343" s="103"/>
      <c r="J343" s="103"/>
      <c r="L343" s="100"/>
    </row>
    <row r="344" spans="2:12" x14ac:dyDescent="0.25">
      <c r="B344" s="100" t="str">
        <f>IF(C344="","",VLOOKUP(MONTH(C344),BASE!$Q$6:$R$17,2,FALSE))</f>
        <v/>
      </c>
      <c r="I344" s="103"/>
      <c r="J344" s="103"/>
      <c r="L344" s="100"/>
    </row>
    <row r="345" spans="2:12" x14ac:dyDescent="0.25">
      <c r="B345" s="100" t="str">
        <f>IF(C345="","",VLOOKUP(MONTH(C345),BASE!$Q$6:$R$17,2,FALSE))</f>
        <v/>
      </c>
      <c r="I345" s="103"/>
      <c r="J345" s="103"/>
      <c r="L345" s="100"/>
    </row>
    <row r="346" spans="2:12" x14ac:dyDescent="0.25">
      <c r="B346" s="100" t="str">
        <f>IF(C346="","",VLOOKUP(MONTH(C346),BASE!$Q$6:$R$17,2,FALSE))</f>
        <v/>
      </c>
      <c r="I346" s="103"/>
      <c r="J346" s="103"/>
      <c r="L346" s="100"/>
    </row>
    <row r="347" spans="2:12" x14ac:dyDescent="0.25">
      <c r="B347" s="100" t="str">
        <f>IF(C347="","",VLOOKUP(MONTH(C347),BASE!$Q$6:$R$17,2,FALSE))</f>
        <v/>
      </c>
      <c r="I347" s="103"/>
      <c r="J347" s="103"/>
      <c r="L347" s="100"/>
    </row>
    <row r="348" spans="2:12" x14ac:dyDescent="0.25">
      <c r="B348" s="100" t="str">
        <f>IF(C348="","",VLOOKUP(MONTH(C348),BASE!$Q$6:$R$17,2,FALSE))</f>
        <v/>
      </c>
      <c r="I348" s="103"/>
      <c r="J348" s="103"/>
      <c r="L348" s="100"/>
    </row>
    <row r="349" spans="2:12" x14ac:dyDescent="0.25">
      <c r="B349" s="100" t="str">
        <f>IF(C349="","",VLOOKUP(MONTH(C349),BASE!$Q$6:$R$17,2,FALSE))</f>
        <v/>
      </c>
      <c r="I349" s="103"/>
      <c r="J349" s="103"/>
      <c r="L349" s="100"/>
    </row>
    <row r="350" spans="2:12" x14ac:dyDescent="0.25">
      <c r="B350" s="100" t="str">
        <f>IF(C350="","",VLOOKUP(MONTH(C350),BASE!$Q$6:$R$17,2,FALSE))</f>
        <v/>
      </c>
      <c r="I350" s="103"/>
      <c r="J350" s="103"/>
      <c r="L350" s="100"/>
    </row>
    <row r="351" spans="2:12" x14ac:dyDescent="0.25">
      <c r="B351" s="100" t="str">
        <f>IF(C351="","",VLOOKUP(MONTH(C351),BASE!$Q$6:$R$17,2,FALSE))</f>
        <v/>
      </c>
      <c r="I351" s="103"/>
      <c r="J351" s="103"/>
      <c r="L351" s="100"/>
    </row>
    <row r="352" spans="2:12" x14ac:dyDescent="0.25">
      <c r="B352" s="100" t="str">
        <f>IF(C352="","",VLOOKUP(MONTH(C352),BASE!$Q$6:$R$17,2,FALSE))</f>
        <v/>
      </c>
      <c r="I352" s="103"/>
      <c r="J352" s="103"/>
      <c r="L352" s="100"/>
    </row>
    <row r="353" spans="2:12" x14ac:dyDescent="0.25">
      <c r="B353" s="100" t="str">
        <f>IF(C353="","",VLOOKUP(MONTH(C353),BASE!$Q$6:$R$17,2,FALSE))</f>
        <v/>
      </c>
      <c r="I353" s="103"/>
      <c r="J353" s="103"/>
      <c r="L353" s="100"/>
    </row>
    <row r="354" spans="2:12" x14ac:dyDescent="0.25">
      <c r="B354" s="100" t="str">
        <f>IF(C354="","",VLOOKUP(MONTH(C354),BASE!$Q$6:$R$17,2,FALSE))</f>
        <v/>
      </c>
      <c r="I354" s="103"/>
      <c r="J354" s="103"/>
      <c r="L354" s="100"/>
    </row>
    <row r="355" spans="2:12" x14ac:dyDescent="0.25">
      <c r="B355" s="100" t="str">
        <f>IF(C355="","",VLOOKUP(MONTH(C355),BASE!$Q$6:$R$17,2,FALSE))</f>
        <v/>
      </c>
      <c r="I355" s="103"/>
      <c r="J355" s="103"/>
      <c r="L355" s="100"/>
    </row>
    <row r="356" spans="2:12" x14ac:dyDescent="0.25">
      <c r="B356" s="100" t="str">
        <f>IF(C356="","",VLOOKUP(MONTH(C356),BASE!$Q$6:$R$17,2,FALSE))</f>
        <v/>
      </c>
      <c r="I356" s="103"/>
      <c r="J356" s="103"/>
      <c r="L356" s="100"/>
    </row>
    <row r="357" spans="2:12" x14ac:dyDescent="0.25">
      <c r="B357" s="100" t="str">
        <f>IF(C357="","",VLOOKUP(MONTH(C357),BASE!$Q$6:$R$17,2,FALSE))</f>
        <v/>
      </c>
      <c r="I357" s="103"/>
      <c r="J357" s="103"/>
      <c r="L357" s="100"/>
    </row>
    <row r="358" spans="2:12" x14ac:dyDescent="0.25">
      <c r="B358" s="100" t="str">
        <f>IF(C358="","",VLOOKUP(MONTH(C358),BASE!$Q$6:$R$17,2,FALSE))</f>
        <v/>
      </c>
      <c r="I358" s="103"/>
      <c r="J358" s="103"/>
      <c r="L358" s="100"/>
    </row>
    <row r="359" spans="2:12" x14ac:dyDescent="0.25">
      <c r="B359" s="100" t="str">
        <f>IF(C359="","",VLOOKUP(MONTH(C359),BASE!$Q$6:$R$17,2,FALSE))</f>
        <v/>
      </c>
      <c r="I359" s="103"/>
      <c r="J359" s="103"/>
      <c r="L359" s="100"/>
    </row>
    <row r="360" spans="2:12" x14ac:dyDescent="0.25">
      <c r="B360" s="100" t="str">
        <f>IF(C360="","",VLOOKUP(MONTH(C360),BASE!$Q$6:$R$17,2,FALSE))</f>
        <v/>
      </c>
      <c r="I360" s="103"/>
      <c r="J360" s="103"/>
      <c r="L360" s="100"/>
    </row>
    <row r="361" spans="2:12" x14ac:dyDescent="0.25">
      <c r="B361" s="100" t="str">
        <f>IF(C361="","",VLOOKUP(MONTH(C361),BASE!$Q$6:$R$17,2,FALSE))</f>
        <v/>
      </c>
      <c r="I361" s="103"/>
      <c r="J361" s="103"/>
      <c r="L361" s="100"/>
    </row>
    <row r="362" spans="2:12" x14ac:dyDescent="0.25">
      <c r="B362" s="100" t="str">
        <f>IF(C362="","",VLOOKUP(MONTH(C362),BASE!$Q$6:$R$17,2,FALSE))</f>
        <v/>
      </c>
      <c r="I362" s="103"/>
      <c r="J362" s="103"/>
      <c r="L362" s="100"/>
    </row>
    <row r="363" spans="2:12" x14ac:dyDescent="0.25">
      <c r="B363" s="100" t="str">
        <f>IF(C363="","",VLOOKUP(MONTH(C363),BASE!$Q$6:$R$17,2,FALSE))</f>
        <v/>
      </c>
      <c r="I363" s="103"/>
      <c r="J363" s="103"/>
      <c r="L363" s="100"/>
    </row>
    <row r="364" spans="2:12" x14ac:dyDescent="0.25">
      <c r="B364" s="100" t="str">
        <f>IF(C364="","",VLOOKUP(MONTH(C364),BASE!$Q$6:$R$17,2,FALSE))</f>
        <v/>
      </c>
      <c r="I364" s="103"/>
      <c r="J364" s="103"/>
      <c r="L364" s="100"/>
    </row>
    <row r="365" spans="2:12" x14ac:dyDescent="0.25">
      <c r="B365" s="100" t="str">
        <f>IF(C365="","",VLOOKUP(MONTH(C365),BASE!$Q$6:$R$17,2,FALSE))</f>
        <v/>
      </c>
      <c r="I365" s="103"/>
      <c r="J365" s="103"/>
      <c r="L365" s="100"/>
    </row>
    <row r="366" spans="2:12" x14ac:dyDescent="0.25">
      <c r="B366" s="100" t="str">
        <f>IF(C366="","",VLOOKUP(MONTH(C366),BASE!$Q$6:$R$17,2,FALSE))</f>
        <v/>
      </c>
      <c r="I366" s="103"/>
      <c r="J366" s="103"/>
      <c r="L366" s="100"/>
    </row>
    <row r="367" spans="2:12" x14ac:dyDescent="0.25">
      <c r="B367" s="100" t="str">
        <f>IF(C367="","",VLOOKUP(MONTH(C367),BASE!$Q$6:$R$17,2,FALSE))</f>
        <v/>
      </c>
      <c r="I367" s="103"/>
      <c r="J367" s="103"/>
      <c r="L367" s="100"/>
    </row>
    <row r="368" spans="2:12" x14ac:dyDescent="0.25">
      <c r="B368" s="100" t="str">
        <f>IF(C368="","",VLOOKUP(MONTH(C368),BASE!$Q$6:$R$17,2,FALSE))</f>
        <v/>
      </c>
      <c r="I368" s="103"/>
      <c r="J368" s="103"/>
      <c r="L368" s="100"/>
    </row>
    <row r="369" spans="2:12" x14ac:dyDescent="0.25">
      <c r="B369" s="100" t="str">
        <f>IF(C369="","",VLOOKUP(MONTH(C369),BASE!$Q$6:$R$17,2,FALSE))</f>
        <v/>
      </c>
      <c r="I369" s="103"/>
      <c r="J369" s="103"/>
      <c r="L369" s="100"/>
    </row>
    <row r="370" spans="2:12" x14ac:dyDescent="0.25">
      <c r="B370" s="100" t="str">
        <f>IF(C370="","",VLOOKUP(MONTH(C370),BASE!$Q$6:$R$17,2,FALSE))</f>
        <v/>
      </c>
      <c r="I370" s="103"/>
      <c r="J370" s="103"/>
      <c r="L370" s="100"/>
    </row>
    <row r="371" spans="2:12" x14ac:dyDescent="0.25">
      <c r="B371" s="100" t="str">
        <f>IF(C371="","",VLOOKUP(MONTH(C371),BASE!$Q$6:$R$17,2,FALSE))</f>
        <v/>
      </c>
      <c r="I371" s="103"/>
      <c r="J371" s="103"/>
      <c r="L371" s="100"/>
    </row>
    <row r="372" spans="2:12" x14ac:dyDescent="0.25">
      <c r="B372" s="100" t="str">
        <f>IF(C372="","",VLOOKUP(MONTH(C372),BASE!$Q$6:$R$17,2,FALSE))</f>
        <v/>
      </c>
      <c r="I372" s="103"/>
      <c r="J372" s="103"/>
      <c r="L372" s="100"/>
    </row>
    <row r="373" spans="2:12" x14ac:dyDescent="0.25">
      <c r="B373" s="100" t="str">
        <f>IF(C373="","",VLOOKUP(MONTH(C373),BASE!$Q$6:$R$17,2,FALSE))</f>
        <v/>
      </c>
      <c r="I373" s="103"/>
      <c r="J373" s="103"/>
      <c r="L373" s="100"/>
    </row>
    <row r="374" spans="2:12" x14ac:dyDescent="0.25">
      <c r="B374" s="100" t="str">
        <f>IF(C374="","",VLOOKUP(MONTH(C374),BASE!$Q$6:$R$17,2,FALSE))</f>
        <v/>
      </c>
      <c r="I374" s="103"/>
      <c r="J374" s="103"/>
      <c r="L374" s="100"/>
    </row>
    <row r="375" spans="2:12" x14ac:dyDescent="0.25">
      <c r="B375" s="100" t="str">
        <f>IF(C375="","",VLOOKUP(MONTH(C375),BASE!$Q$6:$R$17,2,FALSE))</f>
        <v/>
      </c>
      <c r="I375" s="103"/>
      <c r="J375" s="103"/>
      <c r="L375" s="100"/>
    </row>
    <row r="376" spans="2:12" x14ac:dyDescent="0.25">
      <c r="B376" s="100" t="str">
        <f>IF(C376="","",VLOOKUP(MONTH(C376),BASE!$Q$6:$R$17,2,FALSE))</f>
        <v/>
      </c>
      <c r="I376" s="103"/>
      <c r="J376" s="103"/>
      <c r="L376" s="100"/>
    </row>
    <row r="377" spans="2:12" x14ac:dyDescent="0.25">
      <c r="B377" s="100" t="str">
        <f>IF(C377="","",VLOOKUP(MONTH(C377),BASE!$Q$6:$R$17,2,FALSE))</f>
        <v/>
      </c>
      <c r="I377" s="103"/>
      <c r="J377" s="103"/>
      <c r="L377" s="100"/>
    </row>
    <row r="378" spans="2:12" x14ac:dyDescent="0.25">
      <c r="B378" s="100" t="str">
        <f>IF(C378="","",VLOOKUP(MONTH(C378),BASE!$Q$6:$R$17,2,FALSE))</f>
        <v/>
      </c>
      <c r="I378" s="103"/>
      <c r="J378" s="103"/>
      <c r="L378" s="100"/>
    </row>
    <row r="379" spans="2:12" x14ac:dyDescent="0.25">
      <c r="B379" s="100" t="str">
        <f>IF(C379="","",VLOOKUP(MONTH(C379),BASE!$Q$6:$R$17,2,FALSE))</f>
        <v/>
      </c>
      <c r="I379" s="103"/>
      <c r="J379" s="103"/>
      <c r="L379" s="100"/>
    </row>
    <row r="380" spans="2:12" x14ac:dyDescent="0.25">
      <c r="B380" s="100" t="str">
        <f>IF(C380="","",VLOOKUP(MONTH(C380),BASE!$Q$6:$R$17,2,FALSE))</f>
        <v/>
      </c>
      <c r="I380" s="103"/>
      <c r="J380" s="103"/>
      <c r="L380" s="100"/>
    </row>
    <row r="381" spans="2:12" x14ac:dyDescent="0.25">
      <c r="B381" s="100" t="str">
        <f>IF(C381="","",VLOOKUP(MONTH(C381),BASE!$Q$6:$R$17,2,FALSE))</f>
        <v/>
      </c>
      <c r="I381" s="103"/>
      <c r="J381" s="103"/>
      <c r="L381" s="100"/>
    </row>
    <row r="382" spans="2:12" x14ac:dyDescent="0.25">
      <c r="B382" s="100" t="str">
        <f>IF(C382="","",VLOOKUP(MONTH(C382),BASE!$Q$6:$R$17,2,FALSE))</f>
        <v/>
      </c>
      <c r="I382" s="103"/>
      <c r="J382" s="103"/>
      <c r="L382" s="100"/>
    </row>
    <row r="383" spans="2:12" x14ac:dyDescent="0.25">
      <c r="B383" s="100" t="str">
        <f>IF(C383="","",VLOOKUP(MONTH(C383),BASE!$Q$6:$R$17,2,FALSE))</f>
        <v/>
      </c>
      <c r="I383" s="103"/>
      <c r="J383" s="103"/>
      <c r="L383" s="100"/>
    </row>
    <row r="384" spans="2:12" x14ac:dyDescent="0.25">
      <c r="B384" s="100" t="str">
        <f>IF(C384="","",VLOOKUP(MONTH(C384),BASE!$Q$6:$R$17,2,FALSE))</f>
        <v/>
      </c>
      <c r="I384" s="103"/>
      <c r="J384" s="103"/>
      <c r="L384" s="100"/>
    </row>
    <row r="385" spans="2:12" x14ac:dyDescent="0.25">
      <c r="B385" s="100" t="str">
        <f>IF(C385="","",VLOOKUP(MONTH(C385),BASE!$Q$6:$R$17,2,FALSE))</f>
        <v/>
      </c>
      <c r="I385" s="103"/>
      <c r="J385" s="103"/>
      <c r="L385" s="100"/>
    </row>
    <row r="386" spans="2:12" x14ac:dyDescent="0.25">
      <c r="B386" s="100" t="str">
        <f>IF(C386="","",VLOOKUP(MONTH(C386),BASE!$Q$6:$R$17,2,FALSE))</f>
        <v/>
      </c>
      <c r="I386" s="103"/>
      <c r="J386" s="103"/>
      <c r="L386" s="100"/>
    </row>
    <row r="387" spans="2:12" x14ac:dyDescent="0.25">
      <c r="B387" s="100" t="str">
        <f>IF(C387="","",VLOOKUP(MONTH(C387),BASE!$Q$6:$R$17,2,FALSE))</f>
        <v/>
      </c>
      <c r="I387" s="103"/>
      <c r="J387" s="103"/>
      <c r="L387" s="100"/>
    </row>
    <row r="388" spans="2:12" x14ac:dyDescent="0.25">
      <c r="B388" s="100" t="str">
        <f>IF(C388="","",VLOOKUP(MONTH(C388),BASE!$Q$6:$R$17,2,FALSE))</f>
        <v/>
      </c>
      <c r="I388" s="103"/>
      <c r="J388" s="103"/>
      <c r="L388" s="100"/>
    </row>
    <row r="389" spans="2:12" x14ac:dyDescent="0.25">
      <c r="B389" s="100" t="str">
        <f>IF(C389="","",VLOOKUP(MONTH(C389),BASE!$Q$6:$R$17,2,FALSE))</f>
        <v/>
      </c>
      <c r="I389" s="103"/>
      <c r="J389" s="103"/>
      <c r="L389" s="100"/>
    </row>
    <row r="390" spans="2:12" x14ac:dyDescent="0.25">
      <c r="B390" s="100" t="str">
        <f>IF(C390="","",VLOOKUP(MONTH(C390),BASE!$Q$6:$R$17,2,FALSE))</f>
        <v/>
      </c>
      <c r="I390" s="103"/>
      <c r="J390" s="103"/>
      <c r="L390" s="100"/>
    </row>
    <row r="391" spans="2:12" x14ac:dyDescent="0.25">
      <c r="B391" s="100" t="str">
        <f>IF(C391="","",VLOOKUP(MONTH(C391),BASE!$Q$6:$R$17,2,FALSE))</f>
        <v/>
      </c>
      <c r="I391" s="103"/>
      <c r="J391" s="103"/>
      <c r="L391" s="100"/>
    </row>
    <row r="392" spans="2:12" x14ac:dyDescent="0.25">
      <c r="B392" s="100" t="str">
        <f>IF(C392="","",VLOOKUP(MONTH(C392),BASE!$Q$6:$R$17,2,FALSE))</f>
        <v/>
      </c>
      <c r="I392" s="103"/>
      <c r="J392" s="103"/>
      <c r="L392" s="100"/>
    </row>
    <row r="393" spans="2:12" x14ac:dyDescent="0.25">
      <c r="B393" s="100" t="str">
        <f>IF(C393="","",VLOOKUP(MONTH(C393),BASE!$Q$6:$R$17,2,FALSE))</f>
        <v/>
      </c>
      <c r="I393" s="103"/>
      <c r="J393" s="103"/>
      <c r="L393" s="100"/>
    </row>
    <row r="394" spans="2:12" x14ac:dyDescent="0.25">
      <c r="B394" s="100" t="str">
        <f>IF(C394="","",VLOOKUP(MONTH(C394),BASE!$Q$6:$R$17,2,FALSE))</f>
        <v/>
      </c>
      <c r="I394" s="103"/>
      <c r="J394" s="103"/>
      <c r="L394" s="100"/>
    </row>
    <row r="395" spans="2:12" x14ac:dyDescent="0.25">
      <c r="B395" s="100" t="str">
        <f>IF(C395="","",VLOOKUP(MONTH(C395),BASE!$Q$6:$R$17,2,FALSE))</f>
        <v/>
      </c>
      <c r="I395" s="103"/>
      <c r="J395" s="103"/>
      <c r="L395" s="100"/>
    </row>
    <row r="396" spans="2:12" x14ac:dyDescent="0.25">
      <c r="B396" s="100" t="str">
        <f>IF(C396="","",VLOOKUP(MONTH(C396),BASE!$Q$6:$R$17,2,FALSE))</f>
        <v/>
      </c>
      <c r="I396" s="103"/>
      <c r="J396" s="103"/>
      <c r="L396" s="100"/>
    </row>
    <row r="397" spans="2:12" x14ac:dyDescent="0.25">
      <c r="B397" s="100" t="str">
        <f>IF(C397="","",VLOOKUP(MONTH(C397),BASE!$Q$6:$R$17,2,FALSE))</f>
        <v/>
      </c>
      <c r="I397" s="103"/>
      <c r="J397" s="103"/>
      <c r="L397" s="100"/>
    </row>
    <row r="398" spans="2:12" x14ac:dyDescent="0.25">
      <c r="B398" s="100" t="str">
        <f>IF(C398="","",VLOOKUP(MONTH(C398),BASE!$Q$6:$R$17,2,FALSE))</f>
        <v/>
      </c>
      <c r="I398" s="103"/>
      <c r="J398" s="103"/>
      <c r="L398" s="100"/>
    </row>
    <row r="399" spans="2:12" x14ac:dyDescent="0.25">
      <c r="B399" s="100" t="str">
        <f>IF(C399="","",VLOOKUP(MONTH(C399),BASE!$Q$6:$R$17,2,FALSE))</f>
        <v/>
      </c>
      <c r="I399" s="103"/>
      <c r="J399" s="103"/>
      <c r="L399" s="100"/>
    </row>
    <row r="400" spans="2:12" x14ac:dyDescent="0.25">
      <c r="B400" s="100" t="str">
        <f>IF(C400="","",VLOOKUP(MONTH(C400),BASE!$Q$6:$R$17,2,FALSE))</f>
        <v/>
      </c>
      <c r="I400" s="103"/>
      <c r="J400" s="103"/>
      <c r="L400" s="100"/>
    </row>
    <row r="401" spans="2:12" x14ac:dyDescent="0.25">
      <c r="B401" s="100" t="str">
        <f>IF(C401="","",VLOOKUP(MONTH(C401),BASE!$Q$6:$R$17,2,FALSE))</f>
        <v/>
      </c>
      <c r="I401" s="103"/>
      <c r="J401" s="103"/>
      <c r="L401" s="100"/>
    </row>
    <row r="402" spans="2:12" x14ac:dyDescent="0.25">
      <c r="B402" s="100" t="str">
        <f>IF(C402="","",VLOOKUP(MONTH(C402),BASE!$Q$6:$R$17,2,FALSE))</f>
        <v/>
      </c>
      <c r="I402" s="103"/>
      <c r="J402" s="103"/>
      <c r="L402" s="100"/>
    </row>
    <row r="403" spans="2:12" x14ac:dyDescent="0.25">
      <c r="B403" s="100" t="str">
        <f>IF(C403="","",VLOOKUP(MONTH(C403),BASE!$Q$6:$R$17,2,FALSE))</f>
        <v/>
      </c>
      <c r="I403" s="103"/>
      <c r="J403" s="103"/>
      <c r="L403" s="100"/>
    </row>
    <row r="404" spans="2:12" x14ac:dyDescent="0.25">
      <c r="B404" s="100" t="str">
        <f>IF(C404="","",VLOOKUP(MONTH(C404),BASE!$Q$6:$R$17,2,FALSE))</f>
        <v/>
      </c>
      <c r="I404" s="103"/>
      <c r="J404" s="103"/>
      <c r="L404" s="100"/>
    </row>
    <row r="405" spans="2:12" x14ac:dyDescent="0.25">
      <c r="B405" s="100" t="str">
        <f>IF(C405="","",VLOOKUP(MONTH(C405),BASE!$Q$6:$R$17,2,FALSE))</f>
        <v/>
      </c>
      <c r="I405" s="103"/>
      <c r="J405" s="103"/>
      <c r="L405" s="100"/>
    </row>
    <row r="406" spans="2:12" x14ac:dyDescent="0.25">
      <c r="B406" s="100" t="str">
        <f>IF(C406="","",VLOOKUP(MONTH(C406),BASE!$Q$6:$R$17,2,FALSE))</f>
        <v/>
      </c>
      <c r="I406" s="103"/>
      <c r="J406" s="103"/>
      <c r="L406" s="100"/>
    </row>
    <row r="407" spans="2:12" x14ac:dyDescent="0.25">
      <c r="B407" s="100" t="str">
        <f>IF(C407="","",VLOOKUP(MONTH(C407),BASE!$Q$6:$R$17,2,FALSE))</f>
        <v/>
      </c>
      <c r="I407" s="103"/>
      <c r="J407" s="103"/>
      <c r="L407" s="100"/>
    </row>
    <row r="408" spans="2:12" x14ac:dyDescent="0.25">
      <c r="B408" s="100" t="str">
        <f>IF(C408="","",VLOOKUP(MONTH(C408),BASE!$Q$6:$R$17,2,FALSE))</f>
        <v/>
      </c>
      <c r="I408" s="103"/>
      <c r="J408" s="103"/>
      <c r="L408" s="100"/>
    </row>
    <row r="409" spans="2:12" x14ac:dyDescent="0.25">
      <c r="B409" s="100" t="str">
        <f>IF(C409="","",VLOOKUP(MONTH(C409),BASE!$Q$6:$R$17,2,FALSE))</f>
        <v/>
      </c>
      <c r="I409" s="103"/>
      <c r="J409" s="103"/>
      <c r="L409" s="100"/>
    </row>
    <row r="410" spans="2:12" x14ac:dyDescent="0.25">
      <c r="B410" s="100" t="str">
        <f>IF(C410="","",VLOOKUP(MONTH(C410),BASE!$Q$6:$R$17,2,FALSE))</f>
        <v/>
      </c>
      <c r="I410" s="103"/>
      <c r="J410" s="103"/>
      <c r="L410" s="100"/>
    </row>
    <row r="411" spans="2:12" x14ac:dyDescent="0.25">
      <c r="B411" s="100" t="str">
        <f>IF(C411="","",VLOOKUP(MONTH(C411),BASE!$Q$6:$R$17,2,FALSE))</f>
        <v/>
      </c>
      <c r="I411" s="103"/>
      <c r="J411" s="103"/>
      <c r="L411" s="100"/>
    </row>
    <row r="412" spans="2:12" x14ac:dyDescent="0.25">
      <c r="B412" s="100" t="str">
        <f>IF(C412="","",VLOOKUP(MONTH(C412),BASE!$Q$6:$R$17,2,FALSE))</f>
        <v/>
      </c>
      <c r="I412" s="103"/>
      <c r="J412" s="103"/>
      <c r="L412" s="100"/>
    </row>
    <row r="413" spans="2:12" x14ac:dyDescent="0.25">
      <c r="B413" s="100" t="str">
        <f>IF(C413="","",VLOOKUP(MONTH(C413),BASE!$Q$6:$R$17,2,FALSE))</f>
        <v/>
      </c>
      <c r="I413" s="103"/>
      <c r="J413" s="103"/>
      <c r="L413" s="100"/>
    </row>
    <row r="414" spans="2:12" x14ac:dyDescent="0.25">
      <c r="B414" s="100" t="str">
        <f>IF(C414="","",VLOOKUP(MONTH(C414),BASE!$Q$6:$R$17,2,FALSE))</f>
        <v/>
      </c>
      <c r="I414" s="103"/>
      <c r="J414" s="103"/>
      <c r="L414" s="100"/>
    </row>
    <row r="415" spans="2:12" x14ac:dyDescent="0.25">
      <c r="B415" s="100" t="str">
        <f>IF(C415="","",VLOOKUP(MONTH(C415),BASE!$Q$6:$R$17,2,FALSE))</f>
        <v/>
      </c>
      <c r="I415" s="103"/>
      <c r="J415" s="103"/>
      <c r="L415" s="100"/>
    </row>
    <row r="416" spans="2:12" x14ac:dyDescent="0.25">
      <c r="B416" s="100" t="str">
        <f>IF(C416="","",VLOOKUP(MONTH(C416),BASE!$Q$6:$R$17,2,FALSE))</f>
        <v/>
      </c>
      <c r="I416" s="103"/>
      <c r="J416" s="103"/>
      <c r="L416" s="100"/>
    </row>
    <row r="417" spans="2:12" x14ac:dyDescent="0.25">
      <c r="B417" s="100" t="str">
        <f>IF(C417="","",VLOOKUP(MONTH(C417),BASE!$Q$6:$R$17,2,FALSE))</f>
        <v/>
      </c>
      <c r="I417" s="103"/>
      <c r="J417" s="103"/>
      <c r="L417" s="100"/>
    </row>
    <row r="418" spans="2:12" x14ac:dyDescent="0.25">
      <c r="B418" s="100" t="str">
        <f>IF(C418="","",VLOOKUP(MONTH(C418),BASE!$Q$6:$R$17,2,FALSE))</f>
        <v/>
      </c>
      <c r="I418" s="103"/>
      <c r="J418" s="103"/>
      <c r="L418" s="100"/>
    </row>
    <row r="419" spans="2:12" x14ac:dyDescent="0.25">
      <c r="B419" s="100" t="str">
        <f>IF(C419="","",VLOOKUP(MONTH(C419),BASE!$Q$6:$R$17,2,FALSE))</f>
        <v/>
      </c>
      <c r="I419" s="103"/>
      <c r="J419" s="103"/>
      <c r="L419" s="100"/>
    </row>
    <row r="420" spans="2:12" x14ac:dyDescent="0.25">
      <c r="B420" s="100" t="str">
        <f>IF(C420="","",VLOOKUP(MONTH(C420),BASE!$Q$6:$R$17,2,FALSE))</f>
        <v/>
      </c>
      <c r="I420" s="103"/>
      <c r="J420" s="103"/>
      <c r="L420" s="100"/>
    </row>
    <row r="421" spans="2:12" x14ac:dyDescent="0.25">
      <c r="B421" s="100" t="str">
        <f>IF(C421="","",VLOOKUP(MONTH(C421),BASE!$Q$6:$R$17,2,FALSE))</f>
        <v/>
      </c>
      <c r="I421" s="103"/>
      <c r="J421" s="103"/>
      <c r="L421" s="100"/>
    </row>
    <row r="422" spans="2:12" x14ac:dyDescent="0.25">
      <c r="B422" s="100" t="str">
        <f>IF(C422="","",VLOOKUP(MONTH(C422),BASE!$Q$6:$R$17,2,FALSE))</f>
        <v/>
      </c>
      <c r="I422" s="103"/>
      <c r="J422" s="103"/>
      <c r="L422" s="100"/>
    </row>
    <row r="423" spans="2:12" x14ac:dyDescent="0.25">
      <c r="B423" s="100" t="str">
        <f>IF(C423="","",VLOOKUP(MONTH(C423),BASE!$Q$6:$R$17,2,FALSE))</f>
        <v/>
      </c>
      <c r="I423" s="103"/>
      <c r="J423" s="103"/>
      <c r="L423" s="100"/>
    </row>
    <row r="424" spans="2:12" x14ac:dyDescent="0.25">
      <c r="B424" s="100" t="str">
        <f>IF(C424="","",VLOOKUP(MONTH(C424),BASE!$Q$6:$R$17,2,FALSE))</f>
        <v/>
      </c>
      <c r="I424" s="103"/>
      <c r="J424" s="103"/>
      <c r="L424" s="100"/>
    </row>
    <row r="425" spans="2:12" x14ac:dyDescent="0.25">
      <c r="B425" s="100" t="str">
        <f>IF(C425="","",VLOOKUP(MONTH(C425),BASE!$Q$6:$R$17,2,FALSE))</f>
        <v/>
      </c>
      <c r="I425" s="103"/>
      <c r="J425" s="103"/>
      <c r="L425" s="100"/>
    </row>
    <row r="426" spans="2:12" x14ac:dyDescent="0.25">
      <c r="B426" s="100" t="str">
        <f>IF(C426="","",VLOOKUP(MONTH(C426),BASE!$Q$6:$R$17,2,FALSE))</f>
        <v/>
      </c>
      <c r="I426" s="103"/>
      <c r="J426" s="103"/>
      <c r="L426" s="100"/>
    </row>
    <row r="427" spans="2:12" x14ac:dyDescent="0.25">
      <c r="B427" s="100" t="str">
        <f>IF(C427="","",VLOOKUP(MONTH(C427),BASE!$Q$6:$R$17,2,FALSE))</f>
        <v/>
      </c>
      <c r="I427" s="103"/>
      <c r="J427" s="103"/>
      <c r="L427" s="100"/>
    </row>
    <row r="428" spans="2:12" x14ac:dyDescent="0.25">
      <c r="B428" s="100" t="str">
        <f>IF(C428="","",VLOOKUP(MONTH(C428),BASE!$Q$6:$R$17,2,FALSE))</f>
        <v/>
      </c>
      <c r="I428" s="103"/>
      <c r="J428" s="103"/>
      <c r="L428" s="100"/>
    </row>
    <row r="429" spans="2:12" x14ac:dyDescent="0.25">
      <c r="B429" s="100" t="str">
        <f>IF(C429="","",VLOOKUP(MONTH(C429),BASE!$Q$6:$R$17,2,FALSE))</f>
        <v/>
      </c>
      <c r="I429" s="103"/>
      <c r="J429" s="103"/>
      <c r="L429" s="100"/>
    </row>
    <row r="430" spans="2:12" x14ac:dyDescent="0.25">
      <c r="B430" s="100" t="str">
        <f>IF(C430="","",VLOOKUP(MONTH(C430),BASE!$Q$6:$R$17,2,FALSE))</f>
        <v/>
      </c>
      <c r="I430" s="103"/>
      <c r="J430" s="103"/>
      <c r="L430" s="100"/>
    </row>
    <row r="431" spans="2:12" x14ac:dyDescent="0.25">
      <c r="B431" s="100" t="str">
        <f>IF(C431="","",VLOOKUP(MONTH(C431),BASE!$Q$6:$R$17,2,FALSE))</f>
        <v/>
      </c>
      <c r="I431" s="103"/>
      <c r="J431" s="103"/>
      <c r="L431" s="100"/>
    </row>
    <row r="432" spans="2:12" x14ac:dyDescent="0.25">
      <c r="B432" s="100" t="str">
        <f>IF(C432="","",VLOOKUP(MONTH(C432),BASE!$Q$6:$R$17,2,FALSE))</f>
        <v/>
      </c>
      <c r="I432" s="103"/>
      <c r="J432" s="103"/>
      <c r="L432" s="100"/>
    </row>
    <row r="433" spans="2:12" x14ac:dyDescent="0.25">
      <c r="B433" s="100" t="str">
        <f>IF(C433="","",VLOOKUP(MONTH(C433),BASE!$Q$6:$R$17,2,FALSE))</f>
        <v/>
      </c>
      <c r="I433" s="103"/>
      <c r="J433" s="103"/>
      <c r="L433" s="100"/>
    </row>
    <row r="434" spans="2:12" x14ac:dyDescent="0.25">
      <c r="B434" s="100" t="str">
        <f>IF(C434="","",VLOOKUP(MONTH(C434),BASE!$Q$6:$R$17,2,FALSE))</f>
        <v/>
      </c>
      <c r="I434" s="103"/>
      <c r="J434" s="103"/>
      <c r="L434" s="100"/>
    </row>
    <row r="435" spans="2:12" x14ac:dyDescent="0.25">
      <c r="B435" s="100" t="str">
        <f>IF(C435="","",VLOOKUP(MONTH(C435),BASE!$Q$6:$R$17,2,FALSE))</f>
        <v/>
      </c>
      <c r="I435" s="103"/>
      <c r="J435" s="103"/>
      <c r="L435" s="100"/>
    </row>
    <row r="436" spans="2:12" x14ac:dyDescent="0.25">
      <c r="B436" s="100" t="str">
        <f>IF(C436="","",VLOOKUP(MONTH(C436),BASE!$Q$6:$R$17,2,FALSE))</f>
        <v/>
      </c>
      <c r="I436" s="103"/>
      <c r="J436" s="103"/>
      <c r="L436" s="100"/>
    </row>
    <row r="437" spans="2:12" x14ac:dyDescent="0.25">
      <c r="B437" s="100" t="str">
        <f>IF(C437="","",VLOOKUP(MONTH(C437),BASE!$Q$6:$R$17,2,FALSE))</f>
        <v/>
      </c>
      <c r="I437" s="103"/>
      <c r="J437" s="103"/>
      <c r="L437" s="100"/>
    </row>
    <row r="438" spans="2:12" x14ac:dyDescent="0.25">
      <c r="B438" s="100" t="str">
        <f>IF(C438="","",VLOOKUP(MONTH(C438),BASE!$Q$6:$R$17,2,FALSE))</f>
        <v/>
      </c>
      <c r="I438" s="103"/>
      <c r="J438" s="103"/>
      <c r="L438" s="100"/>
    </row>
    <row r="439" spans="2:12" x14ac:dyDescent="0.25">
      <c r="B439" s="100" t="str">
        <f>IF(C439="","",VLOOKUP(MONTH(C439),BASE!$Q$6:$R$17,2,FALSE))</f>
        <v/>
      </c>
      <c r="I439" s="103"/>
      <c r="J439" s="103"/>
      <c r="L439" s="100"/>
    </row>
    <row r="440" spans="2:12" x14ac:dyDescent="0.25">
      <c r="B440" s="100" t="str">
        <f>IF(C440="","",VLOOKUP(MONTH(C440),BASE!$Q$6:$R$17,2,FALSE))</f>
        <v/>
      </c>
      <c r="I440" s="103"/>
      <c r="J440" s="103"/>
      <c r="L440" s="100"/>
    </row>
    <row r="441" spans="2:12" x14ac:dyDescent="0.25">
      <c r="B441" s="100" t="str">
        <f>IF(C441="","",VLOOKUP(MONTH(C441),BASE!$Q$6:$R$17,2,FALSE))</f>
        <v/>
      </c>
      <c r="I441" s="103"/>
      <c r="J441" s="103"/>
      <c r="L441" s="100"/>
    </row>
    <row r="442" spans="2:12" x14ac:dyDescent="0.25">
      <c r="B442" s="100" t="str">
        <f>IF(C442="","",VLOOKUP(MONTH(C442),BASE!$Q$6:$R$17,2,FALSE))</f>
        <v/>
      </c>
      <c r="I442" s="103"/>
      <c r="J442" s="103"/>
      <c r="L442" s="100"/>
    </row>
    <row r="443" spans="2:12" x14ac:dyDescent="0.25">
      <c r="B443" s="100" t="str">
        <f>IF(C443="","",VLOOKUP(MONTH(C443),BASE!$Q$6:$R$17,2,FALSE))</f>
        <v/>
      </c>
      <c r="I443" s="103"/>
      <c r="J443" s="103"/>
      <c r="L443" s="100"/>
    </row>
    <row r="444" spans="2:12" x14ac:dyDescent="0.25">
      <c r="B444" s="100" t="str">
        <f>IF(C444="","",VLOOKUP(MONTH(C444),BASE!$Q$6:$R$17,2,FALSE))</f>
        <v/>
      </c>
      <c r="I444" s="103"/>
      <c r="J444" s="103"/>
      <c r="L444" s="100"/>
    </row>
    <row r="445" spans="2:12" x14ac:dyDescent="0.25">
      <c r="B445" s="100" t="str">
        <f>IF(C445="","",VLOOKUP(MONTH(C445),BASE!$Q$6:$R$17,2,FALSE))</f>
        <v/>
      </c>
      <c r="I445" s="103"/>
      <c r="J445" s="103"/>
      <c r="L445" s="100"/>
    </row>
    <row r="446" spans="2:12" x14ac:dyDescent="0.25">
      <c r="B446" s="100" t="str">
        <f>IF(C446="","",VLOOKUP(MONTH(C446),BASE!$Q$6:$R$17,2,FALSE))</f>
        <v/>
      </c>
      <c r="I446" s="103"/>
      <c r="J446" s="103"/>
      <c r="L446" s="100"/>
    </row>
    <row r="447" spans="2:12" x14ac:dyDescent="0.25">
      <c r="B447" s="100" t="str">
        <f>IF(C447="","",VLOOKUP(MONTH(C447),BASE!$Q$6:$R$17,2,FALSE))</f>
        <v/>
      </c>
      <c r="I447" s="103"/>
      <c r="J447" s="103"/>
      <c r="L447" s="100"/>
    </row>
    <row r="448" spans="2:12" x14ac:dyDescent="0.25">
      <c r="B448" s="100" t="str">
        <f>IF(C448="","",VLOOKUP(MONTH(C448),BASE!$Q$6:$R$17,2,FALSE))</f>
        <v/>
      </c>
      <c r="I448" s="103"/>
      <c r="J448" s="103"/>
      <c r="L448" s="100"/>
    </row>
    <row r="449" spans="2:12" x14ac:dyDescent="0.25">
      <c r="B449" s="100" t="str">
        <f>IF(C449="","",VLOOKUP(MONTH(C449),BASE!$Q$6:$R$17,2,FALSE))</f>
        <v/>
      </c>
      <c r="I449" s="103"/>
      <c r="J449" s="103"/>
      <c r="L449" s="100"/>
    </row>
    <row r="450" spans="2:12" x14ac:dyDescent="0.25">
      <c r="B450" s="100" t="str">
        <f>IF(C450="","",VLOOKUP(MONTH(C450),BASE!$Q$6:$R$17,2,FALSE))</f>
        <v/>
      </c>
      <c r="I450" s="103"/>
      <c r="J450" s="103"/>
      <c r="L450" s="100"/>
    </row>
    <row r="451" spans="2:12" x14ac:dyDescent="0.25">
      <c r="B451" s="100" t="str">
        <f>IF(C451="","",VLOOKUP(MONTH(C451),BASE!$Q$6:$R$17,2,FALSE))</f>
        <v/>
      </c>
      <c r="I451" s="103"/>
      <c r="J451" s="103"/>
      <c r="L451" s="100"/>
    </row>
    <row r="452" spans="2:12" x14ac:dyDescent="0.25">
      <c r="B452" s="100" t="str">
        <f>IF(C452="","",VLOOKUP(MONTH(C452),BASE!$Q$6:$R$17,2,FALSE))</f>
        <v/>
      </c>
      <c r="I452" s="103"/>
      <c r="J452" s="103"/>
      <c r="L452" s="100"/>
    </row>
    <row r="453" spans="2:12" x14ac:dyDescent="0.25">
      <c r="B453" s="100" t="str">
        <f>IF(C453="","",VLOOKUP(MONTH(C453),BASE!$Q$6:$R$17,2,FALSE))</f>
        <v/>
      </c>
      <c r="I453" s="103"/>
      <c r="J453" s="103"/>
      <c r="L453" s="100"/>
    </row>
    <row r="454" spans="2:12" x14ac:dyDescent="0.25">
      <c r="B454" s="100" t="str">
        <f>IF(C454="","",VLOOKUP(MONTH(C454),BASE!$Q$6:$R$17,2,FALSE))</f>
        <v/>
      </c>
      <c r="I454" s="103"/>
      <c r="J454" s="103"/>
      <c r="L454" s="100"/>
    </row>
    <row r="455" spans="2:12" x14ac:dyDescent="0.25">
      <c r="B455" s="100" t="str">
        <f>IF(C455="","",VLOOKUP(MONTH(C455),BASE!$Q$6:$R$17,2,FALSE))</f>
        <v/>
      </c>
      <c r="I455" s="103"/>
      <c r="J455" s="103"/>
      <c r="L455" s="100"/>
    </row>
    <row r="456" spans="2:12" x14ac:dyDescent="0.25">
      <c r="B456" s="100" t="str">
        <f>IF(C456="","",VLOOKUP(MONTH(C456),BASE!$Q$6:$R$17,2,FALSE))</f>
        <v/>
      </c>
      <c r="I456" s="103"/>
      <c r="J456" s="103"/>
      <c r="L456" s="100"/>
    </row>
    <row r="457" spans="2:12" x14ac:dyDescent="0.25">
      <c r="B457" s="100" t="str">
        <f>IF(C457="","",VLOOKUP(MONTH(C457),BASE!$Q$6:$R$17,2,FALSE))</f>
        <v/>
      </c>
      <c r="I457" s="103"/>
      <c r="J457" s="103"/>
      <c r="L457" s="100"/>
    </row>
    <row r="458" spans="2:12" x14ac:dyDescent="0.25">
      <c r="B458" s="100" t="str">
        <f>IF(C458="","",VLOOKUP(MONTH(C458),BASE!$Q$6:$R$17,2,FALSE))</f>
        <v/>
      </c>
      <c r="I458" s="103"/>
      <c r="J458" s="103"/>
      <c r="L458" s="100"/>
    </row>
    <row r="459" spans="2:12" x14ac:dyDescent="0.25">
      <c r="B459" s="100" t="str">
        <f>IF(C459="","",VLOOKUP(MONTH(C459),BASE!$Q$6:$R$17,2,FALSE))</f>
        <v/>
      </c>
      <c r="I459" s="103"/>
      <c r="J459" s="103"/>
      <c r="L459" s="100"/>
    </row>
    <row r="460" spans="2:12" x14ac:dyDescent="0.25">
      <c r="B460" s="100" t="str">
        <f>IF(C460="","",VLOOKUP(MONTH(C460),BASE!$Q$6:$R$17,2,FALSE))</f>
        <v/>
      </c>
      <c r="I460" s="103"/>
      <c r="J460" s="103"/>
      <c r="L460" s="100"/>
    </row>
    <row r="461" spans="2:12" x14ac:dyDescent="0.25">
      <c r="B461" s="100" t="str">
        <f>IF(C461="","",VLOOKUP(MONTH(C461),BASE!$Q$6:$R$17,2,FALSE))</f>
        <v/>
      </c>
      <c r="I461" s="103"/>
      <c r="J461" s="103"/>
      <c r="L461" s="100"/>
    </row>
    <row r="462" spans="2:12" x14ac:dyDescent="0.25">
      <c r="B462" s="100" t="str">
        <f>IF(C462="","",VLOOKUP(MONTH(C462),BASE!$Q$6:$R$17,2,FALSE))</f>
        <v/>
      </c>
      <c r="I462" s="103"/>
      <c r="J462" s="103"/>
      <c r="L462" s="100"/>
    </row>
    <row r="463" spans="2:12" x14ac:dyDescent="0.25">
      <c r="B463" s="100" t="str">
        <f>IF(C463="","",VLOOKUP(MONTH(C463),BASE!$Q$6:$R$17,2,FALSE))</f>
        <v/>
      </c>
      <c r="I463" s="103"/>
      <c r="J463" s="103"/>
      <c r="L463" s="100"/>
    </row>
    <row r="464" spans="2:12" x14ac:dyDescent="0.25">
      <c r="B464" s="100" t="str">
        <f>IF(C464="","",VLOOKUP(MONTH(C464),BASE!$Q$6:$R$17,2,FALSE))</f>
        <v/>
      </c>
      <c r="I464" s="103"/>
      <c r="J464" s="103"/>
      <c r="L464" s="100"/>
    </row>
    <row r="465" spans="2:12" x14ac:dyDescent="0.25">
      <c r="B465" s="100" t="str">
        <f>IF(C465="","",VLOOKUP(MONTH(C465),BASE!$Q$6:$R$17,2,FALSE))</f>
        <v/>
      </c>
      <c r="I465" s="103"/>
      <c r="J465" s="103"/>
      <c r="L465" s="100"/>
    </row>
    <row r="466" spans="2:12" x14ac:dyDescent="0.25">
      <c r="B466" s="100" t="str">
        <f>IF(C466="","",VLOOKUP(MONTH(C466),BASE!$Q$6:$R$17,2,FALSE))</f>
        <v/>
      </c>
      <c r="I466" s="103"/>
      <c r="J466" s="103"/>
      <c r="L466" s="100"/>
    </row>
    <row r="467" spans="2:12" x14ac:dyDescent="0.25">
      <c r="B467" s="100" t="str">
        <f>IF(C467="","",VLOOKUP(MONTH(C467),BASE!$Q$6:$R$17,2,FALSE))</f>
        <v/>
      </c>
      <c r="I467" s="103"/>
      <c r="J467" s="103"/>
      <c r="L467" s="100"/>
    </row>
    <row r="468" spans="2:12" x14ac:dyDescent="0.25">
      <c r="B468" s="100" t="str">
        <f>IF(C468="","",VLOOKUP(MONTH(C468),BASE!$Q$6:$R$17,2,FALSE))</f>
        <v/>
      </c>
      <c r="I468" s="103"/>
      <c r="J468" s="103"/>
      <c r="L468" s="100"/>
    </row>
    <row r="469" spans="2:12" x14ac:dyDescent="0.25">
      <c r="B469" s="100" t="str">
        <f>IF(C469="","",VLOOKUP(MONTH(C469),BASE!$Q$6:$R$17,2,FALSE))</f>
        <v/>
      </c>
      <c r="I469" s="103"/>
      <c r="J469" s="103"/>
      <c r="L469" s="100"/>
    </row>
    <row r="470" spans="2:12" x14ac:dyDescent="0.25">
      <c r="B470" s="100" t="str">
        <f>IF(C470="","",VLOOKUP(MONTH(C470),BASE!$Q$6:$R$17,2,FALSE))</f>
        <v/>
      </c>
      <c r="I470" s="103"/>
      <c r="J470" s="103"/>
      <c r="L470" s="100"/>
    </row>
    <row r="471" spans="2:12" x14ac:dyDescent="0.25">
      <c r="B471" s="100" t="str">
        <f>IF(C471="","",VLOOKUP(MONTH(C471),BASE!$Q$6:$R$17,2,FALSE))</f>
        <v/>
      </c>
      <c r="I471" s="103"/>
      <c r="J471" s="103"/>
      <c r="L471" s="100"/>
    </row>
    <row r="472" spans="2:12" x14ac:dyDescent="0.25">
      <c r="B472" s="100" t="str">
        <f>IF(C472="","",VLOOKUP(MONTH(C472),BASE!$Q$6:$R$17,2,FALSE))</f>
        <v/>
      </c>
      <c r="I472" s="103"/>
      <c r="J472" s="103"/>
      <c r="L472" s="100"/>
    </row>
    <row r="473" spans="2:12" x14ac:dyDescent="0.25">
      <c r="B473" s="100" t="str">
        <f>IF(C473="","",VLOOKUP(MONTH(C473),BASE!$Q$6:$R$17,2,FALSE))</f>
        <v/>
      </c>
      <c r="I473" s="103"/>
      <c r="J473" s="103"/>
      <c r="L473" s="100"/>
    </row>
    <row r="474" spans="2:12" x14ac:dyDescent="0.25">
      <c r="B474" s="100" t="str">
        <f>IF(C474="","",VLOOKUP(MONTH(C474),BASE!$Q$6:$R$17,2,FALSE))</f>
        <v/>
      </c>
      <c r="I474" s="103"/>
      <c r="J474" s="103"/>
      <c r="L474" s="100"/>
    </row>
    <row r="475" spans="2:12" x14ac:dyDescent="0.25">
      <c r="B475" s="100" t="str">
        <f>IF(C475="","",VLOOKUP(MONTH(C475),BASE!$Q$6:$R$17,2,FALSE))</f>
        <v/>
      </c>
      <c r="I475" s="103"/>
      <c r="J475" s="103"/>
      <c r="L475" s="100"/>
    </row>
    <row r="476" spans="2:12" x14ac:dyDescent="0.25">
      <c r="B476" s="100" t="str">
        <f>IF(C476="","",VLOOKUP(MONTH(C476),BASE!$Q$6:$R$17,2,FALSE))</f>
        <v/>
      </c>
      <c r="I476" s="103"/>
      <c r="J476" s="103"/>
      <c r="L476" s="100"/>
    </row>
    <row r="477" spans="2:12" x14ac:dyDescent="0.25">
      <c r="B477" s="100" t="str">
        <f>IF(C477="","",VLOOKUP(MONTH(C477),BASE!$Q$6:$R$17,2,FALSE))</f>
        <v/>
      </c>
      <c r="I477" s="103"/>
      <c r="J477" s="103"/>
      <c r="L477" s="100"/>
    </row>
    <row r="478" spans="2:12" x14ac:dyDescent="0.25">
      <c r="B478" s="100" t="str">
        <f>IF(C478="","",VLOOKUP(MONTH(C478),BASE!$Q$6:$R$17,2,FALSE))</f>
        <v/>
      </c>
      <c r="I478" s="103"/>
      <c r="J478" s="103"/>
      <c r="L478" s="100"/>
    </row>
    <row r="479" spans="2:12" x14ac:dyDescent="0.25">
      <c r="B479" s="100" t="str">
        <f>IF(C479="","",VLOOKUP(MONTH(C479),BASE!$Q$6:$R$17,2,FALSE))</f>
        <v/>
      </c>
      <c r="I479" s="103"/>
      <c r="J479" s="103"/>
      <c r="L479" s="100"/>
    </row>
    <row r="480" spans="2:12" x14ac:dyDescent="0.25">
      <c r="B480" s="100" t="str">
        <f>IF(C480="","",VLOOKUP(MONTH(C480),BASE!$Q$6:$R$17,2,FALSE))</f>
        <v/>
      </c>
      <c r="I480" s="103"/>
      <c r="J480" s="103"/>
      <c r="L480" s="100"/>
    </row>
    <row r="481" spans="2:12" x14ac:dyDescent="0.25">
      <c r="B481" s="100" t="str">
        <f>IF(C481="","",VLOOKUP(MONTH(C481),BASE!$Q$6:$R$17,2,FALSE))</f>
        <v/>
      </c>
      <c r="I481" s="103"/>
      <c r="J481" s="103"/>
      <c r="L481" s="100"/>
    </row>
    <row r="482" spans="2:12" x14ac:dyDescent="0.25">
      <c r="B482" s="100" t="str">
        <f>IF(C482="","",VLOOKUP(MONTH(C482),BASE!$Q$6:$R$17,2,FALSE))</f>
        <v/>
      </c>
      <c r="I482" s="103"/>
      <c r="J482" s="103"/>
      <c r="L482" s="100"/>
    </row>
    <row r="483" spans="2:12" x14ac:dyDescent="0.25">
      <c r="B483" s="100" t="str">
        <f>IF(C483="","",VLOOKUP(MONTH(C483),BASE!$Q$6:$R$17,2,FALSE))</f>
        <v/>
      </c>
      <c r="I483" s="103"/>
      <c r="J483" s="103"/>
      <c r="L483" s="100"/>
    </row>
    <row r="484" spans="2:12" x14ac:dyDescent="0.25">
      <c r="B484" s="100" t="str">
        <f>IF(C484="","",VLOOKUP(MONTH(C484),BASE!$Q$6:$R$17,2,FALSE))</f>
        <v/>
      </c>
      <c r="I484" s="103"/>
      <c r="J484" s="103"/>
      <c r="L484" s="100"/>
    </row>
    <row r="485" spans="2:12" x14ac:dyDescent="0.25">
      <c r="B485" s="100" t="str">
        <f>IF(C485="","",VLOOKUP(MONTH(C485),BASE!$Q$6:$R$17,2,FALSE))</f>
        <v/>
      </c>
      <c r="I485" s="103"/>
      <c r="J485" s="103"/>
      <c r="L485" s="100"/>
    </row>
    <row r="486" spans="2:12" x14ac:dyDescent="0.25">
      <c r="B486" s="100" t="str">
        <f>IF(C486="","",VLOOKUP(MONTH(C486),BASE!$Q$6:$R$17,2,FALSE))</f>
        <v/>
      </c>
      <c r="I486" s="103"/>
      <c r="J486" s="103"/>
      <c r="L486" s="100"/>
    </row>
    <row r="487" spans="2:12" x14ac:dyDescent="0.25">
      <c r="B487" s="100" t="str">
        <f>IF(C487="","",VLOOKUP(MONTH(C487),BASE!$Q$6:$R$17,2,FALSE))</f>
        <v/>
      </c>
      <c r="I487" s="103"/>
      <c r="J487" s="103"/>
      <c r="L487" s="100"/>
    </row>
    <row r="488" spans="2:12" x14ac:dyDescent="0.25">
      <c r="B488" s="100" t="str">
        <f>IF(C488="","",VLOOKUP(MONTH(C488),BASE!$Q$6:$R$17,2,FALSE))</f>
        <v/>
      </c>
      <c r="I488" s="103"/>
      <c r="J488" s="103"/>
      <c r="L488" s="100"/>
    </row>
    <row r="489" spans="2:12" x14ac:dyDescent="0.25">
      <c r="B489" s="100" t="str">
        <f>IF(C489="","",VLOOKUP(MONTH(C489),BASE!$Q$6:$R$17,2,FALSE))</f>
        <v/>
      </c>
      <c r="I489" s="103"/>
      <c r="J489" s="103"/>
      <c r="L489" s="100"/>
    </row>
    <row r="490" spans="2:12" x14ac:dyDescent="0.25">
      <c r="B490" s="100" t="str">
        <f>IF(C490="","",VLOOKUP(MONTH(C490),BASE!$Q$6:$R$17,2,FALSE))</f>
        <v/>
      </c>
      <c r="I490" s="103"/>
      <c r="J490" s="103"/>
      <c r="L490" s="100"/>
    </row>
    <row r="491" spans="2:12" x14ac:dyDescent="0.25">
      <c r="B491" s="100" t="str">
        <f>IF(C491="","",VLOOKUP(MONTH(C491),BASE!$Q$6:$R$17,2,FALSE))</f>
        <v/>
      </c>
      <c r="I491" s="103"/>
      <c r="J491" s="103"/>
      <c r="L491" s="100"/>
    </row>
    <row r="492" spans="2:12" x14ac:dyDescent="0.25">
      <c r="B492" s="100" t="str">
        <f>IF(C492="","",VLOOKUP(MONTH(C492),BASE!$Q$6:$R$17,2,FALSE))</f>
        <v/>
      </c>
      <c r="I492" s="103"/>
      <c r="J492" s="103"/>
      <c r="L492" s="100"/>
    </row>
    <row r="493" spans="2:12" x14ac:dyDescent="0.25">
      <c r="B493" s="100" t="str">
        <f>IF(C493="","",VLOOKUP(MONTH(C493),BASE!$Q$6:$R$17,2,FALSE))</f>
        <v/>
      </c>
      <c r="I493" s="103"/>
      <c r="J493" s="103"/>
      <c r="L493" s="100"/>
    </row>
    <row r="494" spans="2:12" x14ac:dyDescent="0.25">
      <c r="B494" s="100" t="str">
        <f>IF(C494="","",VLOOKUP(MONTH(C494),BASE!$Q$6:$R$17,2,FALSE))</f>
        <v/>
      </c>
      <c r="I494" s="103"/>
      <c r="J494" s="103"/>
      <c r="L494" s="100"/>
    </row>
    <row r="495" spans="2:12" x14ac:dyDescent="0.25">
      <c r="B495" s="100" t="str">
        <f>IF(C495="","",VLOOKUP(MONTH(C495),BASE!$Q$6:$R$17,2,FALSE))</f>
        <v/>
      </c>
      <c r="I495" s="103"/>
      <c r="J495" s="103"/>
      <c r="L495" s="100"/>
    </row>
    <row r="496" spans="2:12" x14ac:dyDescent="0.25">
      <c r="B496" s="100" t="str">
        <f>IF(C496="","",VLOOKUP(MONTH(C496),BASE!$Q$6:$R$17,2,FALSE))</f>
        <v/>
      </c>
      <c r="I496" s="103"/>
      <c r="J496" s="103"/>
      <c r="L496" s="100"/>
    </row>
    <row r="497" spans="2:12" x14ac:dyDescent="0.25">
      <c r="B497" s="100" t="str">
        <f>IF(C497="","",VLOOKUP(MONTH(C497),BASE!$Q$6:$R$17,2,FALSE))</f>
        <v/>
      </c>
      <c r="I497" s="103"/>
      <c r="J497" s="103"/>
      <c r="L497" s="100"/>
    </row>
    <row r="498" spans="2:12" x14ac:dyDescent="0.25">
      <c r="B498" s="100" t="str">
        <f>IF(C498="","",VLOOKUP(MONTH(C498),BASE!$Q$6:$R$17,2,FALSE))</f>
        <v/>
      </c>
      <c r="I498" s="103"/>
      <c r="J498" s="103"/>
      <c r="L498" s="100"/>
    </row>
    <row r="499" spans="2:12" x14ac:dyDescent="0.25">
      <c r="B499" s="100" t="str">
        <f>IF(C499="","",VLOOKUP(MONTH(C499),BASE!$Q$6:$R$17,2,FALSE))</f>
        <v/>
      </c>
      <c r="I499" s="103"/>
      <c r="J499" s="103"/>
      <c r="L499" s="100"/>
    </row>
    <row r="500" spans="2:12" x14ac:dyDescent="0.25">
      <c r="B500" s="100" t="str">
        <f>IF(C500="","",VLOOKUP(MONTH(C500),BASE!$Q$6:$R$17,2,FALSE))</f>
        <v/>
      </c>
      <c r="I500" s="103"/>
      <c r="J500" s="103"/>
      <c r="L500" s="100"/>
    </row>
    <row r="501" spans="2:12" x14ac:dyDescent="0.25">
      <c r="B501" s="100" t="str">
        <f>IF(C501="","",VLOOKUP(MONTH(C501),BASE!$Q$6:$R$17,2,FALSE))</f>
        <v/>
      </c>
      <c r="I501" s="103"/>
      <c r="J501" s="103"/>
      <c r="L501" s="100"/>
    </row>
    <row r="502" spans="2:12" x14ac:dyDescent="0.25">
      <c r="B502" s="100" t="str">
        <f>IF(C502="","",VLOOKUP(MONTH(C502),BASE!$Q$6:$R$17,2,FALSE))</f>
        <v/>
      </c>
      <c r="I502" s="103"/>
      <c r="J502" s="103"/>
      <c r="L502" s="100"/>
    </row>
    <row r="503" spans="2:12" x14ac:dyDescent="0.25">
      <c r="B503" s="100" t="str">
        <f>IF(C503="","",VLOOKUP(MONTH(C503),BASE!$Q$6:$R$17,2,FALSE))</f>
        <v/>
      </c>
      <c r="I503" s="103"/>
      <c r="J503" s="103"/>
      <c r="L503" s="100"/>
    </row>
    <row r="504" spans="2:12" x14ac:dyDescent="0.25">
      <c r="B504" s="100" t="str">
        <f>IF(C504="","",VLOOKUP(MONTH(C504),BASE!$Q$6:$R$17,2,FALSE))</f>
        <v/>
      </c>
      <c r="I504" s="103"/>
      <c r="J504" s="103"/>
      <c r="L504" s="100"/>
    </row>
    <row r="505" spans="2:12" x14ac:dyDescent="0.25">
      <c r="B505" s="100" t="str">
        <f>IF(C505="","",VLOOKUP(MONTH(C505),BASE!$Q$6:$R$17,2,FALSE))</f>
        <v/>
      </c>
      <c r="I505" s="103"/>
      <c r="J505" s="103"/>
      <c r="L505" s="100"/>
    </row>
    <row r="506" spans="2:12" x14ac:dyDescent="0.25">
      <c r="B506" s="100" t="str">
        <f>IF(C506="","",VLOOKUP(MONTH(C506),BASE!$Q$6:$R$17,2,FALSE))</f>
        <v/>
      </c>
      <c r="I506" s="103"/>
      <c r="J506" s="103"/>
      <c r="L506" s="100"/>
    </row>
    <row r="507" spans="2:12" x14ac:dyDescent="0.25">
      <c r="B507" s="100" t="str">
        <f>IF(C507="","",VLOOKUP(MONTH(C507),BASE!$Q$6:$R$17,2,FALSE))</f>
        <v/>
      </c>
      <c r="I507" s="103"/>
      <c r="J507" s="103"/>
      <c r="L507" s="100"/>
    </row>
    <row r="508" spans="2:12" x14ac:dyDescent="0.25">
      <c r="B508" s="100" t="str">
        <f>IF(C508="","",VLOOKUP(MONTH(C508),BASE!$Q$6:$R$17,2,FALSE))</f>
        <v/>
      </c>
      <c r="I508" s="103"/>
      <c r="J508" s="103"/>
      <c r="L508" s="100"/>
    </row>
    <row r="509" spans="2:12" x14ac:dyDescent="0.25">
      <c r="B509" s="100" t="str">
        <f>IF(C509="","",VLOOKUP(MONTH(C509),BASE!$Q$6:$R$17,2,FALSE))</f>
        <v/>
      </c>
      <c r="I509" s="103"/>
      <c r="J509" s="103"/>
      <c r="L509" s="100"/>
    </row>
    <row r="510" spans="2:12" x14ac:dyDescent="0.25">
      <c r="B510" s="100" t="str">
        <f>IF(C510="","",VLOOKUP(MONTH(C510),BASE!$Q$6:$R$17,2,FALSE))</f>
        <v/>
      </c>
      <c r="I510" s="103"/>
      <c r="J510" s="103"/>
      <c r="L510" s="100"/>
    </row>
    <row r="511" spans="2:12" x14ac:dyDescent="0.25">
      <c r="B511" s="100" t="str">
        <f>IF(C511="","",VLOOKUP(MONTH(C511),BASE!$Q$6:$R$17,2,FALSE))</f>
        <v/>
      </c>
      <c r="I511" s="103"/>
      <c r="J511" s="103"/>
      <c r="L511" s="100"/>
    </row>
    <row r="512" spans="2:12" x14ac:dyDescent="0.25">
      <c r="B512" s="100" t="str">
        <f>IF(C512="","",VLOOKUP(MONTH(C512),BASE!$Q$6:$R$17,2,FALSE))</f>
        <v/>
      </c>
      <c r="I512" s="103"/>
      <c r="J512" s="103"/>
      <c r="L512" s="100"/>
    </row>
    <row r="513" spans="2:12" x14ac:dyDescent="0.25">
      <c r="B513" s="100" t="str">
        <f>IF(C513="","",VLOOKUP(MONTH(C513),BASE!$Q$6:$R$17,2,FALSE))</f>
        <v/>
      </c>
      <c r="I513" s="103"/>
      <c r="J513" s="103"/>
      <c r="L513" s="100"/>
    </row>
    <row r="514" spans="2:12" x14ac:dyDescent="0.25">
      <c r="B514" s="100" t="str">
        <f>IF(C514="","",VLOOKUP(MONTH(C514),BASE!$Q$6:$R$17,2,FALSE))</f>
        <v/>
      </c>
      <c r="I514" s="103"/>
      <c r="J514" s="103"/>
      <c r="L514" s="100"/>
    </row>
    <row r="515" spans="2:12" x14ac:dyDescent="0.25">
      <c r="B515" s="100" t="str">
        <f>IF(C515="","",VLOOKUP(MONTH(C515),BASE!$Q$6:$R$17,2,FALSE))</f>
        <v/>
      </c>
      <c r="I515" s="103"/>
      <c r="J515" s="103"/>
      <c r="L515" s="100"/>
    </row>
    <row r="516" spans="2:12" x14ac:dyDescent="0.25">
      <c r="B516" s="100" t="str">
        <f>IF(C516="","",VLOOKUP(MONTH(C516),BASE!$Q$6:$R$17,2,FALSE))</f>
        <v/>
      </c>
      <c r="I516" s="103"/>
      <c r="J516" s="103"/>
      <c r="L516" s="100"/>
    </row>
    <row r="517" spans="2:12" x14ac:dyDescent="0.25">
      <c r="B517" s="100" t="str">
        <f>IF(C517="","",VLOOKUP(MONTH(C517),BASE!$Q$6:$R$17,2,FALSE))</f>
        <v/>
      </c>
      <c r="I517" s="103"/>
      <c r="J517" s="103"/>
      <c r="L517" s="100"/>
    </row>
    <row r="518" spans="2:12" x14ac:dyDescent="0.25">
      <c r="B518" s="100" t="str">
        <f>IF(C518="","",VLOOKUP(MONTH(C518),BASE!$Q$6:$R$17,2,FALSE))</f>
        <v/>
      </c>
      <c r="I518" s="103"/>
      <c r="J518" s="103"/>
      <c r="L518" s="100"/>
    </row>
    <row r="519" spans="2:12" x14ac:dyDescent="0.25">
      <c r="B519" s="100" t="str">
        <f>IF(C519="","",VLOOKUP(MONTH(C519),BASE!$Q$6:$R$17,2,FALSE))</f>
        <v/>
      </c>
      <c r="I519" s="103"/>
      <c r="J519" s="103"/>
      <c r="L519" s="100"/>
    </row>
    <row r="520" spans="2:12" x14ac:dyDescent="0.25">
      <c r="B520" s="100" t="str">
        <f>IF(C520="","",VLOOKUP(MONTH(C520),BASE!$Q$6:$R$17,2,FALSE))</f>
        <v/>
      </c>
      <c r="I520" s="103"/>
      <c r="J520" s="103"/>
      <c r="L520" s="100"/>
    </row>
    <row r="521" spans="2:12" x14ac:dyDescent="0.25">
      <c r="B521" s="100" t="str">
        <f>IF(C521="","",VLOOKUP(MONTH(C521),BASE!$Q$6:$R$17,2,FALSE))</f>
        <v/>
      </c>
      <c r="I521" s="103"/>
      <c r="J521" s="103"/>
      <c r="L521" s="100"/>
    </row>
    <row r="522" spans="2:12" x14ac:dyDescent="0.25">
      <c r="B522" s="100" t="str">
        <f>IF(C522="","",VLOOKUP(MONTH(C522),BASE!$Q$6:$R$17,2,FALSE))</f>
        <v/>
      </c>
      <c r="I522" s="103"/>
      <c r="J522" s="103"/>
      <c r="L522" s="100"/>
    </row>
    <row r="523" spans="2:12" x14ac:dyDescent="0.25">
      <c r="B523" s="100" t="str">
        <f>IF(C523="","",VLOOKUP(MONTH(C523),BASE!$Q$6:$R$17,2,FALSE))</f>
        <v/>
      </c>
      <c r="I523" s="103"/>
      <c r="J523" s="103"/>
      <c r="L523" s="100"/>
    </row>
    <row r="524" spans="2:12" x14ac:dyDescent="0.25">
      <c r="B524" s="100" t="str">
        <f>IF(C524="","",VLOOKUP(MONTH(C524),BASE!$Q$6:$R$17,2,FALSE))</f>
        <v/>
      </c>
      <c r="I524" s="103"/>
      <c r="J524" s="103"/>
      <c r="L524" s="100"/>
    </row>
    <row r="525" spans="2:12" x14ac:dyDescent="0.25">
      <c r="B525" s="100" t="str">
        <f>IF(C525="","",VLOOKUP(MONTH(C525),BASE!$Q$6:$R$17,2,FALSE))</f>
        <v/>
      </c>
      <c r="I525" s="103"/>
      <c r="J525" s="103"/>
      <c r="L525" s="100"/>
    </row>
    <row r="526" spans="2:12" x14ac:dyDescent="0.25">
      <c r="B526" s="100" t="str">
        <f>IF(C526="","",VLOOKUP(MONTH(C526),BASE!$Q$6:$R$17,2,FALSE))</f>
        <v/>
      </c>
      <c r="I526" s="103"/>
      <c r="J526" s="103"/>
      <c r="L526" s="100"/>
    </row>
    <row r="527" spans="2:12" x14ac:dyDescent="0.25">
      <c r="B527" s="100" t="str">
        <f>IF(C527="","",VLOOKUP(MONTH(C527),BASE!$Q$6:$R$17,2,FALSE))</f>
        <v/>
      </c>
      <c r="I527" s="103"/>
      <c r="J527" s="103"/>
      <c r="L527" s="100"/>
    </row>
    <row r="528" spans="2:12" x14ac:dyDescent="0.25">
      <c r="B528" s="100" t="str">
        <f>IF(C528="","",VLOOKUP(MONTH(C528),BASE!$Q$6:$R$17,2,FALSE))</f>
        <v/>
      </c>
      <c r="I528" s="103"/>
      <c r="J528" s="103"/>
      <c r="L528" s="100"/>
    </row>
    <row r="529" spans="2:12" x14ac:dyDescent="0.25">
      <c r="B529" s="100" t="str">
        <f>IF(C529="","",VLOOKUP(MONTH(C529),BASE!$Q$6:$R$17,2,FALSE))</f>
        <v/>
      </c>
      <c r="I529" s="103"/>
      <c r="J529" s="103"/>
      <c r="L529" s="100"/>
    </row>
    <row r="530" spans="2:12" x14ac:dyDescent="0.25">
      <c r="B530" s="100" t="str">
        <f>IF(C530="","",VLOOKUP(MONTH(C530),BASE!$Q$6:$R$17,2,FALSE))</f>
        <v/>
      </c>
      <c r="I530" s="103"/>
      <c r="J530" s="103"/>
      <c r="L530" s="100"/>
    </row>
    <row r="531" spans="2:12" x14ac:dyDescent="0.25">
      <c r="B531" s="100" t="str">
        <f>IF(C531="","",VLOOKUP(MONTH(C531),BASE!$Q$6:$R$17,2,FALSE))</f>
        <v/>
      </c>
      <c r="I531" s="103"/>
      <c r="J531" s="103"/>
      <c r="L531" s="100"/>
    </row>
    <row r="532" spans="2:12" x14ac:dyDescent="0.25">
      <c r="B532" s="100" t="str">
        <f>IF(C532="","",VLOOKUP(MONTH(C532),BASE!$Q$6:$R$17,2,FALSE))</f>
        <v/>
      </c>
      <c r="I532" s="103"/>
      <c r="J532" s="103"/>
      <c r="L532" s="100"/>
    </row>
    <row r="533" spans="2:12" x14ac:dyDescent="0.25">
      <c r="B533" s="100" t="str">
        <f>IF(C533="","",VLOOKUP(MONTH(C533),BASE!$Q$6:$R$17,2,FALSE))</f>
        <v/>
      </c>
      <c r="I533" s="103"/>
      <c r="J533" s="103"/>
      <c r="L533" s="100"/>
    </row>
    <row r="534" spans="2:12" x14ac:dyDescent="0.25">
      <c r="B534" s="100" t="str">
        <f>IF(C534="","",VLOOKUP(MONTH(C534),BASE!$Q$6:$R$17,2,FALSE))</f>
        <v/>
      </c>
      <c r="I534" s="103"/>
      <c r="J534" s="103"/>
      <c r="L534" s="100"/>
    </row>
    <row r="535" spans="2:12" x14ac:dyDescent="0.25">
      <c r="B535" s="100" t="str">
        <f>IF(C535="","",VLOOKUP(MONTH(C535),BASE!$Q$6:$R$17,2,FALSE))</f>
        <v/>
      </c>
      <c r="I535" s="103"/>
      <c r="J535" s="103"/>
      <c r="L535" s="100"/>
    </row>
    <row r="536" spans="2:12" x14ac:dyDescent="0.25">
      <c r="B536" s="100" t="str">
        <f>IF(C536="","",VLOOKUP(MONTH(C536),BASE!$Q$6:$R$17,2,FALSE))</f>
        <v/>
      </c>
      <c r="I536" s="103"/>
      <c r="J536" s="103"/>
      <c r="L536" s="100"/>
    </row>
    <row r="537" spans="2:12" x14ac:dyDescent="0.25">
      <c r="B537" s="100" t="str">
        <f>IF(C537="","",VLOOKUP(MONTH(C537),BASE!$Q$6:$R$17,2,FALSE))</f>
        <v/>
      </c>
      <c r="I537" s="103"/>
      <c r="J537" s="103"/>
      <c r="L537" s="100"/>
    </row>
    <row r="538" spans="2:12" x14ac:dyDescent="0.25">
      <c r="B538" s="100" t="str">
        <f>IF(C538="","",VLOOKUP(MONTH(C538),BASE!$Q$6:$R$17,2,FALSE))</f>
        <v/>
      </c>
      <c r="I538" s="103"/>
      <c r="J538" s="103"/>
      <c r="L538" s="100"/>
    </row>
    <row r="539" spans="2:12" x14ac:dyDescent="0.25">
      <c r="B539" s="100" t="str">
        <f>IF(C539="","",VLOOKUP(MONTH(C539),BASE!$Q$6:$R$17,2,FALSE))</f>
        <v/>
      </c>
      <c r="I539" s="103"/>
      <c r="J539" s="103"/>
      <c r="L539" s="100"/>
    </row>
    <row r="540" spans="2:12" x14ac:dyDescent="0.25">
      <c r="B540" s="100" t="str">
        <f>IF(C540="","",VLOOKUP(MONTH(C540),BASE!$Q$6:$R$17,2,FALSE))</f>
        <v/>
      </c>
      <c r="I540" s="103"/>
      <c r="J540" s="103"/>
      <c r="L540" s="100"/>
    </row>
    <row r="541" spans="2:12" x14ac:dyDescent="0.25">
      <c r="B541" s="100" t="str">
        <f>IF(C541="","",VLOOKUP(MONTH(C541),BASE!$Q$6:$R$17,2,FALSE))</f>
        <v/>
      </c>
      <c r="I541" s="103"/>
      <c r="J541" s="103"/>
      <c r="L541" s="100"/>
    </row>
    <row r="542" spans="2:12" x14ac:dyDescent="0.25">
      <c r="B542" s="100" t="str">
        <f>IF(C542="","",VLOOKUP(MONTH(C542),BASE!$Q$6:$R$17,2,FALSE))</f>
        <v/>
      </c>
      <c r="I542" s="103"/>
      <c r="J542" s="103"/>
      <c r="L542" s="100"/>
    </row>
    <row r="543" spans="2:12" x14ac:dyDescent="0.25">
      <c r="B543" s="100" t="str">
        <f>IF(C543="","",VLOOKUP(MONTH(C543),BASE!$Q$6:$R$17,2,FALSE))</f>
        <v/>
      </c>
      <c r="I543" s="103"/>
      <c r="J543" s="103"/>
      <c r="L543" s="100"/>
    </row>
    <row r="544" spans="2:12" x14ac:dyDescent="0.25">
      <c r="B544" s="100" t="str">
        <f>IF(C544="","",VLOOKUP(MONTH(C544),BASE!$Q$6:$R$17,2,FALSE))</f>
        <v/>
      </c>
      <c r="I544" s="103"/>
      <c r="J544" s="103"/>
      <c r="L544" s="100"/>
    </row>
    <row r="545" spans="2:12" x14ac:dyDescent="0.25">
      <c r="B545" s="100" t="str">
        <f>IF(C545="","",VLOOKUP(MONTH(C545),BASE!$Q$6:$R$17,2,FALSE))</f>
        <v/>
      </c>
      <c r="I545" s="103"/>
      <c r="J545" s="103"/>
      <c r="L545" s="100"/>
    </row>
    <row r="546" spans="2:12" x14ac:dyDescent="0.25">
      <c r="B546" s="100" t="str">
        <f>IF(C546="","",VLOOKUP(MONTH(C546),BASE!$Q$6:$R$17,2,FALSE))</f>
        <v/>
      </c>
      <c r="I546" s="103"/>
      <c r="J546" s="103"/>
      <c r="L546" s="100"/>
    </row>
    <row r="547" spans="2:12" x14ac:dyDescent="0.25">
      <c r="B547" s="100" t="str">
        <f>IF(C547="","",VLOOKUP(MONTH(C547),BASE!$Q$6:$R$17,2,FALSE))</f>
        <v/>
      </c>
      <c r="I547" s="103"/>
      <c r="J547" s="103"/>
      <c r="L547" s="100"/>
    </row>
    <row r="548" spans="2:12" x14ac:dyDescent="0.25">
      <c r="B548" s="100" t="str">
        <f>IF(C548="","",VLOOKUP(MONTH(C548),BASE!$Q$6:$R$17,2,FALSE))</f>
        <v/>
      </c>
      <c r="I548" s="103"/>
      <c r="J548" s="103"/>
      <c r="L548" s="100"/>
    </row>
    <row r="549" spans="2:12" x14ac:dyDescent="0.25">
      <c r="B549" s="100" t="str">
        <f>IF(C549="","",VLOOKUP(MONTH(C549),BASE!$Q$6:$R$17,2,FALSE))</f>
        <v/>
      </c>
      <c r="I549" s="103"/>
      <c r="J549" s="103"/>
      <c r="L549" s="100"/>
    </row>
    <row r="550" spans="2:12" x14ac:dyDescent="0.25">
      <c r="B550" s="100" t="str">
        <f>IF(C550="","",VLOOKUP(MONTH(C550),BASE!$Q$6:$R$17,2,FALSE))</f>
        <v/>
      </c>
      <c r="I550" s="103"/>
      <c r="J550" s="103"/>
      <c r="L550" s="100"/>
    </row>
    <row r="551" spans="2:12" x14ac:dyDescent="0.25">
      <c r="B551" s="100" t="str">
        <f>IF(C551="","",VLOOKUP(MONTH(C551),BASE!$Q$6:$R$17,2,FALSE))</f>
        <v/>
      </c>
      <c r="I551" s="103"/>
      <c r="J551" s="103"/>
      <c r="L551" s="100"/>
    </row>
    <row r="552" spans="2:12" x14ac:dyDescent="0.25">
      <c r="B552" s="100" t="str">
        <f>IF(C552="","",VLOOKUP(MONTH(C552),BASE!$Q$6:$R$17,2,FALSE))</f>
        <v/>
      </c>
      <c r="I552" s="103"/>
      <c r="J552" s="103"/>
      <c r="L552" s="100"/>
    </row>
    <row r="553" spans="2:12" x14ac:dyDescent="0.25">
      <c r="B553" s="100" t="str">
        <f>IF(C553="","",VLOOKUP(MONTH(C553),BASE!$Q$6:$R$17,2,FALSE))</f>
        <v/>
      </c>
      <c r="I553" s="103"/>
      <c r="J553" s="103"/>
      <c r="L553" s="100"/>
    </row>
    <row r="554" spans="2:12" x14ac:dyDescent="0.25">
      <c r="B554" s="100" t="str">
        <f>IF(C554="","",VLOOKUP(MONTH(C554),BASE!$Q$6:$R$17,2,FALSE))</f>
        <v/>
      </c>
      <c r="I554" s="103"/>
      <c r="J554" s="103"/>
      <c r="L554" s="100"/>
    </row>
    <row r="555" spans="2:12" x14ac:dyDescent="0.25">
      <c r="B555" s="100" t="str">
        <f>IF(C555="","",VLOOKUP(MONTH(C555),BASE!$Q$6:$R$17,2,FALSE))</f>
        <v/>
      </c>
      <c r="I555" s="103"/>
      <c r="J555" s="103"/>
      <c r="L555" s="100"/>
    </row>
    <row r="556" spans="2:12" x14ac:dyDescent="0.25">
      <c r="B556" s="100" t="str">
        <f>IF(C556="","",VLOOKUP(MONTH(C556),BASE!$Q$6:$R$17,2,FALSE))</f>
        <v/>
      </c>
      <c r="I556" s="103"/>
      <c r="J556" s="103"/>
      <c r="L556" s="100"/>
    </row>
    <row r="557" spans="2:12" x14ac:dyDescent="0.25">
      <c r="B557" s="100" t="str">
        <f>IF(C557="","",VLOOKUP(MONTH(C557),BASE!$Q$6:$R$17,2,FALSE))</f>
        <v/>
      </c>
      <c r="I557" s="103"/>
      <c r="J557" s="103"/>
      <c r="L557" s="100"/>
    </row>
    <row r="558" spans="2:12" x14ac:dyDescent="0.25">
      <c r="B558" s="100" t="str">
        <f>IF(C558="","",VLOOKUP(MONTH(C558),BASE!$Q$6:$R$17,2,FALSE))</f>
        <v/>
      </c>
      <c r="I558" s="103"/>
      <c r="J558" s="103"/>
      <c r="L558" s="100"/>
    </row>
    <row r="559" spans="2:12" x14ac:dyDescent="0.25">
      <c r="B559" s="100" t="str">
        <f>IF(C559="","",VLOOKUP(MONTH(C559),BASE!$Q$6:$R$17,2,FALSE))</f>
        <v/>
      </c>
      <c r="I559" s="103"/>
      <c r="J559" s="103"/>
      <c r="L559" s="100"/>
    </row>
    <row r="560" spans="2:12" x14ac:dyDescent="0.25">
      <c r="B560" s="100" t="str">
        <f>IF(C560="","",VLOOKUP(MONTH(C560),BASE!$Q$6:$R$17,2,FALSE))</f>
        <v/>
      </c>
      <c r="I560" s="103"/>
      <c r="J560" s="103"/>
      <c r="L560" s="100"/>
    </row>
    <row r="561" spans="2:12" x14ac:dyDescent="0.25">
      <c r="B561" s="100" t="str">
        <f>IF(C561="","",VLOOKUP(MONTH(C561),BASE!$Q$6:$R$17,2,FALSE))</f>
        <v/>
      </c>
      <c r="I561" s="103"/>
      <c r="J561" s="103"/>
      <c r="L561" s="100"/>
    </row>
    <row r="562" spans="2:12" x14ac:dyDescent="0.25">
      <c r="B562" s="100" t="str">
        <f>IF(C562="","",VLOOKUP(MONTH(C562),BASE!$Q$6:$R$17,2,FALSE))</f>
        <v/>
      </c>
      <c r="I562" s="103"/>
      <c r="J562" s="103"/>
      <c r="L562" s="100"/>
    </row>
    <row r="563" spans="2:12" x14ac:dyDescent="0.25">
      <c r="B563" s="100" t="str">
        <f>IF(C563="","",VLOOKUP(MONTH(C563),BASE!$Q$6:$R$17,2,FALSE))</f>
        <v/>
      </c>
      <c r="I563" s="103"/>
      <c r="J563" s="103"/>
      <c r="L563" s="100"/>
    </row>
    <row r="564" spans="2:12" x14ac:dyDescent="0.25">
      <c r="B564" s="100" t="str">
        <f>IF(C564="","",VLOOKUP(MONTH(C564),BASE!$Q$6:$R$17,2,FALSE))</f>
        <v/>
      </c>
      <c r="I564" s="103"/>
      <c r="J564" s="103"/>
      <c r="L564" s="100"/>
    </row>
    <row r="565" spans="2:12" x14ac:dyDescent="0.25">
      <c r="B565" s="100" t="str">
        <f>IF(C565="","",VLOOKUP(MONTH(C565),BASE!$Q$6:$R$17,2,FALSE))</f>
        <v/>
      </c>
      <c r="I565" s="103"/>
      <c r="J565" s="103"/>
      <c r="L565" s="100"/>
    </row>
    <row r="566" spans="2:12" x14ac:dyDescent="0.25">
      <c r="B566" s="100" t="str">
        <f>IF(C566="","",VLOOKUP(MONTH(C566),BASE!$Q$6:$R$17,2,FALSE))</f>
        <v/>
      </c>
      <c r="I566" s="103"/>
      <c r="J566" s="103"/>
      <c r="L566" s="100"/>
    </row>
    <row r="567" spans="2:12" x14ac:dyDescent="0.25">
      <c r="B567" s="100" t="str">
        <f>IF(C567="","",VLOOKUP(MONTH(C567),BASE!$Q$6:$R$17,2,FALSE))</f>
        <v/>
      </c>
      <c r="I567" s="103"/>
      <c r="J567" s="103"/>
      <c r="L567" s="100"/>
    </row>
    <row r="568" spans="2:12" x14ac:dyDescent="0.25">
      <c r="B568" s="100" t="str">
        <f>IF(C568="","",VLOOKUP(MONTH(C568),BASE!$Q$6:$R$17,2,FALSE))</f>
        <v/>
      </c>
      <c r="I568" s="103"/>
      <c r="J568" s="103"/>
      <c r="L568" s="100"/>
    </row>
    <row r="569" spans="2:12" x14ac:dyDescent="0.25">
      <c r="B569" s="100" t="str">
        <f>IF(C569="","",VLOOKUP(MONTH(C569),BASE!$Q$6:$R$17,2,FALSE))</f>
        <v/>
      </c>
      <c r="I569" s="103"/>
      <c r="J569" s="103"/>
      <c r="L569" s="100"/>
    </row>
    <row r="570" spans="2:12" x14ac:dyDescent="0.25">
      <c r="B570" s="100" t="str">
        <f>IF(C570="","",VLOOKUP(MONTH(C570),BASE!$Q$6:$R$17,2,FALSE))</f>
        <v/>
      </c>
      <c r="I570" s="103"/>
      <c r="J570" s="103"/>
      <c r="L570" s="100"/>
    </row>
    <row r="571" spans="2:12" x14ac:dyDescent="0.25">
      <c r="B571" s="100" t="str">
        <f>IF(C571="","",VLOOKUP(MONTH(C571),BASE!$Q$6:$R$17,2,FALSE))</f>
        <v/>
      </c>
      <c r="I571" s="103"/>
      <c r="J571" s="103"/>
      <c r="L571" s="100"/>
    </row>
    <row r="572" spans="2:12" x14ac:dyDescent="0.25">
      <c r="B572" s="100" t="str">
        <f>IF(C572="","",VLOOKUP(MONTH(C572),BASE!$Q$6:$R$17,2,FALSE))</f>
        <v/>
      </c>
      <c r="I572" s="103"/>
      <c r="J572" s="103"/>
      <c r="L572" s="100"/>
    </row>
    <row r="573" spans="2:12" x14ac:dyDescent="0.25">
      <c r="B573" s="100" t="str">
        <f>IF(C573="","",VLOOKUP(MONTH(C573),BASE!$Q$6:$R$17,2,FALSE))</f>
        <v/>
      </c>
      <c r="I573" s="103"/>
      <c r="J573" s="103"/>
      <c r="L573" s="100"/>
    </row>
    <row r="574" spans="2:12" x14ac:dyDescent="0.25">
      <c r="B574" s="100" t="str">
        <f>IF(C574="","",VLOOKUP(MONTH(C574),BASE!$Q$6:$R$17,2,FALSE))</f>
        <v/>
      </c>
      <c r="I574" s="103"/>
      <c r="J574" s="103"/>
      <c r="L574" s="100"/>
    </row>
    <row r="575" spans="2:12" x14ac:dyDescent="0.25">
      <c r="B575" s="100" t="str">
        <f>IF(C575="","",VLOOKUP(MONTH(C575),BASE!$Q$6:$R$17,2,FALSE))</f>
        <v/>
      </c>
      <c r="I575" s="103"/>
      <c r="J575" s="103"/>
      <c r="L575" s="100"/>
    </row>
    <row r="576" spans="2:12" x14ac:dyDescent="0.25">
      <c r="B576" s="100" t="str">
        <f>IF(C576="","",VLOOKUP(MONTH(C576),BASE!$Q$6:$R$17,2,FALSE))</f>
        <v/>
      </c>
      <c r="I576" s="103"/>
      <c r="J576" s="103"/>
      <c r="L576" s="100"/>
    </row>
    <row r="577" spans="2:12" x14ac:dyDescent="0.25">
      <c r="B577" s="100" t="str">
        <f>IF(C577="","",VLOOKUP(MONTH(C577),BASE!$Q$6:$R$17,2,FALSE))</f>
        <v/>
      </c>
      <c r="I577" s="103"/>
      <c r="J577" s="103"/>
      <c r="L577" s="100"/>
    </row>
    <row r="578" spans="2:12" x14ac:dyDescent="0.25">
      <c r="B578" s="100" t="str">
        <f>IF(C578="","",VLOOKUP(MONTH(C578),BASE!$Q$6:$R$17,2,FALSE))</f>
        <v/>
      </c>
      <c r="I578" s="103"/>
      <c r="J578" s="103"/>
      <c r="L578" s="100"/>
    </row>
    <row r="579" spans="2:12" x14ac:dyDescent="0.25">
      <c r="B579" s="100" t="str">
        <f>IF(C579="","",VLOOKUP(MONTH(C579),BASE!$Q$6:$R$17,2,FALSE))</f>
        <v/>
      </c>
      <c r="I579" s="103"/>
      <c r="J579" s="103"/>
      <c r="L579" s="100"/>
    </row>
    <row r="580" spans="2:12" x14ac:dyDescent="0.25">
      <c r="B580" s="100" t="str">
        <f>IF(C580="","",VLOOKUP(MONTH(C580),BASE!$Q$6:$R$17,2,FALSE))</f>
        <v/>
      </c>
      <c r="I580" s="103"/>
      <c r="J580" s="103"/>
      <c r="L580" s="100"/>
    </row>
    <row r="581" spans="2:12" x14ac:dyDescent="0.25">
      <c r="B581" s="100" t="str">
        <f>IF(C581="","",VLOOKUP(MONTH(C581),BASE!$Q$6:$R$17,2,FALSE))</f>
        <v/>
      </c>
      <c r="I581" s="103"/>
      <c r="J581" s="103"/>
      <c r="L581" s="100"/>
    </row>
    <row r="582" spans="2:12" x14ac:dyDescent="0.25">
      <c r="B582" s="100" t="str">
        <f>IF(C582="","",VLOOKUP(MONTH(C582),BASE!$Q$6:$R$17,2,FALSE))</f>
        <v/>
      </c>
      <c r="I582" s="103"/>
      <c r="J582" s="103"/>
      <c r="L582" s="100"/>
    </row>
    <row r="583" spans="2:12" x14ac:dyDescent="0.25">
      <c r="B583" s="100" t="str">
        <f>IF(C583="","",VLOOKUP(MONTH(C583),BASE!$Q$6:$R$17,2,FALSE))</f>
        <v/>
      </c>
      <c r="I583" s="103"/>
      <c r="J583" s="103"/>
      <c r="L583" s="100"/>
    </row>
    <row r="584" spans="2:12" x14ac:dyDescent="0.25">
      <c r="B584" s="100" t="str">
        <f>IF(C584="","",VLOOKUP(MONTH(C584),BASE!$Q$6:$R$17,2,FALSE))</f>
        <v/>
      </c>
      <c r="I584" s="103"/>
      <c r="J584" s="103"/>
      <c r="L584" s="100"/>
    </row>
    <row r="585" spans="2:12" x14ac:dyDescent="0.25">
      <c r="B585" s="100" t="str">
        <f>IF(C585="","",VLOOKUP(MONTH(C585),BASE!$Q$6:$R$17,2,FALSE))</f>
        <v/>
      </c>
      <c r="I585" s="103"/>
      <c r="J585" s="103"/>
      <c r="L585" s="100"/>
    </row>
    <row r="586" spans="2:12" x14ac:dyDescent="0.25">
      <c r="B586" s="100" t="str">
        <f>IF(C586="","",VLOOKUP(MONTH(C586),BASE!$Q$6:$R$17,2,FALSE))</f>
        <v/>
      </c>
      <c r="I586" s="103"/>
      <c r="J586" s="103"/>
      <c r="L586" s="100"/>
    </row>
    <row r="587" spans="2:12" x14ac:dyDescent="0.25">
      <c r="B587" s="100" t="str">
        <f>IF(C587="","",VLOOKUP(MONTH(C587),BASE!$Q$6:$R$17,2,FALSE))</f>
        <v/>
      </c>
      <c r="I587" s="103"/>
      <c r="J587" s="103"/>
      <c r="L587" s="100"/>
    </row>
    <row r="588" spans="2:12" x14ac:dyDescent="0.25">
      <c r="B588" s="100" t="str">
        <f>IF(C588="","",VLOOKUP(MONTH(C588),BASE!$Q$6:$R$17,2,FALSE))</f>
        <v/>
      </c>
      <c r="I588" s="103"/>
      <c r="J588" s="103"/>
      <c r="L588" s="100"/>
    </row>
    <row r="589" spans="2:12" x14ac:dyDescent="0.25">
      <c r="B589" s="100" t="str">
        <f>IF(C589="","",VLOOKUP(MONTH(C589),BASE!$Q$6:$R$17,2,FALSE))</f>
        <v/>
      </c>
      <c r="I589" s="103"/>
      <c r="J589" s="103"/>
      <c r="L589" s="100"/>
    </row>
    <row r="590" spans="2:12" x14ac:dyDescent="0.25">
      <c r="B590" s="100" t="str">
        <f>IF(C590="","",VLOOKUP(MONTH(C590),BASE!$Q$6:$R$17,2,FALSE))</f>
        <v/>
      </c>
      <c r="I590" s="103"/>
      <c r="J590" s="103"/>
      <c r="L590" s="100"/>
    </row>
    <row r="591" spans="2:12" x14ac:dyDescent="0.25">
      <c r="B591" s="100" t="str">
        <f>IF(C591="","",VLOOKUP(MONTH(C591),BASE!$Q$6:$R$17,2,FALSE))</f>
        <v/>
      </c>
      <c r="I591" s="103"/>
      <c r="J591" s="103"/>
      <c r="L591" s="100"/>
    </row>
    <row r="592" spans="2:12" x14ac:dyDescent="0.25">
      <c r="B592" s="100" t="str">
        <f>IF(C592="","",VLOOKUP(MONTH(C592),BASE!$Q$6:$R$17,2,FALSE))</f>
        <v/>
      </c>
      <c r="I592" s="103"/>
      <c r="J592" s="103"/>
      <c r="L592" s="100"/>
    </row>
    <row r="593" spans="2:12" x14ac:dyDescent="0.25">
      <c r="B593" s="100" t="str">
        <f>IF(C593="","",VLOOKUP(MONTH(C593),BASE!$Q$6:$R$17,2,FALSE))</f>
        <v/>
      </c>
      <c r="I593" s="103"/>
      <c r="J593" s="103"/>
      <c r="L593" s="100"/>
    </row>
    <row r="594" spans="2:12" x14ac:dyDescent="0.25">
      <c r="B594" s="100" t="str">
        <f>IF(C594="","",VLOOKUP(MONTH(C594),BASE!$Q$6:$R$17,2,FALSE))</f>
        <v/>
      </c>
      <c r="I594" s="103"/>
      <c r="J594" s="103"/>
      <c r="L594" s="100"/>
    </row>
    <row r="595" spans="2:12" x14ac:dyDescent="0.25">
      <c r="B595" s="100" t="str">
        <f>IF(C595="","",VLOOKUP(MONTH(C595),BASE!$Q$6:$R$17,2,FALSE))</f>
        <v/>
      </c>
      <c r="I595" s="103"/>
      <c r="J595" s="103"/>
      <c r="L595" s="100"/>
    </row>
    <row r="596" spans="2:12" x14ac:dyDescent="0.25">
      <c r="B596" s="100" t="str">
        <f>IF(C596="","",VLOOKUP(MONTH(C596),BASE!$Q$6:$R$17,2,FALSE))</f>
        <v/>
      </c>
      <c r="I596" s="103"/>
      <c r="J596" s="103"/>
      <c r="L596" s="100"/>
    </row>
    <row r="597" spans="2:12" x14ac:dyDescent="0.25">
      <c r="B597" s="100" t="str">
        <f>IF(C597="","",VLOOKUP(MONTH(C597),BASE!$Q$6:$R$17,2,FALSE))</f>
        <v/>
      </c>
      <c r="I597" s="103"/>
      <c r="J597" s="103"/>
      <c r="L597" s="100"/>
    </row>
    <row r="598" spans="2:12" x14ac:dyDescent="0.25">
      <c r="B598" s="100" t="str">
        <f>IF(C598="","",VLOOKUP(MONTH(C598),BASE!$Q$6:$R$17,2,FALSE))</f>
        <v/>
      </c>
      <c r="I598" s="103"/>
      <c r="J598" s="103"/>
      <c r="L598" s="100"/>
    </row>
    <row r="599" spans="2:12" x14ac:dyDescent="0.25">
      <c r="B599" s="100" t="str">
        <f>IF(C599="","",VLOOKUP(MONTH(C599),BASE!$Q$6:$R$17,2,FALSE))</f>
        <v/>
      </c>
      <c r="I599" s="103"/>
      <c r="J599" s="103"/>
      <c r="L599" s="100"/>
    </row>
    <row r="600" spans="2:12" x14ac:dyDescent="0.25">
      <c r="B600" s="100" t="str">
        <f>IF(C600="","",VLOOKUP(MONTH(C600),BASE!$Q$6:$R$17,2,FALSE))</f>
        <v/>
      </c>
      <c r="I600" s="103"/>
      <c r="J600" s="103"/>
      <c r="L600" s="100"/>
    </row>
    <row r="601" spans="2:12" x14ac:dyDescent="0.25">
      <c r="B601" s="100" t="str">
        <f>IF(C601="","",VLOOKUP(MONTH(C601),BASE!$Q$6:$R$17,2,FALSE))</f>
        <v/>
      </c>
      <c r="I601" s="103"/>
      <c r="J601" s="103"/>
      <c r="L601" s="100"/>
    </row>
    <row r="602" spans="2:12" x14ac:dyDescent="0.25">
      <c r="B602" s="100" t="str">
        <f>IF(C602="","",VLOOKUP(MONTH(C602),BASE!$Q$6:$R$17,2,FALSE))</f>
        <v/>
      </c>
      <c r="I602" s="103"/>
      <c r="J602" s="103"/>
      <c r="L602" s="100"/>
    </row>
    <row r="603" spans="2:12" x14ac:dyDescent="0.25">
      <c r="B603" s="100" t="str">
        <f>IF(C603="","",VLOOKUP(MONTH(C603),BASE!$Q$6:$R$17,2,FALSE))</f>
        <v/>
      </c>
      <c r="I603" s="103"/>
      <c r="J603" s="103"/>
      <c r="L603" s="100"/>
    </row>
    <row r="604" spans="2:12" x14ac:dyDescent="0.25">
      <c r="B604" s="100" t="str">
        <f>IF(C604="","",VLOOKUP(MONTH(C604),BASE!$Q$6:$R$17,2,FALSE))</f>
        <v/>
      </c>
      <c r="I604" s="103"/>
      <c r="J604" s="103"/>
      <c r="L604" s="100"/>
    </row>
    <row r="605" spans="2:12" x14ac:dyDescent="0.25">
      <c r="B605" s="100" t="str">
        <f>IF(C605="","",VLOOKUP(MONTH(C605),BASE!$Q$6:$R$17,2,FALSE))</f>
        <v/>
      </c>
      <c r="I605" s="103"/>
      <c r="J605" s="103"/>
      <c r="L605" s="100"/>
    </row>
    <row r="606" spans="2:12" x14ac:dyDescent="0.25">
      <c r="B606" s="100" t="str">
        <f>IF(C606="","",VLOOKUP(MONTH(C606),BASE!$Q$6:$R$17,2,FALSE))</f>
        <v/>
      </c>
      <c r="C606" s="102"/>
      <c r="I606" s="103"/>
      <c r="J606" s="103"/>
      <c r="L606" s="100"/>
    </row>
    <row r="607" spans="2:12" x14ac:dyDescent="0.25">
      <c r="B607" s="100" t="str">
        <f>IF(C607="","",VLOOKUP(MONTH(C607),BASE!$Q$6:$R$17,2,FALSE))</f>
        <v/>
      </c>
      <c r="I607" s="103"/>
      <c r="J607" s="103"/>
      <c r="L607" s="100"/>
    </row>
    <row r="608" spans="2:12" x14ac:dyDescent="0.25">
      <c r="B608" s="100" t="str">
        <f>IF(C608="","",VLOOKUP(MONTH(C608),BASE!$Q$6:$R$17,2,FALSE))</f>
        <v/>
      </c>
      <c r="I608" s="103"/>
      <c r="J608" s="103"/>
      <c r="L608" s="100"/>
    </row>
    <row r="609" spans="2:12" x14ac:dyDescent="0.25">
      <c r="B609" s="100" t="str">
        <f>IF(C609="","",VLOOKUP(MONTH(C609),BASE!$Q$6:$R$17,2,FALSE))</f>
        <v/>
      </c>
      <c r="I609" s="103"/>
      <c r="J609" s="103"/>
      <c r="L609" s="100"/>
    </row>
    <row r="610" spans="2:12" x14ac:dyDescent="0.25">
      <c r="B610" s="100" t="str">
        <f>IF(C610="","",VLOOKUP(MONTH(C610),BASE!$Q$6:$R$17,2,FALSE))</f>
        <v/>
      </c>
      <c r="I610" s="103"/>
      <c r="J610" s="103"/>
      <c r="L610" s="100"/>
    </row>
    <row r="611" spans="2:12" x14ac:dyDescent="0.25">
      <c r="B611" s="100" t="str">
        <f>IF(C611="","",VLOOKUP(MONTH(C611),BASE!$Q$6:$R$17,2,FALSE))</f>
        <v/>
      </c>
      <c r="I611" s="103"/>
      <c r="J611" s="103"/>
      <c r="L611" s="100"/>
    </row>
    <row r="612" spans="2:12" x14ac:dyDescent="0.25">
      <c r="B612" s="100" t="str">
        <f>IF(C612="","",VLOOKUP(MONTH(C612),BASE!$Q$6:$R$17,2,FALSE))</f>
        <v/>
      </c>
      <c r="I612" s="103"/>
      <c r="J612" s="103"/>
      <c r="L612" s="100"/>
    </row>
    <row r="613" spans="2:12" x14ac:dyDescent="0.25">
      <c r="B613" s="100" t="str">
        <f>IF(C613="","",VLOOKUP(MONTH(C613),BASE!$Q$6:$R$17,2,FALSE))</f>
        <v/>
      </c>
      <c r="I613" s="103"/>
      <c r="J613" s="103"/>
      <c r="L613" s="100"/>
    </row>
    <row r="614" spans="2:12" x14ac:dyDescent="0.25">
      <c r="B614" s="100" t="str">
        <f>IF(C614="","",VLOOKUP(MONTH(C614),BASE!$Q$6:$R$17,2,FALSE))</f>
        <v/>
      </c>
      <c r="I614" s="103"/>
      <c r="J614" s="103"/>
      <c r="L614" s="100"/>
    </row>
    <row r="615" spans="2:12" x14ac:dyDescent="0.25">
      <c r="B615" s="100" t="str">
        <f>IF(C615="","",VLOOKUP(MONTH(C615),BASE!$Q$6:$R$17,2,FALSE))</f>
        <v/>
      </c>
      <c r="I615" s="103"/>
      <c r="J615" s="103"/>
      <c r="L615" s="100"/>
    </row>
    <row r="616" spans="2:12" x14ac:dyDescent="0.25">
      <c r="B616" s="100" t="str">
        <f>IF(C616="","",VLOOKUP(MONTH(C616),BASE!$Q$6:$R$17,2,FALSE))</f>
        <v/>
      </c>
      <c r="I616" s="103"/>
      <c r="J616" s="103"/>
      <c r="L616" s="100"/>
    </row>
    <row r="617" spans="2:12" x14ac:dyDescent="0.25">
      <c r="B617" s="100" t="str">
        <f>IF(C617="","",VLOOKUP(MONTH(C617),BASE!$Q$6:$R$17,2,FALSE))</f>
        <v/>
      </c>
      <c r="I617" s="103"/>
      <c r="J617" s="103"/>
      <c r="L617" s="100"/>
    </row>
    <row r="618" spans="2:12" x14ac:dyDescent="0.25">
      <c r="B618" s="100" t="str">
        <f>IF(C618="","",VLOOKUP(MONTH(C618),BASE!$Q$6:$R$17,2,FALSE))</f>
        <v/>
      </c>
      <c r="I618" s="103"/>
      <c r="J618" s="103"/>
      <c r="L618" s="100"/>
    </row>
    <row r="619" spans="2:12" x14ac:dyDescent="0.25">
      <c r="B619" s="100" t="str">
        <f>IF(C619="","",VLOOKUP(MONTH(C619),BASE!$Q$6:$R$17,2,FALSE))</f>
        <v/>
      </c>
      <c r="I619" s="103"/>
      <c r="J619" s="103"/>
      <c r="L619" s="100"/>
    </row>
    <row r="620" spans="2:12" x14ac:dyDescent="0.25">
      <c r="B620" s="100" t="str">
        <f>IF(C620="","",VLOOKUP(MONTH(C620),BASE!$Q$6:$R$17,2,FALSE))</f>
        <v/>
      </c>
      <c r="I620" s="103"/>
      <c r="J620" s="103"/>
      <c r="L620" s="100"/>
    </row>
    <row r="621" spans="2:12" x14ac:dyDescent="0.25">
      <c r="B621" s="100" t="str">
        <f>IF(C621="","",VLOOKUP(MONTH(C621),BASE!$Q$6:$R$17,2,FALSE))</f>
        <v/>
      </c>
      <c r="I621" s="103"/>
      <c r="J621" s="103"/>
      <c r="L621" s="100"/>
    </row>
    <row r="622" spans="2:12" x14ac:dyDescent="0.25">
      <c r="B622" s="100" t="str">
        <f>IF(C622="","",VLOOKUP(MONTH(C622),BASE!$Q$6:$R$17,2,FALSE))</f>
        <v/>
      </c>
      <c r="I622" s="103"/>
      <c r="J622" s="103"/>
      <c r="L622" s="100"/>
    </row>
    <row r="623" spans="2:12" x14ac:dyDescent="0.25">
      <c r="B623" s="100" t="str">
        <f>IF(C623="","",VLOOKUP(MONTH(C623),BASE!$Q$6:$R$17,2,FALSE))</f>
        <v/>
      </c>
      <c r="I623" s="103"/>
      <c r="J623" s="103"/>
      <c r="L623" s="100"/>
    </row>
    <row r="624" spans="2:12" x14ac:dyDescent="0.25">
      <c r="B624" s="100" t="str">
        <f>IF(C624="","",VLOOKUP(MONTH(C624),BASE!$Q$6:$R$17,2,FALSE))</f>
        <v/>
      </c>
      <c r="I624" s="103"/>
      <c r="J624" s="103"/>
      <c r="L624" s="100"/>
    </row>
    <row r="625" spans="2:12" x14ac:dyDescent="0.25">
      <c r="B625" s="100" t="str">
        <f>IF(C625="","",VLOOKUP(MONTH(C625),BASE!$Q$6:$R$17,2,FALSE))</f>
        <v/>
      </c>
      <c r="I625" s="103"/>
      <c r="J625" s="103"/>
      <c r="L625" s="100"/>
    </row>
    <row r="626" spans="2:12" x14ac:dyDescent="0.25">
      <c r="B626" s="100" t="str">
        <f>IF(C626="","",VLOOKUP(MONTH(C626),BASE!$Q$6:$R$17,2,FALSE))</f>
        <v/>
      </c>
      <c r="I626" s="103"/>
      <c r="J626" s="103"/>
      <c r="L626" s="100"/>
    </row>
    <row r="627" spans="2:12" x14ac:dyDescent="0.25">
      <c r="B627" s="100" t="str">
        <f>IF(C627="","",VLOOKUP(MONTH(C627),BASE!$Q$6:$R$17,2,FALSE))</f>
        <v/>
      </c>
      <c r="I627" s="103"/>
      <c r="J627" s="103"/>
      <c r="L627" s="100"/>
    </row>
    <row r="628" spans="2:12" x14ac:dyDescent="0.25">
      <c r="B628" s="100" t="str">
        <f>IF(C628="","",VLOOKUP(MONTH(C628),BASE!$Q$6:$R$17,2,FALSE))</f>
        <v/>
      </c>
      <c r="I628" s="103"/>
      <c r="J628" s="103"/>
      <c r="L628" s="100"/>
    </row>
    <row r="629" spans="2:12" x14ac:dyDescent="0.25">
      <c r="B629" s="100" t="str">
        <f>IF(C629="","",VLOOKUP(MONTH(C629),BASE!$Q$6:$R$17,2,FALSE))</f>
        <v/>
      </c>
      <c r="I629" s="103"/>
      <c r="J629" s="103"/>
      <c r="L629" s="100"/>
    </row>
    <row r="630" spans="2:12" x14ac:dyDescent="0.25">
      <c r="B630" s="100" t="str">
        <f>IF(C630="","",VLOOKUP(MONTH(C630),BASE!$Q$6:$R$17,2,FALSE))</f>
        <v/>
      </c>
      <c r="I630" s="103"/>
      <c r="J630" s="103"/>
      <c r="L630" s="100"/>
    </row>
    <row r="631" spans="2:12" x14ac:dyDescent="0.25">
      <c r="B631" s="100" t="str">
        <f>IF(C631="","",VLOOKUP(MONTH(C631),BASE!$Q$6:$R$17,2,FALSE))</f>
        <v/>
      </c>
      <c r="I631" s="103"/>
      <c r="J631" s="103"/>
      <c r="L631" s="100"/>
    </row>
    <row r="632" spans="2:12" x14ac:dyDescent="0.25">
      <c r="B632" s="100" t="str">
        <f>IF(C632="","",VLOOKUP(MONTH(C632),BASE!$Q$6:$R$17,2,FALSE))</f>
        <v/>
      </c>
      <c r="I632" s="103"/>
      <c r="J632" s="103"/>
      <c r="L632" s="100"/>
    </row>
    <row r="633" spans="2:12" x14ac:dyDescent="0.25">
      <c r="B633" s="100" t="str">
        <f>IF(C633="","",VLOOKUP(MONTH(C633),BASE!$Q$6:$R$17,2,FALSE))</f>
        <v/>
      </c>
      <c r="I633" s="103"/>
      <c r="J633" s="103"/>
      <c r="L633" s="100"/>
    </row>
    <row r="634" spans="2:12" x14ac:dyDescent="0.25">
      <c r="B634" s="100" t="str">
        <f>IF(C634="","",VLOOKUP(MONTH(C634),BASE!$Q$6:$R$17,2,FALSE))</f>
        <v/>
      </c>
      <c r="I634" s="103"/>
      <c r="J634" s="103"/>
      <c r="L634" s="100"/>
    </row>
    <row r="635" spans="2:12" x14ac:dyDescent="0.25">
      <c r="B635" s="100" t="str">
        <f>IF(C635="","",VLOOKUP(MONTH(C635),BASE!$Q$6:$R$17,2,FALSE))</f>
        <v/>
      </c>
      <c r="I635" s="103"/>
      <c r="J635" s="103"/>
      <c r="L635" s="100"/>
    </row>
    <row r="636" spans="2:12" x14ac:dyDescent="0.25">
      <c r="B636" s="100" t="str">
        <f>IF(C636="","",VLOOKUP(MONTH(C636),BASE!$Q$6:$R$17,2,FALSE))</f>
        <v/>
      </c>
      <c r="I636" s="103"/>
      <c r="J636" s="103"/>
      <c r="L636" s="100"/>
    </row>
    <row r="637" spans="2:12" x14ac:dyDescent="0.25">
      <c r="B637" s="100" t="str">
        <f>IF(C637="","",VLOOKUP(MONTH(C637),BASE!$Q$6:$R$17,2,FALSE))</f>
        <v/>
      </c>
      <c r="I637" s="103"/>
      <c r="J637" s="103"/>
      <c r="L637" s="100"/>
    </row>
    <row r="638" spans="2:12" x14ac:dyDescent="0.25">
      <c r="B638" s="100" t="str">
        <f>IF(C638="","",VLOOKUP(MONTH(C638),BASE!$Q$6:$R$17,2,FALSE))</f>
        <v/>
      </c>
      <c r="I638" s="103"/>
      <c r="J638" s="103"/>
      <c r="L638" s="100"/>
    </row>
    <row r="639" spans="2:12" x14ac:dyDescent="0.25">
      <c r="B639" s="100" t="str">
        <f>IF(C639="","",VLOOKUP(MONTH(C639),BASE!$Q$6:$R$17,2,FALSE))</f>
        <v/>
      </c>
      <c r="I639" s="103"/>
      <c r="J639" s="103"/>
      <c r="L639" s="100"/>
    </row>
    <row r="640" spans="2:12" x14ac:dyDescent="0.25">
      <c r="B640" s="100" t="str">
        <f>IF(C640="","",VLOOKUP(MONTH(C640),BASE!$Q$6:$R$17,2,FALSE))</f>
        <v/>
      </c>
      <c r="I640" s="103"/>
      <c r="J640" s="103"/>
      <c r="L640" s="100"/>
    </row>
    <row r="641" spans="2:12" x14ac:dyDescent="0.25">
      <c r="B641" s="100" t="str">
        <f>IF(C641="","",VLOOKUP(MONTH(C641),BASE!$Q$6:$R$17,2,FALSE))</f>
        <v/>
      </c>
      <c r="I641" s="103"/>
      <c r="J641" s="103"/>
      <c r="L641" s="100"/>
    </row>
    <row r="642" spans="2:12" x14ac:dyDescent="0.25">
      <c r="B642" s="100" t="str">
        <f>IF(C642="","",VLOOKUP(MONTH(C642),BASE!$Q$6:$R$17,2,FALSE))</f>
        <v/>
      </c>
      <c r="I642" s="103"/>
      <c r="J642" s="103"/>
      <c r="L642" s="100"/>
    </row>
    <row r="643" spans="2:12" x14ac:dyDescent="0.25">
      <c r="B643" s="100" t="str">
        <f>IF(C643="","",VLOOKUP(MONTH(C643),BASE!$Q$6:$R$17,2,FALSE))</f>
        <v/>
      </c>
      <c r="I643" s="103"/>
      <c r="J643" s="103"/>
      <c r="L643" s="100"/>
    </row>
    <row r="644" spans="2:12" x14ac:dyDescent="0.25">
      <c r="B644" s="100" t="str">
        <f>IF(C644="","",VLOOKUP(MONTH(C644),BASE!$Q$6:$R$17,2,FALSE))</f>
        <v/>
      </c>
      <c r="I644" s="103"/>
      <c r="J644" s="103"/>
      <c r="L644" s="100"/>
    </row>
    <row r="645" spans="2:12" x14ac:dyDescent="0.25">
      <c r="B645" s="100" t="str">
        <f>IF(C645="","",VLOOKUP(MONTH(C645),BASE!$Q$6:$R$17,2,FALSE))</f>
        <v/>
      </c>
      <c r="I645" s="103"/>
      <c r="J645" s="103"/>
      <c r="L645" s="100"/>
    </row>
    <row r="646" spans="2:12" x14ac:dyDescent="0.25">
      <c r="B646" s="100" t="str">
        <f>IF(C646="","",VLOOKUP(MONTH(C646),BASE!$Q$6:$R$17,2,FALSE))</f>
        <v/>
      </c>
      <c r="I646" s="103"/>
      <c r="J646" s="103"/>
      <c r="L646" s="100"/>
    </row>
    <row r="647" spans="2:12" x14ac:dyDescent="0.25">
      <c r="B647" s="100" t="str">
        <f>IF(C647="","",VLOOKUP(MONTH(C647),BASE!$Q$6:$R$17,2,FALSE))</f>
        <v/>
      </c>
      <c r="I647" s="103"/>
      <c r="J647" s="103"/>
      <c r="L647" s="100"/>
    </row>
    <row r="648" spans="2:12" x14ac:dyDescent="0.25">
      <c r="B648" s="100" t="str">
        <f>IF(C648="","",VLOOKUP(MONTH(C648),BASE!$Q$6:$R$17,2,FALSE))</f>
        <v/>
      </c>
      <c r="I648" s="103"/>
      <c r="J648" s="103"/>
      <c r="L648" s="100"/>
    </row>
    <row r="649" spans="2:12" x14ac:dyDescent="0.25">
      <c r="B649" s="100" t="str">
        <f>IF(C649="","",VLOOKUP(MONTH(C649),BASE!$Q$6:$R$17,2,FALSE))</f>
        <v/>
      </c>
      <c r="I649" s="103"/>
      <c r="J649" s="103"/>
      <c r="L649" s="100"/>
    </row>
    <row r="650" spans="2:12" x14ac:dyDescent="0.25">
      <c r="B650" s="100" t="str">
        <f>IF(C650="","",VLOOKUP(MONTH(C650),BASE!$Q$6:$R$17,2,FALSE))</f>
        <v/>
      </c>
      <c r="I650" s="103"/>
      <c r="J650" s="103"/>
      <c r="L650" s="100"/>
    </row>
    <row r="651" spans="2:12" x14ac:dyDescent="0.25">
      <c r="B651" s="100" t="str">
        <f>IF(C651="","",VLOOKUP(MONTH(C651),BASE!$Q$6:$R$17,2,FALSE))</f>
        <v/>
      </c>
      <c r="I651" s="103"/>
      <c r="J651" s="103"/>
      <c r="L651" s="100"/>
    </row>
    <row r="652" spans="2:12" x14ac:dyDescent="0.25">
      <c r="B652" s="100" t="str">
        <f>IF(C652="","",VLOOKUP(MONTH(C652),BASE!$Q$6:$R$17,2,FALSE))</f>
        <v/>
      </c>
      <c r="I652" s="103"/>
      <c r="J652" s="103"/>
      <c r="L652" s="100"/>
    </row>
    <row r="653" spans="2:12" x14ac:dyDescent="0.25">
      <c r="B653" s="100" t="str">
        <f>IF(C653="","",VLOOKUP(MONTH(C653),BASE!$Q$6:$R$17,2,FALSE))</f>
        <v/>
      </c>
      <c r="I653" s="103"/>
      <c r="J653" s="103"/>
      <c r="L653" s="100"/>
    </row>
    <row r="654" spans="2:12" x14ac:dyDescent="0.25">
      <c r="B654" s="100" t="str">
        <f>IF(C654="","",VLOOKUP(MONTH(C654),BASE!$Q$6:$R$17,2,FALSE))</f>
        <v/>
      </c>
      <c r="I654" s="103"/>
      <c r="J654" s="103"/>
      <c r="L654" s="100"/>
    </row>
    <row r="655" spans="2:12" x14ac:dyDescent="0.25">
      <c r="B655" s="100" t="str">
        <f>IF(C655="","",VLOOKUP(MONTH(C655),BASE!$Q$6:$R$17,2,FALSE))</f>
        <v/>
      </c>
      <c r="I655" s="103"/>
      <c r="J655" s="103"/>
      <c r="L655" s="100"/>
    </row>
    <row r="656" spans="2:12" x14ac:dyDescent="0.25">
      <c r="B656" s="100" t="str">
        <f>IF(C656="","",VLOOKUP(MONTH(C656),BASE!$Q$6:$R$17,2,FALSE))</f>
        <v/>
      </c>
      <c r="I656" s="103"/>
      <c r="J656" s="103"/>
      <c r="L656" s="100"/>
    </row>
    <row r="657" spans="2:12" x14ac:dyDescent="0.25">
      <c r="B657" s="100" t="str">
        <f>IF(C657="","",VLOOKUP(MONTH(C657),BASE!$Q$6:$R$17,2,FALSE))</f>
        <v/>
      </c>
      <c r="I657" s="103"/>
      <c r="J657" s="103"/>
      <c r="L657" s="100"/>
    </row>
    <row r="658" spans="2:12" x14ac:dyDescent="0.25">
      <c r="B658" s="100" t="str">
        <f>IF(C658="","",VLOOKUP(MONTH(C658),BASE!$Q$6:$R$17,2,FALSE))</f>
        <v/>
      </c>
      <c r="I658" s="103"/>
      <c r="J658" s="103"/>
      <c r="L658" s="100"/>
    </row>
    <row r="659" spans="2:12" x14ac:dyDescent="0.25">
      <c r="B659" s="100" t="str">
        <f>IF(C659="","",VLOOKUP(MONTH(C659),BASE!$Q$6:$R$17,2,FALSE))</f>
        <v/>
      </c>
      <c r="I659" s="103"/>
      <c r="J659" s="103"/>
      <c r="L659" s="100"/>
    </row>
    <row r="660" spans="2:12" x14ac:dyDescent="0.25">
      <c r="B660" s="100" t="str">
        <f>IF(C660="","",VLOOKUP(MONTH(C660),BASE!$Q$6:$R$17,2,FALSE))</f>
        <v/>
      </c>
      <c r="I660" s="103"/>
      <c r="J660" s="103"/>
      <c r="L660" s="100"/>
    </row>
    <row r="661" spans="2:12" x14ac:dyDescent="0.25">
      <c r="B661" s="100" t="str">
        <f>IF(C661="","",VLOOKUP(MONTH(C661),BASE!$Q$6:$R$17,2,FALSE))</f>
        <v/>
      </c>
      <c r="I661" s="103"/>
      <c r="J661" s="103"/>
      <c r="L661" s="100"/>
    </row>
    <row r="662" spans="2:12" x14ac:dyDescent="0.25">
      <c r="B662" s="100" t="str">
        <f>IF(C662="","",VLOOKUP(MONTH(C662),BASE!$Q$6:$R$17,2,FALSE))</f>
        <v/>
      </c>
      <c r="I662" s="103"/>
      <c r="J662" s="103"/>
      <c r="L662" s="100"/>
    </row>
    <row r="663" spans="2:12" x14ac:dyDescent="0.25">
      <c r="B663" s="100" t="str">
        <f>IF(C663="","",VLOOKUP(MONTH(C663),BASE!$Q$6:$R$17,2,FALSE))</f>
        <v/>
      </c>
      <c r="I663" s="103"/>
      <c r="J663" s="103"/>
      <c r="L663" s="100"/>
    </row>
    <row r="664" spans="2:12" x14ac:dyDescent="0.25">
      <c r="B664" s="100" t="str">
        <f>IF(C664="","",VLOOKUP(MONTH(C664),BASE!$Q$6:$R$17,2,FALSE))</f>
        <v/>
      </c>
      <c r="I664" s="103"/>
      <c r="J664" s="103"/>
      <c r="L664" s="100"/>
    </row>
    <row r="665" spans="2:12" x14ac:dyDescent="0.25">
      <c r="B665" s="100" t="str">
        <f>IF(C665="","",VLOOKUP(MONTH(C665),BASE!$Q$6:$R$17,2,FALSE))</f>
        <v/>
      </c>
      <c r="I665" s="103"/>
      <c r="J665" s="103"/>
      <c r="L665" s="100"/>
    </row>
    <row r="666" spans="2:12" x14ac:dyDescent="0.25">
      <c r="B666" s="100" t="str">
        <f>IF(C666="","",VLOOKUP(MONTH(C666),BASE!$Q$6:$R$17,2,FALSE))</f>
        <v/>
      </c>
      <c r="I666" s="103"/>
      <c r="J666" s="103"/>
      <c r="L666" s="100"/>
    </row>
    <row r="667" spans="2:12" x14ac:dyDescent="0.25">
      <c r="B667" s="100" t="str">
        <f>IF(C667="","",VLOOKUP(MONTH(C667),BASE!$Q$6:$R$17,2,FALSE))</f>
        <v/>
      </c>
      <c r="I667" s="103"/>
      <c r="J667" s="103"/>
      <c r="L667" s="100"/>
    </row>
    <row r="668" spans="2:12" x14ac:dyDescent="0.25">
      <c r="B668" s="100" t="str">
        <f>IF(C668="","",VLOOKUP(MONTH(C668),BASE!$Q$6:$R$17,2,FALSE))</f>
        <v/>
      </c>
      <c r="I668" s="103"/>
      <c r="J668" s="103"/>
      <c r="L668" s="100"/>
    </row>
    <row r="669" spans="2:12" x14ac:dyDescent="0.25">
      <c r="B669" s="100" t="str">
        <f>IF(C669="","",VLOOKUP(MONTH(C669),BASE!$Q$6:$R$17,2,FALSE))</f>
        <v/>
      </c>
      <c r="I669" s="103"/>
      <c r="J669" s="103"/>
      <c r="L669" s="100"/>
    </row>
    <row r="670" spans="2:12" x14ac:dyDescent="0.25">
      <c r="B670" s="100" t="str">
        <f>IF(C670="","",VLOOKUP(MONTH(C670),BASE!$Q$6:$R$17,2,FALSE))</f>
        <v/>
      </c>
      <c r="I670" s="103"/>
      <c r="J670" s="103"/>
      <c r="L670" s="100"/>
    </row>
    <row r="671" spans="2:12" x14ac:dyDescent="0.25">
      <c r="B671" s="100" t="str">
        <f>IF(C671="","",VLOOKUP(MONTH(C671),BASE!$Q$6:$R$17,2,FALSE))</f>
        <v/>
      </c>
      <c r="I671" s="103"/>
      <c r="J671" s="103"/>
      <c r="L671" s="100"/>
    </row>
    <row r="672" spans="2:12" x14ac:dyDescent="0.25">
      <c r="B672" s="100" t="str">
        <f>IF(C672="","",VLOOKUP(MONTH(C672),BASE!$Q$6:$R$17,2,FALSE))</f>
        <v/>
      </c>
      <c r="I672" s="103"/>
      <c r="J672" s="103"/>
      <c r="L672" s="100"/>
    </row>
    <row r="673" spans="2:12" x14ac:dyDescent="0.25">
      <c r="B673" s="100" t="str">
        <f>IF(C673="","",VLOOKUP(MONTH(C673),BASE!$Q$6:$R$17,2,FALSE))</f>
        <v/>
      </c>
      <c r="I673" s="103"/>
      <c r="J673" s="103"/>
      <c r="L673" s="100"/>
    </row>
    <row r="674" spans="2:12" x14ac:dyDescent="0.25">
      <c r="B674" s="100" t="str">
        <f>IF(C674="","",VLOOKUP(MONTH(C674),BASE!$Q$6:$R$17,2,FALSE))</f>
        <v/>
      </c>
      <c r="I674" s="103"/>
      <c r="J674" s="103"/>
      <c r="L674" s="100"/>
    </row>
    <row r="675" spans="2:12" x14ac:dyDescent="0.25">
      <c r="B675" s="100" t="str">
        <f>IF(C675="","",VLOOKUP(MONTH(C675),BASE!$Q$6:$R$17,2,FALSE))</f>
        <v/>
      </c>
      <c r="I675" s="103"/>
      <c r="J675" s="103"/>
      <c r="L675" s="100"/>
    </row>
    <row r="676" spans="2:12" x14ac:dyDescent="0.25">
      <c r="B676" s="100" t="str">
        <f>IF(C676="","",VLOOKUP(MONTH(C676),BASE!$Q$6:$R$17,2,FALSE))</f>
        <v/>
      </c>
      <c r="I676" s="103"/>
      <c r="J676" s="103"/>
      <c r="L676" s="100"/>
    </row>
    <row r="677" spans="2:12" x14ac:dyDescent="0.25">
      <c r="B677" s="100" t="str">
        <f>IF(C677="","",VLOOKUP(MONTH(C677),BASE!$Q$6:$R$17,2,FALSE))</f>
        <v/>
      </c>
      <c r="I677" s="103"/>
      <c r="J677" s="103"/>
      <c r="L677" s="100"/>
    </row>
    <row r="678" spans="2:12" x14ac:dyDescent="0.25">
      <c r="B678" s="100" t="str">
        <f>IF(C678="","",VLOOKUP(MONTH(C678),BASE!$Q$6:$R$17,2,FALSE))</f>
        <v/>
      </c>
      <c r="I678" s="103"/>
      <c r="J678" s="103"/>
      <c r="L678" s="100"/>
    </row>
    <row r="679" spans="2:12" x14ac:dyDescent="0.25">
      <c r="B679" s="100" t="str">
        <f>IF(C679="","",VLOOKUP(MONTH(C679),BASE!$Q$6:$R$17,2,FALSE))</f>
        <v/>
      </c>
      <c r="I679" s="103"/>
      <c r="J679" s="103"/>
      <c r="L679" s="100"/>
    </row>
    <row r="680" spans="2:12" x14ac:dyDescent="0.25">
      <c r="B680" s="100" t="str">
        <f>IF(C680="","",VLOOKUP(MONTH(C680),BASE!$Q$6:$R$17,2,FALSE))</f>
        <v/>
      </c>
      <c r="I680" s="103"/>
      <c r="J680" s="103"/>
      <c r="L680" s="100"/>
    </row>
    <row r="681" spans="2:12" x14ac:dyDescent="0.25">
      <c r="B681" s="100" t="str">
        <f>IF(C681="","",VLOOKUP(MONTH(C681),BASE!$Q$6:$R$17,2,FALSE))</f>
        <v/>
      </c>
      <c r="I681" s="103"/>
      <c r="J681" s="103"/>
      <c r="L681" s="100"/>
    </row>
    <row r="682" spans="2:12" x14ac:dyDescent="0.25">
      <c r="B682" s="100" t="str">
        <f>IF(C682="","",VLOOKUP(MONTH(C682),BASE!$Q$6:$R$17,2,FALSE))</f>
        <v/>
      </c>
      <c r="I682" s="103"/>
      <c r="J682" s="103"/>
      <c r="L682" s="100"/>
    </row>
    <row r="683" spans="2:12" x14ac:dyDescent="0.25">
      <c r="B683" s="100" t="str">
        <f>IF(C683="","",VLOOKUP(MONTH(C683),BASE!$Q$6:$R$17,2,FALSE))</f>
        <v/>
      </c>
      <c r="I683" s="103"/>
      <c r="J683" s="103"/>
      <c r="L683" s="100"/>
    </row>
    <row r="684" spans="2:12" x14ac:dyDescent="0.25">
      <c r="B684" s="100" t="str">
        <f>IF(C684="","",VLOOKUP(MONTH(C684),BASE!$Q$6:$R$17,2,FALSE))</f>
        <v/>
      </c>
      <c r="I684" s="103"/>
      <c r="J684" s="103"/>
      <c r="L684" s="100"/>
    </row>
    <row r="685" spans="2:12" x14ac:dyDescent="0.25">
      <c r="B685" s="100" t="str">
        <f>IF(C685="","",VLOOKUP(MONTH(C685),BASE!$Q$6:$R$17,2,FALSE))</f>
        <v/>
      </c>
      <c r="I685" s="103"/>
      <c r="J685" s="103"/>
      <c r="L685" s="100"/>
    </row>
    <row r="686" spans="2:12" x14ac:dyDescent="0.25">
      <c r="B686" s="100" t="str">
        <f>IF(C686="","",VLOOKUP(MONTH(C686),BASE!$Q$6:$R$17,2,FALSE))</f>
        <v/>
      </c>
      <c r="I686" s="103"/>
      <c r="J686" s="103"/>
      <c r="L686" s="100"/>
    </row>
    <row r="687" spans="2:12" x14ac:dyDescent="0.25">
      <c r="B687" s="100" t="str">
        <f>IF(C687="","",VLOOKUP(MONTH(C687),BASE!$Q$6:$R$17,2,FALSE))</f>
        <v/>
      </c>
      <c r="I687" s="103"/>
      <c r="J687" s="103"/>
      <c r="L687" s="100"/>
    </row>
    <row r="688" spans="2:12" x14ac:dyDescent="0.25">
      <c r="B688" s="100" t="str">
        <f>IF(C688="","",VLOOKUP(MONTH(C688),BASE!$Q$6:$R$17,2,FALSE))</f>
        <v/>
      </c>
      <c r="I688" s="103"/>
      <c r="J688" s="103"/>
      <c r="L688" s="100"/>
    </row>
    <row r="689" spans="2:12" x14ac:dyDescent="0.25">
      <c r="B689" s="100" t="str">
        <f>IF(C689="","",VLOOKUP(MONTH(C689),BASE!$Q$6:$R$17,2,FALSE))</f>
        <v/>
      </c>
      <c r="I689" s="103"/>
      <c r="J689" s="103"/>
      <c r="L689" s="100"/>
    </row>
    <row r="690" spans="2:12" x14ac:dyDescent="0.25">
      <c r="B690" s="100" t="str">
        <f>IF(C690="","",VLOOKUP(MONTH(C690),BASE!$Q$6:$R$17,2,FALSE))</f>
        <v/>
      </c>
      <c r="I690" s="103"/>
      <c r="J690" s="103"/>
      <c r="L690" s="100"/>
    </row>
    <row r="691" spans="2:12" x14ac:dyDescent="0.25">
      <c r="B691" s="100" t="str">
        <f>IF(C691="","",VLOOKUP(MONTH(C691),BASE!$Q$6:$R$17,2,FALSE))</f>
        <v/>
      </c>
      <c r="I691" s="103"/>
      <c r="J691" s="103"/>
      <c r="L691" s="100"/>
    </row>
    <row r="692" spans="2:12" x14ac:dyDescent="0.25">
      <c r="B692" s="100" t="str">
        <f>IF(C692="","",VLOOKUP(MONTH(C692),BASE!$Q$6:$R$17,2,FALSE))</f>
        <v/>
      </c>
      <c r="I692" s="103"/>
      <c r="J692" s="103"/>
      <c r="L692" s="100"/>
    </row>
    <row r="693" spans="2:12" x14ac:dyDescent="0.25">
      <c r="B693" s="100" t="str">
        <f>IF(C693="","",VLOOKUP(MONTH(C693),BASE!$Q$6:$R$17,2,FALSE))</f>
        <v/>
      </c>
      <c r="I693" s="103"/>
      <c r="J693" s="103"/>
      <c r="L693" s="100"/>
    </row>
    <row r="694" spans="2:12" x14ac:dyDescent="0.25">
      <c r="B694" s="100" t="str">
        <f>IF(C694="","",VLOOKUP(MONTH(C694),BASE!$Q$6:$R$17,2,FALSE))</f>
        <v/>
      </c>
      <c r="I694" s="103"/>
      <c r="J694" s="103"/>
      <c r="L694" s="100"/>
    </row>
    <row r="695" spans="2:12" x14ac:dyDescent="0.25">
      <c r="B695" s="100" t="str">
        <f>IF(C695="","",VLOOKUP(MONTH(C695),BASE!$Q$6:$R$17,2,FALSE))</f>
        <v/>
      </c>
      <c r="I695" s="103"/>
      <c r="J695" s="103"/>
      <c r="L695" s="100"/>
    </row>
    <row r="696" spans="2:12" x14ac:dyDescent="0.25">
      <c r="B696" s="100" t="str">
        <f>IF(C696="","",VLOOKUP(MONTH(C696),BASE!$Q$6:$R$17,2,FALSE))</f>
        <v/>
      </c>
      <c r="I696" s="103"/>
      <c r="J696" s="103"/>
      <c r="L696" s="100"/>
    </row>
    <row r="697" spans="2:12" x14ac:dyDescent="0.25">
      <c r="B697" s="100" t="str">
        <f>IF(C697="","",VLOOKUP(MONTH(C697),BASE!$Q$6:$R$17,2,FALSE))</f>
        <v/>
      </c>
      <c r="I697" s="103"/>
      <c r="J697" s="103"/>
      <c r="L697" s="100"/>
    </row>
    <row r="698" spans="2:12" x14ac:dyDescent="0.25">
      <c r="B698" s="100" t="str">
        <f>IF(C698="","",VLOOKUP(MONTH(C698),BASE!$Q$6:$R$17,2,FALSE))</f>
        <v/>
      </c>
      <c r="I698" s="103"/>
      <c r="J698" s="103"/>
      <c r="L698" s="100"/>
    </row>
    <row r="699" spans="2:12" x14ac:dyDescent="0.25">
      <c r="B699" s="100" t="str">
        <f>IF(C699="","",VLOOKUP(MONTH(C699),BASE!$Q$6:$R$17,2,FALSE))</f>
        <v/>
      </c>
      <c r="I699" s="103"/>
      <c r="J699" s="103"/>
      <c r="L699" s="100"/>
    </row>
    <row r="700" spans="2:12" x14ac:dyDescent="0.25">
      <c r="B700" s="100" t="str">
        <f>IF(C700="","",VLOOKUP(MONTH(C700),BASE!$Q$6:$R$17,2,FALSE))</f>
        <v/>
      </c>
      <c r="I700" s="103"/>
      <c r="J700" s="103"/>
      <c r="L700" s="100"/>
    </row>
    <row r="701" spans="2:12" x14ac:dyDescent="0.25">
      <c r="B701" s="100" t="str">
        <f>IF(C701="","",VLOOKUP(MONTH(C701),BASE!$Q$6:$R$17,2,FALSE))</f>
        <v/>
      </c>
      <c r="I701" s="103"/>
      <c r="J701" s="103"/>
      <c r="L701" s="100"/>
    </row>
    <row r="702" spans="2:12" x14ac:dyDescent="0.25">
      <c r="B702" s="100" t="str">
        <f>IF(C702="","",VLOOKUP(MONTH(C702),BASE!$Q$6:$R$17,2,FALSE))</f>
        <v/>
      </c>
      <c r="I702" s="103"/>
      <c r="J702" s="103"/>
      <c r="L702" s="100"/>
    </row>
    <row r="703" spans="2:12" x14ac:dyDescent="0.25">
      <c r="B703" s="100" t="str">
        <f>IF(C703="","",VLOOKUP(MONTH(C703),BASE!$Q$6:$R$17,2,FALSE))</f>
        <v/>
      </c>
      <c r="I703" s="103"/>
      <c r="J703" s="103"/>
      <c r="L703" s="100"/>
    </row>
    <row r="704" spans="2:12" x14ac:dyDescent="0.25">
      <c r="B704" s="100" t="str">
        <f>IF(C704="","",VLOOKUP(MONTH(C704),BASE!$Q$6:$R$17,2,FALSE))</f>
        <v/>
      </c>
      <c r="I704" s="103"/>
      <c r="J704" s="103"/>
      <c r="L704" s="100"/>
    </row>
    <row r="705" spans="2:12" x14ac:dyDescent="0.25">
      <c r="B705" s="100" t="str">
        <f>IF(C705="","",VLOOKUP(MONTH(C705),BASE!$Q$6:$R$17,2,FALSE))</f>
        <v/>
      </c>
      <c r="I705" s="103"/>
      <c r="J705" s="103"/>
      <c r="L705" s="100"/>
    </row>
    <row r="706" spans="2:12" x14ac:dyDescent="0.25">
      <c r="B706" s="100" t="str">
        <f>IF(C706="","",VLOOKUP(MONTH(C706),BASE!$Q$6:$R$17,2,FALSE))</f>
        <v/>
      </c>
      <c r="I706" s="103"/>
      <c r="J706" s="103"/>
      <c r="L706" s="100"/>
    </row>
    <row r="707" spans="2:12" x14ac:dyDescent="0.25">
      <c r="B707" s="100" t="str">
        <f>IF(C707="","",VLOOKUP(MONTH(C707),BASE!$Q$6:$R$17,2,FALSE))</f>
        <v/>
      </c>
      <c r="I707" s="103"/>
      <c r="J707" s="103"/>
      <c r="L707" s="100"/>
    </row>
    <row r="708" spans="2:12" x14ac:dyDescent="0.25">
      <c r="B708" s="100" t="str">
        <f>IF(C708="","",VLOOKUP(MONTH(C708),BASE!$Q$6:$R$17,2,FALSE))</f>
        <v/>
      </c>
      <c r="I708" s="103"/>
      <c r="J708" s="103"/>
      <c r="L708" s="100"/>
    </row>
    <row r="709" spans="2:12" x14ac:dyDescent="0.25">
      <c r="B709" s="100" t="str">
        <f>IF(C709="","",VLOOKUP(MONTH(C709),BASE!$Q$6:$R$17,2,FALSE))</f>
        <v/>
      </c>
      <c r="I709" s="103"/>
      <c r="J709" s="103"/>
      <c r="L709" s="100"/>
    </row>
    <row r="710" spans="2:12" x14ac:dyDescent="0.25">
      <c r="B710" s="100" t="str">
        <f>IF(C710="","",VLOOKUP(MONTH(C710),BASE!$Q$6:$R$17,2,FALSE))</f>
        <v/>
      </c>
      <c r="I710" s="103"/>
      <c r="J710" s="103"/>
      <c r="L710" s="100"/>
    </row>
    <row r="711" spans="2:12" x14ac:dyDescent="0.25">
      <c r="B711" s="100" t="str">
        <f>IF(C711="","",VLOOKUP(MONTH(C711),BASE!$Q$6:$R$17,2,FALSE))</f>
        <v/>
      </c>
      <c r="I711" s="103"/>
      <c r="J711" s="103"/>
      <c r="L711" s="100"/>
    </row>
    <row r="712" spans="2:12" x14ac:dyDescent="0.25">
      <c r="B712" s="100" t="str">
        <f>IF(C712="","",VLOOKUP(MONTH(C712),BASE!$Q$6:$R$17,2,FALSE))</f>
        <v/>
      </c>
      <c r="I712" s="103"/>
      <c r="J712" s="103"/>
      <c r="L712" s="100"/>
    </row>
    <row r="713" spans="2:12" x14ac:dyDescent="0.25">
      <c r="B713" s="100" t="str">
        <f>IF(C713="","",VLOOKUP(MONTH(C713),BASE!$Q$6:$R$17,2,FALSE))</f>
        <v/>
      </c>
      <c r="I713" s="103"/>
      <c r="J713" s="103"/>
      <c r="L713" s="100"/>
    </row>
    <row r="714" spans="2:12" x14ac:dyDescent="0.25">
      <c r="B714" s="100" t="str">
        <f>IF(C714="","",VLOOKUP(MONTH(C714),BASE!$Q$6:$R$17,2,FALSE))</f>
        <v/>
      </c>
      <c r="I714" s="103"/>
      <c r="J714" s="103"/>
      <c r="L714" s="100"/>
    </row>
    <row r="715" spans="2:12" x14ac:dyDescent="0.25">
      <c r="B715" s="100" t="str">
        <f>IF(C715="","",VLOOKUP(MONTH(C715),BASE!$Q$6:$R$17,2,FALSE))</f>
        <v/>
      </c>
      <c r="I715" s="103"/>
      <c r="J715" s="103"/>
      <c r="L715" s="100"/>
    </row>
    <row r="716" spans="2:12" x14ac:dyDescent="0.25">
      <c r="B716" s="100" t="str">
        <f>IF(C716="","",VLOOKUP(MONTH(C716),BASE!$Q$6:$R$17,2,FALSE))</f>
        <v/>
      </c>
      <c r="I716" s="103"/>
      <c r="J716" s="103"/>
      <c r="L716" s="100"/>
    </row>
    <row r="717" spans="2:12" x14ac:dyDescent="0.25">
      <c r="B717" s="100" t="str">
        <f>IF(C717="","",VLOOKUP(MONTH(C717),BASE!$Q$6:$R$17,2,FALSE))</f>
        <v/>
      </c>
      <c r="I717" s="103"/>
      <c r="J717" s="103"/>
      <c r="L717" s="100"/>
    </row>
    <row r="718" spans="2:12" x14ac:dyDescent="0.25">
      <c r="B718" s="100" t="str">
        <f>IF(C718="","",VLOOKUP(MONTH(C718),BASE!$Q$6:$R$17,2,FALSE))</f>
        <v/>
      </c>
      <c r="I718" s="103"/>
      <c r="J718" s="103"/>
      <c r="L718" s="100"/>
    </row>
    <row r="719" spans="2:12" x14ac:dyDescent="0.25">
      <c r="B719" s="100" t="str">
        <f>IF(C719="","",VLOOKUP(MONTH(C719),BASE!$Q$6:$R$17,2,FALSE))</f>
        <v/>
      </c>
      <c r="I719" s="103"/>
      <c r="J719" s="103"/>
      <c r="L719" s="100"/>
    </row>
    <row r="720" spans="2:12" x14ac:dyDescent="0.25">
      <c r="B720" s="100" t="str">
        <f>IF(C720="","",VLOOKUP(MONTH(C720),BASE!$Q$6:$R$17,2,FALSE))</f>
        <v/>
      </c>
      <c r="I720" s="103"/>
      <c r="J720" s="103"/>
      <c r="L720" s="100"/>
    </row>
    <row r="721" spans="2:12" x14ac:dyDescent="0.25">
      <c r="B721" s="100" t="str">
        <f>IF(C721="","",VLOOKUP(MONTH(C721),BASE!$Q$6:$R$17,2,FALSE))</f>
        <v/>
      </c>
      <c r="I721" s="103"/>
      <c r="J721" s="103"/>
      <c r="L721" s="100"/>
    </row>
    <row r="722" spans="2:12" x14ac:dyDescent="0.25">
      <c r="B722" s="100" t="str">
        <f>IF(C722="","",VLOOKUP(MONTH(C722),BASE!$Q$6:$R$17,2,FALSE))</f>
        <v/>
      </c>
      <c r="I722" s="103"/>
      <c r="J722" s="103"/>
      <c r="L722" s="100"/>
    </row>
    <row r="723" spans="2:12" x14ac:dyDescent="0.25">
      <c r="B723" s="100" t="str">
        <f>IF(C723="","",VLOOKUP(MONTH(C723),BASE!$Q$6:$R$17,2,FALSE))</f>
        <v/>
      </c>
      <c r="I723" s="103"/>
      <c r="J723" s="103"/>
      <c r="L723" s="100"/>
    </row>
    <row r="724" spans="2:12" x14ac:dyDescent="0.25">
      <c r="B724" s="100" t="str">
        <f>IF(C724="","",VLOOKUP(MONTH(C724),BASE!$Q$6:$R$17,2,FALSE))</f>
        <v/>
      </c>
      <c r="I724" s="103"/>
      <c r="J724" s="103"/>
      <c r="L724" s="100"/>
    </row>
    <row r="725" spans="2:12" x14ac:dyDescent="0.25">
      <c r="B725" s="100" t="str">
        <f>IF(C725="","",VLOOKUP(MONTH(C725),BASE!$Q$6:$R$17,2,FALSE))</f>
        <v/>
      </c>
      <c r="I725" s="103"/>
      <c r="J725" s="103"/>
      <c r="L725" s="100"/>
    </row>
    <row r="726" spans="2:12" x14ac:dyDescent="0.25">
      <c r="B726" s="100" t="str">
        <f>IF(C726="","",VLOOKUP(MONTH(C726),BASE!$Q$6:$R$17,2,FALSE))</f>
        <v/>
      </c>
      <c r="I726" s="103"/>
      <c r="J726" s="103"/>
      <c r="L726" s="100"/>
    </row>
    <row r="727" spans="2:12" x14ac:dyDescent="0.25">
      <c r="B727" s="100" t="str">
        <f>IF(C727="","",VLOOKUP(MONTH(C727),BASE!$Q$6:$R$17,2,FALSE))</f>
        <v/>
      </c>
      <c r="I727" s="103"/>
      <c r="J727" s="103"/>
      <c r="L727" s="100"/>
    </row>
    <row r="728" spans="2:12" x14ac:dyDescent="0.25">
      <c r="B728" s="100" t="str">
        <f>IF(C728="","",VLOOKUP(MONTH(C728),BASE!$Q$6:$R$17,2,FALSE))</f>
        <v/>
      </c>
      <c r="I728" s="103"/>
      <c r="J728" s="103"/>
      <c r="L728" s="100"/>
    </row>
    <row r="729" spans="2:12" x14ac:dyDescent="0.25">
      <c r="B729" s="100" t="str">
        <f>IF(C729="","",VLOOKUP(MONTH(C729),BASE!$Q$6:$R$17,2,FALSE))</f>
        <v/>
      </c>
      <c r="I729" s="103"/>
      <c r="J729" s="103"/>
      <c r="L729" s="100"/>
    </row>
    <row r="730" spans="2:12" x14ac:dyDescent="0.25">
      <c r="B730" s="100" t="str">
        <f>IF(C730="","",VLOOKUP(MONTH(C730),BASE!$Q$6:$R$17,2,FALSE))</f>
        <v/>
      </c>
      <c r="I730" s="103"/>
      <c r="J730" s="103"/>
      <c r="L730" s="100"/>
    </row>
    <row r="731" spans="2:12" x14ac:dyDescent="0.25">
      <c r="B731" s="100" t="str">
        <f>IF(C731="","",VLOOKUP(MONTH(C731),BASE!$Q$6:$R$17,2,FALSE))</f>
        <v/>
      </c>
      <c r="I731" s="103"/>
      <c r="J731" s="103"/>
      <c r="L731" s="100"/>
    </row>
    <row r="732" spans="2:12" x14ac:dyDescent="0.25">
      <c r="B732" s="100" t="str">
        <f>IF(C732="","",VLOOKUP(MONTH(C732),BASE!$Q$6:$R$17,2,FALSE))</f>
        <v/>
      </c>
      <c r="I732" s="103"/>
      <c r="J732" s="103"/>
      <c r="L732" s="100"/>
    </row>
    <row r="733" spans="2:12" x14ac:dyDescent="0.25">
      <c r="B733" s="100" t="str">
        <f>IF(C733="","",VLOOKUP(MONTH(C733),BASE!$Q$6:$R$17,2,FALSE))</f>
        <v/>
      </c>
      <c r="I733" s="103"/>
      <c r="J733" s="103"/>
      <c r="L733" s="100"/>
    </row>
    <row r="734" spans="2:12" x14ac:dyDescent="0.25">
      <c r="B734" s="100" t="str">
        <f>IF(C734="","",VLOOKUP(MONTH(C734),BASE!$Q$6:$R$17,2,FALSE))</f>
        <v/>
      </c>
      <c r="I734" s="103"/>
      <c r="J734" s="103"/>
      <c r="L734" s="100"/>
    </row>
    <row r="735" spans="2:12" x14ac:dyDescent="0.25">
      <c r="B735" s="100" t="str">
        <f>IF(C735="","",VLOOKUP(MONTH(C735),BASE!$Q$6:$R$17,2,FALSE))</f>
        <v/>
      </c>
      <c r="I735" s="103"/>
      <c r="J735" s="103"/>
      <c r="L735" s="100"/>
    </row>
    <row r="736" spans="2:12" x14ac:dyDescent="0.25">
      <c r="B736" s="100" t="str">
        <f>IF(C736="","",VLOOKUP(MONTH(C736),BASE!$Q$6:$R$17,2,FALSE))</f>
        <v/>
      </c>
      <c r="I736" s="103"/>
      <c r="J736" s="103"/>
      <c r="L736" s="100"/>
    </row>
    <row r="737" spans="2:12" x14ac:dyDescent="0.25">
      <c r="B737" s="100" t="str">
        <f>IF(C737="","",VLOOKUP(MONTH(C737),BASE!$Q$6:$R$17,2,FALSE))</f>
        <v/>
      </c>
      <c r="I737" s="103"/>
      <c r="J737" s="103"/>
      <c r="L737" s="100"/>
    </row>
    <row r="738" spans="2:12" x14ac:dyDescent="0.25">
      <c r="B738" s="100" t="str">
        <f>IF(C738="","",VLOOKUP(MONTH(C738),BASE!$Q$6:$R$17,2,FALSE))</f>
        <v/>
      </c>
      <c r="I738" s="103"/>
      <c r="J738" s="103"/>
      <c r="L738" s="100"/>
    </row>
    <row r="739" spans="2:12" x14ac:dyDescent="0.25">
      <c r="B739" s="100" t="str">
        <f>IF(C739="","",VLOOKUP(MONTH(C739),BASE!$Q$6:$R$17,2,FALSE))</f>
        <v/>
      </c>
      <c r="I739" s="103"/>
      <c r="J739" s="103"/>
      <c r="L739" s="100"/>
    </row>
    <row r="740" spans="2:12" x14ac:dyDescent="0.25">
      <c r="B740" s="100" t="str">
        <f>IF(C740="","",VLOOKUP(MONTH(C740),BASE!$Q$6:$R$17,2,FALSE))</f>
        <v/>
      </c>
      <c r="I740" s="103"/>
      <c r="J740" s="103"/>
      <c r="L740" s="100"/>
    </row>
    <row r="741" spans="2:12" x14ac:dyDescent="0.25">
      <c r="B741" s="100" t="str">
        <f>IF(C741="","",VLOOKUP(MONTH(C741),BASE!$Q$6:$R$17,2,FALSE))</f>
        <v/>
      </c>
      <c r="I741" s="103"/>
      <c r="J741" s="103"/>
      <c r="L741" s="100"/>
    </row>
    <row r="742" spans="2:12" x14ac:dyDescent="0.25">
      <c r="B742" s="100" t="str">
        <f>IF(C742="","",VLOOKUP(MONTH(C742),BASE!$Q$6:$R$17,2,FALSE))</f>
        <v/>
      </c>
      <c r="I742" s="103"/>
      <c r="J742" s="103"/>
      <c r="L742" s="100"/>
    </row>
    <row r="743" spans="2:12" x14ac:dyDescent="0.25">
      <c r="B743" s="100" t="str">
        <f>IF(C743="","",VLOOKUP(MONTH(C743),BASE!$Q$6:$R$17,2,FALSE))</f>
        <v/>
      </c>
      <c r="I743" s="103"/>
      <c r="J743" s="103"/>
      <c r="L743" s="100"/>
    </row>
    <row r="744" spans="2:12" x14ac:dyDescent="0.25">
      <c r="B744" s="100" t="str">
        <f>IF(C744="","",VLOOKUP(MONTH(C744),BASE!$Q$6:$R$17,2,FALSE))</f>
        <v/>
      </c>
      <c r="I744" s="103"/>
      <c r="J744" s="103"/>
      <c r="L744" s="100"/>
    </row>
    <row r="745" spans="2:12" x14ac:dyDescent="0.25">
      <c r="B745" s="100" t="str">
        <f>IF(C745="","",VLOOKUP(MONTH(C745),BASE!$Q$6:$R$17,2,FALSE))</f>
        <v/>
      </c>
      <c r="I745" s="103"/>
      <c r="J745" s="103"/>
      <c r="L745" s="100"/>
    </row>
    <row r="746" spans="2:12" x14ac:dyDescent="0.25">
      <c r="B746" s="100" t="str">
        <f>IF(C746="","",VLOOKUP(MONTH(C746),BASE!$Q$6:$R$17,2,FALSE))</f>
        <v/>
      </c>
      <c r="I746" s="103"/>
      <c r="J746" s="103"/>
      <c r="L746" s="100"/>
    </row>
    <row r="747" spans="2:12" x14ac:dyDescent="0.25">
      <c r="B747" s="100" t="str">
        <f>IF(C747="","",VLOOKUP(MONTH(C747),BASE!$Q$6:$R$17,2,FALSE))</f>
        <v/>
      </c>
      <c r="I747" s="103"/>
      <c r="J747" s="103"/>
      <c r="L747" s="100"/>
    </row>
    <row r="748" spans="2:12" x14ac:dyDescent="0.25">
      <c r="B748" s="100" t="str">
        <f>IF(C748="","",VLOOKUP(MONTH(C748),BASE!$Q$6:$R$17,2,FALSE))</f>
        <v/>
      </c>
      <c r="I748" s="103"/>
      <c r="J748" s="103"/>
      <c r="L748" s="100"/>
    </row>
    <row r="749" spans="2:12" x14ac:dyDescent="0.25">
      <c r="B749" s="100" t="str">
        <f>IF(C749="","",VLOOKUP(MONTH(C749),BASE!$Q$6:$R$17,2,FALSE))</f>
        <v/>
      </c>
      <c r="I749" s="103"/>
      <c r="J749" s="103"/>
      <c r="L749" s="100"/>
    </row>
    <row r="750" spans="2:12" x14ac:dyDescent="0.25">
      <c r="B750" s="100" t="str">
        <f>IF(C750="","",VLOOKUP(MONTH(C750),BASE!$Q$6:$R$17,2,FALSE))</f>
        <v/>
      </c>
      <c r="I750" s="103"/>
      <c r="J750" s="103"/>
      <c r="L750" s="100"/>
    </row>
    <row r="751" spans="2:12" x14ac:dyDescent="0.25">
      <c r="B751" s="100" t="str">
        <f>IF(C751="","",VLOOKUP(MONTH(C751),BASE!$Q$6:$R$17,2,FALSE))</f>
        <v/>
      </c>
      <c r="I751" s="103"/>
      <c r="J751" s="103"/>
      <c r="L751" s="100"/>
    </row>
    <row r="752" spans="2:12" x14ac:dyDescent="0.25">
      <c r="B752" s="100" t="str">
        <f>IF(C752="","",VLOOKUP(MONTH(C752),BASE!$Q$6:$R$17,2,FALSE))</f>
        <v/>
      </c>
      <c r="I752" s="103"/>
      <c r="J752" s="103"/>
      <c r="L752" s="100"/>
    </row>
    <row r="753" spans="2:12" x14ac:dyDescent="0.25">
      <c r="B753" s="100" t="str">
        <f>IF(C753="","",VLOOKUP(MONTH(C753),BASE!$Q$6:$R$17,2,FALSE))</f>
        <v/>
      </c>
      <c r="I753" s="103"/>
      <c r="J753" s="103"/>
      <c r="L753" s="100"/>
    </row>
    <row r="754" spans="2:12" x14ac:dyDescent="0.25">
      <c r="B754" s="100" t="str">
        <f>IF(C754="","",VLOOKUP(MONTH(C754),BASE!$Q$6:$R$17,2,FALSE))</f>
        <v/>
      </c>
      <c r="I754" s="103"/>
      <c r="J754" s="103"/>
      <c r="L754" s="100"/>
    </row>
    <row r="755" spans="2:12" x14ac:dyDescent="0.25">
      <c r="B755" s="100" t="str">
        <f>IF(C755="","",VLOOKUP(MONTH(C755),BASE!$Q$6:$R$17,2,FALSE))</f>
        <v/>
      </c>
      <c r="I755" s="103"/>
      <c r="J755" s="103"/>
      <c r="L755" s="100"/>
    </row>
    <row r="756" spans="2:12" x14ac:dyDescent="0.25">
      <c r="B756" s="100" t="str">
        <f>IF(C756="","",VLOOKUP(MONTH(C756),BASE!$Q$6:$R$17,2,FALSE))</f>
        <v/>
      </c>
      <c r="I756" s="103"/>
      <c r="J756" s="103"/>
      <c r="L756" s="100"/>
    </row>
    <row r="757" spans="2:12" x14ac:dyDescent="0.25">
      <c r="B757" s="100" t="str">
        <f>IF(C757="","",VLOOKUP(MONTH(C757),BASE!$Q$6:$R$17,2,FALSE))</f>
        <v/>
      </c>
      <c r="I757" s="103"/>
      <c r="J757" s="103"/>
      <c r="L757" s="100"/>
    </row>
    <row r="758" spans="2:12" x14ac:dyDescent="0.25">
      <c r="B758" s="100" t="str">
        <f>IF(C758="","",VLOOKUP(MONTH(C758),BASE!$Q$6:$R$17,2,FALSE))</f>
        <v/>
      </c>
      <c r="I758" s="103"/>
      <c r="J758" s="103"/>
      <c r="L758" s="100"/>
    </row>
    <row r="759" spans="2:12" x14ac:dyDescent="0.25">
      <c r="B759" s="100" t="str">
        <f>IF(C759="","",VLOOKUP(MONTH(C759),BASE!$Q$6:$R$17,2,FALSE))</f>
        <v/>
      </c>
      <c r="I759" s="103"/>
      <c r="J759" s="103"/>
      <c r="L759" s="100"/>
    </row>
    <row r="760" spans="2:12" x14ac:dyDescent="0.25">
      <c r="B760" s="100" t="str">
        <f>IF(C760="","",VLOOKUP(MONTH(C760),BASE!$Q$6:$R$17,2,FALSE))</f>
        <v/>
      </c>
      <c r="I760" s="103"/>
      <c r="J760" s="103"/>
      <c r="L760" s="100"/>
    </row>
    <row r="761" spans="2:12" x14ac:dyDescent="0.25">
      <c r="B761" s="100" t="str">
        <f>IF(C761="","",VLOOKUP(MONTH(C761),BASE!$Q$6:$R$17,2,FALSE))</f>
        <v/>
      </c>
      <c r="I761" s="103"/>
      <c r="J761" s="103"/>
      <c r="L761" s="100"/>
    </row>
    <row r="762" spans="2:12" x14ac:dyDescent="0.25">
      <c r="B762" s="100" t="str">
        <f>IF(C762="","",VLOOKUP(MONTH(C762),BASE!$Q$6:$R$17,2,FALSE))</f>
        <v/>
      </c>
      <c r="I762" s="103"/>
      <c r="J762" s="103"/>
      <c r="L762" s="100"/>
    </row>
    <row r="763" spans="2:12" x14ac:dyDescent="0.25">
      <c r="B763" s="100" t="str">
        <f>IF(C763="","",VLOOKUP(MONTH(C763),BASE!$Q$6:$R$17,2,FALSE))</f>
        <v/>
      </c>
      <c r="I763" s="103"/>
      <c r="J763" s="103"/>
      <c r="L763" s="100"/>
    </row>
    <row r="764" spans="2:12" x14ac:dyDescent="0.25">
      <c r="B764" s="100" t="str">
        <f>IF(C764="","",VLOOKUP(MONTH(C764),BASE!$Q$6:$R$17,2,FALSE))</f>
        <v/>
      </c>
      <c r="I764" s="103"/>
      <c r="J764" s="103"/>
      <c r="L764" s="100"/>
    </row>
    <row r="765" spans="2:12" x14ac:dyDescent="0.25">
      <c r="B765" s="100" t="str">
        <f>IF(C765="","",VLOOKUP(MONTH(C765),BASE!$Q$6:$R$17,2,FALSE))</f>
        <v/>
      </c>
      <c r="I765" s="103"/>
      <c r="J765" s="103"/>
      <c r="L765" s="100"/>
    </row>
    <row r="766" spans="2:12" x14ac:dyDescent="0.25">
      <c r="B766" s="100" t="str">
        <f>IF(C766="","",VLOOKUP(MONTH(C766),BASE!$Q$6:$R$17,2,FALSE))</f>
        <v/>
      </c>
      <c r="I766" s="103"/>
      <c r="J766" s="103"/>
      <c r="L766" s="100"/>
    </row>
    <row r="767" spans="2:12" x14ac:dyDescent="0.25">
      <c r="B767" s="100" t="str">
        <f>IF(C767="","",VLOOKUP(MONTH(C767),BASE!$Q$6:$R$17,2,FALSE))</f>
        <v/>
      </c>
      <c r="I767" s="103"/>
      <c r="J767" s="103"/>
      <c r="L767" s="100"/>
    </row>
    <row r="768" spans="2:12" x14ac:dyDescent="0.25">
      <c r="B768" s="100" t="str">
        <f>IF(C768="","",VLOOKUP(MONTH(C768),BASE!$Q$6:$R$17,2,FALSE))</f>
        <v/>
      </c>
      <c r="I768" s="103"/>
      <c r="J768" s="103"/>
      <c r="L768" s="100"/>
    </row>
    <row r="769" spans="2:12" x14ac:dyDescent="0.25">
      <c r="B769" s="100" t="str">
        <f>IF(C769="","",VLOOKUP(MONTH(C769),BASE!$Q$6:$R$17,2,FALSE))</f>
        <v/>
      </c>
      <c r="I769" s="103"/>
      <c r="J769" s="103"/>
      <c r="L769" s="100"/>
    </row>
    <row r="770" spans="2:12" x14ac:dyDescent="0.25">
      <c r="B770" s="100" t="str">
        <f>IF(C770="","",VLOOKUP(MONTH(C770),BASE!$Q$6:$R$17,2,FALSE))</f>
        <v/>
      </c>
      <c r="I770" s="103"/>
      <c r="J770" s="103"/>
      <c r="L770" s="100"/>
    </row>
    <row r="771" spans="2:12" x14ac:dyDescent="0.25">
      <c r="B771" s="100" t="str">
        <f>IF(C771="","",VLOOKUP(MONTH(C771),BASE!$Q$6:$R$17,2,FALSE))</f>
        <v/>
      </c>
      <c r="I771" s="103"/>
      <c r="J771" s="103"/>
      <c r="L771" s="100"/>
    </row>
    <row r="772" spans="2:12" x14ac:dyDescent="0.25">
      <c r="B772" s="100" t="str">
        <f>IF(C772="","",VLOOKUP(MONTH(C772),BASE!$Q$6:$R$17,2,FALSE))</f>
        <v/>
      </c>
      <c r="I772" s="103"/>
      <c r="J772" s="103"/>
      <c r="L772" s="100"/>
    </row>
    <row r="773" spans="2:12" x14ac:dyDescent="0.25">
      <c r="B773" s="100" t="str">
        <f>IF(C773="","",VLOOKUP(MONTH(C773),BASE!$Q$6:$R$17,2,FALSE))</f>
        <v/>
      </c>
      <c r="I773" s="103"/>
      <c r="J773" s="103"/>
      <c r="L773" s="100"/>
    </row>
    <row r="774" spans="2:12" x14ac:dyDescent="0.25">
      <c r="B774" s="100" t="str">
        <f>IF(C774="","",VLOOKUP(MONTH(C774),BASE!$Q$6:$R$17,2,FALSE))</f>
        <v/>
      </c>
      <c r="I774" s="103"/>
      <c r="J774" s="103"/>
      <c r="L774" s="100"/>
    </row>
    <row r="775" spans="2:12" x14ac:dyDescent="0.25">
      <c r="B775" s="100" t="str">
        <f>IF(C775="","",VLOOKUP(MONTH(C775),BASE!$Q$6:$R$17,2,FALSE))</f>
        <v/>
      </c>
      <c r="I775" s="103"/>
      <c r="J775" s="103"/>
      <c r="L775" s="100"/>
    </row>
    <row r="776" spans="2:12" x14ac:dyDescent="0.25">
      <c r="B776" s="100" t="str">
        <f>IF(C776="","",VLOOKUP(MONTH(C776),BASE!$Q$6:$R$17,2,FALSE))</f>
        <v/>
      </c>
      <c r="I776" s="103"/>
      <c r="J776" s="103"/>
      <c r="L776" s="100"/>
    </row>
    <row r="777" spans="2:12" x14ac:dyDescent="0.25">
      <c r="B777" s="100" t="str">
        <f>IF(C777="","",VLOOKUP(MONTH(C777),BASE!$Q$6:$R$17,2,FALSE))</f>
        <v/>
      </c>
      <c r="I777" s="103"/>
      <c r="J777" s="103"/>
      <c r="L777" s="100"/>
    </row>
    <row r="778" spans="2:12" x14ac:dyDescent="0.25">
      <c r="B778" s="100" t="str">
        <f>IF(C778="","",VLOOKUP(MONTH(C778),BASE!$Q$6:$R$17,2,FALSE))</f>
        <v/>
      </c>
      <c r="I778" s="103"/>
      <c r="J778" s="103"/>
      <c r="L778" s="100"/>
    </row>
    <row r="779" spans="2:12" x14ac:dyDescent="0.25">
      <c r="B779" s="100" t="str">
        <f>IF(C779="","",VLOOKUP(MONTH(C779),BASE!$Q$6:$R$17,2,FALSE))</f>
        <v/>
      </c>
      <c r="I779" s="103"/>
      <c r="J779" s="103"/>
      <c r="L779" s="100"/>
    </row>
    <row r="780" spans="2:12" x14ac:dyDescent="0.25">
      <c r="B780" s="100" t="str">
        <f>IF(C780="","",VLOOKUP(MONTH(C780),BASE!$Q$6:$R$17,2,FALSE))</f>
        <v/>
      </c>
      <c r="I780" s="103"/>
      <c r="J780" s="103"/>
      <c r="L780" s="100"/>
    </row>
    <row r="781" spans="2:12" x14ac:dyDescent="0.25">
      <c r="B781" s="100" t="str">
        <f>IF(C781="","",VLOOKUP(MONTH(C781),BASE!$Q$6:$R$17,2,FALSE))</f>
        <v/>
      </c>
      <c r="I781" s="103"/>
      <c r="J781" s="103"/>
      <c r="L781" s="100"/>
    </row>
    <row r="782" spans="2:12" x14ac:dyDescent="0.25">
      <c r="B782" s="100" t="str">
        <f>IF(C782="","",VLOOKUP(MONTH(C782),BASE!$Q$6:$R$17,2,FALSE))</f>
        <v/>
      </c>
      <c r="I782" s="103"/>
      <c r="J782" s="103"/>
      <c r="L782" s="100"/>
    </row>
    <row r="783" spans="2:12" x14ac:dyDescent="0.25">
      <c r="B783" s="100" t="str">
        <f>IF(C783="","",VLOOKUP(MONTH(C783),BASE!$Q$6:$R$17,2,FALSE))</f>
        <v/>
      </c>
      <c r="I783" s="103"/>
      <c r="J783" s="103"/>
      <c r="L783" s="100"/>
    </row>
    <row r="784" spans="2:12" x14ac:dyDescent="0.25">
      <c r="B784" s="100" t="str">
        <f>IF(C784="","",VLOOKUP(MONTH(C784),BASE!$Q$6:$R$17,2,FALSE))</f>
        <v/>
      </c>
      <c r="I784" s="103"/>
      <c r="J784" s="103"/>
      <c r="L784" s="100"/>
    </row>
    <row r="785" spans="2:12" x14ac:dyDescent="0.25">
      <c r="B785" s="100" t="str">
        <f>IF(C785="","",VLOOKUP(MONTH(C785),BASE!$Q$6:$R$17,2,FALSE))</f>
        <v/>
      </c>
      <c r="I785" s="103"/>
      <c r="J785" s="103"/>
      <c r="L785" s="100"/>
    </row>
    <row r="786" spans="2:12" x14ac:dyDescent="0.25">
      <c r="B786" s="100" t="str">
        <f>IF(C786="","",VLOOKUP(MONTH(C786),BASE!$Q$6:$R$17,2,FALSE))</f>
        <v/>
      </c>
      <c r="I786" s="103"/>
      <c r="J786" s="103"/>
      <c r="L786" s="100"/>
    </row>
    <row r="787" spans="2:12" x14ac:dyDescent="0.25">
      <c r="B787" s="100" t="str">
        <f>IF(C787="","",VLOOKUP(MONTH(C787),BASE!$Q$6:$R$17,2,FALSE))</f>
        <v/>
      </c>
      <c r="I787" s="103"/>
      <c r="J787" s="103"/>
      <c r="L787" s="100"/>
    </row>
    <row r="788" spans="2:12" x14ac:dyDescent="0.25">
      <c r="B788" s="100" t="str">
        <f>IF(C788="","",VLOOKUP(MONTH(C788),BASE!$Q$6:$R$17,2,FALSE))</f>
        <v/>
      </c>
      <c r="I788" s="103"/>
      <c r="J788" s="103"/>
      <c r="L788" s="100"/>
    </row>
    <row r="789" spans="2:12" x14ac:dyDescent="0.25">
      <c r="B789" s="100" t="str">
        <f>IF(C789="","",VLOOKUP(MONTH(C789),BASE!$Q$6:$R$17,2,FALSE))</f>
        <v/>
      </c>
      <c r="I789" s="103"/>
      <c r="J789" s="103"/>
      <c r="L789" s="100"/>
    </row>
    <row r="790" spans="2:12" x14ac:dyDescent="0.25">
      <c r="B790" s="100" t="str">
        <f>IF(C790="","",VLOOKUP(MONTH(C790),BASE!$Q$6:$R$17,2,FALSE))</f>
        <v/>
      </c>
      <c r="I790" s="103"/>
      <c r="J790" s="103"/>
      <c r="L790" s="100"/>
    </row>
    <row r="791" spans="2:12" x14ac:dyDescent="0.25">
      <c r="B791" s="100" t="str">
        <f>IF(C791="","",VLOOKUP(MONTH(C791),BASE!$Q$6:$R$17,2,FALSE))</f>
        <v/>
      </c>
      <c r="I791" s="103"/>
      <c r="J791" s="103"/>
      <c r="L791" s="100"/>
    </row>
    <row r="792" spans="2:12" x14ac:dyDescent="0.25">
      <c r="B792" s="100" t="str">
        <f>IF(C792="","",VLOOKUP(MONTH(C792),BASE!$Q$6:$R$17,2,FALSE))</f>
        <v/>
      </c>
      <c r="I792" s="103"/>
      <c r="J792" s="103"/>
      <c r="L792" s="100"/>
    </row>
    <row r="793" spans="2:12" x14ac:dyDescent="0.25">
      <c r="B793" s="100" t="str">
        <f>IF(C793="","",VLOOKUP(MONTH(C793),BASE!$Q$6:$R$17,2,FALSE))</f>
        <v/>
      </c>
      <c r="I793" s="103"/>
      <c r="J793" s="103"/>
      <c r="L793" s="100"/>
    </row>
    <row r="794" spans="2:12" x14ac:dyDescent="0.25">
      <c r="B794" s="100" t="str">
        <f>IF(C794="","",VLOOKUP(MONTH(C794),BASE!$Q$6:$R$17,2,FALSE))</f>
        <v/>
      </c>
      <c r="I794" s="103"/>
      <c r="J794" s="103"/>
      <c r="L794" s="100"/>
    </row>
    <row r="795" spans="2:12" x14ac:dyDescent="0.25">
      <c r="B795" s="100" t="str">
        <f>IF(C795="","",VLOOKUP(MONTH(C795),BASE!$Q$6:$R$17,2,FALSE))</f>
        <v/>
      </c>
      <c r="I795" s="103"/>
      <c r="J795" s="103"/>
      <c r="L795" s="100"/>
    </row>
    <row r="796" spans="2:12" x14ac:dyDescent="0.25">
      <c r="B796" s="100" t="str">
        <f>IF(C796="","",VLOOKUP(MONTH(C796),BASE!$Q$6:$R$17,2,FALSE))</f>
        <v/>
      </c>
      <c r="I796" s="103"/>
      <c r="J796" s="103"/>
      <c r="L796" s="100"/>
    </row>
    <row r="797" spans="2:12" x14ac:dyDescent="0.25">
      <c r="B797" s="100" t="str">
        <f>IF(C797="","",VLOOKUP(MONTH(C797),BASE!$Q$6:$R$17,2,FALSE))</f>
        <v/>
      </c>
      <c r="I797" s="103"/>
      <c r="J797" s="103"/>
      <c r="L797" s="100"/>
    </row>
    <row r="798" spans="2:12" x14ac:dyDescent="0.25">
      <c r="B798" s="100" t="str">
        <f>IF(C798="","",VLOOKUP(MONTH(C798),BASE!$Q$6:$R$17,2,FALSE))</f>
        <v/>
      </c>
      <c r="I798" s="103"/>
      <c r="J798" s="103"/>
      <c r="L798" s="100"/>
    </row>
    <row r="799" spans="2:12" x14ac:dyDescent="0.25">
      <c r="B799" s="100" t="str">
        <f>IF(C799="","",VLOOKUP(MONTH(C799),BASE!$Q$6:$R$17,2,FALSE))</f>
        <v/>
      </c>
      <c r="I799" s="103"/>
      <c r="J799" s="103"/>
      <c r="L799" s="100"/>
    </row>
    <row r="800" spans="2:12" x14ac:dyDescent="0.25">
      <c r="B800" s="100" t="str">
        <f>IF(C800="","",VLOOKUP(MONTH(C800),BASE!$Q$6:$R$17,2,FALSE))</f>
        <v/>
      </c>
      <c r="I800" s="103"/>
      <c r="J800" s="103"/>
      <c r="L800" s="100"/>
    </row>
    <row r="801" spans="2:12" x14ac:dyDescent="0.25">
      <c r="B801" s="100" t="str">
        <f>IF(C801="","",VLOOKUP(MONTH(C801),BASE!$Q$6:$R$17,2,FALSE))</f>
        <v/>
      </c>
      <c r="I801" s="103"/>
      <c r="J801" s="103"/>
      <c r="L801" s="100"/>
    </row>
    <row r="802" spans="2:12" x14ac:dyDescent="0.25">
      <c r="B802" s="100" t="str">
        <f>IF(C802="","",VLOOKUP(MONTH(C802),BASE!$Q$6:$R$17,2,FALSE))</f>
        <v/>
      </c>
      <c r="I802" s="103"/>
      <c r="J802" s="103"/>
      <c r="L802" s="100"/>
    </row>
    <row r="803" spans="2:12" x14ac:dyDescent="0.25">
      <c r="B803" s="100" t="str">
        <f>IF(C803="","",VLOOKUP(MONTH(C803),BASE!$Q$6:$R$17,2,FALSE))</f>
        <v/>
      </c>
      <c r="I803" s="103"/>
      <c r="J803" s="103"/>
      <c r="L803" s="100"/>
    </row>
    <row r="804" spans="2:12" x14ac:dyDescent="0.25">
      <c r="B804" s="100" t="str">
        <f>IF(C804="","",VLOOKUP(MONTH(C804),BASE!$Q$6:$R$17,2,FALSE))</f>
        <v/>
      </c>
      <c r="I804" s="103"/>
      <c r="J804" s="103"/>
      <c r="L804" s="100"/>
    </row>
    <row r="805" spans="2:12" x14ac:dyDescent="0.25">
      <c r="B805" s="100" t="str">
        <f>IF(C805="","",VLOOKUP(MONTH(C805),BASE!$Q$6:$R$17,2,FALSE))</f>
        <v/>
      </c>
      <c r="I805" s="103"/>
      <c r="J805" s="103"/>
      <c r="L805" s="100"/>
    </row>
    <row r="806" spans="2:12" x14ac:dyDescent="0.25">
      <c r="B806" s="100" t="str">
        <f>IF(C806="","",VLOOKUP(MONTH(C806),BASE!$Q$6:$R$17,2,FALSE))</f>
        <v/>
      </c>
      <c r="I806" s="103"/>
      <c r="J806" s="103"/>
      <c r="L806" s="100"/>
    </row>
    <row r="807" spans="2:12" x14ac:dyDescent="0.25">
      <c r="B807" s="100" t="str">
        <f>IF(C807="","",VLOOKUP(MONTH(C807),BASE!$Q$6:$R$17,2,FALSE))</f>
        <v/>
      </c>
      <c r="I807" s="103"/>
      <c r="J807" s="103"/>
      <c r="L807" s="100"/>
    </row>
    <row r="808" spans="2:12" x14ac:dyDescent="0.25">
      <c r="B808" s="100" t="str">
        <f>IF(C808="","",VLOOKUP(MONTH(C808),BASE!$Q$6:$R$17,2,FALSE))</f>
        <v/>
      </c>
      <c r="I808" s="103"/>
      <c r="J808" s="103"/>
      <c r="L808" s="100"/>
    </row>
    <row r="809" spans="2:12" x14ac:dyDescent="0.25">
      <c r="B809" s="100" t="str">
        <f>IF(C809="","",VLOOKUP(MONTH(C809),BASE!$Q$6:$R$17,2,FALSE))</f>
        <v/>
      </c>
      <c r="I809" s="103"/>
      <c r="J809" s="103"/>
      <c r="L809" s="100"/>
    </row>
    <row r="810" spans="2:12" x14ac:dyDescent="0.25">
      <c r="B810" s="100" t="str">
        <f>IF(C810="","",VLOOKUP(MONTH(C810),BASE!$Q$6:$R$17,2,FALSE))</f>
        <v/>
      </c>
      <c r="I810" s="103"/>
      <c r="J810" s="103"/>
      <c r="L810" s="100"/>
    </row>
    <row r="811" spans="2:12" x14ac:dyDescent="0.25">
      <c r="B811" s="100" t="str">
        <f>IF(C811="","",VLOOKUP(MONTH(C811),BASE!$Q$6:$R$17,2,FALSE))</f>
        <v/>
      </c>
      <c r="I811" s="103"/>
      <c r="J811" s="103"/>
      <c r="L811" s="100"/>
    </row>
    <row r="812" spans="2:12" x14ac:dyDescent="0.25">
      <c r="B812" s="100" t="str">
        <f>IF(C812="","",VLOOKUP(MONTH(C812),BASE!$Q$6:$R$17,2,FALSE))</f>
        <v/>
      </c>
      <c r="I812" s="103"/>
      <c r="J812" s="103"/>
      <c r="L812" s="100"/>
    </row>
    <row r="813" spans="2:12" x14ac:dyDescent="0.25">
      <c r="B813" s="100" t="str">
        <f>IF(C813="","",VLOOKUP(MONTH(C813),BASE!$Q$6:$R$17,2,FALSE))</f>
        <v/>
      </c>
      <c r="I813" s="103"/>
      <c r="J813" s="103"/>
      <c r="L813" s="100"/>
    </row>
    <row r="814" spans="2:12" x14ac:dyDescent="0.25">
      <c r="B814" s="100" t="str">
        <f>IF(C814="","",VLOOKUP(MONTH(C814),BASE!$Q$6:$R$17,2,FALSE))</f>
        <v/>
      </c>
      <c r="I814" s="103"/>
      <c r="J814" s="103"/>
      <c r="L814" s="100"/>
    </row>
    <row r="815" spans="2:12" x14ac:dyDescent="0.25">
      <c r="B815" s="100" t="str">
        <f>IF(C815="","",VLOOKUP(MONTH(C815),BASE!$Q$6:$R$17,2,FALSE))</f>
        <v/>
      </c>
      <c r="I815" s="103"/>
      <c r="J815" s="103"/>
      <c r="L815" s="100"/>
    </row>
    <row r="816" spans="2:12" x14ac:dyDescent="0.25">
      <c r="B816" s="100" t="str">
        <f>IF(C816="","",VLOOKUP(MONTH(C816),BASE!$Q$6:$R$17,2,FALSE))</f>
        <v/>
      </c>
      <c r="I816" s="103"/>
      <c r="J816" s="103"/>
      <c r="L816" s="100"/>
    </row>
    <row r="817" spans="2:12" x14ac:dyDescent="0.25">
      <c r="B817" s="100" t="str">
        <f>IF(C817="","",VLOOKUP(MONTH(C817),BASE!$Q$6:$R$17,2,FALSE))</f>
        <v/>
      </c>
      <c r="I817" s="103"/>
      <c r="J817" s="103"/>
      <c r="L817" s="100"/>
    </row>
    <row r="818" spans="2:12" x14ac:dyDescent="0.25">
      <c r="B818" s="100" t="str">
        <f>IF(C818="","",VLOOKUP(MONTH(C818),BASE!$Q$6:$R$17,2,FALSE))</f>
        <v/>
      </c>
      <c r="I818" s="103"/>
      <c r="J818" s="103"/>
      <c r="L818" s="100"/>
    </row>
    <row r="819" spans="2:12" x14ac:dyDescent="0.25">
      <c r="B819" s="100" t="str">
        <f>IF(C819="","",VLOOKUP(MONTH(C819),BASE!$Q$6:$R$17,2,FALSE))</f>
        <v/>
      </c>
      <c r="I819" s="103"/>
      <c r="J819" s="103"/>
      <c r="L819" s="100"/>
    </row>
    <row r="820" spans="2:12" x14ac:dyDescent="0.25">
      <c r="B820" s="100" t="str">
        <f>IF(C820="","",VLOOKUP(MONTH(C820),BASE!$Q$6:$R$17,2,FALSE))</f>
        <v/>
      </c>
      <c r="I820" s="103"/>
      <c r="J820" s="103"/>
      <c r="L820" s="100"/>
    </row>
    <row r="821" spans="2:12" x14ac:dyDescent="0.25">
      <c r="B821" s="100" t="str">
        <f>IF(C821="","",VLOOKUP(MONTH(C821),BASE!$Q$6:$R$17,2,FALSE))</f>
        <v/>
      </c>
      <c r="I821" s="103"/>
      <c r="J821" s="103"/>
      <c r="L821" s="100"/>
    </row>
    <row r="822" spans="2:12" x14ac:dyDescent="0.25">
      <c r="B822" s="100" t="str">
        <f>IF(C822="","",VLOOKUP(MONTH(C822),BASE!$Q$6:$R$17,2,FALSE))</f>
        <v/>
      </c>
      <c r="I822" s="103"/>
      <c r="J822" s="103"/>
      <c r="L822" s="100"/>
    </row>
    <row r="823" spans="2:12" x14ac:dyDescent="0.25">
      <c r="B823" s="100" t="str">
        <f>IF(C823="","",VLOOKUP(MONTH(C823),BASE!$Q$6:$R$17,2,FALSE))</f>
        <v/>
      </c>
      <c r="I823" s="103"/>
      <c r="J823" s="103"/>
      <c r="L823" s="100"/>
    </row>
    <row r="824" spans="2:12" x14ac:dyDescent="0.25">
      <c r="B824" s="100" t="str">
        <f>IF(C824="","",VLOOKUP(MONTH(C824),BASE!$Q$6:$R$17,2,FALSE))</f>
        <v/>
      </c>
      <c r="I824" s="103"/>
      <c r="J824" s="103"/>
      <c r="L824" s="100"/>
    </row>
    <row r="825" spans="2:12" x14ac:dyDescent="0.25">
      <c r="B825" s="100" t="str">
        <f>IF(C825="","",VLOOKUP(MONTH(C825),BASE!$Q$6:$R$17,2,FALSE))</f>
        <v/>
      </c>
      <c r="I825" s="103"/>
      <c r="J825" s="103"/>
      <c r="L825" s="100"/>
    </row>
    <row r="826" spans="2:12" x14ac:dyDescent="0.25">
      <c r="B826" s="100" t="str">
        <f>IF(C826="","",VLOOKUP(MONTH(C826),BASE!$Q$6:$R$17,2,FALSE))</f>
        <v/>
      </c>
      <c r="I826" s="103"/>
      <c r="J826" s="103"/>
      <c r="L826" s="100"/>
    </row>
    <row r="827" spans="2:12" x14ac:dyDescent="0.25">
      <c r="B827" s="100" t="str">
        <f>IF(C827="","",VLOOKUP(MONTH(C827),BASE!$Q$6:$R$17,2,FALSE))</f>
        <v/>
      </c>
      <c r="I827" s="103"/>
      <c r="J827" s="103"/>
      <c r="L827" s="100"/>
    </row>
    <row r="828" spans="2:12" x14ac:dyDescent="0.25">
      <c r="B828" s="100" t="str">
        <f>IF(C828="","",VLOOKUP(MONTH(C828),BASE!$Q$6:$R$17,2,FALSE))</f>
        <v/>
      </c>
      <c r="I828" s="103"/>
      <c r="J828" s="103"/>
      <c r="L828" s="100"/>
    </row>
    <row r="829" spans="2:12" x14ac:dyDescent="0.25">
      <c r="B829" s="100" t="str">
        <f>IF(C829="","",VLOOKUP(MONTH(C829),BASE!$Q$6:$R$17,2,FALSE))</f>
        <v/>
      </c>
      <c r="I829" s="103"/>
      <c r="J829" s="103"/>
      <c r="L829" s="100"/>
    </row>
    <row r="830" spans="2:12" x14ac:dyDescent="0.25">
      <c r="B830" s="100" t="str">
        <f>IF(C830="","",VLOOKUP(MONTH(C830),BASE!$Q$6:$R$17,2,FALSE))</f>
        <v/>
      </c>
      <c r="I830" s="103"/>
      <c r="J830" s="103"/>
      <c r="L830" s="100"/>
    </row>
    <row r="831" spans="2:12" x14ac:dyDescent="0.25">
      <c r="B831" s="100" t="str">
        <f>IF(C831="","",VLOOKUP(MONTH(C831),BASE!$Q$6:$R$17,2,FALSE))</f>
        <v/>
      </c>
      <c r="I831" s="103"/>
      <c r="J831" s="103"/>
      <c r="L831" s="100"/>
    </row>
    <row r="832" spans="2:12" x14ac:dyDescent="0.25">
      <c r="B832" s="100" t="str">
        <f>IF(C832="","",VLOOKUP(MONTH(C832),BASE!$Q$6:$R$17,2,FALSE))</f>
        <v/>
      </c>
      <c r="I832" s="103"/>
      <c r="J832" s="103"/>
      <c r="L832" s="100"/>
    </row>
    <row r="833" spans="2:12" x14ac:dyDescent="0.25">
      <c r="B833" s="100" t="str">
        <f>IF(C833="","",VLOOKUP(MONTH(C833),BASE!$Q$6:$R$17,2,FALSE))</f>
        <v/>
      </c>
      <c r="I833" s="103"/>
      <c r="J833" s="103"/>
      <c r="L833" s="100"/>
    </row>
    <row r="834" spans="2:12" x14ac:dyDescent="0.25">
      <c r="B834" s="100" t="str">
        <f>IF(C834="","",VLOOKUP(MONTH(C834),BASE!$Q$6:$R$17,2,FALSE))</f>
        <v/>
      </c>
      <c r="I834" s="103"/>
      <c r="J834" s="103"/>
      <c r="L834" s="100"/>
    </row>
    <row r="835" spans="2:12" x14ac:dyDescent="0.25">
      <c r="B835" s="100" t="str">
        <f>IF(C835="","",VLOOKUP(MONTH(C835),BASE!$Q$6:$R$17,2,FALSE))</f>
        <v/>
      </c>
      <c r="I835" s="103"/>
      <c r="J835" s="103"/>
      <c r="L835" s="100"/>
    </row>
    <row r="836" spans="2:12" x14ac:dyDescent="0.25">
      <c r="B836" s="100" t="str">
        <f>IF(C836="","",VLOOKUP(MONTH(C836),BASE!$Q$6:$R$17,2,FALSE))</f>
        <v/>
      </c>
      <c r="I836" s="103"/>
      <c r="J836" s="103"/>
      <c r="L836" s="100"/>
    </row>
    <row r="837" spans="2:12" x14ac:dyDescent="0.25">
      <c r="B837" s="100" t="str">
        <f>IF(C837="","",VLOOKUP(MONTH(C837),BASE!$Q$6:$R$17,2,FALSE))</f>
        <v/>
      </c>
      <c r="I837" s="103"/>
      <c r="J837" s="103"/>
      <c r="L837" s="100"/>
    </row>
    <row r="838" spans="2:12" x14ac:dyDescent="0.25">
      <c r="B838" s="100" t="str">
        <f>IF(C838="","",VLOOKUP(MONTH(C838),BASE!$Q$6:$R$17,2,FALSE))</f>
        <v/>
      </c>
      <c r="I838" s="103"/>
      <c r="J838" s="103"/>
      <c r="L838" s="100"/>
    </row>
    <row r="839" spans="2:12" x14ac:dyDescent="0.25">
      <c r="B839" s="100" t="str">
        <f>IF(C839="","",VLOOKUP(MONTH(C839),BASE!$Q$6:$R$17,2,FALSE))</f>
        <v/>
      </c>
      <c r="I839" s="103"/>
      <c r="J839" s="103"/>
      <c r="L839" s="100"/>
    </row>
    <row r="840" spans="2:12" x14ac:dyDescent="0.25">
      <c r="B840" s="100" t="str">
        <f>IF(C840="","",VLOOKUP(MONTH(C840),BASE!$Q$6:$R$17,2,FALSE))</f>
        <v/>
      </c>
      <c r="I840" s="103"/>
      <c r="J840" s="103"/>
      <c r="L840" s="100"/>
    </row>
    <row r="841" spans="2:12" x14ac:dyDescent="0.25">
      <c r="B841" s="100" t="str">
        <f>IF(C841="","",VLOOKUP(MONTH(C841),BASE!$Q$6:$R$17,2,FALSE))</f>
        <v/>
      </c>
      <c r="I841" s="103"/>
      <c r="J841" s="103"/>
      <c r="L841" s="100"/>
    </row>
    <row r="842" spans="2:12" x14ac:dyDescent="0.25">
      <c r="B842" s="100" t="str">
        <f>IF(C842="","",VLOOKUP(MONTH(C842),BASE!$Q$6:$R$17,2,FALSE))</f>
        <v/>
      </c>
      <c r="I842" s="103"/>
      <c r="J842" s="103"/>
      <c r="L842" s="100"/>
    </row>
    <row r="843" spans="2:12" x14ac:dyDescent="0.25">
      <c r="B843" s="100" t="str">
        <f>IF(C843="","",VLOOKUP(MONTH(C843),BASE!$Q$6:$R$17,2,FALSE))</f>
        <v/>
      </c>
      <c r="I843" s="103"/>
      <c r="J843" s="103"/>
      <c r="L843" s="100"/>
    </row>
    <row r="844" spans="2:12" x14ac:dyDescent="0.25">
      <c r="B844" s="100" t="str">
        <f>IF(C844="","",VLOOKUP(MONTH(C844),BASE!$Q$6:$R$17,2,FALSE))</f>
        <v/>
      </c>
      <c r="I844" s="103"/>
      <c r="J844" s="103"/>
      <c r="L844" s="100"/>
    </row>
    <row r="845" spans="2:12" x14ac:dyDescent="0.25">
      <c r="B845" s="100" t="str">
        <f>IF(C845="","",VLOOKUP(MONTH(C845),BASE!$Q$6:$R$17,2,FALSE))</f>
        <v/>
      </c>
      <c r="I845" s="103"/>
      <c r="J845" s="103"/>
      <c r="L845" s="100"/>
    </row>
    <row r="846" spans="2:12" x14ac:dyDescent="0.25">
      <c r="B846" s="100" t="str">
        <f>IF(C846="","",VLOOKUP(MONTH(C846),BASE!$Q$6:$R$17,2,FALSE))</f>
        <v/>
      </c>
      <c r="I846" s="103"/>
      <c r="J846" s="103"/>
      <c r="L846" s="100"/>
    </row>
    <row r="847" spans="2:12" x14ac:dyDescent="0.25">
      <c r="B847" s="100" t="str">
        <f>IF(C847="","",VLOOKUP(MONTH(C847),BASE!$Q$6:$R$17,2,FALSE))</f>
        <v/>
      </c>
      <c r="I847" s="103"/>
      <c r="J847" s="103"/>
      <c r="L847" s="100"/>
    </row>
    <row r="848" spans="2:12" x14ac:dyDescent="0.25">
      <c r="B848" s="100" t="str">
        <f>IF(C848="","",VLOOKUP(MONTH(C848),BASE!$Q$6:$R$17,2,FALSE))</f>
        <v/>
      </c>
      <c r="I848" s="103"/>
      <c r="J848" s="103"/>
      <c r="L848" s="100"/>
    </row>
    <row r="849" spans="2:12" x14ac:dyDescent="0.25">
      <c r="B849" s="100" t="str">
        <f>IF(C849="","",VLOOKUP(MONTH(C849),BASE!$Q$6:$R$17,2,FALSE))</f>
        <v/>
      </c>
      <c r="I849" s="103"/>
      <c r="J849" s="103"/>
      <c r="L849" s="100"/>
    </row>
    <row r="850" spans="2:12" x14ac:dyDescent="0.25">
      <c r="B850" s="100" t="str">
        <f>IF(C850="","",VLOOKUP(MONTH(C850),BASE!$Q$6:$R$17,2,FALSE))</f>
        <v/>
      </c>
      <c r="I850" s="103"/>
      <c r="J850" s="103"/>
      <c r="L850" s="100"/>
    </row>
    <row r="851" spans="2:12" x14ac:dyDescent="0.25">
      <c r="B851" s="100" t="str">
        <f>IF(C851="","",VLOOKUP(MONTH(C851),BASE!$Q$6:$R$17,2,FALSE))</f>
        <v/>
      </c>
      <c r="I851" s="103"/>
      <c r="J851" s="103"/>
      <c r="L851" s="100"/>
    </row>
    <row r="852" spans="2:12" x14ac:dyDescent="0.25">
      <c r="B852" s="100" t="str">
        <f>IF(C852="","",VLOOKUP(MONTH(C852),BASE!$Q$6:$R$17,2,FALSE))</f>
        <v/>
      </c>
      <c r="I852" s="103"/>
      <c r="J852" s="103"/>
      <c r="L852" s="100"/>
    </row>
    <row r="853" spans="2:12" x14ac:dyDescent="0.25">
      <c r="B853" s="100" t="str">
        <f>IF(C853="","",VLOOKUP(MONTH(C853),BASE!$Q$6:$R$17,2,FALSE))</f>
        <v/>
      </c>
      <c r="I853" s="103"/>
      <c r="J853" s="103"/>
      <c r="L853" s="100"/>
    </row>
    <row r="854" spans="2:12" x14ac:dyDescent="0.25">
      <c r="B854" s="100" t="str">
        <f>IF(C854="","",VLOOKUP(MONTH(C854),BASE!$Q$6:$R$17,2,FALSE))</f>
        <v/>
      </c>
      <c r="I854" s="103"/>
      <c r="J854" s="103"/>
      <c r="L854" s="100"/>
    </row>
    <row r="855" spans="2:12" x14ac:dyDescent="0.25">
      <c r="B855" s="100" t="str">
        <f>IF(C855="","",VLOOKUP(MONTH(C855),BASE!$Q$6:$R$17,2,FALSE))</f>
        <v/>
      </c>
      <c r="I855" s="103"/>
      <c r="J855" s="103"/>
      <c r="L855" s="100"/>
    </row>
    <row r="856" spans="2:12" x14ac:dyDescent="0.25">
      <c r="B856" s="100" t="str">
        <f>IF(C856="","",VLOOKUP(MONTH(C856),BASE!$Q$6:$R$17,2,FALSE))</f>
        <v/>
      </c>
      <c r="I856" s="103"/>
      <c r="J856" s="103"/>
      <c r="L856" s="100"/>
    </row>
    <row r="857" spans="2:12" x14ac:dyDescent="0.25">
      <c r="B857" s="100" t="str">
        <f>IF(C857="","",VLOOKUP(MONTH(C857),BASE!$Q$6:$R$17,2,FALSE))</f>
        <v/>
      </c>
      <c r="I857" s="103"/>
      <c r="J857" s="103"/>
      <c r="L857" s="100"/>
    </row>
    <row r="858" spans="2:12" x14ac:dyDescent="0.25">
      <c r="B858" s="100" t="str">
        <f>IF(C858="","",VLOOKUP(MONTH(C858),BASE!$Q$6:$R$17,2,FALSE))</f>
        <v/>
      </c>
      <c r="I858" s="103"/>
      <c r="J858" s="103"/>
      <c r="L858" s="100"/>
    </row>
    <row r="859" spans="2:12" x14ac:dyDescent="0.25">
      <c r="B859" s="100" t="str">
        <f>IF(C859="","",VLOOKUP(MONTH(C859),BASE!$Q$6:$R$17,2,FALSE))</f>
        <v/>
      </c>
      <c r="I859" s="103"/>
      <c r="J859" s="103"/>
      <c r="L859" s="100"/>
    </row>
    <row r="860" spans="2:12" x14ac:dyDescent="0.25">
      <c r="B860" s="100" t="str">
        <f>IF(C860="","",VLOOKUP(MONTH(C860),BASE!$Q$6:$R$17,2,FALSE))</f>
        <v/>
      </c>
      <c r="I860" s="103"/>
      <c r="J860" s="103"/>
      <c r="L860" s="100"/>
    </row>
    <row r="861" spans="2:12" x14ac:dyDescent="0.25">
      <c r="B861" s="100" t="str">
        <f>IF(C861="","",VLOOKUP(MONTH(C861),BASE!$Q$6:$R$17,2,FALSE))</f>
        <v/>
      </c>
      <c r="I861" s="103"/>
      <c r="J861" s="103"/>
      <c r="L861" s="100"/>
    </row>
    <row r="862" spans="2:12" x14ac:dyDescent="0.25">
      <c r="B862" s="100" t="str">
        <f>IF(C862="","",VLOOKUP(MONTH(C862),BASE!$Q$6:$R$17,2,FALSE))</f>
        <v/>
      </c>
      <c r="I862" s="103"/>
      <c r="J862" s="103"/>
      <c r="L862" s="100"/>
    </row>
    <row r="863" spans="2:12" x14ac:dyDescent="0.25">
      <c r="B863" s="100" t="str">
        <f>IF(C863="","",VLOOKUP(MONTH(C863),BASE!$Q$6:$R$17,2,FALSE))</f>
        <v/>
      </c>
      <c r="I863" s="103"/>
      <c r="J863" s="103"/>
      <c r="L863" s="100"/>
    </row>
    <row r="864" spans="2:12" x14ac:dyDescent="0.25">
      <c r="B864" s="100" t="str">
        <f>IF(C864="","",VLOOKUP(MONTH(C864),BASE!$Q$6:$R$17,2,FALSE))</f>
        <v/>
      </c>
      <c r="I864" s="103"/>
      <c r="J864" s="103"/>
      <c r="L864" s="100"/>
    </row>
    <row r="865" spans="2:12" x14ac:dyDescent="0.25">
      <c r="B865" s="100" t="str">
        <f>IF(C865="","",VLOOKUP(MONTH(C865),BASE!$Q$6:$R$17,2,FALSE))</f>
        <v/>
      </c>
      <c r="I865" s="103"/>
      <c r="J865" s="103"/>
      <c r="L865" s="100"/>
    </row>
    <row r="866" spans="2:12" x14ac:dyDescent="0.25">
      <c r="B866" s="100" t="str">
        <f>IF(C866="","",VLOOKUP(MONTH(C866),BASE!$Q$6:$R$17,2,FALSE))</f>
        <v/>
      </c>
      <c r="I866" s="103"/>
      <c r="J866" s="103"/>
      <c r="L866" s="100"/>
    </row>
    <row r="867" spans="2:12" x14ac:dyDescent="0.25">
      <c r="B867" s="100" t="str">
        <f>IF(C867="","",VLOOKUP(MONTH(C867),BASE!$Q$6:$R$17,2,FALSE))</f>
        <v/>
      </c>
      <c r="I867" s="103"/>
      <c r="J867" s="103"/>
      <c r="L867" s="100"/>
    </row>
    <row r="868" spans="2:12" x14ac:dyDescent="0.25">
      <c r="B868" s="100" t="str">
        <f>IF(C868="","",VLOOKUP(MONTH(C868),BASE!$Q$6:$R$17,2,FALSE))</f>
        <v/>
      </c>
      <c r="I868" s="103"/>
      <c r="J868" s="103"/>
      <c r="L868" s="100"/>
    </row>
    <row r="869" spans="2:12" x14ac:dyDescent="0.25">
      <c r="B869" s="100" t="str">
        <f>IF(C869="","",VLOOKUP(MONTH(C869),BASE!$Q$6:$R$17,2,FALSE))</f>
        <v/>
      </c>
      <c r="I869" s="103"/>
      <c r="J869" s="103"/>
      <c r="L869" s="100"/>
    </row>
    <row r="870" spans="2:12" x14ac:dyDescent="0.25">
      <c r="B870" s="100" t="str">
        <f>IF(C870="","",VLOOKUP(MONTH(C870),BASE!$Q$6:$R$17,2,FALSE))</f>
        <v/>
      </c>
      <c r="I870" s="103"/>
      <c r="J870" s="103"/>
      <c r="L870" s="100"/>
    </row>
    <row r="871" spans="2:12" x14ac:dyDescent="0.25">
      <c r="B871" s="100" t="str">
        <f>IF(C871="","",VLOOKUP(MONTH(C871),BASE!$Q$6:$R$17,2,FALSE))</f>
        <v/>
      </c>
      <c r="I871" s="103"/>
      <c r="J871" s="103"/>
      <c r="L871" s="100"/>
    </row>
    <row r="872" spans="2:12" x14ac:dyDescent="0.25">
      <c r="B872" s="100" t="str">
        <f>IF(C872="","",VLOOKUP(MONTH(C872),BASE!$Q$6:$R$17,2,FALSE))</f>
        <v/>
      </c>
      <c r="I872" s="103"/>
      <c r="J872" s="103"/>
      <c r="L872" s="100"/>
    </row>
    <row r="873" spans="2:12" x14ac:dyDescent="0.25">
      <c r="B873" s="100" t="str">
        <f>IF(C873="","",VLOOKUP(MONTH(C873),BASE!$Q$6:$R$17,2,FALSE))</f>
        <v/>
      </c>
      <c r="I873" s="103"/>
      <c r="J873" s="103"/>
      <c r="L873" s="100"/>
    </row>
    <row r="874" spans="2:12" x14ac:dyDescent="0.25">
      <c r="B874" s="100" t="str">
        <f>IF(C874="","",VLOOKUP(MONTH(C874),BASE!$Q$6:$R$17,2,FALSE))</f>
        <v/>
      </c>
      <c r="I874" s="103"/>
      <c r="J874" s="103"/>
      <c r="L874" s="100"/>
    </row>
    <row r="875" spans="2:12" x14ac:dyDescent="0.25">
      <c r="B875" s="100" t="str">
        <f>IF(C875="","",VLOOKUP(MONTH(C875),BASE!$Q$6:$R$17,2,FALSE))</f>
        <v/>
      </c>
      <c r="I875" s="103"/>
      <c r="J875" s="103"/>
      <c r="L875" s="100"/>
    </row>
    <row r="876" spans="2:12" x14ac:dyDescent="0.25">
      <c r="B876" s="100" t="str">
        <f>IF(C876="","",VLOOKUP(MONTH(C876),BASE!$Q$6:$R$17,2,FALSE))</f>
        <v/>
      </c>
      <c r="I876" s="103"/>
      <c r="J876" s="103"/>
      <c r="L876" s="100"/>
    </row>
    <row r="877" spans="2:12" x14ac:dyDescent="0.25">
      <c r="B877" s="100" t="str">
        <f>IF(C877="","",VLOOKUP(MONTH(C877),BASE!$Q$6:$R$17,2,FALSE))</f>
        <v/>
      </c>
      <c r="I877" s="103"/>
      <c r="J877" s="103"/>
      <c r="L877" s="100"/>
    </row>
    <row r="878" spans="2:12" x14ac:dyDescent="0.25">
      <c r="B878" s="100" t="str">
        <f>IF(C878="","",VLOOKUP(MONTH(C878),BASE!$Q$6:$R$17,2,FALSE))</f>
        <v/>
      </c>
      <c r="I878" s="103"/>
      <c r="J878" s="103"/>
      <c r="L878" s="100"/>
    </row>
    <row r="879" spans="2:12" x14ac:dyDescent="0.25">
      <c r="B879" s="100" t="str">
        <f>IF(C879="","",VLOOKUP(MONTH(C879),BASE!$Q$6:$R$17,2,FALSE))</f>
        <v/>
      </c>
      <c r="I879" s="103"/>
      <c r="J879" s="103"/>
      <c r="L879" s="100"/>
    </row>
    <row r="880" spans="2:12" x14ac:dyDescent="0.25">
      <c r="B880" s="100" t="str">
        <f>IF(C880="","",VLOOKUP(MONTH(C880),BASE!$Q$6:$R$17,2,FALSE))</f>
        <v/>
      </c>
      <c r="I880" s="103"/>
      <c r="J880" s="103"/>
      <c r="L880" s="100"/>
    </row>
    <row r="881" spans="2:12" x14ac:dyDescent="0.25">
      <c r="B881" s="100" t="str">
        <f>IF(C881="","",VLOOKUP(MONTH(C881),BASE!$Q$6:$R$17,2,FALSE))</f>
        <v/>
      </c>
      <c r="I881" s="103"/>
      <c r="J881" s="103"/>
      <c r="L881" s="100"/>
    </row>
    <row r="882" spans="2:12" x14ac:dyDescent="0.25">
      <c r="B882" s="100" t="str">
        <f>IF(C882="","",VLOOKUP(MONTH(C882),BASE!$Q$6:$R$17,2,FALSE))</f>
        <v/>
      </c>
      <c r="I882" s="103"/>
      <c r="J882" s="103"/>
      <c r="L882" s="100"/>
    </row>
    <row r="883" spans="2:12" x14ac:dyDescent="0.25">
      <c r="B883" s="100" t="str">
        <f>IF(C883="","",VLOOKUP(MONTH(C883),BASE!$Q$6:$R$17,2,FALSE))</f>
        <v/>
      </c>
      <c r="I883" s="103"/>
      <c r="J883" s="103"/>
      <c r="L883" s="100"/>
    </row>
    <row r="884" spans="2:12" x14ac:dyDescent="0.25">
      <c r="B884" s="100" t="str">
        <f>IF(C884="","",VLOOKUP(MONTH(C884),BASE!$Q$6:$R$17,2,FALSE))</f>
        <v/>
      </c>
      <c r="I884" s="103"/>
      <c r="J884" s="103"/>
      <c r="L884" s="100"/>
    </row>
    <row r="885" spans="2:12" x14ac:dyDescent="0.25">
      <c r="B885" s="100" t="str">
        <f>IF(C885="","",VLOOKUP(MONTH(C885),BASE!$Q$6:$R$17,2,FALSE))</f>
        <v/>
      </c>
      <c r="I885" s="103"/>
      <c r="J885" s="103"/>
      <c r="L885" s="100"/>
    </row>
    <row r="886" spans="2:12" x14ac:dyDescent="0.25">
      <c r="B886" s="100" t="str">
        <f>IF(C886="","",VLOOKUP(MONTH(C886),BASE!$Q$6:$R$17,2,FALSE))</f>
        <v/>
      </c>
      <c r="I886" s="103"/>
      <c r="J886" s="103"/>
      <c r="L886" s="100"/>
    </row>
    <row r="887" spans="2:12" x14ac:dyDescent="0.25">
      <c r="B887" s="100" t="str">
        <f>IF(C887="","",VLOOKUP(MONTH(C887),BASE!$Q$6:$R$17,2,FALSE))</f>
        <v/>
      </c>
      <c r="I887" s="103"/>
      <c r="J887" s="103"/>
      <c r="L887" s="100"/>
    </row>
    <row r="888" spans="2:12" x14ac:dyDescent="0.25">
      <c r="B888" s="100" t="str">
        <f>IF(C888="","",VLOOKUP(MONTH(C888),BASE!$Q$6:$R$17,2,FALSE))</f>
        <v/>
      </c>
      <c r="I888" s="103"/>
      <c r="J888" s="103"/>
      <c r="L888" s="100"/>
    </row>
    <row r="889" spans="2:12" x14ac:dyDescent="0.25">
      <c r="B889" s="100" t="str">
        <f>IF(C889="","",VLOOKUP(MONTH(C889),BASE!$Q$6:$R$17,2,FALSE))</f>
        <v/>
      </c>
      <c r="I889" s="103"/>
      <c r="J889" s="103"/>
      <c r="L889" s="100"/>
    </row>
    <row r="890" spans="2:12" x14ac:dyDescent="0.25">
      <c r="B890" s="100" t="str">
        <f>IF(C890="","",VLOOKUP(MONTH(C890),BASE!$Q$6:$R$17,2,FALSE))</f>
        <v/>
      </c>
      <c r="I890" s="103"/>
      <c r="J890" s="103"/>
      <c r="L890" s="100"/>
    </row>
    <row r="891" spans="2:12" x14ac:dyDescent="0.25">
      <c r="B891" s="100" t="str">
        <f>IF(C891="","",VLOOKUP(MONTH(C891),BASE!$Q$6:$R$17,2,FALSE))</f>
        <v/>
      </c>
      <c r="I891" s="103"/>
      <c r="J891" s="103"/>
      <c r="L891" s="100"/>
    </row>
    <row r="892" spans="2:12" x14ac:dyDescent="0.25">
      <c r="B892" s="100" t="str">
        <f>IF(C892="","",VLOOKUP(MONTH(C892),BASE!$Q$6:$R$17,2,FALSE))</f>
        <v/>
      </c>
      <c r="I892" s="103"/>
      <c r="J892" s="103"/>
      <c r="L892" s="100"/>
    </row>
    <row r="893" spans="2:12" x14ac:dyDescent="0.25">
      <c r="B893" s="100" t="str">
        <f>IF(C893="","",VLOOKUP(MONTH(C893),BASE!$Q$6:$R$17,2,FALSE))</f>
        <v/>
      </c>
      <c r="I893" s="103"/>
      <c r="J893" s="103"/>
      <c r="L893" s="100"/>
    </row>
    <row r="894" spans="2:12" x14ac:dyDescent="0.25">
      <c r="B894" s="100" t="str">
        <f>IF(C894="","",VLOOKUP(MONTH(C894),BASE!$Q$6:$R$17,2,FALSE))</f>
        <v/>
      </c>
      <c r="I894" s="103"/>
      <c r="J894" s="103"/>
      <c r="L894" s="100"/>
    </row>
    <row r="895" spans="2:12" x14ac:dyDescent="0.25">
      <c r="B895" s="100" t="str">
        <f>IF(C895="","",VLOOKUP(MONTH(C895),BASE!$Q$6:$R$17,2,FALSE))</f>
        <v/>
      </c>
      <c r="I895" s="103"/>
      <c r="J895" s="103"/>
      <c r="L895" s="100"/>
    </row>
    <row r="896" spans="2:12" x14ac:dyDescent="0.25">
      <c r="B896" s="100" t="str">
        <f>IF(C896="","",VLOOKUP(MONTH(C896),BASE!$Q$6:$R$17,2,FALSE))</f>
        <v/>
      </c>
      <c r="I896" s="103"/>
      <c r="J896" s="103"/>
      <c r="L896" s="100"/>
    </row>
    <row r="897" spans="2:12" x14ac:dyDescent="0.25">
      <c r="B897" s="100" t="str">
        <f>IF(C897="","",VLOOKUP(MONTH(C897),BASE!$Q$6:$R$17,2,FALSE))</f>
        <v/>
      </c>
      <c r="I897" s="103"/>
      <c r="J897" s="103"/>
      <c r="L897" s="100"/>
    </row>
    <row r="898" spans="2:12" x14ac:dyDescent="0.25">
      <c r="B898" s="100" t="str">
        <f>IF(C898="","",VLOOKUP(MONTH(C898),BASE!$Q$6:$R$17,2,FALSE))</f>
        <v/>
      </c>
      <c r="I898" s="103"/>
      <c r="J898" s="103"/>
      <c r="L898" s="100"/>
    </row>
    <row r="899" spans="2:12" x14ac:dyDescent="0.25">
      <c r="B899" s="100" t="str">
        <f>IF(C899="","",VLOOKUP(MONTH(C899),BASE!$Q$6:$R$17,2,FALSE))</f>
        <v/>
      </c>
      <c r="I899" s="103"/>
      <c r="J899" s="103"/>
      <c r="L899" s="100"/>
    </row>
    <row r="900" spans="2:12" x14ac:dyDescent="0.25">
      <c r="B900" s="100" t="str">
        <f>IF(C900="","",VLOOKUP(MONTH(C900),BASE!$Q$6:$R$17,2,FALSE))</f>
        <v/>
      </c>
      <c r="I900" s="103"/>
      <c r="J900" s="103"/>
      <c r="L900" s="100"/>
    </row>
    <row r="901" spans="2:12" x14ac:dyDescent="0.25">
      <c r="B901" s="100" t="str">
        <f>IF(C901="","",VLOOKUP(MONTH(C901),BASE!$Q$6:$R$17,2,FALSE))</f>
        <v/>
      </c>
      <c r="I901" s="103"/>
      <c r="J901" s="103"/>
      <c r="L901" s="100"/>
    </row>
    <row r="902" spans="2:12" x14ac:dyDescent="0.25">
      <c r="B902" s="100" t="str">
        <f>IF(C902="","",VLOOKUP(MONTH(C902),BASE!$Q$6:$R$17,2,FALSE))</f>
        <v/>
      </c>
      <c r="I902" s="103"/>
      <c r="J902" s="103"/>
      <c r="L902" s="100"/>
    </row>
    <row r="903" spans="2:12" x14ac:dyDescent="0.25">
      <c r="B903" s="100" t="str">
        <f>IF(C903="","",VLOOKUP(MONTH(C903),BASE!$Q$6:$R$17,2,FALSE))</f>
        <v/>
      </c>
      <c r="I903" s="103"/>
      <c r="J903" s="103"/>
      <c r="L903" s="100"/>
    </row>
    <row r="904" spans="2:12" x14ac:dyDescent="0.25">
      <c r="B904" s="100" t="str">
        <f>IF(C904="","",VLOOKUP(MONTH(C904),BASE!$Q$6:$R$17,2,FALSE))</f>
        <v/>
      </c>
      <c r="I904" s="103"/>
      <c r="J904" s="103"/>
      <c r="L904" s="100"/>
    </row>
    <row r="905" spans="2:12" x14ac:dyDescent="0.25">
      <c r="B905" s="100" t="str">
        <f>IF(C905="","",VLOOKUP(MONTH(C905),BASE!$Q$6:$R$17,2,FALSE))</f>
        <v/>
      </c>
      <c r="I905" s="103"/>
      <c r="J905" s="103"/>
      <c r="L905" s="100"/>
    </row>
    <row r="906" spans="2:12" x14ac:dyDescent="0.25">
      <c r="B906" s="100" t="str">
        <f>IF(C906="","",VLOOKUP(MONTH(C906),BASE!$Q$6:$R$17,2,FALSE))</f>
        <v/>
      </c>
      <c r="I906" s="103"/>
      <c r="J906" s="103"/>
      <c r="L906" s="100"/>
    </row>
    <row r="907" spans="2:12" x14ac:dyDescent="0.25">
      <c r="B907" s="100" t="str">
        <f>IF(C907="","",VLOOKUP(MONTH(C907),BASE!$Q$6:$R$17,2,FALSE))</f>
        <v/>
      </c>
      <c r="I907" s="103"/>
      <c r="J907" s="103"/>
      <c r="L907" s="100"/>
    </row>
    <row r="908" spans="2:12" x14ac:dyDescent="0.25">
      <c r="B908" s="100" t="str">
        <f>IF(C908="","",VLOOKUP(MONTH(C908),BASE!$Q$6:$R$17,2,FALSE))</f>
        <v/>
      </c>
      <c r="I908" s="103"/>
      <c r="J908" s="103"/>
      <c r="L908" s="100"/>
    </row>
    <row r="909" spans="2:12" x14ac:dyDescent="0.25">
      <c r="B909" s="100" t="str">
        <f>IF(C909="","",VLOOKUP(MONTH(C909),BASE!$Q$6:$R$17,2,FALSE))</f>
        <v/>
      </c>
      <c r="I909" s="103"/>
      <c r="J909" s="103"/>
      <c r="L909" s="100"/>
    </row>
    <row r="910" spans="2:12" x14ac:dyDescent="0.25">
      <c r="B910" s="100" t="str">
        <f>IF(C910="","",VLOOKUP(MONTH(C910),BASE!$Q$6:$R$17,2,FALSE))</f>
        <v/>
      </c>
      <c r="I910" s="103"/>
      <c r="J910" s="103"/>
      <c r="L910" s="100"/>
    </row>
    <row r="911" spans="2:12" x14ac:dyDescent="0.25">
      <c r="B911" s="100" t="str">
        <f>IF(C911="","",VLOOKUP(MONTH(C911),BASE!$Q$6:$R$17,2,FALSE))</f>
        <v/>
      </c>
      <c r="I911" s="103"/>
      <c r="J911" s="103"/>
      <c r="L911" s="100"/>
    </row>
    <row r="912" spans="2:12" x14ac:dyDescent="0.25">
      <c r="B912" s="100" t="str">
        <f>IF(C912="","",VLOOKUP(MONTH(C912),BASE!$Q$6:$R$17,2,FALSE))</f>
        <v/>
      </c>
      <c r="I912" s="103"/>
      <c r="J912" s="103"/>
      <c r="L912" s="100"/>
    </row>
    <row r="913" spans="2:12" x14ac:dyDescent="0.25">
      <c r="B913" s="100" t="str">
        <f>IF(C913="","",VLOOKUP(MONTH(C913),BASE!$Q$6:$R$17,2,FALSE))</f>
        <v/>
      </c>
      <c r="I913" s="103"/>
      <c r="J913" s="103"/>
      <c r="L913" s="100"/>
    </row>
    <row r="914" spans="2:12" x14ac:dyDescent="0.25">
      <c r="B914" s="100" t="str">
        <f>IF(C914="","",VLOOKUP(MONTH(C914),BASE!$Q$6:$R$17,2,FALSE))</f>
        <v/>
      </c>
      <c r="I914" s="103"/>
      <c r="J914" s="103"/>
      <c r="L914" s="100"/>
    </row>
    <row r="915" spans="2:12" x14ac:dyDescent="0.25">
      <c r="B915" s="100" t="str">
        <f>IF(C915="","",VLOOKUP(MONTH(C915),BASE!$Q$6:$R$17,2,FALSE))</f>
        <v/>
      </c>
      <c r="I915" s="103"/>
      <c r="J915" s="103"/>
      <c r="L915" s="100"/>
    </row>
    <row r="916" spans="2:12" x14ac:dyDescent="0.25">
      <c r="B916" s="100" t="str">
        <f>IF(C916="","",VLOOKUP(MONTH(C916),BASE!$Q$6:$R$17,2,FALSE))</f>
        <v/>
      </c>
      <c r="I916" s="103"/>
      <c r="J916" s="103"/>
      <c r="L916" s="100"/>
    </row>
    <row r="917" spans="2:12" x14ac:dyDescent="0.25">
      <c r="B917" s="100" t="str">
        <f>IF(C917="","",VLOOKUP(MONTH(C917),BASE!$Q$6:$R$17,2,FALSE))</f>
        <v/>
      </c>
      <c r="I917" s="103"/>
      <c r="J917" s="103"/>
      <c r="L917" s="100"/>
    </row>
    <row r="918" spans="2:12" x14ac:dyDescent="0.25">
      <c r="B918" s="100" t="str">
        <f>IF(C918="","",VLOOKUP(MONTH(C918),BASE!$Q$6:$R$17,2,FALSE))</f>
        <v/>
      </c>
      <c r="I918" s="103"/>
      <c r="J918" s="103"/>
      <c r="L918" s="100"/>
    </row>
    <row r="919" spans="2:12" x14ac:dyDescent="0.25">
      <c r="B919" s="100" t="str">
        <f>IF(C919="","",VLOOKUP(MONTH(C919),BASE!$Q$6:$R$17,2,FALSE))</f>
        <v/>
      </c>
      <c r="I919" s="103"/>
      <c r="J919" s="103"/>
      <c r="L919" s="100"/>
    </row>
    <row r="920" spans="2:12" x14ac:dyDescent="0.25">
      <c r="B920" s="100" t="str">
        <f>IF(C920="","",VLOOKUP(MONTH(C920),BASE!$Q$6:$R$17,2,FALSE))</f>
        <v/>
      </c>
      <c r="I920" s="103"/>
      <c r="J920" s="103"/>
      <c r="L920" s="100"/>
    </row>
    <row r="921" spans="2:12" x14ac:dyDescent="0.25">
      <c r="B921" s="100" t="str">
        <f>IF(C921="","",VLOOKUP(MONTH(C921),BASE!$Q$6:$R$17,2,FALSE))</f>
        <v/>
      </c>
      <c r="I921" s="103"/>
      <c r="J921" s="103"/>
      <c r="L921" s="100"/>
    </row>
    <row r="922" spans="2:12" x14ac:dyDescent="0.25">
      <c r="B922" s="100" t="str">
        <f>IF(C922="","",VLOOKUP(MONTH(C922),BASE!$Q$6:$R$17,2,FALSE))</f>
        <v/>
      </c>
      <c r="I922" s="103"/>
      <c r="J922" s="103"/>
      <c r="L922" s="100"/>
    </row>
    <row r="923" spans="2:12" x14ac:dyDescent="0.25">
      <c r="B923" s="100" t="str">
        <f>IF(C923="","",VLOOKUP(MONTH(C923),BASE!$Q$6:$R$17,2,FALSE))</f>
        <v/>
      </c>
      <c r="I923" s="103"/>
      <c r="J923" s="103"/>
      <c r="L923" s="100"/>
    </row>
    <row r="924" spans="2:12" x14ac:dyDescent="0.25">
      <c r="B924" s="100" t="str">
        <f>IF(C924="","",VLOOKUP(MONTH(C924),BASE!$Q$6:$R$17,2,FALSE))</f>
        <v/>
      </c>
      <c r="I924" s="103"/>
      <c r="J924" s="103"/>
      <c r="L924" s="100"/>
    </row>
    <row r="925" spans="2:12" x14ac:dyDescent="0.25">
      <c r="B925" s="100" t="str">
        <f>IF(C925="","",VLOOKUP(MONTH(C925),BASE!$Q$6:$R$17,2,FALSE))</f>
        <v/>
      </c>
      <c r="I925" s="103"/>
      <c r="J925" s="103"/>
      <c r="L925" s="100"/>
    </row>
    <row r="926" spans="2:12" x14ac:dyDescent="0.25">
      <c r="B926" s="100" t="str">
        <f>IF(C926="","",VLOOKUP(MONTH(C926),BASE!$Q$6:$R$17,2,FALSE))</f>
        <v/>
      </c>
      <c r="I926" s="103"/>
      <c r="J926" s="103"/>
      <c r="L926" s="100"/>
    </row>
    <row r="927" spans="2:12" x14ac:dyDescent="0.25">
      <c r="B927" s="100" t="str">
        <f>IF(C927="","",VLOOKUP(MONTH(C927),BASE!$Q$6:$R$17,2,FALSE))</f>
        <v/>
      </c>
      <c r="I927" s="103"/>
      <c r="J927" s="103"/>
      <c r="L927" s="100"/>
    </row>
    <row r="928" spans="2:12" x14ac:dyDescent="0.25">
      <c r="B928" s="100" t="str">
        <f>IF(C928="","",VLOOKUP(MONTH(C928),BASE!$Q$6:$R$17,2,FALSE))</f>
        <v/>
      </c>
      <c r="I928" s="103"/>
      <c r="J928" s="103"/>
      <c r="L928" s="100"/>
    </row>
    <row r="929" spans="2:12" x14ac:dyDescent="0.25">
      <c r="B929" s="100" t="str">
        <f>IF(C929="","",VLOOKUP(MONTH(C929),BASE!$Q$6:$R$17,2,FALSE))</f>
        <v/>
      </c>
      <c r="I929" s="103"/>
      <c r="J929" s="103"/>
      <c r="L929" s="100"/>
    </row>
    <row r="930" spans="2:12" x14ac:dyDescent="0.25">
      <c r="B930" s="100" t="str">
        <f>IF(C930="","",VLOOKUP(MONTH(C930),BASE!$Q$6:$R$17,2,FALSE))</f>
        <v/>
      </c>
      <c r="I930" s="103"/>
      <c r="J930" s="103"/>
      <c r="L930" s="100"/>
    </row>
    <row r="931" spans="2:12" x14ac:dyDescent="0.25">
      <c r="B931" s="100" t="str">
        <f>IF(C931="","",VLOOKUP(MONTH(C931),BASE!$Q$6:$R$17,2,FALSE))</f>
        <v/>
      </c>
      <c r="I931" s="103"/>
      <c r="J931" s="103"/>
      <c r="L931" s="100"/>
    </row>
    <row r="932" spans="2:12" x14ac:dyDescent="0.25">
      <c r="B932" s="100" t="str">
        <f>IF(C932="","",VLOOKUP(MONTH(C932),BASE!$Q$6:$R$17,2,FALSE))</f>
        <v/>
      </c>
      <c r="I932" s="103"/>
      <c r="J932" s="103"/>
      <c r="L932" s="100"/>
    </row>
    <row r="933" spans="2:12" x14ac:dyDescent="0.25">
      <c r="B933" s="100" t="str">
        <f>IF(C933="","",VLOOKUP(MONTH(C933),BASE!$Q$6:$R$17,2,FALSE))</f>
        <v/>
      </c>
      <c r="I933" s="103"/>
      <c r="J933" s="103"/>
      <c r="L933" s="100"/>
    </row>
    <row r="934" spans="2:12" x14ac:dyDescent="0.25">
      <c r="B934" s="100" t="str">
        <f>IF(C934="","",VLOOKUP(MONTH(C934),BASE!$Q$6:$R$17,2,FALSE))</f>
        <v/>
      </c>
      <c r="I934" s="103"/>
      <c r="J934" s="103"/>
      <c r="L934" s="100"/>
    </row>
    <row r="935" spans="2:12" x14ac:dyDescent="0.25">
      <c r="B935" s="100" t="str">
        <f>IF(C935="","",VLOOKUP(MONTH(C935),BASE!$Q$6:$R$17,2,FALSE))</f>
        <v/>
      </c>
      <c r="I935" s="103"/>
      <c r="J935" s="103"/>
      <c r="L935" s="100"/>
    </row>
    <row r="936" spans="2:12" x14ac:dyDescent="0.25">
      <c r="B936" s="100" t="str">
        <f>IF(C936="","",VLOOKUP(MONTH(C936),BASE!$Q$6:$R$17,2,FALSE))</f>
        <v/>
      </c>
      <c r="I936" s="103"/>
      <c r="J936" s="103"/>
      <c r="L936" s="100"/>
    </row>
    <row r="937" spans="2:12" x14ac:dyDescent="0.25">
      <c r="B937" s="100" t="str">
        <f>IF(C937="","",VLOOKUP(MONTH(C937),BASE!$Q$6:$R$17,2,FALSE))</f>
        <v/>
      </c>
      <c r="I937" s="103"/>
      <c r="J937" s="103"/>
      <c r="L937" s="100"/>
    </row>
    <row r="938" spans="2:12" x14ac:dyDescent="0.25">
      <c r="B938" s="100" t="str">
        <f>IF(C938="","",VLOOKUP(MONTH(C938),BASE!$Q$6:$R$17,2,FALSE))</f>
        <v/>
      </c>
      <c r="I938" s="103"/>
      <c r="J938" s="103"/>
      <c r="L938" s="100"/>
    </row>
    <row r="939" spans="2:12" x14ac:dyDescent="0.25">
      <c r="B939" s="100" t="str">
        <f>IF(C939="","",VLOOKUP(MONTH(C939),BASE!$Q$6:$R$17,2,FALSE))</f>
        <v/>
      </c>
      <c r="I939" s="103"/>
      <c r="J939" s="103"/>
      <c r="L939" s="100"/>
    </row>
    <row r="940" spans="2:12" x14ac:dyDescent="0.25">
      <c r="B940" s="100" t="str">
        <f>IF(C940="","",VLOOKUP(MONTH(C940),BASE!$Q$6:$R$17,2,FALSE))</f>
        <v/>
      </c>
      <c r="I940" s="103"/>
      <c r="J940" s="103"/>
      <c r="L940" s="100"/>
    </row>
    <row r="941" spans="2:12" x14ac:dyDescent="0.25">
      <c r="B941" s="100" t="str">
        <f>IF(C941="","",VLOOKUP(MONTH(C941),BASE!$Q$6:$R$17,2,FALSE))</f>
        <v/>
      </c>
      <c r="I941" s="103"/>
      <c r="J941" s="103"/>
      <c r="L941" s="100"/>
    </row>
    <row r="942" spans="2:12" x14ac:dyDescent="0.25">
      <c r="B942" s="100" t="str">
        <f>IF(C942="","",VLOOKUP(MONTH(C942),BASE!$Q$6:$R$17,2,FALSE))</f>
        <v/>
      </c>
      <c r="I942" s="103"/>
      <c r="J942" s="103"/>
      <c r="L942" s="100"/>
    </row>
    <row r="943" spans="2:12" x14ac:dyDescent="0.25">
      <c r="B943" s="100" t="str">
        <f>IF(C943="","",VLOOKUP(MONTH(C943),BASE!$Q$6:$R$17,2,FALSE))</f>
        <v/>
      </c>
      <c r="I943" s="103"/>
      <c r="J943" s="103"/>
      <c r="L943" s="100"/>
    </row>
    <row r="944" spans="2:12" x14ac:dyDescent="0.25">
      <c r="B944" s="100" t="str">
        <f>IF(C944="","",VLOOKUP(MONTH(C944),BASE!$Q$6:$R$17,2,FALSE))</f>
        <v/>
      </c>
      <c r="I944" s="103"/>
      <c r="J944" s="103"/>
      <c r="L944" s="100"/>
    </row>
    <row r="945" spans="2:12" x14ac:dyDescent="0.25">
      <c r="B945" s="100" t="str">
        <f>IF(C945="","",VLOOKUP(MONTH(C945),BASE!$Q$6:$R$17,2,FALSE))</f>
        <v/>
      </c>
      <c r="I945" s="103"/>
      <c r="J945" s="103"/>
      <c r="L945" s="100"/>
    </row>
    <row r="946" spans="2:12" x14ac:dyDescent="0.25">
      <c r="B946" s="100" t="str">
        <f>IF(C946="","",VLOOKUP(MONTH(C946),BASE!$Q$6:$R$17,2,FALSE))</f>
        <v/>
      </c>
      <c r="I946" s="103"/>
      <c r="J946" s="103"/>
      <c r="L946" s="100"/>
    </row>
    <row r="947" spans="2:12" x14ac:dyDescent="0.25">
      <c r="B947" s="100" t="str">
        <f>IF(C947="","",VLOOKUP(MONTH(C947),BASE!$Q$6:$R$17,2,FALSE))</f>
        <v/>
      </c>
      <c r="I947" s="103"/>
      <c r="J947" s="103"/>
      <c r="L947" s="100"/>
    </row>
    <row r="948" spans="2:12" x14ac:dyDescent="0.25">
      <c r="B948" s="100" t="str">
        <f>IF(C948="","",VLOOKUP(MONTH(C948),BASE!$Q$6:$R$17,2,FALSE))</f>
        <v/>
      </c>
      <c r="I948" s="103"/>
      <c r="J948" s="103"/>
      <c r="L948" s="100"/>
    </row>
    <row r="949" spans="2:12" x14ac:dyDescent="0.25">
      <c r="B949" s="100" t="str">
        <f>IF(C949="","",VLOOKUP(MONTH(C949),BASE!$Q$6:$R$17,2,FALSE))</f>
        <v/>
      </c>
      <c r="I949" s="103"/>
      <c r="J949" s="103"/>
      <c r="L949" s="100"/>
    </row>
    <row r="950" spans="2:12" x14ac:dyDescent="0.25">
      <c r="B950" s="100" t="str">
        <f>IF(C950="","",VLOOKUP(MONTH(C950),BASE!$Q$6:$R$17,2,FALSE))</f>
        <v/>
      </c>
      <c r="I950" s="103"/>
      <c r="J950" s="103"/>
      <c r="L950" s="100"/>
    </row>
    <row r="951" spans="2:12" x14ac:dyDescent="0.25">
      <c r="B951" s="100" t="str">
        <f>IF(C951="","",VLOOKUP(MONTH(C951),BASE!$Q$6:$R$17,2,FALSE))</f>
        <v/>
      </c>
      <c r="I951" s="103"/>
      <c r="J951" s="103"/>
      <c r="L951" s="100"/>
    </row>
    <row r="952" spans="2:12" x14ac:dyDescent="0.25">
      <c r="B952" s="100" t="str">
        <f>IF(C952="","",VLOOKUP(MONTH(C952),BASE!$Q$6:$R$17,2,FALSE))</f>
        <v/>
      </c>
      <c r="I952" s="103"/>
      <c r="J952" s="103"/>
      <c r="L952" s="100"/>
    </row>
    <row r="953" spans="2:12" x14ac:dyDescent="0.25">
      <c r="B953" s="100" t="str">
        <f>IF(C953="","",VLOOKUP(MONTH(C953),BASE!$Q$6:$R$17,2,FALSE))</f>
        <v/>
      </c>
      <c r="I953" s="103"/>
      <c r="J953" s="103"/>
      <c r="L953" s="100"/>
    </row>
    <row r="954" spans="2:12" x14ac:dyDescent="0.25">
      <c r="B954" s="100" t="str">
        <f>IF(C954="","",VLOOKUP(MONTH(C954),BASE!$Q$6:$R$17,2,FALSE))</f>
        <v/>
      </c>
      <c r="I954" s="103"/>
      <c r="J954" s="103"/>
      <c r="L954" s="100"/>
    </row>
    <row r="955" spans="2:12" x14ac:dyDescent="0.25">
      <c r="B955" s="100" t="str">
        <f>IF(C955="","",VLOOKUP(MONTH(C955),BASE!$Q$6:$R$17,2,FALSE))</f>
        <v/>
      </c>
      <c r="I955" s="103"/>
      <c r="J955" s="103"/>
      <c r="L955" s="100"/>
    </row>
    <row r="956" spans="2:12" x14ac:dyDescent="0.25">
      <c r="B956" s="100" t="str">
        <f>IF(C956="","",VLOOKUP(MONTH(C956),BASE!$Q$6:$R$17,2,FALSE))</f>
        <v/>
      </c>
      <c r="I956" s="103"/>
      <c r="J956" s="103"/>
      <c r="L956" s="100"/>
    </row>
    <row r="957" spans="2:12" x14ac:dyDescent="0.25">
      <c r="B957" s="100" t="str">
        <f>IF(C957="","",VLOOKUP(MONTH(C957),BASE!$Q$6:$R$17,2,FALSE))</f>
        <v/>
      </c>
      <c r="I957" s="103"/>
      <c r="J957" s="103"/>
      <c r="L957" s="100"/>
    </row>
    <row r="958" spans="2:12" x14ac:dyDescent="0.25">
      <c r="B958" s="100" t="str">
        <f>IF(C958="","",VLOOKUP(MONTH(C958),BASE!$Q$6:$R$17,2,FALSE))</f>
        <v/>
      </c>
      <c r="I958" s="103"/>
      <c r="J958" s="103"/>
      <c r="L958" s="100"/>
    </row>
    <row r="959" spans="2:12" x14ac:dyDescent="0.25">
      <c r="B959" s="100" t="str">
        <f>IF(C959="","",VLOOKUP(MONTH(C959),BASE!$Q$6:$R$17,2,FALSE))</f>
        <v/>
      </c>
      <c r="I959" s="103"/>
      <c r="J959" s="103"/>
      <c r="L959" s="100"/>
    </row>
    <row r="960" spans="2:12" x14ac:dyDescent="0.25">
      <c r="B960" s="100" t="str">
        <f>IF(C960="","",VLOOKUP(MONTH(C960),BASE!$Q$6:$R$17,2,FALSE))</f>
        <v/>
      </c>
      <c r="I960" s="103"/>
      <c r="J960" s="103"/>
      <c r="L960" s="100"/>
    </row>
    <row r="961" spans="2:12" x14ac:dyDescent="0.25">
      <c r="B961" s="100" t="str">
        <f>IF(C961="","",VLOOKUP(MONTH(C961),BASE!$Q$6:$R$17,2,FALSE))</f>
        <v/>
      </c>
      <c r="I961" s="103"/>
      <c r="J961" s="103"/>
      <c r="L961" s="100"/>
    </row>
    <row r="962" spans="2:12" x14ac:dyDescent="0.25">
      <c r="B962" s="100" t="str">
        <f>IF(C962="","",VLOOKUP(MONTH(C962),BASE!$Q$6:$R$17,2,FALSE))</f>
        <v/>
      </c>
      <c r="I962" s="103"/>
      <c r="J962" s="103"/>
      <c r="L962" s="100"/>
    </row>
    <row r="963" spans="2:12" x14ac:dyDescent="0.25">
      <c r="B963" s="100" t="str">
        <f>IF(C963="","",VLOOKUP(MONTH(C963),BASE!$Q$6:$R$17,2,FALSE))</f>
        <v/>
      </c>
      <c r="I963" s="103"/>
      <c r="J963" s="103"/>
      <c r="L963" s="100"/>
    </row>
    <row r="964" spans="2:12" x14ac:dyDescent="0.25">
      <c r="B964" s="100" t="str">
        <f>IF(C964="","",VLOOKUP(MONTH(C964),BASE!$Q$6:$R$17,2,FALSE))</f>
        <v/>
      </c>
      <c r="I964" s="103"/>
      <c r="J964" s="103"/>
      <c r="L964" s="100"/>
    </row>
    <row r="965" spans="2:12" x14ac:dyDescent="0.25">
      <c r="B965" s="100" t="str">
        <f>IF(C965="","",VLOOKUP(MONTH(C965),BASE!$Q$6:$R$17,2,FALSE))</f>
        <v/>
      </c>
      <c r="I965" s="103"/>
      <c r="J965" s="103"/>
      <c r="L965" s="100"/>
    </row>
    <row r="966" spans="2:12" x14ac:dyDescent="0.25">
      <c r="B966" s="100" t="str">
        <f>IF(C966="","",VLOOKUP(MONTH(C966),BASE!$Q$6:$R$17,2,FALSE))</f>
        <v/>
      </c>
      <c r="I966" s="103"/>
      <c r="J966" s="103"/>
      <c r="L966" s="100"/>
    </row>
    <row r="967" spans="2:12" x14ac:dyDescent="0.25">
      <c r="B967" s="100" t="str">
        <f>IF(C967="","",VLOOKUP(MONTH(C967),BASE!$Q$6:$R$17,2,FALSE))</f>
        <v/>
      </c>
      <c r="I967" s="103"/>
      <c r="J967" s="103"/>
      <c r="L967" s="100"/>
    </row>
    <row r="968" spans="2:12" x14ac:dyDescent="0.25">
      <c r="B968" s="100" t="str">
        <f>IF(C968="","",VLOOKUP(MONTH(C968),BASE!$Q$6:$R$17,2,FALSE))</f>
        <v/>
      </c>
      <c r="I968" s="103"/>
      <c r="J968" s="103"/>
      <c r="L968" s="100"/>
    </row>
    <row r="969" spans="2:12" x14ac:dyDescent="0.25">
      <c r="B969" s="100" t="str">
        <f>IF(C969="","",VLOOKUP(MONTH(C969),BASE!$Q$6:$R$17,2,FALSE))</f>
        <v/>
      </c>
      <c r="I969" s="103"/>
      <c r="J969" s="103"/>
      <c r="L969" s="100"/>
    </row>
    <row r="970" spans="2:12" x14ac:dyDescent="0.25">
      <c r="B970" s="100" t="str">
        <f>IF(C970="","",VLOOKUP(MONTH(C970),BASE!$Q$6:$R$17,2,FALSE))</f>
        <v/>
      </c>
      <c r="I970" s="103"/>
      <c r="J970" s="103"/>
      <c r="L970" s="100"/>
    </row>
    <row r="971" spans="2:12" x14ac:dyDescent="0.25">
      <c r="B971" s="100" t="str">
        <f>IF(C971="","",VLOOKUP(MONTH(C971),BASE!$Q$6:$R$17,2,FALSE))</f>
        <v/>
      </c>
      <c r="I971" s="103"/>
      <c r="J971" s="103"/>
      <c r="L971" s="100"/>
    </row>
    <row r="972" spans="2:12" x14ac:dyDescent="0.25">
      <c r="B972" s="100" t="str">
        <f>IF(C972="","",VLOOKUP(MONTH(C972),BASE!$Q$6:$R$17,2,FALSE))</f>
        <v/>
      </c>
      <c r="I972" s="103"/>
      <c r="J972" s="103"/>
      <c r="L972" s="100"/>
    </row>
    <row r="973" spans="2:12" x14ac:dyDescent="0.25">
      <c r="B973" s="100" t="str">
        <f>IF(C973="","",VLOOKUP(MONTH(C973),BASE!$Q$6:$R$17,2,FALSE))</f>
        <v/>
      </c>
      <c r="I973" s="103"/>
      <c r="J973" s="103"/>
      <c r="L973" s="100"/>
    </row>
    <row r="974" spans="2:12" x14ac:dyDescent="0.25">
      <c r="B974" s="100" t="str">
        <f>IF(C974="","",VLOOKUP(MONTH(C974),BASE!$Q$6:$R$17,2,FALSE))</f>
        <v/>
      </c>
      <c r="I974" s="103"/>
      <c r="J974" s="103"/>
      <c r="L974" s="100"/>
    </row>
    <row r="975" spans="2:12" x14ac:dyDescent="0.25">
      <c r="B975" s="100" t="str">
        <f>IF(C975="","",VLOOKUP(MONTH(C975),BASE!$Q$6:$R$17,2,FALSE))</f>
        <v/>
      </c>
      <c r="I975" s="103"/>
      <c r="J975" s="103"/>
      <c r="L975" s="100"/>
    </row>
    <row r="976" spans="2:12" x14ac:dyDescent="0.25">
      <c r="B976" s="100" t="str">
        <f>IF(C976="","",VLOOKUP(MONTH(C976),BASE!$Q$6:$R$17,2,FALSE))</f>
        <v/>
      </c>
      <c r="I976" s="103"/>
      <c r="J976" s="103"/>
      <c r="L976" s="100"/>
    </row>
    <row r="977" spans="2:12" x14ac:dyDescent="0.25">
      <c r="B977" s="100" t="str">
        <f>IF(C977="","",VLOOKUP(MONTH(C977),BASE!$Q$6:$R$17,2,FALSE))</f>
        <v/>
      </c>
      <c r="I977" s="103"/>
      <c r="J977" s="103"/>
      <c r="L977" s="100"/>
    </row>
    <row r="978" spans="2:12" x14ac:dyDescent="0.25">
      <c r="B978" s="100" t="str">
        <f>IF(C978="","",VLOOKUP(MONTH(C978),BASE!$Q$6:$R$17,2,FALSE))</f>
        <v/>
      </c>
      <c r="I978" s="103"/>
      <c r="J978" s="103"/>
      <c r="L978" s="100"/>
    </row>
    <row r="979" spans="2:12" x14ac:dyDescent="0.25">
      <c r="B979" s="100" t="str">
        <f>IF(C979="","",VLOOKUP(MONTH(C979),BASE!$Q$6:$R$17,2,FALSE))</f>
        <v/>
      </c>
      <c r="I979" s="103"/>
      <c r="J979" s="103"/>
      <c r="L979" s="100"/>
    </row>
    <row r="980" spans="2:12" x14ac:dyDescent="0.25">
      <c r="B980" s="100" t="str">
        <f>IF(C980="","",VLOOKUP(MONTH(C980),BASE!$Q$6:$R$17,2,FALSE))</f>
        <v/>
      </c>
      <c r="I980" s="103"/>
      <c r="J980" s="103"/>
      <c r="L980" s="100"/>
    </row>
    <row r="981" spans="2:12" x14ac:dyDescent="0.25">
      <c r="B981" s="100" t="str">
        <f>IF(C981="","",VLOOKUP(MONTH(C981),BASE!$Q$6:$R$17,2,FALSE))</f>
        <v/>
      </c>
      <c r="I981" s="103"/>
      <c r="J981" s="103"/>
      <c r="L981" s="100"/>
    </row>
    <row r="982" spans="2:12" x14ac:dyDescent="0.25">
      <c r="B982" s="100" t="str">
        <f>IF(C982="","",VLOOKUP(MONTH(C982),BASE!$Q$6:$R$17,2,FALSE))</f>
        <v/>
      </c>
      <c r="I982" s="103"/>
      <c r="J982" s="103"/>
      <c r="L982" s="100"/>
    </row>
    <row r="983" spans="2:12" x14ac:dyDescent="0.25">
      <c r="B983" s="100" t="str">
        <f>IF(C983="","",VLOOKUP(MONTH(C983),BASE!$Q$6:$R$17,2,FALSE))</f>
        <v/>
      </c>
      <c r="I983" s="103"/>
      <c r="J983" s="103"/>
      <c r="L983" s="100"/>
    </row>
    <row r="984" spans="2:12" x14ac:dyDescent="0.25">
      <c r="B984" s="100" t="str">
        <f>IF(C984="","",VLOOKUP(MONTH(C984),BASE!$Q$6:$R$17,2,FALSE))</f>
        <v/>
      </c>
      <c r="I984" s="103"/>
      <c r="J984" s="103"/>
      <c r="L984" s="100"/>
    </row>
    <row r="985" spans="2:12" x14ac:dyDescent="0.25">
      <c r="B985" s="100" t="str">
        <f>IF(C985="","",VLOOKUP(MONTH(C985),BASE!$Q$6:$R$17,2,FALSE))</f>
        <v/>
      </c>
      <c r="I985" s="103"/>
      <c r="J985" s="103"/>
      <c r="L985" s="100"/>
    </row>
    <row r="986" spans="2:12" x14ac:dyDescent="0.25">
      <c r="B986" s="100" t="str">
        <f>IF(C986="","",VLOOKUP(MONTH(C986),BASE!$Q$6:$R$17,2,FALSE))</f>
        <v/>
      </c>
      <c r="I986" s="103"/>
      <c r="J986" s="103"/>
      <c r="L986" s="100"/>
    </row>
    <row r="987" spans="2:12" x14ac:dyDescent="0.25">
      <c r="B987" s="100" t="str">
        <f>IF(C987="","",VLOOKUP(MONTH(C987),BASE!$Q$6:$R$17,2,FALSE))</f>
        <v/>
      </c>
      <c r="I987" s="103"/>
      <c r="J987" s="103"/>
      <c r="L987" s="100"/>
    </row>
    <row r="988" spans="2:12" x14ac:dyDescent="0.25">
      <c r="B988" s="100" t="str">
        <f>IF(C988="","",VLOOKUP(MONTH(C988),BASE!$Q$6:$R$17,2,FALSE))</f>
        <v/>
      </c>
      <c r="I988" s="103"/>
      <c r="J988" s="103"/>
      <c r="L988" s="100"/>
    </row>
    <row r="989" spans="2:12" x14ac:dyDescent="0.25">
      <c r="B989" s="100" t="str">
        <f>IF(C989="","",VLOOKUP(MONTH(C989),BASE!$Q$6:$R$17,2,FALSE))</f>
        <v/>
      </c>
      <c r="I989" s="103"/>
      <c r="J989" s="103"/>
      <c r="L989" s="100"/>
    </row>
    <row r="990" spans="2:12" x14ac:dyDescent="0.25">
      <c r="B990" s="100" t="str">
        <f>IF(C990="","",VLOOKUP(MONTH(C990),BASE!$Q$6:$R$17,2,FALSE))</f>
        <v/>
      </c>
      <c r="I990" s="103"/>
      <c r="J990" s="103"/>
      <c r="L990" s="100"/>
    </row>
    <row r="991" spans="2:12" x14ac:dyDescent="0.25">
      <c r="B991" s="100" t="str">
        <f>IF(C991="","",VLOOKUP(MONTH(C991),BASE!$Q$6:$R$17,2,FALSE))</f>
        <v/>
      </c>
      <c r="I991" s="103"/>
      <c r="J991" s="103"/>
      <c r="L991" s="100"/>
    </row>
    <row r="992" spans="2:12" x14ac:dyDescent="0.25">
      <c r="B992" s="100" t="str">
        <f>IF(C992="","",VLOOKUP(MONTH(C992),BASE!$Q$6:$R$17,2,FALSE))</f>
        <v/>
      </c>
      <c r="I992" s="103"/>
      <c r="J992" s="103"/>
      <c r="L992" s="100"/>
    </row>
    <row r="993" spans="2:12" x14ac:dyDescent="0.25">
      <c r="B993" s="100" t="str">
        <f>IF(C993="","",VLOOKUP(MONTH(C993),BASE!$Q$6:$R$17,2,FALSE))</f>
        <v/>
      </c>
      <c r="I993" s="103"/>
      <c r="J993" s="103"/>
      <c r="L993" s="100"/>
    </row>
    <row r="994" spans="2:12" x14ac:dyDescent="0.25">
      <c r="B994" s="100" t="str">
        <f>IF(C994="","",VLOOKUP(MONTH(C994),BASE!$Q$6:$R$17,2,FALSE))</f>
        <v/>
      </c>
      <c r="I994" s="103"/>
      <c r="J994" s="103"/>
      <c r="L994" s="100"/>
    </row>
    <row r="995" spans="2:12" x14ac:dyDescent="0.25">
      <c r="B995" s="100" t="str">
        <f>IF(C995="","",VLOOKUP(MONTH(C995),BASE!$Q$6:$R$17,2,FALSE))</f>
        <v/>
      </c>
      <c r="I995" s="103"/>
      <c r="J995" s="103"/>
      <c r="L995" s="100"/>
    </row>
    <row r="996" spans="2:12" x14ac:dyDescent="0.25">
      <c r="B996" s="100" t="str">
        <f>IF(C996="","",VLOOKUP(MONTH(C996),BASE!$Q$6:$R$17,2,FALSE))</f>
        <v/>
      </c>
      <c r="I996" s="103"/>
      <c r="J996" s="103"/>
      <c r="L996" s="100"/>
    </row>
    <row r="997" spans="2:12" x14ac:dyDescent="0.25">
      <c r="B997" s="100" t="str">
        <f>IF(C997="","",VLOOKUP(MONTH(C997),BASE!$Q$6:$R$17,2,FALSE))</f>
        <v/>
      </c>
      <c r="I997" s="103"/>
      <c r="J997" s="103"/>
      <c r="L997" s="100"/>
    </row>
    <row r="998" spans="2:12" x14ac:dyDescent="0.25">
      <c r="B998" s="100" t="str">
        <f>IF(C998="","",VLOOKUP(MONTH(C998),BASE!$Q$6:$R$17,2,FALSE))</f>
        <v/>
      </c>
      <c r="I998" s="103"/>
      <c r="J998" s="103"/>
      <c r="L998" s="100"/>
    </row>
    <row r="999" spans="2:12" x14ac:dyDescent="0.25">
      <c r="B999" s="100" t="str">
        <f>IF(C999="","",VLOOKUP(MONTH(C999),BASE!$Q$6:$R$17,2,FALSE))</f>
        <v/>
      </c>
      <c r="I999" s="103"/>
      <c r="J999" s="103"/>
      <c r="L999" s="100"/>
    </row>
    <row r="1000" spans="2:12" x14ac:dyDescent="0.25">
      <c r="B1000" s="100" t="str">
        <f>IF(C1000="","",VLOOKUP(MONTH(C1000),BASE!$Q$6:$R$17,2,FALSE))</f>
        <v/>
      </c>
      <c r="I1000" s="103"/>
      <c r="J1000" s="103"/>
      <c r="L1000" s="100"/>
    </row>
    <row r="1001" spans="2:12" x14ac:dyDescent="0.25">
      <c r="B1001" s="100" t="str">
        <f>IF(C1001="","",VLOOKUP(MONTH(C1001),BASE!$Q$6:$R$17,2,FALSE))</f>
        <v/>
      </c>
      <c r="I1001" s="103"/>
      <c r="J1001" s="103"/>
      <c r="L1001" s="100"/>
    </row>
    <row r="1002" spans="2:12" x14ac:dyDescent="0.25">
      <c r="B1002" s="100" t="str">
        <f>IF(C1002="","",VLOOKUP(MONTH(C1002),BASE!$Q$6:$R$17,2,FALSE))</f>
        <v/>
      </c>
      <c r="I1002" s="103"/>
      <c r="J1002" s="103"/>
      <c r="L1002" s="100"/>
    </row>
    <row r="1003" spans="2:12" x14ac:dyDescent="0.25">
      <c r="B1003" s="100" t="str">
        <f>IF(C1003="","",VLOOKUP(MONTH(C1003),BASE!$Q$6:$R$17,2,FALSE))</f>
        <v/>
      </c>
      <c r="I1003" s="103"/>
      <c r="J1003" s="103"/>
      <c r="L1003" s="100"/>
    </row>
    <row r="1004" spans="2:12" x14ac:dyDescent="0.25">
      <c r="B1004" s="100" t="str">
        <f>IF(C1004="","",VLOOKUP(MONTH(C1004),BASE!$Q$6:$R$17,2,FALSE))</f>
        <v/>
      </c>
      <c r="I1004" s="103"/>
      <c r="J1004" s="103"/>
      <c r="L1004" s="100"/>
    </row>
    <row r="1005" spans="2:12" x14ac:dyDescent="0.25">
      <c r="B1005" s="100" t="str">
        <f>IF(C1005="","",VLOOKUP(MONTH(C1005),BASE!$Q$6:$R$17,2,FALSE))</f>
        <v/>
      </c>
      <c r="I1005" s="103"/>
      <c r="J1005" s="103"/>
      <c r="L1005" s="100"/>
    </row>
    <row r="1006" spans="2:12" x14ac:dyDescent="0.25">
      <c r="B1006" s="100" t="str">
        <f>IF(C1006="","",VLOOKUP(MONTH(C1006),BASE!$Q$6:$R$17,2,FALSE))</f>
        <v/>
      </c>
      <c r="I1006" s="103"/>
      <c r="J1006" s="103"/>
      <c r="L1006" s="100"/>
    </row>
    <row r="1007" spans="2:12" x14ac:dyDescent="0.25">
      <c r="B1007" s="100" t="str">
        <f>IF(C1007="","",VLOOKUP(MONTH(C1007),BASE!$Q$6:$R$17,2,FALSE))</f>
        <v/>
      </c>
      <c r="I1007" s="103"/>
      <c r="J1007" s="103"/>
      <c r="L1007" s="100"/>
    </row>
    <row r="1008" spans="2:12" x14ac:dyDescent="0.25">
      <c r="B1008" s="100" t="str">
        <f>IF(C1008="","",VLOOKUP(MONTH(C1008),BASE!$Q$6:$R$17,2,FALSE))</f>
        <v/>
      </c>
      <c r="I1008" s="103"/>
      <c r="J1008" s="103"/>
      <c r="L1008" s="100"/>
    </row>
    <row r="1009" spans="2:12" x14ac:dyDescent="0.25">
      <c r="B1009" s="100" t="str">
        <f>IF(C1009="","",VLOOKUP(MONTH(C1009),BASE!$Q$6:$R$17,2,FALSE))</f>
        <v/>
      </c>
      <c r="I1009" s="103"/>
      <c r="J1009" s="103"/>
      <c r="L1009" s="100"/>
    </row>
    <row r="1010" spans="2:12" x14ac:dyDescent="0.25">
      <c r="B1010" s="100" t="str">
        <f>IF(C1010="","",VLOOKUP(MONTH(C1010),BASE!$Q$6:$R$17,2,FALSE))</f>
        <v/>
      </c>
      <c r="I1010" s="103"/>
      <c r="J1010" s="103"/>
      <c r="L1010" s="100"/>
    </row>
    <row r="1011" spans="2:12" x14ac:dyDescent="0.25">
      <c r="B1011" s="100" t="str">
        <f>IF(C1011="","",VLOOKUP(MONTH(C1011),BASE!$Q$6:$R$17,2,FALSE))</f>
        <v/>
      </c>
      <c r="I1011" s="103"/>
      <c r="J1011" s="103"/>
      <c r="L1011" s="100"/>
    </row>
    <row r="1012" spans="2:12" x14ac:dyDescent="0.25">
      <c r="B1012" s="100" t="str">
        <f>IF(C1012="","",VLOOKUP(MONTH(C1012),BASE!$Q$6:$R$17,2,FALSE))</f>
        <v/>
      </c>
      <c r="I1012" s="103"/>
      <c r="J1012" s="103"/>
      <c r="L1012" s="100"/>
    </row>
    <row r="1013" spans="2:12" x14ac:dyDescent="0.25">
      <c r="B1013" s="100" t="str">
        <f>IF(C1013="","",VLOOKUP(MONTH(C1013),BASE!$Q$6:$R$17,2,FALSE))</f>
        <v/>
      </c>
      <c r="I1013" s="103"/>
      <c r="J1013" s="103"/>
      <c r="L1013" s="100"/>
    </row>
    <row r="1014" spans="2:12" x14ac:dyDescent="0.25">
      <c r="B1014" s="100" t="str">
        <f>IF(C1014="","",VLOOKUP(MONTH(C1014),BASE!$Q$6:$R$17,2,FALSE))</f>
        <v/>
      </c>
      <c r="I1014" s="103"/>
      <c r="J1014" s="103"/>
      <c r="L1014" s="100"/>
    </row>
    <row r="1015" spans="2:12" x14ac:dyDescent="0.25">
      <c r="B1015" s="100" t="str">
        <f>IF(C1015="","",VLOOKUP(MONTH(C1015),BASE!$Q$6:$R$17,2,FALSE))</f>
        <v/>
      </c>
      <c r="I1015" s="103"/>
      <c r="J1015" s="103"/>
      <c r="L1015" s="100"/>
    </row>
    <row r="1016" spans="2:12" x14ac:dyDescent="0.25">
      <c r="B1016" s="100" t="str">
        <f>IF(C1016="","",VLOOKUP(MONTH(C1016),BASE!$Q$6:$R$17,2,FALSE))</f>
        <v/>
      </c>
      <c r="I1016" s="103"/>
      <c r="J1016" s="103"/>
      <c r="L1016" s="100"/>
    </row>
    <row r="1017" spans="2:12" x14ac:dyDescent="0.25">
      <c r="B1017" s="100" t="str">
        <f>IF(C1017="","",VLOOKUP(MONTH(C1017),BASE!$Q$6:$R$17,2,FALSE))</f>
        <v/>
      </c>
      <c r="I1017" s="103"/>
      <c r="J1017" s="103"/>
      <c r="L1017" s="100"/>
    </row>
    <row r="1018" spans="2:12" x14ac:dyDescent="0.25">
      <c r="B1018" s="100" t="str">
        <f>IF(C1018="","",VLOOKUP(MONTH(C1018),BASE!$Q$6:$R$17,2,FALSE))</f>
        <v/>
      </c>
      <c r="I1018" s="103"/>
      <c r="J1018" s="103"/>
      <c r="L1018" s="100"/>
    </row>
    <row r="1019" spans="2:12" x14ac:dyDescent="0.25">
      <c r="B1019" s="100" t="str">
        <f>IF(C1019="","",VLOOKUP(MONTH(C1019),BASE!$Q$6:$R$17,2,FALSE))</f>
        <v/>
      </c>
      <c r="I1019" s="103"/>
      <c r="J1019" s="103"/>
      <c r="L1019" s="100"/>
    </row>
    <row r="1020" spans="2:12" x14ac:dyDescent="0.25">
      <c r="B1020" s="100" t="str">
        <f>IF(C1020="","",VLOOKUP(MONTH(C1020),BASE!$Q$6:$R$17,2,FALSE))</f>
        <v/>
      </c>
      <c r="I1020" s="103"/>
      <c r="J1020" s="103"/>
      <c r="L1020" s="100"/>
    </row>
    <row r="1021" spans="2:12" x14ac:dyDescent="0.25">
      <c r="B1021" s="100" t="str">
        <f>IF(C1021="","",VLOOKUP(MONTH(C1021),BASE!$Q$6:$R$17,2,FALSE))</f>
        <v/>
      </c>
      <c r="I1021" s="103"/>
      <c r="J1021" s="103"/>
      <c r="L1021" s="100"/>
    </row>
    <row r="1022" spans="2:12" x14ac:dyDescent="0.25">
      <c r="B1022" s="100" t="str">
        <f>IF(C1022="","",VLOOKUP(MONTH(C1022),BASE!$Q$6:$R$17,2,FALSE))</f>
        <v/>
      </c>
      <c r="I1022" s="103"/>
      <c r="J1022" s="103"/>
      <c r="L1022" s="100"/>
    </row>
    <row r="1023" spans="2:12" x14ac:dyDescent="0.25">
      <c r="B1023" s="100" t="str">
        <f>IF(C1023="","",VLOOKUP(MONTH(C1023),BASE!$Q$6:$R$17,2,FALSE))</f>
        <v/>
      </c>
      <c r="I1023" s="103"/>
      <c r="J1023" s="103"/>
      <c r="L1023" s="100"/>
    </row>
    <row r="1024" spans="2:12" x14ac:dyDescent="0.25">
      <c r="B1024" s="100" t="str">
        <f>IF(C1024="","",VLOOKUP(MONTH(C1024),BASE!$Q$6:$R$17,2,FALSE))</f>
        <v/>
      </c>
      <c r="I1024" s="103"/>
      <c r="J1024" s="103"/>
      <c r="L1024" s="100"/>
    </row>
    <row r="1025" spans="2:12" x14ac:dyDescent="0.25">
      <c r="B1025" s="100" t="str">
        <f>IF(C1025="","",VLOOKUP(MONTH(C1025),BASE!$Q$6:$R$17,2,FALSE))</f>
        <v/>
      </c>
      <c r="I1025" s="103"/>
      <c r="J1025" s="103"/>
      <c r="L1025" s="100"/>
    </row>
    <row r="1026" spans="2:12" x14ac:dyDescent="0.25">
      <c r="B1026" s="100" t="str">
        <f>IF(C1026="","",VLOOKUP(MONTH(C1026),BASE!$Q$6:$R$17,2,FALSE))</f>
        <v/>
      </c>
      <c r="I1026" s="103"/>
      <c r="J1026" s="103"/>
      <c r="L1026" s="100"/>
    </row>
    <row r="1027" spans="2:12" x14ac:dyDescent="0.25">
      <c r="B1027" s="100" t="str">
        <f>IF(C1027="","",VLOOKUP(MONTH(C1027),BASE!$Q$6:$R$17,2,FALSE))</f>
        <v/>
      </c>
      <c r="I1027" s="103"/>
      <c r="J1027" s="103"/>
      <c r="L1027" s="100"/>
    </row>
    <row r="1028" spans="2:12" x14ac:dyDescent="0.25">
      <c r="B1028" s="100" t="str">
        <f>IF(C1028="","",VLOOKUP(MONTH(C1028),BASE!$Q$6:$R$17,2,FALSE))</f>
        <v/>
      </c>
      <c r="I1028" s="103"/>
      <c r="J1028" s="103"/>
      <c r="L1028" s="100"/>
    </row>
    <row r="1029" spans="2:12" x14ac:dyDescent="0.25">
      <c r="B1029" s="100" t="str">
        <f>IF(C1029="","",VLOOKUP(MONTH(C1029),BASE!$Q$6:$R$17,2,FALSE))</f>
        <v/>
      </c>
      <c r="I1029" s="103"/>
      <c r="J1029" s="103"/>
      <c r="L1029" s="100"/>
    </row>
    <row r="1030" spans="2:12" x14ac:dyDescent="0.25">
      <c r="B1030" s="100" t="str">
        <f>IF(C1030="","",VLOOKUP(MONTH(C1030),BASE!$Q$6:$R$17,2,FALSE))</f>
        <v/>
      </c>
      <c r="I1030" s="103"/>
      <c r="J1030" s="103"/>
      <c r="L1030" s="100"/>
    </row>
    <row r="1031" spans="2:12" x14ac:dyDescent="0.25">
      <c r="B1031" s="100" t="str">
        <f>IF(C1031="","",VLOOKUP(MONTH(C1031),BASE!$Q$6:$R$17,2,FALSE))</f>
        <v/>
      </c>
      <c r="I1031" s="103"/>
      <c r="J1031" s="103"/>
      <c r="L1031" s="100"/>
    </row>
    <row r="1032" spans="2:12" x14ac:dyDescent="0.25">
      <c r="B1032" s="100" t="str">
        <f>IF(C1032="","",VLOOKUP(MONTH(C1032),BASE!$Q$6:$R$17,2,FALSE))</f>
        <v/>
      </c>
      <c r="I1032" s="103"/>
      <c r="J1032" s="103"/>
      <c r="L1032" s="100"/>
    </row>
    <row r="1033" spans="2:12" x14ac:dyDescent="0.25">
      <c r="B1033" s="100" t="str">
        <f>IF(C1033="","",VLOOKUP(MONTH(C1033),BASE!$Q$6:$R$17,2,FALSE))</f>
        <v/>
      </c>
      <c r="I1033" s="103"/>
      <c r="J1033" s="103"/>
      <c r="L1033" s="100"/>
    </row>
    <row r="1034" spans="2:12" x14ac:dyDescent="0.25">
      <c r="B1034" s="100" t="str">
        <f>IF(C1034="","",VLOOKUP(MONTH(C1034),BASE!$Q$6:$R$17,2,FALSE))</f>
        <v/>
      </c>
      <c r="I1034" s="103"/>
      <c r="J1034" s="103"/>
      <c r="L1034" s="100"/>
    </row>
    <row r="1035" spans="2:12" x14ac:dyDescent="0.25">
      <c r="B1035" s="100" t="str">
        <f>IF(C1035="","",VLOOKUP(MONTH(C1035),BASE!$Q$6:$R$17,2,FALSE))</f>
        <v/>
      </c>
      <c r="I1035" s="103"/>
      <c r="J1035" s="103"/>
      <c r="L1035" s="100"/>
    </row>
    <row r="1036" spans="2:12" x14ac:dyDescent="0.25">
      <c r="B1036" s="100" t="str">
        <f>IF(C1036="","",VLOOKUP(MONTH(C1036),BASE!$Q$6:$R$17,2,FALSE))</f>
        <v/>
      </c>
      <c r="I1036" s="103"/>
      <c r="J1036" s="103"/>
      <c r="L1036" s="100"/>
    </row>
    <row r="1037" spans="2:12" x14ac:dyDescent="0.25">
      <c r="B1037" s="100" t="str">
        <f>IF(C1037="","",VLOOKUP(MONTH(C1037),BASE!$Q$6:$R$17,2,FALSE))</f>
        <v/>
      </c>
      <c r="I1037" s="103"/>
      <c r="J1037" s="103"/>
      <c r="L1037" s="100"/>
    </row>
    <row r="1038" spans="2:12" x14ac:dyDescent="0.25">
      <c r="B1038" s="100" t="str">
        <f>IF(C1038="","",VLOOKUP(MONTH(C1038),BASE!$Q$6:$R$17,2,FALSE))</f>
        <v/>
      </c>
      <c r="I1038" s="103"/>
      <c r="J1038" s="103"/>
      <c r="L1038" s="100"/>
    </row>
    <row r="1039" spans="2:12" x14ac:dyDescent="0.25">
      <c r="B1039" s="100" t="str">
        <f>IF(C1039="","",VLOOKUP(MONTH(C1039),BASE!$Q$6:$R$17,2,FALSE))</f>
        <v/>
      </c>
      <c r="I1039" s="103"/>
      <c r="J1039" s="103"/>
      <c r="L1039" s="100"/>
    </row>
    <row r="1040" spans="2:12" x14ac:dyDescent="0.25">
      <c r="B1040" s="100" t="str">
        <f>IF(C1040="","",VLOOKUP(MONTH(C1040),BASE!$Q$6:$R$17,2,FALSE))</f>
        <v/>
      </c>
      <c r="I1040" s="103"/>
      <c r="J1040" s="103"/>
      <c r="L1040" s="100"/>
    </row>
    <row r="1041" spans="2:12" x14ac:dyDescent="0.25">
      <c r="B1041" s="100" t="str">
        <f>IF(C1041="","",VLOOKUP(MONTH(C1041),BASE!$Q$6:$R$17,2,FALSE))</f>
        <v/>
      </c>
      <c r="I1041" s="103"/>
      <c r="J1041" s="103"/>
      <c r="L1041" s="100"/>
    </row>
    <row r="1042" spans="2:12" x14ac:dyDescent="0.25">
      <c r="B1042" s="100" t="str">
        <f>IF(C1042="","",VLOOKUP(MONTH(C1042),BASE!$Q$6:$R$17,2,FALSE))</f>
        <v/>
      </c>
      <c r="I1042" s="103"/>
      <c r="J1042" s="103"/>
      <c r="L1042" s="100"/>
    </row>
    <row r="1043" spans="2:12" x14ac:dyDescent="0.25">
      <c r="B1043" s="100" t="str">
        <f>IF(C1043="","",VLOOKUP(MONTH(C1043),BASE!$Q$6:$R$17,2,FALSE))</f>
        <v/>
      </c>
      <c r="I1043" s="103"/>
      <c r="J1043" s="103"/>
      <c r="L1043" s="100"/>
    </row>
    <row r="1044" spans="2:12" x14ac:dyDescent="0.25">
      <c r="B1044" s="100" t="str">
        <f>IF(C1044="","",VLOOKUP(MONTH(C1044),BASE!$Q$6:$R$17,2,FALSE))</f>
        <v/>
      </c>
      <c r="I1044" s="103"/>
      <c r="J1044" s="103"/>
      <c r="L1044" s="100"/>
    </row>
    <row r="1045" spans="2:12" x14ac:dyDescent="0.25">
      <c r="B1045" s="100" t="str">
        <f>IF(C1045="","",VLOOKUP(MONTH(C1045),BASE!$Q$6:$R$17,2,FALSE))</f>
        <v/>
      </c>
      <c r="I1045" s="103"/>
      <c r="J1045" s="103"/>
      <c r="L1045" s="100"/>
    </row>
    <row r="1046" spans="2:12" x14ac:dyDescent="0.25">
      <c r="B1046" s="100" t="str">
        <f>IF(C1046="","",VLOOKUP(MONTH(C1046),BASE!$Q$6:$R$17,2,FALSE))</f>
        <v/>
      </c>
      <c r="I1046" s="103"/>
      <c r="J1046" s="103"/>
      <c r="L1046" s="100"/>
    </row>
    <row r="1047" spans="2:12" x14ac:dyDescent="0.25">
      <c r="B1047" s="100" t="str">
        <f>IF(C1047="","",VLOOKUP(MONTH(C1047),BASE!$Q$6:$R$17,2,FALSE))</f>
        <v/>
      </c>
      <c r="I1047" s="103"/>
      <c r="J1047" s="103"/>
      <c r="L1047" s="100"/>
    </row>
    <row r="1048" spans="2:12" x14ac:dyDescent="0.25">
      <c r="B1048" s="100" t="str">
        <f>IF(C1048="","",VLOOKUP(MONTH(C1048),BASE!$Q$6:$R$17,2,FALSE))</f>
        <v/>
      </c>
      <c r="I1048" s="103"/>
      <c r="J1048" s="103"/>
      <c r="L1048" s="100"/>
    </row>
    <row r="1049" spans="2:12" x14ac:dyDescent="0.25">
      <c r="B1049" s="100" t="str">
        <f>IF(C1049="","",VLOOKUP(MONTH(C1049),BASE!$Q$6:$R$17,2,FALSE))</f>
        <v/>
      </c>
      <c r="I1049" s="103"/>
      <c r="J1049" s="103"/>
      <c r="L1049" s="100"/>
    </row>
    <row r="1050" spans="2:12" x14ac:dyDescent="0.25">
      <c r="B1050" s="100" t="str">
        <f>IF(C1050="","",VLOOKUP(MONTH(C1050),BASE!$Q$6:$R$17,2,FALSE))</f>
        <v/>
      </c>
      <c r="I1050" s="103"/>
      <c r="J1050" s="103"/>
      <c r="L1050" s="100"/>
    </row>
    <row r="1051" spans="2:12" x14ac:dyDescent="0.25">
      <c r="B1051" s="100" t="str">
        <f>IF(C1051="","",VLOOKUP(MONTH(C1051),BASE!$Q$6:$R$17,2,FALSE))</f>
        <v/>
      </c>
      <c r="I1051" s="103"/>
      <c r="J1051" s="103"/>
      <c r="L1051" s="100"/>
    </row>
    <row r="1052" spans="2:12" x14ac:dyDescent="0.25">
      <c r="B1052" s="100" t="str">
        <f>IF(C1052="","",VLOOKUP(MONTH(C1052),BASE!$Q$6:$R$17,2,FALSE))</f>
        <v/>
      </c>
      <c r="I1052" s="103"/>
      <c r="J1052" s="103"/>
      <c r="L1052" s="100"/>
    </row>
    <row r="1053" spans="2:12" x14ac:dyDescent="0.25">
      <c r="B1053" s="100" t="str">
        <f>IF(C1053="","",VLOOKUP(MONTH(C1053),BASE!$Q$6:$R$17,2,FALSE))</f>
        <v/>
      </c>
      <c r="I1053" s="103"/>
      <c r="J1053" s="103"/>
      <c r="L1053" s="100"/>
    </row>
    <row r="1054" spans="2:12" x14ac:dyDescent="0.25">
      <c r="B1054" s="100" t="str">
        <f>IF(C1054="","",VLOOKUP(MONTH(C1054),BASE!$Q$6:$R$17,2,FALSE))</f>
        <v/>
      </c>
      <c r="I1054" s="103"/>
      <c r="J1054" s="103"/>
      <c r="L1054" s="100"/>
    </row>
    <row r="1055" spans="2:12" x14ac:dyDescent="0.25">
      <c r="B1055" s="100" t="str">
        <f>IF(C1055="","",VLOOKUP(MONTH(C1055),BASE!$Q$6:$R$17,2,FALSE))</f>
        <v/>
      </c>
      <c r="I1055" s="103"/>
      <c r="J1055" s="103"/>
      <c r="L1055" s="100"/>
    </row>
    <row r="1056" spans="2:12" x14ac:dyDescent="0.25">
      <c r="B1056" s="100" t="str">
        <f>IF(C1056="","",VLOOKUP(MONTH(C1056),BASE!$Q$6:$R$17,2,FALSE))</f>
        <v/>
      </c>
      <c r="I1056" s="103"/>
      <c r="J1056" s="103"/>
      <c r="L1056" s="100"/>
    </row>
    <row r="1057" spans="2:12" x14ac:dyDescent="0.25">
      <c r="B1057" s="100" t="str">
        <f>IF(C1057="","",VLOOKUP(MONTH(C1057),BASE!$Q$6:$R$17,2,FALSE))</f>
        <v/>
      </c>
      <c r="I1057" s="103"/>
      <c r="J1057" s="103"/>
      <c r="L1057" s="100"/>
    </row>
    <row r="1058" spans="2:12" x14ac:dyDescent="0.25">
      <c r="B1058" s="100" t="str">
        <f>IF(C1058="","",VLOOKUP(MONTH(C1058),BASE!$Q$6:$R$17,2,FALSE))</f>
        <v/>
      </c>
      <c r="I1058" s="103"/>
      <c r="J1058" s="103"/>
      <c r="L1058" s="100"/>
    </row>
    <row r="1059" spans="2:12" x14ac:dyDescent="0.25">
      <c r="B1059" s="100" t="str">
        <f>IF(C1059="","",VLOOKUP(MONTH(C1059),BASE!$Q$6:$R$17,2,FALSE))</f>
        <v/>
      </c>
      <c r="I1059" s="103"/>
      <c r="J1059" s="103"/>
      <c r="L1059" s="100"/>
    </row>
    <row r="1060" spans="2:12" x14ac:dyDescent="0.25">
      <c r="B1060" s="100" t="str">
        <f>IF(C1060="","",VLOOKUP(MONTH(C1060),BASE!$Q$6:$R$17,2,FALSE))</f>
        <v/>
      </c>
      <c r="I1060" s="103"/>
      <c r="J1060" s="103"/>
      <c r="L1060" s="100"/>
    </row>
    <row r="1061" spans="2:12" x14ac:dyDescent="0.25">
      <c r="B1061" s="100" t="str">
        <f>IF(C1061="","",VLOOKUP(MONTH(C1061),BASE!$Q$6:$R$17,2,FALSE))</f>
        <v/>
      </c>
      <c r="I1061" s="103"/>
      <c r="J1061" s="103"/>
      <c r="L1061" s="100"/>
    </row>
    <row r="1062" spans="2:12" x14ac:dyDescent="0.25">
      <c r="B1062" s="100" t="str">
        <f>IF(C1062="","",VLOOKUP(MONTH(C1062),BASE!$Q$6:$R$17,2,FALSE))</f>
        <v/>
      </c>
      <c r="I1062" s="103"/>
      <c r="J1062" s="103"/>
      <c r="L1062" s="100"/>
    </row>
    <row r="1063" spans="2:12" x14ac:dyDescent="0.25">
      <c r="B1063" s="100" t="str">
        <f>IF(C1063="","",VLOOKUP(MONTH(C1063),BASE!$Q$6:$R$17,2,FALSE))</f>
        <v/>
      </c>
      <c r="I1063" s="103"/>
      <c r="J1063" s="103"/>
      <c r="L1063" s="100"/>
    </row>
    <row r="1064" spans="2:12" x14ac:dyDescent="0.25">
      <c r="B1064" s="100" t="str">
        <f>IF(C1064="","",VLOOKUP(MONTH(C1064),BASE!$Q$6:$R$17,2,FALSE))</f>
        <v/>
      </c>
      <c r="I1064" s="103"/>
      <c r="J1064" s="103"/>
      <c r="L1064" s="100"/>
    </row>
    <row r="1065" spans="2:12" x14ac:dyDescent="0.25">
      <c r="B1065" s="100" t="str">
        <f>IF(C1065="","",VLOOKUP(MONTH(C1065),BASE!$Q$6:$R$17,2,FALSE))</f>
        <v/>
      </c>
      <c r="I1065" s="103"/>
      <c r="J1065" s="103"/>
      <c r="L1065" s="100"/>
    </row>
    <row r="1066" spans="2:12" x14ac:dyDescent="0.25">
      <c r="B1066" s="100" t="str">
        <f>IF(C1066="","",VLOOKUP(MONTH(C1066),BASE!$Q$6:$R$17,2,FALSE))</f>
        <v/>
      </c>
      <c r="I1066" s="103"/>
      <c r="J1066" s="103"/>
      <c r="L1066" s="100"/>
    </row>
    <row r="1067" spans="2:12" x14ac:dyDescent="0.25">
      <c r="B1067" s="100" t="str">
        <f>IF(C1067="","",VLOOKUP(MONTH(C1067),BASE!$Q$6:$R$17,2,FALSE))</f>
        <v/>
      </c>
      <c r="I1067" s="103"/>
      <c r="J1067" s="103"/>
      <c r="L1067" s="100"/>
    </row>
    <row r="1068" spans="2:12" x14ac:dyDescent="0.25">
      <c r="B1068" s="100" t="str">
        <f>IF(C1068="","",VLOOKUP(MONTH(C1068),BASE!$Q$6:$R$17,2,FALSE))</f>
        <v/>
      </c>
      <c r="I1068" s="103"/>
      <c r="J1068" s="103"/>
      <c r="L1068" s="100"/>
    </row>
    <row r="1069" spans="2:12" x14ac:dyDescent="0.25">
      <c r="B1069" s="100" t="str">
        <f>IF(C1069="","",VLOOKUP(MONTH(C1069),BASE!$Q$6:$R$17,2,FALSE))</f>
        <v/>
      </c>
      <c r="I1069" s="103"/>
      <c r="J1069" s="103"/>
      <c r="L1069" s="100"/>
    </row>
    <row r="1070" spans="2:12" x14ac:dyDescent="0.25">
      <c r="B1070" s="100" t="str">
        <f>IF(C1070="","",VLOOKUP(MONTH(C1070),BASE!$Q$6:$R$17,2,FALSE))</f>
        <v/>
      </c>
      <c r="I1070" s="103"/>
      <c r="J1070" s="103"/>
      <c r="L1070" s="100"/>
    </row>
    <row r="1071" spans="2:12" x14ac:dyDescent="0.25">
      <c r="B1071" s="100" t="str">
        <f>IF(C1071="","",VLOOKUP(MONTH(C1071),BASE!$Q$6:$R$17,2,FALSE))</f>
        <v/>
      </c>
      <c r="I1071" s="103"/>
      <c r="J1071" s="103"/>
      <c r="L1071" s="100"/>
    </row>
    <row r="1072" spans="2:12" x14ac:dyDescent="0.25">
      <c r="B1072" s="100" t="str">
        <f>IF(C1072="","",VLOOKUP(MONTH(C1072),BASE!$Q$6:$R$17,2,FALSE))</f>
        <v/>
      </c>
      <c r="I1072" s="103"/>
      <c r="J1072" s="103"/>
      <c r="L1072" s="100"/>
    </row>
    <row r="1073" spans="2:12" x14ac:dyDescent="0.25">
      <c r="B1073" s="100" t="str">
        <f>IF(C1073="","",VLOOKUP(MONTH(C1073),BASE!$Q$6:$R$17,2,FALSE))</f>
        <v/>
      </c>
      <c r="I1073" s="103"/>
      <c r="J1073" s="103"/>
      <c r="L1073" s="100"/>
    </row>
    <row r="1074" spans="2:12" x14ac:dyDescent="0.25">
      <c r="B1074" s="100" t="str">
        <f>IF(C1074="","",VLOOKUP(MONTH(C1074),BASE!$Q$6:$R$17,2,FALSE))</f>
        <v/>
      </c>
      <c r="I1074" s="103"/>
      <c r="J1074" s="103"/>
      <c r="L1074" s="100"/>
    </row>
    <row r="1075" spans="2:12" x14ac:dyDescent="0.25">
      <c r="B1075" s="100" t="str">
        <f>IF(C1075="","",VLOOKUP(MONTH(C1075),BASE!$Q$6:$R$17,2,FALSE))</f>
        <v/>
      </c>
      <c r="I1075" s="103"/>
      <c r="J1075" s="103"/>
      <c r="L1075" s="100"/>
    </row>
    <row r="1076" spans="2:12" x14ac:dyDescent="0.25">
      <c r="B1076" s="100" t="str">
        <f>IF(C1076="","",VLOOKUP(MONTH(C1076),BASE!$Q$6:$R$17,2,FALSE))</f>
        <v/>
      </c>
      <c r="I1076" s="103"/>
      <c r="J1076" s="103"/>
      <c r="L1076" s="100"/>
    </row>
    <row r="1077" spans="2:12" x14ac:dyDescent="0.25">
      <c r="B1077" s="100" t="str">
        <f>IF(C1077="","",VLOOKUP(MONTH(C1077),BASE!$Q$6:$R$17,2,FALSE))</f>
        <v/>
      </c>
      <c r="I1077" s="103"/>
      <c r="J1077" s="103"/>
      <c r="L1077" s="100"/>
    </row>
    <row r="1078" spans="2:12" x14ac:dyDescent="0.25">
      <c r="B1078" s="100" t="str">
        <f>IF(C1078="","",VLOOKUP(MONTH(C1078),BASE!$Q$6:$R$17,2,FALSE))</f>
        <v/>
      </c>
      <c r="I1078" s="103"/>
      <c r="J1078" s="103"/>
      <c r="L1078" s="100"/>
    </row>
    <row r="1079" spans="2:12" x14ac:dyDescent="0.25">
      <c r="B1079" s="100" t="str">
        <f>IF(C1079="","",VLOOKUP(MONTH(C1079),BASE!$Q$6:$R$17,2,FALSE))</f>
        <v/>
      </c>
      <c r="I1079" s="103"/>
      <c r="J1079" s="103"/>
      <c r="L1079" s="100"/>
    </row>
    <row r="1080" spans="2:12" x14ac:dyDescent="0.25">
      <c r="B1080" s="100" t="str">
        <f>IF(C1080="","",VLOOKUP(MONTH(C1080),BASE!$Q$6:$R$17,2,FALSE))</f>
        <v/>
      </c>
      <c r="I1080" s="103"/>
      <c r="J1080" s="103"/>
      <c r="L1080" s="100"/>
    </row>
    <row r="1081" spans="2:12" x14ac:dyDescent="0.25">
      <c r="B1081" s="100" t="str">
        <f>IF(C1081="","",VLOOKUP(MONTH(C1081),BASE!$Q$6:$R$17,2,FALSE))</f>
        <v/>
      </c>
      <c r="I1081" s="103"/>
      <c r="J1081" s="103"/>
      <c r="L1081" s="100"/>
    </row>
    <row r="1082" spans="2:12" x14ac:dyDescent="0.25">
      <c r="B1082" s="100" t="str">
        <f>IF(C1082="","",VLOOKUP(MONTH(C1082),BASE!$Q$6:$R$17,2,FALSE))</f>
        <v/>
      </c>
      <c r="I1082" s="103"/>
      <c r="J1082" s="103"/>
      <c r="L1082" s="100"/>
    </row>
    <row r="1083" spans="2:12" x14ac:dyDescent="0.25">
      <c r="B1083" s="100" t="str">
        <f>IF(C1083="","",VLOOKUP(MONTH(C1083),BASE!$Q$6:$R$17,2,FALSE))</f>
        <v/>
      </c>
      <c r="I1083" s="103"/>
      <c r="J1083" s="103"/>
      <c r="L1083" s="100"/>
    </row>
    <row r="1084" spans="2:12" x14ac:dyDescent="0.25">
      <c r="B1084" s="100" t="str">
        <f>IF(C1084="","",VLOOKUP(MONTH(C1084),BASE!$Q$6:$R$17,2,FALSE))</f>
        <v/>
      </c>
      <c r="I1084" s="103"/>
      <c r="J1084" s="103"/>
      <c r="L1084" s="100"/>
    </row>
    <row r="1085" spans="2:12" x14ac:dyDescent="0.25">
      <c r="B1085" s="100" t="str">
        <f>IF(C1085="","",VLOOKUP(MONTH(C1085),BASE!$Q$6:$R$17,2,FALSE))</f>
        <v/>
      </c>
      <c r="I1085" s="103"/>
      <c r="J1085" s="103"/>
      <c r="L1085" s="100"/>
    </row>
  </sheetData>
  <sheetProtection insertColumns="0" insertRows="0" deleteColumns="0" deleteRows="0"/>
  <customSheetViews>
    <customSheetView guid="{68D975E7-2D6B-4774-9785-FDC66DC8FF59}">
      <pane ySplit="5" topLeftCell="A6" activePane="bottomLeft" state="frozen"/>
      <selection pane="bottomLeft" activeCell="E18" sqref="E18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1">
    <mergeCell ref="B3:M3"/>
  </mergeCells>
  <dataValidations count="2">
    <dataValidation type="list" allowBlank="1" showInputMessage="1" showErrorMessage="1" sqref="L5:L609 K5:K608">
      <formula1>TYPEDEP</formula1>
    </dataValidation>
    <dataValidation type="list" allowBlank="1" showInputMessage="1" showErrorMessage="1" sqref="M5:M608">
      <formula1>NATURE</formula1>
    </dataValidation>
  </dataValidations>
  <pageMargins left="0.7" right="0.7" top="0.75" bottom="0.75" header="0.3" footer="0.3"/>
  <pageSetup paperSize="9" orientation="portrait" horizontalDpi="4294967295" verticalDpi="4294967295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I29"/>
  <sheetViews>
    <sheetView zoomScale="70" zoomScaleNormal="70" workbookViewId="0">
      <selection activeCell="E18" sqref="E18"/>
    </sheetView>
  </sheetViews>
  <sheetFormatPr baseColWidth="10" defaultRowHeight="15" x14ac:dyDescent="0.25"/>
  <cols>
    <col min="1" max="1" width="11.42578125" style="30"/>
    <col min="2" max="2" width="12.42578125" style="30" bestFit="1" customWidth="1"/>
    <col min="3" max="3" width="16.85546875" style="30" bestFit="1" customWidth="1"/>
    <col min="4" max="4" width="11.42578125" style="30"/>
    <col min="5" max="5" width="12.85546875" style="30" customWidth="1"/>
    <col min="6" max="6" width="24.42578125" style="30" customWidth="1"/>
    <col min="7" max="7" width="75.7109375" style="30" bestFit="1" customWidth="1"/>
    <col min="8" max="9" width="22.5703125" style="30" bestFit="1" customWidth="1"/>
    <col min="10" max="16384" width="11.42578125" style="30"/>
  </cols>
  <sheetData>
    <row r="2" spans="2:9" ht="15.75" x14ac:dyDescent="0.25">
      <c r="B2" s="32"/>
      <c r="C2" s="32"/>
      <c r="D2" s="32"/>
      <c r="E2" s="32"/>
      <c r="F2" s="33"/>
      <c r="G2" s="32"/>
      <c r="H2" s="34" t="s">
        <v>471</v>
      </c>
      <c r="I2" s="35"/>
    </row>
    <row r="3" spans="2:9" ht="15.75" x14ac:dyDescent="0.25">
      <c r="B3" s="135" t="s">
        <v>445</v>
      </c>
      <c r="C3" s="135"/>
      <c r="D3" s="135"/>
      <c r="E3" s="135"/>
      <c r="F3" s="135"/>
      <c r="G3" s="135"/>
      <c r="H3" s="135"/>
      <c r="I3" s="135"/>
    </row>
    <row r="4" spans="2:9" ht="15.75" x14ac:dyDescent="0.25">
      <c r="B4" s="136" t="s">
        <v>472</v>
      </c>
      <c r="C4" s="137"/>
      <c r="D4" s="137"/>
      <c r="E4" s="137"/>
      <c r="F4" s="137"/>
      <c r="G4" s="138"/>
      <c r="H4" s="131"/>
      <c r="I4" s="131"/>
    </row>
    <row r="5" spans="2:9" ht="15.75" x14ac:dyDescent="0.25">
      <c r="B5" s="139" t="s">
        <v>473</v>
      </c>
      <c r="C5" s="140"/>
      <c r="D5" s="140"/>
      <c r="E5" s="140"/>
      <c r="F5" s="140"/>
      <c r="G5" s="141"/>
      <c r="H5" s="131">
        <f>+H27</f>
        <v>0</v>
      </c>
      <c r="I5" s="131"/>
    </row>
    <row r="6" spans="2:9" ht="15.75" x14ac:dyDescent="0.25">
      <c r="B6" s="139" t="s">
        <v>474</v>
      </c>
      <c r="C6" s="140"/>
      <c r="D6" s="140"/>
      <c r="E6" s="140"/>
      <c r="F6" s="140"/>
      <c r="G6" s="141"/>
      <c r="H6" s="131">
        <f>+I27</f>
        <v>0</v>
      </c>
      <c r="I6" s="131"/>
    </row>
    <row r="7" spans="2:9" ht="15.75" x14ac:dyDescent="0.25">
      <c r="B7" s="128" t="s">
        <v>475</v>
      </c>
      <c r="C7" s="129"/>
      <c r="D7" s="129"/>
      <c r="E7" s="129"/>
      <c r="F7" s="129"/>
      <c r="G7" s="130"/>
      <c r="H7" s="131">
        <f>+H4+H5-H6</f>
        <v>0</v>
      </c>
      <c r="I7" s="131"/>
    </row>
    <row r="8" spans="2:9" ht="15.75" x14ac:dyDescent="0.25">
      <c r="B8" s="32"/>
      <c r="C8" s="32"/>
      <c r="D8" s="32"/>
      <c r="E8" s="32"/>
      <c r="F8" s="32"/>
      <c r="G8" s="32"/>
      <c r="H8" s="32"/>
      <c r="I8" s="32"/>
    </row>
    <row r="9" spans="2:9" ht="15.75" x14ac:dyDescent="0.25">
      <c r="B9" s="36" t="s">
        <v>0</v>
      </c>
      <c r="C9" s="36" t="s">
        <v>476</v>
      </c>
      <c r="D9" s="37" t="s">
        <v>12</v>
      </c>
      <c r="E9" s="37" t="s">
        <v>16</v>
      </c>
      <c r="F9" s="37" t="s">
        <v>477</v>
      </c>
      <c r="G9" s="36" t="s">
        <v>478</v>
      </c>
      <c r="H9" s="38" t="s">
        <v>479</v>
      </c>
      <c r="I9" s="38" t="s">
        <v>480</v>
      </c>
    </row>
    <row r="10" spans="2:9" ht="15.75" x14ac:dyDescent="0.25">
      <c r="B10" s="39"/>
      <c r="C10" s="40"/>
      <c r="D10" s="40"/>
      <c r="E10" s="40"/>
      <c r="F10" s="40"/>
      <c r="G10" s="41"/>
      <c r="H10" s="42"/>
      <c r="I10" s="43"/>
    </row>
    <row r="11" spans="2:9" ht="15.75" x14ac:dyDescent="0.25">
      <c r="B11" s="39"/>
      <c r="C11" s="40"/>
      <c r="D11" s="40"/>
      <c r="E11" s="40"/>
      <c r="F11" s="40"/>
      <c r="G11" s="41"/>
      <c r="H11" s="42"/>
      <c r="I11" s="43"/>
    </row>
    <row r="12" spans="2:9" ht="15.75" x14ac:dyDescent="0.25">
      <c r="B12" s="39"/>
      <c r="C12" s="40"/>
      <c r="D12" s="40"/>
      <c r="E12" s="40"/>
      <c r="F12" s="40"/>
      <c r="G12" s="41"/>
      <c r="H12" s="42"/>
      <c r="I12" s="43"/>
    </row>
    <row r="13" spans="2:9" ht="15.75" x14ac:dyDescent="0.25">
      <c r="B13" s="39"/>
      <c r="C13" s="40"/>
      <c r="D13" s="40"/>
      <c r="E13" s="40"/>
      <c r="F13" s="40"/>
      <c r="G13" s="41"/>
      <c r="H13" s="42"/>
      <c r="I13" s="43"/>
    </row>
    <row r="14" spans="2:9" ht="15.75" x14ac:dyDescent="0.25">
      <c r="B14" s="39"/>
      <c r="C14" s="40"/>
      <c r="D14" s="40"/>
      <c r="E14" s="40"/>
      <c r="F14" s="40"/>
      <c r="G14" s="41"/>
      <c r="H14" s="42"/>
      <c r="I14" s="43"/>
    </row>
    <row r="15" spans="2:9" ht="15.75" x14ac:dyDescent="0.25">
      <c r="B15" s="39"/>
      <c r="C15" s="40"/>
      <c r="D15" s="40"/>
      <c r="E15" s="40"/>
      <c r="F15" s="40"/>
      <c r="G15" s="41"/>
      <c r="H15" s="42"/>
      <c r="I15" s="43"/>
    </row>
    <row r="16" spans="2:9" ht="15.75" x14ac:dyDescent="0.25">
      <c r="B16" s="39"/>
      <c r="C16" s="40"/>
      <c r="D16" s="40"/>
      <c r="E16" s="40"/>
      <c r="F16" s="40"/>
      <c r="G16" s="41"/>
      <c r="H16" s="42"/>
      <c r="I16" s="43"/>
    </row>
    <row r="17" spans="2:9" ht="15.75" x14ac:dyDescent="0.25">
      <c r="B17" s="39"/>
      <c r="C17" s="40"/>
      <c r="D17" s="40"/>
      <c r="E17" s="40"/>
      <c r="F17" s="40"/>
      <c r="G17" s="41"/>
      <c r="H17" s="42"/>
      <c r="I17" s="43"/>
    </row>
    <row r="18" spans="2:9" ht="15.75" x14ac:dyDescent="0.25">
      <c r="B18" s="39"/>
      <c r="C18" s="40"/>
      <c r="D18" s="40"/>
      <c r="E18" s="40"/>
      <c r="F18" s="40"/>
      <c r="G18" s="41"/>
      <c r="H18" s="42"/>
      <c r="I18" s="43"/>
    </row>
    <row r="19" spans="2:9" ht="15.75" x14ac:dyDescent="0.25">
      <c r="B19" s="39"/>
      <c r="C19" s="44"/>
      <c r="D19" s="44"/>
      <c r="E19" s="44"/>
      <c r="F19" s="44"/>
      <c r="G19" s="44"/>
      <c r="H19" s="42"/>
      <c r="I19" s="43"/>
    </row>
    <row r="20" spans="2:9" ht="15.75" x14ac:dyDescent="0.25">
      <c r="B20" s="39"/>
      <c r="C20" s="44"/>
      <c r="D20" s="44"/>
      <c r="E20" s="44"/>
      <c r="F20" s="44"/>
      <c r="G20" s="44"/>
      <c r="H20" s="42"/>
      <c r="I20" s="43"/>
    </row>
    <row r="21" spans="2:9" ht="15.75" x14ac:dyDescent="0.25">
      <c r="B21" s="39"/>
      <c r="C21" s="44"/>
      <c r="D21" s="44"/>
      <c r="E21" s="44"/>
      <c r="F21" s="44"/>
      <c r="G21" s="44"/>
      <c r="H21" s="42"/>
      <c r="I21" s="43"/>
    </row>
    <row r="22" spans="2:9" ht="15.75" x14ac:dyDescent="0.25">
      <c r="B22" s="39"/>
      <c r="C22" s="44"/>
      <c r="D22" s="44"/>
      <c r="E22" s="44"/>
      <c r="F22" s="44"/>
      <c r="G22" s="44"/>
      <c r="H22" s="42"/>
      <c r="I22" s="43"/>
    </row>
    <row r="23" spans="2:9" ht="15.75" x14ac:dyDescent="0.25">
      <c r="B23" s="39"/>
      <c r="C23" s="44"/>
      <c r="D23" s="44"/>
      <c r="E23" s="44"/>
      <c r="F23" s="44"/>
      <c r="G23" s="44"/>
      <c r="H23" s="42"/>
      <c r="I23" s="43"/>
    </row>
    <row r="24" spans="2:9" ht="15.75" x14ac:dyDescent="0.25">
      <c r="B24" s="39"/>
      <c r="C24" s="44"/>
      <c r="D24" s="44"/>
      <c r="E24" s="44"/>
      <c r="F24" s="44"/>
      <c r="G24" s="44"/>
      <c r="H24" s="42"/>
      <c r="I24" s="43"/>
    </row>
    <row r="25" spans="2:9" ht="15.75" x14ac:dyDescent="0.25">
      <c r="B25" s="39"/>
      <c r="C25" s="44"/>
      <c r="D25" s="44"/>
      <c r="E25" s="44"/>
      <c r="F25" s="44"/>
      <c r="G25" s="44"/>
      <c r="H25" s="42"/>
      <c r="I25" s="43"/>
    </row>
    <row r="26" spans="2:9" ht="15.75" x14ac:dyDescent="0.25">
      <c r="B26" s="39"/>
      <c r="C26" s="44"/>
      <c r="D26" s="44"/>
      <c r="E26" s="44"/>
      <c r="F26" s="44"/>
      <c r="G26" s="44"/>
      <c r="H26" s="42"/>
      <c r="I26" s="43"/>
    </row>
    <row r="27" spans="2:9" ht="15.75" x14ac:dyDescent="0.25">
      <c r="B27" s="132" t="s">
        <v>462</v>
      </c>
      <c r="C27" s="133"/>
      <c r="D27" s="133"/>
      <c r="E27" s="133"/>
      <c r="F27" s="133"/>
      <c r="G27" s="134"/>
      <c r="H27" s="45">
        <f>SUM(H10:H26)</f>
        <v>0</v>
      </c>
      <c r="I27" s="45">
        <f>SUM(I10:I26)</f>
        <v>0</v>
      </c>
    </row>
    <row r="28" spans="2:9" ht="15.75" x14ac:dyDescent="0.25">
      <c r="B28" s="32"/>
      <c r="C28" s="32"/>
      <c r="D28" s="32"/>
      <c r="E28" s="32"/>
      <c r="F28" s="32"/>
      <c r="G28" s="32"/>
      <c r="H28" s="32"/>
      <c r="I28" s="32"/>
    </row>
    <row r="29" spans="2:9" ht="15.75" x14ac:dyDescent="0.25">
      <c r="B29" s="46" t="s">
        <v>481</v>
      </c>
      <c r="C29" s="32"/>
      <c r="D29" s="32"/>
      <c r="E29" s="32"/>
      <c r="F29" s="32"/>
      <c r="G29" s="32"/>
      <c r="H29" s="32"/>
      <c r="I29" s="47" t="s">
        <v>482</v>
      </c>
    </row>
  </sheetData>
  <customSheetViews>
    <customSheetView guid="{68D975E7-2D6B-4774-9785-FDC66DC8FF59}" scale="70">
      <selection activeCell="E18" sqref="E18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10">
    <mergeCell ref="B7:G7"/>
    <mergeCell ref="H7:I7"/>
    <mergeCell ref="B27:G27"/>
    <mergeCell ref="B3:I3"/>
    <mergeCell ref="B4:G4"/>
    <mergeCell ref="H4:I4"/>
    <mergeCell ref="B5:G5"/>
    <mergeCell ref="H5:I5"/>
    <mergeCell ref="B6:G6"/>
    <mergeCell ref="H6:I6"/>
  </mergeCells>
  <pageMargins left="0.7" right="0.7" top="0.75" bottom="0.75" header="0.3" footer="0.3"/>
  <pageSetup paperSize="9" orientation="portrait" horizontalDpi="4294967295" verticalDpi="4294967295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I19"/>
  <sheetViews>
    <sheetView zoomScale="70" zoomScaleNormal="70" workbookViewId="0">
      <selection activeCell="E18" sqref="E18"/>
    </sheetView>
  </sheetViews>
  <sheetFormatPr baseColWidth="10" defaultRowHeight="15" x14ac:dyDescent="0.25"/>
  <cols>
    <col min="1" max="1" width="11.42578125" style="1"/>
    <col min="2" max="2" width="12.42578125" style="1" bestFit="1" customWidth="1"/>
    <col min="3" max="3" width="16.85546875" style="1" bestFit="1" customWidth="1"/>
    <col min="4" max="4" width="11.42578125" style="1"/>
    <col min="5" max="5" width="12.85546875" style="1" customWidth="1"/>
    <col min="6" max="6" width="11.42578125" style="1"/>
    <col min="7" max="7" width="75.7109375" style="1" bestFit="1" customWidth="1"/>
    <col min="8" max="9" width="22.5703125" style="1" bestFit="1" customWidth="1"/>
    <col min="10" max="16384" width="11.42578125" style="1"/>
  </cols>
  <sheetData>
    <row r="1" spans="2:9" ht="15.75" x14ac:dyDescent="0.25">
      <c r="B1" s="32"/>
      <c r="C1" s="32"/>
      <c r="D1" s="32"/>
      <c r="E1" s="32"/>
      <c r="F1" s="33"/>
      <c r="G1" s="32"/>
      <c r="H1" s="34" t="s">
        <v>471</v>
      </c>
      <c r="I1" s="35"/>
    </row>
    <row r="2" spans="2:9" ht="15.75" x14ac:dyDescent="0.25">
      <c r="B2" s="135" t="s">
        <v>483</v>
      </c>
      <c r="C2" s="135"/>
      <c r="D2" s="135"/>
      <c r="E2" s="135"/>
      <c r="F2" s="135"/>
      <c r="G2" s="135"/>
      <c r="H2" s="135"/>
      <c r="I2" s="135"/>
    </row>
    <row r="3" spans="2:9" ht="15.75" x14ac:dyDescent="0.25">
      <c r="B3" s="136" t="s">
        <v>472</v>
      </c>
      <c r="C3" s="137"/>
      <c r="D3" s="137"/>
      <c r="E3" s="137"/>
      <c r="F3" s="137"/>
      <c r="G3" s="138"/>
      <c r="H3" s="131"/>
      <c r="I3" s="131"/>
    </row>
    <row r="4" spans="2:9" ht="15.75" x14ac:dyDescent="0.25">
      <c r="B4" s="139" t="s">
        <v>473</v>
      </c>
      <c r="C4" s="140"/>
      <c r="D4" s="140"/>
      <c r="E4" s="140"/>
      <c r="F4" s="140"/>
      <c r="G4" s="141"/>
      <c r="H4" s="131">
        <f>+H17</f>
        <v>0</v>
      </c>
      <c r="I4" s="131"/>
    </row>
    <row r="5" spans="2:9" ht="15.75" x14ac:dyDescent="0.25">
      <c r="B5" s="139" t="s">
        <v>474</v>
      </c>
      <c r="C5" s="140"/>
      <c r="D5" s="140"/>
      <c r="E5" s="140"/>
      <c r="F5" s="140"/>
      <c r="G5" s="141"/>
      <c r="H5" s="131">
        <f>+I17</f>
        <v>0</v>
      </c>
      <c r="I5" s="131"/>
    </row>
    <row r="6" spans="2:9" ht="15.75" x14ac:dyDescent="0.25">
      <c r="B6" s="128" t="s">
        <v>475</v>
      </c>
      <c r="C6" s="129"/>
      <c r="D6" s="129"/>
      <c r="E6" s="129"/>
      <c r="F6" s="129"/>
      <c r="G6" s="130"/>
      <c r="H6" s="131">
        <f>+H3+H4-H5</f>
        <v>0</v>
      </c>
      <c r="I6" s="131"/>
    </row>
    <row r="7" spans="2:9" ht="15.75" x14ac:dyDescent="0.25">
      <c r="B7" s="32"/>
      <c r="C7" s="32"/>
      <c r="D7" s="32"/>
      <c r="E7" s="32"/>
      <c r="F7" s="32"/>
      <c r="G7" s="32"/>
      <c r="H7" s="32"/>
      <c r="I7" s="32"/>
    </row>
    <row r="8" spans="2:9" ht="31.5" x14ac:dyDescent="0.25">
      <c r="B8" s="36" t="s">
        <v>0</v>
      </c>
      <c r="C8" s="36" t="s">
        <v>476</v>
      </c>
      <c r="D8" s="37" t="s">
        <v>12</v>
      </c>
      <c r="E8" s="37" t="s">
        <v>16</v>
      </c>
      <c r="F8" s="37" t="s">
        <v>477</v>
      </c>
      <c r="G8" s="36" t="s">
        <v>478</v>
      </c>
      <c r="H8" s="38" t="s">
        <v>479</v>
      </c>
      <c r="I8" s="38" t="s">
        <v>480</v>
      </c>
    </row>
    <row r="9" spans="2:9" ht="15.75" x14ac:dyDescent="0.25">
      <c r="B9" s="39"/>
      <c r="C9" s="40"/>
      <c r="D9" s="40"/>
      <c r="E9" s="40"/>
      <c r="F9" s="40"/>
      <c r="G9" s="41"/>
      <c r="H9" s="42"/>
      <c r="I9" s="43"/>
    </row>
    <row r="10" spans="2:9" ht="15.75" x14ac:dyDescent="0.25">
      <c r="B10" s="39"/>
      <c r="C10" s="40"/>
      <c r="D10" s="40"/>
      <c r="E10" s="40"/>
      <c r="F10" s="40"/>
      <c r="G10" s="41"/>
      <c r="H10" s="42"/>
      <c r="I10" s="43"/>
    </row>
    <row r="11" spans="2:9" ht="15.75" x14ac:dyDescent="0.25">
      <c r="B11" s="39"/>
      <c r="C11" s="44"/>
      <c r="D11" s="44"/>
      <c r="E11" s="44"/>
      <c r="F11" s="44"/>
      <c r="G11" s="44"/>
      <c r="H11" s="42"/>
      <c r="I11" s="43"/>
    </row>
    <row r="12" spans="2:9" ht="15.75" x14ac:dyDescent="0.25">
      <c r="B12" s="39"/>
      <c r="C12" s="44"/>
      <c r="D12" s="44"/>
      <c r="E12" s="44"/>
      <c r="F12" s="44"/>
      <c r="G12" s="44"/>
      <c r="H12" s="42"/>
      <c r="I12" s="43"/>
    </row>
    <row r="13" spans="2:9" ht="15.75" x14ac:dyDescent="0.25">
      <c r="B13" s="39"/>
      <c r="C13" s="44"/>
      <c r="D13" s="44"/>
      <c r="E13" s="44"/>
      <c r="F13" s="44"/>
      <c r="G13" s="44"/>
      <c r="H13" s="42"/>
      <c r="I13" s="43"/>
    </row>
    <row r="14" spans="2:9" ht="15.75" x14ac:dyDescent="0.25">
      <c r="B14" s="39"/>
      <c r="C14" s="44"/>
      <c r="D14" s="44"/>
      <c r="E14" s="44"/>
      <c r="F14" s="44"/>
      <c r="G14" s="44"/>
      <c r="H14" s="42"/>
      <c r="I14" s="43"/>
    </row>
    <row r="15" spans="2:9" ht="15.75" x14ac:dyDescent="0.25">
      <c r="B15" s="39"/>
      <c r="C15" s="44"/>
      <c r="D15" s="44"/>
      <c r="E15" s="44"/>
      <c r="F15" s="44"/>
      <c r="G15" s="44"/>
      <c r="H15" s="42"/>
      <c r="I15" s="43"/>
    </row>
    <row r="16" spans="2:9" ht="15.75" x14ac:dyDescent="0.25">
      <c r="B16" s="39"/>
      <c r="C16" s="44"/>
      <c r="D16" s="44"/>
      <c r="E16" s="44"/>
      <c r="F16" s="44"/>
      <c r="G16" s="44"/>
      <c r="H16" s="42"/>
      <c r="I16" s="43"/>
    </row>
    <row r="17" spans="2:9" ht="15.75" x14ac:dyDescent="0.25">
      <c r="B17" s="132" t="s">
        <v>462</v>
      </c>
      <c r="C17" s="133"/>
      <c r="D17" s="133"/>
      <c r="E17" s="133"/>
      <c r="F17" s="133"/>
      <c r="G17" s="134"/>
      <c r="H17" s="45">
        <f>SUM(H9:H16)</f>
        <v>0</v>
      </c>
      <c r="I17" s="45">
        <f>SUM(I9:I16)</f>
        <v>0</v>
      </c>
    </row>
    <row r="18" spans="2:9" ht="15.75" x14ac:dyDescent="0.25">
      <c r="B18" s="32"/>
      <c r="C18" s="32"/>
      <c r="D18" s="32"/>
      <c r="E18" s="32"/>
      <c r="F18" s="32"/>
      <c r="G18" s="32"/>
      <c r="H18" s="32"/>
      <c r="I18" s="32"/>
    </row>
    <row r="19" spans="2:9" ht="15.75" x14ac:dyDescent="0.25">
      <c r="B19" s="46" t="s">
        <v>481</v>
      </c>
      <c r="C19" s="32"/>
      <c r="D19" s="32"/>
      <c r="E19" s="32"/>
      <c r="F19" s="32"/>
      <c r="G19" s="32"/>
      <c r="H19" s="32"/>
      <c r="I19" s="47" t="s">
        <v>482</v>
      </c>
    </row>
  </sheetData>
  <customSheetViews>
    <customSheetView guid="{68D975E7-2D6B-4774-9785-FDC66DC8FF59}" scale="70">
      <selection activeCell="E18" sqref="E18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10">
    <mergeCell ref="B6:G6"/>
    <mergeCell ref="H6:I6"/>
    <mergeCell ref="B17:G17"/>
    <mergeCell ref="B2:I2"/>
    <mergeCell ref="B3:G3"/>
    <mergeCell ref="H3:I3"/>
    <mergeCell ref="B4:G4"/>
    <mergeCell ref="H4:I4"/>
    <mergeCell ref="B5:G5"/>
    <mergeCell ref="H5:I5"/>
  </mergeCells>
  <pageMargins left="0.7" right="0.7" top="0.75" bottom="0.75" header="0.3" footer="0.3"/>
  <pageSetup paperSize="9" orientation="portrait" horizontalDpi="4294967295" verticalDpi="4294967295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I19"/>
  <sheetViews>
    <sheetView zoomScale="80" zoomScaleNormal="80" workbookViewId="0">
      <selection activeCell="E18" sqref="E18"/>
    </sheetView>
  </sheetViews>
  <sheetFormatPr baseColWidth="10" defaultRowHeight="15" x14ac:dyDescent="0.25"/>
  <cols>
    <col min="1" max="1" width="11.42578125" style="1"/>
    <col min="2" max="2" width="12.42578125" style="1" bestFit="1" customWidth="1"/>
    <col min="3" max="3" width="16.85546875" style="1" bestFit="1" customWidth="1"/>
    <col min="4" max="4" width="11.42578125" style="1"/>
    <col min="5" max="5" width="12.85546875" style="1" customWidth="1"/>
    <col min="6" max="6" width="11.42578125" style="1"/>
    <col min="7" max="7" width="75.7109375" style="1" bestFit="1" customWidth="1"/>
    <col min="8" max="9" width="22.5703125" style="1" bestFit="1" customWidth="1"/>
    <col min="10" max="16384" width="11.42578125" style="1"/>
  </cols>
  <sheetData>
    <row r="1" spans="2:9" ht="15.75" x14ac:dyDescent="0.25">
      <c r="B1" s="32"/>
      <c r="C1" s="32"/>
      <c r="D1" s="32"/>
      <c r="E1" s="32"/>
      <c r="F1" s="33"/>
      <c r="G1" s="32"/>
      <c r="H1" s="34" t="s">
        <v>471</v>
      </c>
      <c r="I1" s="35"/>
    </row>
    <row r="2" spans="2:9" ht="15.75" x14ac:dyDescent="0.25">
      <c r="B2" s="135" t="s">
        <v>484</v>
      </c>
      <c r="C2" s="135"/>
      <c r="D2" s="135"/>
      <c r="E2" s="135"/>
      <c r="F2" s="135"/>
      <c r="G2" s="135"/>
      <c r="H2" s="135"/>
      <c r="I2" s="135"/>
    </row>
    <row r="3" spans="2:9" ht="15.75" x14ac:dyDescent="0.25">
      <c r="B3" s="136" t="s">
        <v>472</v>
      </c>
      <c r="C3" s="137"/>
      <c r="D3" s="137"/>
      <c r="E3" s="137"/>
      <c r="F3" s="137"/>
      <c r="G3" s="138"/>
      <c r="H3" s="131"/>
      <c r="I3" s="131"/>
    </row>
    <row r="4" spans="2:9" ht="15.75" x14ac:dyDescent="0.25">
      <c r="B4" s="139" t="s">
        <v>473</v>
      </c>
      <c r="C4" s="140"/>
      <c r="D4" s="140"/>
      <c r="E4" s="140"/>
      <c r="F4" s="140"/>
      <c r="G4" s="141"/>
      <c r="H4" s="131">
        <f>+H17</f>
        <v>0</v>
      </c>
      <c r="I4" s="131"/>
    </row>
    <row r="5" spans="2:9" ht="15.75" x14ac:dyDescent="0.25">
      <c r="B5" s="139" t="s">
        <v>474</v>
      </c>
      <c r="C5" s="140"/>
      <c r="D5" s="140"/>
      <c r="E5" s="140"/>
      <c r="F5" s="140"/>
      <c r="G5" s="141"/>
      <c r="H5" s="131">
        <f>+I17</f>
        <v>0</v>
      </c>
      <c r="I5" s="131"/>
    </row>
    <row r="6" spans="2:9" ht="15.75" x14ac:dyDescent="0.25">
      <c r="B6" s="128" t="s">
        <v>475</v>
      </c>
      <c r="C6" s="129"/>
      <c r="D6" s="129"/>
      <c r="E6" s="129"/>
      <c r="F6" s="129"/>
      <c r="G6" s="130"/>
      <c r="H6" s="131">
        <f>+H3+H4-H5</f>
        <v>0</v>
      </c>
      <c r="I6" s="131"/>
    </row>
    <row r="7" spans="2:9" ht="15.75" x14ac:dyDescent="0.25">
      <c r="B7" s="32"/>
      <c r="C7" s="32"/>
      <c r="D7" s="32"/>
      <c r="E7" s="32"/>
      <c r="F7" s="32"/>
      <c r="G7" s="32"/>
      <c r="H7" s="32"/>
      <c r="I7" s="32"/>
    </row>
    <row r="8" spans="2:9" ht="31.5" x14ac:dyDescent="0.25">
      <c r="B8" s="36" t="s">
        <v>0</v>
      </c>
      <c r="C8" s="36" t="s">
        <v>476</v>
      </c>
      <c r="D8" s="37" t="s">
        <v>12</v>
      </c>
      <c r="E8" s="37" t="s">
        <v>16</v>
      </c>
      <c r="F8" s="37" t="s">
        <v>477</v>
      </c>
      <c r="G8" s="36" t="s">
        <v>478</v>
      </c>
      <c r="H8" s="38" t="s">
        <v>479</v>
      </c>
      <c r="I8" s="38" t="s">
        <v>480</v>
      </c>
    </row>
    <row r="9" spans="2:9" ht="15.75" x14ac:dyDescent="0.25">
      <c r="B9" s="39"/>
      <c r="C9" s="40"/>
      <c r="D9" s="40"/>
      <c r="E9" s="40"/>
      <c r="F9" s="40"/>
      <c r="G9" s="41"/>
      <c r="H9" s="42"/>
      <c r="I9" s="43"/>
    </row>
    <row r="10" spans="2:9" ht="15.75" x14ac:dyDescent="0.25">
      <c r="B10" s="39"/>
      <c r="C10" s="40"/>
      <c r="D10" s="40"/>
      <c r="E10" s="40"/>
      <c r="F10" s="40"/>
      <c r="G10" s="41"/>
      <c r="H10" s="42"/>
      <c r="I10" s="43"/>
    </row>
    <row r="11" spans="2:9" ht="15.75" x14ac:dyDescent="0.25">
      <c r="B11" s="39"/>
      <c r="C11" s="44"/>
      <c r="D11" s="44"/>
      <c r="E11" s="44"/>
      <c r="F11" s="44"/>
      <c r="G11" s="44"/>
      <c r="H11" s="42"/>
      <c r="I11" s="43"/>
    </row>
    <row r="12" spans="2:9" ht="15.75" x14ac:dyDescent="0.25">
      <c r="B12" s="39"/>
      <c r="C12" s="44"/>
      <c r="D12" s="44"/>
      <c r="E12" s="44"/>
      <c r="F12" s="44"/>
      <c r="G12" s="44"/>
      <c r="H12" s="42"/>
      <c r="I12" s="43"/>
    </row>
    <row r="13" spans="2:9" ht="15.75" x14ac:dyDescent="0.25">
      <c r="B13" s="39"/>
      <c r="C13" s="44"/>
      <c r="D13" s="44"/>
      <c r="E13" s="44"/>
      <c r="F13" s="44"/>
      <c r="G13" s="44"/>
      <c r="H13" s="42"/>
      <c r="I13" s="43"/>
    </row>
    <row r="14" spans="2:9" ht="15.75" x14ac:dyDescent="0.25">
      <c r="B14" s="39"/>
      <c r="C14" s="44"/>
      <c r="D14" s="44"/>
      <c r="E14" s="44"/>
      <c r="F14" s="44"/>
      <c r="G14" s="44"/>
      <c r="H14" s="42"/>
      <c r="I14" s="43"/>
    </row>
    <row r="15" spans="2:9" ht="15.75" x14ac:dyDescent="0.25">
      <c r="B15" s="39"/>
      <c r="C15" s="44"/>
      <c r="D15" s="44"/>
      <c r="E15" s="44"/>
      <c r="F15" s="44"/>
      <c r="G15" s="44"/>
      <c r="H15" s="42"/>
      <c r="I15" s="43"/>
    </row>
    <row r="16" spans="2:9" ht="15.75" x14ac:dyDescent="0.25">
      <c r="B16" s="39"/>
      <c r="C16" s="44"/>
      <c r="D16" s="44"/>
      <c r="E16" s="44"/>
      <c r="F16" s="44"/>
      <c r="G16" s="44"/>
      <c r="H16" s="42"/>
      <c r="I16" s="43"/>
    </row>
    <row r="17" spans="2:9" ht="15.75" x14ac:dyDescent="0.25">
      <c r="B17" s="132" t="s">
        <v>462</v>
      </c>
      <c r="C17" s="133"/>
      <c r="D17" s="133"/>
      <c r="E17" s="133"/>
      <c r="F17" s="133"/>
      <c r="G17" s="134"/>
      <c r="H17" s="45">
        <f>SUM(H9:H16)</f>
        <v>0</v>
      </c>
      <c r="I17" s="45">
        <f>SUM(I9:I16)</f>
        <v>0</v>
      </c>
    </row>
    <row r="18" spans="2:9" ht="15.75" x14ac:dyDescent="0.25">
      <c r="B18" s="32"/>
      <c r="C18" s="32"/>
      <c r="D18" s="32"/>
      <c r="E18" s="32"/>
      <c r="F18" s="32"/>
      <c r="G18" s="32"/>
      <c r="H18" s="32"/>
      <c r="I18" s="32"/>
    </row>
    <row r="19" spans="2:9" ht="15.75" x14ac:dyDescent="0.25">
      <c r="B19" s="46" t="s">
        <v>481</v>
      </c>
      <c r="C19" s="32"/>
      <c r="D19" s="32"/>
      <c r="E19" s="32"/>
      <c r="F19" s="32"/>
      <c r="G19" s="32"/>
      <c r="H19" s="32"/>
      <c r="I19" s="47" t="s">
        <v>482</v>
      </c>
    </row>
  </sheetData>
  <customSheetViews>
    <customSheetView guid="{68D975E7-2D6B-4774-9785-FDC66DC8FF59}" scale="80">
      <selection activeCell="E18" sqref="E18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10">
    <mergeCell ref="B6:G6"/>
    <mergeCell ref="H6:I6"/>
    <mergeCell ref="B17:G17"/>
    <mergeCell ref="B2:I2"/>
    <mergeCell ref="B3:G3"/>
    <mergeCell ref="H3:I3"/>
    <mergeCell ref="B4:G4"/>
    <mergeCell ref="H4:I4"/>
    <mergeCell ref="B5:G5"/>
    <mergeCell ref="H5:I5"/>
  </mergeCells>
  <pageMargins left="0.7" right="0.7" top="0.75" bottom="0.75" header="0.3" footer="0.3"/>
  <pageSetup paperSize="9" orientation="portrait" horizontalDpi="4294967295" verticalDpi="4294967295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I19"/>
  <sheetViews>
    <sheetView zoomScale="80" zoomScaleNormal="80" workbookViewId="0">
      <selection activeCell="E18" sqref="E18"/>
    </sheetView>
  </sheetViews>
  <sheetFormatPr baseColWidth="10" defaultRowHeight="15" x14ac:dyDescent="0.25"/>
  <cols>
    <col min="1" max="1" width="11.42578125" style="1"/>
    <col min="2" max="2" width="12.42578125" style="1" bestFit="1" customWidth="1"/>
    <col min="3" max="3" width="16.85546875" style="1" bestFit="1" customWidth="1"/>
    <col min="4" max="4" width="11.42578125" style="1"/>
    <col min="5" max="5" width="12.85546875" style="1" customWidth="1"/>
    <col min="6" max="6" width="11.42578125" style="1"/>
    <col min="7" max="7" width="75.7109375" style="1" bestFit="1" customWidth="1"/>
    <col min="8" max="9" width="22.5703125" style="1" bestFit="1" customWidth="1"/>
    <col min="10" max="16384" width="11.42578125" style="1"/>
  </cols>
  <sheetData>
    <row r="1" spans="2:9" ht="15.75" x14ac:dyDescent="0.25">
      <c r="B1" s="32"/>
      <c r="C1" s="32"/>
      <c r="D1" s="32"/>
      <c r="E1" s="32"/>
      <c r="F1" s="33"/>
      <c r="G1" s="32"/>
      <c r="H1" s="34" t="s">
        <v>471</v>
      </c>
      <c r="I1" s="35"/>
    </row>
    <row r="2" spans="2:9" ht="15.75" x14ac:dyDescent="0.25">
      <c r="B2" s="135" t="s">
        <v>485</v>
      </c>
      <c r="C2" s="135"/>
      <c r="D2" s="135"/>
      <c r="E2" s="135"/>
      <c r="F2" s="135"/>
      <c r="G2" s="135"/>
      <c r="H2" s="135"/>
      <c r="I2" s="135"/>
    </row>
    <row r="3" spans="2:9" ht="15.75" x14ac:dyDescent="0.25">
      <c r="B3" s="136" t="s">
        <v>472</v>
      </c>
      <c r="C3" s="137"/>
      <c r="D3" s="137"/>
      <c r="E3" s="137"/>
      <c r="F3" s="137"/>
      <c r="G3" s="138"/>
      <c r="H3" s="131"/>
      <c r="I3" s="131"/>
    </row>
    <row r="4" spans="2:9" ht="15.75" x14ac:dyDescent="0.25">
      <c r="B4" s="139" t="s">
        <v>473</v>
      </c>
      <c r="C4" s="140"/>
      <c r="D4" s="140"/>
      <c r="E4" s="140"/>
      <c r="F4" s="140"/>
      <c r="G4" s="141"/>
      <c r="H4" s="131">
        <f>+H17</f>
        <v>0</v>
      </c>
      <c r="I4" s="131"/>
    </row>
    <row r="5" spans="2:9" ht="15.75" x14ac:dyDescent="0.25">
      <c r="B5" s="139" t="s">
        <v>474</v>
      </c>
      <c r="C5" s="140"/>
      <c r="D5" s="140"/>
      <c r="E5" s="140"/>
      <c r="F5" s="140"/>
      <c r="G5" s="141"/>
      <c r="H5" s="131">
        <f>+I17</f>
        <v>0</v>
      </c>
      <c r="I5" s="131"/>
    </row>
    <row r="6" spans="2:9" ht="15.75" x14ac:dyDescent="0.25">
      <c r="B6" s="128" t="s">
        <v>475</v>
      </c>
      <c r="C6" s="129"/>
      <c r="D6" s="129"/>
      <c r="E6" s="129"/>
      <c r="F6" s="129"/>
      <c r="G6" s="130"/>
      <c r="H6" s="131">
        <f>+H3+H4-H5</f>
        <v>0</v>
      </c>
      <c r="I6" s="131"/>
    </row>
    <row r="7" spans="2:9" ht="15.75" x14ac:dyDescent="0.25">
      <c r="B7" s="32"/>
      <c r="C7" s="32"/>
      <c r="D7" s="32"/>
      <c r="E7" s="32"/>
      <c r="F7" s="32"/>
      <c r="G7" s="32"/>
      <c r="H7" s="32"/>
      <c r="I7" s="32"/>
    </row>
    <row r="8" spans="2:9" ht="31.5" x14ac:dyDescent="0.25">
      <c r="B8" s="36" t="s">
        <v>0</v>
      </c>
      <c r="C8" s="36" t="s">
        <v>476</v>
      </c>
      <c r="D8" s="37" t="s">
        <v>12</v>
      </c>
      <c r="E8" s="37" t="s">
        <v>16</v>
      </c>
      <c r="F8" s="37" t="s">
        <v>477</v>
      </c>
      <c r="G8" s="36" t="s">
        <v>478</v>
      </c>
      <c r="H8" s="38" t="s">
        <v>479</v>
      </c>
      <c r="I8" s="38" t="s">
        <v>480</v>
      </c>
    </row>
    <row r="9" spans="2:9" ht="15.75" x14ac:dyDescent="0.25">
      <c r="B9" s="39"/>
      <c r="C9" s="40"/>
      <c r="D9" s="40"/>
      <c r="E9" s="40"/>
      <c r="F9" s="40"/>
      <c r="G9" s="41"/>
      <c r="H9" s="42"/>
      <c r="I9" s="43"/>
    </row>
    <row r="10" spans="2:9" ht="15.75" x14ac:dyDescent="0.25">
      <c r="B10" s="39"/>
      <c r="C10" s="40"/>
      <c r="D10" s="40"/>
      <c r="E10" s="40"/>
      <c r="F10" s="40"/>
      <c r="G10" s="41"/>
      <c r="H10" s="42"/>
      <c r="I10" s="43"/>
    </row>
    <row r="11" spans="2:9" ht="15.75" x14ac:dyDescent="0.25">
      <c r="B11" s="39"/>
      <c r="C11" s="44"/>
      <c r="D11" s="44"/>
      <c r="E11" s="44"/>
      <c r="F11" s="44"/>
      <c r="G11" s="44"/>
      <c r="H11" s="42"/>
      <c r="I11" s="43"/>
    </row>
    <row r="12" spans="2:9" ht="15.75" x14ac:dyDescent="0.25">
      <c r="B12" s="39"/>
      <c r="C12" s="44"/>
      <c r="D12" s="44"/>
      <c r="E12" s="44"/>
      <c r="F12" s="44"/>
      <c r="G12" s="44"/>
      <c r="H12" s="42"/>
      <c r="I12" s="43"/>
    </row>
    <row r="13" spans="2:9" ht="15.75" x14ac:dyDescent="0.25">
      <c r="B13" s="39"/>
      <c r="C13" s="44"/>
      <c r="D13" s="44"/>
      <c r="E13" s="44"/>
      <c r="F13" s="44"/>
      <c r="G13" s="44"/>
      <c r="H13" s="42"/>
      <c r="I13" s="43"/>
    </row>
    <row r="14" spans="2:9" ht="15.75" x14ac:dyDescent="0.25">
      <c r="B14" s="39"/>
      <c r="C14" s="44"/>
      <c r="D14" s="44"/>
      <c r="E14" s="44"/>
      <c r="F14" s="44"/>
      <c r="G14" s="44"/>
      <c r="H14" s="42"/>
      <c r="I14" s="43"/>
    </row>
    <row r="15" spans="2:9" ht="15.75" x14ac:dyDescent="0.25">
      <c r="B15" s="39"/>
      <c r="C15" s="44"/>
      <c r="D15" s="44"/>
      <c r="E15" s="44"/>
      <c r="F15" s="44"/>
      <c r="G15" s="44"/>
      <c r="H15" s="42"/>
      <c r="I15" s="43"/>
    </row>
    <row r="16" spans="2:9" ht="15.75" x14ac:dyDescent="0.25">
      <c r="B16" s="39"/>
      <c r="C16" s="44"/>
      <c r="D16" s="44"/>
      <c r="E16" s="44"/>
      <c r="F16" s="44"/>
      <c r="G16" s="44"/>
      <c r="H16" s="42"/>
      <c r="I16" s="43"/>
    </row>
    <row r="17" spans="2:9" ht="15.75" x14ac:dyDescent="0.25">
      <c r="B17" s="132" t="s">
        <v>462</v>
      </c>
      <c r="C17" s="133"/>
      <c r="D17" s="133"/>
      <c r="E17" s="133"/>
      <c r="F17" s="133"/>
      <c r="G17" s="134"/>
      <c r="H17" s="45">
        <f>SUM(H9:H16)</f>
        <v>0</v>
      </c>
      <c r="I17" s="45">
        <f>SUM(I9:I16)</f>
        <v>0</v>
      </c>
    </row>
    <row r="18" spans="2:9" ht="15.75" x14ac:dyDescent="0.25">
      <c r="B18" s="32"/>
      <c r="C18" s="32"/>
      <c r="D18" s="32"/>
      <c r="E18" s="32"/>
      <c r="F18" s="32"/>
      <c r="G18" s="32"/>
      <c r="H18" s="32"/>
      <c r="I18" s="32"/>
    </row>
    <row r="19" spans="2:9" ht="15.75" x14ac:dyDescent="0.25">
      <c r="B19" s="46" t="s">
        <v>481</v>
      </c>
      <c r="C19" s="32"/>
      <c r="D19" s="32"/>
      <c r="E19" s="32"/>
      <c r="F19" s="32"/>
      <c r="G19" s="32"/>
      <c r="H19" s="32"/>
      <c r="I19" s="47" t="s">
        <v>482</v>
      </c>
    </row>
  </sheetData>
  <customSheetViews>
    <customSheetView guid="{68D975E7-2D6B-4774-9785-FDC66DC8FF59}" scale="80">
      <selection activeCell="E18" sqref="E18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10">
    <mergeCell ref="B6:G6"/>
    <mergeCell ref="H6:I6"/>
    <mergeCell ref="B17:G17"/>
    <mergeCell ref="B2:I2"/>
    <mergeCell ref="B3:G3"/>
    <mergeCell ref="H3:I3"/>
    <mergeCell ref="B4:G4"/>
    <mergeCell ref="H4:I4"/>
    <mergeCell ref="B5:G5"/>
    <mergeCell ref="H5:I5"/>
  </mergeCells>
  <pageMargins left="0.7" right="0.7" top="0.75" bottom="0.75" header="0.3" footer="0.3"/>
  <pageSetup paperSize="9" orientation="portrait" horizontalDpi="4294967295" verticalDpi="4294967295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D39"/>
  <sheetViews>
    <sheetView workbookViewId="0">
      <selection activeCell="E18" sqref="E18"/>
    </sheetView>
  </sheetViews>
  <sheetFormatPr baseColWidth="10" defaultRowHeight="15" x14ac:dyDescent="0.25"/>
  <cols>
    <col min="1" max="1" width="11.42578125" style="1"/>
    <col min="2" max="2" width="16.85546875" style="1" customWidth="1"/>
    <col min="3" max="3" width="61.42578125" style="1" customWidth="1"/>
    <col min="4" max="4" width="23.7109375" style="1" customWidth="1"/>
    <col min="5" max="16384" width="11.42578125" style="1"/>
  </cols>
  <sheetData>
    <row r="3" spans="2:4" ht="15.75" x14ac:dyDescent="0.25">
      <c r="B3" s="32"/>
      <c r="C3" s="48" t="s">
        <v>466</v>
      </c>
      <c r="D3" s="32"/>
    </row>
    <row r="4" spans="2:4" ht="15.75" x14ac:dyDescent="0.25">
      <c r="B4" s="32"/>
      <c r="C4" s="32"/>
      <c r="D4" s="32"/>
    </row>
    <row r="5" spans="2:4" ht="15.75" x14ac:dyDescent="0.25">
      <c r="B5" s="32"/>
      <c r="C5" s="32"/>
      <c r="D5" s="32"/>
    </row>
    <row r="6" spans="2:4" x14ac:dyDescent="0.25">
      <c r="B6" s="142" t="s">
        <v>13</v>
      </c>
      <c r="C6" s="142" t="s">
        <v>466</v>
      </c>
      <c r="D6" s="142" t="s">
        <v>2</v>
      </c>
    </row>
    <row r="7" spans="2:4" x14ac:dyDescent="0.25">
      <c r="B7" s="143"/>
      <c r="C7" s="143"/>
      <c r="D7" s="143"/>
    </row>
    <row r="8" spans="2:4" ht="15.75" x14ac:dyDescent="0.25">
      <c r="B8" s="39">
        <v>43853</v>
      </c>
      <c r="C8" s="44" t="s">
        <v>308</v>
      </c>
      <c r="D8" s="49">
        <v>2000000</v>
      </c>
    </row>
    <row r="9" spans="2:4" ht="15.75" x14ac:dyDescent="0.25">
      <c r="B9" s="39">
        <v>43854</v>
      </c>
      <c r="C9" s="44" t="s">
        <v>312</v>
      </c>
      <c r="D9" s="49">
        <v>40000</v>
      </c>
    </row>
    <row r="10" spans="2:4" ht="15.75" x14ac:dyDescent="0.25">
      <c r="B10" s="39">
        <v>43854</v>
      </c>
      <c r="C10" s="44" t="s">
        <v>313</v>
      </c>
      <c r="D10" s="49">
        <v>10000</v>
      </c>
    </row>
    <row r="11" spans="2:4" ht="15.75" x14ac:dyDescent="0.25">
      <c r="B11" s="39">
        <v>43854</v>
      </c>
      <c r="C11" s="44" t="s">
        <v>316</v>
      </c>
      <c r="D11" s="49">
        <v>10000</v>
      </c>
    </row>
    <row r="12" spans="2:4" ht="15.75" x14ac:dyDescent="0.25">
      <c r="B12" s="39">
        <v>43854</v>
      </c>
      <c r="C12" s="44" t="s">
        <v>317</v>
      </c>
      <c r="D12" s="49">
        <v>25000</v>
      </c>
    </row>
    <row r="13" spans="2:4" ht="15.75" x14ac:dyDescent="0.25">
      <c r="B13" s="39">
        <v>43854</v>
      </c>
      <c r="C13" s="44" t="s">
        <v>318</v>
      </c>
      <c r="D13" s="49">
        <v>15000</v>
      </c>
    </row>
    <row r="14" spans="2:4" ht="15.75" x14ac:dyDescent="0.25">
      <c r="B14" s="39">
        <v>43857</v>
      </c>
      <c r="C14" s="44" t="s">
        <v>326</v>
      </c>
      <c r="D14" s="49">
        <v>231250</v>
      </c>
    </row>
    <row r="15" spans="2:4" ht="15.75" x14ac:dyDescent="0.25">
      <c r="B15" s="39">
        <v>43858</v>
      </c>
      <c r="C15" s="44" t="s">
        <v>339</v>
      </c>
      <c r="D15" s="49">
        <v>5000</v>
      </c>
    </row>
    <row r="16" spans="2:4" ht="15.75" x14ac:dyDescent="0.25">
      <c r="B16" s="39">
        <v>43860</v>
      </c>
      <c r="C16" s="44" t="s">
        <v>343</v>
      </c>
      <c r="D16" s="49">
        <v>12500</v>
      </c>
    </row>
    <row r="17" spans="2:4" ht="15.75" x14ac:dyDescent="0.25">
      <c r="B17" s="39">
        <v>43860</v>
      </c>
      <c r="C17" s="44" t="s">
        <v>348</v>
      </c>
      <c r="D17" s="49">
        <v>200000</v>
      </c>
    </row>
    <row r="18" spans="2:4" ht="15.75" x14ac:dyDescent="0.25">
      <c r="B18" s="39">
        <v>43860</v>
      </c>
      <c r="C18" s="44" t="s">
        <v>353</v>
      </c>
      <c r="D18" s="49">
        <v>600</v>
      </c>
    </row>
    <row r="19" spans="2:4" ht="15.75" x14ac:dyDescent="0.25">
      <c r="B19" s="39">
        <v>43861</v>
      </c>
      <c r="C19" s="44" t="s">
        <v>348</v>
      </c>
      <c r="D19" s="49">
        <v>200000</v>
      </c>
    </row>
    <row r="20" spans="2:4" ht="15.75" x14ac:dyDescent="0.25">
      <c r="B20" s="39">
        <v>43861</v>
      </c>
      <c r="C20" s="44" t="s">
        <v>357</v>
      </c>
      <c r="D20" s="49">
        <v>40000</v>
      </c>
    </row>
    <row r="21" spans="2:4" ht="15.75" x14ac:dyDescent="0.25">
      <c r="B21" s="39">
        <v>43861</v>
      </c>
      <c r="C21" s="44" t="s">
        <v>359</v>
      </c>
      <c r="D21" s="49">
        <v>35000</v>
      </c>
    </row>
    <row r="22" spans="2:4" ht="15.75" x14ac:dyDescent="0.25">
      <c r="B22" s="39">
        <v>43861</v>
      </c>
      <c r="C22" s="44" t="s">
        <v>360</v>
      </c>
      <c r="D22" s="49">
        <v>20000</v>
      </c>
    </row>
    <row r="23" spans="2:4" ht="15.75" x14ac:dyDescent="0.25">
      <c r="B23" s="39">
        <v>43861</v>
      </c>
      <c r="C23" s="44" t="s">
        <v>361</v>
      </c>
      <c r="D23" s="49">
        <v>35000</v>
      </c>
    </row>
    <row r="24" spans="2:4" ht="15.75" x14ac:dyDescent="0.25">
      <c r="B24" s="39">
        <v>43861</v>
      </c>
      <c r="C24" s="44" t="s">
        <v>363</v>
      </c>
      <c r="D24" s="49">
        <v>15000</v>
      </c>
    </row>
    <row r="25" spans="2:4" ht="15.75" x14ac:dyDescent="0.25">
      <c r="B25" s="39">
        <v>43862</v>
      </c>
      <c r="C25" s="44" t="s">
        <v>367</v>
      </c>
      <c r="D25" s="49">
        <v>15000</v>
      </c>
    </row>
    <row r="26" spans="2:4" ht="15.75" x14ac:dyDescent="0.25">
      <c r="B26" s="39">
        <v>43862</v>
      </c>
      <c r="C26" s="44" t="s">
        <v>369</v>
      </c>
      <c r="D26" s="49">
        <v>15000</v>
      </c>
    </row>
    <row r="27" spans="2:4" ht="15.75" x14ac:dyDescent="0.25">
      <c r="B27" s="39">
        <v>43864</v>
      </c>
      <c r="C27" s="44" t="s">
        <v>375</v>
      </c>
      <c r="D27" s="49">
        <v>5500</v>
      </c>
    </row>
    <row r="28" spans="2:4" ht="15.75" x14ac:dyDescent="0.25">
      <c r="B28" s="39">
        <v>43864</v>
      </c>
      <c r="C28" s="44" t="s">
        <v>376</v>
      </c>
      <c r="D28" s="49">
        <v>200000</v>
      </c>
    </row>
    <row r="29" spans="2:4" ht="15.75" x14ac:dyDescent="0.25">
      <c r="B29" s="39">
        <v>43865</v>
      </c>
      <c r="C29" s="44" t="s">
        <v>380</v>
      </c>
      <c r="D29" s="49">
        <v>30000</v>
      </c>
    </row>
    <row r="30" spans="2:4" ht="15.75" x14ac:dyDescent="0.25">
      <c r="B30" s="39">
        <v>43866</v>
      </c>
      <c r="C30" s="44" t="s">
        <v>395</v>
      </c>
      <c r="D30" s="49">
        <v>10000</v>
      </c>
    </row>
    <row r="31" spans="2:4" ht="15.75" x14ac:dyDescent="0.25">
      <c r="B31" s="39">
        <v>43867</v>
      </c>
      <c r="C31" s="44" t="s">
        <v>402</v>
      </c>
      <c r="D31" s="49">
        <v>10000</v>
      </c>
    </row>
    <row r="32" spans="2:4" ht="15.75" x14ac:dyDescent="0.25">
      <c r="B32" s="39">
        <v>43867</v>
      </c>
      <c r="C32" s="44" t="s">
        <v>348</v>
      </c>
      <c r="D32" s="49">
        <v>30000</v>
      </c>
    </row>
    <row r="33" spans="2:4" ht="15.75" x14ac:dyDescent="0.25">
      <c r="B33" s="39">
        <v>43867</v>
      </c>
      <c r="C33" s="44" t="s">
        <v>403</v>
      </c>
      <c r="D33" s="49">
        <v>1000</v>
      </c>
    </row>
    <row r="34" spans="2:4" ht="15.75" x14ac:dyDescent="0.25">
      <c r="B34" s="39">
        <v>43867</v>
      </c>
      <c r="C34" s="44" t="s">
        <v>407</v>
      </c>
      <c r="D34" s="49">
        <v>20000</v>
      </c>
    </row>
    <row r="35" spans="2:4" ht="15.75" x14ac:dyDescent="0.25">
      <c r="B35" s="39">
        <v>43867</v>
      </c>
      <c r="C35" s="44" t="s">
        <v>409</v>
      </c>
      <c r="D35" s="49">
        <v>10000</v>
      </c>
    </row>
    <row r="36" spans="2:4" ht="15.75" x14ac:dyDescent="0.25">
      <c r="B36" s="39">
        <v>43867</v>
      </c>
      <c r="C36" s="44" t="s">
        <v>414</v>
      </c>
      <c r="D36" s="49">
        <v>20000</v>
      </c>
    </row>
    <row r="37" spans="2:4" ht="15.75" x14ac:dyDescent="0.25">
      <c r="B37" s="39">
        <v>43868</v>
      </c>
      <c r="C37" s="44" t="s">
        <v>453</v>
      </c>
      <c r="D37" s="49">
        <v>25000</v>
      </c>
    </row>
    <row r="38" spans="2:4" ht="15.75" x14ac:dyDescent="0.25">
      <c r="B38" s="39">
        <v>43868</v>
      </c>
      <c r="C38" s="44" t="s">
        <v>348</v>
      </c>
      <c r="D38" s="49">
        <v>2000000</v>
      </c>
    </row>
    <row r="39" spans="2:4" ht="15.75" x14ac:dyDescent="0.25">
      <c r="B39" s="39">
        <v>43868</v>
      </c>
      <c r="C39" s="44" t="s">
        <v>455</v>
      </c>
      <c r="D39" s="49">
        <v>15300</v>
      </c>
    </row>
  </sheetData>
  <customSheetViews>
    <customSheetView guid="{68D975E7-2D6B-4774-9785-FDC66DC8FF59}">
      <selection activeCell="E18" sqref="E18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3">
    <mergeCell ref="B6:B7"/>
    <mergeCell ref="C6:C7"/>
    <mergeCell ref="D6:D7"/>
  </mergeCells>
  <pageMargins left="0.7" right="0.7" top="0.75" bottom="0.75" header="0.3" footer="0.3"/>
  <pageSetup paperSize="9" orientation="portrait" horizontalDpi="4294967295" verticalDpi="4294967295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G26"/>
  <sheetViews>
    <sheetView workbookViewId="0">
      <selection activeCell="E18" sqref="E18"/>
    </sheetView>
  </sheetViews>
  <sheetFormatPr baseColWidth="10" defaultRowHeight="15" x14ac:dyDescent="0.25"/>
  <cols>
    <col min="1" max="1" width="11.42578125" style="55"/>
    <col min="2" max="2" width="13.85546875" style="1" customWidth="1"/>
    <col min="3" max="3" width="34.7109375" style="1" customWidth="1"/>
    <col min="4" max="4" width="25.42578125" style="1" customWidth="1"/>
    <col min="5" max="5" width="11.42578125" style="1"/>
    <col min="6" max="6" width="34.7109375" style="1" customWidth="1"/>
    <col min="7" max="7" width="25.42578125" style="1" customWidth="1"/>
    <col min="8" max="16384" width="11.42578125" style="1"/>
  </cols>
  <sheetData>
    <row r="3" spans="1:7" ht="20.25" x14ac:dyDescent="0.25">
      <c r="B3" s="144" t="s">
        <v>444</v>
      </c>
      <c r="C3" s="144"/>
      <c r="D3" s="144"/>
    </row>
    <row r="4" spans="1:7" x14ac:dyDescent="0.25">
      <c r="D4" s="50" t="s">
        <v>486</v>
      </c>
    </row>
    <row r="5" spans="1:7" x14ac:dyDescent="0.25">
      <c r="B5" s="145" t="s">
        <v>13</v>
      </c>
      <c r="C5" s="145" t="s">
        <v>466</v>
      </c>
      <c r="D5" s="145" t="s">
        <v>2</v>
      </c>
    </row>
    <row r="6" spans="1:7" x14ac:dyDescent="0.25">
      <c r="A6" s="55" t="s">
        <v>494</v>
      </c>
      <c r="B6" s="146"/>
      <c r="C6" s="146"/>
      <c r="D6" s="146"/>
    </row>
    <row r="7" spans="1:7" x14ac:dyDescent="0.25">
      <c r="A7" s="55" t="str">
        <f>IF(B7="","",VLOOKUP(MONTH(B7),BASE!$Q$6:$R$17,2,FALSE))</f>
        <v>Janvier</v>
      </c>
      <c r="B7" s="51">
        <v>43853</v>
      </c>
      <c r="C7" s="52" t="s">
        <v>487</v>
      </c>
      <c r="D7" s="53">
        <v>20000</v>
      </c>
      <c r="F7" s="54" t="s">
        <v>8</v>
      </c>
      <c r="G7" s="54">
        <f>SUMIFS($D:$D,$A:$A,F7)</f>
        <v>100000</v>
      </c>
    </row>
    <row r="8" spans="1:7" x14ac:dyDescent="0.25">
      <c r="A8" s="55" t="str">
        <f>IF(B8="","",VLOOKUP(MONTH(B8),BASE!$Q$6:$R$17,2,FALSE))</f>
        <v>Janvier</v>
      </c>
      <c r="B8" s="51">
        <v>43855</v>
      </c>
      <c r="C8" s="4" t="s">
        <v>488</v>
      </c>
      <c r="D8" s="53">
        <v>20000</v>
      </c>
    </row>
    <row r="9" spans="1:7" x14ac:dyDescent="0.25">
      <c r="A9" s="55" t="str">
        <f>IF(B9="","",VLOOKUP(MONTH(B9),BASE!$Q$6:$R$17,2,FALSE))</f>
        <v>Janvier</v>
      </c>
      <c r="B9" s="51">
        <v>43855</v>
      </c>
      <c r="C9" s="4" t="s">
        <v>489</v>
      </c>
      <c r="D9" s="53">
        <v>5000</v>
      </c>
      <c r="F9" s="54" t="s">
        <v>490</v>
      </c>
      <c r="G9" s="54">
        <f>SUMIF(B7:B26,"23/01/2020",D7:D26)</f>
        <v>20000</v>
      </c>
    </row>
    <row r="10" spans="1:7" x14ac:dyDescent="0.25">
      <c r="A10" s="55" t="str">
        <f>IF(B10="","",VLOOKUP(MONTH(B10),BASE!$Q$6:$R$17,2,FALSE))</f>
        <v>Janvier</v>
      </c>
      <c r="B10" s="51">
        <v>43857</v>
      </c>
      <c r="C10" s="4" t="s">
        <v>488</v>
      </c>
      <c r="D10" s="53">
        <v>25000</v>
      </c>
      <c r="F10" s="54" t="s">
        <v>491</v>
      </c>
      <c r="G10" s="54">
        <f>SUMIF($B:$B,"25/01/2020",$D:$D)</f>
        <v>25000</v>
      </c>
    </row>
    <row r="11" spans="1:7" x14ac:dyDescent="0.25">
      <c r="A11" s="55" t="str">
        <f>IF(B11="","",VLOOKUP(MONTH(B11),BASE!$Q$6:$R$17,2,FALSE))</f>
        <v>Janvier</v>
      </c>
      <c r="B11" s="51">
        <v>43857</v>
      </c>
      <c r="C11" s="4" t="s">
        <v>489</v>
      </c>
      <c r="D11" s="53">
        <v>5000</v>
      </c>
      <c r="F11" s="54" t="s">
        <v>492</v>
      </c>
      <c r="G11" s="54">
        <f>SUMIF($B:$B,"27/01/2020",$D:$D)</f>
        <v>30000</v>
      </c>
    </row>
    <row r="12" spans="1:7" x14ac:dyDescent="0.25">
      <c r="A12" s="55" t="str">
        <f>IF(B12="","",VLOOKUP(MONTH(B12),BASE!$Q$6:$R$17,2,FALSE))</f>
        <v>Janvier</v>
      </c>
      <c r="B12" s="51">
        <v>43859</v>
      </c>
      <c r="C12" s="4" t="s">
        <v>488</v>
      </c>
      <c r="D12" s="53">
        <v>20000</v>
      </c>
      <c r="F12" s="54" t="s">
        <v>493</v>
      </c>
      <c r="G12" s="54">
        <f>SUMIF($B:$B,"29/01/2020",$D:$D)</f>
        <v>25000</v>
      </c>
    </row>
    <row r="13" spans="1:7" x14ac:dyDescent="0.25">
      <c r="A13" s="55" t="str">
        <f>IF(B13="","",VLOOKUP(MONTH(B13),BASE!$Q$6:$R$17,2,FALSE))</f>
        <v>Janvier</v>
      </c>
      <c r="B13" s="51">
        <v>43859</v>
      </c>
      <c r="C13" s="4" t="s">
        <v>489</v>
      </c>
      <c r="D13" s="53">
        <v>5000</v>
      </c>
    </row>
    <row r="14" spans="1:7" x14ac:dyDescent="0.25">
      <c r="B14" s="51"/>
      <c r="C14" s="4"/>
      <c r="D14" s="53"/>
    </row>
    <row r="15" spans="1:7" x14ac:dyDescent="0.25">
      <c r="B15" s="51"/>
      <c r="C15" s="4"/>
      <c r="D15" s="53"/>
    </row>
    <row r="16" spans="1:7" x14ac:dyDescent="0.25">
      <c r="B16" s="51"/>
      <c r="C16" s="4"/>
      <c r="D16" s="53"/>
    </row>
    <row r="17" spans="2:4" x14ac:dyDescent="0.25">
      <c r="B17" s="2"/>
      <c r="C17" s="2"/>
      <c r="D17" s="2"/>
    </row>
    <row r="18" spans="2:4" x14ac:dyDescent="0.25">
      <c r="B18" s="2"/>
      <c r="C18" s="2"/>
      <c r="D18" s="2"/>
    </row>
    <row r="19" spans="2:4" x14ac:dyDescent="0.25">
      <c r="B19" s="51"/>
      <c r="C19" s="4"/>
      <c r="D19" s="53"/>
    </row>
    <row r="20" spans="2:4" x14ac:dyDescent="0.25">
      <c r="B20" s="51"/>
      <c r="C20" s="4"/>
      <c r="D20" s="53"/>
    </row>
    <row r="21" spans="2:4" x14ac:dyDescent="0.25">
      <c r="B21" s="51"/>
      <c r="C21" s="4"/>
      <c r="D21" s="53"/>
    </row>
    <row r="22" spans="2:4" x14ac:dyDescent="0.25">
      <c r="B22" s="51"/>
      <c r="C22" s="4"/>
      <c r="D22" s="53"/>
    </row>
    <row r="23" spans="2:4" x14ac:dyDescent="0.25">
      <c r="B23" s="51"/>
      <c r="C23" s="4"/>
      <c r="D23" s="53"/>
    </row>
    <row r="24" spans="2:4" x14ac:dyDescent="0.25">
      <c r="B24" s="51"/>
      <c r="C24" s="4"/>
      <c r="D24" s="53"/>
    </row>
    <row r="25" spans="2:4" x14ac:dyDescent="0.25">
      <c r="B25" s="51"/>
      <c r="C25" s="4"/>
      <c r="D25" s="53"/>
    </row>
    <row r="26" spans="2:4" x14ac:dyDescent="0.25">
      <c r="B26" s="51"/>
      <c r="C26" s="4"/>
      <c r="D26" s="53"/>
    </row>
  </sheetData>
  <customSheetViews>
    <customSheetView guid="{68D975E7-2D6B-4774-9785-FDC66DC8FF59}">
      <selection activeCell="E18" sqref="E18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4">
    <mergeCell ref="B3:D3"/>
    <mergeCell ref="B5:B6"/>
    <mergeCell ref="C5:C6"/>
    <mergeCell ref="D5:D6"/>
  </mergeCell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</vt:lpstr>
      <vt:lpstr>RECAP</vt:lpstr>
      <vt:lpstr>GLOBALE</vt:lpstr>
      <vt:lpstr>JOURNAL</vt:lpstr>
      <vt:lpstr>HYPPO</vt:lpstr>
      <vt:lpstr>KABAKO</vt:lpstr>
      <vt:lpstr>SPHNIX</vt:lpstr>
      <vt:lpstr>REVANCHE</vt:lpstr>
      <vt:lpstr>DIRECTRICE</vt:lpstr>
      <vt:lpstr>MOUSSO TV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Windows</cp:lastModifiedBy>
  <dcterms:created xsi:type="dcterms:W3CDTF">2006-09-16T00:00:00Z</dcterms:created>
  <dcterms:modified xsi:type="dcterms:W3CDTF">2020-02-11T12:19:28Z</dcterms:modified>
</cp:coreProperties>
</file>