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570" yWindow="90" windowWidth="20730" windowHeight="9780" tabRatio="794" firstSheet="2" activeTab="3"/>
  </bookViews>
  <sheets>
    <sheet name="Accueil" sheetId="1" r:id="rId1"/>
    <sheet name="CEMRJ1IN_1040" sheetId="4" r:id="rId2"/>
    <sheet name="CEMRJ1SC_1030" sheetId="20" r:id="rId3"/>
    <sheet name="Chantier" sheetId="23" r:id="rId4"/>
  </sheets>
  <functionGroups/>
  <externalReferences>
    <externalReference r:id="rId5"/>
    <externalReference r:id="rId6"/>
  </externalReferences>
  <definedNames>
    <definedName name="__grid_label_en">[1]manual_rfx!#REF!</definedName>
    <definedName name="__iv_grid_worksheet_19380">#REF!</definedName>
    <definedName name="_Column_FORF_">#REF!</definedName>
    <definedName name="_Column_PHT_">#REF!</definedName>
    <definedName name="_xlnm._FilterDatabase" localSheetId="1" hidden="1">CEMRJ1IN_1040!$A$2:$Y$54</definedName>
    <definedName name="_xlnm._FilterDatabase" localSheetId="2" hidden="1">CEMRJ1SC_1030!$A$2:$Y$221</definedName>
    <definedName name="_xlnm._FilterDatabase" localSheetId="3" hidden="1">Chantier!$B$36:$H$47</definedName>
    <definedName name="Ariège">#REF!</definedName>
    <definedName name="Aveyron">#REF!</definedName>
    <definedName name="departement">#REF!</definedName>
    <definedName name="doc">'[2]Jours fériés'!$C$23:$C$24</definedName>
    <definedName name="id">[1]style_rfx!#REF!</definedName>
    <definedName name="item_code">#REF!</definedName>
    <definedName name="item_code_parent">#REF!</definedName>
    <definedName name="item_label">#REF!</definedName>
    <definedName name="item_order">#REF!</definedName>
    <definedName name="itype_label">#REF!</definedName>
    <definedName name="Jours_Fériés">'[2]Jours fériés'!$B$7:$P$18</definedName>
    <definedName name="list_itype_label">[1]__base_label!$B$2:$B$5</definedName>
    <definedName name="Lot">#REF!</definedName>
    <definedName name="Lozere">#REF!</definedName>
    <definedName name="Lozère">#REF!</definedName>
    <definedName name="_xlnm.Print_Area" localSheetId="3">Chantier!$B$1:$F$61</definedName>
  </definedNames>
  <calcPr calcId="125725"/>
</workbook>
</file>

<file path=xl/calcChain.xml><?xml version="1.0" encoding="utf-8"?>
<calcChain xmlns="http://schemas.openxmlformats.org/spreadsheetml/2006/main">
  <c r="H37" i="23"/>
  <c r="H39" l="1"/>
  <c r="H40"/>
  <c r="H41"/>
  <c r="H42"/>
  <c r="H43"/>
  <c r="H44"/>
  <c r="H45"/>
  <c r="H46"/>
  <c r="H47"/>
  <c r="H38"/>
  <c r="K38" l="1"/>
  <c r="K39"/>
  <c r="K40"/>
  <c r="K41"/>
  <c r="K42"/>
  <c r="K43"/>
  <c r="K44"/>
  <c r="K45"/>
  <c r="K46"/>
  <c r="K47"/>
  <c r="K37"/>
  <c r="L37" l="1"/>
  <c r="M37"/>
  <c r="L46"/>
  <c r="M46"/>
  <c r="L42"/>
  <c r="M42"/>
  <c r="L38"/>
  <c r="M38"/>
  <c r="M43"/>
  <c r="L43"/>
  <c r="M39"/>
  <c r="L39"/>
  <c r="L44"/>
  <c r="M44"/>
  <c r="M40"/>
  <c r="L40"/>
  <c r="L47"/>
  <c r="M47"/>
  <c r="L45"/>
  <c r="M45"/>
  <c r="L41"/>
  <c r="M41"/>
  <c r="C15"/>
  <c r="Y69" l="1"/>
  <c r="T69"/>
  <c r="S69"/>
  <c r="D76" l="1"/>
  <c r="B77" s="1"/>
  <c r="C18"/>
  <c r="G12" i="1"/>
  <c r="I47" i="23"/>
  <c r="I46"/>
  <c r="I45"/>
  <c r="I44"/>
  <c r="I43"/>
  <c r="I42"/>
  <c r="I41"/>
  <c r="I40"/>
  <c r="I39"/>
  <c r="C49"/>
  <c r="R65" l="1"/>
  <c r="Q65"/>
  <c r="O65"/>
  <c r="N65"/>
  <c r="M65"/>
  <c r="H65"/>
  <c r="E65"/>
  <c r="C65"/>
  <c r="B65"/>
  <c r="H35"/>
  <c r="U65" s="1"/>
  <c r="G34"/>
  <c r="G33"/>
  <c r="G32"/>
  <c r="G31"/>
  <c r="G30"/>
  <c r="C29"/>
  <c r="E26"/>
  <c r="C24"/>
  <c r="D65"/>
  <c r="C17"/>
  <c r="E16"/>
  <c r="C16"/>
  <c r="G65" s="1"/>
  <c r="E14"/>
  <c r="C8"/>
  <c r="C11" s="1"/>
  <c r="P65" s="1"/>
  <c r="C6"/>
  <c r="I2" s="1"/>
  <c r="G8" i="1"/>
  <c r="C31" i="23" l="1"/>
  <c r="V65" s="1"/>
  <c r="I48"/>
  <c r="C30" s="1"/>
  <c r="I65" s="1"/>
  <c r="F65"/>
  <c r="G10" i="1"/>
  <c r="G11"/>
  <c r="Y221" i="20"/>
  <c r="T221"/>
  <c r="S221"/>
  <c r="Y86"/>
  <c r="T86"/>
  <c r="S86"/>
  <c r="Y85"/>
  <c r="T85"/>
  <c r="S85"/>
  <c r="Y89"/>
  <c r="T89"/>
  <c r="S89"/>
  <c r="Y218"/>
  <c r="T218"/>
  <c r="S218"/>
  <c r="Y8"/>
  <c r="T8"/>
  <c r="S8"/>
  <c r="Y217"/>
  <c r="T217"/>
  <c r="S217"/>
  <c r="Y216"/>
  <c r="T216"/>
  <c r="S216"/>
  <c r="Y215"/>
  <c r="T215"/>
  <c r="S215"/>
  <c r="Y214"/>
  <c r="T214"/>
  <c r="S214"/>
  <c r="Y213"/>
  <c r="T213"/>
  <c r="S213"/>
  <c r="Y212"/>
  <c r="T212"/>
  <c r="S212"/>
  <c r="Y211"/>
  <c r="T211"/>
  <c r="S211"/>
  <c r="Y210"/>
  <c r="T210"/>
  <c r="S210"/>
  <c r="Y209"/>
  <c r="T209"/>
  <c r="S209"/>
  <c r="Y208"/>
  <c r="T208"/>
  <c r="S208"/>
  <c r="Y197"/>
  <c r="T197"/>
  <c r="S197"/>
  <c r="Y196"/>
  <c r="T196"/>
  <c r="S196"/>
  <c r="Y195"/>
  <c r="T195"/>
  <c r="S195"/>
  <c r="Y194"/>
  <c r="T194"/>
  <c r="S194"/>
  <c r="Y193"/>
  <c r="T193"/>
  <c r="S193"/>
  <c r="Y192"/>
  <c r="T192"/>
  <c r="S192"/>
  <c r="Y191"/>
  <c r="T191"/>
  <c r="S191"/>
  <c r="Y190"/>
  <c r="T190"/>
  <c r="S190"/>
  <c r="Y189"/>
  <c r="T189"/>
  <c r="S189"/>
  <c r="Y188"/>
  <c r="T188"/>
  <c r="S188"/>
  <c r="Y187"/>
  <c r="T187"/>
  <c r="S187"/>
  <c r="Y186"/>
  <c r="T186"/>
  <c r="S186"/>
  <c r="Y185"/>
  <c r="T185"/>
  <c r="S185"/>
  <c r="Y184"/>
  <c r="T184"/>
  <c r="S184"/>
  <c r="Y175"/>
  <c r="T175"/>
  <c r="S175"/>
  <c r="Y125"/>
  <c r="T125"/>
  <c r="S125"/>
  <c r="Y124"/>
  <c r="T124"/>
  <c r="S124"/>
  <c r="Y123"/>
  <c r="T123"/>
  <c r="S123"/>
  <c r="Y7"/>
  <c r="T7"/>
  <c r="S7"/>
  <c r="Y6"/>
  <c r="T6"/>
  <c r="S6"/>
  <c r="Y220"/>
  <c r="T220"/>
  <c r="S220"/>
  <c r="Y84"/>
  <c r="T84"/>
  <c r="S84"/>
  <c r="Y219"/>
  <c r="T219"/>
  <c r="S219"/>
  <c r="Y88"/>
  <c r="T88"/>
  <c r="S88"/>
  <c r="Y87"/>
  <c r="T87"/>
  <c r="S87"/>
  <c r="Y4"/>
  <c r="T4"/>
  <c r="S4"/>
  <c r="Y3"/>
  <c r="T3"/>
  <c r="S3"/>
  <c r="Y122"/>
  <c r="T122"/>
  <c r="S122"/>
  <c r="Y5"/>
  <c r="T5"/>
  <c r="S5"/>
  <c r="Y183"/>
  <c r="T183"/>
  <c r="S183"/>
  <c r="Y182"/>
  <c r="T182"/>
  <c r="S182"/>
  <c r="Y181"/>
  <c r="T181"/>
  <c r="S181"/>
  <c r="Y180"/>
  <c r="T180"/>
  <c r="S180"/>
  <c r="Y179"/>
  <c r="T179"/>
  <c r="S179"/>
  <c r="Y178"/>
  <c r="T178"/>
  <c r="S178"/>
  <c r="Y177"/>
  <c r="T177"/>
  <c r="S177"/>
  <c r="Y176"/>
  <c r="T176"/>
  <c r="S176"/>
  <c r="Y83"/>
  <c r="T83"/>
  <c r="S83"/>
  <c r="Y174"/>
  <c r="T174"/>
  <c r="S174"/>
  <c r="Y173"/>
  <c r="T173"/>
  <c r="S173"/>
  <c r="Y172"/>
  <c r="T172"/>
  <c r="S172"/>
  <c r="Y171"/>
  <c r="T171"/>
  <c r="S171"/>
  <c r="Y170"/>
  <c r="T170"/>
  <c r="S170"/>
  <c r="Y169"/>
  <c r="T169"/>
  <c r="S169"/>
  <c r="Y168"/>
  <c r="T168"/>
  <c r="S168"/>
  <c r="Y167"/>
  <c r="T167"/>
  <c r="S167"/>
  <c r="Y166"/>
  <c r="T166"/>
  <c r="S166"/>
  <c r="Y165"/>
  <c r="T165"/>
  <c r="S165"/>
  <c r="Y164"/>
  <c r="T164"/>
  <c r="S164"/>
  <c r="Y163"/>
  <c r="T163"/>
  <c r="S163"/>
  <c r="Y162"/>
  <c r="T162"/>
  <c r="S162"/>
  <c r="Y161"/>
  <c r="T161"/>
  <c r="S161"/>
  <c r="Y160"/>
  <c r="T160"/>
  <c r="S160"/>
  <c r="Y159"/>
  <c r="T159"/>
  <c r="S159"/>
  <c r="Y158"/>
  <c r="T158"/>
  <c r="S158"/>
  <c r="Y157"/>
  <c r="T157"/>
  <c r="S157"/>
  <c r="Y156"/>
  <c r="T156"/>
  <c r="S156"/>
  <c r="Y155"/>
  <c r="T155"/>
  <c r="S155"/>
  <c r="Y154"/>
  <c r="T154"/>
  <c r="S154"/>
  <c r="Y153"/>
  <c r="T153"/>
  <c r="S153"/>
  <c r="Y152"/>
  <c r="T152"/>
  <c r="S152"/>
  <c r="Y151"/>
  <c r="T151"/>
  <c r="S151"/>
  <c r="Y150"/>
  <c r="T150"/>
  <c r="S150"/>
  <c r="Y149"/>
  <c r="T149"/>
  <c r="S149"/>
  <c r="Y148"/>
  <c r="T148"/>
  <c r="S148"/>
  <c r="Y147"/>
  <c r="T147"/>
  <c r="S147"/>
  <c r="Y146"/>
  <c r="T146"/>
  <c r="S146"/>
  <c r="Y145"/>
  <c r="T145"/>
  <c r="S145"/>
  <c r="Y144"/>
  <c r="T144"/>
  <c r="S144"/>
  <c r="Y143"/>
  <c r="T143"/>
  <c r="S143"/>
  <c r="Y142"/>
  <c r="T142"/>
  <c r="S142"/>
  <c r="Y141"/>
  <c r="T141"/>
  <c r="S141"/>
  <c r="Y140"/>
  <c r="T140"/>
  <c r="S140"/>
  <c r="Y139"/>
  <c r="T139"/>
  <c r="S139"/>
  <c r="Y138"/>
  <c r="T138"/>
  <c r="S138"/>
  <c r="Y137"/>
  <c r="T137"/>
  <c r="S137"/>
  <c r="Y136"/>
  <c r="T136"/>
  <c r="S136"/>
  <c r="Y135"/>
  <c r="T135"/>
  <c r="S135"/>
  <c r="Y134"/>
  <c r="T134"/>
  <c r="S134"/>
  <c r="Y133"/>
  <c r="T133"/>
  <c r="S133"/>
  <c r="Y132"/>
  <c r="T132"/>
  <c r="S132"/>
  <c r="Y131"/>
  <c r="T131"/>
  <c r="S131"/>
  <c r="Y130"/>
  <c r="T130"/>
  <c r="S130"/>
  <c r="Y129"/>
  <c r="T129"/>
  <c r="S129"/>
  <c r="Y128"/>
  <c r="T128"/>
  <c r="S128"/>
  <c r="Y127"/>
  <c r="T127"/>
  <c r="S127"/>
  <c r="Y126"/>
  <c r="T126"/>
  <c r="S126"/>
  <c r="Y121"/>
  <c r="T121"/>
  <c r="S121"/>
  <c r="Y120"/>
  <c r="T120"/>
  <c r="S120"/>
  <c r="Y119"/>
  <c r="T119"/>
  <c r="S119"/>
  <c r="Y118"/>
  <c r="T118"/>
  <c r="S118"/>
  <c r="Y117"/>
  <c r="T117"/>
  <c r="S117"/>
  <c r="Y116"/>
  <c r="T116"/>
  <c r="S116"/>
  <c r="Y115"/>
  <c r="T115"/>
  <c r="S115"/>
  <c r="Y114"/>
  <c r="T114"/>
  <c r="S114"/>
  <c r="Y48"/>
  <c r="T48"/>
  <c r="S48"/>
  <c r="Y47"/>
  <c r="T47"/>
  <c r="S47"/>
  <c r="Y46"/>
  <c r="T46"/>
  <c r="S46"/>
  <c r="Y45"/>
  <c r="T45"/>
  <c r="S45"/>
  <c r="Y44"/>
  <c r="T44"/>
  <c r="S44"/>
  <c r="Y43"/>
  <c r="T43"/>
  <c r="S43"/>
  <c r="Y78"/>
  <c r="T78"/>
  <c r="S78"/>
  <c r="Y97"/>
  <c r="T97"/>
  <c r="S97"/>
  <c r="Y96"/>
  <c r="T96"/>
  <c r="S96"/>
  <c r="Y95"/>
  <c r="T95"/>
  <c r="S95"/>
  <c r="Y93"/>
  <c r="T93"/>
  <c r="S93"/>
  <c r="Y92"/>
  <c r="T92"/>
  <c r="S92"/>
  <c r="Y91"/>
  <c r="T91"/>
  <c r="S91"/>
  <c r="Y80"/>
  <c r="T80"/>
  <c r="S80"/>
  <c r="Y76"/>
  <c r="T76"/>
  <c r="S76"/>
  <c r="Y75"/>
  <c r="T75"/>
  <c r="S75"/>
  <c r="Y113"/>
  <c r="T113"/>
  <c r="S113"/>
  <c r="Y112"/>
  <c r="T112"/>
  <c r="S112"/>
  <c r="Y111"/>
  <c r="T111"/>
  <c r="S111"/>
  <c r="Y109"/>
  <c r="T109"/>
  <c r="S109"/>
  <c r="Y198"/>
  <c r="T198"/>
  <c r="S198"/>
  <c r="Y74"/>
  <c r="T74"/>
  <c r="S74"/>
  <c r="Y73"/>
  <c r="T73"/>
  <c r="S73"/>
  <c r="Y72"/>
  <c r="T72"/>
  <c r="S72"/>
  <c r="Y71"/>
  <c r="T71"/>
  <c r="S71"/>
  <c r="Y42"/>
  <c r="T42"/>
  <c r="S42"/>
  <c r="Y41"/>
  <c r="T41"/>
  <c r="S41"/>
  <c r="Y40"/>
  <c r="T40"/>
  <c r="S40"/>
  <c r="Y39"/>
  <c r="T39"/>
  <c r="S39"/>
  <c r="Y38"/>
  <c r="T38"/>
  <c r="S38"/>
  <c r="Y37"/>
  <c r="T37"/>
  <c r="S37"/>
  <c r="Y36"/>
  <c r="T36"/>
  <c r="S36"/>
  <c r="Y35"/>
  <c r="T35"/>
  <c r="S35"/>
  <c r="Y34"/>
  <c r="T34"/>
  <c r="S34"/>
  <c r="Y33"/>
  <c r="T33"/>
  <c r="S33"/>
  <c r="Y32"/>
  <c r="T32"/>
  <c r="S32"/>
  <c r="Y31"/>
  <c r="T31"/>
  <c r="S31"/>
  <c r="Y30"/>
  <c r="T30"/>
  <c r="S30"/>
  <c r="Y29"/>
  <c r="T29"/>
  <c r="S29"/>
  <c r="Y28"/>
  <c r="T28"/>
  <c r="S28"/>
  <c r="Y27"/>
  <c r="T27"/>
  <c r="S27"/>
  <c r="Y26"/>
  <c r="T26"/>
  <c r="S26"/>
  <c r="Y25"/>
  <c r="T25"/>
  <c r="S25"/>
  <c r="Y24"/>
  <c r="T24"/>
  <c r="S24"/>
  <c r="Y23"/>
  <c r="T23"/>
  <c r="S23"/>
  <c r="Y22"/>
  <c r="T22"/>
  <c r="S22"/>
  <c r="Y21"/>
  <c r="T21"/>
  <c r="S21"/>
  <c r="Y70"/>
  <c r="T70"/>
  <c r="S70"/>
  <c r="Y20"/>
  <c r="T20"/>
  <c r="S20"/>
  <c r="Y19"/>
  <c r="T19"/>
  <c r="S19"/>
  <c r="Y108"/>
  <c r="T108"/>
  <c r="S108"/>
  <c r="Y107"/>
  <c r="T107"/>
  <c r="S107"/>
  <c r="Y106"/>
  <c r="T106"/>
  <c r="S106"/>
  <c r="Y105"/>
  <c r="T105"/>
  <c r="S105"/>
  <c r="Y104"/>
  <c r="T104"/>
  <c r="S104"/>
  <c r="Y94"/>
  <c r="T94"/>
  <c r="S94"/>
  <c r="Y102"/>
  <c r="T102"/>
  <c r="S102"/>
  <c r="Y101"/>
  <c r="T101"/>
  <c r="S101"/>
  <c r="Y18"/>
  <c r="T18"/>
  <c r="S18"/>
  <c r="Y17"/>
  <c r="T17"/>
  <c r="S17"/>
  <c r="Y69"/>
  <c r="T69"/>
  <c r="S69"/>
  <c r="Y68"/>
  <c r="T68"/>
  <c r="S68"/>
  <c r="Y67"/>
  <c r="T67"/>
  <c r="S67"/>
  <c r="Y66"/>
  <c r="T66"/>
  <c r="S66"/>
  <c r="Y65"/>
  <c r="T65"/>
  <c r="S65"/>
  <c r="Y64"/>
  <c r="T64"/>
  <c r="S64"/>
  <c r="Y63"/>
  <c r="T63"/>
  <c r="S63"/>
  <c r="Y62"/>
  <c r="T62"/>
  <c r="S62"/>
  <c r="Y61"/>
  <c r="T61"/>
  <c r="S61"/>
  <c r="Y60"/>
  <c r="T60"/>
  <c r="S60"/>
  <c r="Y59"/>
  <c r="T59"/>
  <c r="S59"/>
  <c r="Y58"/>
  <c r="T58"/>
  <c r="S58"/>
  <c r="Y57"/>
  <c r="T57"/>
  <c r="S57"/>
  <c r="Y56"/>
  <c r="T56"/>
  <c r="S56"/>
  <c r="Y55"/>
  <c r="T55"/>
  <c r="S55"/>
  <c r="Y54"/>
  <c r="T54"/>
  <c r="S54"/>
  <c r="Y53"/>
  <c r="T53"/>
  <c r="S53"/>
  <c r="Y16"/>
  <c r="T16"/>
  <c r="S16"/>
  <c r="Y15"/>
  <c r="T15"/>
  <c r="S15"/>
  <c r="Y14"/>
  <c r="T14"/>
  <c r="S14"/>
  <c r="Y13"/>
  <c r="T13"/>
  <c r="S13"/>
  <c r="Y90"/>
  <c r="T90"/>
  <c r="S90"/>
  <c r="Y203"/>
  <c r="T203"/>
  <c r="S203"/>
  <c r="Y50"/>
  <c r="T50"/>
  <c r="S50"/>
  <c r="Y49"/>
  <c r="T49"/>
  <c r="S49"/>
  <c r="Y51"/>
  <c r="T51"/>
  <c r="S51"/>
  <c r="Y202"/>
  <c r="T202"/>
  <c r="S202"/>
  <c r="Y200"/>
  <c r="T200"/>
  <c r="S200"/>
  <c r="Y201"/>
  <c r="T201"/>
  <c r="S201"/>
  <c r="Y204"/>
  <c r="T204"/>
  <c r="S204"/>
  <c r="Y77"/>
  <c r="T77"/>
  <c r="S77"/>
  <c r="Y79"/>
  <c r="T79"/>
  <c r="S79"/>
  <c r="Y10"/>
  <c r="T10"/>
  <c r="S10"/>
  <c r="Y9"/>
  <c r="T9"/>
  <c r="S9"/>
  <c r="Y207"/>
  <c r="T207"/>
  <c r="S207"/>
  <c r="Y82"/>
  <c r="T82"/>
  <c r="S82"/>
  <c r="Y103"/>
  <c r="T103"/>
  <c r="S103"/>
  <c r="Y100"/>
  <c r="T100"/>
  <c r="S100"/>
  <c r="Y99"/>
  <c r="T99"/>
  <c r="S99"/>
  <c r="Y98"/>
  <c r="T98"/>
  <c r="S98"/>
  <c r="Y199"/>
  <c r="T199"/>
  <c r="S199"/>
  <c r="Y110"/>
  <c r="T110"/>
  <c r="S110"/>
  <c r="Y81"/>
  <c r="T81"/>
  <c r="S81"/>
  <c r="Y205"/>
  <c r="T205"/>
  <c r="S205"/>
  <c r="Y206"/>
  <c r="T206"/>
  <c r="S206"/>
  <c r="Y12"/>
  <c r="T12"/>
  <c r="S12"/>
  <c r="Y52"/>
  <c r="T52"/>
  <c r="S52"/>
  <c r="Y11"/>
  <c r="T11"/>
  <c r="S11"/>
  <c r="K1"/>
  <c r="N1" l="1"/>
  <c r="G7" i="1"/>
  <c r="G9"/>
  <c r="G6" l="1"/>
  <c r="G5"/>
  <c r="Y37" i="4"/>
  <c r="T37"/>
  <c r="S37"/>
  <c r="Y36"/>
  <c r="T36"/>
  <c r="S36"/>
  <c r="Y41"/>
  <c r="T41"/>
  <c r="S41"/>
  <c r="Y54"/>
  <c r="T54"/>
  <c r="S54"/>
  <c r="Y43"/>
  <c r="T43"/>
  <c r="S43"/>
  <c r="Y53"/>
  <c r="T53"/>
  <c r="S53"/>
  <c r="Y35"/>
  <c r="T35"/>
  <c r="S35"/>
  <c r="Y34"/>
  <c r="T34"/>
  <c r="S34"/>
  <c r="Y33"/>
  <c r="T33"/>
  <c r="S33"/>
  <c r="Y32"/>
  <c r="T32"/>
  <c r="S32"/>
  <c r="Y52"/>
  <c r="T52"/>
  <c r="S52"/>
  <c r="Y51"/>
  <c r="T51"/>
  <c r="S51"/>
  <c r="Y50"/>
  <c r="T50"/>
  <c r="S50"/>
  <c r="Y31"/>
  <c r="T31"/>
  <c r="S31"/>
  <c r="Y46"/>
  <c r="T46"/>
  <c r="S46"/>
  <c r="Y30"/>
  <c r="T30"/>
  <c r="S30"/>
  <c r="Y29"/>
  <c r="T29"/>
  <c r="S29"/>
  <c r="Y28"/>
  <c r="T28"/>
  <c r="S28"/>
  <c r="Y27"/>
  <c r="T27"/>
  <c r="S27"/>
  <c r="Y26"/>
  <c r="T26"/>
  <c r="S26"/>
  <c r="Y25"/>
  <c r="T25"/>
  <c r="S25"/>
  <c r="Y42"/>
  <c r="T42"/>
  <c r="S42"/>
  <c r="Y24"/>
  <c r="T24"/>
  <c r="S24"/>
  <c r="Y5"/>
  <c r="T5"/>
  <c r="S5"/>
  <c r="Y4"/>
  <c r="T4"/>
  <c r="S4"/>
  <c r="Y3"/>
  <c r="T3"/>
  <c r="S3"/>
  <c r="Y23"/>
  <c r="T23"/>
  <c r="S23"/>
  <c r="Y22"/>
  <c r="T22"/>
  <c r="S22"/>
  <c r="Y21"/>
  <c r="T21"/>
  <c r="S21"/>
  <c r="Y20"/>
  <c r="T20"/>
  <c r="S20"/>
  <c r="Y19"/>
  <c r="T19"/>
  <c r="S19"/>
  <c r="Y18"/>
  <c r="T18"/>
  <c r="S18"/>
  <c r="Y17"/>
  <c r="T17"/>
  <c r="S17"/>
  <c r="Y16"/>
  <c r="T16"/>
  <c r="S16"/>
  <c r="Y45"/>
  <c r="T45"/>
  <c r="S45"/>
  <c r="Y15"/>
  <c r="T15"/>
  <c r="S15"/>
  <c r="Y44"/>
  <c r="T44"/>
  <c r="S44"/>
  <c r="Y49"/>
  <c r="T49"/>
  <c r="S49"/>
  <c r="Y48"/>
  <c r="T48"/>
  <c r="S48"/>
  <c r="Y47"/>
  <c r="T47"/>
  <c r="S47"/>
  <c r="Y40"/>
  <c r="T40"/>
  <c r="S40"/>
  <c r="Y39"/>
  <c r="T39"/>
  <c r="S39"/>
  <c r="Y38"/>
  <c r="T38"/>
  <c r="S38"/>
  <c r="Y14"/>
  <c r="T14"/>
  <c r="S14"/>
  <c r="Y13"/>
  <c r="T13"/>
  <c r="S13"/>
  <c r="Y12"/>
  <c r="T12"/>
  <c r="S12"/>
  <c r="Y11"/>
  <c r="T11"/>
  <c r="S11"/>
  <c r="Y10"/>
  <c r="T10"/>
  <c r="S10"/>
  <c r="Y9"/>
  <c r="T9"/>
  <c r="S9"/>
  <c r="Y8"/>
  <c r="T8"/>
  <c r="S8"/>
  <c r="Y7"/>
  <c r="T7"/>
  <c r="S7"/>
  <c r="Y6"/>
  <c r="T6"/>
  <c r="S6"/>
  <c r="K1"/>
  <c r="G4" i="1" s="1"/>
  <c r="G3"/>
  <c r="N1" i="4" l="1"/>
</calcChain>
</file>

<file path=xl/comments1.xml><?xml version="1.0" encoding="utf-8"?>
<comments xmlns="http://schemas.openxmlformats.org/spreadsheetml/2006/main">
  <authors>
    <author>S059798</author>
    <author>S059816</author>
  </authors>
  <commentList>
    <comment ref="C31" authorId="0">
      <text>
        <r>
          <rPr>
            <b/>
            <sz val="9"/>
            <color indexed="81"/>
            <rFont val="Tahoma"/>
            <family val="2"/>
          </rPr>
          <t>Correspond au forfait APAVE (permet la validation de la facturation) : n'indiquer que les lots contrôlés.
ex 1 FTT12 + 3 FTT11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6" authorId="0">
      <text>
        <r>
          <rPr>
            <b/>
            <sz val="9"/>
            <color indexed="81"/>
            <rFont val="Tahoma"/>
            <family val="2"/>
          </rPr>
          <t>Correspond au forfait APAVE (permet la validation de la facturation) : n'indiquer que les lots contrôlés.
ex 1 FTT12 + 3 FTT11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7" authorId="1">
      <text>
        <r>
          <rPr>
            <b/>
            <sz val="9"/>
            <color indexed="81"/>
            <rFont val="Tahoma"/>
            <family val="2"/>
          </rPr>
          <t>Mettre toujours les 6 chiffres</t>
        </r>
      </text>
    </comment>
  </commentList>
</comments>
</file>

<file path=xl/sharedStrings.xml><?xml version="1.0" encoding="utf-8"?>
<sst xmlns="http://schemas.openxmlformats.org/spreadsheetml/2006/main" count="3223" uniqueCount="724">
  <si>
    <t>Contrôleurs</t>
  </si>
  <si>
    <t>Lot</t>
  </si>
  <si>
    <t>Partenaire</t>
  </si>
  <si>
    <t>NB EL</t>
  </si>
  <si>
    <t>20 %DT pavillon</t>
  </si>
  <si>
    <t>20 %DT Immeuble</t>
  </si>
  <si>
    <t>TER</t>
  </si>
  <si>
    <t>Lot :</t>
  </si>
  <si>
    <t>CEMRJ1IN_1029</t>
  </si>
  <si>
    <t>Nombre d'EL du Lot :</t>
  </si>
  <si>
    <t>Partenaire :</t>
  </si>
  <si>
    <t>Ineo</t>
  </si>
  <si>
    <t>TER :</t>
  </si>
  <si>
    <t>Pénalité :</t>
  </si>
  <si>
    <t>Contrôleur</t>
  </si>
  <si>
    <t>Num IMB</t>
  </si>
  <si>
    <t>Numero voie</t>
  </si>
  <si>
    <t>Complément Adresse</t>
  </si>
  <si>
    <t>Type voie Adresse</t>
  </si>
  <si>
    <t>Adresse</t>
  </si>
  <si>
    <t>Ville</t>
  </si>
  <si>
    <t>Code INSEE</t>
  </si>
  <si>
    <t>Nombre de logements</t>
  </si>
  <si>
    <t>Code PA</t>
  </si>
  <si>
    <t>Id PB</t>
  </si>
  <si>
    <t>Code Regroupement Syndic</t>
  </si>
  <si>
    <t>Code Regroupement technique</t>
  </si>
  <si>
    <t>Date effective raccordement site</t>
  </si>
  <si>
    <t>Clé réelle du site</t>
  </si>
  <si>
    <t>Opérateur immeuble</t>
  </si>
  <si>
    <t>Libelle etat technique site</t>
  </si>
  <si>
    <t>CTTVX</t>
  </si>
  <si>
    <t>Nb logements contrôlés</t>
  </si>
  <si>
    <t>Nb logements conforme</t>
  </si>
  <si>
    <t>Fiche CONTRASTE</t>
  </si>
  <si>
    <t>Reprise</t>
  </si>
  <si>
    <t>Forfait</t>
  </si>
  <si>
    <t>Prix</t>
  </si>
  <si>
    <t>Pénalité</t>
  </si>
  <si>
    <t>Avenue</t>
  </si>
  <si>
    <t>DTERPA</t>
  </si>
  <si>
    <t>FT</t>
  </si>
  <si>
    <t>CONFIRME</t>
  </si>
  <si>
    <t>CEM22</t>
  </si>
  <si>
    <t>BIS</t>
  </si>
  <si>
    <t>Boulevard</t>
  </si>
  <si>
    <t>Rue</t>
  </si>
  <si>
    <t>CEM12</t>
  </si>
  <si>
    <t>CEM82</t>
  </si>
  <si>
    <t>Allée</t>
  </si>
  <si>
    <t>Traverse</t>
  </si>
  <si>
    <t>Place</t>
  </si>
  <si>
    <t>Chemin</t>
  </si>
  <si>
    <t>CEMRJ1IN_1040</t>
  </si>
  <si>
    <t>IMB/06029/C/IIAS</t>
  </si>
  <si>
    <t>du Marché Forville</t>
  </si>
  <si>
    <t>Cannes</t>
  </si>
  <si>
    <t>06029</t>
  </si>
  <si>
    <t>FI-06029-00AR</t>
  </si>
  <si>
    <t>DTERPMR</t>
  </si>
  <si>
    <t>IMB/06029/C/IIPP</t>
  </si>
  <si>
    <t>de Bône</t>
  </si>
  <si>
    <t>FIS0000430526</t>
  </si>
  <si>
    <t>FI-06029-00G8</t>
  </si>
  <si>
    <t>IMB/06029/C/IIT7</t>
  </si>
  <si>
    <t>de Lorraine</t>
  </si>
  <si>
    <t>IMB/06029/C/IIY6</t>
  </si>
  <si>
    <t>Marceau</t>
  </si>
  <si>
    <t>FI-06029-00AS</t>
  </si>
  <si>
    <t>IMB/06029/C/IJ2I</t>
  </si>
  <si>
    <t>Jean Jaurès</t>
  </si>
  <si>
    <t>IMB/06029/C/IJ31</t>
  </si>
  <si>
    <t>Gambetta</t>
  </si>
  <si>
    <t>IMB/06029/C/IJ3W</t>
  </si>
  <si>
    <t>IMB/06029/S/IJ40</t>
  </si>
  <si>
    <t>IMB/06029/X/02P8</t>
  </si>
  <si>
    <t>IMB/06029/C/IGC0</t>
  </si>
  <si>
    <t>du Golfe Juan</t>
  </si>
  <si>
    <t>PA-06029-004Z</t>
  </si>
  <si>
    <t>FIS0000205206</t>
  </si>
  <si>
    <t>IMB/06029/C/IGC1</t>
  </si>
  <si>
    <t>IMB/06029/C/IGC2</t>
  </si>
  <si>
    <t>IMB/06029/C/IGCH</t>
  </si>
  <si>
    <t>Esprit Violet</t>
  </si>
  <si>
    <t>PA-06029-004J</t>
  </si>
  <si>
    <t>IMB/06029/C/IGCI</t>
  </si>
  <si>
    <t>IMB/06029/C/IGCJ</t>
  </si>
  <si>
    <t>IMB/06029/C/IGCV</t>
  </si>
  <si>
    <t>Paul Serrailler</t>
  </si>
  <si>
    <t>FIS0000269130</t>
  </si>
  <si>
    <t>IMB/06029/C/IGDD</t>
  </si>
  <si>
    <t>Louis Grosso</t>
  </si>
  <si>
    <t>PA-06029-005N</t>
  </si>
  <si>
    <t>IMB/06029/C/IGDK</t>
  </si>
  <si>
    <t>Ricord Laty</t>
  </si>
  <si>
    <t>IMB/06029/C/IGDP</t>
  </si>
  <si>
    <t>IMB/06029/C/IGE2</t>
  </si>
  <si>
    <t>Claude Pons</t>
  </si>
  <si>
    <t>PA-06029-0063</t>
  </si>
  <si>
    <t>IMB/06029/C/IGEQ</t>
  </si>
  <si>
    <t>IMB/06029/C/IGGG</t>
  </si>
  <si>
    <t>Tristan Bernard</t>
  </si>
  <si>
    <t>FIS0000361293</t>
  </si>
  <si>
    <t>IMB/06029/C/IGGI</t>
  </si>
  <si>
    <t>IMB/06029/C/IGLW</t>
  </si>
  <si>
    <t>Alexandre III</t>
  </si>
  <si>
    <t>PA-06029-003O</t>
  </si>
  <si>
    <t>IMB/06029/C/IGZL</t>
  </si>
  <si>
    <t>Georges Clemenceau</t>
  </si>
  <si>
    <t>PA-06029-006T</t>
  </si>
  <si>
    <t>FIS0000390511</t>
  </si>
  <si>
    <t>EN ETUDE</t>
  </si>
  <si>
    <t>IMB/06029/C/IGZQ</t>
  </si>
  <si>
    <t>Georges Clémenceau</t>
  </si>
  <si>
    <t>IMB/06029/C/IHOL</t>
  </si>
  <si>
    <t>Cirrode</t>
  </si>
  <si>
    <t>PA-06029-003E</t>
  </si>
  <si>
    <t>FIS0000383283</t>
  </si>
  <si>
    <t>IMB/06029/C/IHON</t>
  </si>
  <si>
    <t>IMB/06029/C/IHOO</t>
  </si>
  <si>
    <t>IMB/06029/C/IL32</t>
  </si>
  <si>
    <t>Michel Jourdan</t>
  </si>
  <si>
    <t>PA-06029-0019</t>
  </si>
  <si>
    <t>IMB/06029/C/IMCU</t>
  </si>
  <si>
    <t>Jean Giono</t>
  </si>
  <si>
    <t>PA-06029-001E</t>
  </si>
  <si>
    <t>FIS0000427985</t>
  </si>
  <si>
    <t>IMB/06029/S/IGBQ</t>
  </si>
  <si>
    <t>de Lérins</t>
  </si>
  <si>
    <t>PA-06029-004Y</t>
  </si>
  <si>
    <t>IMB/06029/S/IGBY</t>
  </si>
  <si>
    <t>Saint-Jin Jin</t>
  </si>
  <si>
    <t>IMB/06029/S/IGCC</t>
  </si>
  <si>
    <t>IMB/06029/S/IGCD</t>
  </si>
  <si>
    <t>IMB/06029/X/00DW</t>
  </si>
  <si>
    <t>Maurice Chevalier</t>
  </si>
  <si>
    <t>PA-06029-000V</t>
  </si>
  <si>
    <t>IMB/06029/X/01X6</t>
  </si>
  <si>
    <t>IMB/06029/X/0281</t>
  </si>
  <si>
    <t>IMB/06029/X/0289</t>
  </si>
  <si>
    <t>IMB/06029/X/028A</t>
  </si>
  <si>
    <t>IMB/06029/X/028B</t>
  </si>
  <si>
    <t>IMB/06029/X/028C</t>
  </si>
  <si>
    <t>IMB/06029/X/028G</t>
  </si>
  <si>
    <t>IMB/06029/X/028V</t>
  </si>
  <si>
    <t>IMB/06029/X/028W</t>
  </si>
  <si>
    <t>IMB/06029/X/028X</t>
  </si>
  <si>
    <t>IMB/06029/X/029L</t>
  </si>
  <si>
    <t>IMB/06029/X/02GL</t>
  </si>
  <si>
    <t>IMB/06029/C/II6W</t>
  </si>
  <si>
    <t>Square</t>
  </si>
  <si>
    <t>Mérimée</t>
  </si>
  <si>
    <t>FI-06029-00MQ</t>
  </si>
  <si>
    <t>PMI-RI</t>
  </si>
  <si>
    <t>CEM62+CEM63</t>
  </si>
  <si>
    <t>IMB/06029/C/IIVO</t>
  </si>
  <si>
    <t>Hoche</t>
  </si>
  <si>
    <t>FI-06029-00RK</t>
  </si>
  <si>
    <t>IMB/06029/C/IJQT</t>
  </si>
  <si>
    <t>de l'Orphelinat</t>
  </si>
  <si>
    <t>FI-06029-00RW</t>
  </si>
  <si>
    <t>IMB/06029/X/00YN</t>
  </si>
  <si>
    <t>du Roi Albert 1er</t>
  </si>
  <si>
    <t>FI-06029-00S5</t>
  </si>
  <si>
    <t>Circet</t>
  </si>
  <si>
    <t>ADRESSABLE</t>
  </si>
  <si>
    <t>Solution30</t>
  </si>
  <si>
    <t>Route départementale</t>
  </si>
  <si>
    <t>de la Plage</t>
  </si>
  <si>
    <t>CEMRJ1CP_1021</t>
  </si>
  <si>
    <t>Bd</t>
  </si>
  <si>
    <t>CEMRJ1CP_1034</t>
  </si>
  <si>
    <t>Lot CEM pour la période 150120-140220</t>
  </si>
  <si>
    <t>CEMRJ1CI_1008</t>
  </si>
  <si>
    <t>CEMRJ1IN_1006</t>
  </si>
  <si>
    <t>CEMRJ1SC_1068</t>
  </si>
  <si>
    <t>Scopelec</t>
  </si>
  <si>
    <t>Département</t>
  </si>
  <si>
    <t>CEMRJ1CI_1011</t>
  </si>
  <si>
    <t>83</t>
  </si>
  <si>
    <t>CEMRJ1CP_1020</t>
  </si>
  <si>
    <t>06</t>
  </si>
  <si>
    <t>13</t>
  </si>
  <si>
    <t>AUBAGNE</t>
  </si>
  <si>
    <t>13005</t>
  </si>
  <si>
    <t>IMB/13005/X/01V4</t>
  </si>
  <si>
    <t>des Goums</t>
  </si>
  <si>
    <t>PA-13005-0029</t>
  </si>
  <si>
    <t>CEMRJ1SC_1030</t>
  </si>
  <si>
    <t>IMB/83061/C/001N</t>
  </si>
  <si>
    <t>des Mas de l'Etang</t>
  </si>
  <si>
    <t>FREJUS</t>
  </si>
  <si>
    <t>83061</t>
  </si>
  <si>
    <t>PA-83061-00DO</t>
  </si>
  <si>
    <t>IMB/83061/C/00AL</t>
  </si>
  <si>
    <t>du Petit Verdon</t>
  </si>
  <si>
    <t>PA-83061-00FG</t>
  </si>
  <si>
    <t>34586</t>
  </si>
  <si>
    <t>IMB/83061/C/0166</t>
  </si>
  <si>
    <t>Route Départementale</t>
  </si>
  <si>
    <t>7</t>
  </si>
  <si>
    <t>IMB/83061/C/01OM</t>
  </si>
  <si>
    <t>Louis Castillon</t>
  </si>
  <si>
    <t>PA-83061-00ER</t>
  </si>
  <si>
    <t>IMB/83061/C/01RJ</t>
  </si>
  <si>
    <t>Lucien Boeuf</t>
  </si>
  <si>
    <t>PA-83061-00EB</t>
  </si>
  <si>
    <t>IMB/83061/C/01SK</t>
  </si>
  <si>
    <t>du Papet</t>
  </si>
  <si>
    <t>PA-83061-0064</t>
  </si>
  <si>
    <t>IMB/83061/C/01WF</t>
  </si>
  <si>
    <t>Alfred de Musset</t>
  </si>
  <si>
    <t>PA-83061-00ED</t>
  </si>
  <si>
    <t>FIS0000415109</t>
  </si>
  <si>
    <t>IMB/83061/C/03DH</t>
  </si>
  <si>
    <t>de la Mer</t>
  </si>
  <si>
    <t>PA-83061-00AF</t>
  </si>
  <si>
    <t>IMB/83061/C/03YJ</t>
  </si>
  <si>
    <t>Dei Très Mast</t>
  </si>
  <si>
    <t>PA-83061-009Z</t>
  </si>
  <si>
    <t>FIS0000421246</t>
  </si>
  <si>
    <t>IMB/83061/C/03Z9</t>
  </si>
  <si>
    <t>d'Actium</t>
  </si>
  <si>
    <t>IMB/83061/C/041U</t>
  </si>
  <si>
    <t>IMB/83061/C/041V</t>
  </si>
  <si>
    <t>Quai</t>
  </si>
  <si>
    <t>d'Agrippa</t>
  </si>
  <si>
    <t>IMB/83061/C/045K</t>
  </si>
  <si>
    <t>Dou Galioun</t>
  </si>
  <si>
    <t>PA-83061-009S</t>
  </si>
  <si>
    <t>FIS0000437370</t>
  </si>
  <si>
    <t>IMB/83061/C/04B8</t>
  </si>
  <si>
    <t>William Shakespeare</t>
  </si>
  <si>
    <t>PA-83061-00FY</t>
  </si>
  <si>
    <t>IMB/83061/C/04CP</t>
  </si>
  <si>
    <t>Passage</t>
  </si>
  <si>
    <t>des Caryatides</t>
  </si>
  <si>
    <t>PA-83061-00D7</t>
  </si>
  <si>
    <t>FIS0000411494</t>
  </si>
  <si>
    <t>IMB/83061/C/04DA</t>
  </si>
  <si>
    <t>IMB/83061/C/04DE</t>
  </si>
  <si>
    <t>Hippolyte Fabre</t>
  </si>
  <si>
    <t>PA-83061-00CK</t>
  </si>
  <si>
    <t>FIS0000439085</t>
  </si>
  <si>
    <t>IMB/83061/C/04KG</t>
  </si>
  <si>
    <t>André Lazes</t>
  </si>
  <si>
    <t>PA-83061-00C5</t>
  </si>
  <si>
    <t>FIS0000427554</t>
  </si>
  <si>
    <t>IMB/83061/C/0502</t>
  </si>
  <si>
    <t>Noël Garnier</t>
  </si>
  <si>
    <t>PA-83061-00C6</t>
  </si>
  <si>
    <t>IMB/83061/C/05BT</t>
  </si>
  <si>
    <t>Roland Garros</t>
  </si>
  <si>
    <t>PA-83061-00BO</t>
  </si>
  <si>
    <t>IMB/83061/C/05C7</t>
  </si>
  <si>
    <t>Stanislas Huguetto</t>
  </si>
  <si>
    <t>PA-83061-00BN</t>
  </si>
  <si>
    <t>IMB/83061/C/05CD</t>
  </si>
  <si>
    <t>PA-83061-00BP</t>
  </si>
  <si>
    <t>IMB/83061/C/05HO</t>
  </si>
  <si>
    <t>du Commerce</t>
  </si>
  <si>
    <t>PA-83061-00BC</t>
  </si>
  <si>
    <t>IMB/83061/C/05KG</t>
  </si>
  <si>
    <t>FIS0000417604</t>
  </si>
  <si>
    <t>IMB/83061/C/05L9</t>
  </si>
  <si>
    <t>IMB/83061/C/06DB</t>
  </si>
  <si>
    <t>Victor Hugo</t>
  </si>
  <si>
    <t>PA-83061-00BR</t>
  </si>
  <si>
    <t>IMB/83061/C/06EJ</t>
  </si>
  <si>
    <t>Victor Reybaud</t>
  </si>
  <si>
    <t>PA-83061-00BQ</t>
  </si>
  <si>
    <t>FIS0000426663</t>
  </si>
  <si>
    <t>IMB/83061/S/001O</t>
  </si>
  <si>
    <t>IMB/83061/S/001P</t>
  </si>
  <si>
    <t>IMB/83061/S/001Q</t>
  </si>
  <si>
    <t>IMB/83061/S/0039</t>
  </si>
  <si>
    <t>IMB/83061/S/00C2</t>
  </si>
  <si>
    <t>IMB/83061/S/00CI</t>
  </si>
  <si>
    <t>de l'Artuby</t>
  </si>
  <si>
    <t>34585</t>
  </si>
  <si>
    <t>IMB/83061/S/00CY</t>
  </si>
  <si>
    <t>IMB/83061/S/00GG</t>
  </si>
  <si>
    <t>IMB/83061/S/00GP</t>
  </si>
  <si>
    <t>IMB/83061/S/00IV</t>
  </si>
  <si>
    <t>IMB/83061/S/00J8</t>
  </si>
  <si>
    <t>34583</t>
  </si>
  <si>
    <t>IMB/83061/S/00JN</t>
  </si>
  <si>
    <t>IMB/83061/S/00LR</t>
  </si>
  <si>
    <t>IMB/83061/S/00LZ</t>
  </si>
  <si>
    <t>IMB/83061/S/00N8</t>
  </si>
  <si>
    <t>IMB/83061/S/00OV</t>
  </si>
  <si>
    <t>34582</t>
  </si>
  <si>
    <t>IMB/83061/S/00Q0</t>
  </si>
  <si>
    <t>IMB/83061/S/00QO</t>
  </si>
  <si>
    <t>IMB/83061/S/00RM</t>
  </si>
  <si>
    <t>IMB/83061/S/00RP</t>
  </si>
  <si>
    <t>34581</t>
  </si>
  <si>
    <t>IMB/83061/S/00SC</t>
  </si>
  <si>
    <t>IMB/83061/S/0162</t>
  </si>
  <si>
    <t>IMB/83061/S/0165</t>
  </si>
  <si>
    <t>IMB/83061/S/01QT</t>
  </si>
  <si>
    <t>IMB/83061/S/01SV</t>
  </si>
  <si>
    <t>IMB/83061/S/01VF</t>
  </si>
  <si>
    <t>Honoré de Balzac</t>
  </si>
  <si>
    <t>PA-83061-00E9</t>
  </si>
  <si>
    <t>FIS0000426662</t>
  </si>
  <si>
    <t>IMB/83061/S/05AT</t>
  </si>
  <si>
    <t>PA-83061-00BM</t>
  </si>
  <si>
    <t>IMB/83061/S/05BR</t>
  </si>
  <si>
    <t>IMB/83061/S/061H</t>
  </si>
  <si>
    <t>IMB/83061/S/061J</t>
  </si>
  <si>
    <t>IMB/83061/S/061K</t>
  </si>
  <si>
    <t>IMB/83061/X/07IR</t>
  </si>
  <si>
    <t>IMB/83061/X/07KV</t>
  </si>
  <si>
    <t>IMB/83061/X/07O0</t>
  </si>
  <si>
    <t>Alexis Carrel</t>
  </si>
  <si>
    <t>IMB/83061/X/07X0</t>
  </si>
  <si>
    <t>IMB/83061/X/07X1</t>
  </si>
  <si>
    <t>IMB/83061/X/07X2</t>
  </si>
  <si>
    <t>IMB/83061/X/07X3</t>
  </si>
  <si>
    <t>IMB/83061/X/07X4</t>
  </si>
  <si>
    <t>IMB/83061/X/07X5</t>
  </si>
  <si>
    <t>IMB/83061/X/07X6</t>
  </si>
  <si>
    <t>IMB/83061/X/07X7</t>
  </si>
  <si>
    <t>IMB/83061/X/07X8</t>
  </si>
  <si>
    <t>IMB/83061/X/07X9</t>
  </si>
  <si>
    <t>IMB/83061/X/07XA</t>
  </si>
  <si>
    <t>IMB/83061/X/07XB</t>
  </si>
  <si>
    <t>IMB/83061/X/07XC</t>
  </si>
  <si>
    <t>IMB/83061/X/07XD</t>
  </si>
  <si>
    <t>IMB/83061/X/07XE</t>
  </si>
  <si>
    <t>IMB/83061/X/07XF</t>
  </si>
  <si>
    <t>IMB/83061/X/07XG</t>
  </si>
  <si>
    <t>IMB/83061/X/07XH</t>
  </si>
  <si>
    <t>IMB/83061/X/07XI</t>
  </si>
  <si>
    <t>IMB/83061/X/07XJ</t>
  </si>
  <si>
    <t>IMB/83061/X/07XK</t>
  </si>
  <si>
    <t>IMB/83061/X/07XL</t>
  </si>
  <si>
    <t>IMB/83061/X/080U</t>
  </si>
  <si>
    <t>IMB/83061/X/080V</t>
  </si>
  <si>
    <t>IMB/83061/X/080W</t>
  </si>
  <si>
    <t>IMB/83061/X/080X</t>
  </si>
  <si>
    <t>IMB/83061/X/08ZL</t>
  </si>
  <si>
    <t>Via</t>
  </si>
  <si>
    <t>Aurélia</t>
  </si>
  <si>
    <t>PA-83061-009L</t>
  </si>
  <si>
    <t>IMB/83061/X/0922</t>
  </si>
  <si>
    <t>IMB/83061/X/0C3M</t>
  </si>
  <si>
    <t>IMB/83061/X/0C3N</t>
  </si>
  <si>
    <t>IMB/83061/X/0C3O</t>
  </si>
  <si>
    <t>IMB/83061/X/0CK6</t>
  </si>
  <si>
    <t>IMB/83061/X/0CK8</t>
  </si>
  <si>
    <t>IMB/83061/X/0CNV</t>
  </si>
  <si>
    <t>IMB/83061/X/0COD</t>
  </si>
  <si>
    <t>IMB/83061/X/0COE</t>
  </si>
  <si>
    <t>IMB/83061/X/0COF</t>
  </si>
  <si>
    <t>IMB/83061/X/0COG</t>
  </si>
  <si>
    <t>IMB/83061/X/0COH</t>
  </si>
  <si>
    <t>IMB/83061/X/0COI</t>
  </si>
  <si>
    <t>IMB/83061/X/0CUQ</t>
  </si>
  <si>
    <t>IMB/83061/X/0CVA</t>
  </si>
  <si>
    <t>IMB/83061/X/0CVB</t>
  </si>
  <si>
    <t>IMB/83061/X/0CVC</t>
  </si>
  <si>
    <t>IMB/83061/X/0CVF</t>
  </si>
  <si>
    <t>IMB/83061/X/0CVG</t>
  </si>
  <si>
    <t>IMB/83061/X/0CVH</t>
  </si>
  <si>
    <t>IMB/83061/X/0CXN</t>
  </si>
  <si>
    <t>IMB/83061/X/0CXO</t>
  </si>
  <si>
    <t>IMB/83061/X/0CXP</t>
  </si>
  <si>
    <t>IMB/83061/X/0CXQ</t>
  </si>
  <si>
    <t>IMB/83061/X/0CXR</t>
  </si>
  <si>
    <t>IMB/83061/X/0CXS</t>
  </si>
  <si>
    <t>IMB/83061/X/0CXT</t>
  </si>
  <si>
    <t>IMB/83061/X/0CXU</t>
  </si>
  <si>
    <t>IMB/83061/X/0D1U</t>
  </si>
  <si>
    <t>IMB/83061/X/0D1V</t>
  </si>
  <si>
    <t>IMB/83061/X/0D1W</t>
  </si>
  <si>
    <t>IMB/83061/X/0D1X</t>
  </si>
  <si>
    <t>IMB/83061/X/0D1Y</t>
  </si>
  <si>
    <t>IMB/83061/X/0D1Z</t>
  </si>
  <si>
    <t>IMB/83061/X/0D20</t>
  </si>
  <si>
    <t>IMB/83061/X/0D21</t>
  </si>
  <si>
    <t>IMB/83061/X/0D22</t>
  </si>
  <si>
    <t>Combattants Afrique du Nord</t>
  </si>
  <si>
    <t>IMB/83061/X/0D23</t>
  </si>
  <si>
    <t>IMB/83061/X/0D24</t>
  </si>
  <si>
    <t>IMB/83061/X/0D25</t>
  </si>
  <si>
    <t>IMB/83061/X/0D26</t>
  </si>
  <si>
    <t>IMB/83061/X/0D27</t>
  </si>
  <si>
    <t>IMB/83061/X/0D28</t>
  </si>
  <si>
    <t>IMB/83061/X/0D29</t>
  </si>
  <si>
    <t>IMB/83061/X/0D2A</t>
  </si>
  <si>
    <t>IMB/83061/X/0D2B</t>
  </si>
  <si>
    <t>IMB/83061/X/0D2C</t>
  </si>
  <si>
    <t>IMB/83061/X/0D2J</t>
  </si>
  <si>
    <t>IMB/83061/X/0D2K</t>
  </si>
  <si>
    <t>IMB/83061/X/0D2L</t>
  </si>
  <si>
    <t>IMB/83061/X/0D2M</t>
  </si>
  <si>
    <t>IMB/83061/X/0D2N</t>
  </si>
  <si>
    <t>IMB/83061/X/0D2O</t>
  </si>
  <si>
    <t>IMB/83061/X/0D2P</t>
  </si>
  <si>
    <t>IMB/83061/X/0D2Q</t>
  </si>
  <si>
    <t>IMB/83061/X/0D2R</t>
  </si>
  <si>
    <t>IMB/83061/X/0D2S</t>
  </si>
  <si>
    <t>IMB/83061/X/0D2T</t>
  </si>
  <si>
    <t>IMB/83061/X/0D2U</t>
  </si>
  <si>
    <t>IMB/83061/X/0D2V</t>
  </si>
  <si>
    <t>IMB/83061/X/0D2W</t>
  </si>
  <si>
    <t>IMB/83061/X/0D2X</t>
  </si>
  <si>
    <t>IMB/83061/X/0D2Y</t>
  </si>
  <si>
    <t>IMB/83061/X/0D30</t>
  </si>
  <si>
    <t>IMB/83061/X/0D31</t>
  </si>
  <si>
    <t>IMB/83061/X/0D32</t>
  </si>
  <si>
    <t>IMB/83061/X/0D39</t>
  </si>
  <si>
    <t>IMB/83061/X/0D3A</t>
  </si>
  <si>
    <t>IMB/83061/X/0D3B</t>
  </si>
  <si>
    <t>IMB/83061/X/0D3C</t>
  </si>
  <si>
    <t>IMB/83061/X/0D3D</t>
  </si>
  <si>
    <t>IMB/83061/X/0D3E</t>
  </si>
  <si>
    <t>IMB/83061/X/0D3F</t>
  </si>
  <si>
    <t>IMB/83061/X/0D3G</t>
  </si>
  <si>
    <t>IMB/83061/X/0D3H</t>
  </si>
  <si>
    <t>IMB/83061/X/0D3I</t>
  </si>
  <si>
    <t>IMB/83061/X/0D3V</t>
  </si>
  <si>
    <t>IMB/83061/X/0D6K</t>
  </si>
  <si>
    <t>PA-83061-00A5</t>
  </si>
  <si>
    <t>IMB/83061/X/0D6L</t>
  </si>
  <si>
    <t>IMB/83061/X/0D6M</t>
  </si>
  <si>
    <t>IMB/83061/X/0D6N</t>
  </si>
  <si>
    <t>IMB/83061/X/0D6O</t>
  </si>
  <si>
    <t>d'Octave</t>
  </si>
  <si>
    <t>IMB/83061/X/0D6P</t>
  </si>
  <si>
    <t>IMB/83061/X/0D6Q</t>
  </si>
  <si>
    <t>IMB/83061/X/0D6R</t>
  </si>
  <si>
    <t>IMB/83061/X/0D6S</t>
  </si>
  <si>
    <t>IMB/83118/C/00ZO</t>
  </si>
  <si>
    <t>du Pin Bernard</t>
  </si>
  <si>
    <t>ST RAPHAËL</t>
  </si>
  <si>
    <t>83118</t>
  </si>
  <si>
    <t>PA-83118-001U</t>
  </si>
  <si>
    <t>IMB/83118/C/04BB</t>
  </si>
  <si>
    <t>Christian Lafon</t>
  </si>
  <si>
    <t>PA-83118-005N</t>
  </si>
  <si>
    <t>FIS0000397152</t>
  </si>
  <si>
    <t>IMB/83118/C/04LY</t>
  </si>
  <si>
    <t>PA-83118-008K</t>
  </si>
  <si>
    <t>IMB/83118/C/04N0</t>
  </si>
  <si>
    <t>PA-83118-007Z</t>
  </si>
  <si>
    <t>IMB/83118/C/052I</t>
  </si>
  <si>
    <t>PA-83118-00B9</t>
  </si>
  <si>
    <t>FIS0000434145</t>
  </si>
  <si>
    <t>IMB/83118/C/052J</t>
  </si>
  <si>
    <t>IMB/83118/C/06Y5</t>
  </si>
  <si>
    <t>Pauline Carton</t>
  </si>
  <si>
    <t>PA-83118-00A1</t>
  </si>
  <si>
    <t>IMB/83118/S/05FC</t>
  </si>
  <si>
    <t>de la Batterie</t>
  </si>
  <si>
    <t>PA-83118-00A3</t>
  </si>
  <si>
    <t>FIS0000434564</t>
  </si>
  <si>
    <t>IMB/83118/X/0AYW</t>
  </si>
  <si>
    <t>de Provence</t>
  </si>
  <si>
    <t>PA-83118-00AO</t>
  </si>
  <si>
    <t>IMB/83118/X/0B9H</t>
  </si>
  <si>
    <t>des Calanques</t>
  </si>
  <si>
    <t>PA-83118-00CP</t>
  </si>
  <si>
    <t>FIS0000390601</t>
  </si>
  <si>
    <t>IMB/83118/X/0B9M</t>
  </si>
  <si>
    <t>IMB/83118/X/0BA1</t>
  </si>
  <si>
    <t>des Fleurs</t>
  </si>
  <si>
    <t>PA-83118-00C8</t>
  </si>
  <si>
    <t>FIS0000394060</t>
  </si>
  <si>
    <t>IMB/83118/X/0BA2</t>
  </si>
  <si>
    <t>IMB/83118/X/0BA3</t>
  </si>
  <si>
    <t>IMB/83118/X/0BA4</t>
  </si>
  <si>
    <t>IMB/83118/X/0BA5</t>
  </si>
  <si>
    <t>IMB/83118/X/0BA6</t>
  </si>
  <si>
    <t>IMB/83118/X/0BA7</t>
  </si>
  <si>
    <t>IMB/83118/X/0BEV</t>
  </si>
  <si>
    <t>de la Rade Cap Esterel</t>
  </si>
  <si>
    <t>PA-83118-00CN</t>
  </si>
  <si>
    <t>FIS0000390602</t>
  </si>
  <si>
    <t>IMB/83118/X/0BEW</t>
  </si>
  <si>
    <t>IMB/83118/X/0BEX</t>
  </si>
  <si>
    <t>IMB/83118/X/0BEY</t>
  </si>
  <si>
    <t>IMB/83118/X/0BEZ</t>
  </si>
  <si>
    <t>IMB/83118/X/0BF0</t>
  </si>
  <si>
    <t>IMB/83118/X/0BF1</t>
  </si>
  <si>
    <t>IMB/83118/X/0BF2</t>
  </si>
  <si>
    <t>IMB/83118/X/0BF3</t>
  </si>
  <si>
    <t>IMB/83118/X/0BF4</t>
  </si>
  <si>
    <t>IMB/83118/X/0BF5</t>
  </si>
  <si>
    <t>IMB/83118/X/0BJM</t>
  </si>
  <si>
    <t>IMB/83118/X/0BJN</t>
  </si>
  <si>
    <t>IMB/83118/X/0BJO</t>
  </si>
  <si>
    <t>IMB/83118/X/0BJP</t>
  </si>
  <si>
    <t>IMB/83118/X/0BJQ</t>
  </si>
  <si>
    <t>IMB/83118/X/0BJR</t>
  </si>
  <si>
    <t>IMB/83118/X/0BJS</t>
  </si>
  <si>
    <t>IMB/83118/X/0BJT</t>
  </si>
  <si>
    <t>IMB/83118/X/0BJU</t>
  </si>
  <si>
    <t>IMB/83118/X/0BRX</t>
  </si>
  <si>
    <t>IMB/83118/X/0BRY</t>
  </si>
  <si>
    <t>IMB/83118/X/0CAY</t>
  </si>
  <si>
    <t>Henri Bergson</t>
  </si>
  <si>
    <t>PA-83118-007S</t>
  </si>
  <si>
    <t>IMB/83118/X/0CLN</t>
  </si>
  <si>
    <t>IMB/83118/X/0CLO</t>
  </si>
  <si>
    <t>IMB/83118/X/0CLP</t>
  </si>
  <si>
    <t>IMB/83118/X/0CMF</t>
  </si>
  <si>
    <t>Port</t>
  </si>
  <si>
    <t>Santa Lucia</t>
  </si>
  <si>
    <t>CHANTIER VQSE FIBRE OPTIQUE</t>
  </si>
  <si>
    <t>Choix</t>
  </si>
  <si>
    <t>Entité ORANGE</t>
  </si>
  <si>
    <t>OUI</t>
  </si>
  <si>
    <t>UI MARSEILLE</t>
  </si>
  <si>
    <t>%</t>
  </si>
  <si>
    <t>Contrat Mission :</t>
  </si>
  <si>
    <t>A532896148.x</t>
  </si>
  <si>
    <t>NON</t>
  </si>
  <si>
    <t>UI PCA</t>
  </si>
  <si>
    <t>PA</t>
  </si>
  <si>
    <t>Code Couleur</t>
  </si>
  <si>
    <t>UI RHONE DURANCE</t>
  </si>
  <si>
    <t xml:space="preserve">Intervenant 1: </t>
  </si>
  <si>
    <t>Sébastien GERMAIN</t>
  </si>
  <si>
    <t>Ref : IMB</t>
  </si>
  <si>
    <t>Saisie</t>
  </si>
  <si>
    <t>NRO</t>
  </si>
  <si>
    <t xml:space="preserve">Intervenant 2 : </t>
  </si>
  <si>
    <t>Report Cellule</t>
  </si>
  <si>
    <t>Réf chantier : CONTRASTE</t>
  </si>
  <si>
    <t>Date d'intervention :</t>
  </si>
  <si>
    <t xml:space="preserve">Sous Domaine </t>
  </si>
  <si>
    <t xml:space="preserve">Domaine : </t>
  </si>
  <si>
    <t>FTTH</t>
  </si>
  <si>
    <t>RESEAU CLEF EN MAIN FTTH</t>
  </si>
  <si>
    <t>Dpt</t>
  </si>
  <si>
    <t>Liste ETR</t>
  </si>
  <si>
    <t>Intervenant</t>
  </si>
  <si>
    <t>Sous Domaine :</t>
  </si>
  <si>
    <t xml:space="preserve">Présence DOE : </t>
  </si>
  <si>
    <t>RESEAUX TRADITIONNEL FTTH</t>
  </si>
  <si>
    <t>CIRCET ICTR SE</t>
  </si>
  <si>
    <t>Gilles Pommier</t>
  </si>
  <si>
    <t>Ictr Apave_Uiprm_A</t>
  </si>
  <si>
    <t>Type Prestation :</t>
  </si>
  <si>
    <t>CEM ZMD+ZTD BD PA-PB IMMEUBLE</t>
  </si>
  <si>
    <t>EXPLOITATION RESEAU FTTH</t>
  </si>
  <si>
    <t>CONSTRUCTEL ICTR SE</t>
  </si>
  <si>
    <t>Julien RICCA</t>
  </si>
  <si>
    <t>Ictr Apave_Uiprm_B</t>
  </si>
  <si>
    <t>Fournisseur</t>
  </si>
  <si>
    <t xml:space="preserve">Fiche Fille clôturée: </t>
  </si>
  <si>
    <t xml:space="preserve">Type Prestation </t>
  </si>
  <si>
    <t>04</t>
  </si>
  <si>
    <t>DELTACOM ICTR SE</t>
  </si>
  <si>
    <t>Sunita BACCOU</t>
  </si>
  <si>
    <t>Ictr Apave_Uiprm_C</t>
  </si>
  <si>
    <t xml:space="preserve">Commune : </t>
  </si>
  <si>
    <t>CEM ZMD+ZTD BD PA-PB EXTERIEUR</t>
  </si>
  <si>
    <t>05</t>
  </si>
  <si>
    <t>EIFFAGE ICTR SUD EST (CeM FFTH)</t>
  </si>
  <si>
    <t>Sebastien BETTI</t>
  </si>
  <si>
    <t>Ictr Apave_Uiprm_D</t>
  </si>
  <si>
    <t>Adresse :</t>
  </si>
  <si>
    <t>ESCOTEL DEPOSE MASSIVE</t>
  </si>
  <si>
    <t>Olivier FAURE</t>
  </si>
  <si>
    <t>Ictr Apave_Uiprm_E</t>
  </si>
  <si>
    <t>Département :</t>
  </si>
  <si>
    <t>BON POUR TRAVAUX</t>
  </si>
  <si>
    <t>GRIMALDI ICTR SE</t>
  </si>
  <si>
    <t>Gregory Vangrevelinge</t>
  </si>
  <si>
    <t>Ictr Apave_Uiprm_F</t>
  </si>
  <si>
    <t>Type Chantier</t>
  </si>
  <si>
    <t>Traitement des Ecarts</t>
  </si>
  <si>
    <t>CEM ZMD+ZTD BD PMZ-PA</t>
  </si>
  <si>
    <t>ICR2016 ESCOTEL</t>
  </si>
  <si>
    <t>Ictr Apave_Uiprm_G</t>
  </si>
  <si>
    <t xml:space="preserve">Entité </t>
  </si>
  <si>
    <t>ORANGE</t>
  </si>
  <si>
    <t>CEM ZMD+ZTD BD TRANSPORT NRO-PEP</t>
  </si>
  <si>
    <t>ICR2016 SOLUTION 30</t>
  </si>
  <si>
    <t>Frédéric HACHET</t>
  </si>
  <si>
    <t>Ictr Apave_Uiprm_H</t>
  </si>
  <si>
    <t>Type Intervention :</t>
  </si>
  <si>
    <t>Production</t>
  </si>
  <si>
    <t xml:space="preserve">Reprise Dossier : </t>
  </si>
  <si>
    <t>CEM ZMD+ZTD BD TRANSPORT NRO-PMZ</t>
  </si>
  <si>
    <t>INEO ICTR SE ( CeM FFTH)</t>
  </si>
  <si>
    <t>Ictr Apave_Uiprm_I</t>
  </si>
  <si>
    <t xml:space="preserve">Type : </t>
  </si>
  <si>
    <t>CEM ZTD DISTRIBUTION 1 PEZ-PR</t>
  </si>
  <si>
    <t>KALLISTE NUMERIQUE ICTR SE</t>
  </si>
  <si>
    <t>Ictr Apave_Uiprm_J</t>
  </si>
  <si>
    <t>Type contrôle :</t>
  </si>
  <si>
    <t>APRES</t>
  </si>
  <si>
    <t>Date de Reprise :</t>
  </si>
  <si>
    <t>CEM ZTD PMR DISTRI T IMMEUBLE</t>
  </si>
  <si>
    <t>SCOPELEC ICTR SE</t>
  </si>
  <si>
    <t>Ictr Apave_Uiprm_K</t>
  </si>
  <si>
    <t xml:space="preserve">Date des Travaux : </t>
  </si>
  <si>
    <t>CEM ZTD DISTRIBUTION 2 PM IMMEUBLE</t>
  </si>
  <si>
    <t>SOLUTION30 ICTR SE</t>
  </si>
  <si>
    <t>Cout (€)</t>
  </si>
  <si>
    <t xml:space="preserve">Reprise Terrain : </t>
  </si>
  <si>
    <t>CEM ZTD PMR</t>
  </si>
  <si>
    <t>Type de raccordement:</t>
  </si>
  <si>
    <t>mono Fibre</t>
  </si>
  <si>
    <t>CEM ZTD PMR DISTRI T PB EXT</t>
  </si>
  <si>
    <t xml:space="preserve">Opérateur : </t>
  </si>
  <si>
    <t>CEM ZTD TRANSPORT NRO-PEP</t>
  </si>
  <si>
    <t>Opérateur commercial :</t>
  </si>
  <si>
    <t>CEM ZTD TRANSPORT NRO-PEZ</t>
  </si>
  <si>
    <t>Nombre de logements :</t>
  </si>
  <si>
    <t>Nombre</t>
  </si>
  <si>
    <t>Prix Unitaire</t>
  </si>
  <si>
    <t>CONTROLES PIECES JOINTES REFUS SYNDIC ET TIERS</t>
  </si>
  <si>
    <t>Nombre d'occurrence à contrôler :</t>
  </si>
  <si>
    <t>Forfait 10  Jusqu'à 5 PB /ZAPA</t>
  </si>
  <si>
    <t>CONTRÔLE ETUDES PA-PAB EXT CEM</t>
  </si>
  <si>
    <t xml:space="preserve">Numéro de Lot : </t>
  </si>
  <si>
    <t>Forfait 11 :  par PB souterrain</t>
  </si>
  <si>
    <t>CONTRÔLE ETUDES PA-PAB IMM CEM</t>
  </si>
  <si>
    <t>Compté dans les echantillons</t>
  </si>
  <si>
    <t>X</t>
  </si>
  <si>
    <t>Forfait 12 : par PB aérien</t>
  </si>
  <si>
    <t>Quadri Fibre</t>
  </si>
  <si>
    <t>Aérien</t>
  </si>
  <si>
    <t>Forfait 13 :  PB en immeuble max 5</t>
  </si>
  <si>
    <t>Chambre</t>
  </si>
  <si>
    <t>Forfait 14 : PB en immeuble 6 à 10</t>
  </si>
  <si>
    <t>Immeuble</t>
  </si>
  <si>
    <t>GPS</t>
  </si>
  <si>
    <t>Total</t>
  </si>
  <si>
    <t>Typ.</t>
  </si>
  <si>
    <t>N° Point Technique</t>
  </si>
  <si>
    <t>Latitude</t>
  </si>
  <si>
    <t>Longitude</t>
  </si>
  <si>
    <t>Type</t>
  </si>
  <si>
    <t>Lien Maps</t>
  </si>
  <si>
    <t>PMZ</t>
  </si>
  <si>
    <t>PB</t>
  </si>
  <si>
    <t>Total ( correspond à l'occurrence)</t>
  </si>
  <si>
    <t>Commentaire Fiches CONTRASTE / fichier de Suivi / CREATION HERA</t>
  </si>
  <si>
    <t>Commentaire(s) Terrain</t>
  </si>
  <si>
    <t>Reporting Pilotage</t>
  </si>
  <si>
    <t>Contat Mission HERA</t>
  </si>
  <si>
    <t>Entreprise</t>
  </si>
  <si>
    <t>Commune NRO</t>
  </si>
  <si>
    <t>Info PA - FI - PM</t>
  </si>
  <si>
    <t>Commune PB</t>
  </si>
  <si>
    <t>Info PB</t>
  </si>
  <si>
    <t>Qté : PB</t>
  </si>
  <si>
    <t>Type contrôle</t>
  </si>
  <si>
    <t>Date sollicitation</t>
  </si>
  <si>
    <t>Date valid VQSE</t>
  </si>
  <si>
    <t>Contrôleur 1</t>
  </si>
  <si>
    <t>Controleur 2</t>
  </si>
  <si>
    <t>resultat contrôle</t>
  </si>
  <si>
    <t xml:space="preserve"> Fiche Contraste</t>
  </si>
  <si>
    <t>Chantier</t>
  </si>
  <si>
    <t>Date de reprise</t>
  </si>
  <si>
    <t>Vérification reprise</t>
  </si>
  <si>
    <t>Validation reprise</t>
  </si>
  <si>
    <t>Montant HT</t>
  </si>
  <si>
    <t>Type Forfait</t>
  </si>
  <si>
    <t>Facturation</t>
  </si>
  <si>
    <t>Commentaire</t>
  </si>
  <si>
    <t>D2</t>
  </si>
  <si>
    <t>IMB</t>
  </si>
  <si>
    <t xml:space="preserve">  - 05/02/2020 17H54 : TOUTES LES FICHES DE SUIVI DE CHANTIER SONT DANS LES DOSSIERS</t>
  </si>
  <si>
    <t>Faire copier coller de GEOFIBRE</t>
  </si>
  <si>
    <t>L93 = X : 867838,19 - Y : 6284582,50</t>
  </si>
  <si>
    <t>RECCUPERATION DOSSIER - OPTIMUM</t>
  </si>
  <si>
    <t xml:space="preserve">RECCUPERATION FICHIER PANNEAU - IPON </t>
  </si>
  <si>
    <t>https://ipon-ihm.sso.francetelecom.fr/common/search.jsp?search_mode=search&amp;do_search=yes&amp;return=%2Fstartpage.jsp&amp;object=6080138709004846227&amp;o=1000&amp;property_ishidden_group_-10=no&amp;_r_1=in&amp;_v_1=</t>
  </si>
  <si>
    <t>&amp;_r8072551130013442688=in&amp;_v8072551130013442688=</t>
  </si>
  <si>
    <t>POUR UTILISER LES LIENS :</t>
  </si>
  <si>
    <t xml:space="preserve"> IL FAUT SE CONNECTER ET LANCER LES APPLICATIONS CONCERNEES</t>
  </si>
  <si>
    <t>ENSUITE COPIER LES LIENS ET LES COLLER SUR DES NOUVELLES PAGES FIREFOX</t>
  </si>
  <si>
    <t>http://optimumg4.sso.francetelecom.fr/optimum/recherche.do?idPa="&amp;J69</t>
  </si>
  <si>
    <t>http://optimumg4.sso.francetelecom.fr/optimum/recherche.do?numeroDossier="&amp;B69</t>
  </si>
  <si>
    <t>POUR RECCUPERER LE FICHIER IPON IL FAUT AVOIR REMPLI :</t>
  </si>
  <si>
    <t xml:space="preserve"> - NRO ET PMZ</t>
  </si>
  <si>
    <t>PT 000210</t>
  </si>
  <si>
    <t>L93 = X : 867838,19 - Y : 6284582,51</t>
  </si>
  <si>
    <t>L93 = X : 867838,19 - Y : 6284582,52</t>
  </si>
  <si>
    <t>L93 = X : 867838,19 - Y : 6284582,53</t>
  </si>
  <si>
    <t>L93 = X : 867838,19 - Y : 6284582,54</t>
  </si>
  <si>
    <t>L93 = X : 867838,19 - Y : 6284582,55</t>
  </si>
  <si>
    <t>L93 = X : 867838,19 - Y : 6284582,56</t>
  </si>
  <si>
    <t>L93 = X : 867838,19 - Y : 6284582,57</t>
  </si>
  <si>
    <t>L93 = X : 867838,19 - Y : 6284582,58</t>
  </si>
  <si>
    <t>REPRESENTE LE NOMBRE DE PÄ</t>
  </si>
  <si>
    <t>REMPLIR CTTVX + N° FICHE CONTRATSTE</t>
  </si>
  <si>
    <t>ONGLET POSITIONNEMENT :</t>
  </si>
  <si>
    <t>COMPARER IMB FEUILLE POSITIONNEMENT ET IMB SUR CLASSEUR ORANGE</t>
  </si>
  <si>
    <t xml:space="preserve">SI VERIF PAVILLON COMPTER NOMBRE IMB DE PAVILLON SUR DOE </t>
  </si>
  <si>
    <t>FICHIER A RENVOYER LE DERNIER JOUR DU MOIS A MR ARRIAS ET BURY</t>
  </si>
  <si>
    <t xml:space="preserve">CONTRASTE </t>
  </si>
  <si>
    <t>VERIFICATION CHANTIER</t>
  </si>
  <si>
    <t>REPRISE ET EXPORT POUR ANALYSE</t>
  </si>
  <si>
    <t>VEN</t>
  </si>
  <si>
    <t xml:space="preserve">L93 - Latitude </t>
  </si>
  <si>
    <t>L93 - Longitude</t>
  </si>
  <si>
    <t>43.640393778682</t>
  </si>
  <si>
    <t>43.6403938686296</t>
  </si>
  <si>
    <t>43.6403939585773</t>
  </si>
  <si>
    <t>43.6403940485249</t>
  </si>
  <si>
    <t>43.6403941384726</t>
  </si>
  <si>
    <t>43.6403942284203</t>
  </si>
  <si>
    <t>43.6403943183679</t>
  </si>
  <si>
    <t>43.6403944083156</t>
  </si>
  <si>
    <t>43.6403944982632</t>
  </si>
  <si>
    <t>5.07970358971588</t>
  </si>
  <si>
    <t>5.07970359297868</t>
  </si>
  <si>
    <t>5.07970359624149</t>
  </si>
  <si>
    <t>5.07970359950429</t>
  </si>
  <si>
    <t>5.0797036027671</t>
  </si>
  <si>
    <t>5.0797036060299</t>
  </si>
  <si>
    <t>5.0797036092927</t>
  </si>
  <si>
    <t>5.07970361255551</t>
  </si>
  <si>
    <t>5.07970361581831</t>
  </si>
</sst>
</file>

<file path=xl/styles.xml><?xml version="1.0" encoding="utf-8"?>
<styleSheet xmlns="http://schemas.openxmlformats.org/spreadsheetml/2006/main">
  <numFmts count="122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dd\/mm\/yyyy"/>
    <numFmt numFmtId="166" formatCode="#,##0.0\ &quot;€&quot;"/>
    <numFmt numFmtId="167" formatCode="#,##0\ &quot;€&quot;"/>
    <numFmt numFmtId="168" formatCode="General\ &quot; /mm&quot;"/>
    <numFmt numFmtId="169" formatCode="_ * #,##0_ ;_ * \(#,##0\)_ ;_ * &quot;-&quot;??_ ;_ @_ "/>
    <numFmt numFmtId="170" formatCode="#,##0.00_ ;[Red]\-#,##0.00\ "/>
    <numFmt numFmtId="171" formatCode="\+#,##0;\-#,##0"/>
    <numFmt numFmtId="172" formatCode="_-&quot;$&quot;* #,##0_-;\-&quot;$&quot;* #,##0_-;_-&quot;$&quot;* &quot;-&quot;_-;_-@_-"/>
    <numFmt numFmtId="173" formatCode="&quot;$&quot;#,##0.00;[Red]\-&quot;$&quot;#,##0.00"/>
    <numFmt numFmtId="174" formatCode="0.000000000"/>
    <numFmt numFmtId="175" formatCode="_ * #,##0_ ;_ * \-#,##0_ ;_ * &quot;-&quot;_ ;_ @_ "/>
    <numFmt numFmtId="176" formatCode="_ * #,##0.00_ ;_ * \-#,##0.00_ ;_ * &quot;-&quot;??_ ;_ @_ "/>
    <numFmt numFmtId="177" formatCode="#,##0\ &quot;€&quot;;\-#,##0\ &quot;€&quot;;&quot;-&quot;"/>
    <numFmt numFmtId="178" formatCode="&quot;$&quot;#,##0.00_);\(&quot;$&quot;#,##0.00\)"/>
    <numFmt numFmtId="179" formatCode="#,##0.00\ &quot;FB&quot;;[Red]\-#,##0.00\ &quot;FB&quot;"/>
    <numFmt numFmtId="180" formatCode="#,##0.0000"/>
    <numFmt numFmtId="181" formatCode="#,##0.0_);\(#,##0.0\)"/>
    <numFmt numFmtId="182" formatCode="_(* #,##0.0000_);_(* \(#,##0.0000\);_(* &quot;-&quot;??_);_(@_)"/>
    <numFmt numFmtId="183" formatCode="_(&quot;$&quot;* #,##0.00_);_(&quot;$&quot;* \(#,##0.00\);_(&quot;$&quot;* &quot;-&quot;??_);_(@_)"/>
    <numFmt numFmtId="184" formatCode="0.0%;\(0.0%\)"/>
    <numFmt numFmtId="185" formatCode="_-* #,##0\ _K_c_-;\-* #,##0\ _K_c_-;_-* &quot;-&quot;\ _K_c_-;_-@_-"/>
    <numFmt numFmtId="186" formatCode="_-* #,##0.00\ _K_c_-;\-* #,##0.00\ _K_c_-;_-* &quot;-&quot;??\ _K_c_-;_-@_-"/>
    <numFmt numFmtId="187" formatCode="#,##0.0"/>
    <numFmt numFmtId="188" formatCode="#,##0.00\ &quot;kr&quot;;\-#,##0.00\ &quot;kr&quot;"/>
    <numFmt numFmtId="189" formatCode="#,##0.00&quot;F&quot;;[Red]\-#,##0.00&quot;F&quot;"/>
    <numFmt numFmtId="190" formatCode="_-* #,##0_F_-;\-* #,##0_F_-;_-* &quot;-&quot;_F_-;_-@_-"/>
    <numFmt numFmtId="191" formatCode="#,##0_%_);\(#,##0\)_%;#,##0_%_);@_%_)"/>
    <numFmt numFmtId="192" formatCode="#,##0_%_);\(#,##0\)_%;**;@_%_)"/>
    <numFmt numFmtId="193" formatCode="#,##0.00_%_);\(#,##0.00\)_%;#,##0.00_%_);@_%_)"/>
    <numFmt numFmtId="194" formatCode="_-* #,##0.00_-;\-* #,##0.00_-;_-* &quot;-&quot;??_-;_-@_-"/>
    <numFmt numFmtId="195" formatCode="#,##0.00&quot;F&quot;;\-#,##0.00&quot;F&quot;"/>
    <numFmt numFmtId="196" formatCode="_(&quot;$&quot;* #,##0_);_(&quot;$&quot;* \(#,##0\);_(&quot;$&quot;* &quot;-&quot;_);_(@_)"/>
    <numFmt numFmtId="197" formatCode="_-* #,##0.00&quot;F&quot;_-;\-* #,##0.00&quot;F&quot;_-;_-* &quot;-&quot;??&quot;F&quot;_-;_-@_-"/>
    <numFmt numFmtId="198" formatCode="&quot;$&quot;#,##0_%_);\(&quot;$&quot;#,##0\)_%;&quot;$&quot;#,##0_%_);@_%_)"/>
    <numFmt numFmtId="199" formatCode="\R\M#,##0.00_);[Red]\(\R\M#,##0.00\)"/>
    <numFmt numFmtId="200" formatCode="_-&quot;£&quot;* #,##0.00_-;\-&quot;£&quot;* #,##0.00_-;_-&quot;£&quot;* &quot;-&quot;??_-;_-@_-"/>
    <numFmt numFmtId="201" formatCode="0.0%"/>
    <numFmt numFmtId="202" formatCode="m/d/yy_%_)"/>
    <numFmt numFmtId="203" formatCode="#,##0\ &quot;FB&quot;;[Red]\-#,##0\ &quot;FB&quot;"/>
    <numFmt numFmtId="204" formatCode="#,##0_);[Red]\(#,##0\);0_);@_)"/>
    <numFmt numFmtId="205" formatCode="#,##0.00_);[Red]\(#,##0.00\);0.00_);@_)"/>
    <numFmt numFmtId="206" formatCode="_-* #,##0\ _D_E_M_-;\-* #,##0\ _D_E_M_-;_-* &quot;-&quot;\ _D_E_M_-;_-@_-"/>
    <numFmt numFmtId="207" formatCode="_-* #,##0.00\ _D_E_M_-;\-* #,##0.00\ _D_E_M_-;_-* &quot;-&quot;??\ _D_E_M_-;_-@_-"/>
    <numFmt numFmtId="208" formatCode="0_%_);\(0\)_%;0_%_);@_%_)"/>
    <numFmt numFmtId="209" formatCode="_-* #,##0\ _z_l_-;\-* #,##0\ _z_l_-;_-* &quot;-&quot;\ _z_l_-;_-@_-"/>
    <numFmt numFmtId="210" formatCode="_(* #,##0_);_(* \(#,##0\);_(* &quot;-&quot;_);_(@_)"/>
    <numFmt numFmtId="211" formatCode="_-* #,##0.00\ _z_l_-;\-* #,##0.00\ _z_l_-;_-* &quot;-&quot;??\ _z_l_-;_-@_-"/>
    <numFmt numFmtId="212" formatCode="_(* #,##0.00_);_(* \(#,##0.00\);_(* &quot;-&quot;??_);_(@_)"/>
    <numFmt numFmtId="213" formatCode="00"/>
    <numFmt numFmtId="214" formatCode="mmm\ yyyy"/>
    <numFmt numFmtId="215" formatCode="#,##0;;"/>
    <numFmt numFmtId="216" formatCode="dd\-mm\-yyyy"/>
    <numFmt numFmtId="217" formatCode="_-* #,##0.00\ &quot;FB&quot;_-;\-* #,##0.00\ &quot;FB&quot;_-;_-* &quot;-&quot;??\ &quot;FB&quot;_-;_-@_-"/>
    <numFmt numFmtId="218" formatCode="&quot;$&quot;#,##0_);[Red]\(&quot;$&quot;#,##0\)"/>
    <numFmt numFmtId="219" formatCode="#,##0.0\ ;\(#,##0.0\)"/>
    <numFmt numFmtId="220" formatCode="0.0\%_);\(0.0\%\);0.0\%_);@_%_)"/>
    <numFmt numFmtId="221" formatCode="#,##0&quot;F&quot;;\-#,##0&quot;F&quot;"/>
    <numFmt numFmtId="222" formatCode="0.0"/>
    <numFmt numFmtId="223" formatCode="&quot;$&quot;#,##0\ \ \ ;\(&quot;$&quot;#,##0\)\ \ "/>
    <numFmt numFmtId="224" formatCode="#,##0\ \ \ ;\(#,##0\)\ \ "/>
    <numFmt numFmtId="225" formatCode="0_);[Red]\(0\)"/>
    <numFmt numFmtId="226" formatCode="#,##0&quot;k&quot;;\-#,##0&quot;k&quot;;&quot;-&quot;;@"/>
    <numFmt numFmtId="227" formatCode="0.0&quot; k€&quot;;\-0.0&quot; k€&quot;;&quot;-&quot;;@"/>
    <numFmt numFmtId="228" formatCode="#,##0,;\-#,##0,;&quot;-&quot;;@"/>
    <numFmt numFmtId="229" formatCode="#,##0.0_);[Red]\(#,##0.0\)"/>
    <numFmt numFmtId="230" formatCode="0.0000000%"/>
    <numFmt numFmtId="231" formatCode="0.0;\-0.0;&quot;-&quot;;@"/>
    <numFmt numFmtId="232" formatCode="#,###"/>
    <numFmt numFmtId="233" formatCode="_-* #,##0.00\ &quot;Kc&quot;_-;\-* #,##0.00\ &quot;Kc&quot;_-;_-* &quot;-&quot;??\ &quot;Kc&quot;_-;_-@_-"/>
    <numFmt numFmtId="234" formatCode="_-* #,##0_-;\-* #,##0_-;_-* &quot;-&quot;_-;_-@_-"/>
    <numFmt numFmtId="235" formatCode="#,##0;\-#,##0;&quot;-&quot;;@"/>
    <numFmt numFmtId="236" formatCode="#,##0.00;\-#,##0.00;&quot; &quot;;@"/>
    <numFmt numFmtId="237" formatCode="_-* #,##0\ &quot;F&quot;_-;\-* #,##0\ &quot;F&quot;_-;_-* &quot;-&quot;\ &quot;F&quot;_-;_-@_-"/>
    <numFmt numFmtId="238" formatCode="_-* #,##0.00\ &quot;F&quot;_-;\-* #,##0.00\ &quot;F&quot;_-;_-* &quot;-&quot;??\ &quot;F&quot;_-;_-@_-"/>
    <numFmt numFmtId="239" formatCode="_-* #,##0.00\ _F_B_-;\-* #,##0.00\ _F_B_-;_-* &quot;-&quot;??\ _F_B_-;_-@_-"/>
    <numFmt numFmtId="240" formatCode="_-* #,##0\ &quot;FB&quot;_-;\-* #,##0\ &quot;FB&quot;_-;_-* &quot;-&quot;\ &quot;FB&quot;_-;_-@_-"/>
    <numFmt numFmtId="241" formatCode="_-* #,##0&quot;F&quot;_-;\-* #,##0&quot;F&quot;_-;_-* &quot;-&quot;&quot;F&quot;_-;_-@_-"/>
    <numFmt numFmtId="242" formatCode="#,##0.00\ &quot;FB&quot;;\-#,##0.00\ &quot;FB&quot;"/>
    <numFmt numFmtId="243" formatCode="_-* #,##0.00\ &quot;pta&quot;_-;\-* #,##0.00\ &quot;pta&quot;_-;_-* &quot;-&quot;??\ &quot;pta&quot;_-;_-@_-"/>
    <numFmt numFmtId="244" formatCode="&quot;var. &quot;#,##0;[Red]&quot;var. &quot;\(#,##0\)"/>
    <numFmt numFmtId="245" formatCode="#,##0.0,"/>
    <numFmt numFmtId="246" formatCode="#,##0.00000"/>
    <numFmt numFmtId="247" formatCode="###,###,###;\-###,###,###;"/>
    <numFmt numFmtId="248" formatCode="&quot;Obj. : &quot;#,##0;;;&quot;Obj. : &quot;@"/>
    <numFmt numFmtId="249" formatCode="&quot;Obj. : &quot;#,##0&quot; €&quot;"/>
    <numFmt numFmtId="250" formatCode="&quot;Obj. : &quot;0&quot; mois&quot;"/>
    <numFmt numFmtId="251" formatCode="_-&quot;TL&quot;\ * #,##0.00_-;\-&quot;TL&quot;\ * #,##0.00_-;_-&quot;TL&quot;\ * &quot;-&quot;??_-;_-@_-"/>
    <numFmt numFmtId="252" formatCode="General_)"/>
    <numFmt numFmtId="253" formatCode="0.000"/>
    <numFmt numFmtId="254" formatCode="0.0000000000"/>
    <numFmt numFmtId="255" formatCode="mmm\.yy"/>
    <numFmt numFmtId="256" formatCode="mmmm\-yy"/>
    <numFmt numFmtId="257" formatCode="#,##0\ &quot;£&quot;;\-#,##0\ &quot;£&quot;"/>
    <numFmt numFmtId="258" formatCode="\+0"/>
    <numFmt numFmtId="259" formatCode="0.00%;\-0.00%;&quot;&quot;;@"/>
    <numFmt numFmtId="260" formatCode="000000"/>
    <numFmt numFmtId="261" formatCode="0000"/>
    <numFmt numFmtId="262" formatCode="&quot;+ &quot;0.0%"/>
    <numFmt numFmtId="263" formatCode="mmm\-yyyy"/>
    <numFmt numFmtId="264" formatCode="_-* #,##0\ _£_-;\-* #,##0\ _£_-;_-* &quot;-&quot;\ _£_-;_-@_-"/>
    <numFmt numFmtId="265" formatCode="mmmm\ yy"/>
    <numFmt numFmtId="266" formatCode="_-* #,##0\ _F_-;\-* #,##0\ _F_-;_-* &quot;-&quot;\ _F_-;_-@_-"/>
    <numFmt numFmtId="267" formatCode="_-* #,##0.00\ _F_-;\-* #,##0.00\ _F_-;_-* &quot;-&quot;??\ _F_-;_-@_-"/>
    <numFmt numFmtId="268" formatCode="0.00%;[Red]\-0.00%"/>
    <numFmt numFmtId="269" formatCode="_-* #,##0.00\ _p_t_a_-;\-* #,##0.00\ _p_t_a_-;_-* &quot;-&quot;??\ _p_t_a_-;_-@_-"/>
    <numFmt numFmtId="270" formatCode="#,##0.00\ &quot;F&quot;;[Red]\-#,##0.00\ &quot;F&quot;"/>
    <numFmt numFmtId="271" formatCode="[Blue]#,##0.00&quot; &quot;;[Red]\-#,##0.00&quot; &quot;;[Green]###,0\,00&quot; &quot;;[Magenta]&quot;erreur &quot;"/>
    <numFmt numFmtId="272" formatCode="_-* #,##0\ _k_r_-;\-* #,##0\ _k_r_-;_-* &quot;-&quot;\ _k_r_-;_-@_-"/>
    <numFmt numFmtId="273" formatCode="_-* #,##0.00\ _k_r_-;\-* #,##0.00\ _k_r_-;_-* &quot;-&quot;??\ _k_r_-;_-@_-"/>
    <numFmt numFmtId="274" formatCode="_-&quot;L.&quot;\ * #,##0_-;\-&quot;L.&quot;\ * #,##0_-;_-&quot;L.&quot;\ * &quot;-&quot;_-;_-@_-"/>
    <numFmt numFmtId="275" formatCode="#,###,##0"/>
    <numFmt numFmtId="276" formatCode="#,###,###,##0"/>
    <numFmt numFmtId="277" formatCode="#,##0.000000"/>
    <numFmt numFmtId="278" formatCode="_-* #,##0\ &quot;DEM&quot;_-;\-* #,##0\ &quot;DEM&quot;_-;_-* &quot;-&quot;\ &quot;DEM&quot;_-;_-@_-"/>
    <numFmt numFmtId="279" formatCode="_-* #,##0.00\ &quot;DEM&quot;_-;\-* #,##0.00\ &quot;DEM&quot;_-;_-* &quot;-&quot;??\ &quot;DEM&quot;_-;_-@_-"/>
    <numFmt numFmtId="280" formatCode="&quot;$&quot;#,##0.00_);[Red]\(&quot;$&quot;#,##0.00\)"/>
    <numFmt numFmtId="281" formatCode="_-&quot;$&quot;* #,##0.00_-;\-&quot;$&quot;* #,##0.00_-;_-&quot;$&quot;* &quot;-&quot;??_-;_-@_-"/>
  </numFmts>
  <fonts count="322">
    <font>
      <sz val="11"/>
      <color theme="1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FF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6" tint="0.3999755851924192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color rgb="FF000000"/>
      <name val="Arial"/>
      <family val="2"/>
    </font>
    <font>
      <sz val="10"/>
      <color rgb="FF333333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name val="Geneva"/>
      <family val="2"/>
    </font>
    <font>
      <sz val="8"/>
      <name val="Times New Roman"/>
      <family val="1"/>
    </font>
    <font>
      <sz val="10"/>
      <color indexed="8"/>
      <name val="MS Sans Serif"/>
      <family val="2"/>
    </font>
    <font>
      <sz val="14"/>
      <name val="System"/>
      <family val="2"/>
    </font>
    <font>
      <sz val="10"/>
      <name val="Times New Roman"/>
      <family val="1"/>
    </font>
    <font>
      <sz val="10"/>
      <name val="Geneva"/>
    </font>
    <font>
      <sz val="12"/>
      <name val="宋体"/>
      <family val="3"/>
      <charset val="134"/>
    </font>
    <font>
      <b/>
      <sz val="8"/>
      <name val="Arial"/>
      <family val="2"/>
    </font>
    <font>
      <sz val="8"/>
      <name val="Arial"/>
      <family val="2"/>
    </font>
    <font>
      <b/>
      <i/>
      <sz val="10"/>
      <name val="GillSans"/>
      <family val="2"/>
    </font>
    <font>
      <sz val="12"/>
      <name val="바탕체"/>
      <family val="3"/>
      <charset val="129"/>
    </font>
    <font>
      <sz val="11"/>
      <name val="Arial"/>
      <family val="2"/>
    </font>
    <font>
      <sz val="12"/>
      <name val="DTMLetterRegular"/>
    </font>
    <font>
      <sz val="12"/>
      <name val="Times New Roman"/>
      <family val="1"/>
    </font>
    <font>
      <b/>
      <u/>
      <sz val="10"/>
      <color indexed="12"/>
      <name val="Arial"/>
      <family val="2"/>
      <charset val="177"/>
    </font>
    <font>
      <sz val="10"/>
      <name val="Helv"/>
    </font>
    <font>
      <sz val="10"/>
      <name val="Helv"/>
      <charset val="204"/>
    </font>
    <font>
      <sz val="10"/>
      <name val="Helv"/>
      <family val="2"/>
    </font>
    <font>
      <b/>
      <u/>
      <sz val="10"/>
      <color indexed="12"/>
      <name val="Arial"/>
      <family val="2"/>
    </font>
    <font>
      <b/>
      <sz val="10"/>
      <name val="MS Sans"/>
    </font>
    <font>
      <sz val="12"/>
      <name val="DTMLetterRegular"/>
      <family val="2"/>
    </font>
    <font>
      <sz val="11"/>
      <name val="¾©"/>
      <family val="1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7"/>
      <name val="Helvetica"/>
      <family val="2"/>
    </font>
    <font>
      <sz val="10"/>
      <color theme="0"/>
      <name val="Arial"/>
      <family val="2"/>
    </font>
    <font>
      <sz val="10"/>
      <color theme="0"/>
      <name val="Calibri"/>
      <family val="2"/>
    </font>
    <font>
      <sz val="11"/>
      <color indexed="9"/>
      <name val="Calibri"/>
      <family val="2"/>
    </font>
    <font>
      <sz val="10"/>
      <color indexed="12"/>
      <name val="Arial"/>
      <family val="2"/>
    </font>
    <font>
      <sz val="12"/>
      <name val="Helv"/>
    </font>
    <font>
      <b/>
      <sz val="10"/>
      <color indexed="17"/>
      <name val="Arial"/>
      <family val="2"/>
    </font>
    <font>
      <sz val="12"/>
      <name val="¹UAAA¼"/>
      <family val="1"/>
      <charset val="129"/>
    </font>
    <font>
      <sz val="11"/>
      <name val="µ¸¿ò"/>
      <family val="3"/>
    </font>
    <font>
      <sz val="10"/>
      <color indexed="8"/>
      <name val="Arial"/>
      <family val="2"/>
    </font>
    <font>
      <sz val="10"/>
      <name val="Arial Narrow"/>
      <family val="2"/>
    </font>
    <font>
      <b/>
      <i/>
      <sz val="11"/>
      <name val="Arial"/>
      <family val="2"/>
    </font>
    <font>
      <sz val="10"/>
      <color indexed="10"/>
      <name val="Times New Roman"/>
      <family val="1"/>
    </font>
    <font>
      <b/>
      <sz val="11"/>
      <color indexed="63"/>
      <name val="Calibri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</font>
    <font>
      <sz val="11"/>
      <color indexed="10"/>
      <name val="Calibri"/>
      <family val="2"/>
    </font>
    <font>
      <sz val="10"/>
      <color indexed="9"/>
      <name val="Gill Sans MT"/>
      <family val="2"/>
    </font>
    <font>
      <b/>
      <sz val="10"/>
      <color indexed="9"/>
      <name val="Gill Sans MT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trike/>
      <sz val="8"/>
      <name val="Arial"/>
      <family val="2"/>
    </font>
    <font>
      <sz val="8"/>
      <color indexed="8"/>
      <name val="Arial"/>
      <family val="2"/>
    </font>
    <font>
      <b/>
      <sz val="8"/>
      <name val="Helvetica-Condensed"/>
    </font>
    <font>
      <b/>
      <sz val="12"/>
      <name val="Helvetica-Condensed"/>
    </font>
    <font>
      <sz val="8"/>
      <color indexed="12"/>
      <name val="Helvetica"/>
      <family val="2"/>
    </font>
    <font>
      <sz val="12"/>
      <name val="Tms Rmn"/>
    </font>
    <font>
      <b/>
      <sz val="9"/>
      <name val="Arial"/>
      <family val="2"/>
    </font>
    <font>
      <b/>
      <sz val="8"/>
      <color indexed="8"/>
      <name val="Arial"/>
      <family val="2"/>
    </font>
    <font>
      <b/>
      <sz val="10"/>
      <color indexed="19"/>
      <name val="MS Sans Serif"/>
      <family val="2"/>
    </font>
    <font>
      <sz val="12"/>
      <name val="System"/>
      <family val="2"/>
    </font>
    <font>
      <sz val="12"/>
      <name val="¹ÙÅÁÃ¼"/>
      <family val="1"/>
    </font>
    <font>
      <b/>
      <sz val="10"/>
      <color rgb="FFFA7D00"/>
      <name val="Arial"/>
      <family val="2"/>
    </font>
    <font>
      <b/>
      <sz val="10"/>
      <color rgb="FFFA7D00"/>
      <name val="Calibri"/>
      <family val="2"/>
    </font>
    <font>
      <sz val="10"/>
      <color indexed="16"/>
      <name val="MS Sans Serif"/>
      <family val="2"/>
    </font>
    <font>
      <sz val="10"/>
      <name val="Arial CE"/>
      <charset val="238"/>
    </font>
    <font>
      <b/>
      <sz val="9"/>
      <color indexed="12"/>
      <name val="Times New Roman"/>
      <family val="1"/>
    </font>
    <font>
      <sz val="10"/>
      <color rgb="FFFA7D00"/>
      <name val="Arial"/>
      <family val="2"/>
    </font>
    <font>
      <sz val="10"/>
      <color rgb="FFFA7D00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u/>
      <sz val="10"/>
      <color indexed="12"/>
      <name val="MS Sans Serif"/>
      <family val="2"/>
    </font>
    <font>
      <b/>
      <sz val="10"/>
      <name val="Times New Roman"/>
      <family val="1"/>
    </font>
    <font>
      <b/>
      <u/>
      <sz val="8"/>
      <name val="Arial"/>
      <family val="2"/>
    </font>
    <font>
      <b/>
      <sz val="8"/>
      <color indexed="8"/>
      <name val="Times New Roman"/>
      <family val="1"/>
    </font>
    <font>
      <sz val="10"/>
      <color indexed="24"/>
      <name val="Arial"/>
      <family val="2"/>
    </font>
    <font>
      <b/>
      <sz val="8"/>
      <name val="Times New Roman"/>
      <family val="1"/>
    </font>
    <font>
      <sz val="8"/>
      <name val="Palatino"/>
      <family val="1"/>
    </font>
    <font>
      <sz val="10"/>
      <name val="Helvetica"/>
      <family val="2"/>
    </font>
    <font>
      <sz val="10"/>
      <name val="BERNHARD"/>
      <family val="1"/>
    </font>
    <font>
      <b/>
      <sz val="9"/>
      <name val="CG Times"/>
      <family val="1"/>
    </font>
    <font>
      <sz val="10"/>
      <name val="MS Serif"/>
      <family val="1"/>
    </font>
    <font>
      <sz val="14"/>
      <name val="Palatino"/>
      <family val="1"/>
    </font>
    <font>
      <sz val="16"/>
      <name val="Palatino"/>
      <family val="1"/>
    </font>
    <font>
      <sz val="32"/>
      <name val="Helvetica-Black"/>
    </font>
    <font>
      <sz val="8"/>
      <name val="Helv"/>
    </font>
    <font>
      <sz val="8"/>
      <name val="Courier New"/>
      <family val="3"/>
    </font>
    <font>
      <b/>
      <sz val="10"/>
      <color indexed="14"/>
      <name val="MS Sans Serif"/>
      <family val="2"/>
    </font>
    <font>
      <b/>
      <sz val="10"/>
      <color indexed="21"/>
      <name val="MS Sans Serif"/>
      <family val="2"/>
    </font>
    <font>
      <sz val="8"/>
      <color indexed="1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Helv"/>
    </font>
    <font>
      <sz val="10"/>
      <color indexed="20"/>
      <name val="Arial"/>
      <family val="2"/>
    </font>
    <font>
      <sz val="12"/>
      <name val="Arial MT"/>
      <family val="2"/>
    </font>
    <font>
      <sz val="1"/>
      <color indexed="8"/>
      <name val="Courier"/>
      <family val="3"/>
    </font>
    <font>
      <u val="doubleAccounting"/>
      <sz val="10"/>
      <name val="Arial"/>
      <family val="2"/>
    </font>
    <font>
      <sz val="10"/>
      <name val="Arial PL"/>
      <family val="2"/>
    </font>
    <font>
      <sz val="10"/>
      <name val="Arial PL"/>
      <charset val="238"/>
    </font>
    <font>
      <sz val="10"/>
      <name val="Arial PL"/>
    </font>
    <font>
      <sz val="10"/>
      <name val="Futura Md BT"/>
      <family val="2"/>
    </font>
    <font>
      <sz val="11"/>
      <color indexed="62"/>
      <name val="Calibri"/>
      <family val="2"/>
    </font>
    <font>
      <sz val="10"/>
      <color indexed="16"/>
      <name val="MS Serif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9"/>
      <color indexed="12"/>
      <name val="Arial"/>
      <family val="2"/>
    </font>
    <font>
      <sz val="10"/>
      <color rgb="FF3F3F76"/>
      <name val="Arial"/>
      <family val="2"/>
    </font>
    <font>
      <sz val="10"/>
      <color rgb="FF3F3F76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b/>
      <u/>
      <sz val="12"/>
      <name val="Arial Narrow"/>
      <family val="2"/>
    </font>
    <font>
      <sz val="12"/>
      <name val="Courier"/>
      <family val="3"/>
    </font>
    <font>
      <b/>
      <sz val="7"/>
      <color indexed="12"/>
      <name val="Arial"/>
      <family val="2"/>
    </font>
    <font>
      <sz val="6"/>
      <color indexed="23"/>
      <name val="Helvetica-Black"/>
    </font>
    <font>
      <sz val="9.5"/>
      <color indexed="23"/>
      <name val="Helvetica-Black"/>
    </font>
    <font>
      <sz val="7"/>
      <name val="Palatino"/>
      <family val="1"/>
    </font>
    <font>
      <sz val="9"/>
      <name val="Verdana"/>
      <family val="2"/>
    </font>
    <font>
      <b/>
      <sz val="8"/>
      <name val="MS Sans Serif"/>
      <family val="2"/>
    </font>
    <font>
      <sz val="11"/>
      <color indexed="17"/>
      <name val="Calibri"/>
      <family val="2"/>
    </font>
    <font>
      <b/>
      <sz val="10"/>
      <color indexed="11"/>
      <name val="MS Sans Serif"/>
      <family val="2"/>
    </font>
    <font>
      <b/>
      <sz val="12"/>
      <color indexed="9"/>
      <name val="Tms Rmn"/>
    </font>
    <font>
      <sz val="6"/>
      <name val="Palatino"/>
      <family val="1"/>
    </font>
    <font>
      <b/>
      <sz val="12"/>
      <name val="Helv"/>
    </font>
    <font>
      <b/>
      <i/>
      <sz val="24"/>
      <color indexed="10"/>
      <name val="Book Antiqua"/>
      <family val="1"/>
    </font>
    <font>
      <b/>
      <i/>
      <sz val="12"/>
      <color indexed="18"/>
      <name val="Tms Rmn"/>
    </font>
    <font>
      <b/>
      <sz val="12"/>
      <name val="Arial"/>
      <family val="2"/>
      <charset val="177"/>
    </font>
    <font>
      <sz val="28"/>
      <name val="Helvetica-Black"/>
    </font>
    <font>
      <sz val="10"/>
      <name val="Helvetica-Black"/>
    </font>
    <font>
      <sz val="18"/>
      <color indexed="24"/>
      <name val="Arial"/>
      <family val="2"/>
    </font>
    <font>
      <b/>
      <sz val="10"/>
      <color indexed="8"/>
      <name val="Helvetica"/>
      <family val="2"/>
    </font>
    <font>
      <sz val="10"/>
      <name val="Palatino"/>
      <family val="1"/>
    </font>
    <font>
      <sz val="8"/>
      <color indexed="24"/>
      <name val="Arial"/>
      <family val="2"/>
    </font>
    <font>
      <sz val="18"/>
      <name val="Palatino"/>
      <family val="1"/>
    </font>
    <font>
      <i/>
      <sz val="14"/>
      <name val="Palatino"/>
      <family val="1"/>
    </font>
    <font>
      <b/>
      <sz val="11"/>
      <color indexed="56"/>
      <name val="Calibri"/>
      <family val="2"/>
    </font>
    <font>
      <sz val="10"/>
      <color indexed="9"/>
      <name val="MS Sans Serif"/>
      <family val="2"/>
    </font>
    <font>
      <sz val="10"/>
      <color indexed="9"/>
      <name val="Arial"/>
      <family val="2"/>
    </font>
    <font>
      <sz val="12"/>
      <color indexed="9"/>
      <name val="Arial"/>
      <family val="2"/>
    </font>
    <font>
      <sz val="9"/>
      <name val="Futura Md BT"/>
      <family val="2"/>
    </font>
    <font>
      <sz val="11"/>
      <name val="Futura Hv BT"/>
      <family val="2"/>
    </font>
    <font>
      <u/>
      <sz val="7.5"/>
      <color indexed="12"/>
      <name val="Arial"/>
      <family val="2"/>
    </font>
    <font>
      <u/>
      <sz val="9"/>
      <color indexed="12"/>
      <name val="Arial"/>
      <family val="2"/>
    </font>
    <font>
      <sz val="1"/>
      <color indexed="10"/>
      <name val="Arial"/>
      <family val="2"/>
    </font>
    <font>
      <sz val="10"/>
      <color indexed="12"/>
      <name val="Times New Roman"/>
      <family val="1"/>
    </font>
    <font>
      <sz val="12"/>
      <color indexed="10"/>
      <name val="Bookman Old Style"/>
      <family val="1"/>
    </font>
    <font>
      <i/>
      <sz val="12"/>
      <color indexed="10"/>
      <name val="Bookman Old Style"/>
      <family val="1"/>
    </font>
    <font>
      <sz val="10"/>
      <color indexed="16"/>
      <name val="Times New Roman"/>
      <family val="1"/>
    </font>
    <font>
      <b/>
      <sz val="9"/>
      <color indexed="12"/>
      <name val="Geneva"/>
    </font>
    <font>
      <sz val="8"/>
      <color indexed="12"/>
      <name val="Helv"/>
    </font>
    <font>
      <b/>
      <sz val="12"/>
      <color indexed="16"/>
      <name val="Arial MT"/>
    </font>
    <font>
      <b/>
      <sz val="10"/>
      <color indexed="16"/>
      <name val="Arial MT"/>
    </font>
    <font>
      <sz val="10"/>
      <color rgb="FF9C0006"/>
      <name val="Arial"/>
      <family val="2"/>
    </font>
    <font>
      <sz val="10"/>
      <color rgb="FF9C0006"/>
      <name val="Calibri"/>
      <family val="2"/>
    </font>
    <font>
      <i/>
      <sz val="10"/>
      <color indexed="8"/>
      <name val="Gill Sans MT"/>
      <family val="2"/>
    </font>
    <font>
      <b/>
      <i/>
      <sz val="10"/>
      <color indexed="8"/>
      <name val="Gill Sans MT"/>
      <family val="2"/>
    </font>
    <font>
      <b/>
      <sz val="10"/>
      <color indexed="18"/>
      <name val="Helv"/>
    </font>
    <font>
      <sz val="11"/>
      <name val="Rotis Sans Serif for Nokia"/>
    </font>
    <font>
      <sz val="10"/>
      <color indexed="12"/>
      <name val="Helv"/>
    </font>
    <font>
      <b/>
      <sz val="10"/>
      <color indexed="53"/>
      <name val="Arial"/>
      <family val="2"/>
    </font>
    <font>
      <sz val="8"/>
      <color indexed="10"/>
      <name val="Helv"/>
    </font>
    <font>
      <b/>
      <sz val="10"/>
      <color indexed="10"/>
      <name val="Arial"/>
      <family val="2"/>
    </font>
    <font>
      <b/>
      <i/>
      <sz val="20"/>
      <color indexed="8"/>
      <name val="Arial"/>
      <family val="2"/>
    </font>
    <font>
      <u/>
      <sz val="10"/>
      <color theme="10"/>
      <name val="Arial"/>
      <family val="2"/>
    </font>
    <font>
      <sz val="12"/>
      <name val="Courier New"/>
      <family val="3"/>
    </font>
    <font>
      <b/>
      <sz val="18"/>
      <name val="Times New Roman"/>
      <family val="1"/>
    </font>
    <font>
      <sz val="10"/>
      <color indexed="11"/>
      <name val="Helv"/>
      <family val="2"/>
    </font>
    <font>
      <sz val="10"/>
      <name val="Futura Bk BT"/>
      <family val="2"/>
    </font>
    <font>
      <b/>
      <sz val="10"/>
      <color indexed="12"/>
      <name val="Arial"/>
      <family val="2"/>
    </font>
    <font>
      <b/>
      <sz val="9"/>
      <name val="Times New Roman"/>
      <family val="1"/>
    </font>
    <font>
      <b/>
      <sz val="11"/>
      <name val="Helv"/>
      <family val="2"/>
    </font>
    <font>
      <sz val="10"/>
      <name val="FuturaA Bk BT"/>
    </font>
    <font>
      <sz val="12"/>
      <name val="宋体"/>
      <charset val="134"/>
    </font>
    <font>
      <sz val="8"/>
      <color indexed="23"/>
      <name val="Arial Narrow"/>
      <family val="2"/>
    </font>
    <font>
      <sz val="11"/>
      <color indexed="60"/>
      <name val="Calibri"/>
      <family val="2"/>
    </font>
    <font>
      <sz val="10"/>
      <color rgb="FF9C6500"/>
      <name val="Arial"/>
      <family val="2"/>
    </font>
    <font>
      <sz val="10"/>
      <color rgb="FF9C650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sz val="8"/>
      <name val="Helvetica"/>
      <family val="2"/>
    </font>
    <font>
      <sz val="9"/>
      <name val="Arial CE"/>
      <charset val="238"/>
    </font>
    <font>
      <sz val="7"/>
      <color indexed="12"/>
      <name val="Arial"/>
      <family val="2"/>
    </font>
    <font>
      <i/>
      <sz val="10"/>
      <name val="Helv"/>
    </font>
    <font>
      <b/>
      <sz val="10"/>
      <color indexed="60"/>
      <name val="Arial"/>
      <family val="2"/>
    </font>
    <font>
      <i/>
      <sz val="9"/>
      <color indexed="12"/>
      <name val="Helv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14"/>
      <name val="Helv"/>
    </font>
    <font>
      <b/>
      <sz val="26"/>
      <name val="Times New Roman"/>
      <family val="1"/>
    </font>
    <font>
      <sz val="22"/>
      <name val="UBSHeadline"/>
      <family val="1"/>
    </font>
    <font>
      <sz val="10"/>
      <color indexed="10"/>
      <name val="Futura Hv BT"/>
      <family val="2"/>
    </font>
    <font>
      <sz val="9"/>
      <name val="Futura Hv BT"/>
      <family val="2"/>
    </font>
    <font>
      <sz val="8"/>
      <name val="Futura Md BT"/>
      <family val="2"/>
    </font>
    <font>
      <sz val="9"/>
      <name val="Futura Lt BT"/>
      <family val="2"/>
    </font>
    <font>
      <sz val="10"/>
      <color indexed="10"/>
      <name val="Futura Md BT"/>
      <family val="2"/>
    </font>
    <font>
      <i/>
      <sz val="10"/>
      <color indexed="10"/>
      <name val="Arial"/>
      <family val="2"/>
    </font>
    <font>
      <sz val="10"/>
      <color indexed="14"/>
      <name val="Geneva"/>
    </font>
    <font>
      <sz val="8"/>
      <name val="Futura Lt BT"/>
      <family val="2"/>
    </font>
    <font>
      <i/>
      <sz val="7"/>
      <color indexed="12"/>
      <name val="Arial"/>
      <family val="2"/>
    </font>
    <font>
      <b/>
      <u/>
      <sz val="10"/>
      <name val="Arial"/>
      <family val="2"/>
    </font>
    <font>
      <sz val="12"/>
      <name val="Futura Hv BT"/>
      <family val="2"/>
    </font>
    <font>
      <b/>
      <sz val="10"/>
      <name val="MS Sans Serif"/>
      <family val="2"/>
    </font>
    <font>
      <i/>
      <sz val="10"/>
      <color indexed="10"/>
      <name val="Futura Bk BT"/>
      <family val="2"/>
    </font>
    <font>
      <b/>
      <sz val="10"/>
      <name val="Helvetica"/>
      <family val="2"/>
    </font>
    <font>
      <sz val="10"/>
      <color indexed="18"/>
      <name val="MS Sans Serif"/>
      <family val="2"/>
    </font>
    <font>
      <b/>
      <sz val="10"/>
      <color indexed="10"/>
      <name val="MS Sans Serif"/>
      <family val="2"/>
    </font>
    <font>
      <sz val="8"/>
      <name val="Wingdings"/>
      <charset val="2"/>
    </font>
    <font>
      <sz val="24"/>
      <name val="Courier New"/>
      <family val="3"/>
    </font>
    <font>
      <sz val="8"/>
      <name val="MS Sans Serif"/>
      <family val="2"/>
    </font>
    <font>
      <b/>
      <sz val="8"/>
      <color indexed="13"/>
      <name val="Times New Roman"/>
      <family val="1"/>
    </font>
    <font>
      <sz val="8"/>
      <name val="Helv"/>
      <family val="2"/>
    </font>
    <font>
      <sz val="8"/>
      <name val="COUR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0"/>
      <color rgb="FF006100"/>
      <name val="Arial"/>
      <family val="2"/>
    </font>
    <font>
      <sz val="10"/>
      <color rgb="FF006100"/>
      <name val="Calibri"/>
      <family val="2"/>
    </font>
    <font>
      <u/>
      <sz val="8"/>
      <color indexed="10"/>
      <name val="Arial"/>
      <family val="2"/>
    </font>
    <font>
      <u/>
      <sz val="7"/>
      <color indexed="10"/>
      <name val="Arial"/>
      <family val="2"/>
    </font>
    <font>
      <b/>
      <sz val="14"/>
      <name val="Times New Roman"/>
      <family val="1"/>
    </font>
    <font>
      <b/>
      <sz val="8.25"/>
      <name val="Helv"/>
      <family val="2"/>
    </font>
    <font>
      <sz val="7"/>
      <name val="Geneva"/>
    </font>
    <font>
      <b/>
      <sz val="10"/>
      <color rgb="FF3F3F3F"/>
      <name val="Arial"/>
      <family val="2"/>
    </font>
    <font>
      <b/>
      <sz val="10"/>
      <color rgb="FF3F3F3F"/>
      <name val="Calibri"/>
      <family val="2"/>
    </font>
    <font>
      <i/>
      <sz val="10"/>
      <color indexed="13"/>
      <name val="MS Sans Serif"/>
      <family val="2"/>
    </font>
    <font>
      <b/>
      <sz val="12"/>
      <color indexed="61"/>
      <name val="Arial Narrow"/>
      <family val="2"/>
    </font>
    <font>
      <b/>
      <sz val="8"/>
      <color indexed="8"/>
      <name val="Helv"/>
      <family val="2"/>
    </font>
    <font>
      <b/>
      <sz val="10"/>
      <name val="Arial Narrow"/>
      <family val="2"/>
    </font>
    <font>
      <b/>
      <sz val="10"/>
      <color indexed="10"/>
      <name val="Helv"/>
      <family val="2"/>
    </font>
    <font>
      <b/>
      <sz val="10"/>
      <name val="Palatino"/>
      <family val="1"/>
    </font>
    <font>
      <b/>
      <sz val="9"/>
      <name val="Palatino"/>
      <family val="1"/>
    </font>
    <font>
      <sz val="9"/>
      <color indexed="21"/>
      <name val="Helvetica-Black"/>
    </font>
    <font>
      <sz val="10"/>
      <name val="FuturaA Bk BT"/>
      <family val="2"/>
    </font>
    <font>
      <i/>
      <sz val="10"/>
      <name val="Helvetica"/>
      <family val="2"/>
    </font>
    <font>
      <sz val="10"/>
      <name val="Frutiger 45 Light"/>
      <family val="2"/>
    </font>
    <font>
      <sz val="12"/>
      <name val="Palatino"/>
      <family val="1"/>
    </font>
    <font>
      <sz val="11"/>
      <name val="Helvetica-Black"/>
    </font>
    <font>
      <sz val="10"/>
      <name val="Comic Sans MS"/>
      <family val="4"/>
    </font>
    <font>
      <i/>
      <sz val="10"/>
      <color rgb="FF7F7F7F"/>
      <name val="Arial"/>
      <family val="2"/>
    </font>
    <font>
      <i/>
      <sz val="10"/>
      <color rgb="FF7F7F7F"/>
      <name val="Calibri"/>
      <family val="2"/>
    </font>
    <font>
      <b/>
      <sz val="10"/>
      <color indexed="8"/>
      <name val="Helv"/>
    </font>
    <font>
      <b/>
      <sz val="11"/>
      <name val="Times New Roman"/>
      <family val="1"/>
    </font>
    <font>
      <sz val="14"/>
      <name val="Futura XBlk BT"/>
      <family val="2"/>
    </font>
    <font>
      <b/>
      <sz val="18"/>
      <color indexed="56"/>
      <name val="Cambria"/>
      <family val="2"/>
    </font>
    <font>
      <b/>
      <sz val="15"/>
      <color theme="3"/>
      <name val="Arial"/>
      <family val="2"/>
    </font>
    <font>
      <b/>
      <sz val="15"/>
      <color theme="3"/>
      <name val="Calibri"/>
      <family val="2"/>
    </font>
    <font>
      <b/>
      <sz val="15"/>
      <color indexed="56"/>
      <name val="Calibri"/>
      <family val="2"/>
    </font>
    <font>
      <b/>
      <sz val="13"/>
      <color theme="3"/>
      <name val="Arial"/>
      <family val="2"/>
    </font>
    <font>
      <b/>
      <sz val="13"/>
      <color theme="3"/>
      <name val="Calibri"/>
      <family val="2"/>
    </font>
    <font>
      <b/>
      <sz val="13"/>
      <color indexed="56"/>
      <name val="Calibri"/>
      <family val="2"/>
    </font>
    <font>
      <b/>
      <sz val="11"/>
      <color theme="3"/>
      <name val="Arial"/>
      <family val="2"/>
    </font>
    <font>
      <b/>
      <sz val="11"/>
      <color theme="3"/>
      <name val="Calibri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1"/>
      <color indexed="12"/>
      <name val="Arial"/>
      <family val="2"/>
    </font>
    <font>
      <sz val="10"/>
      <name val="Times"/>
      <family val="1"/>
    </font>
    <font>
      <b/>
      <sz val="10"/>
      <color theme="1"/>
      <name val="Arial"/>
      <family val="2"/>
    </font>
    <font>
      <b/>
      <sz val="10"/>
      <color theme="1"/>
      <name val="Calibri"/>
      <family val="2"/>
    </font>
    <font>
      <b/>
      <i/>
      <sz val="14"/>
      <name val="Helvetica"/>
      <family val="2"/>
    </font>
    <font>
      <u/>
      <sz val="8"/>
      <color indexed="8"/>
      <name val="Arial"/>
      <family val="2"/>
    </font>
    <font>
      <sz val="8"/>
      <color indexed="10"/>
      <name val="Arial Narrow"/>
      <family val="2"/>
    </font>
    <font>
      <sz val="10"/>
      <name val="ACaslon Regular"/>
    </font>
    <font>
      <sz val="8"/>
      <color indexed="10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Calibri"/>
      <family val="2"/>
    </font>
    <font>
      <sz val="10"/>
      <color indexed="19"/>
      <name val="Arial"/>
      <family val="2"/>
    </font>
    <font>
      <sz val="10"/>
      <name val="Courier"/>
      <family val="3"/>
    </font>
    <font>
      <sz val="11"/>
      <name val="SYSTEM"/>
      <family val="2"/>
      <charset val="129"/>
    </font>
    <font>
      <sz val="12"/>
      <name val="바탕체"/>
      <family val="3"/>
    </font>
    <font>
      <sz val="12"/>
      <name val="新細明體"/>
      <family val="1"/>
      <charset val="136"/>
    </font>
    <font>
      <sz val="11"/>
      <name val="FuturaA Bk BT"/>
      <family val="2"/>
    </font>
    <font>
      <u/>
      <sz val="12"/>
      <color indexed="36"/>
      <name val="宋体"/>
      <charset val="134"/>
    </font>
    <font>
      <sz val="12"/>
      <name val="Arial"/>
      <family val="1"/>
      <charset val="128"/>
    </font>
    <font>
      <sz val="11"/>
      <name val="ＭＳ Ｐゴシック"/>
      <family val="3"/>
      <charset val="128"/>
    </font>
    <font>
      <u/>
      <sz val="12"/>
      <color indexed="12"/>
      <name val="宋体"/>
      <charset val="134"/>
    </font>
    <font>
      <u/>
      <sz val="12"/>
      <color indexed="36"/>
      <name val="新細明體"/>
      <family val="1"/>
      <charset val="136"/>
    </font>
    <font>
      <u/>
      <sz val="11"/>
      <name val="Calibri"/>
      <family val="2"/>
    </font>
    <font>
      <sz val="11"/>
      <color rgb="FF000000"/>
      <name val="Calibri"/>
      <family val="2"/>
      <scheme val="minor"/>
    </font>
    <font>
      <sz val="10"/>
      <color rgb="FF4F595F"/>
      <name val="Courier New"/>
      <family val="3"/>
    </font>
  </fonts>
  <fills count="172">
    <fill>
      <patternFill patternType="none"/>
    </fill>
    <fill>
      <patternFill patternType="gray125"/>
    </fill>
    <fill>
      <patternFill patternType="solid">
        <fgColor rgb="FF1E0F82"/>
        <bgColor indexed="64"/>
      </patternFill>
    </fill>
    <fill>
      <patternFill patternType="solid">
        <fgColor rgb="FF1E0F8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indexed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lightUp">
        <bgColor indexed="46"/>
      </patternFill>
    </fill>
    <fill>
      <patternFill patternType="solid">
        <fgColor indexed="22"/>
      </patternFill>
    </fill>
    <fill>
      <patternFill patternType="solid">
        <fgColor indexed="13"/>
        <bgColor indexed="64"/>
      </patternFill>
    </fill>
    <fill>
      <patternFill patternType="solid">
        <fgColor indexed="38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15"/>
      </patternFill>
    </fill>
    <fill>
      <patternFill patternType="solid">
        <fgColor indexed="22"/>
        <bgColor indexed="9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gray0625">
        <fgColor indexed="15"/>
      </patternFill>
    </fill>
    <fill>
      <patternFill patternType="gray0625">
        <fgColor indexed="21"/>
        <bgColor indexed="15"/>
      </patternFill>
    </fill>
    <fill>
      <patternFill patternType="gray0625">
        <bgColor indexed="15"/>
      </patternFill>
    </fill>
    <fill>
      <patternFill patternType="solid">
        <fgColor indexed="26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mediumGray">
        <fgColor indexed="21"/>
        <bgColor indexed="15"/>
      </patternFill>
    </fill>
    <fill>
      <patternFill patternType="gray0625">
        <fgColor indexed="11"/>
        <bgColor indexed="15"/>
      </patternFill>
    </fill>
    <fill>
      <patternFill patternType="solid">
        <fgColor indexed="22"/>
        <bgColor indexed="12"/>
      </patternFill>
    </fill>
    <fill>
      <patternFill patternType="solid">
        <fgColor indexed="22"/>
        <bgColor indexed="22"/>
      </patternFill>
    </fill>
    <fill>
      <patternFill patternType="solid">
        <fgColor indexed="21"/>
        <bgColor indexed="24"/>
      </patternFill>
    </fill>
    <fill>
      <patternFill patternType="lightGray">
        <fgColor indexed="13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gray0625"/>
    </fill>
    <fill>
      <patternFill patternType="solid">
        <fgColor indexed="26"/>
        <bgColor indexed="64"/>
      </patternFill>
    </fill>
    <fill>
      <patternFill patternType="solid">
        <fgColor indexed="65"/>
        <bgColor indexed="64"/>
      </patternFill>
    </fill>
    <fill>
      <patternFill patternType="gray125">
        <fgColor indexed="8"/>
      </patternFill>
    </fill>
    <fill>
      <patternFill patternType="solid">
        <fgColor indexed="62"/>
        <bgColor indexed="64"/>
      </patternFill>
    </fill>
    <fill>
      <patternFill patternType="mediumGray"/>
    </fill>
    <fill>
      <patternFill patternType="solid">
        <fgColor indexed="13"/>
        <bgColor indexed="9"/>
      </patternFill>
    </fill>
    <fill>
      <patternFill patternType="darkGray">
        <fgColor indexed="13"/>
      </patternFill>
    </fill>
    <fill>
      <patternFill patternType="gray0625">
        <fgColor indexed="9"/>
        <bgColor indexed="9"/>
      </patternFill>
    </fill>
    <fill>
      <patternFill patternType="gray0625">
        <fgColor indexed="9"/>
        <bgColor indexed="22"/>
      </patternFill>
    </fill>
    <fill>
      <patternFill patternType="mediumGray">
        <fgColor indexed="13"/>
      </patternFill>
    </fill>
    <fill>
      <patternFill patternType="solid">
        <fgColor indexed="43"/>
        <bgColor indexed="13"/>
      </patternFill>
    </fill>
    <fill>
      <patternFill patternType="mediumGray">
        <fgColor indexed="9"/>
        <bgColor indexed="31"/>
      </patternFill>
    </fill>
    <fill>
      <patternFill patternType="lightTrellis">
        <bgColor indexed="46"/>
      </patternFill>
    </fill>
    <fill>
      <patternFill patternType="solid">
        <fgColor indexed="22"/>
        <bgColor indexed="11"/>
      </patternFill>
    </fill>
    <fill>
      <patternFill patternType="solid">
        <fgColor indexed="13"/>
        <bgColor indexed="11"/>
      </patternFill>
    </fill>
    <fill>
      <patternFill patternType="solid">
        <fgColor indexed="27"/>
        <bgColor indexed="64"/>
      </patternFill>
    </fill>
    <fill>
      <patternFill patternType="solid">
        <fgColor indexed="43"/>
      </patternFill>
    </fill>
    <fill>
      <patternFill patternType="solid">
        <fgColor indexed="22"/>
        <bgColor indexed="24"/>
      </patternFill>
    </fill>
    <fill>
      <patternFill patternType="solid">
        <fgColor indexed="13"/>
        <bgColor indexed="24"/>
      </patternFill>
    </fill>
    <fill>
      <patternFill patternType="solid">
        <fgColor indexed="8"/>
      </patternFill>
    </fill>
    <fill>
      <patternFill patternType="solid">
        <fgColor indexed="10"/>
        <bgColor indexed="9"/>
      </patternFill>
    </fill>
    <fill>
      <patternFill patternType="solid">
        <fgColor indexed="10"/>
        <bgColor indexed="16"/>
      </patternFill>
    </fill>
    <fill>
      <patternFill patternType="mediumGray">
        <fgColor indexed="10"/>
        <bgColor indexed="14"/>
      </patternFill>
    </fill>
    <fill>
      <patternFill patternType="darkGray">
        <fgColor indexed="9"/>
        <bgColor indexed="13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6"/>
        <bgColor indexed="45"/>
      </patternFill>
    </fill>
    <fill>
      <patternFill patternType="solid">
        <fgColor indexed="16"/>
      </patternFill>
    </fill>
    <fill>
      <patternFill patternType="gray125">
        <fgColor indexed="11"/>
        <bgColor indexed="15"/>
      </patternFill>
    </fill>
    <fill>
      <patternFill patternType="solid">
        <fgColor indexed="9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0"/>
        <bgColor indexed="64"/>
      </patternFill>
    </fill>
    <fill>
      <patternFill patternType="darkGray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64"/>
      </patternFill>
    </fill>
    <fill>
      <patternFill patternType="gray125">
        <fgColor indexed="12"/>
      </patternFill>
    </fill>
    <fill>
      <patternFill patternType="darkGray">
        <fgColor indexed="21"/>
        <bgColor indexed="15"/>
      </patternFill>
    </fill>
    <fill>
      <patternFill patternType="solid">
        <fgColor indexed="24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23"/>
        <bgColor indexed="64"/>
      </patternFill>
    </fill>
    <fill>
      <patternFill patternType="solid">
        <fgColor indexed="23"/>
        <b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11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9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22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18"/>
      </right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10"/>
      </left>
      <right style="medium">
        <color indexed="10"/>
      </right>
      <top style="thick">
        <color indexed="10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10"/>
      </left>
      <right style="medium">
        <color indexed="10"/>
      </right>
      <top style="thick">
        <color indexed="10"/>
      </top>
      <bottom style="medium">
        <color indexed="10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10"/>
      </left>
      <right style="thick">
        <color indexed="10"/>
      </right>
      <top style="medium">
        <color indexed="10"/>
      </top>
      <bottom style="thick">
        <color indexed="10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6121">
    <xf numFmtId="0" fontId="0" fillId="0" borderId="0"/>
    <xf numFmtId="0" fontId="5" fillId="0" borderId="0"/>
    <xf numFmtId="0" fontId="5" fillId="0" borderId="0"/>
    <xf numFmtId="0" fontId="5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3" fillId="0" borderId="0"/>
    <xf numFmtId="0" fontId="44" fillId="0" borderId="0"/>
    <xf numFmtId="0" fontId="5" fillId="0" borderId="0"/>
    <xf numFmtId="0" fontId="5" fillId="0" borderId="0"/>
    <xf numFmtId="0" fontId="45" fillId="0" borderId="0"/>
    <xf numFmtId="168" fontId="46" fillId="0" borderId="0" applyProtection="0">
      <alignment horizontal="left"/>
    </xf>
    <xf numFmtId="169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0" fontId="5" fillId="0" borderId="0"/>
    <xf numFmtId="169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169" fontId="5" fillId="0" borderId="0"/>
    <xf numFmtId="0" fontId="48" fillId="64" borderId="19" applyNumberFormat="0" applyProtection="0">
      <alignment horizontal="left" vertical="center"/>
    </xf>
    <xf numFmtId="0" fontId="49" fillId="0" borderId="11" applyNumberFormat="0" applyProtection="0">
      <alignment horizontal="center" vertical="center"/>
    </xf>
    <xf numFmtId="0" fontId="49" fillId="0" borderId="11" applyNumberFormat="0" applyProtection="0">
      <alignment horizontal="center" vertical="center"/>
    </xf>
    <xf numFmtId="0" fontId="49" fillId="0" borderId="11" applyNumberFormat="0" applyProtection="0">
      <alignment horizontal="center" vertical="center"/>
    </xf>
    <xf numFmtId="0" fontId="49" fillId="0" borderId="11" applyProtection="0">
      <alignment horizontal="left" vertical="center" wrapText="1"/>
    </xf>
    <xf numFmtId="0" fontId="49" fillId="0" borderId="11" applyProtection="0">
      <alignment horizontal="left" vertical="center" wrapText="1"/>
    </xf>
    <xf numFmtId="0" fontId="49" fillId="0" borderId="11" applyProtection="0">
      <alignment horizontal="left" vertical="center" wrapText="1"/>
    </xf>
    <xf numFmtId="0" fontId="49" fillId="0" borderId="11">
      <alignment horizontal="left" vertical="center" wrapText="1"/>
    </xf>
    <xf numFmtId="0" fontId="49" fillId="0" borderId="11">
      <alignment horizontal="left" vertical="center" wrapText="1"/>
    </xf>
    <xf numFmtId="0" fontId="49" fillId="0" borderId="11">
      <alignment horizontal="left" vertical="center" wrapText="1"/>
    </xf>
    <xf numFmtId="0" fontId="49" fillId="0" borderId="11">
      <alignment horizontal="center" vertical="center"/>
    </xf>
    <xf numFmtId="0" fontId="49" fillId="0" borderId="11">
      <alignment horizontal="center" vertical="center"/>
    </xf>
    <xf numFmtId="0" fontId="49" fillId="0" borderId="11">
      <alignment horizontal="center" vertical="center"/>
    </xf>
    <xf numFmtId="0" fontId="49" fillId="0" borderId="11">
      <alignment horizontal="center" vertical="center"/>
    </xf>
    <xf numFmtId="0" fontId="49" fillId="0" borderId="11">
      <alignment horizontal="center" vertical="center"/>
    </xf>
    <xf numFmtId="0" fontId="49" fillId="0" borderId="11">
      <alignment horizontal="center" vertical="center"/>
    </xf>
    <xf numFmtId="170" fontId="49" fillId="0" borderId="11">
      <alignment horizontal="right" vertical="center"/>
    </xf>
    <xf numFmtId="170" fontId="49" fillId="0" borderId="11">
      <alignment horizontal="right" vertical="center"/>
    </xf>
    <xf numFmtId="170" fontId="49" fillId="0" borderId="11">
      <alignment horizontal="right" vertical="center"/>
    </xf>
    <xf numFmtId="170" fontId="49" fillId="0" borderId="11">
      <alignment horizontal="right" vertical="center"/>
    </xf>
    <xf numFmtId="170" fontId="49" fillId="0" borderId="11">
      <alignment horizontal="right" vertical="center"/>
    </xf>
    <xf numFmtId="170" fontId="49" fillId="0" borderId="11">
      <alignment horizontal="right" vertical="center"/>
    </xf>
    <xf numFmtId="170" fontId="48" fillId="0" borderId="11" applyProtection="0">
      <alignment horizontal="right" vertical="center"/>
    </xf>
    <xf numFmtId="170" fontId="48" fillId="0" borderId="11" applyProtection="0">
      <alignment horizontal="right" vertical="center"/>
    </xf>
    <xf numFmtId="170" fontId="48" fillId="0" borderId="11" applyProtection="0">
      <alignment horizontal="right" vertical="center"/>
    </xf>
    <xf numFmtId="3" fontId="50" fillId="0" borderId="0" applyNumberFormat="0" applyBorder="0" applyAlignment="0" applyProtection="0"/>
    <xf numFmtId="0" fontId="51" fillId="0" borderId="0"/>
    <xf numFmtId="0" fontId="51" fillId="0" borderId="0"/>
    <xf numFmtId="0" fontId="52" fillId="0" borderId="0"/>
    <xf numFmtId="0" fontId="53" fillId="0" borderId="0"/>
    <xf numFmtId="169" fontId="5" fillId="0" borderId="0"/>
    <xf numFmtId="0" fontId="42" fillId="0" borderId="0"/>
    <xf numFmtId="0" fontId="42" fillId="0" borderId="0"/>
    <xf numFmtId="0" fontId="43" fillId="0" borderId="0"/>
    <xf numFmtId="0" fontId="5" fillId="0" borderId="0"/>
    <xf numFmtId="0" fontId="54" fillId="0" borderId="0"/>
    <xf numFmtId="0" fontId="55" fillId="0" borderId="0" applyNumberFormat="0" applyFill="0" applyBorder="0" applyAlignment="0" applyProtection="0"/>
    <xf numFmtId="0" fontId="56" fillId="0" borderId="0"/>
    <xf numFmtId="0" fontId="56" fillId="0" borderId="0"/>
    <xf numFmtId="0" fontId="57" fillId="0" borderId="0"/>
    <xf numFmtId="0" fontId="57" fillId="0" borderId="0"/>
    <xf numFmtId="0" fontId="43" fillId="0" borderId="0" applyNumberFormat="0" applyFill="0" applyBorder="0" applyAlignment="0" applyProtection="0"/>
    <xf numFmtId="0" fontId="57" fillId="0" borderId="0"/>
    <xf numFmtId="0" fontId="57" fillId="0" borderId="0"/>
    <xf numFmtId="0" fontId="54" fillId="0" borderId="0"/>
    <xf numFmtId="0" fontId="54" fillId="0" borderId="0"/>
    <xf numFmtId="0" fontId="54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8" fillId="0" borderId="0"/>
    <xf numFmtId="0" fontId="54" fillId="0" borderId="0"/>
    <xf numFmtId="0" fontId="5" fillId="0" borderId="0"/>
    <xf numFmtId="0" fontId="5" fillId="0" borderId="0"/>
    <xf numFmtId="0" fontId="58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4" fillId="0" borderId="0" applyBorder="0"/>
    <xf numFmtId="0" fontId="5" fillId="0" borderId="0"/>
    <xf numFmtId="0" fontId="56" fillId="0" borderId="0"/>
    <xf numFmtId="0" fontId="57" fillId="0" borderId="0"/>
    <xf numFmtId="0" fontId="58" fillId="0" borderId="0"/>
    <xf numFmtId="0" fontId="58" fillId="0" borderId="0"/>
    <xf numFmtId="0" fontId="57" fillId="0" borderId="0"/>
    <xf numFmtId="0" fontId="58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5" fillId="0" borderId="0"/>
    <xf numFmtId="0" fontId="53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0" fontId="46" fillId="0" borderId="0"/>
    <xf numFmtId="0" fontId="46" fillId="0" borderId="0"/>
    <xf numFmtId="0" fontId="5" fillId="0" borderId="0"/>
    <xf numFmtId="0" fontId="5" fillId="0" borderId="0"/>
    <xf numFmtId="0" fontId="58" fillId="0" borderId="0"/>
    <xf numFmtId="0" fontId="55" fillId="0" borderId="0" applyNumberFormat="0" applyFill="0" applyBorder="0" applyAlignment="0" applyProtection="0"/>
    <xf numFmtId="0" fontId="53" fillId="0" borderId="0"/>
    <xf numFmtId="0" fontId="53" fillId="0" borderId="0"/>
    <xf numFmtId="0" fontId="58" fillId="0" borderId="0"/>
    <xf numFmtId="0" fontId="5" fillId="0" borderId="0"/>
    <xf numFmtId="0" fontId="58" fillId="0" borderId="0"/>
    <xf numFmtId="0" fontId="53" fillId="0" borderId="0"/>
    <xf numFmtId="0" fontId="53" fillId="0" borderId="0"/>
    <xf numFmtId="0" fontId="5" fillId="0" borderId="0"/>
    <xf numFmtId="0" fontId="58" fillId="0" borderId="0"/>
    <xf numFmtId="0" fontId="56" fillId="0" borderId="0"/>
    <xf numFmtId="0" fontId="58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3" fillId="0" borderId="0"/>
    <xf numFmtId="0" fontId="5" fillId="0" borderId="0"/>
    <xf numFmtId="0" fontId="57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169" fontId="5" fillId="0" borderId="0"/>
    <xf numFmtId="0" fontId="58" fillId="0" borderId="0"/>
    <xf numFmtId="0" fontId="56" fillId="0" borderId="0"/>
    <xf numFmtId="0" fontId="56" fillId="0" borderId="0"/>
    <xf numFmtId="0" fontId="58" fillId="0" borderId="0"/>
    <xf numFmtId="0" fontId="57" fillId="0" borderId="0"/>
    <xf numFmtId="0" fontId="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0" borderId="0"/>
    <xf numFmtId="0" fontId="57" fillId="0" borderId="0"/>
    <xf numFmtId="0" fontId="5" fillId="0" borderId="0"/>
    <xf numFmtId="0" fontId="57" fillId="0" borderId="0"/>
    <xf numFmtId="0" fontId="5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" fillId="0" borderId="0"/>
    <xf numFmtId="0" fontId="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" fillId="0" borderId="0"/>
    <xf numFmtId="0" fontId="54" fillId="0" borderId="0"/>
    <xf numFmtId="0" fontId="54" fillId="0" borderId="0"/>
    <xf numFmtId="0" fontId="58" fillId="0" borderId="0"/>
    <xf numFmtId="0" fontId="53" fillId="0" borderId="0"/>
    <xf numFmtId="0" fontId="58" fillId="0" borderId="0"/>
    <xf numFmtId="0" fontId="56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6" fillId="0" borderId="0"/>
    <xf numFmtId="0" fontId="56" fillId="0" borderId="0"/>
    <xf numFmtId="0" fontId="5" fillId="0" borderId="0"/>
    <xf numFmtId="0" fontId="57" fillId="0" borderId="0"/>
    <xf numFmtId="0" fontId="43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169" fontId="5" fillId="0" borderId="0"/>
    <xf numFmtId="0" fontId="5" fillId="0" borderId="0"/>
    <xf numFmtId="0" fontId="53" fillId="0" borderId="0"/>
    <xf numFmtId="0" fontId="53" fillId="0" borderId="0"/>
    <xf numFmtId="169" fontId="5" fillId="0" borderId="0"/>
    <xf numFmtId="0" fontId="58" fillId="0" borderId="0"/>
    <xf numFmtId="0" fontId="58" fillId="0" borderId="0"/>
    <xf numFmtId="0" fontId="54" fillId="0" borderId="0"/>
    <xf numFmtId="0" fontId="56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0" borderId="0"/>
    <xf numFmtId="0" fontId="5" fillId="0" borderId="0"/>
    <xf numFmtId="0" fontId="5" fillId="0" borderId="0"/>
    <xf numFmtId="0" fontId="57" fillId="0" borderId="0"/>
    <xf numFmtId="0" fontId="5" fillId="0" borderId="0"/>
    <xf numFmtId="169" fontId="5" fillId="0" borderId="0"/>
    <xf numFmtId="0" fontId="58" fillId="0" borderId="0"/>
    <xf numFmtId="0" fontId="5" fillId="0" borderId="0"/>
    <xf numFmtId="0" fontId="58" fillId="0" borderId="0"/>
    <xf numFmtId="0" fontId="46" fillId="0" borderId="0"/>
    <xf numFmtId="0" fontId="46" fillId="0" borderId="0"/>
    <xf numFmtId="0" fontId="46" fillId="0" borderId="0"/>
    <xf numFmtId="0" fontId="54" fillId="0" borderId="0"/>
    <xf numFmtId="0" fontId="5" fillId="0" borderId="0"/>
    <xf numFmtId="0" fontId="5" fillId="0" borderId="0"/>
    <xf numFmtId="0" fontId="5" fillId="0" borderId="0"/>
    <xf numFmtId="0" fontId="53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" fillId="0" borderId="0"/>
    <xf numFmtId="0" fontId="55" fillId="0" borderId="0" applyNumberFormat="0" applyFill="0" applyBorder="0" applyAlignment="0" applyProtection="0"/>
    <xf numFmtId="169" fontId="5" fillId="0" borderId="0"/>
    <xf numFmtId="0" fontId="58" fillId="0" borderId="0"/>
    <xf numFmtId="0" fontId="5" fillId="0" borderId="0"/>
    <xf numFmtId="0" fontId="58" fillId="0" borderId="0"/>
    <xf numFmtId="0" fontId="55" fillId="0" borderId="0" applyNumberFormat="0" applyFill="0" applyBorder="0" applyAlignment="0" applyProtection="0"/>
    <xf numFmtId="0" fontId="5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3" fillId="0" borderId="0"/>
    <xf numFmtId="0" fontId="5" fillId="0" borderId="0"/>
    <xf numFmtId="0" fontId="56" fillId="0" borderId="0"/>
    <xf numFmtId="0" fontId="57" fillId="0" borderId="0"/>
    <xf numFmtId="0" fontId="57" fillId="0" borderId="0"/>
    <xf numFmtId="0" fontId="55" fillId="0" borderId="0" applyNumberFormat="0" applyFill="0" applyBorder="0" applyAlignment="0" applyProtection="0"/>
    <xf numFmtId="0" fontId="5" fillId="0" borderId="0"/>
    <xf numFmtId="0" fontId="55" fillId="0" borderId="0" applyNumberFormat="0" applyFill="0" applyBorder="0" applyAlignment="0" applyProtection="0"/>
    <xf numFmtId="0" fontId="54" fillId="0" borderId="0"/>
    <xf numFmtId="0" fontId="56" fillId="0" borderId="0"/>
    <xf numFmtId="0" fontId="5" fillId="0" borderId="0"/>
    <xf numFmtId="0" fontId="58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0" fontId="58" fillId="0" borderId="0"/>
    <xf numFmtId="0" fontId="46" fillId="0" borderId="0"/>
    <xf numFmtId="0" fontId="54" fillId="0" borderId="0"/>
    <xf numFmtId="0" fontId="54" fillId="0" borderId="0"/>
    <xf numFmtId="0" fontId="46" fillId="0" borderId="0"/>
    <xf numFmtId="0" fontId="57" fillId="0" borderId="0"/>
    <xf numFmtId="0" fontId="54" fillId="0" borderId="0"/>
    <xf numFmtId="169" fontId="5" fillId="0" borderId="0"/>
    <xf numFmtId="0" fontId="5" fillId="0" borderId="0"/>
    <xf numFmtId="0" fontId="58" fillId="0" borderId="0"/>
    <xf numFmtId="0" fontId="5" fillId="0" borderId="0"/>
    <xf numFmtId="0" fontId="46" fillId="0" borderId="0"/>
    <xf numFmtId="0" fontId="46" fillId="0" borderId="0"/>
    <xf numFmtId="169" fontId="5" fillId="0" borderId="0"/>
    <xf numFmtId="0" fontId="54" fillId="0" borderId="0"/>
    <xf numFmtId="0" fontId="54" fillId="0" borderId="0"/>
    <xf numFmtId="0" fontId="54" fillId="0" borderId="0"/>
    <xf numFmtId="0" fontId="57" fillId="0" borderId="0"/>
    <xf numFmtId="0" fontId="58" fillId="0" borderId="0"/>
    <xf numFmtId="0" fontId="58" fillId="0" borderId="0"/>
    <xf numFmtId="0" fontId="58" fillId="0" borderId="0"/>
    <xf numFmtId="0" fontId="53" fillId="0" borderId="0"/>
    <xf numFmtId="0" fontId="53" fillId="0" borderId="0"/>
    <xf numFmtId="0" fontId="53" fillId="0" borderId="0"/>
    <xf numFmtId="0" fontId="54" fillId="0" borderId="0"/>
    <xf numFmtId="0" fontId="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3" fillId="0" borderId="0"/>
    <xf numFmtId="0" fontId="54" fillId="0" borderId="0"/>
    <xf numFmtId="0" fontId="5" fillId="0" borderId="0"/>
    <xf numFmtId="0" fontId="5" fillId="0" borderId="0"/>
    <xf numFmtId="0" fontId="5" fillId="0" borderId="0"/>
    <xf numFmtId="0" fontId="55" fillId="0" borderId="0" applyNumberFormat="0" applyFill="0" applyBorder="0" applyAlignment="0" applyProtection="0"/>
    <xf numFmtId="0" fontId="5" fillId="0" borderId="0"/>
    <xf numFmtId="0" fontId="54" fillId="0" borderId="0"/>
    <xf numFmtId="0" fontId="54" fillId="0" borderId="0"/>
    <xf numFmtId="0" fontId="54" fillId="0" borderId="0"/>
    <xf numFmtId="0" fontId="58" fillId="0" borderId="0"/>
    <xf numFmtId="0" fontId="58" fillId="0" borderId="0"/>
    <xf numFmtId="0" fontId="5" fillId="0" borderId="0"/>
    <xf numFmtId="0" fontId="53" fillId="0" borderId="0"/>
    <xf numFmtId="0" fontId="43" fillId="0" borderId="0" applyNumberFormat="0" applyFill="0" applyBorder="0" applyAlignment="0" applyProtection="0"/>
    <xf numFmtId="0" fontId="5" fillId="0" borderId="0"/>
    <xf numFmtId="0" fontId="42" fillId="0" borderId="0"/>
    <xf numFmtId="0" fontId="58" fillId="0" borderId="0"/>
    <xf numFmtId="0" fontId="57" fillId="0" borderId="0"/>
    <xf numFmtId="0" fontId="54" fillId="0" borderId="0"/>
    <xf numFmtId="0" fontId="54" fillId="0" borderId="0"/>
    <xf numFmtId="0" fontId="5" fillId="0" borderId="0"/>
    <xf numFmtId="0" fontId="58" fillId="0" borderId="0"/>
    <xf numFmtId="169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169" fontId="5" fillId="0" borderId="0"/>
    <xf numFmtId="0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169" fontId="5" fillId="0" borderId="0"/>
    <xf numFmtId="0" fontId="54" fillId="0" borderId="0"/>
    <xf numFmtId="0" fontId="5" fillId="0" borderId="0"/>
    <xf numFmtId="0" fontId="57" fillId="0" borderId="0"/>
    <xf numFmtId="169" fontId="5" fillId="0" borderId="0"/>
    <xf numFmtId="0" fontId="5" fillId="0" borderId="0"/>
    <xf numFmtId="0" fontId="54" fillId="0" borderId="0"/>
    <xf numFmtId="0" fontId="58" fillId="0" borderId="0"/>
    <xf numFmtId="0" fontId="54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5" fillId="0" borderId="0" applyNumberFormat="0" applyFill="0" applyBorder="0" applyAlignment="0" applyProtection="0"/>
    <xf numFmtId="0" fontId="5" fillId="0" borderId="0"/>
    <xf numFmtId="0" fontId="56" fillId="0" borderId="0"/>
    <xf numFmtId="0" fontId="57" fillId="0" borderId="0"/>
    <xf numFmtId="0" fontId="58" fillId="0" borderId="0"/>
    <xf numFmtId="0" fontId="56" fillId="0" borderId="0"/>
    <xf numFmtId="0" fontId="58" fillId="0" borderId="0"/>
    <xf numFmtId="0" fontId="5" fillId="0" borderId="0"/>
    <xf numFmtId="0" fontId="5" fillId="0" borderId="0"/>
    <xf numFmtId="0" fontId="54" fillId="0" borderId="0"/>
    <xf numFmtId="0" fontId="55" fillId="0" borderId="0" applyNumberFormat="0" applyFill="0" applyBorder="0" applyAlignment="0" applyProtection="0"/>
    <xf numFmtId="0" fontId="58" fillId="0" borderId="0"/>
    <xf numFmtId="0" fontId="42" fillId="0" borderId="0"/>
    <xf numFmtId="0" fontId="42" fillId="0" borderId="0"/>
    <xf numFmtId="0" fontId="55" fillId="0" borderId="0" applyNumberFormat="0" applyFill="0" applyBorder="0" applyAlignment="0" applyProtection="0"/>
    <xf numFmtId="0" fontId="58" fillId="0" borderId="0"/>
    <xf numFmtId="0" fontId="58" fillId="0" borderId="0"/>
    <xf numFmtId="169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8" fillId="0" borderId="0"/>
    <xf numFmtId="0" fontId="54" fillId="0" borderId="0"/>
    <xf numFmtId="0" fontId="46" fillId="0" borderId="0"/>
    <xf numFmtId="0" fontId="46" fillId="0" borderId="0"/>
    <xf numFmtId="0" fontId="46" fillId="0" borderId="0"/>
    <xf numFmtId="0" fontId="56" fillId="0" borderId="0"/>
    <xf numFmtId="0" fontId="54" fillId="0" borderId="0"/>
    <xf numFmtId="0" fontId="46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169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/>
    <xf numFmtId="0" fontId="54" fillId="0" borderId="0"/>
    <xf numFmtId="0" fontId="54" fillId="0" borderId="0"/>
    <xf numFmtId="0" fontId="58" fillId="0" borderId="0"/>
    <xf numFmtId="0" fontId="58" fillId="0" borderId="0"/>
    <xf numFmtId="0" fontId="5" fillId="0" borderId="0"/>
    <xf numFmtId="0" fontId="55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4" fillId="0" borderId="0"/>
    <xf numFmtId="0" fontId="55" fillId="0" borderId="0" applyNumberFormat="0" applyFill="0" applyBorder="0" applyAlignment="0" applyProtection="0"/>
    <xf numFmtId="0" fontId="54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" fillId="0" borderId="0"/>
    <xf numFmtId="0" fontId="5" fillId="0" borderId="0"/>
    <xf numFmtId="0" fontId="54" fillId="0" borderId="0"/>
    <xf numFmtId="0" fontId="5" fillId="0" borderId="0"/>
    <xf numFmtId="0" fontId="5" fillId="0" borderId="0"/>
    <xf numFmtId="0" fontId="57" fillId="0" borderId="0"/>
    <xf numFmtId="0" fontId="57" fillId="0" borderId="0"/>
    <xf numFmtId="0" fontId="54" fillId="0" borderId="0"/>
    <xf numFmtId="0" fontId="5" fillId="0" borderId="0"/>
    <xf numFmtId="0" fontId="46" fillId="0" borderId="0"/>
    <xf numFmtId="0" fontId="5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0" fontId="54" fillId="0" borderId="0"/>
    <xf numFmtId="0" fontId="5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0" borderId="0"/>
    <xf numFmtId="0" fontId="56" fillId="0" borderId="0"/>
    <xf numFmtId="0" fontId="56" fillId="0" borderId="0"/>
    <xf numFmtId="0" fontId="57" fillId="0" borderId="0"/>
    <xf numFmtId="0" fontId="57" fillId="0" borderId="0"/>
    <xf numFmtId="0" fontId="57" fillId="0" borderId="0"/>
    <xf numFmtId="0" fontId="58" fillId="0" borderId="0"/>
    <xf numFmtId="0" fontId="58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7" fillId="0" borderId="0"/>
    <xf numFmtId="0" fontId="56" fillId="0" borderId="0"/>
    <xf numFmtId="0" fontId="54" fillId="0" borderId="0"/>
    <xf numFmtId="0" fontId="56" fillId="0" borderId="0"/>
    <xf numFmtId="0" fontId="53" fillId="0" borderId="0"/>
    <xf numFmtId="0" fontId="53" fillId="0" borderId="0"/>
    <xf numFmtId="0" fontId="53" fillId="0" borderId="0"/>
    <xf numFmtId="0" fontId="46" fillId="0" borderId="0"/>
    <xf numFmtId="0" fontId="56" fillId="0" borderId="0"/>
    <xf numFmtId="0" fontId="57" fillId="0" borderId="0"/>
    <xf numFmtId="0" fontId="58" fillId="0" borderId="0"/>
    <xf numFmtId="0" fontId="55" fillId="0" borderId="0" applyNumberFormat="0" applyFill="0" applyBorder="0" applyAlignment="0" applyProtection="0"/>
    <xf numFmtId="0" fontId="58" fillId="0" borderId="0"/>
    <xf numFmtId="0" fontId="54" fillId="0" borderId="0"/>
    <xf numFmtId="0" fontId="5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" fillId="0" borderId="0"/>
    <xf numFmtId="0" fontId="57" fillId="0" borderId="0"/>
    <xf numFmtId="0" fontId="54" fillId="0" borderId="0"/>
    <xf numFmtId="0" fontId="57" fillId="0" borderId="0"/>
    <xf numFmtId="0" fontId="54" fillId="0" borderId="0"/>
    <xf numFmtId="0" fontId="53" fillId="0" borderId="0"/>
    <xf numFmtId="0" fontId="58" fillId="0" borderId="0"/>
    <xf numFmtId="0" fontId="5" fillId="0" borderId="0"/>
    <xf numFmtId="0" fontId="43" fillId="0" borderId="0"/>
    <xf numFmtId="0" fontId="53" fillId="0" borderId="0"/>
    <xf numFmtId="0" fontId="57" fillId="0" borderId="0"/>
    <xf numFmtId="0" fontId="5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169" fontId="5" fillId="0" borderId="0"/>
    <xf numFmtId="0" fontId="5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8" fillId="0" borderId="0"/>
    <xf numFmtId="0" fontId="55" fillId="0" borderId="0" applyNumberFormat="0" applyFill="0" applyBorder="0" applyAlignment="0" applyProtection="0"/>
    <xf numFmtId="0" fontId="5" fillId="0" borderId="0"/>
    <xf numFmtId="0" fontId="43" fillId="0" borderId="0"/>
    <xf numFmtId="0" fontId="42" fillId="0" borderId="0"/>
    <xf numFmtId="0" fontId="58" fillId="0" borderId="0"/>
    <xf numFmtId="0" fontId="58" fillId="0" borderId="0"/>
    <xf numFmtId="0" fontId="58" fillId="0" borderId="0"/>
    <xf numFmtId="0" fontId="46" fillId="0" borderId="0"/>
    <xf numFmtId="0" fontId="46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7" fillId="0" borderId="0"/>
    <xf numFmtId="0" fontId="57" fillId="0" borderId="0"/>
    <xf numFmtId="0" fontId="56" fillId="0" borderId="0"/>
    <xf numFmtId="0" fontId="5" fillId="0" borderId="0"/>
    <xf numFmtId="0" fontId="5" fillId="0" borderId="0"/>
    <xf numFmtId="0" fontId="5" fillId="0" borderId="0"/>
    <xf numFmtId="0" fontId="55" fillId="0" borderId="0" applyNumberFormat="0" applyFill="0" applyBorder="0" applyAlignment="0" applyProtection="0"/>
    <xf numFmtId="0" fontId="54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0" borderId="0"/>
    <xf numFmtId="0" fontId="58" fillId="0" borderId="0"/>
    <xf numFmtId="0" fontId="57" fillId="0" borderId="0"/>
    <xf numFmtId="0" fontId="5" fillId="0" borderId="0"/>
    <xf numFmtId="0" fontId="58" fillId="0" borderId="0"/>
    <xf numFmtId="0" fontId="54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7" fillId="0" borderId="0"/>
    <xf numFmtId="0" fontId="56" fillId="0" borderId="0"/>
    <xf numFmtId="0" fontId="53" fillId="0" borderId="0"/>
    <xf numFmtId="0" fontId="56" fillId="0" borderId="0"/>
    <xf numFmtId="0" fontId="54" fillId="0" borderId="0"/>
    <xf numFmtId="0" fontId="54" fillId="0" borderId="0"/>
    <xf numFmtId="169" fontId="5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7" fillId="0" borderId="0"/>
    <xf numFmtId="0" fontId="57" fillId="0" borderId="0"/>
    <xf numFmtId="0" fontId="58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0" fontId="55" fillId="0" borderId="0" applyNumberFormat="0" applyFill="0" applyBorder="0" applyAlignment="0" applyProtection="0"/>
    <xf numFmtId="0" fontId="58" fillId="0" borderId="0"/>
    <xf numFmtId="0" fontId="54" fillId="0" borderId="0"/>
    <xf numFmtId="0" fontId="54" fillId="0" borderId="0"/>
    <xf numFmtId="0" fontId="54" fillId="0" borderId="0"/>
    <xf numFmtId="0" fontId="58" fillId="0" borderId="0"/>
    <xf numFmtId="0" fontId="42" fillId="0" borderId="0"/>
    <xf numFmtId="0" fontId="42" fillId="0" borderId="0"/>
    <xf numFmtId="0" fontId="42" fillId="0" borderId="0"/>
    <xf numFmtId="0" fontId="58" fillId="0" borderId="0"/>
    <xf numFmtId="0" fontId="57" fillId="0" borderId="0"/>
    <xf numFmtId="0" fontId="57" fillId="0" borderId="0"/>
    <xf numFmtId="0" fontId="57" fillId="0" borderId="0"/>
    <xf numFmtId="169" fontId="5" fillId="0" borderId="0"/>
    <xf numFmtId="0" fontId="5" fillId="0" borderId="0"/>
    <xf numFmtId="0" fontId="54" fillId="0" borderId="0"/>
    <xf numFmtId="0" fontId="54" fillId="0" borderId="0"/>
    <xf numFmtId="0" fontId="58" fillId="0" borderId="0"/>
    <xf numFmtId="0" fontId="54" fillId="0" borderId="0"/>
    <xf numFmtId="0" fontId="5" fillId="0" borderId="0"/>
    <xf numFmtId="0" fontId="5" fillId="0" borderId="0"/>
    <xf numFmtId="0" fontId="5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69" fontId="5" fillId="0" borderId="0"/>
    <xf numFmtId="0" fontId="5" fillId="0" borderId="0"/>
    <xf numFmtId="0" fontId="5" fillId="0" borderId="0"/>
    <xf numFmtId="0" fontId="57" fillId="0" borderId="0"/>
    <xf numFmtId="0" fontId="5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4" fillId="0" borderId="0"/>
    <xf numFmtId="0" fontId="58" fillId="0" borderId="0"/>
    <xf numFmtId="0" fontId="55" fillId="0" borderId="0" applyNumberFormat="0" applyFill="0" applyBorder="0" applyAlignment="0" applyProtection="0"/>
    <xf numFmtId="0" fontId="58" fillId="0" borderId="0"/>
    <xf numFmtId="0" fontId="5" fillId="0" borderId="0"/>
    <xf numFmtId="0" fontId="58" fillId="0" borderId="0"/>
    <xf numFmtId="169" fontId="5" fillId="0" borderId="0"/>
    <xf numFmtId="0" fontId="56" fillId="0" borderId="0"/>
    <xf numFmtId="0" fontId="55" fillId="0" borderId="0" applyNumberFormat="0" applyFill="0" applyBorder="0" applyAlignment="0" applyProtection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0" borderId="0"/>
    <xf numFmtId="0" fontId="5" fillId="0" borderId="0"/>
    <xf numFmtId="169" fontId="5" fillId="0" borderId="0"/>
    <xf numFmtId="0" fontId="5" fillId="0" borderId="0"/>
    <xf numFmtId="0" fontId="58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169" fontId="5" fillId="0" borderId="0"/>
    <xf numFmtId="0" fontId="5" fillId="0" borderId="0"/>
    <xf numFmtId="169" fontId="5" fillId="0" borderId="0"/>
    <xf numFmtId="0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169" fontId="5" fillId="0" borderId="0"/>
    <xf numFmtId="169" fontId="5" fillId="0" borderId="0"/>
    <xf numFmtId="0" fontId="5" fillId="0" borderId="0"/>
    <xf numFmtId="169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3" fillId="0" borderId="0"/>
    <xf numFmtId="0" fontId="5" fillId="0" borderId="0"/>
    <xf numFmtId="0" fontId="56" fillId="0" borderId="0"/>
    <xf numFmtId="0" fontId="54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169" fontId="5" fillId="0" borderId="0"/>
    <xf numFmtId="0" fontId="54" fillId="0" borderId="0"/>
    <xf numFmtId="0" fontId="54" fillId="0" borderId="0"/>
    <xf numFmtId="0" fontId="60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8" fillId="0" borderId="0"/>
    <xf numFmtId="0" fontId="5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169" fontId="5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3" fillId="0" borderId="0"/>
    <xf numFmtId="0" fontId="53" fillId="0" borderId="0"/>
    <xf numFmtId="0" fontId="42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58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9" fontId="5" fillId="0" borderId="0"/>
    <xf numFmtId="169" fontId="5" fillId="0" borderId="0"/>
    <xf numFmtId="0" fontId="58" fillId="0" borderId="0"/>
    <xf numFmtId="0" fontId="5" fillId="0" borderId="0"/>
    <xf numFmtId="0" fontId="5" fillId="0" borderId="0"/>
    <xf numFmtId="0" fontId="43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4" fillId="0" borderId="0"/>
    <xf numFmtId="0" fontId="5" fillId="0" borderId="0"/>
    <xf numFmtId="0" fontId="57" fillId="0" borderId="0"/>
    <xf numFmtId="0" fontId="46" fillId="0" borderId="0"/>
    <xf numFmtId="169" fontId="5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4" fillId="0" borderId="0"/>
    <xf numFmtId="0" fontId="5" fillId="0" borderId="0"/>
    <xf numFmtId="0" fontId="5" fillId="0" borderId="0"/>
    <xf numFmtId="0" fontId="55" fillId="0" borderId="0" applyNumberFormat="0" applyFill="0" applyBorder="0" applyAlignment="0" applyProtection="0"/>
    <xf numFmtId="0" fontId="54" fillId="0" borderId="0"/>
    <xf numFmtId="0" fontId="5" fillId="0" borderId="0"/>
    <xf numFmtId="0" fontId="5" fillId="0" borderId="0"/>
    <xf numFmtId="0" fontId="54" fillId="0" borderId="0"/>
    <xf numFmtId="0" fontId="54" fillId="0" borderId="0"/>
    <xf numFmtId="0" fontId="56" fillId="0" borderId="0"/>
    <xf numFmtId="0" fontId="56" fillId="0" borderId="0"/>
    <xf numFmtId="0" fontId="56" fillId="0" borderId="0"/>
    <xf numFmtId="0" fontId="57" fillId="0" borderId="0"/>
    <xf numFmtId="0" fontId="56" fillId="0" borderId="0"/>
    <xf numFmtId="0" fontId="57" fillId="0" borderId="0"/>
    <xf numFmtId="0" fontId="57" fillId="0" borderId="0"/>
    <xf numFmtId="0" fontId="57" fillId="0" borderId="0"/>
    <xf numFmtId="0" fontId="5" fillId="0" borderId="0"/>
    <xf numFmtId="0" fontId="58" fillId="0" borderId="0"/>
    <xf numFmtId="169" fontId="5" fillId="0" borderId="0"/>
    <xf numFmtId="0" fontId="5" fillId="0" borderId="0"/>
    <xf numFmtId="0" fontId="54" fillId="0" borderId="0"/>
    <xf numFmtId="0" fontId="57" fillId="0" borderId="0"/>
    <xf numFmtId="0" fontId="58" fillId="0" borderId="0"/>
    <xf numFmtId="0" fontId="46" fillId="0" borderId="0"/>
    <xf numFmtId="0" fontId="46" fillId="0" borderId="0"/>
    <xf numFmtId="0" fontId="57" fillId="0" borderId="0"/>
    <xf numFmtId="0" fontId="56" fillId="0" borderId="0"/>
    <xf numFmtId="0" fontId="5" fillId="0" borderId="0"/>
    <xf numFmtId="0" fontId="5" fillId="0" borderId="0"/>
    <xf numFmtId="0" fontId="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7" fillId="0" borderId="0"/>
    <xf numFmtId="0" fontId="57" fillId="0" borderId="0"/>
    <xf numFmtId="0" fontId="57" fillId="0" borderId="0"/>
    <xf numFmtId="0" fontId="5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" fillId="0" borderId="0"/>
    <xf numFmtId="0" fontId="54" fillId="0" borderId="0"/>
    <xf numFmtId="0" fontId="57" fillId="0" borderId="0"/>
    <xf numFmtId="0" fontId="57" fillId="0" borderId="0"/>
    <xf numFmtId="0" fontId="57" fillId="0" borderId="0"/>
    <xf numFmtId="169" fontId="5" fillId="0" borderId="0"/>
    <xf numFmtId="0" fontId="41" fillId="0" borderId="0"/>
    <xf numFmtId="0" fontId="57" fillId="0" borderId="0"/>
    <xf numFmtId="0" fontId="57" fillId="0" borderId="0"/>
    <xf numFmtId="0" fontId="57" fillId="0" borderId="0"/>
    <xf numFmtId="0" fontId="46" fillId="0" borderId="0"/>
    <xf numFmtId="0" fontId="60" fillId="0" borderId="0" applyNumberFormat="0" applyFill="0" applyBorder="0" applyAlignment="0" applyProtection="0"/>
    <xf numFmtId="0" fontId="57" fillId="0" borderId="0"/>
    <xf numFmtId="0" fontId="57" fillId="0" borderId="0"/>
    <xf numFmtId="0" fontId="54" fillId="0" borderId="0"/>
    <xf numFmtId="169" fontId="5" fillId="0" borderId="0"/>
    <xf numFmtId="169" fontId="5" fillId="0" borderId="0"/>
    <xf numFmtId="0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0" fontId="54" fillId="0" borderId="0"/>
    <xf numFmtId="0" fontId="5" fillId="0" borderId="0"/>
    <xf numFmtId="0" fontId="5" fillId="0" borderId="0"/>
    <xf numFmtId="9" fontId="5" fillId="64" borderId="0"/>
    <xf numFmtId="0" fontId="5" fillId="0" borderId="0"/>
    <xf numFmtId="0" fontId="61" fillId="0" borderId="0"/>
    <xf numFmtId="0" fontId="55" fillId="0" borderId="0" applyNumberFormat="0" applyFill="0" applyBorder="0" applyAlignment="0" applyProtection="0"/>
    <xf numFmtId="0" fontId="5" fillId="0" borderId="0"/>
    <xf numFmtId="0" fontId="5" fillId="0" borderId="0"/>
    <xf numFmtId="0" fontId="62" fillId="0" borderId="0"/>
    <xf numFmtId="1" fontId="63" fillId="0" borderId="0"/>
    <xf numFmtId="0" fontId="54" fillId="0" borderId="0"/>
    <xf numFmtId="169" fontId="5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" fontId="63" fillId="0" borderId="0"/>
    <xf numFmtId="171" fontId="5" fillId="0" borderId="0"/>
    <xf numFmtId="0" fontId="5" fillId="0" borderId="0" applyFont="0" applyFill="0" applyBorder="0" applyAlignment="0" applyProtection="0"/>
    <xf numFmtId="0" fontId="5" fillId="0" borderId="26" applyFont="0" applyFill="0" applyBorder="0" applyAlignment="0" applyProtection="0">
      <alignment horizontal="center"/>
    </xf>
    <xf numFmtId="0" fontId="64" fillId="65" borderId="0" applyNumberFormat="0" applyBorder="0" applyAlignment="0" applyProtection="0"/>
    <xf numFmtId="0" fontId="64" fillId="37" borderId="0" applyNumberFormat="0" applyBorder="0" applyAlignment="0" applyProtection="0"/>
    <xf numFmtId="0" fontId="8" fillId="37" borderId="0" applyNumberFormat="0" applyBorder="0" applyAlignment="0" applyProtection="0"/>
    <xf numFmtId="0" fontId="65" fillId="37" borderId="0" applyNumberFormat="0" applyBorder="0" applyAlignment="0" applyProtection="0"/>
    <xf numFmtId="0" fontId="66" fillId="65" borderId="0" applyNumberFormat="0" applyBorder="0" applyAlignment="0" applyProtection="0"/>
    <xf numFmtId="0" fontId="8" fillId="37" borderId="0" applyNumberFormat="0" applyBorder="0" applyAlignment="0" applyProtection="0"/>
    <xf numFmtId="0" fontId="66" fillId="65" borderId="0" applyNumberFormat="0" applyBorder="0" applyAlignment="0" applyProtection="0"/>
    <xf numFmtId="0" fontId="66" fillId="65" borderId="0" applyNumberFormat="0" applyBorder="0" applyAlignment="0" applyProtection="0"/>
    <xf numFmtId="0" fontId="64" fillId="66" borderId="0" applyNumberFormat="0" applyBorder="0" applyAlignment="0" applyProtection="0"/>
    <xf numFmtId="0" fontId="64" fillId="41" borderId="0" applyNumberFormat="0" applyBorder="0" applyAlignment="0" applyProtection="0"/>
    <xf numFmtId="0" fontId="8" fillId="41" borderId="0" applyNumberFormat="0" applyBorder="0" applyAlignment="0" applyProtection="0"/>
    <xf numFmtId="0" fontId="65" fillId="41" borderId="0" applyNumberFormat="0" applyBorder="0" applyAlignment="0" applyProtection="0"/>
    <xf numFmtId="0" fontId="66" fillId="66" borderId="0" applyNumberFormat="0" applyBorder="0" applyAlignment="0" applyProtection="0"/>
    <xf numFmtId="0" fontId="8" fillId="41" borderId="0" applyNumberFormat="0" applyBorder="0" applyAlignment="0" applyProtection="0"/>
    <xf numFmtId="0" fontId="66" fillId="66" borderId="0" applyNumberFormat="0" applyBorder="0" applyAlignment="0" applyProtection="0"/>
    <xf numFmtId="0" fontId="66" fillId="66" borderId="0" applyNumberFormat="0" applyBorder="0" applyAlignment="0" applyProtection="0"/>
    <xf numFmtId="0" fontId="64" fillId="67" borderId="0" applyNumberFormat="0" applyBorder="0" applyAlignment="0" applyProtection="0"/>
    <xf numFmtId="0" fontId="64" fillId="45" borderId="0" applyNumberFormat="0" applyBorder="0" applyAlignment="0" applyProtection="0"/>
    <xf numFmtId="0" fontId="8" fillId="45" borderId="0" applyNumberFormat="0" applyBorder="0" applyAlignment="0" applyProtection="0"/>
    <xf numFmtId="0" fontId="65" fillId="45" borderId="0" applyNumberFormat="0" applyBorder="0" applyAlignment="0" applyProtection="0"/>
    <xf numFmtId="0" fontId="66" fillId="67" borderId="0" applyNumberFormat="0" applyBorder="0" applyAlignment="0" applyProtection="0"/>
    <xf numFmtId="0" fontId="8" fillId="45" borderId="0" applyNumberFormat="0" applyBorder="0" applyAlignment="0" applyProtection="0"/>
    <xf numFmtId="0" fontId="66" fillId="67" borderId="0" applyNumberFormat="0" applyBorder="0" applyAlignment="0" applyProtection="0"/>
    <xf numFmtId="0" fontId="66" fillId="67" borderId="0" applyNumberFormat="0" applyBorder="0" applyAlignment="0" applyProtection="0"/>
    <xf numFmtId="0" fontId="64" fillId="68" borderId="0" applyNumberFormat="0" applyBorder="0" applyAlignment="0" applyProtection="0"/>
    <xf numFmtId="0" fontId="64" fillId="49" borderId="0" applyNumberFormat="0" applyBorder="0" applyAlignment="0" applyProtection="0"/>
    <xf numFmtId="0" fontId="8" fillId="49" borderId="0" applyNumberFormat="0" applyBorder="0" applyAlignment="0" applyProtection="0"/>
    <xf numFmtId="0" fontId="65" fillId="49" borderId="0" applyNumberFormat="0" applyBorder="0" applyAlignment="0" applyProtection="0"/>
    <xf numFmtId="0" fontId="66" fillId="68" borderId="0" applyNumberFormat="0" applyBorder="0" applyAlignment="0" applyProtection="0"/>
    <xf numFmtId="0" fontId="8" fillId="49" borderId="0" applyNumberFormat="0" applyBorder="0" applyAlignment="0" applyProtection="0"/>
    <xf numFmtId="0" fontId="66" fillId="68" borderId="0" applyNumberFormat="0" applyBorder="0" applyAlignment="0" applyProtection="0"/>
    <xf numFmtId="0" fontId="66" fillId="68" borderId="0" applyNumberFormat="0" applyBorder="0" applyAlignment="0" applyProtection="0"/>
    <xf numFmtId="0" fontId="64" fillId="53" borderId="0" applyNumberFormat="0" applyBorder="0" applyAlignment="0" applyProtection="0"/>
    <xf numFmtId="0" fontId="8" fillId="53" borderId="0" applyNumberFormat="0" applyBorder="0" applyAlignment="0" applyProtection="0"/>
    <xf numFmtId="0" fontId="65" fillId="53" borderId="0" applyNumberFormat="0" applyBorder="0" applyAlignment="0" applyProtection="0"/>
    <xf numFmtId="0" fontId="66" fillId="69" borderId="0" applyNumberFormat="0" applyBorder="0" applyAlignment="0" applyProtection="0"/>
    <xf numFmtId="0" fontId="8" fillId="53" borderId="0" applyNumberFormat="0" applyBorder="0" applyAlignment="0" applyProtection="0"/>
    <xf numFmtId="0" fontId="66" fillId="69" borderId="0" applyNumberFormat="0" applyBorder="0" applyAlignment="0" applyProtection="0"/>
    <xf numFmtId="0" fontId="66" fillId="69" borderId="0" applyNumberFormat="0" applyBorder="0" applyAlignment="0" applyProtection="0"/>
    <xf numFmtId="0" fontId="64" fillId="57" borderId="0" applyNumberFormat="0" applyBorder="0" applyAlignment="0" applyProtection="0"/>
    <xf numFmtId="0" fontId="8" fillId="57" borderId="0" applyNumberFormat="0" applyBorder="0" applyAlignment="0" applyProtection="0"/>
    <xf numFmtId="0" fontId="65" fillId="57" borderId="0" applyNumberFormat="0" applyBorder="0" applyAlignment="0" applyProtection="0"/>
    <xf numFmtId="0" fontId="66" fillId="70" borderId="0" applyNumberFormat="0" applyBorder="0" applyAlignment="0" applyProtection="0"/>
    <xf numFmtId="0" fontId="8" fillId="57" borderId="0" applyNumberFormat="0" applyBorder="0" applyAlignment="0" applyProtection="0"/>
    <xf numFmtId="0" fontId="66" fillId="70" borderId="0" applyNumberFormat="0" applyBorder="0" applyAlignment="0" applyProtection="0"/>
    <xf numFmtId="0" fontId="66" fillId="70" borderId="0" applyNumberFormat="0" applyBorder="0" applyAlignment="0" applyProtection="0"/>
    <xf numFmtId="0" fontId="66" fillId="65" borderId="0" applyNumberFormat="0" applyBorder="0" applyAlignment="0" applyProtection="0"/>
    <xf numFmtId="0" fontId="66" fillId="66" borderId="0" applyNumberFormat="0" applyBorder="0" applyAlignment="0" applyProtection="0"/>
    <xf numFmtId="0" fontId="66" fillId="67" borderId="0" applyNumberFormat="0" applyBorder="0" applyAlignment="0" applyProtection="0"/>
    <xf numFmtId="0" fontId="66" fillId="68" borderId="0" applyNumberFormat="0" applyBorder="0" applyAlignment="0" applyProtection="0"/>
    <xf numFmtId="0" fontId="66" fillId="69" borderId="0" applyNumberFormat="0" applyBorder="0" applyAlignment="0" applyProtection="0"/>
    <xf numFmtId="0" fontId="66" fillId="70" borderId="0" applyNumberFormat="0" applyBorder="0" applyAlignment="0" applyProtection="0"/>
    <xf numFmtId="0" fontId="66" fillId="65" borderId="0" applyNumberFormat="0" applyBorder="0" applyAlignment="0" applyProtection="0"/>
    <xf numFmtId="0" fontId="66" fillId="66" borderId="0" applyNumberFormat="0" applyBorder="0" applyAlignment="0" applyProtection="0"/>
    <xf numFmtId="0" fontId="66" fillId="67" borderId="0" applyNumberFormat="0" applyBorder="0" applyAlignment="0" applyProtection="0"/>
    <xf numFmtId="0" fontId="66" fillId="68" borderId="0" applyNumberFormat="0" applyBorder="0" applyAlignment="0" applyProtection="0"/>
    <xf numFmtId="0" fontId="66" fillId="69" borderId="0" applyNumberFormat="0" applyBorder="0" applyAlignment="0" applyProtection="0"/>
    <xf numFmtId="0" fontId="66" fillId="70" borderId="0" applyNumberFormat="0" applyBorder="0" applyAlignment="0" applyProtection="0"/>
    <xf numFmtId="0" fontId="64" fillId="38" borderId="0" applyNumberFormat="0" applyBorder="0" applyAlignment="0" applyProtection="0"/>
    <xf numFmtId="0" fontId="8" fillId="38" borderId="0" applyNumberFormat="0" applyBorder="0" applyAlignment="0" applyProtection="0"/>
    <xf numFmtId="0" fontId="65" fillId="38" borderId="0" applyNumberFormat="0" applyBorder="0" applyAlignment="0" applyProtection="0"/>
    <xf numFmtId="0" fontId="66" fillId="71" borderId="0" applyNumberFormat="0" applyBorder="0" applyAlignment="0" applyProtection="0"/>
    <xf numFmtId="0" fontId="8" fillId="38" borderId="0" applyNumberFormat="0" applyBorder="0" applyAlignment="0" applyProtection="0"/>
    <xf numFmtId="0" fontId="66" fillId="71" borderId="0" applyNumberFormat="0" applyBorder="0" applyAlignment="0" applyProtection="0"/>
    <xf numFmtId="0" fontId="66" fillId="71" borderId="0" applyNumberFormat="0" applyBorder="0" applyAlignment="0" applyProtection="0"/>
    <xf numFmtId="0" fontId="64" fillId="42" borderId="0" applyNumberFormat="0" applyBorder="0" applyAlignment="0" applyProtection="0"/>
    <xf numFmtId="0" fontId="8" fillId="42" borderId="0" applyNumberFormat="0" applyBorder="0" applyAlignment="0" applyProtection="0"/>
    <xf numFmtId="0" fontId="65" fillId="42" borderId="0" applyNumberFormat="0" applyBorder="0" applyAlignment="0" applyProtection="0"/>
    <xf numFmtId="0" fontId="66" fillId="72" borderId="0" applyNumberFormat="0" applyBorder="0" applyAlignment="0" applyProtection="0"/>
    <xf numFmtId="0" fontId="8" fillId="42" borderId="0" applyNumberFormat="0" applyBorder="0" applyAlignment="0" applyProtection="0"/>
    <xf numFmtId="0" fontId="66" fillId="72" borderId="0" applyNumberFormat="0" applyBorder="0" applyAlignment="0" applyProtection="0"/>
    <xf numFmtId="0" fontId="66" fillId="72" borderId="0" applyNumberFormat="0" applyBorder="0" applyAlignment="0" applyProtection="0"/>
    <xf numFmtId="0" fontId="64" fillId="73" borderId="0" applyNumberFormat="0" applyBorder="0" applyAlignment="0" applyProtection="0"/>
    <xf numFmtId="0" fontId="64" fillId="46" borderId="0" applyNumberFormat="0" applyBorder="0" applyAlignment="0" applyProtection="0"/>
    <xf numFmtId="0" fontId="8" fillId="46" borderId="0" applyNumberFormat="0" applyBorder="0" applyAlignment="0" applyProtection="0"/>
    <xf numFmtId="0" fontId="65" fillId="46" borderId="0" applyNumberFormat="0" applyBorder="0" applyAlignment="0" applyProtection="0"/>
    <xf numFmtId="0" fontId="66" fillId="73" borderId="0" applyNumberFormat="0" applyBorder="0" applyAlignment="0" applyProtection="0"/>
    <xf numFmtId="0" fontId="8" fillId="46" borderId="0" applyNumberFormat="0" applyBorder="0" applyAlignment="0" applyProtection="0"/>
    <xf numFmtId="0" fontId="66" fillId="73" borderId="0" applyNumberFormat="0" applyBorder="0" applyAlignment="0" applyProtection="0"/>
    <xf numFmtId="0" fontId="66" fillId="73" borderId="0" applyNumberFormat="0" applyBorder="0" applyAlignment="0" applyProtection="0"/>
    <xf numFmtId="0" fontId="64" fillId="50" borderId="0" applyNumberFormat="0" applyBorder="0" applyAlignment="0" applyProtection="0"/>
    <xf numFmtId="0" fontId="8" fillId="50" borderId="0" applyNumberFormat="0" applyBorder="0" applyAlignment="0" applyProtection="0"/>
    <xf numFmtId="0" fontId="65" fillId="50" borderId="0" applyNumberFormat="0" applyBorder="0" applyAlignment="0" applyProtection="0"/>
    <xf numFmtId="0" fontId="66" fillId="68" borderId="0" applyNumberFormat="0" applyBorder="0" applyAlignment="0" applyProtection="0"/>
    <xf numFmtId="0" fontId="8" fillId="50" borderId="0" applyNumberFormat="0" applyBorder="0" applyAlignment="0" applyProtection="0"/>
    <xf numFmtId="0" fontId="66" fillId="68" borderId="0" applyNumberFormat="0" applyBorder="0" applyAlignment="0" applyProtection="0"/>
    <xf numFmtId="0" fontId="66" fillId="68" borderId="0" applyNumberFormat="0" applyBorder="0" applyAlignment="0" applyProtection="0"/>
    <xf numFmtId="0" fontId="64" fillId="54" borderId="0" applyNumberFormat="0" applyBorder="0" applyAlignment="0" applyProtection="0"/>
    <xf numFmtId="0" fontId="8" fillId="54" borderId="0" applyNumberFormat="0" applyBorder="0" applyAlignment="0" applyProtection="0"/>
    <xf numFmtId="0" fontId="65" fillId="54" borderId="0" applyNumberFormat="0" applyBorder="0" applyAlignment="0" applyProtection="0"/>
    <xf numFmtId="0" fontId="66" fillId="71" borderId="0" applyNumberFormat="0" applyBorder="0" applyAlignment="0" applyProtection="0"/>
    <xf numFmtId="0" fontId="8" fillId="54" borderId="0" applyNumberFormat="0" applyBorder="0" applyAlignment="0" applyProtection="0"/>
    <xf numFmtId="0" fontId="66" fillId="71" borderId="0" applyNumberFormat="0" applyBorder="0" applyAlignment="0" applyProtection="0"/>
    <xf numFmtId="0" fontId="66" fillId="71" borderId="0" applyNumberFormat="0" applyBorder="0" applyAlignment="0" applyProtection="0"/>
    <xf numFmtId="0" fontId="64" fillId="58" borderId="0" applyNumberFormat="0" applyBorder="0" applyAlignment="0" applyProtection="0"/>
    <xf numFmtId="0" fontId="8" fillId="58" borderId="0" applyNumberFormat="0" applyBorder="0" applyAlignment="0" applyProtection="0"/>
    <xf numFmtId="0" fontId="65" fillId="58" borderId="0" applyNumberFormat="0" applyBorder="0" applyAlignment="0" applyProtection="0"/>
    <xf numFmtId="0" fontId="66" fillId="74" borderId="0" applyNumberFormat="0" applyBorder="0" applyAlignment="0" applyProtection="0"/>
    <xf numFmtId="0" fontId="8" fillId="58" borderId="0" applyNumberFormat="0" applyBorder="0" applyAlignment="0" applyProtection="0"/>
    <xf numFmtId="0" fontId="66" fillId="74" borderId="0" applyNumberFormat="0" applyBorder="0" applyAlignment="0" applyProtection="0"/>
    <xf numFmtId="0" fontId="66" fillId="74" borderId="0" applyNumberFormat="0" applyBorder="0" applyAlignment="0" applyProtection="0"/>
    <xf numFmtId="0" fontId="66" fillId="71" borderId="0" applyNumberFormat="0" applyBorder="0" applyAlignment="0" applyProtection="0"/>
    <xf numFmtId="0" fontId="66" fillId="72" borderId="0" applyNumberFormat="0" applyBorder="0" applyAlignment="0" applyProtection="0"/>
    <xf numFmtId="0" fontId="66" fillId="73" borderId="0" applyNumberFormat="0" applyBorder="0" applyAlignment="0" applyProtection="0"/>
    <xf numFmtId="0" fontId="66" fillId="68" borderId="0" applyNumberFormat="0" applyBorder="0" applyAlignment="0" applyProtection="0"/>
    <xf numFmtId="0" fontId="66" fillId="71" borderId="0" applyNumberFormat="0" applyBorder="0" applyAlignment="0" applyProtection="0"/>
    <xf numFmtId="0" fontId="66" fillId="74" borderId="0" applyNumberFormat="0" applyBorder="0" applyAlignment="0" applyProtection="0"/>
    <xf numFmtId="0" fontId="66" fillId="71" borderId="0" applyNumberFormat="0" applyBorder="0" applyAlignment="0" applyProtection="0"/>
    <xf numFmtId="0" fontId="66" fillId="72" borderId="0" applyNumberFormat="0" applyBorder="0" applyAlignment="0" applyProtection="0"/>
    <xf numFmtId="0" fontId="66" fillId="73" borderId="0" applyNumberFormat="0" applyBorder="0" applyAlignment="0" applyProtection="0"/>
    <xf numFmtId="0" fontId="66" fillId="68" borderId="0" applyNumberFormat="0" applyBorder="0" applyAlignment="0" applyProtection="0"/>
    <xf numFmtId="0" fontId="66" fillId="71" borderId="0" applyNumberFormat="0" applyBorder="0" applyAlignment="0" applyProtection="0"/>
    <xf numFmtId="0" fontId="66" fillId="74" borderId="0" applyNumberFormat="0" applyBorder="0" applyAlignment="0" applyProtection="0"/>
    <xf numFmtId="0" fontId="6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7" fillId="0" borderId="0"/>
    <xf numFmtId="0" fontId="5" fillId="0" borderId="0"/>
    <xf numFmtId="0" fontId="5" fillId="0" borderId="0"/>
    <xf numFmtId="0" fontId="5" fillId="0" borderId="0"/>
    <xf numFmtId="0" fontId="67" fillId="0" borderId="0"/>
    <xf numFmtId="0" fontId="67" fillId="0" borderId="0"/>
    <xf numFmtId="0" fontId="68" fillId="39" borderId="0" applyNumberFormat="0" applyBorder="0" applyAlignment="0" applyProtection="0"/>
    <xf numFmtId="0" fontId="24" fillId="39" borderId="0" applyNumberFormat="0" applyBorder="0" applyAlignment="0" applyProtection="0"/>
    <xf numFmtId="0" fontId="69" fillId="39" borderId="0" applyNumberFormat="0" applyBorder="0" applyAlignment="0" applyProtection="0"/>
    <xf numFmtId="0" fontId="70" fillId="75" borderId="0" applyNumberFormat="0" applyBorder="0" applyAlignment="0" applyProtection="0"/>
    <xf numFmtId="0" fontId="24" fillId="39" borderId="0" applyNumberFormat="0" applyBorder="0" applyAlignment="0" applyProtection="0"/>
    <xf numFmtId="0" fontId="68" fillId="43" borderId="0" applyNumberFormat="0" applyBorder="0" applyAlignment="0" applyProtection="0"/>
    <xf numFmtId="0" fontId="24" fillId="43" borderId="0" applyNumberFormat="0" applyBorder="0" applyAlignment="0" applyProtection="0"/>
    <xf numFmtId="0" fontId="69" fillId="43" borderId="0" applyNumberFormat="0" applyBorder="0" applyAlignment="0" applyProtection="0"/>
    <xf numFmtId="0" fontId="70" fillId="72" borderId="0" applyNumberFormat="0" applyBorder="0" applyAlignment="0" applyProtection="0"/>
    <xf numFmtId="0" fontId="24" fillId="43" borderId="0" applyNumberFormat="0" applyBorder="0" applyAlignment="0" applyProtection="0"/>
    <xf numFmtId="0" fontId="68" fillId="73" borderId="0" applyNumberFormat="0" applyBorder="0" applyAlignment="0" applyProtection="0"/>
    <xf numFmtId="0" fontId="68" fillId="47" borderId="0" applyNumberFormat="0" applyBorder="0" applyAlignment="0" applyProtection="0"/>
    <xf numFmtId="0" fontId="24" fillId="47" borderId="0" applyNumberFormat="0" applyBorder="0" applyAlignment="0" applyProtection="0"/>
    <xf numFmtId="0" fontId="69" fillId="47" borderId="0" applyNumberFormat="0" applyBorder="0" applyAlignment="0" applyProtection="0"/>
    <xf numFmtId="0" fontId="70" fillId="73" borderId="0" applyNumberFormat="0" applyBorder="0" applyAlignment="0" applyProtection="0"/>
    <xf numFmtId="0" fontId="24" fillId="47" borderId="0" applyNumberFormat="0" applyBorder="0" applyAlignment="0" applyProtection="0"/>
    <xf numFmtId="0" fontId="68" fillId="76" borderId="0" applyNumberFormat="0" applyBorder="0" applyAlignment="0" applyProtection="0"/>
    <xf numFmtId="0" fontId="68" fillId="51" borderId="0" applyNumberFormat="0" applyBorder="0" applyAlignment="0" applyProtection="0"/>
    <xf numFmtId="0" fontId="24" fillId="51" borderId="0" applyNumberFormat="0" applyBorder="0" applyAlignment="0" applyProtection="0"/>
    <xf numFmtId="0" fontId="69" fillId="51" borderId="0" applyNumberFormat="0" applyBorder="0" applyAlignment="0" applyProtection="0"/>
    <xf numFmtId="0" fontId="70" fillId="76" borderId="0" applyNumberFormat="0" applyBorder="0" applyAlignment="0" applyProtection="0"/>
    <xf numFmtId="0" fontId="24" fillId="51" borderId="0" applyNumberFormat="0" applyBorder="0" applyAlignment="0" applyProtection="0"/>
    <xf numFmtId="0" fontId="68" fillId="55" borderId="0" applyNumberFormat="0" applyBorder="0" applyAlignment="0" applyProtection="0"/>
    <xf numFmtId="0" fontId="24" fillId="55" borderId="0" applyNumberFormat="0" applyBorder="0" applyAlignment="0" applyProtection="0"/>
    <xf numFmtId="0" fontId="69" fillId="55" borderId="0" applyNumberFormat="0" applyBorder="0" applyAlignment="0" applyProtection="0"/>
    <xf numFmtId="0" fontId="70" fillId="77" borderId="0" applyNumberFormat="0" applyBorder="0" applyAlignment="0" applyProtection="0"/>
    <xf numFmtId="0" fontId="24" fillId="55" borderId="0" applyNumberFormat="0" applyBorder="0" applyAlignment="0" applyProtection="0"/>
    <xf numFmtId="0" fontId="68" fillId="78" borderId="0" applyNumberFormat="0" applyBorder="0" applyAlignment="0" applyProtection="0"/>
    <xf numFmtId="0" fontId="68" fillId="59" borderId="0" applyNumberFormat="0" applyBorder="0" applyAlignment="0" applyProtection="0"/>
    <xf numFmtId="0" fontId="24" fillId="59" borderId="0" applyNumberFormat="0" applyBorder="0" applyAlignment="0" applyProtection="0"/>
    <xf numFmtId="0" fontId="69" fillId="59" borderId="0" applyNumberFormat="0" applyBorder="0" applyAlignment="0" applyProtection="0"/>
    <xf numFmtId="0" fontId="70" fillId="78" borderId="0" applyNumberFormat="0" applyBorder="0" applyAlignment="0" applyProtection="0"/>
    <xf numFmtId="0" fontId="24" fillId="59" borderId="0" applyNumberFormat="0" applyBorder="0" applyAlignment="0" applyProtection="0"/>
    <xf numFmtId="0" fontId="70" fillId="75" borderId="0" applyNumberFormat="0" applyBorder="0" applyAlignment="0" applyProtection="0"/>
    <xf numFmtId="0" fontId="70" fillId="72" borderId="0" applyNumberFormat="0" applyBorder="0" applyAlignment="0" applyProtection="0"/>
    <xf numFmtId="0" fontId="70" fillId="73" borderId="0" applyNumberFormat="0" applyBorder="0" applyAlignment="0" applyProtection="0"/>
    <xf numFmtId="0" fontId="70" fillId="76" borderId="0" applyNumberFormat="0" applyBorder="0" applyAlignment="0" applyProtection="0"/>
    <xf numFmtId="0" fontId="70" fillId="77" borderId="0" applyNumberFormat="0" applyBorder="0" applyAlignment="0" applyProtection="0"/>
    <xf numFmtId="0" fontId="70" fillId="78" borderId="0" applyNumberFormat="0" applyBorder="0" applyAlignment="0" applyProtection="0"/>
    <xf numFmtId="0" fontId="70" fillId="75" borderId="0" applyNumberFormat="0" applyBorder="0" applyAlignment="0" applyProtection="0"/>
    <xf numFmtId="0" fontId="70" fillId="72" borderId="0" applyNumberFormat="0" applyBorder="0" applyAlignment="0" applyProtection="0"/>
    <xf numFmtId="0" fontId="70" fillId="73" borderId="0" applyNumberFormat="0" applyBorder="0" applyAlignment="0" applyProtection="0"/>
    <xf numFmtId="0" fontId="70" fillId="76" borderId="0" applyNumberFormat="0" applyBorder="0" applyAlignment="0" applyProtection="0"/>
    <xf numFmtId="0" fontId="70" fillId="77" borderId="0" applyNumberFormat="0" applyBorder="0" applyAlignment="0" applyProtection="0"/>
    <xf numFmtId="0" fontId="70" fillId="78" borderId="0" applyNumberFormat="0" applyBorder="0" applyAlignment="0" applyProtection="0"/>
    <xf numFmtId="0" fontId="71" fillId="79" borderId="0" applyFont="0" applyFill="0"/>
    <xf numFmtId="172" fontId="5" fillId="0" borderId="0" applyFont="0" applyFill="0" applyBorder="0" applyAlignment="0" applyProtection="0"/>
    <xf numFmtId="173" fontId="56" fillId="0" borderId="0" applyFont="0" applyFill="0" applyBorder="0" applyAlignment="0" applyProtection="0"/>
    <xf numFmtId="0" fontId="72" fillId="0" borderId="27" applyBorder="0"/>
    <xf numFmtId="0" fontId="68" fillId="36" borderId="0" applyNumberFormat="0" applyBorder="0" applyAlignment="0" applyProtection="0"/>
    <xf numFmtId="0" fontId="24" fillId="36" borderId="0" applyNumberFormat="0" applyBorder="0" applyAlignment="0" applyProtection="0"/>
    <xf numFmtId="0" fontId="69" fillId="36" borderId="0" applyNumberFormat="0" applyBorder="0" applyAlignment="0" applyProtection="0"/>
    <xf numFmtId="0" fontId="70" fillId="80" borderId="0" applyNumberFormat="0" applyBorder="0" applyAlignment="0" applyProtection="0"/>
    <xf numFmtId="0" fontId="24" fillId="36" borderId="0" applyNumberFormat="0" applyBorder="0" applyAlignment="0" applyProtection="0"/>
    <xf numFmtId="0" fontId="68" fillId="40" borderId="0" applyNumberFormat="0" applyBorder="0" applyAlignment="0" applyProtection="0"/>
    <xf numFmtId="0" fontId="24" fillId="40" borderId="0" applyNumberFormat="0" applyBorder="0" applyAlignment="0" applyProtection="0"/>
    <xf numFmtId="0" fontId="69" fillId="40" borderId="0" applyNumberFormat="0" applyBorder="0" applyAlignment="0" applyProtection="0"/>
    <xf numFmtId="0" fontId="70" fillId="81" borderId="0" applyNumberFormat="0" applyBorder="0" applyAlignment="0" applyProtection="0"/>
    <xf numFmtId="0" fontId="24" fillId="40" borderId="0" applyNumberFormat="0" applyBorder="0" applyAlignment="0" applyProtection="0"/>
    <xf numFmtId="0" fontId="68" fillId="44" borderId="0" applyNumberFormat="0" applyBorder="0" applyAlignment="0" applyProtection="0"/>
    <xf numFmtId="0" fontId="24" fillId="44" borderId="0" applyNumberFormat="0" applyBorder="0" applyAlignment="0" applyProtection="0"/>
    <xf numFmtId="0" fontId="69" fillId="44" borderId="0" applyNumberFormat="0" applyBorder="0" applyAlignment="0" applyProtection="0"/>
    <xf numFmtId="0" fontId="70" fillId="82" borderId="0" applyNumberFormat="0" applyBorder="0" applyAlignment="0" applyProtection="0"/>
    <xf numFmtId="0" fontId="24" fillId="44" borderId="0" applyNumberFormat="0" applyBorder="0" applyAlignment="0" applyProtection="0"/>
    <xf numFmtId="0" fontId="68" fillId="48" borderId="0" applyNumberFormat="0" applyBorder="0" applyAlignment="0" applyProtection="0"/>
    <xf numFmtId="0" fontId="24" fillId="48" borderId="0" applyNumberFormat="0" applyBorder="0" applyAlignment="0" applyProtection="0"/>
    <xf numFmtId="0" fontId="69" fillId="48" borderId="0" applyNumberFormat="0" applyBorder="0" applyAlignment="0" applyProtection="0"/>
    <xf numFmtId="0" fontId="70" fillId="76" borderId="0" applyNumberFormat="0" applyBorder="0" applyAlignment="0" applyProtection="0"/>
    <xf numFmtId="0" fontId="24" fillId="48" borderId="0" applyNumberFormat="0" applyBorder="0" applyAlignment="0" applyProtection="0"/>
    <xf numFmtId="0" fontId="68" fillId="52" borderId="0" applyNumberFormat="0" applyBorder="0" applyAlignment="0" applyProtection="0"/>
    <xf numFmtId="0" fontId="24" fillId="52" borderId="0" applyNumberFormat="0" applyBorder="0" applyAlignment="0" applyProtection="0"/>
    <xf numFmtId="0" fontId="69" fillId="52" borderId="0" applyNumberFormat="0" applyBorder="0" applyAlignment="0" applyProtection="0"/>
    <xf numFmtId="0" fontId="70" fillId="77" borderId="0" applyNumberFormat="0" applyBorder="0" applyAlignment="0" applyProtection="0"/>
    <xf numFmtId="0" fontId="24" fillId="52" borderId="0" applyNumberFormat="0" applyBorder="0" applyAlignment="0" applyProtection="0"/>
    <xf numFmtId="0" fontId="68" fillId="56" borderId="0" applyNumberFormat="0" applyBorder="0" applyAlignment="0" applyProtection="0"/>
    <xf numFmtId="0" fontId="24" fillId="56" borderId="0" applyNumberFormat="0" applyBorder="0" applyAlignment="0" applyProtection="0"/>
    <xf numFmtId="0" fontId="69" fillId="56" borderId="0" applyNumberFormat="0" applyBorder="0" applyAlignment="0" applyProtection="0"/>
    <xf numFmtId="0" fontId="70" fillId="83" borderId="0" applyNumberFormat="0" applyBorder="0" applyAlignment="0" applyProtection="0"/>
    <xf numFmtId="0" fontId="24" fillId="56" borderId="0" applyNumberFormat="0" applyBorder="0" applyAlignment="0" applyProtection="0"/>
    <xf numFmtId="0" fontId="49" fillId="0" borderId="0" applyNumberFormat="0" applyAlignment="0"/>
    <xf numFmtId="15" fontId="73" fillId="0" borderId="0">
      <alignment horizontal="center"/>
    </xf>
    <xf numFmtId="174" fontId="5" fillId="84" borderId="28">
      <alignment horizontal="center" vertical="center"/>
    </xf>
    <xf numFmtId="0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" fontId="76" fillId="0" borderId="11">
      <alignment horizontal="left" vertical="center"/>
    </xf>
    <xf numFmtId="1" fontId="76" fillId="0" borderId="11">
      <alignment horizontal="left" vertical="center"/>
    </xf>
    <xf numFmtId="1" fontId="76" fillId="0" borderId="11">
      <alignment horizontal="left" vertical="center"/>
    </xf>
    <xf numFmtId="0" fontId="70" fillId="80" borderId="0" applyNumberFormat="0" applyBorder="0" applyAlignment="0" applyProtection="0"/>
    <xf numFmtId="0" fontId="70" fillId="81" borderId="0" applyNumberFormat="0" applyBorder="0" applyAlignment="0" applyProtection="0"/>
    <xf numFmtId="0" fontId="70" fillId="82" borderId="0" applyNumberFormat="0" applyBorder="0" applyAlignment="0" applyProtection="0"/>
    <xf numFmtId="0" fontId="70" fillId="76" borderId="0" applyNumberFormat="0" applyBorder="0" applyAlignment="0" applyProtection="0"/>
    <xf numFmtId="0" fontId="70" fillId="77" borderId="0" applyNumberFormat="0" applyBorder="0" applyAlignment="0" applyProtection="0"/>
    <xf numFmtId="0" fontId="70" fillId="83" borderId="0" applyNumberFormat="0" applyBorder="0" applyAlignment="0" applyProtection="0"/>
    <xf numFmtId="0" fontId="49" fillId="85" borderId="11" applyNumberFormat="0" applyFont="0" applyBorder="0" applyAlignment="0">
      <alignment horizontal="center" vertical="center"/>
    </xf>
    <xf numFmtId="0" fontId="49" fillId="85" borderId="11" applyNumberFormat="0" applyFont="0" applyBorder="0" applyAlignment="0">
      <alignment horizontal="center" vertical="center"/>
    </xf>
    <xf numFmtId="0" fontId="49" fillId="85" borderId="11" applyNumberFormat="0" applyFont="0" applyBorder="0" applyAlignment="0">
      <alignment horizontal="center" vertical="center"/>
    </xf>
    <xf numFmtId="0" fontId="42" fillId="0" borderId="0">
      <alignment horizontal="center" wrapText="1"/>
      <protection locked="0"/>
    </xf>
    <xf numFmtId="0" fontId="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3" fontId="77" fillId="0" borderId="0"/>
    <xf numFmtId="0" fontId="78" fillId="0" borderId="0"/>
    <xf numFmtId="0" fontId="79" fillId="0" borderId="29" applyNumberFormat="0" applyFill="0" applyAlignment="0" applyProtection="0"/>
    <xf numFmtId="0" fontId="49" fillId="0" borderId="0" applyFill="0"/>
    <xf numFmtId="0" fontId="5" fillId="0" borderId="0" applyFont="0" applyFill="0" applyBorder="0" applyAlignment="0" applyProtection="0"/>
    <xf numFmtId="175" fontId="75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75" fillId="0" borderId="0" applyFont="0" applyFill="0" applyBorder="0" applyAlignment="0" applyProtection="0"/>
    <xf numFmtId="0" fontId="80" fillId="86" borderId="30" applyNumberFormat="0" applyAlignment="0" applyProtection="0"/>
    <xf numFmtId="0" fontId="80" fillId="86" borderId="30" applyNumberFormat="0" applyAlignment="0" applyProtection="0"/>
    <xf numFmtId="0" fontId="8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9" fillId="87" borderId="31" applyNumberFormat="0" applyFont="0" applyBorder="0" applyAlignment="0">
      <alignment horizontal="center" vertical="center"/>
    </xf>
    <xf numFmtId="0" fontId="49" fillId="87" borderId="31" applyNumberFormat="0" applyFont="0" applyBorder="0" applyAlignment="0">
      <alignment horizontal="center" vertical="center"/>
    </xf>
    <xf numFmtId="0" fontId="49" fillId="87" borderId="31" applyNumberFormat="0" applyFont="0" applyBorder="0" applyAlignment="0">
      <alignment horizontal="center" vertical="center"/>
    </xf>
    <xf numFmtId="0" fontId="52" fillId="88" borderId="0"/>
    <xf numFmtId="2" fontId="84" fillId="89" borderId="0">
      <alignment vertical="center"/>
    </xf>
    <xf numFmtId="2" fontId="85" fillId="89" borderId="0">
      <alignment vertical="center"/>
    </xf>
    <xf numFmtId="0" fontId="86" fillId="66" borderId="0" applyNumberFormat="0" applyBorder="0" applyAlignment="0" applyProtection="0"/>
    <xf numFmtId="177" fontId="39" fillId="0" borderId="0">
      <alignment horizontal="right"/>
    </xf>
    <xf numFmtId="0" fontId="87" fillId="86" borderId="32" applyNumberFormat="0" applyAlignment="0" applyProtection="0"/>
    <xf numFmtId="0" fontId="87" fillId="86" borderId="32" applyNumberFormat="0" applyAlignment="0" applyProtection="0"/>
    <xf numFmtId="0" fontId="87" fillId="86" borderId="32" applyNumberFormat="0" applyAlignment="0" applyProtection="0"/>
    <xf numFmtId="0" fontId="88" fillId="0" borderId="0" applyNumberFormat="0" applyFill="0" applyBorder="0" applyAlignment="0" applyProtection="0"/>
    <xf numFmtId="0" fontId="89" fillId="90" borderId="0" applyNumberFormat="0" applyFill="0" applyBorder="0" applyAlignment="0" applyProtection="0">
      <protection locked="0"/>
    </xf>
    <xf numFmtId="178" fontId="49" fillId="0" borderId="0" applyNumberFormat="0" applyFont="0" applyAlignment="0"/>
    <xf numFmtId="0" fontId="90" fillId="91" borderId="22" applyNumberFormat="0" applyFont="0" applyBorder="0" applyAlignment="0">
      <alignment horizontal="centerContinuous" vertical="center"/>
    </xf>
    <xf numFmtId="0" fontId="91" fillId="92" borderId="33" applyNumberFormat="0" applyFont="0" applyBorder="0" applyAlignment="0" applyProtection="0">
      <alignment horizontal="centerContinuous" vertical="center"/>
    </xf>
    <xf numFmtId="0" fontId="91" fillId="92" borderId="33" applyNumberFormat="0" applyFont="0" applyBorder="0" applyAlignment="0" applyProtection="0">
      <alignment horizontal="centerContinuous" vertical="center"/>
    </xf>
    <xf numFmtId="14" fontId="92" fillId="0" borderId="0" applyNumberFormat="0" applyFill="0" applyBorder="0" applyAlignment="0" applyProtection="0">
      <alignment horizontal="center"/>
    </xf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>
      <alignment vertical="center"/>
    </xf>
    <xf numFmtId="0" fontId="95" fillId="90" borderId="34" applyNumberFormat="0" applyFill="0" applyBorder="0" applyAlignment="0" applyProtection="0">
      <protection locked="0"/>
    </xf>
    <xf numFmtId="0" fontId="42" fillId="0" borderId="19" applyNumberFormat="0" applyFont="0" applyFill="0" applyAlignment="0" applyProtection="0"/>
    <xf numFmtId="179" fontId="5" fillId="0" borderId="35" applyNumberFormat="0" applyFill="0" applyAlignment="0" applyProtection="0"/>
    <xf numFmtId="0" fontId="63" fillId="0" borderId="36" applyBorder="0"/>
    <xf numFmtId="180" fontId="5" fillId="0" borderId="0" applyFont="0" applyFill="0" applyBorder="0" applyAlignment="0" applyProtection="0"/>
    <xf numFmtId="0" fontId="96" fillId="0" borderId="0"/>
    <xf numFmtId="0" fontId="97" fillId="0" borderId="0"/>
    <xf numFmtId="0" fontId="98" fillId="0" borderId="0"/>
    <xf numFmtId="0" fontId="5" fillId="0" borderId="31"/>
    <xf numFmtId="0" fontId="5" fillId="0" borderId="31"/>
    <xf numFmtId="0" fontId="5" fillId="0" borderId="31"/>
    <xf numFmtId="0" fontId="5" fillId="0" borderId="0" applyFill="0" applyBorder="0" applyAlignment="0"/>
    <xf numFmtId="181" fontId="56" fillId="0" borderId="0" applyFill="0" applyBorder="0" applyAlignment="0"/>
    <xf numFmtId="182" fontId="56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183" fontId="56" fillId="0" borderId="0" applyFill="0" applyBorder="0" applyAlignment="0"/>
    <xf numFmtId="184" fontId="56" fillId="0" borderId="0" applyFill="0" applyBorder="0" applyAlignment="0"/>
    <xf numFmtId="181" fontId="56" fillId="0" borderId="0" applyFill="0" applyBorder="0" applyAlignment="0"/>
    <xf numFmtId="0" fontId="99" fillId="33" borderId="5" applyNumberFormat="0" applyAlignment="0" applyProtection="0"/>
    <xf numFmtId="0" fontId="18" fillId="33" borderId="5" applyNumberFormat="0" applyAlignment="0" applyProtection="0"/>
    <xf numFmtId="0" fontId="100" fillId="33" borderId="5" applyNumberFormat="0" applyAlignment="0" applyProtection="0"/>
    <xf numFmtId="0" fontId="87" fillId="86" borderId="32" applyNumberFormat="0" applyAlignment="0" applyProtection="0"/>
    <xf numFmtId="0" fontId="87" fillId="86" borderId="32" applyNumberFormat="0" applyAlignment="0" applyProtection="0"/>
    <xf numFmtId="0" fontId="18" fillId="33" borderId="5" applyNumberFormat="0" applyAlignment="0" applyProtection="0"/>
    <xf numFmtId="0" fontId="87" fillId="86" borderId="32" applyNumberFormat="0" applyAlignment="0" applyProtection="0"/>
    <xf numFmtId="0" fontId="87" fillId="86" borderId="32" applyNumberFormat="0" applyAlignment="0" applyProtection="0"/>
    <xf numFmtId="3" fontId="101" fillId="0" borderId="0" applyFill="0" applyBorder="0" applyProtection="0"/>
    <xf numFmtId="0" fontId="87" fillId="86" borderId="32" applyNumberFormat="0" applyAlignment="0" applyProtection="0"/>
    <xf numFmtId="0" fontId="87" fillId="86" borderId="32" applyNumberFormat="0" applyAlignment="0" applyProtection="0"/>
    <xf numFmtId="0" fontId="87" fillId="86" borderId="32" applyNumberFormat="0" applyAlignment="0" applyProtection="0"/>
    <xf numFmtId="185" fontId="102" fillId="0" borderId="0" applyFont="0" applyFill="0" applyBorder="0" applyAlignment="0" applyProtection="0"/>
    <xf numFmtId="186" fontId="102" fillId="0" borderId="0" applyFont="0" applyFill="0" applyBorder="0" applyAlignment="0" applyProtection="0"/>
    <xf numFmtId="37" fontId="103" fillId="93" borderId="0" applyNumberFormat="0" applyFont="0" applyBorder="0" applyAlignment="0">
      <alignment horizontal="center"/>
    </xf>
    <xf numFmtId="0" fontId="104" fillId="0" borderId="7" applyNumberFormat="0" applyFill="0" applyAlignment="0" applyProtection="0"/>
    <xf numFmtId="0" fontId="19" fillId="0" borderId="7" applyNumberFormat="0" applyFill="0" applyAlignment="0" applyProtection="0"/>
    <xf numFmtId="0" fontId="105" fillId="0" borderId="7" applyNumberFormat="0" applyFill="0" applyAlignment="0" applyProtection="0"/>
    <xf numFmtId="0" fontId="106" fillId="0" borderId="37" applyNumberFormat="0" applyFill="0" applyAlignment="0" applyProtection="0"/>
    <xf numFmtId="0" fontId="19" fillId="0" borderId="7" applyNumberFormat="0" applyFill="0" applyAlignment="0" applyProtection="0"/>
    <xf numFmtId="0" fontId="107" fillId="94" borderId="38" applyNumberFormat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/>
    <xf numFmtId="0" fontId="111" fillId="95" borderId="19" applyNumberFormat="0" applyProtection="0">
      <alignment horizontal="center" vertical="center" wrapText="1"/>
    </xf>
    <xf numFmtId="0" fontId="111" fillId="95" borderId="0" applyNumberFormat="0" applyBorder="0" applyProtection="0">
      <alignment horizontal="centerContinuous" vertical="center"/>
    </xf>
    <xf numFmtId="0" fontId="111" fillId="95" borderId="31" applyNumberFormat="0" applyBorder="0" applyProtection="0">
      <alignment horizontal="center" vertical="center" wrapText="1"/>
    </xf>
    <xf numFmtId="0" fontId="112" fillId="0" borderId="0" applyNumberFormat="0" applyFill="0" applyBorder="0" applyProtection="0">
      <alignment horizontal="right"/>
    </xf>
    <xf numFmtId="14" fontId="52" fillId="96" borderId="39">
      <alignment horizontal="center" vertical="center" wrapText="1"/>
    </xf>
    <xf numFmtId="14" fontId="52" fillId="96" borderId="39">
      <alignment horizontal="center" vertical="center" wrapText="1"/>
    </xf>
    <xf numFmtId="14" fontId="52" fillId="97" borderId="40">
      <alignment horizontal="center" vertical="center" wrapText="1"/>
      <protection locked="0"/>
    </xf>
    <xf numFmtId="14" fontId="113" fillId="96" borderId="39">
      <alignment horizontal="center" vertical="center" wrapText="1"/>
    </xf>
    <xf numFmtId="0" fontId="45" fillId="0" borderId="41" applyNumberFormat="0" applyFont="0" applyFill="0" applyAlignment="0" applyProtection="0">
      <alignment horizontal="left"/>
    </xf>
    <xf numFmtId="0" fontId="48" fillId="0" borderId="42">
      <alignment horizontal="center"/>
    </xf>
    <xf numFmtId="187" fontId="114" fillId="0" borderId="0" applyFont="0" applyFill="0" applyBorder="0" applyAlignment="0" applyProtection="0"/>
    <xf numFmtId="43" fontId="8" fillId="0" borderId="0" applyFill="0" applyBorder="0" applyAlignment="0" applyProtection="0"/>
    <xf numFmtId="188" fontId="52" fillId="0" borderId="0"/>
    <xf numFmtId="188" fontId="52" fillId="0" borderId="0"/>
    <xf numFmtId="188" fontId="52" fillId="0" borderId="0"/>
    <xf numFmtId="188" fontId="52" fillId="0" borderId="0"/>
    <xf numFmtId="188" fontId="52" fillId="0" borderId="0"/>
    <xf numFmtId="188" fontId="52" fillId="0" borderId="0"/>
    <xf numFmtId="188" fontId="52" fillId="0" borderId="0"/>
    <xf numFmtId="188" fontId="52" fillId="0" borderId="0"/>
    <xf numFmtId="41" fontId="8" fillId="0" borderId="0" applyFill="0" applyBorder="0" applyAlignment="0" applyProtection="0"/>
    <xf numFmtId="183" fontId="56" fillId="0" borderId="0" applyFont="0" applyFill="0" applyBorder="0" applyAlignment="0" applyProtection="0"/>
    <xf numFmtId="189" fontId="5" fillId="0" borderId="0" applyFont="0" applyFill="0" applyBorder="0" applyAlignment="0" applyProtection="0"/>
    <xf numFmtId="40" fontId="115" fillId="0" borderId="0" applyFont="0" applyFill="0" applyBorder="0" applyAlignment="0" applyProtection="0">
      <alignment horizontal="center"/>
    </xf>
    <xf numFmtId="190" fontId="5" fillId="0" borderId="0" applyFont="0" applyFill="0" applyBorder="0" applyAlignment="0" applyProtection="0">
      <alignment horizontal="center"/>
    </xf>
    <xf numFmtId="191" fontId="116" fillId="0" borderId="0" applyFont="0" applyFill="0" applyBorder="0" applyAlignment="0" applyProtection="0">
      <alignment horizontal="right"/>
    </xf>
    <xf numFmtId="192" fontId="116" fillId="0" borderId="0" applyFont="0" applyFill="0" applyBorder="0" applyAlignment="0" applyProtection="0"/>
    <xf numFmtId="193" fontId="116" fillId="0" borderId="0" applyFont="0" applyFill="0" applyBorder="0" applyAlignment="0" applyProtection="0">
      <alignment horizontal="right"/>
    </xf>
    <xf numFmtId="171" fontId="5" fillId="0" borderId="0"/>
    <xf numFmtId="194" fontId="5" fillId="0" borderId="0" applyFont="0" applyFill="0" applyBorder="0" applyAlignment="0" applyProtection="0"/>
    <xf numFmtId="3" fontId="117" fillId="0" borderId="0" applyFont="0" applyFill="0" applyBorder="0" applyAlignment="0" applyProtection="0"/>
    <xf numFmtId="0" fontId="118" fillId="0" borderId="0"/>
    <xf numFmtId="0" fontId="58" fillId="0" borderId="0"/>
    <xf numFmtId="0" fontId="118" fillId="0" borderId="0"/>
    <xf numFmtId="0" fontId="58" fillId="0" borderId="0"/>
    <xf numFmtId="0" fontId="76" fillId="35" borderId="9" applyNumberFormat="0" applyFont="0" applyAlignment="0" applyProtection="0"/>
    <xf numFmtId="0" fontId="76" fillId="35" borderId="9" applyNumberFormat="0" applyFont="0" applyAlignment="0" applyProtection="0"/>
    <xf numFmtId="0" fontId="76" fillId="98" borderId="43" applyNumberFormat="0" applyFont="0" applyAlignment="0" applyProtection="0"/>
    <xf numFmtId="0" fontId="76" fillId="98" borderId="43" applyNumberFormat="0" applyFont="0" applyAlignment="0" applyProtection="0"/>
    <xf numFmtId="0" fontId="76" fillId="35" borderId="9" applyNumberFormat="0" applyFont="0" applyAlignment="0" applyProtection="0"/>
    <xf numFmtId="0" fontId="76" fillId="35" borderId="9" applyNumberFormat="0" applyFont="0" applyAlignment="0" applyProtection="0"/>
    <xf numFmtId="0" fontId="8" fillId="35" borderId="9" applyNumberFormat="0" applyFont="0" applyAlignment="0" applyProtection="0"/>
    <xf numFmtId="0" fontId="65" fillId="35" borderId="9" applyNumberFormat="0" applyFont="0" applyAlignment="0" applyProtection="0"/>
    <xf numFmtId="0" fontId="5" fillId="98" borderId="43" applyNumberFormat="0" applyFont="0" applyAlignment="0" applyProtection="0"/>
    <xf numFmtId="0" fontId="8" fillId="35" borderId="9" applyNumberFormat="0" applyFont="0" applyAlignment="0" applyProtection="0"/>
    <xf numFmtId="0" fontId="5" fillId="98" borderId="43" applyNumberFormat="0" applyFont="0" applyAlignment="0" applyProtection="0"/>
    <xf numFmtId="0" fontId="5" fillId="98" borderId="43" applyNumberFormat="0" applyFont="0" applyAlignment="0" applyProtection="0"/>
    <xf numFmtId="171" fontId="5" fillId="0" borderId="0"/>
    <xf numFmtId="1" fontId="5" fillId="0" borderId="0"/>
    <xf numFmtId="37" fontId="119" fillId="99" borderId="11">
      <alignment horizontal="right"/>
    </xf>
    <xf numFmtId="37" fontId="119" fillId="99" borderId="11">
      <alignment horizontal="right"/>
    </xf>
    <xf numFmtId="37" fontId="119" fillId="99" borderId="11">
      <alignment horizontal="right"/>
    </xf>
    <xf numFmtId="0" fontId="120" fillId="0" borderId="0" applyNumberFormat="0" applyAlignment="0">
      <alignment horizontal="left"/>
    </xf>
    <xf numFmtId="0" fontId="121" fillId="0" borderId="0">
      <alignment horizontal="left"/>
    </xf>
    <xf numFmtId="0" fontId="122" fillId="0" borderId="0"/>
    <xf numFmtId="0" fontId="123" fillId="0" borderId="0">
      <alignment horizontal="left"/>
    </xf>
    <xf numFmtId="44" fontId="8" fillId="0" borderId="0" applyFill="0" applyBorder="0" applyAlignment="0" applyProtection="0"/>
    <xf numFmtId="42" fontId="8" fillId="0" borderId="0" applyFill="0" applyBorder="0" applyAlignment="0" applyProtection="0"/>
    <xf numFmtId="181" fontId="56" fillId="0" borderId="0" applyFont="0" applyFill="0" applyBorder="0" applyAlignment="0" applyProtection="0"/>
    <xf numFmtId="195" fontId="5" fillId="0" borderId="0" applyFont="0" applyFill="0" applyBorder="0" applyAlignment="0" applyProtection="0"/>
    <xf numFmtId="196" fontId="42" fillId="0" borderId="0" applyFont="0" applyFill="0" applyBorder="0" applyAlignment="0" applyProtection="0"/>
    <xf numFmtId="197" fontId="5" fillId="0" borderId="0" applyFont="0" applyFill="0" applyBorder="0" applyAlignment="0" applyProtection="0"/>
    <xf numFmtId="198" fontId="116" fillId="0" borderId="0" applyFont="0" applyFill="0" applyBorder="0" applyAlignment="0" applyProtection="0">
      <alignment horizontal="right"/>
    </xf>
    <xf numFmtId="0" fontId="116" fillId="0" borderId="0" applyFont="0" applyFill="0" applyBorder="0" applyAlignment="0" applyProtection="0">
      <alignment horizontal="right"/>
    </xf>
    <xf numFmtId="199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0" fontId="117" fillId="0" borderId="0" applyFont="0" applyFill="0" applyBorder="0" applyAlignment="0" applyProtection="0"/>
    <xf numFmtId="201" fontId="124" fillId="0" borderId="0" applyFill="0" applyBorder="0">
      <alignment horizontal="right"/>
    </xf>
    <xf numFmtId="2" fontId="125" fillId="0" borderId="0"/>
    <xf numFmtId="0" fontId="126" fillId="0" borderId="0" applyNumberFormat="0"/>
    <xf numFmtId="0" fontId="127" fillId="0" borderId="0" applyNumberFormat="0"/>
    <xf numFmtId="196" fontId="128" fillId="0" borderId="0" applyNumberFormat="0" applyFill="0" applyBorder="0" applyAlignment="0"/>
    <xf numFmtId="0" fontId="49" fillId="100" borderId="0" applyNumberFormat="0" applyFont="0" applyBorder="0" applyAlignment="0" applyProtection="0">
      <protection locked="0"/>
    </xf>
    <xf numFmtId="0" fontId="5" fillId="0" borderId="0" applyNumberFormat="0" applyFont="0" applyBorder="0" applyProtection="0">
      <alignment vertical="top"/>
      <protection locked="0"/>
    </xf>
    <xf numFmtId="179" fontId="5" fillId="0" borderId="0" applyFont="0" applyFill="0" applyBorder="0" applyProtection="0">
      <alignment horizontal="right"/>
    </xf>
    <xf numFmtId="14" fontId="129" fillId="101" borderId="44">
      <alignment wrapText="1"/>
    </xf>
    <xf numFmtId="17" fontId="48" fillId="0" borderId="0" applyFill="0" applyBorder="0">
      <alignment horizontal="right"/>
    </xf>
    <xf numFmtId="202" fontId="116" fillId="0" borderId="0" applyFont="0" applyFill="0" applyBorder="0" applyAlignment="0" applyProtection="0"/>
    <xf numFmtId="14" fontId="45" fillId="102" borderId="40">
      <protection locked="0"/>
    </xf>
    <xf numFmtId="14" fontId="76" fillId="0" borderId="0" applyFill="0" applyBorder="0" applyAlignment="0"/>
    <xf numFmtId="203" fontId="5" fillId="0" borderId="0" applyFont="0" applyFill="0" applyBorder="0" applyProtection="0">
      <alignment horizontal="right"/>
    </xf>
    <xf numFmtId="14" fontId="63" fillId="0" borderId="0"/>
    <xf numFmtId="0" fontId="5" fillId="103" borderId="0" applyNumberFormat="0" applyFont="0" applyBorder="0" applyAlignment="0" applyProtection="0"/>
    <xf numFmtId="0" fontId="39" fillId="104" borderId="11" applyNumberFormat="0" applyFont="0" applyBorder="0" applyAlignment="0" applyProtection="0">
      <alignment horizontal="centerContinuous"/>
    </xf>
    <xf numFmtId="0" fontId="39" fillId="104" borderId="11" applyNumberFormat="0" applyFont="0" applyBorder="0" applyAlignment="0" applyProtection="0">
      <alignment horizontal="centerContinuous"/>
    </xf>
    <xf numFmtId="0" fontId="39" fillId="104" borderId="11" applyNumberFormat="0" applyFont="0" applyBorder="0" applyAlignment="0" applyProtection="0">
      <alignment horizontal="centerContinuous"/>
    </xf>
    <xf numFmtId="204" fontId="130" fillId="0" borderId="0" applyFont="0" applyBorder="0">
      <alignment horizontal="right" vertical="center"/>
    </xf>
    <xf numFmtId="205" fontId="130" fillId="0" borderId="0" applyFont="0" applyBorder="0">
      <alignment horizontal="right" vertical="center"/>
    </xf>
    <xf numFmtId="3" fontId="131" fillId="0" borderId="0" applyFill="0" applyBorder="0">
      <alignment vertical="center"/>
    </xf>
    <xf numFmtId="49" fontId="49" fillId="90" borderId="11">
      <alignment vertical="center" wrapText="1"/>
    </xf>
    <xf numFmtId="49" fontId="49" fillId="90" borderId="11">
      <alignment vertical="center" wrapText="1"/>
    </xf>
    <xf numFmtId="49" fontId="49" fillId="90" borderId="11">
      <alignment vertical="center" wrapText="1"/>
    </xf>
    <xf numFmtId="206" fontId="132" fillId="0" borderId="0" applyFont="0" applyFill="0" applyBorder="0" applyAlignment="0" applyProtection="0"/>
    <xf numFmtId="207" fontId="132" fillId="0" borderId="0" applyFont="0" applyFill="0" applyBorder="0" applyAlignment="0" applyProtection="0"/>
    <xf numFmtId="0" fontId="133" fillId="0" borderId="0">
      <protection locked="0"/>
    </xf>
    <xf numFmtId="0" fontId="49" fillId="0" borderId="11">
      <alignment horizontal="center"/>
    </xf>
    <xf numFmtId="0" fontId="49" fillId="0" borderId="11">
      <alignment horizontal="center"/>
    </xf>
    <xf numFmtId="0" fontId="49" fillId="0" borderId="11">
      <alignment horizontal="center"/>
    </xf>
    <xf numFmtId="201" fontId="49" fillId="0" borderId="0"/>
    <xf numFmtId="196" fontId="5" fillId="0" borderId="0" applyFill="0" applyBorder="0" applyAlignment="0" applyProtection="0"/>
    <xf numFmtId="208" fontId="116" fillId="0" borderId="45" applyNumberFormat="0" applyFont="0" applyFill="0" applyAlignment="0" applyProtection="0"/>
    <xf numFmtId="183" fontId="134" fillId="0" borderId="0" applyFill="0" applyBorder="0" applyAlignment="0" applyProtection="0"/>
    <xf numFmtId="3" fontId="49" fillId="0" borderId="46" applyNumberFormat="0" applyBorder="0"/>
    <xf numFmtId="3" fontId="49" fillId="0" borderId="46" applyNumberFormat="0" applyBorder="0"/>
    <xf numFmtId="3" fontId="49" fillId="0" borderId="46" applyNumberFormat="0" applyBorder="0"/>
    <xf numFmtId="209" fontId="43" fillId="0" borderId="0" applyFont="0" applyFill="0" applyBorder="0" applyAlignment="0" applyProtection="0"/>
    <xf numFmtId="175" fontId="135" fillId="0" borderId="0" applyFont="0" applyFill="0" applyBorder="0" applyAlignment="0" applyProtection="0"/>
    <xf numFmtId="210" fontId="136" fillId="0" borderId="0" applyFont="0" applyFill="0" applyBorder="0" applyAlignment="0" applyProtection="0"/>
    <xf numFmtId="175" fontId="135" fillId="0" borderId="0" applyFont="0" applyFill="0" applyBorder="0" applyAlignment="0" applyProtection="0"/>
    <xf numFmtId="210" fontId="136" fillId="0" borderId="0" applyFont="0" applyFill="0" applyBorder="0" applyAlignment="0" applyProtection="0"/>
    <xf numFmtId="210" fontId="137" fillId="0" borderId="0" applyFont="0" applyFill="0" applyBorder="0" applyAlignment="0" applyProtection="0"/>
    <xf numFmtId="210" fontId="136" fillId="0" borderId="0" applyFont="0" applyFill="0" applyBorder="0" applyAlignment="0" applyProtection="0"/>
    <xf numFmtId="210" fontId="137" fillId="0" borderId="0" applyFont="0" applyFill="0" applyBorder="0" applyAlignment="0" applyProtection="0"/>
    <xf numFmtId="210" fontId="102" fillId="0" borderId="0" applyFont="0" applyFill="0" applyBorder="0" applyAlignment="0" applyProtection="0"/>
    <xf numFmtId="211" fontId="43" fillId="0" borderId="0" applyFont="0" applyFill="0" applyBorder="0" applyAlignment="0" applyProtection="0"/>
    <xf numFmtId="176" fontId="135" fillId="0" borderId="0" applyFont="0" applyFill="0" applyBorder="0" applyAlignment="0" applyProtection="0"/>
    <xf numFmtId="212" fontId="136" fillId="0" borderId="0" applyFont="0" applyFill="0" applyBorder="0" applyAlignment="0" applyProtection="0"/>
    <xf numFmtId="176" fontId="135" fillId="0" borderId="0" applyFont="0" applyFill="0" applyBorder="0" applyAlignment="0" applyProtection="0"/>
    <xf numFmtId="212" fontId="136" fillId="0" borderId="0" applyFont="0" applyFill="0" applyBorder="0" applyAlignment="0" applyProtection="0"/>
    <xf numFmtId="212" fontId="137" fillId="0" borderId="0" applyFont="0" applyFill="0" applyBorder="0" applyAlignment="0" applyProtection="0"/>
    <xf numFmtId="212" fontId="136" fillId="0" borderId="0" applyFont="0" applyFill="0" applyBorder="0" applyAlignment="0" applyProtection="0"/>
    <xf numFmtId="212" fontId="137" fillId="0" borderId="0" applyFont="0" applyFill="0" applyBorder="0" applyAlignment="0" applyProtection="0"/>
    <xf numFmtId="212" fontId="102" fillId="0" borderId="0" applyFont="0" applyFill="0" applyBorder="0" applyAlignment="0" applyProtection="0"/>
    <xf numFmtId="213" fontId="138" fillId="0" borderId="0" applyFill="0" applyBorder="0">
      <protection locked="0"/>
    </xf>
    <xf numFmtId="0" fontId="139" fillId="70" borderId="47" applyNumberFormat="0" applyAlignment="0" applyProtection="0"/>
    <xf numFmtId="0" fontId="139" fillId="70" borderId="47" applyNumberFormat="0" applyAlignment="0" applyProtection="0"/>
    <xf numFmtId="214" fontId="5" fillId="0" borderId="0">
      <protection locked="0"/>
    </xf>
    <xf numFmtId="214" fontId="5" fillId="0" borderId="0">
      <protection locked="0"/>
    </xf>
    <xf numFmtId="183" fontId="56" fillId="0" borderId="0" applyFill="0" applyBorder="0" applyAlignment="0"/>
    <xf numFmtId="181" fontId="56" fillId="0" borderId="0" applyFill="0" applyBorder="0" applyAlignment="0"/>
    <xf numFmtId="183" fontId="56" fillId="0" borderId="0" applyFill="0" applyBorder="0" applyAlignment="0"/>
    <xf numFmtId="184" fontId="56" fillId="0" borderId="0" applyFill="0" applyBorder="0" applyAlignment="0"/>
    <xf numFmtId="181" fontId="56" fillId="0" borderId="0" applyFill="0" applyBorder="0" applyAlignment="0"/>
    <xf numFmtId="0" fontId="140" fillId="0" borderId="0" applyNumberFormat="0" applyAlignment="0">
      <alignment horizontal="left"/>
    </xf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43" fillId="0" borderId="48" applyFont="0" applyFill="0" applyBorder="0" applyAlignment="0">
      <alignment horizontal="center"/>
    </xf>
    <xf numFmtId="0" fontId="143" fillId="0" borderId="48" applyFont="0" applyFill="0" applyBorder="0" applyAlignment="0">
      <alignment horizontal="center"/>
    </xf>
    <xf numFmtId="196" fontId="5" fillId="0" borderId="0">
      <alignment horizontal="center"/>
      <protection locked="0"/>
    </xf>
    <xf numFmtId="0" fontId="144" fillId="32" borderId="5" applyNumberFormat="0" applyAlignment="0" applyProtection="0"/>
    <xf numFmtId="0" fontId="16" fillId="32" borderId="5" applyNumberFormat="0" applyAlignment="0" applyProtection="0"/>
    <xf numFmtId="0" fontId="145" fillId="32" borderId="5" applyNumberFormat="0" applyAlignment="0" applyProtection="0"/>
    <xf numFmtId="0" fontId="139" fillId="70" borderId="47" applyNumberFormat="0" applyAlignment="0" applyProtection="0"/>
    <xf numFmtId="0" fontId="16" fillId="32" borderId="5" applyNumberFormat="0" applyAlignment="0" applyProtection="0"/>
    <xf numFmtId="0" fontId="139" fillId="70" borderId="47" applyNumberFormat="0" applyAlignment="0" applyProtection="0"/>
    <xf numFmtId="0" fontId="139" fillId="70" borderId="47" applyNumberFormat="0" applyAlignment="0" applyProtection="0"/>
    <xf numFmtId="0" fontId="49" fillId="87" borderId="49"/>
    <xf numFmtId="0" fontId="49" fillId="87" borderId="49"/>
    <xf numFmtId="0" fontId="49" fillId="87" borderId="49"/>
    <xf numFmtId="0" fontId="146" fillId="0" borderId="50" applyNumberFormat="0" applyFill="0" applyAlignment="0" applyProtection="0"/>
    <xf numFmtId="0" fontId="146" fillId="0" borderId="50" applyNumberFormat="0" applyFill="0" applyAlignment="0" applyProtection="0"/>
    <xf numFmtId="0" fontId="147" fillId="0" borderId="0" applyNumberFormat="0" applyFill="0" applyBorder="0" applyAlignment="0" applyProtection="0"/>
    <xf numFmtId="0" fontId="5" fillId="0" borderId="0"/>
    <xf numFmtId="0" fontId="5" fillId="0" borderId="0"/>
    <xf numFmtId="0" fontId="5" fillId="105" borderId="51"/>
    <xf numFmtId="0" fontId="5" fillId="0" borderId="0"/>
    <xf numFmtId="0" fontId="148" fillId="0" borderId="0"/>
    <xf numFmtId="201" fontId="148" fillId="0" borderId="0"/>
    <xf numFmtId="181" fontId="148" fillId="0" borderId="0"/>
    <xf numFmtId="0" fontId="54" fillId="0" borderId="0"/>
    <xf numFmtId="44" fontId="5" fillId="0" borderId="0" applyFont="0" applyFill="0" applyBorder="0" applyAlignment="0" applyProtection="0"/>
    <xf numFmtId="0" fontId="147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33" fillId="0" borderId="0">
      <protection locked="0"/>
    </xf>
    <xf numFmtId="0" fontId="133" fillId="0" borderId="0">
      <protection locked="0"/>
    </xf>
    <xf numFmtId="0" fontId="133" fillId="0" borderId="0">
      <protection locked="0"/>
    </xf>
    <xf numFmtId="0" fontId="133" fillId="0" borderId="0">
      <protection locked="0"/>
    </xf>
    <xf numFmtId="0" fontId="133" fillId="0" borderId="0">
      <protection locked="0"/>
    </xf>
    <xf numFmtId="0" fontId="133" fillId="0" borderId="0">
      <protection locked="0"/>
    </xf>
    <xf numFmtId="0" fontId="133" fillId="0" borderId="0">
      <protection locked="0"/>
    </xf>
    <xf numFmtId="0" fontId="5" fillId="0" borderId="0" applyFill="0" applyBorder="0">
      <alignment wrapText="1"/>
    </xf>
    <xf numFmtId="0" fontId="49" fillId="0" borderId="0" applyFill="0" applyBorder="0"/>
    <xf numFmtId="215" fontId="5" fillId="0" borderId="51" applyFill="0" applyBorder="0">
      <protection locked="0"/>
    </xf>
    <xf numFmtId="0" fontId="149" fillId="106" borderId="0" applyNumberFormat="0" applyFont="0" applyBorder="0" applyAlignment="0" applyProtection="0">
      <alignment horizontal="center"/>
      <protection locked="0" hidden="1"/>
    </xf>
    <xf numFmtId="3" fontId="150" fillId="0" borderId="0" applyNumberFormat="0" applyFont="0" applyFill="0" applyBorder="0" applyAlignment="0" applyProtection="0">
      <alignment horizontal="left"/>
    </xf>
    <xf numFmtId="216" fontId="5" fillId="0" borderId="0">
      <protection locked="0"/>
    </xf>
    <xf numFmtId="3" fontId="114" fillId="0" borderId="0" applyFont="0" applyFill="0" applyBorder="0" applyAlignment="0" applyProtection="0"/>
    <xf numFmtId="217" fontId="5" fillId="0" borderId="0">
      <protection locked="0"/>
    </xf>
    <xf numFmtId="218" fontId="45" fillId="0" borderId="0">
      <protection locked="0"/>
    </xf>
    <xf numFmtId="219" fontId="5" fillId="0" borderId="0" applyFill="0" applyBorder="0">
      <alignment horizontal="right"/>
    </xf>
    <xf numFmtId="0" fontId="151" fillId="0" borderId="0">
      <alignment horizontal="left"/>
    </xf>
    <xf numFmtId="0" fontId="152" fillId="0" borderId="0">
      <alignment horizontal="left"/>
    </xf>
    <xf numFmtId="0" fontId="153" fillId="0" borderId="0">
      <alignment horizontal="left"/>
    </xf>
    <xf numFmtId="0" fontId="153" fillId="0" borderId="0" applyNumberFormat="0" applyFill="0" applyBorder="0" applyProtection="0">
      <alignment horizontal="left"/>
    </xf>
    <xf numFmtId="0" fontId="153" fillId="0" borderId="0">
      <alignment horizontal="left"/>
    </xf>
    <xf numFmtId="189" fontId="5" fillId="90" borderId="49" applyFont="0" applyBorder="0" applyAlignment="0" applyProtection="0">
      <alignment vertical="top"/>
    </xf>
    <xf numFmtId="189" fontId="5" fillId="90" borderId="49" applyFont="0" applyBorder="0" applyAlignment="0" applyProtection="0">
      <alignment vertical="top"/>
    </xf>
    <xf numFmtId="189" fontId="5" fillId="90" borderId="49" applyFont="0" applyBorder="0" applyAlignment="0" applyProtection="0">
      <alignment vertical="top"/>
    </xf>
    <xf numFmtId="0" fontId="154" fillId="107" borderId="0"/>
    <xf numFmtId="3" fontId="155" fillId="108" borderId="49">
      <alignment horizontal="right" vertical="center"/>
    </xf>
    <xf numFmtId="3" fontId="155" fillId="108" borderId="49">
      <alignment horizontal="right" vertical="center"/>
    </xf>
    <xf numFmtId="3" fontId="155" fillId="108" borderId="49">
      <alignment horizontal="right" vertical="center"/>
    </xf>
    <xf numFmtId="1" fontId="5" fillId="87" borderId="49"/>
    <xf numFmtId="1" fontId="5" fillId="87" borderId="49"/>
    <xf numFmtId="1" fontId="5" fillId="87" borderId="49"/>
    <xf numFmtId="37" fontId="5" fillId="0" borderId="0" applyNumberFormat="0" applyFill="0" applyBorder="0" applyAlignment="0" applyProtection="0">
      <alignment horizontal="center"/>
    </xf>
    <xf numFmtId="0" fontId="49" fillId="107" borderId="49" applyNumberFormat="0">
      <alignment horizontal="center" vertical="center"/>
    </xf>
    <xf numFmtId="0" fontId="49" fillId="107" borderId="49" applyNumberFormat="0">
      <alignment horizontal="center" vertical="center"/>
    </xf>
    <xf numFmtId="0" fontId="49" fillId="107" borderId="49" applyNumberFormat="0">
      <alignment horizontal="center" vertical="center"/>
    </xf>
    <xf numFmtId="0" fontId="156" fillId="67" borderId="0" applyNumberFormat="0" applyBorder="0" applyAlignment="0" applyProtection="0"/>
    <xf numFmtId="3" fontId="157" fillId="0" borderId="0" applyNumberFormat="0"/>
    <xf numFmtId="38" fontId="49" fillId="109" borderId="0" applyNumberFormat="0" applyBorder="0" applyAlignment="0" applyProtection="0"/>
    <xf numFmtId="0" fontId="5" fillId="110" borderId="0" applyNumberFormat="0" applyFont="0" applyBorder="0" applyAlignment="0" applyProtection="0"/>
    <xf numFmtId="0" fontId="156" fillId="67" borderId="0" applyNumberFormat="0" applyBorder="0" applyAlignment="0" applyProtection="0"/>
    <xf numFmtId="0" fontId="39" fillId="0" borderId="0" applyBorder="0">
      <alignment horizontal="left"/>
    </xf>
    <xf numFmtId="203" fontId="5" fillId="111" borderId="49" applyNumberFormat="0" applyFont="0" applyAlignment="0"/>
    <xf numFmtId="203" fontId="5" fillId="111" borderId="49" applyNumberFormat="0" applyFont="0" applyAlignment="0"/>
    <xf numFmtId="203" fontId="5" fillId="111" borderId="49" applyNumberFormat="0" applyFont="0" applyAlignment="0"/>
    <xf numFmtId="220" fontId="116" fillId="0" borderId="0" applyFont="0" applyFill="0" applyBorder="0" applyAlignment="0" applyProtection="0">
      <alignment horizontal="right"/>
    </xf>
    <xf numFmtId="0" fontId="158" fillId="112" borderId="0"/>
    <xf numFmtId="0" fontId="159" fillId="0" borderId="0">
      <alignment horizontal="left"/>
    </xf>
    <xf numFmtId="0" fontId="160" fillId="113" borderId="52"/>
    <xf numFmtId="4" fontId="161" fillId="0" borderId="0">
      <alignment horizontal="left"/>
    </xf>
    <xf numFmtId="4" fontId="162" fillId="0" borderId="0">
      <alignment horizontal="left"/>
    </xf>
    <xf numFmtId="0" fontId="159" fillId="0" borderId="0">
      <alignment horizontal="left"/>
    </xf>
    <xf numFmtId="0" fontId="163" fillId="1" borderId="0">
      <alignment horizontal="left" vertical="center"/>
    </xf>
    <xf numFmtId="0" fontId="38" fillId="0" borderId="23" applyNumberFormat="0" applyAlignment="0" applyProtection="0">
      <alignment horizontal="left" vertical="center"/>
    </xf>
    <xf numFmtId="0" fontId="38" fillId="0" borderId="53">
      <alignment horizontal="left" vertical="center"/>
    </xf>
    <xf numFmtId="0" fontId="38" fillId="0" borderId="53">
      <alignment horizontal="left" vertical="center"/>
    </xf>
    <xf numFmtId="0" fontId="38" fillId="0" borderId="53">
      <alignment horizontal="left" vertical="center"/>
    </xf>
    <xf numFmtId="0" fontId="38" fillId="0" borderId="0"/>
    <xf numFmtId="0" fontId="38" fillId="0" borderId="0"/>
    <xf numFmtId="0" fontId="164" fillId="0" borderId="26">
      <alignment horizontal="left" vertical="top"/>
    </xf>
    <xf numFmtId="0" fontId="165" fillId="0" borderId="0">
      <alignment horizontal="left"/>
    </xf>
    <xf numFmtId="0" fontId="166" fillId="0" borderId="0" applyNumberFormat="0" applyFill="0" applyBorder="0" applyAlignment="0" applyProtection="0"/>
    <xf numFmtId="0" fontId="164" fillId="0" borderId="26">
      <alignment horizontal="left" vertical="top"/>
    </xf>
    <xf numFmtId="1" fontId="167" fillId="0" borderId="0">
      <protection locked="0"/>
    </xf>
    <xf numFmtId="0" fontId="168" fillId="0" borderId="0">
      <alignment horizontal="left"/>
    </xf>
    <xf numFmtId="0" fontId="169" fillId="0" borderId="0" applyNumberFormat="0" applyFill="0" applyBorder="0" applyAlignment="0" applyProtection="0"/>
    <xf numFmtId="0" fontId="170" fillId="0" borderId="26">
      <alignment horizontal="left" vertical="top"/>
    </xf>
    <xf numFmtId="0" fontId="171" fillId="0" borderId="0">
      <alignment horizontal="left"/>
    </xf>
    <xf numFmtId="0" fontId="171" fillId="0" borderId="0">
      <alignment horizontal="left"/>
    </xf>
    <xf numFmtId="0" fontId="172" fillId="0" borderId="0" applyNumberFormat="0" applyFill="0" applyBorder="0" applyAlignment="0" applyProtection="0"/>
    <xf numFmtId="0" fontId="39" fillId="79" borderId="54">
      <alignment vertical="center" wrapText="1"/>
    </xf>
    <xf numFmtId="221" fontId="5" fillId="0" borderId="0">
      <protection locked="0"/>
    </xf>
    <xf numFmtId="0" fontId="39" fillId="0" borderId="0"/>
    <xf numFmtId="0" fontId="155" fillId="0" borderId="19">
      <alignment horizontal="center"/>
    </xf>
    <xf numFmtId="0" fontId="155" fillId="0" borderId="0">
      <alignment horizontal="center"/>
    </xf>
    <xf numFmtId="0" fontId="124" fillId="0" borderId="0" applyNumberFormat="0" applyFill="0" applyBorder="0" applyAlignment="0" applyProtection="0"/>
    <xf numFmtId="0" fontId="173" fillId="0" borderId="0" applyNumberFormat="0" applyBorder="0"/>
    <xf numFmtId="0" fontId="174" fillId="0" borderId="55" applyNumberFormat="0" applyBorder="0" applyAlignment="0">
      <protection hidden="1"/>
    </xf>
    <xf numFmtId="0" fontId="175" fillId="114" borderId="0" applyNumberFormat="0" applyBorder="0" applyAlignment="0" applyProtection="0"/>
    <xf numFmtId="0" fontId="176" fillId="0" borderId="0" applyFill="0" applyBorder="0" applyProtection="0"/>
    <xf numFmtId="0" fontId="177" fillId="0" borderId="27" applyFill="0" applyBorder="0" applyProtection="0">
      <protection locked="0"/>
    </xf>
    <xf numFmtId="0" fontId="117" fillId="0" borderId="0">
      <alignment vertical="top" wrapText="1"/>
    </xf>
    <xf numFmtId="0" fontId="178" fillId="0" borderId="0" applyNumberFormat="0" applyFill="0" applyBorder="0" applyAlignment="0" applyProtection="0">
      <alignment vertical="top"/>
      <protection locked="0"/>
    </xf>
    <xf numFmtId="0" fontId="179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6" fillId="0" borderId="0"/>
    <xf numFmtId="0" fontId="71" fillId="0" borderId="56" applyNumberFormat="0" applyBorder="0" applyAlignment="0"/>
    <xf numFmtId="0" fontId="180" fillId="0" borderId="57" applyNumberFormat="0" applyFill="0" applyAlignment="0" applyProtection="0"/>
    <xf numFmtId="10" fontId="49" fillId="111" borderId="49" applyNumberFormat="0" applyBorder="0" applyAlignment="0" applyProtection="0"/>
    <xf numFmtId="10" fontId="49" fillId="111" borderId="49" applyNumberFormat="0" applyBorder="0" applyAlignment="0" applyProtection="0"/>
    <xf numFmtId="10" fontId="49" fillId="111" borderId="49" applyNumberFormat="0" applyBorder="0" applyAlignment="0" applyProtection="0"/>
    <xf numFmtId="0" fontId="181" fillId="0" borderId="0" applyNumberFormat="0" applyFill="0" applyBorder="0" applyAlignment="0" applyProtection="0"/>
    <xf numFmtId="0" fontId="182" fillId="0" borderId="57"/>
    <xf numFmtId="9" fontId="183" fillId="0" borderId="57" applyFill="0" applyAlignment="0" applyProtection="0"/>
    <xf numFmtId="0" fontId="184" fillId="0" borderId="57"/>
    <xf numFmtId="218" fontId="185" fillId="115" borderId="0" applyNumberFormat="0" applyBorder="0" applyAlignment="0" applyProtection="0"/>
    <xf numFmtId="203" fontId="5" fillId="111" borderId="0" applyNumberFormat="0" applyFont="0" applyBorder="0" applyAlignment="0" applyProtection="0">
      <alignment horizontal="center"/>
      <protection locked="0"/>
    </xf>
    <xf numFmtId="222" fontId="49" fillId="111" borderId="27" applyNumberFormat="0" applyFont="0" applyAlignment="0" applyProtection="0">
      <alignment horizontal="center"/>
      <protection locked="0"/>
    </xf>
    <xf numFmtId="223" fontId="186" fillId="0" borderId="0"/>
    <xf numFmtId="224" fontId="186" fillId="0" borderId="0"/>
    <xf numFmtId="38" fontId="45" fillId="116" borderId="49">
      <alignment wrapText="1"/>
    </xf>
    <xf numFmtId="40" fontId="45" fillId="116" borderId="49">
      <alignment wrapText="1"/>
    </xf>
    <xf numFmtId="40" fontId="45" fillId="116" borderId="49">
      <alignment wrapText="1"/>
    </xf>
    <xf numFmtId="40" fontId="45" fillId="116" borderId="49">
      <alignment wrapText="1"/>
    </xf>
    <xf numFmtId="38" fontId="45" fillId="116" borderId="49">
      <alignment wrapText="1"/>
    </xf>
    <xf numFmtId="38" fontId="45" fillId="116" borderId="49">
      <alignment wrapText="1"/>
    </xf>
    <xf numFmtId="38" fontId="45" fillId="116" borderId="49">
      <alignment wrapText="1"/>
    </xf>
    <xf numFmtId="38" fontId="45" fillId="116" borderId="49">
      <alignment wrapText="1"/>
    </xf>
    <xf numFmtId="38" fontId="45" fillId="116" borderId="49">
      <alignment wrapText="1"/>
    </xf>
    <xf numFmtId="38" fontId="45" fillId="116" borderId="49">
      <alignment wrapText="1"/>
    </xf>
    <xf numFmtId="38" fontId="45" fillId="116" borderId="49">
      <alignment wrapText="1"/>
    </xf>
    <xf numFmtId="38" fontId="45" fillId="116" borderId="49">
      <alignment wrapText="1"/>
    </xf>
    <xf numFmtId="38" fontId="45" fillId="116" borderId="49">
      <alignment wrapText="1"/>
    </xf>
    <xf numFmtId="38" fontId="45" fillId="116" borderId="49">
      <alignment wrapText="1"/>
    </xf>
    <xf numFmtId="38" fontId="45" fillId="116" borderId="49">
      <alignment wrapText="1"/>
    </xf>
    <xf numFmtId="38" fontId="45" fillId="116" borderId="40">
      <alignment wrapText="1"/>
      <protection locked="0"/>
    </xf>
    <xf numFmtId="1" fontId="52" fillId="117" borderId="49">
      <alignment vertical="center" wrapText="1"/>
    </xf>
    <xf numFmtId="1" fontId="52" fillId="117" borderId="49">
      <alignment vertical="center" wrapText="1"/>
    </xf>
    <xf numFmtId="1" fontId="52" fillId="117" borderId="49">
      <alignment vertical="center" wrapText="1"/>
    </xf>
    <xf numFmtId="0" fontId="187" fillId="118" borderId="0" applyNumberFormat="0" applyBorder="0" applyProtection="0"/>
    <xf numFmtId="0" fontId="188" fillId="119" borderId="0" applyNumberFormat="0"/>
    <xf numFmtId="0" fontId="45" fillId="120" borderId="0"/>
    <xf numFmtId="0" fontId="189" fillId="30" borderId="0" applyNumberFormat="0" applyBorder="0" applyAlignment="0" applyProtection="0"/>
    <xf numFmtId="0" fontId="14" fillId="30" borderId="0" applyNumberFormat="0" applyBorder="0" applyAlignment="0" applyProtection="0"/>
    <xf numFmtId="0" fontId="190" fillId="30" borderId="0" applyNumberFormat="0" applyBorder="0" applyAlignment="0" applyProtection="0"/>
    <xf numFmtId="0" fontId="86" fillId="66" borderId="0" applyNumberFormat="0" applyBorder="0" applyAlignment="0" applyProtection="0"/>
    <xf numFmtId="0" fontId="14" fillId="30" borderId="0" applyNumberFormat="0" applyBorder="0" applyAlignment="0" applyProtection="0"/>
    <xf numFmtId="0" fontId="191" fillId="0" borderId="0"/>
    <xf numFmtId="0" fontId="192" fillId="0" borderId="0"/>
    <xf numFmtId="0" fontId="5" fillId="0" borderId="0">
      <protection locked="0"/>
    </xf>
    <xf numFmtId="225" fontId="54" fillId="0" borderId="51" applyFont="0" applyFill="0" applyBorder="0" applyAlignment="0" applyProtection="0">
      <alignment horizontal="center"/>
    </xf>
    <xf numFmtId="171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6" fillId="0" borderId="0"/>
    <xf numFmtId="226" fontId="193" fillId="64" borderId="44" applyBorder="0">
      <protection locked="0"/>
    </xf>
    <xf numFmtId="1" fontId="52" fillId="102" borderId="49">
      <alignment vertical="center" wrapText="1"/>
    </xf>
    <xf numFmtId="1" fontId="52" fillId="102" borderId="49">
      <alignment vertical="center" wrapText="1"/>
    </xf>
    <xf numFmtId="1" fontId="52" fillId="102" borderId="49">
      <alignment vertical="center" wrapText="1"/>
    </xf>
    <xf numFmtId="17" fontId="5" fillId="0" borderId="0" applyNumberFormat="0" applyAlignment="0"/>
    <xf numFmtId="0" fontId="194" fillId="0" borderId="49" applyNumberFormat="0" applyAlignment="0">
      <alignment horizontal="center"/>
    </xf>
    <xf numFmtId="0" fontId="194" fillId="0" borderId="49" applyNumberFormat="0" applyAlignment="0">
      <alignment horizontal="center"/>
    </xf>
    <xf numFmtId="0" fontId="194" fillId="0" borderId="49" applyNumberFormat="0" applyAlignment="0">
      <alignment horizontal="center"/>
    </xf>
    <xf numFmtId="227" fontId="195" fillId="64" borderId="49" applyFont="0"/>
    <xf numFmtId="227" fontId="195" fillId="64" borderId="49" applyFont="0"/>
    <xf numFmtId="227" fontId="195" fillId="64" borderId="49" applyFont="0"/>
    <xf numFmtId="0" fontId="5" fillId="0" borderId="0" applyNumberFormat="0" applyFont="0" applyBorder="0" applyAlignment="0"/>
    <xf numFmtId="228" fontId="196" fillId="79" borderId="0" applyFont="0" applyFill="0"/>
    <xf numFmtId="210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1" fontId="197" fillId="1" borderId="58">
      <protection locked="0"/>
    </xf>
    <xf numFmtId="0" fontId="39" fillId="121" borderId="49">
      <alignment horizontal="center" vertical="center" wrapText="1"/>
    </xf>
    <xf numFmtId="0" fontId="39" fillId="121" borderId="49">
      <alignment horizontal="center" vertical="center" wrapText="1"/>
    </xf>
    <xf numFmtId="0" fontId="39" fillId="121" borderId="49">
      <alignment horizontal="center" vertical="center" wrapText="1"/>
    </xf>
    <xf numFmtId="222" fontId="198" fillId="0" borderId="49">
      <alignment horizontal="left" vertical="center"/>
    </xf>
    <xf numFmtId="222" fontId="198" fillId="0" borderId="49">
      <alignment horizontal="left" vertical="center"/>
    </xf>
    <xf numFmtId="222" fontId="198" fillId="0" borderId="49">
      <alignment horizontal="left" vertical="center"/>
    </xf>
    <xf numFmtId="229" fontId="199" fillId="0" borderId="0" applyNumberFormat="0" applyFill="0" applyBorder="0" applyAlignment="0" applyProtection="0"/>
    <xf numFmtId="0" fontId="45" fillId="0" borderId="0" applyNumberFormat="0" applyFont="0" applyFill="0" applyBorder="0" applyProtection="0">
      <alignment horizontal="left" vertical="center"/>
    </xf>
    <xf numFmtId="0" fontId="53" fillId="0" borderId="0"/>
    <xf numFmtId="0" fontId="108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3" fontId="5" fillId="122" borderId="0" applyFont="0" applyBorder="0" applyAlignment="0"/>
    <xf numFmtId="183" fontId="56" fillId="0" borderId="0" applyFill="0" applyBorder="0" applyAlignment="0"/>
    <xf numFmtId="181" fontId="56" fillId="0" borderId="0" applyFill="0" applyBorder="0" applyAlignment="0"/>
    <xf numFmtId="183" fontId="56" fillId="0" borderId="0" applyFill="0" applyBorder="0" applyAlignment="0"/>
    <xf numFmtId="184" fontId="56" fillId="0" borderId="0" applyFill="0" applyBorder="0" applyAlignment="0"/>
    <xf numFmtId="181" fontId="56" fillId="0" borderId="0" applyFill="0" applyBorder="0" applyAlignment="0"/>
    <xf numFmtId="37" fontId="101" fillId="0" borderId="0" applyNumberFormat="0" applyFill="0" applyBorder="0" applyAlignment="0" applyProtection="0">
      <alignment horizontal="right"/>
    </xf>
    <xf numFmtId="0" fontId="106" fillId="0" borderId="37" applyNumberFormat="0" applyFill="0" applyAlignment="0" applyProtection="0"/>
    <xf numFmtId="0" fontId="201" fillId="0" borderId="49" applyFill="0" applyBorder="0" applyProtection="0">
      <alignment vertical="center"/>
    </xf>
    <xf numFmtId="0" fontId="201" fillId="0" borderId="49" applyFill="0" applyBorder="0" applyProtection="0">
      <alignment vertical="center"/>
    </xf>
    <xf numFmtId="0" fontId="201" fillId="0" borderId="49" applyFill="0" applyBorder="0" applyProtection="0">
      <alignment vertical="center"/>
    </xf>
    <xf numFmtId="0" fontId="49" fillId="123" borderId="49" applyNumberFormat="0" applyFont="0" applyBorder="0" applyAlignment="0">
      <alignment horizontal="center" vertical="center"/>
    </xf>
    <xf numFmtId="0" fontId="49" fillId="123" borderId="49" applyNumberFormat="0" applyFont="0" applyBorder="0" applyAlignment="0">
      <alignment horizontal="center" vertical="center"/>
    </xf>
    <xf numFmtId="0" fontId="49" fillId="123" borderId="49" applyNumberFormat="0" applyFont="0" applyBorder="0" applyAlignment="0">
      <alignment horizontal="center" vertical="center"/>
    </xf>
    <xf numFmtId="38" fontId="45" fillId="102" borderId="49">
      <alignment wrapText="1"/>
    </xf>
    <xf numFmtId="38" fontId="45" fillId="102" borderId="49">
      <alignment wrapText="1"/>
    </xf>
    <xf numFmtId="38" fontId="45" fillId="102" borderId="49">
      <alignment wrapText="1"/>
    </xf>
    <xf numFmtId="38" fontId="45" fillId="124" borderId="49">
      <alignment horizontal="right" wrapText="1"/>
    </xf>
    <xf numFmtId="38" fontId="45" fillId="124" borderId="49">
      <alignment horizontal="right" wrapText="1"/>
    </xf>
    <xf numFmtId="38" fontId="45" fillId="124" borderId="49">
      <alignment horizontal="right" wrapText="1"/>
    </xf>
    <xf numFmtId="38" fontId="45" fillId="124" borderId="40">
      <alignment horizontal="right" wrapText="1"/>
      <protection locked="0"/>
    </xf>
    <xf numFmtId="38" fontId="45" fillId="125" borderId="49">
      <alignment horizontal="right" wrapText="1"/>
    </xf>
    <xf numFmtId="38" fontId="45" fillId="125" borderId="49">
      <alignment horizontal="right" wrapText="1"/>
    </xf>
    <xf numFmtId="38" fontId="45" fillId="125" borderId="49">
      <alignment horizontal="right" wrapText="1"/>
    </xf>
    <xf numFmtId="38" fontId="45" fillId="125" borderId="40">
      <alignment horizontal="right" wrapText="1"/>
      <protection locked="0"/>
    </xf>
    <xf numFmtId="38" fontId="129" fillId="101" borderId="44">
      <alignment wrapText="1"/>
    </xf>
    <xf numFmtId="38" fontId="129" fillId="101" borderId="59">
      <alignment wrapText="1"/>
      <protection locked="0"/>
    </xf>
    <xf numFmtId="38" fontId="45" fillId="102" borderId="40">
      <alignment wrapText="1"/>
      <protection locked="0"/>
    </xf>
    <xf numFmtId="38" fontId="45" fillId="124" borderId="40">
      <alignment wrapText="1"/>
      <protection locked="0"/>
    </xf>
    <xf numFmtId="38" fontId="45" fillId="125" borderId="40">
      <alignment wrapText="1"/>
      <protection locked="0"/>
    </xf>
    <xf numFmtId="40" fontId="45" fillId="96" borderId="49">
      <alignment vertical="center" wrapText="1"/>
    </xf>
    <xf numFmtId="40" fontId="45" fillId="96" borderId="49">
      <alignment vertical="center" wrapText="1"/>
    </xf>
    <xf numFmtId="40" fontId="45" fillId="96" borderId="49">
      <alignment vertical="center" wrapText="1"/>
    </xf>
    <xf numFmtId="40" fontId="129" fillId="101" borderId="44">
      <alignment wrapText="1"/>
    </xf>
    <xf numFmtId="40" fontId="129" fillId="101" borderId="59">
      <alignment wrapText="1"/>
      <protection locked="0"/>
    </xf>
    <xf numFmtId="40" fontId="45" fillId="96" borderId="40">
      <alignment wrapText="1"/>
      <protection locked="0"/>
    </xf>
    <xf numFmtId="230" fontId="52" fillId="96" borderId="49">
      <alignment wrapText="1"/>
    </xf>
    <xf numFmtId="230" fontId="52" fillId="96" borderId="49">
      <alignment wrapText="1"/>
    </xf>
    <xf numFmtId="230" fontId="52" fillId="96" borderId="49">
      <alignment wrapText="1"/>
    </xf>
    <xf numFmtId="230" fontId="52" fillId="101" borderId="44">
      <alignment wrapText="1"/>
    </xf>
    <xf numFmtId="230" fontId="52" fillId="101" borderId="59">
      <alignment wrapText="1"/>
      <protection locked="0"/>
    </xf>
    <xf numFmtId="230" fontId="52" fillId="101" borderId="44">
      <alignment wrapText="1"/>
    </xf>
    <xf numFmtId="230" fontId="52" fillId="96" borderId="49">
      <alignment wrapText="1"/>
    </xf>
    <xf numFmtId="230" fontId="52" fillId="96" borderId="40">
      <alignment wrapText="1"/>
      <protection locked="0"/>
    </xf>
    <xf numFmtId="231" fontId="5" fillId="79" borderId="26" applyFill="0"/>
    <xf numFmtId="3" fontId="5" fillId="0" borderId="0"/>
    <xf numFmtId="0" fontId="126" fillId="0" borderId="0"/>
    <xf numFmtId="0" fontId="202" fillId="0" borderId="0" applyNumberFormat="0" applyFill="0" applyBorder="0" applyProtection="0">
      <alignment horizontal="left" vertical="center"/>
    </xf>
    <xf numFmtId="222" fontId="111" fillId="0" borderId="34">
      <alignment horizontal="right"/>
    </xf>
    <xf numFmtId="232" fontId="203" fillId="0" borderId="51" applyNumberFormat="0" applyFill="0" applyBorder="0" applyAlignment="0" applyProtection="0">
      <alignment horizontal="center"/>
    </xf>
    <xf numFmtId="0" fontId="56" fillId="90" borderId="0" applyNumberFormat="0" applyFont="0" applyBorder="0" applyAlignment="0" applyProtection="0"/>
    <xf numFmtId="233" fontId="102" fillId="0" borderId="0" applyFont="0" applyFill="0" applyBorder="0" applyAlignment="0" applyProtection="0"/>
    <xf numFmtId="3" fontId="204" fillId="126" borderId="0"/>
    <xf numFmtId="234" fontId="5" fillId="0" borderId="0" applyFont="0" applyFill="0" applyBorder="0" applyAlignment="0" applyProtection="0"/>
    <xf numFmtId="40" fontId="63" fillId="0" borderId="0" applyFont="0" applyFill="0" applyBorder="0" applyAlignment="0" applyProtection="0"/>
    <xf numFmtId="175" fontId="5" fillId="0" borderId="0" applyFont="0" applyFill="0" applyBorder="0" applyAlignment="0" applyProtection="0"/>
    <xf numFmtId="2" fontId="205" fillId="0" borderId="0" applyFont="0"/>
    <xf numFmtId="176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235" fontId="206" fillId="64" borderId="14" applyFont="0" applyFill="0" applyBorder="0" applyAlignment="0">
      <alignment horizontal="right" vertical="center"/>
    </xf>
    <xf numFmtId="236" fontId="45" fillId="0" borderId="25" applyFont="0" applyFill="0" applyBorder="0" applyAlignment="0">
      <alignment vertical="center" wrapText="1"/>
    </xf>
    <xf numFmtId="0" fontId="71" fillId="100" borderId="0" applyNumberFormat="0" applyBorder="0" applyAlignment="0">
      <protection locked="0"/>
    </xf>
    <xf numFmtId="3" fontId="54" fillId="0" borderId="0"/>
    <xf numFmtId="0" fontId="207" fillId="0" borderId="19"/>
    <xf numFmtId="3" fontId="54" fillId="0" borderId="0"/>
    <xf numFmtId="237" fontId="208" fillId="0" borderId="0" applyFont="0" applyFill="0" applyBorder="0" applyAlignment="0" applyProtection="0"/>
    <xf numFmtId="238" fontId="208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>
      <protection locked="0"/>
    </xf>
    <xf numFmtId="0" fontId="114" fillId="0" borderId="0" applyFont="0" applyFill="0" applyBorder="0" applyAlignment="0" applyProtection="0"/>
    <xf numFmtId="239" fontId="5" fillId="0" borderId="0">
      <protection locked="0"/>
    </xf>
    <xf numFmtId="0" fontId="124" fillId="0" borderId="26" applyNumberFormat="0" applyBorder="0"/>
    <xf numFmtId="240" fontId="5" fillId="0" borderId="0" applyFont="0" applyFill="0" applyBorder="0" applyProtection="0">
      <alignment horizontal="right"/>
    </xf>
    <xf numFmtId="241" fontId="5" fillId="0" borderId="0" applyFill="0" applyBorder="0" applyProtection="0">
      <alignment horizontal="right"/>
    </xf>
    <xf numFmtId="242" fontId="5" fillId="0" borderId="0" applyFont="0" applyFill="0" applyBorder="0" applyProtection="0">
      <alignment horizontal="right"/>
    </xf>
    <xf numFmtId="242" fontId="5" fillId="0" borderId="0"/>
    <xf numFmtId="243" fontId="5" fillId="0" borderId="0"/>
    <xf numFmtId="242" fontId="5" fillId="0" borderId="0"/>
    <xf numFmtId="243" fontId="5" fillId="0" borderId="0"/>
    <xf numFmtId="243" fontId="5" fillId="0" borderId="0"/>
    <xf numFmtId="0" fontId="5" fillId="0" borderId="0"/>
    <xf numFmtId="243" fontId="5" fillId="0" borderId="0"/>
    <xf numFmtId="244" fontId="5" fillId="0" borderId="0"/>
    <xf numFmtId="244" fontId="5" fillId="0" borderId="0"/>
    <xf numFmtId="244" fontId="5" fillId="0" borderId="0"/>
    <xf numFmtId="244" fontId="5" fillId="0" borderId="0"/>
    <xf numFmtId="244" fontId="5" fillId="0" borderId="0"/>
    <xf numFmtId="244" fontId="5" fillId="0" borderId="0"/>
    <xf numFmtId="243" fontId="5" fillId="0" borderId="0"/>
    <xf numFmtId="243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0" fontId="5" fillId="0" borderId="0"/>
    <xf numFmtId="242" fontId="5" fillId="0" borderId="0"/>
    <xf numFmtId="242" fontId="5" fillId="0" borderId="0"/>
    <xf numFmtId="0" fontId="5" fillId="0" borderId="0"/>
    <xf numFmtId="243" fontId="5" fillId="0" borderId="0"/>
    <xf numFmtId="0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243" fontId="5" fillId="0" borderId="0"/>
    <xf numFmtId="0" fontId="5" fillId="0" borderId="0"/>
    <xf numFmtId="245" fontId="5" fillId="0" borderId="0"/>
    <xf numFmtId="245" fontId="5" fillId="0" borderId="0"/>
    <xf numFmtId="245" fontId="5" fillId="0" borderId="0"/>
    <xf numFmtId="245" fontId="5" fillId="0" borderId="0"/>
    <xf numFmtId="245" fontId="5" fillId="0" borderId="0"/>
    <xf numFmtId="243" fontId="5" fillId="0" borderId="0"/>
    <xf numFmtId="245" fontId="5" fillId="0" borderId="0"/>
    <xf numFmtId="0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0" fontId="5" fillId="0" borderId="0"/>
    <xf numFmtId="243" fontId="5" fillId="0" borderId="0"/>
    <xf numFmtId="242" fontId="5" fillId="0" borderId="0"/>
    <xf numFmtId="242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43" fontId="5" fillId="0" borderId="0"/>
    <xf numFmtId="243" fontId="5" fillId="0" borderId="0"/>
    <xf numFmtId="242" fontId="5" fillId="0" borderId="0"/>
    <xf numFmtId="243" fontId="5" fillId="0" borderId="0"/>
    <xf numFmtId="242" fontId="5" fillId="0" borderId="0"/>
    <xf numFmtId="243" fontId="5" fillId="0" borderId="0"/>
    <xf numFmtId="243" fontId="5" fillId="0" borderId="0"/>
    <xf numFmtId="0" fontId="5" fillId="0" borderId="0"/>
    <xf numFmtId="243" fontId="5" fillId="0" borderId="0"/>
    <xf numFmtId="244" fontId="5" fillId="0" borderId="0"/>
    <xf numFmtId="244" fontId="5" fillId="0" borderId="0"/>
    <xf numFmtId="244" fontId="5" fillId="0" borderId="0"/>
    <xf numFmtId="244" fontId="5" fillId="0" borderId="0"/>
    <xf numFmtId="244" fontId="5" fillId="0" borderId="0"/>
    <xf numFmtId="244" fontId="5" fillId="0" borderId="0"/>
    <xf numFmtId="243" fontId="5" fillId="0" borderId="0"/>
    <xf numFmtId="243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0" fontId="5" fillId="0" borderId="0"/>
    <xf numFmtId="242" fontId="5" fillId="0" borderId="0"/>
    <xf numFmtId="242" fontId="5" fillId="0" borderId="0"/>
    <xf numFmtId="0" fontId="5" fillId="0" borderId="0"/>
    <xf numFmtId="243" fontId="5" fillId="0" borderId="0"/>
    <xf numFmtId="0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243" fontId="5" fillId="0" borderId="0"/>
    <xf numFmtId="0" fontId="5" fillId="0" borderId="0"/>
    <xf numFmtId="245" fontId="5" fillId="0" borderId="0"/>
    <xf numFmtId="245" fontId="5" fillId="0" borderId="0"/>
    <xf numFmtId="245" fontId="5" fillId="0" borderId="0"/>
    <xf numFmtId="245" fontId="5" fillId="0" borderId="0"/>
    <xf numFmtId="245" fontId="5" fillId="0" borderId="0"/>
    <xf numFmtId="243" fontId="5" fillId="0" borderId="0"/>
    <xf numFmtId="245" fontId="5" fillId="0" borderId="0"/>
    <xf numFmtId="0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0" fontId="5" fillId="0" borderId="0"/>
    <xf numFmtId="243" fontId="5" fillId="0" borderId="0"/>
    <xf numFmtId="242" fontId="5" fillId="0" borderId="0"/>
    <xf numFmtId="242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43" fontId="5" fillId="0" borderId="0"/>
    <xf numFmtId="243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242" fontId="5" fillId="0" borderId="0"/>
    <xf numFmtId="0" fontId="5" fillId="0" borderId="0"/>
    <xf numFmtId="243" fontId="5" fillId="0" borderId="0"/>
    <xf numFmtId="243" fontId="5" fillId="0" borderId="0"/>
    <xf numFmtId="0" fontId="5" fillId="0" borderId="0"/>
    <xf numFmtId="242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2" fontId="5" fillId="0" borderId="0"/>
    <xf numFmtId="0" fontId="5" fillId="0" borderId="0"/>
    <xf numFmtId="0" fontId="5" fillId="0" borderId="0"/>
    <xf numFmtId="243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243" fontId="5" fillId="0" borderId="0"/>
    <xf numFmtId="242" fontId="5" fillId="0" borderId="0"/>
    <xf numFmtId="242" fontId="5" fillId="0" borderId="0"/>
    <xf numFmtId="0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242" fontId="5" fillId="0" borderId="0"/>
    <xf numFmtId="243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242" fontId="5" fillId="0" borderId="0"/>
    <xf numFmtId="0" fontId="5" fillId="0" borderId="0"/>
    <xf numFmtId="243" fontId="5" fillId="0" borderId="0"/>
    <xf numFmtId="243" fontId="5" fillId="0" borderId="0"/>
    <xf numFmtId="0" fontId="5" fillId="0" borderId="0"/>
    <xf numFmtId="242" fontId="5" fillId="0" borderId="0"/>
    <xf numFmtId="243" fontId="5" fillId="0" borderId="0"/>
    <xf numFmtId="243" fontId="5" fillId="0" borderId="0"/>
    <xf numFmtId="243" fontId="5" fillId="0" borderId="0"/>
    <xf numFmtId="243" fontId="5" fillId="0" borderId="0"/>
    <xf numFmtId="242" fontId="5" fillId="0" borderId="0"/>
    <xf numFmtId="0" fontId="5" fillId="0" borderId="0"/>
    <xf numFmtId="0" fontId="5" fillId="0" borderId="0"/>
    <xf numFmtId="243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243" fontId="5" fillId="0" borderId="0"/>
    <xf numFmtId="242" fontId="5" fillId="0" borderId="0"/>
    <xf numFmtId="242" fontId="5" fillId="0" borderId="0"/>
    <xf numFmtId="0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2" fontId="5" fillId="0" borderId="0"/>
    <xf numFmtId="243" fontId="5" fillId="0" borderId="0"/>
    <xf numFmtId="242" fontId="5" fillId="0" borderId="0"/>
    <xf numFmtId="243" fontId="5" fillId="0" borderId="0"/>
    <xf numFmtId="0" fontId="210" fillId="0" borderId="0" applyNumberFormat="0" applyFill="0" applyBorder="0" applyAlignment="0" applyProtection="0">
      <protection locked="0"/>
    </xf>
    <xf numFmtId="0" fontId="211" fillId="127" borderId="0" applyNumberFormat="0" applyBorder="0" applyAlignment="0" applyProtection="0"/>
    <xf numFmtId="0" fontId="212" fillId="31" borderId="0" applyNumberFormat="0" applyBorder="0" applyAlignment="0" applyProtection="0"/>
    <xf numFmtId="0" fontId="15" fillId="31" borderId="0" applyNumberFormat="0" applyBorder="0" applyAlignment="0" applyProtection="0"/>
    <xf numFmtId="0" fontId="213" fillId="31" borderId="0" applyNumberFormat="0" applyBorder="0" applyAlignment="0" applyProtection="0"/>
    <xf numFmtId="0" fontId="211" fillId="127" borderId="0" applyNumberFormat="0" applyBorder="0" applyAlignment="0" applyProtection="0"/>
    <xf numFmtId="0" fontId="15" fillId="31" borderId="0" applyNumberFormat="0" applyBorder="0" applyAlignment="0" applyProtection="0"/>
    <xf numFmtId="3" fontId="155" fillId="108" borderId="60" applyNumberFormat="0">
      <alignment horizontal="right" vertical="center"/>
    </xf>
    <xf numFmtId="3" fontId="155" fillId="108" borderId="60" applyNumberFormat="0">
      <alignment horizontal="right" vertical="center"/>
    </xf>
    <xf numFmtId="0" fontId="45" fillId="0" borderId="0"/>
    <xf numFmtId="37" fontId="214" fillId="0" borderId="0"/>
    <xf numFmtId="3" fontId="39" fillId="0" borderId="0">
      <alignment horizontal="right"/>
    </xf>
    <xf numFmtId="1" fontId="54" fillId="0" borderId="0"/>
    <xf numFmtId="3" fontId="89" fillId="109" borderId="0" applyFill="0"/>
    <xf numFmtId="0" fontId="45" fillId="0" borderId="40">
      <protection locked="0"/>
    </xf>
    <xf numFmtId="0" fontId="63" fillId="0" borderId="0"/>
    <xf numFmtId="246" fontId="5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6" fillId="0" borderId="0"/>
    <xf numFmtId="0" fontId="66" fillId="0" borderId="0"/>
    <xf numFmtId="0" fontId="66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215" fillId="0" borderId="0"/>
    <xf numFmtId="0" fontId="215" fillId="0" borderId="0"/>
    <xf numFmtId="0" fontId="64" fillId="0" borderId="0"/>
    <xf numFmtId="0" fontId="64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4" fontId="129" fillId="128" borderId="31">
      <alignment wrapText="1"/>
    </xf>
    <xf numFmtId="14" fontId="129" fillId="128" borderId="31">
      <alignment wrapText="1"/>
    </xf>
    <xf numFmtId="14" fontId="129" fillId="128" borderId="31">
      <alignment wrapText="1"/>
    </xf>
    <xf numFmtId="14" fontId="129" fillId="128" borderId="40">
      <alignment wrapText="1"/>
      <protection locked="0"/>
    </xf>
    <xf numFmtId="14" fontId="129" fillId="129" borderId="31">
      <alignment wrapText="1"/>
    </xf>
    <xf numFmtId="14" fontId="129" fillId="129" borderId="31">
      <alignment wrapText="1"/>
    </xf>
    <xf numFmtId="14" fontId="129" fillId="129" borderId="31">
      <alignment wrapText="1"/>
    </xf>
    <xf numFmtId="14" fontId="129" fillId="129" borderId="40">
      <alignment wrapText="1"/>
      <protection locked="0"/>
    </xf>
    <xf numFmtId="0" fontId="63" fillId="0" borderId="0"/>
    <xf numFmtId="0" fontId="168" fillId="0" borderId="0"/>
    <xf numFmtId="0" fontId="216" fillId="0" borderId="0" applyFill="0" applyBorder="0" applyAlignment="0" applyProtection="0"/>
    <xf numFmtId="0" fontId="217" fillId="0" borderId="0"/>
    <xf numFmtId="0" fontId="52" fillId="0" borderId="0"/>
    <xf numFmtId="37" fontId="218" fillId="0" borderId="0" applyNumberFormat="0" applyFont="0" applyFill="0" applyBorder="0" applyAlignment="0" applyProtection="0"/>
    <xf numFmtId="0" fontId="5" fillId="98" borderId="61" applyNumberFormat="0" applyFont="0" applyAlignment="0" applyProtection="0"/>
    <xf numFmtId="0" fontId="5" fillId="98" borderId="61" applyNumberFormat="0" applyFont="0" applyAlignment="0" applyProtection="0"/>
    <xf numFmtId="0" fontId="219" fillId="0" borderId="51"/>
    <xf numFmtId="0" fontId="5" fillId="98" borderId="61" applyNumberFormat="0" applyFont="0" applyAlignment="0" applyProtection="0"/>
    <xf numFmtId="0" fontId="5" fillId="98" borderId="61" applyNumberFormat="0" applyFont="0" applyAlignment="0" applyProtection="0"/>
    <xf numFmtId="1" fontId="48" fillId="0" borderId="0" applyFont="0" applyFill="0" applyBorder="0" applyAlignment="0" applyProtection="0">
      <protection locked="0"/>
    </xf>
    <xf numFmtId="3" fontId="5" fillId="0" borderId="0" applyFill="0" applyBorder="0">
      <alignment vertical="center"/>
    </xf>
    <xf numFmtId="247" fontId="5" fillId="0" borderId="0" applyFont="0" applyFill="0" applyBorder="0" applyAlignment="0" applyProtection="0">
      <alignment vertical="center"/>
    </xf>
    <xf numFmtId="0" fontId="5" fillId="0" borderId="0"/>
    <xf numFmtId="248" fontId="220" fillId="0" borderId="0"/>
    <xf numFmtId="249" fontId="220" fillId="0" borderId="0">
      <alignment horizontal="right"/>
    </xf>
    <xf numFmtId="250" fontId="220" fillId="0" borderId="0">
      <alignment horizontal="right"/>
    </xf>
    <xf numFmtId="0" fontId="221" fillId="0" borderId="0" applyNumberFormat="0" applyAlignment="0">
      <alignment vertical="top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4" fontId="56" fillId="0" borderId="0" applyFont="0" applyFill="0" applyBorder="0" applyAlignment="0" applyProtection="0"/>
    <xf numFmtId="246" fontId="89" fillId="0" borderId="0"/>
    <xf numFmtId="222" fontId="46" fillId="0" borderId="31" applyFill="0" applyBorder="0" applyAlignment="0" applyProtection="0"/>
    <xf numFmtId="222" fontId="46" fillId="0" borderId="31" applyFill="0" applyBorder="0" applyAlignment="0" applyProtection="0"/>
    <xf numFmtId="222" fontId="46" fillId="0" borderId="31" applyFill="0" applyBorder="0" applyAlignment="0" applyProtection="0"/>
    <xf numFmtId="0" fontId="52" fillId="130" borderId="31"/>
    <xf numFmtId="0" fontId="52" fillId="130" borderId="31"/>
    <xf numFmtId="0" fontId="52" fillId="130" borderId="31"/>
    <xf numFmtId="0" fontId="52" fillId="130" borderId="40">
      <protection locked="0"/>
    </xf>
    <xf numFmtId="0" fontId="52" fillId="130" borderId="31"/>
    <xf numFmtId="37" fontId="5" fillId="109" borderId="31">
      <alignment horizontal="right"/>
    </xf>
    <xf numFmtId="0" fontId="80" fillId="86" borderId="62" applyNumberFormat="0" applyAlignment="0" applyProtection="0"/>
    <xf numFmtId="0" fontId="80" fillId="86" borderId="62" applyNumberFormat="0" applyAlignment="0" applyProtection="0"/>
    <xf numFmtId="40" fontId="5" fillId="90" borderId="0">
      <alignment horizontal="right"/>
    </xf>
    <xf numFmtId="0" fontId="222" fillId="90" borderId="0">
      <alignment horizontal="right"/>
    </xf>
    <xf numFmtId="0" fontId="5" fillId="90" borderId="34"/>
    <xf numFmtId="0" fontId="223" fillId="0" borderId="0" applyBorder="0">
      <alignment horizontal="centerContinuous"/>
    </xf>
    <xf numFmtId="0" fontId="224" fillId="0" borderId="0" applyBorder="0">
      <alignment horizontal="centerContinuous"/>
    </xf>
    <xf numFmtId="0" fontId="80" fillId="86" borderId="62" applyNumberFormat="0" applyAlignment="0" applyProtection="0"/>
    <xf numFmtId="38" fontId="45" fillId="131" borderId="31">
      <alignment wrapText="1"/>
    </xf>
    <xf numFmtId="40" fontId="45" fillId="131" borderId="31">
      <alignment wrapText="1"/>
    </xf>
    <xf numFmtId="40" fontId="45" fillId="131" borderId="31">
      <alignment wrapText="1"/>
    </xf>
    <xf numFmtId="40" fontId="45" fillId="131" borderId="31">
      <alignment wrapText="1"/>
    </xf>
    <xf numFmtId="38" fontId="45" fillId="131" borderId="31">
      <alignment wrapText="1"/>
    </xf>
    <xf numFmtId="38" fontId="45" fillId="131" borderId="31">
      <alignment wrapText="1"/>
    </xf>
    <xf numFmtId="38" fontId="45" fillId="131" borderId="31">
      <alignment wrapText="1"/>
    </xf>
    <xf numFmtId="38" fontId="45" fillId="131" borderId="31">
      <alignment wrapText="1"/>
    </xf>
    <xf numFmtId="38" fontId="45" fillId="131" borderId="31">
      <alignment wrapText="1"/>
    </xf>
    <xf numFmtId="38" fontId="45" fillId="131" borderId="31">
      <alignment wrapText="1"/>
    </xf>
    <xf numFmtId="38" fontId="45" fillId="131" borderId="31">
      <alignment wrapText="1"/>
    </xf>
    <xf numFmtId="38" fontId="45" fillId="131" borderId="31">
      <alignment wrapText="1"/>
    </xf>
    <xf numFmtId="38" fontId="45" fillId="131" borderId="31">
      <alignment wrapText="1"/>
    </xf>
    <xf numFmtId="38" fontId="45" fillId="131" borderId="31">
      <alignment wrapText="1"/>
    </xf>
    <xf numFmtId="38" fontId="45" fillId="131" borderId="31">
      <alignment wrapText="1"/>
    </xf>
    <xf numFmtId="38" fontId="45" fillId="131" borderId="58">
      <alignment wrapText="1"/>
      <protection locked="0"/>
    </xf>
    <xf numFmtId="1" fontId="52" fillId="132" borderId="31">
      <alignment vertical="center"/>
    </xf>
    <xf numFmtId="1" fontId="52" fillId="132" borderId="31">
      <alignment vertical="center"/>
    </xf>
    <xf numFmtId="1" fontId="52" fillId="132" borderId="31">
      <alignment vertical="center"/>
    </xf>
    <xf numFmtId="0" fontId="45" fillId="133" borderId="0"/>
    <xf numFmtId="1" fontId="39" fillId="0" borderId="31" applyFill="0" applyProtection="0">
      <alignment horizontal="center" vertical="top" wrapText="1"/>
    </xf>
    <xf numFmtId="1" fontId="39" fillId="0" borderId="31" applyFill="0" applyProtection="0">
      <alignment horizontal="center" vertical="top" wrapText="1"/>
    </xf>
    <xf numFmtId="1" fontId="39" fillId="0" borderId="31" applyFill="0" applyProtection="0">
      <alignment horizontal="center" vertical="top" wrapText="1"/>
    </xf>
    <xf numFmtId="0" fontId="225" fillId="0" borderId="0">
      <alignment horizontal="left"/>
    </xf>
    <xf numFmtId="37" fontId="49" fillId="0" borderId="0" applyBorder="0">
      <protection locked="0"/>
    </xf>
    <xf numFmtId="0" fontId="5" fillId="0" borderId="0" applyProtection="0">
      <alignment horizontal="left"/>
    </xf>
    <xf numFmtId="0" fontId="5" fillId="0" borderId="0" applyFill="0" applyBorder="0" applyProtection="0">
      <alignment horizontal="left"/>
    </xf>
    <xf numFmtId="0" fontId="5" fillId="0" borderId="0" applyFill="0" applyBorder="0" applyProtection="0">
      <alignment horizontal="left"/>
    </xf>
    <xf numFmtId="0" fontId="226" fillId="0" borderId="0" applyProtection="0">
      <alignment horizontal="left"/>
    </xf>
    <xf numFmtId="0" fontId="165" fillId="0" borderId="0" applyNumberFormat="0" applyFill="0" applyBorder="0" applyProtection="0">
      <alignment horizontal="left"/>
    </xf>
    <xf numFmtId="251" fontId="5" fillId="0" borderId="0" applyFont="0" applyFill="0" applyBorder="0" applyAlignment="0" applyProtection="0"/>
    <xf numFmtId="252" fontId="227" fillId="0" borderId="27">
      <alignment vertical="center"/>
    </xf>
    <xf numFmtId="213" fontId="5" fillId="0" borderId="0" applyFont="0" applyFill="0" applyBorder="0" applyAlignment="0"/>
    <xf numFmtId="184" fontId="5" fillId="0" borderId="0" applyFill="0" applyBorder="0"/>
    <xf numFmtId="253" fontId="5" fillId="0" borderId="0" applyFont="0" applyFill="0" applyBorder="0" applyAlignment="0" applyProtection="0"/>
    <xf numFmtId="14" fontId="42" fillId="0" borderId="0">
      <alignment horizontal="center" wrapText="1"/>
      <protection locked="0"/>
    </xf>
    <xf numFmtId="9" fontId="8" fillId="0" borderId="0" applyFill="0" applyBorder="0" applyAlignment="0" applyProtection="0"/>
    <xf numFmtId="9" fontId="45" fillId="96" borderId="31">
      <alignment wrapText="1"/>
    </xf>
    <xf numFmtId="9" fontId="45" fillId="96" borderId="31">
      <alignment wrapText="1"/>
    </xf>
    <xf numFmtId="9" fontId="45" fillId="96" borderId="31">
      <alignment wrapText="1"/>
    </xf>
    <xf numFmtId="9" fontId="52" fillId="101" borderId="44">
      <alignment wrapText="1"/>
    </xf>
    <xf numFmtId="9" fontId="52" fillId="101" borderId="63">
      <alignment wrapText="1"/>
      <protection locked="0"/>
    </xf>
    <xf numFmtId="9" fontId="52" fillId="101" borderId="44">
      <alignment wrapText="1"/>
    </xf>
    <xf numFmtId="9" fontId="45" fillId="96" borderId="40">
      <alignment wrapText="1"/>
      <protection locked="0"/>
    </xf>
    <xf numFmtId="9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254" fontId="5" fillId="0" borderId="0" applyFont="0" applyFill="0" applyBorder="0" applyAlignment="0"/>
    <xf numFmtId="10" fontId="45" fillId="96" borderId="31">
      <alignment wrapText="1"/>
    </xf>
    <xf numFmtId="10" fontId="45" fillId="96" borderId="31">
      <alignment wrapText="1"/>
    </xf>
    <xf numFmtId="10" fontId="45" fillId="96" borderId="31">
      <alignment wrapText="1"/>
    </xf>
    <xf numFmtId="10" fontId="52" fillId="101" borderId="44">
      <alignment wrapText="1"/>
    </xf>
    <xf numFmtId="10" fontId="52" fillId="101" borderId="59">
      <alignment wrapText="1"/>
      <protection locked="0"/>
    </xf>
    <xf numFmtId="10" fontId="52" fillId="101" borderId="44">
      <alignment wrapText="1"/>
    </xf>
    <xf numFmtId="255" fontId="5" fillId="0" borderId="0" applyFont="0" applyFill="0" applyBorder="0" applyAlignment="0" applyProtection="0"/>
    <xf numFmtId="10" fontId="45" fillId="96" borderId="40">
      <alignment wrapText="1"/>
      <protection locked="0"/>
    </xf>
    <xf numFmtId="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209" fillId="0" borderId="0" applyFont="0" applyFill="0" applyBorder="0" applyAlignment="0" applyProtection="0">
      <alignment vertical="center"/>
    </xf>
    <xf numFmtId="240" fontId="5" fillId="0" borderId="0" applyFont="0" applyFill="0" applyBorder="0" applyProtection="0">
      <alignment horizontal="right"/>
    </xf>
    <xf numFmtId="214" fontId="5" fillId="0" borderId="0" applyFont="0" applyFill="0" applyBorder="0" applyProtection="0">
      <alignment horizontal="right"/>
    </xf>
    <xf numFmtId="10" fontId="49" fillId="0" borderId="0"/>
    <xf numFmtId="10" fontId="228" fillId="0" borderId="64" applyFill="0" applyBorder="0" applyProtection="0">
      <alignment horizontal="right"/>
    </xf>
    <xf numFmtId="10" fontId="229" fillId="0" borderId="0" applyFill="0" applyBorder="0" applyProtection="0">
      <alignment horizontal="right"/>
    </xf>
    <xf numFmtId="10" fontId="230" fillId="0" borderId="0" applyFill="0" applyBorder="0" applyProtection="0">
      <alignment horizontal="right"/>
    </xf>
    <xf numFmtId="10" fontId="231" fillId="0" borderId="0" applyFill="0" applyBorder="0" applyProtection="0">
      <alignment horizontal="right"/>
    </xf>
    <xf numFmtId="10" fontId="232" fillId="0" borderId="0" applyFill="0" applyBorder="0" applyProtection="0">
      <alignment horizontal="right"/>
    </xf>
    <xf numFmtId="10" fontId="230" fillId="0" borderId="0">
      <alignment horizontal="right"/>
    </xf>
    <xf numFmtId="10" fontId="176" fillId="0" borderId="0">
      <alignment horizontal="right"/>
    </xf>
    <xf numFmtId="256" fontId="124" fillId="0" borderId="0" applyFill="0" applyBorder="0">
      <alignment horizontal="right"/>
    </xf>
    <xf numFmtId="257" fontId="5" fillId="0" borderId="0"/>
    <xf numFmtId="1" fontId="54" fillId="0" borderId="0"/>
    <xf numFmtId="15" fontId="233" fillId="0" borderId="0">
      <alignment horizontal="center"/>
    </xf>
    <xf numFmtId="258" fontId="5" fillId="0" borderId="0"/>
    <xf numFmtId="216" fontId="5" fillId="0" borderId="0">
      <protection locked="0"/>
    </xf>
    <xf numFmtId="0" fontId="63" fillId="0" borderId="0"/>
    <xf numFmtId="254" fontId="5" fillId="0" borderId="0"/>
    <xf numFmtId="253" fontId="5" fillId="0" borderId="0"/>
    <xf numFmtId="174" fontId="5" fillId="0" borderId="0"/>
    <xf numFmtId="9" fontId="234" fillId="0" borderId="34">
      <alignment horizontal="center"/>
    </xf>
    <xf numFmtId="9" fontId="64" fillId="0" borderId="0" applyFont="0" applyFill="0" applyBorder="0" applyAlignment="0" applyProtection="0"/>
    <xf numFmtId="9" fontId="5" fillId="0" borderId="0" applyFont="0" applyFill="0" applyBorder="0" applyAlignment="0" applyProtection="0"/>
    <xf numFmtId="259" fontId="45" fillId="0" borderId="25">
      <alignment vertical="center" wrapText="1"/>
    </xf>
    <xf numFmtId="0" fontId="49" fillId="109" borderId="31"/>
    <xf numFmtId="0" fontId="49" fillId="109" borderId="31"/>
    <xf numFmtId="0" fontId="49" fillId="109" borderId="31"/>
    <xf numFmtId="183" fontId="56" fillId="0" borderId="0" applyFill="0" applyBorder="0" applyAlignment="0"/>
    <xf numFmtId="181" fontId="56" fillId="0" borderId="0" applyFill="0" applyBorder="0" applyAlignment="0"/>
    <xf numFmtId="183" fontId="56" fillId="0" borderId="0" applyFill="0" applyBorder="0" applyAlignment="0"/>
    <xf numFmtId="184" fontId="56" fillId="0" borderId="0" applyFill="0" applyBorder="0" applyAlignment="0"/>
    <xf numFmtId="181" fontId="56" fillId="0" borderId="0" applyFill="0" applyBorder="0" applyAlignment="0"/>
    <xf numFmtId="3" fontId="228" fillId="0" borderId="0" applyFill="0" applyBorder="0" applyProtection="0"/>
    <xf numFmtId="3" fontId="229" fillId="0" borderId="58" applyFill="0" applyBorder="0" applyProtection="0">
      <alignment horizontal="right"/>
    </xf>
    <xf numFmtId="3" fontId="235" fillId="0" borderId="17" applyFill="0" applyBorder="0" applyProtection="0">
      <alignment horizontal="right"/>
    </xf>
    <xf numFmtId="3" fontId="231" fillId="0" borderId="0" applyFill="0" applyBorder="0" applyProtection="0">
      <alignment horizontal="right"/>
    </xf>
    <xf numFmtId="3" fontId="138" fillId="0" borderId="0" applyFill="0" applyBorder="0" applyProtection="0">
      <alignment horizontal="right"/>
      <protection locked="0"/>
    </xf>
    <xf numFmtId="3" fontId="230" fillId="0" borderId="0" applyFill="0" applyBorder="0">
      <alignment horizontal="right"/>
    </xf>
    <xf numFmtId="3" fontId="176" fillId="0" borderId="0" applyFill="0" applyBorder="0" applyProtection="0">
      <alignment horizontal="right"/>
    </xf>
    <xf numFmtId="1" fontId="236" fillId="0" borderId="0"/>
    <xf numFmtId="9" fontId="236" fillId="0" borderId="0"/>
    <xf numFmtId="0" fontId="48" fillId="109" borderId="31" applyNumberFormat="0" applyFont="0" applyAlignment="0" applyProtection="0"/>
    <xf numFmtId="0" fontId="48" fillId="109" borderId="31" applyNumberFormat="0" applyFont="0" applyAlignment="0" applyProtection="0"/>
    <xf numFmtId="0" fontId="48" fillId="109" borderId="31" applyNumberFormat="0" applyFont="0" applyAlignment="0" applyProtection="0"/>
    <xf numFmtId="243" fontId="5" fillId="109" borderId="0" applyNumberFormat="0" applyFont="0" applyBorder="0" applyAlignment="0" applyProtection="0">
      <alignment horizontal="center"/>
      <protection locked="0"/>
    </xf>
    <xf numFmtId="9" fontId="52" fillId="0" borderId="0" applyNumberFormat="0" applyFill="0" applyBorder="0" applyAlignment="0" applyProtection="0"/>
    <xf numFmtId="260" fontId="237" fillId="0" borderId="0" applyNumberFormat="0" applyFill="0" applyBorder="0" applyProtection="0">
      <alignment horizontal="left" indent="2"/>
    </xf>
    <xf numFmtId="261" fontId="138" fillId="0" borderId="0">
      <protection locked="0"/>
    </xf>
    <xf numFmtId="0" fontId="238" fillId="0" borderId="0" applyNumberFormat="0" applyFill="0" applyBorder="0">
      <alignment horizontal="centerContinuous"/>
      <protection locked="0"/>
    </xf>
    <xf numFmtId="37" fontId="5" fillId="0" borderId="0" applyFont="0" applyFill="0" applyBorder="0" applyAlignment="0" applyProtection="0"/>
    <xf numFmtId="0" fontId="76" fillId="134" borderId="0" applyNumberFormat="0" applyFill="0" applyBorder="0" applyAlignment="0"/>
    <xf numFmtId="9" fontId="63" fillId="0" borderId="0" applyFont="0" applyFill="0" applyBorder="0" applyAlignment="0" applyProtection="0"/>
    <xf numFmtId="0" fontId="63" fillId="0" borderId="0" applyNumberFormat="0" applyFont="0" applyFill="0" applyBorder="0" applyAlignment="0" applyProtection="0">
      <alignment horizontal="left"/>
    </xf>
    <xf numFmtId="15" fontId="63" fillId="0" borderId="0" applyFont="0" applyFill="0" applyBorder="0" applyAlignment="0" applyProtection="0"/>
    <xf numFmtId="4" fontId="63" fillId="0" borderId="0" applyFont="0" applyFill="0" applyBorder="0" applyAlignment="0" applyProtection="0"/>
    <xf numFmtId="0" fontId="239" fillId="0" borderId="19">
      <alignment horizontal="center"/>
    </xf>
    <xf numFmtId="3" fontId="63" fillId="0" borderId="0" applyFont="0" applyFill="0" applyBorder="0" applyAlignment="0" applyProtection="0"/>
    <xf numFmtId="0" fontId="63" fillId="135" borderId="0" applyNumberFormat="0" applyFont="0" applyBorder="0" applyAlignment="0" applyProtection="0"/>
    <xf numFmtId="0" fontId="240" fillId="0" borderId="31">
      <alignment horizontal="center" vertical="center"/>
    </xf>
    <xf numFmtId="0" fontId="240" fillId="0" borderId="31">
      <alignment horizontal="center" vertical="center"/>
    </xf>
    <xf numFmtId="0" fontId="240" fillId="0" borderId="31">
      <alignment horizontal="center" vertical="center"/>
    </xf>
    <xf numFmtId="0" fontId="204" fillId="0" borderId="65" applyBorder="0">
      <alignment vertical="top"/>
      <protection locked="0"/>
    </xf>
    <xf numFmtId="0" fontId="5" fillId="109" borderId="31">
      <alignment horizontal="center"/>
    </xf>
    <xf numFmtId="0" fontId="5" fillId="109" borderId="31">
      <alignment horizontal="center"/>
    </xf>
    <xf numFmtId="0" fontId="5" fillId="109" borderId="31">
      <alignment horizontal="center"/>
    </xf>
    <xf numFmtId="0" fontId="241" fillId="0" borderId="0"/>
    <xf numFmtId="3" fontId="242" fillId="0" borderId="0" applyFill="0" applyBorder="0" applyProtection="0"/>
    <xf numFmtId="0" fontId="243" fillId="0" borderId="0"/>
    <xf numFmtId="0" fontId="244" fillId="136" borderId="0" applyNumberFormat="0" applyFont="0" applyBorder="0" applyAlignment="0">
      <alignment horizontal="center"/>
    </xf>
    <xf numFmtId="0" fontId="245" fillId="0" borderId="31" applyProtection="0">
      <alignment vertical="center"/>
    </xf>
    <xf numFmtId="0" fontId="245" fillId="0" borderId="31" applyProtection="0">
      <alignment vertical="center"/>
    </xf>
    <xf numFmtId="0" fontId="245" fillId="0" borderId="31" applyProtection="0">
      <alignment vertical="center"/>
    </xf>
    <xf numFmtId="0" fontId="49" fillId="87" borderId="0" applyAlignment="0">
      <alignment horizontal="right"/>
    </xf>
    <xf numFmtId="3" fontId="5" fillId="137" borderId="31"/>
    <xf numFmtId="262" fontId="5" fillId="0" borderId="0" applyProtection="0">
      <alignment horizontal="right"/>
    </xf>
    <xf numFmtId="3" fontId="5" fillId="137" borderId="31"/>
    <xf numFmtId="3" fontId="5" fillId="137" borderId="31"/>
    <xf numFmtId="3" fontId="5" fillId="137" borderId="31"/>
    <xf numFmtId="3" fontId="5" fillId="137" borderId="31"/>
    <xf numFmtId="3" fontId="5" fillId="137" borderId="31"/>
    <xf numFmtId="246" fontId="5" fillId="0" borderId="0" applyProtection="0">
      <alignment horizontal="right"/>
    </xf>
    <xf numFmtId="3" fontId="5" fillId="137" borderId="31"/>
    <xf numFmtId="3" fontId="5" fillId="137" borderId="31"/>
    <xf numFmtId="3" fontId="5" fillId="137" borderId="31"/>
    <xf numFmtId="3" fontId="5" fillId="137" borderId="31"/>
    <xf numFmtId="3" fontId="5" fillId="137" borderId="31"/>
    <xf numFmtId="3" fontId="5" fillId="137" borderId="31"/>
    <xf numFmtId="3" fontId="246" fillId="137" borderId="31"/>
    <xf numFmtId="0" fontId="247" fillId="138" borderId="0">
      <alignment horizontal="center"/>
    </xf>
    <xf numFmtId="263" fontId="247" fillId="138" borderId="0"/>
    <xf numFmtId="264" fontId="5" fillId="0" borderId="0" applyNumberFormat="0" applyFill="0" applyBorder="0" applyAlignment="0" applyProtection="0">
      <alignment horizontal="left"/>
    </xf>
    <xf numFmtId="37" fontId="5" fillId="0" borderId="0" applyNumberFormat="0" applyFill="0" applyBorder="0" applyAlignment="0" applyProtection="0"/>
    <xf numFmtId="1" fontId="52" fillId="86" borderId="0">
      <alignment vertical="top"/>
    </xf>
    <xf numFmtId="1" fontId="52" fillId="139" borderId="51">
      <alignment vertical="center" wrapText="1"/>
    </xf>
    <xf numFmtId="1" fontId="52" fillId="139" borderId="66">
      <alignment vertical="center" wrapText="1"/>
      <protection locked="0"/>
    </xf>
    <xf numFmtId="1" fontId="52" fillId="139" borderId="51">
      <alignment vertical="center" wrapText="1"/>
    </xf>
    <xf numFmtId="38" fontId="248" fillId="0" borderId="0"/>
    <xf numFmtId="0" fontId="45" fillId="0" borderId="67" applyNumberFormat="0" applyFont="0" applyFill="0" applyAlignment="0" applyProtection="0"/>
    <xf numFmtId="0" fontId="111" fillId="95" borderId="17" applyNumberFormat="0" applyBorder="0" applyProtection="0">
      <alignment horizontal="left" wrapText="1"/>
    </xf>
    <xf numFmtId="0" fontId="111" fillId="95" borderId="0" applyNumberFormat="0" applyBorder="0" applyProtection="0">
      <alignment horizontal="left"/>
    </xf>
    <xf numFmtId="0" fontId="48" fillId="0" borderId="0" applyNumberFormat="0" applyFill="0" applyBorder="0"/>
    <xf numFmtId="0" fontId="249" fillId="140" borderId="0" applyFont="0" applyFill="0" applyAlignment="0"/>
    <xf numFmtId="37" fontId="39" fillId="141" borderId="0" applyBorder="0" applyAlignment="0" applyProtection="0"/>
    <xf numFmtId="37" fontId="49" fillId="0" borderId="0" applyNumberFormat="0" applyFont="0" applyFill="0" applyBorder="0" applyAlignment="0" applyProtection="0"/>
    <xf numFmtId="37" fontId="49" fillId="0" borderId="0" applyNumberFormat="0" applyFont="0" applyFill="0" applyBorder="0" applyAlignment="0" applyProtection="0"/>
    <xf numFmtId="37" fontId="49" fillId="0" borderId="0" applyNumberFormat="0" applyFont="0" applyFill="0" applyBorder="0" applyAlignment="0" applyProtection="0"/>
    <xf numFmtId="0" fontId="152" fillId="0" borderId="68">
      <alignment vertical="center"/>
    </xf>
    <xf numFmtId="4" fontId="250" fillId="79" borderId="69" applyNumberFormat="0" applyProtection="0">
      <alignment vertical="center"/>
    </xf>
    <xf numFmtId="4" fontId="250" fillId="79" borderId="69" applyNumberFormat="0" applyProtection="0">
      <alignment vertical="center"/>
    </xf>
    <xf numFmtId="4" fontId="251" fillId="79" borderId="69" applyNumberFormat="0" applyProtection="0">
      <alignment vertical="center"/>
    </xf>
    <xf numFmtId="4" fontId="251" fillId="79" borderId="69" applyNumberFormat="0" applyProtection="0">
      <alignment vertical="center"/>
    </xf>
    <xf numFmtId="4" fontId="252" fillId="79" borderId="69" applyNumberFormat="0" applyProtection="0">
      <alignment horizontal="left" vertical="center" indent="1"/>
    </xf>
    <xf numFmtId="4" fontId="252" fillId="79" borderId="69" applyNumberFormat="0" applyProtection="0">
      <alignment horizontal="left" vertical="center" indent="1"/>
    </xf>
    <xf numFmtId="0" fontId="253" fillId="79" borderId="69" applyNumberFormat="0" applyProtection="0">
      <alignment horizontal="left" vertical="top" indent="1"/>
    </xf>
    <xf numFmtId="0" fontId="253" fillId="79" borderId="69" applyNumberFormat="0" applyProtection="0">
      <alignment horizontal="left" vertical="top" indent="1"/>
    </xf>
    <xf numFmtId="4" fontId="252" fillId="142" borderId="0" applyNumberFormat="0" applyProtection="0">
      <alignment horizontal="left" vertical="center" indent="1"/>
    </xf>
    <xf numFmtId="4" fontId="252" fillId="143" borderId="69" applyNumberFormat="0" applyProtection="0">
      <alignment horizontal="right" vertical="center"/>
    </xf>
    <xf numFmtId="4" fontId="252" fillId="143" borderId="69" applyNumberFormat="0" applyProtection="0">
      <alignment horizontal="right" vertical="center"/>
    </xf>
    <xf numFmtId="4" fontId="252" fillId="144" borderId="69" applyNumberFormat="0" applyProtection="0">
      <alignment horizontal="right" vertical="center"/>
    </xf>
    <xf numFmtId="4" fontId="252" fillId="144" borderId="69" applyNumberFormat="0" applyProtection="0">
      <alignment horizontal="right" vertical="center"/>
    </xf>
    <xf numFmtId="4" fontId="252" fillId="145" borderId="69" applyNumberFormat="0" applyProtection="0">
      <alignment horizontal="right" vertical="center"/>
    </xf>
    <xf numFmtId="4" fontId="252" fillId="145" borderId="69" applyNumberFormat="0" applyProtection="0">
      <alignment horizontal="right" vertical="center"/>
    </xf>
    <xf numFmtId="4" fontId="252" fillId="64" borderId="69" applyNumberFormat="0" applyProtection="0">
      <alignment horizontal="right" vertical="center"/>
    </xf>
    <xf numFmtId="4" fontId="252" fillId="64" borderId="69" applyNumberFormat="0" applyProtection="0">
      <alignment horizontal="right" vertical="center"/>
    </xf>
    <xf numFmtId="4" fontId="252" fillId="146" borderId="69" applyNumberFormat="0" applyProtection="0">
      <alignment horizontal="right" vertical="center"/>
    </xf>
    <xf numFmtId="4" fontId="252" fillId="146" borderId="69" applyNumberFormat="0" applyProtection="0">
      <alignment horizontal="right" vertical="center"/>
    </xf>
    <xf numFmtId="4" fontId="252" fillId="147" borderId="69" applyNumberFormat="0" applyProtection="0">
      <alignment horizontal="right" vertical="center"/>
    </xf>
    <xf numFmtId="4" fontId="252" fillId="147" borderId="69" applyNumberFormat="0" applyProtection="0">
      <alignment horizontal="right" vertical="center"/>
    </xf>
    <xf numFmtId="4" fontId="252" fillId="108" borderId="69" applyNumberFormat="0" applyProtection="0">
      <alignment horizontal="right" vertical="center"/>
    </xf>
    <xf numFmtId="4" fontId="252" fillId="108" borderId="69" applyNumberFormat="0" applyProtection="0">
      <alignment horizontal="right" vertical="center"/>
    </xf>
    <xf numFmtId="4" fontId="252" fillId="148" borderId="69" applyNumberFormat="0" applyProtection="0">
      <alignment horizontal="right" vertical="center"/>
    </xf>
    <xf numFmtId="4" fontId="252" fillId="148" borderId="69" applyNumberFormat="0" applyProtection="0">
      <alignment horizontal="right" vertical="center"/>
    </xf>
    <xf numFmtId="4" fontId="252" fillId="149" borderId="69" applyNumberFormat="0" applyProtection="0">
      <alignment horizontal="right" vertical="center"/>
    </xf>
    <xf numFmtId="4" fontId="252" fillId="149" borderId="69" applyNumberFormat="0" applyProtection="0">
      <alignment horizontal="right" vertical="center"/>
    </xf>
    <xf numFmtId="4" fontId="250" fillId="150" borderId="70" applyNumberFormat="0" applyProtection="0">
      <alignment horizontal="left" vertical="center" indent="1"/>
    </xf>
    <xf numFmtId="4" fontId="250" fillId="84" borderId="0" applyNumberFormat="0" applyProtection="0">
      <alignment horizontal="left" vertical="center" indent="1"/>
    </xf>
    <xf numFmtId="4" fontId="250" fillId="142" borderId="0" applyNumberFormat="0" applyProtection="0">
      <alignment horizontal="left" vertical="center" indent="1"/>
    </xf>
    <xf numFmtId="4" fontId="252" fillId="84" borderId="69" applyNumberFormat="0" applyProtection="0">
      <alignment horizontal="right" vertical="center"/>
    </xf>
    <xf numFmtId="4" fontId="252" fillId="84" borderId="69" applyNumberFormat="0" applyProtection="0">
      <alignment horizontal="right" vertical="center"/>
    </xf>
    <xf numFmtId="4" fontId="76" fillId="84" borderId="0" applyNumberFormat="0" applyProtection="0">
      <alignment horizontal="left" vertical="center" indent="1"/>
    </xf>
    <xf numFmtId="4" fontId="76" fillId="142" borderId="0" applyNumberFormat="0" applyProtection="0">
      <alignment horizontal="left" vertical="center" indent="1"/>
    </xf>
    <xf numFmtId="0" fontId="5" fillId="142" borderId="69" applyNumberFormat="0" applyProtection="0">
      <alignment horizontal="left" vertical="center" indent="1"/>
    </xf>
    <xf numFmtId="0" fontId="5" fillId="142" borderId="69" applyNumberFormat="0" applyProtection="0">
      <alignment horizontal="left" vertical="center" indent="1"/>
    </xf>
    <xf numFmtId="0" fontId="5" fillId="142" borderId="69" applyNumberFormat="0" applyProtection="0">
      <alignment horizontal="left" vertical="top" indent="1"/>
    </xf>
    <xf numFmtId="0" fontId="5" fillId="142" borderId="69" applyNumberFormat="0" applyProtection="0">
      <alignment horizontal="left" vertical="top" indent="1"/>
    </xf>
    <xf numFmtId="0" fontId="5" fillId="151" borderId="69" applyNumberFormat="0" applyProtection="0">
      <alignment horizontal="left" vertical="center" indent="1"/>
    </xf>
    <xf numFmtId="0" fontId="5" fillId="151" borderId="69" applyNumberFormat="0" applyProtection="0">
      <alignment horizontal="left" vertical="center" indent="1"/>
    </xf>
    <xf numFmtId="0" fontId="5" fillId="151" borderId="69" applyNumberFormat="0" applyProtection="0">
      <alignment horizontal="left" vertical="top" indent="1"/>
    </xf>
    <xf numFmtId="0" fontId="5" fillId="151" borderId="69" applyNumberFormat="0" applyProtection="0">
      <alignment horizontal="left" vertical="top" indent="1"/>
    </xf>
    <xf numFmtId="0" fontId="5" fillId="84" borderId="69" applyNumberFormat="0" applyProtection="0">
      <alignment horizontal="left" vertical="center" indent="1"/>
    </xf>
    <xf numFmtId="0" fontId="5" fillId="84" borderId="69" applyNumberFormat="0" applyProtection="0">
      <alignment horizontal="left" vertical="center" indent="1"/>
    </xf>
    <xf numFmtId="0" fontId="5" fillId="84" borderId="69" applyNumberFormat="0" applyProtection="0">
      <alignment horizontal="left" vertical="top" indent="1"/>
    </xf>
    <xf numFmtId="0" fontId="5" fillId="84" borderId="69" applyNumberFormat="0" applyProtection="0">
      <alignment horizontal="left" vertical="top" indent="1"/>
    </xf>
    <xf numFmtId="0" fontId="5" fillId="100" borderId="69" applyNumberFormat="0" applyProtection="0">
      <alignment horizontal="left" vertical="center" indent="1"/>
    </xf>
    <xf numFmtId="0" fontId="5" fillId="100" borderId="69" applyNumberFormat="0" applyProtection="0">
      <alignment horizontal="left" vertical="center" indent="1"/>
    </xf>
    <xf numFmtId="0" fontId="5" fillId="100" borderId="69" applyNumberFormat="0" applyProtection="0">
      <alignment horizontal="left" vertical="top" indent="1"/>
    </xf>
    <xf numFmtId="0" fontId="5" fillId="100" borderId="69" applyNumberFormat="0" applyProtection="0">
      <alignment horizontal="left" vertical="top" indent="1"/>
    </xf>
    <xf numFmtId="4" fontId="252" fillId="100" borderId="69" applyNumberFormat="0" applyProtection="0">
      <alignment vertical="center"/>
    </xf>
    <xf numFmtId="4" fontId="252" fillId="100" borderId="69" applyNumberFormat="0" applyProtection="0">
      <alignment vertical="center"/>
    </xf>
    <xf numFmtId="4" fontId="254" fillId="100" borderId="69" applyNumberFormat="0" applyProtection="0">
      <alignment vertical="center"/>
    </xf>
    <xf numFmtId="4" fontId="254" fillId="100" borderId="69" applyNumberFormat="0" applyProtection="0">
      <alignment vertical="center"/>
    </xf>
    <xf numFmtId="4" fontId="250" fillId="84" borderId="71" applyNumberFormat="0" applyProtection="0">
      <alignment horizontal="left" vertical="center" indent="1"/>
    </xf>
    <xf numFmtId="4" fontId="250" fillId="84" borderId="71" applyNumberFormat="0" applyProtection="0">
      <alignment horizontal="left" vertical="center" indent="1"/>
    </xf>
    <xf numFmtId="0" fontId="76" fillId="111" borderId="69" applyNumberFormat="0" applyProtection="0">
      <alignment horizontal="left" vertical="top" indent="1"/>
    </xf>
    <xf numFmtId="0" fontId="76" fillId="111" borderId="69" applyNumberFormat="0" applyProtection="0">
      <alignment horizontal="left" vertical="top" indent="1"/>
    </xf>
    <xf numFmtId="4" fontId="252" fillId="100" borderId="69" applyNumberFormat="0" applyProtection="0">
      <alignment horizontal="right" vertical="center"/>
    </xf>
    <xf numFmtId="4" fontId="252" fillId="100" borderId="69" applyNumberFormat="0" applyProtection="0">
      <alignment horizontal="right" vertical="center"/>
    </xf>
    <xf numFmtId="4" fontId="254" fillId="100" borderId="69" applyNumberFormat="0" applyProtection="0">
      <alignment horizontal="right" vertical="center"/>
    </xf>
    <xf numFmtId="4" fontId="254" fillId="100" borderId="69" applyNumberFormat="0" applyProtection="0">
      <alignment horizontal="right" vertical="center"/>
    </xf>
    <xf numFmtId="4" fontId="250" fillId="84" borderId="69" applyNumberFormat="0" applyProtection="0">
      <alignment horizontal="left" vertical="center" indent="1"/>
    </xf>
    <xf numFmtId="4" fontId="250" fillId="84" borderId="69" applyNumberFormat="0" applyProtection="0">
      <alignment horizontal="left" vertical="center" indent="1"/>
    </xf>
    <xf numFmtId="0" fontId="76" fillId="151" borderId="69" applyNumberFormat="0" applyProtection="0">
      <alignment horizontal="left" vertical="top" indent="1"/>
    </xf>
    <xf numFmtId="0" fontId="76" fillId="151" borderId="69" applyNumberFormat="0" applyProtection="0">
      <alignment horizontal="left" vertical="top" indent="1"/>
    </xf>
    <xf numFmtId="4" fontId="255" fillId="151" borderId="71" applyNumberFormat="0" applyProtection="0">
      <alignment horizontal="left" vertical="center" indent="1"/>
    </xf>
    <xf numFmtId="4" fontId="255" fillId="151" borderId="71" applyNumberFormat="0" applyProtection="0">
      <alignment horizontal="left" vertical="center" indent="1"/>
    </xf>
    <xf numFmtId="4" fontId="256" fillId="100" borderId="69" applyNumberFormat="0" applyProtection="0">
      <alignment horizontal="right" vertical="center"/>
    </xf>
    <xf numFmtId="4" fontId="256" fillId="100" borderId="69" applyNumberFormat="0" applyProtection="0">
      <alignment horizontal="right" vertical="center"/>
    </xf>
    <xf numFmtId="0" fontId="257" fillId="29" borderId="0" applyNumberFormat="0" applyBorder="0" applyAlignment="0" applyProtection="0"/>
    <xf numFmtId="0" fontId="13" fillId="29" borderId="0" applyNumberFormat="0" applyBorder="0" applyAlignment="0" applyProtection="0"/>
    <xf numFmtId="0" fontId="258" fillId="29" borderId="0" applyNumberFormat="0" applyBorder="0" applyAlignment="0" applyProtection="0"/>
    <xf numFmtId="0" fontId="156" fillId="67" borderId="0" applyNumberFormat="0" applyBorder="0" applyAlignment="0" applyProtection="0"/>
    <xf numFmtId="0" fontId="13" fillId="29" borderId="0" applyNumberFormat="0" applyBorder="0" applyAlignment="0" applyProtection="0"/>
    <xf numFmtId="0" fontId="86" fillId="66" borderId="0" applyNumberFormat="0" applyBorder="0" applyAlignment="0" applyProtection="0"/>
    <xf numFmtId="0" fontId="259" fillId="0" borderId="0"/>
    <xf numFmtId="9" fontId="260" fillId="0" borderId="0"/>
    <xf numFmtId="265" fontId="5" fillId="0" borderId="0">
      <alignment horizontal="left"/>
    </xf>
    <xf numFmtId="0" fontId="261" fillId="0" borderId="0" applyNumberFormat="0" applyFill="0" applyBorder="0" applyProtection="0">
      <alignment horizontal="left" vertical="center"/>
    </xf>
    <xf numFmtId="0" fontId="5" fillId="151" borderId="0" applyNumberFormat="0"/>
    <xf numFmtId="266" fontId="208" fillId="0" borderId="0" applyFont="0" applyFill="0" applyBorder="0" applyAlignment="0" applyProtection="0"/>
    <xf numFmtId="267" fontId="208" fillId="0" borderId="0" applyFont="0" applyFill="0" applyBorder="0" applyAlignment="0" applyProtection="0"/>
    <xf numFmtId="0" fontId="262" fillId="152" borderId="72"/>
    <xf numFmtId="0" fontId="5" fillId="153" borderId="0" applyNumberFormat="0" applyFont="0" applyBorder="0" applyAlignment="0" applyProtection="0"/>
    <xf numFmtId="0" fontId="244" fillId="1" borderId="73" applyNumberFormat="0" applyFont="0" applyAlignment="0">
      <alignment horizontal="center"/>
    </xf>
    <xf numFmtId="0" fontId="244" fillId="1" borderId="73" applyNumberFormat="0" applyFont="0" applyAlignment="0">
      <alignment horizontal="center"/>
    </xf>
    <xf numFmtId="0" fontId="244" fillId="1" borderId="73" applyNumberFormat="0" applyFont="0" applyAlignment="0">
      <alignment horizontal="center"/>
    </xf>
    <xf numFmtId="0" fontId="5" fillId="0" borderId="0" applyFill="0" applyBorder="0" applyAlignment="0" applyProtection="0"/>
    <xf numFmtId="0" fontId="248" fillId="0" borderId="31"/>
    <xf numFmtId="0" fontId="248" fillId="0" borderId="31"/>
    <xf numFmtId="0" fontId="248" fillId="0" borderId="31"/>
    <xf numFmtId="40" fontId="45" fillId="0" borderId="0" applyFont="0" applyFill="0" applyBorder="0" applyAlignment="0" applyProtection="0"/>
    <xf numFmtId="268" fontId="45" fillId="0" borderId="0" applyFont="0" applyFill="0" applyBorder="0" applyAlignment="0" applyProtection="0"/>
    <xf numFmtId="0" fontId="263" fillId="0" borderId="0"/>
    <xf numFmtId="0" fontId="248" fillId="0" borderId="31"/>
    <xf numFmtId="1" fontId="155" fillId="140" borderId="0">
      <alignment horizontal="left"/>
    </xf>
    <xf numFmtId="0" fontId="264" fillId="33" borderId="6" applyNumberFormat="0" applyAlignment="0" applyProtection="0"/>
    <xf numFmtId="0" fontId="17" fillId="33" borderId="6" applyNumberFormat="0" applyAlignment="0" applyProtection="0"/>
    <xf numFmtId="0" fontId="265" fillId="33" borderId="6" applyNumberFormat="0" applyAlignment="0" applyProtection="0"/>
    <xf numFmtId="0" fontId="80" fillId="86" borderId="62" applyNumberFormat="0" applyAlignment="0" applyProtection="0"/>
    <xf numFmtId="0" fontId="17" fillId="33" borderId="6" applyNumberFormat="0" applyAlignment="0" applyProtection="0"/>
    <xf numFmtId="0" fontId="80" fillId="86" borderId="62" applyNumberFormat="0" applyAlignment="0" applyProtection="0"/>
    <xf numFmtId="0" fontId="80" fillId="86" borderId="62" applyNumberFormat="0" applyAlignment="0" applyProtection="0"/>
    <xf numFmtId="0" fontId="246" fillId="0" borderId="0" applyNumberFormat="0" applyFill="0" applyBorder="0" applyAlignment="0">
      <alignment horizontal="center"/>
    </xf>
    <xf numFmtId="269" fontId="5" fillId="0" borderId="0">
      <alignment horizontal="left"/>
    </xf>
    <xf numFmtId="0" fontId="5" fillId="0" borderId="0"/>
    <xf numFmtId="270" fontId="63" fillId="0" borderId="0">
      <alignment horizontal="center"/>
    </xf>
    <xf numFmtId="169" fontId="5" fillId="0" borderId="0"/>
    <xf numFmtId="0" fontId="56" fillId="0" borderId="0"/>
    <xf numFmtId="0" fontId="56" fillId="0" borderId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3" fontId="266" fillId="0" borderId="0" applyNumberFormat="0" applyAlignment="0">
      <alignment horizontal="right"/>
    </xf>
    <xf numFmtId="0" fontId="207" fillId="0" borderId="0"/>
    <xf numFmtId="0" fontId="267" fillId="0" borderId="0" applyNumberFormat="0" applyFill="0" applyBorder="0" applyProtection="0">
      <alignment horizontal="left"/>
    </xf>
    <xf numFmtId="40" fontId="268" fillId="0" borderId="0" applyBorder="0">
      <alignment horizontal="right"/>
    </xf>
    <xf numFmtId="0" fontId="269" fillId="0" borderId="0" applyNumberFormat="0" applyFill="0" applyBorder="0" applyAlignment="0" applyProtection="0"/>
    <xf numFmtId="0" fontId="5" fillId="151" borderId="0" applyNumberFormat="0" applyFont="0" applyBorder="0" applyAlignment="0" applyProtection="0">
      <protection locked="0"/>
    </xf>
    <xf numFmtId="0" fontId="48" fillId="109" borderId="0" applyNumberFormat="0" applyFont="0" applyBorder="0" applyAlignment="0" applyProtection="0"/>
    <xf numFmtId="232" fontId="270" fillId="0" borderId="51" applyNumberFormat="0" applyFill="0" applyBorder="0" applyAlignment="0" applyProtection="0">
      <alignment horizontal="center"/>
    </xf>
    <xf numFmtId="3" fontId="5" fillId="0" borderId="31" applyNumberFormat="0" applyFont="0" applyFill="0" applyAlignment="0" applyProtection="0">
      <alignment vertical="center"/>
    </xf>
    <xf numFmtId="3" fontId="5" fillId="0" borderId="31" applyNumberFormat="0" applyFont="0" applyFill="0" applyAlignment="0" applyProtection="0">
      <alignment vertical="center"/>
    </xf>
    <xf numFmtId="3" fontId="5" fillId="0" borderId="31" applyNumberFormat="0" applyFont="0" applyFill="0" applyAlignment="0" applyProtection="0">
      <alignment vertical="center"/>
    </xf>
    <xf numFmtId="0" fontId="94" fillId="0" borderId="0" applyFill="0" applyBorder="0" applyProtection="0">
      <alignment horizontal="center" vertical="center"/>
    </xf>
    <xf numFmtId="0" fontId="271" fillId="0" borderId="0" applyNumberFormat="0" applyFill="0" applyBorder="0" applyProtection="0">
      <alignment horizontal="left"/>
    </xf>
    <xf numFmtId="208" fontId="272" fillId="0" borderId="27" applyBorder="0" applyProtection="0">
      <alignment horizontal="right" vertical="center"/>
    </xf>
    <xf numFmtId="0" fontId="273" fillId="154" borderId="0" applyBorder="0" applyProtection="0">
      <alignment horizontal="centerContinuous" vertical="center"/>
    </xf>
    <xf numFmtId="0" fontId="273" fillId="89" borderId="27" applyBorder="0" applyProtection="0">
      <alignment horizontal="centerContinuous" vertical="center"/>
    </xf>
    <xf numFmtId="0" fontId="271" fillId="0" borderId="0" applyNumberFormat="0" applyFill="0" applyBorder="0" applyProtection="0">
      <alignment horizontal="left"/>
    </xf>
    <xf numFmtId="0" fontId="153" fillId="0" borderId="0" applyNumberFormat="0" applyFill="0" applyBorder="0" applyProtection="0">
      <alignment horizontal="left"/>
    </xf>
    <xf numFmtId="0" fontId="94" fillId="0" borderId="0" applyFill="0" applyBorder="0" applyProtection="0"/>
    <xf numFmtId="0" fontId="168" fillId="0" borderId="0" applyNumberFormat="0" applyFill="0" applyBorder="0" applyProtection="0"/>
    <xf numFmtId="0" fontId="165" fillId="0" borderId="0" applyNumberFormat="0" applyFill="0" applyBorder="0" applyProtection="0"/>
    <xf numFmtId="0" fontId="153" fillId="0" borderId="0" applyNumberFormat="0" applyFill="0" applyBorder="0" applyProtection="0"/>
    <xf numFmtId="0" fontId="111" fillId="0" borderId="0">
      <alignment horizontal="centerContinuous"/>
    </xf>
    <xf numFmtId="0" fontId="89" fillId="90" borderId="46" applyNumberFormat="0" applyFont="0" applyFill="0" applyAlignment="0" applyProtection="0">
      <protection locked="0"/>
    </xf>
    <xf numFmtId="0" fontId="89" fillId="90" borderId="46" applyNumberFormat="0" applyFont="0" applyFill="0" applyAlignment="0" applyProtection="0">
      <protection locked="0"/>
    </xf>
    <xf numFmtId="0" fontId="89" fillId="90" borderId="74" applyNumberFormat="0" applyFont="0" applyFill="0" applyAlignment="0" applyProtection="0">
      <protection locked="0"/>
    </xf>
    <xf numFmtId="0" fontId="274" fillId="0" borderId="27">
      <alignment horizontal="center" vertical="center"/>
    </xf>
    <xf numFmtId="271" fontId="49" fillId="0" borderId="75" applyFill="0" applyAlignment="0" applyProtection="0"/>
    <xf numFmtId="0" fontId="38" fillId="155" borderId="18">
      <alignment horizontal="centerContinuous" vertical="center"/>
    </xf>
    <xf numFmtId="0" fontId="275" fillId="0" borderId="0"/>
    <xf numFmtId="0" fontId="187" fillId="118" borderId="0" applyNumberFormat="0" applyBorder="0" applyProtection="0"/>
    <xf numFmtId="49" fontId="276" fillId="0" borderId="27">
      <alignment vertical="center"/>
    </xf>
    <xf numFmtId="0" fontId="5" fillId="0" borderId="0"/>
    <xf numFmtId="0" fontId="48" fillId="0" borderId="0" applyNumberFormat="0" applyFill="0" applyBorder="0" applyAlignment="0" applyProtection="0"/>
    <xf numFmtId="0" fontId="277" fillId="0" borderId="0" applyNumberFormat="0" applyFill="0" applyBorder="0" applyProtection="0"/>
    <xf numFmtId="0" fontId="277" fillId="0" borderId="0" applyNumberFormat="0" applyFill="0" applyBorder="0" applyProtection="0"/>
    <xf numFmtId="0" fontId="278" fillId="0" borderId="0" applyNumberFormat="0" applyFill="0" applyBorder="0" applyProtection="0"/>
    <xf numFmtId="0" fontId="278" fillId="0" borderId="0" applyNumberFormat="0" applyFill="0" applyBorder="0" applyProtection="0"/>
    <xf numFmtId="0" fontId="277" fillId="0" borderId="0" applyNumberFormat="0" applyFill="0" applyBorder="0" applyProtection="0"/>
    <xf numFmtId="0" fontId="277" fillId="0" borderId="0"/>
    <xf numFmtId="49" fontId="76" fillId="0" borderId="0" applyFill="0" applyBorder="0" applyAlignment="0"/>
    <xf numFmtId="0" fontId="5" fillId="0" borderId="0" applyFill="0" applyBorder="0" applyAlignment="0"/>
    <xf numFmtId="0" fontId="279" fillId="0" borderId="0" applyFill="0" applyBorder="0" applyAlignment="0"/>
    <xf numFmtId="0" fontId="5" fillId="0" borderId="0" applyNumberFormat="0" applyFont="0" applyFill="0" applyBorder="0" applyProtection="0">
      <alignment horizontal="right"/>
    </xf>
    <xf numFmtId="49" fontId="5" fillId="0" borderId="0"/>
    <xf numFmtId="0" fontId="28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81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>
      <alignment horizontal="left"/>
    </xf>
    <xf numFmtId="1" fontId="282" fillId="156" borderId="39">
      <alignment horizontal="center" vertical="center" wrapText="1"/>
    </xf>
    <xf numFmtId="1" fontId="282" fillId="156" borderId="39">
      <alignment horizontal="center" vertical="center" wrapText="1"/>
    </xf>
    <xf numFmtId="18" fontId="5" fillId="90" borderId="0" applyFont="0" applyFill="0" applyBorder="0" applyAlignment="0" applyProtection="0">
      <protection locked="0"/>
    </xf>
    <xf numFmtId="0" fontId="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40" fontId="283" fillId="0" borderId="0"/>
    <xf numFmtId="0" fontId="284" fillId="0" borderId="0" applyFill="0" applyBorder="0"/>
    <xf numFmtId="0" fontId="111" fillId="95" borderId="19" applyNumberFormat="0" applyProtection="0">
      <alignment horizontal="left" vertical="center"/>
    </xf>
    <xf numFmtId="0" fontId="285" fillId="0" borderId="0" applyNumberFormat="0" applyFill="0" applyBorder="0" applyAlignment="0" applyProtection="0"/>
    <xf numFmtId="0" fontId="5" fillId="0" borderId="0"/>
    <xf numFmtId="0" fontId="9" fillId="0" borderId="0" applyNumberFormat="0" applyFill="0" applyBorder="0" applyAlignment="0" applyProtection="0"/>
    <xf numFmtId="0" fontId="285" fillId="0" borderId="0" applyNumberFormat="0" applyFill="0" applyBorder="0" applyAlignment="0" applyProtection="0"/>
    <xf numFmtId="0" fontId="286" fillId="0" borderId="2" applyNumberFormat="0" applyFill="0" applyAlignment="0" applyProtection="0"/>
    <xf numFmtId="0" fontId="10" fillId="0" borderId="2" applyNumberFormat="0" applyFill="0" applyAlignment="0" applyProtection="0"/>
    <xf numFmtId="0" fontId="287" fillId="0" borderId="2" applyNumberFormat="0" applyFill="0" applyAlignment="0" applyProtection="0"/>
    <xf numFmtId="0" fontId="288" fillId="0" borderId="76" applyNumberFormat="0" applyFill="0" applyAlignment="0" applyProtection="0"/>
    <xf numFmtId="0" fontId="10" fillId="0" borderId="2" applyNumberFormat="0" applyFill="0" applyAlignment="0" applyProtection="0"/>
    <xf numFmtId="0" fontId="289" fillId="0" borderId="3" applyNumberFormat="0" applyFill="0" applyAlignment="0" applyProtection="0"/>
    <xf numFmtId="0" fontId="11" fillId="0" borderId="3" applyNumberFormat="0" applyFill="0" applyAlignment="0" applyProtection="0"/>
    <xf numFmtId="0" fontId="290" fillId="0" borderId="3" applyNumberFormat="0" applyFill="0" applyAlignment="0" applyProtection="0"/>
    <xf numFmtId="0" fontId="291" fillId="0" borderId="77" applyNumberFormat="0" applyFill="0" applyAlignment="0" applyProtection="0"/>
    <xf numFmtId="0" fontId="11" fillId="0" borderId="3" applyNumberFormat="0" applyFill="0" applyAlignment="0" applyProtection="0"/>
    <xf numFmtId="0" fontId="292" fillId="0" borderId="4" applyNumberFormat="0" applyFill="0" applyAlignment="0" applyProtection="0"/>
    <xf numFmtId="0" fontId="12" fillId="0" borderId="4" applyNumberFormat="0" applyFill="0" applyAlignment="0" applyProtection="0"/>
    <xf numFmtId="0" fontId="293" fillId="0" borderId="4" applyNumberFormat="0" applyFill="0" applyAlignment="0" applyProtection="0"/>
    <xf numFmtId="0" fontId="172" fillId="0" borderId="78" applyNumberFormat="0" applyFill="0" applyAlignment="0" applyProtection="0"/>
    <xf numFmtId="0" fontId="12" fillId="0" borderId="4" applyNumberFormat="0" applyFill="0" applyAlignment="0" applyProtection="0"/>
    <xf numFmtId="0" fontId="29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17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94" fillId="0" borderId="0">
      <alignment vertical="center"/>
    </xf>
    <xf numFmtId="0" fontId="5" fillId="0" borderId="0">
      <alignment horizontal="left"/>
    </xf>
    <xf numFmtId="0" fontId="295" fillId="0" borderId="0" applyFill="0" applyBorder="0" applyAlignment="0" applyProtection="0">
      <protection locked="0"/>
    </xf>
    <xf numFmtId="0" fontId="296" fillId="0" borderId="0" applyNumberFormat="0" applyBorder="0" applyAlignment="0">
      <alignment horizontal="right"/>
    </xf>
    <xf numFmtId="0" fontId="297" fillId="0" borderId="0">
      <alignment vertical="top" wrapText="1"/>
    </xf>
    <xf numFmtId="37" fontId="5" fillId="107" borderId="31">
      <alignment horizontal="right"/>
    </xf>
    <xf numFmtId="37" fontId="5" fillId="107" borderId="31">
      <alignment horizontal="right"/>
    </xf>
    <xf numFmtId="37" fontId="5" fillId="107" borderId="31">
      <alignment horizontal="right"/>
    </xf>
    <xf numFmtId="3" fontId="5" fillId="157" borderId="31"/>
    <xf numFmtId="0" fontId="278" fillId="0" borderId="0"/>
    <xf numFmtId="0" fontId="277" fillId="0" borderId="0"/>
    <xf numFmtId="201" fontId="187" fillId="158" borderId="0" applyNumberFormat="0" applyProtection="0"/>
    <xf numFmtId="0" fontId="298" fillId="0" borderId="10" applyNumberFormat="0" applyFill="0" applyAlignment="0" applyProtection="0"/>
    <xf numFmtId="0" fontId="23" fillId="0" borderId="10" applyNumberFormat="0" applyFill="0" applyAlignment="0" applyProtection="0"/>
    <xf numFmtId="0" fontId="299" fillId="0" borderId="10" applyNumberFormat="0" applyFill="0" applyAlignment="0" applyProtection="0"/>
    <xf numFmtId="0" fontId="146" fillId="0" borderId="50" applyNumberFormat="0" applyFill="0" applyAlignment="0" applyProtection="0"/>
    <xf numFmtId="0" fontId="23" fillId="0" borderId="10" applyNumberFormat="0" applyFill="0" applyAlignment="0" applyProtection="0"/>
    <xf numFmtId="0" fontId="146" fillId="0" borderId="50" applyNumberFormat="0" applyFill="0" applyAlignment="0" applyProtection="0"/>
    <xf numFmtId="0" fontId="146" fillId="0" borderId="50" applyNumberFormat="0" applyFill="0" applyAlignment="0" applyProtection="0"/>
    <xf numFmtId="0" fontId="300" fillId="0" borderId="27"/>
    <xf numFmtId="272" fontId="5" fillId="0" borderId="0" applyFont="0" applyFill="0" applyBorder="0" applyAlignment="0" applyProtection="0"/>
    <xf numFmtId="273" fontId="5" fillId="0" borderId="0" applyFont="0" applyFill="0" applyBorder="0" applyAlignment="0" applyProtection="0"/>
    <xf numFmtId="235" fontId="193" fillId="64" borderId="44" applyBorder="0">
      <protection locked="0"/>
    </xf>
    <xf numFmtId="0" fontId="285" fillId="0" borderId="0" applyNumberFormat="0" applyFill="0" applyBorder="0" applyAlignment="0" applyProtection="0"/>
    <xf numFmtId="0" fontId="288" fillId="0" borderId="76" applyNumberFormat="0" applyFill="0" applyAlignment="0" applyProtection="0"/>
    <xf numFmtId="0" fontId="291" fillId="0" borderId="77" applyNumberFormat="0" applyFill="0" applyAlignment="0" applyProtection="0"/>
    <xf numFmtId="0" fontId="172" fillId="0" borderId="78" applyNumberFormat="0" applyFill="0" applyAlignment="0" applyProtection="0"/>
    <xf numFmtId="0" fontId="172" fillId="0" borderId="0" applyNumberFormat="0" applyFill="0" applyBorder="0" applyAlignment="0" applyProtection="0"/>
    <xf numFmtId="0" fontId="261" fillId="109" borderId="0"/>
    <xf numFmtId="20" fontId="63" fillId="0" borderId="0"/>
    <xf numFmtId="0" fontId="187" fillId="118" borderId="0" applyNumberFormat="0" applyBorder="0" applyProtection="0"/>
    <xf numFmtId="0" fontId="301" fillId="0" borderId="0">
      <alignment horizontal="fill"/>
    </xf>
    <xf numFmtId="0" fontId="5" fillId="0" borderId="0" applyNumberFormat="0" applyFont="0" applyFill="0"/>
    <xf numFmtId="37" fontId="49" fillId="109" borderId="0" applyNumberFormat="0" applyBorder="0" applyAlignment="0" applyProtection="0"/>
    <xf numFmtId="37" fontId="49" fillId="0" borderId="0"/>
    <xf numFmtId="37" fontId="49" fillId="79" borderId="0" applyNumberFormat="0" applyBorder="0" applyAlignment="0" applyProtection="0"/>
    <xf numFmtId="3" fontId="5" fillId="0" borderId="79" applyProtection="0"/>
    <xf numFmtId="0" fontId="246" fillId="0" borderId="31" applyNumberFormat="0" applyAlignment="0">
      <alignment horizontal="left" vertical="top" wrapText="1"/>
      <protection locked="0"/>
    </xf>
    <xf numFmtId="0" fontId="246" fillId="0" borderId="31" applyNumberFormat="0" applyAlignment="0">
      <alignment horizontal="left" vertical="top" wrapText="1"/>
      <protection locked="0"/>
    </xf>
    <xf numFmtId="0" fontId="246" fillId="0" borderId="31" applyNumberFormat="0" applyAlignment="0">
      <alignment horizontal="left" vertical="top" wrapText="1"/>
      <protection locked="0"/>
    </xf>
    <xf numFmtId="0" fontId="302" fillId="0" borderId="0">
      <alignment vertical="top"/>
    </xf>
    <xf numFmtId="0" fontId="52" fillId="156" borderId="80">
      <alignment vertical="center"/>
    </xf>
    <xf numFmtId="0" fontId="52" fillId="156" borderId="81">
      <protection locked="0"/>
    </xf>
    <xf numFmtId="0" fontId="52" fillId="156" borderId="80">
      <alignment vertical="center"/>
    </xf>
    <xf numFmtId="274" fontId="5" fillId="0" borderId="0" applyFont="0" applyFill="0" applyBorder="0" applyAlignment="0" applyProtection="0"/>
    <xf numFmtId="196" fontId="303" fillId="0" borderId="0" applyFont="0" applyFill="0" applyBorder="0" applyAlignment="0" applyProtection="0"/>
    <xf numFmtId="200" fontId="5" fillId="0" borderId="0" applyFont="0" applyFill="0" applyBorder="0" applyAlignment="0" applyProtection="0"/>
    <xf numFmtId="49" fontId="48" fillId="90" borderId="82" applyFill="0" applyBorder="0">
      <alignment wrapText="1"/>
    </xf>
    <xf numFmtId="275" fontId="304" fillId="0" borderId="0" applyFill="0" applyBorder="0"/>
    <xf numFmtId="276" fontId="304" fillId="0" borderId="0" applyBorder="0">
      <alignment horizontal="right"/>
    </xf>
    <xf numFmtId="0" fontId="49" fillId="159" borderId="0" applyFill="0" applyBorder="0"/>
    <xf numFmtId="14" fontId="49" fillId="159" borderId="0" applyFill="0" applyBorder="0"/>
    <xf numFmtId="10" fontId="49" fillId="0" borderId="0" applyFill="0" applyBorder="0"/>
    <xf numFmtId="0" fontId="49" fillId="0" borderId="0" applyFill="0" applyBorder="0"/>
    <xf numFmtId="0" fontId="49" fillId="0" borderId="0" applyFill="0" applyBorder="0"/>
    <xf numFmtId="3" fontId="49" fillId="90" borderId="51" applyFill="0" applyBorder="0">
      <alignment wrapText="1"/>
    </xf>
    <xf numFmtId="0" fontId="48" fillId="90" borderId="0" applyFill="0" applyBorder="0"/>
    <xf numFmtId="0" fontId="48" fillId="90" borderId="0" applyFill="0" applyBorder="0">
      <alignment horizontal="center"/>
    </xf>
    <xf numFmtId="10" fontId="304" fillId="109" borderId="0" applyFill="0" applyBorder="0"/>
    <xf numFmtId="276" fontId="49" fillId="0" borderId="0" applyFill="0" applyBorder="0">
      <alignment horizontal="right"/>
    </xf>
    <xf numFmtId="49" fontId="48" fillId="90" borderId="83" applyFill="0" applyBorder="0"/>
    <xf numFmtId="49" fontId="49" fillId="0" borderId="0" applyFill="0" applyBorder="0"/>
    <xf numFmtId="0" fontId="49" fillId="90" borderId="0" applyFill="0" applyBorder="0"/>
    <xf numFmtId="0" fontId="49" fillId="159" borderId="0" applyFill="0" applyBorder="0"/>
    <xf numFmtId="277" fontId="48" fillId="90" borderId="0" applyFill="0" applyBorder="0"/>
    <xf numFmtId="276" fontId="49" fillId="0" borderId="0" applyFill="0" applyBorder="0">
      <alignment horizontal="right"/>
    </xf>
    <xf numFmtId="14" fontId="49" fillId="159" borderId="0" applyFill="0" applyBorder="0"/>
    <xf numFmtId="0" fontId="49" fillId="159" borderId="0" applyFont="0" applyBorder="0"/>
    <xf numFmtId="14" fontId="49" fillId="90" borderId="0" applyFill="0" applyBorder="0"/>
    <xf numFmtId="276" fontId="49" fillId="0" borderId="0" applyFill="0" applyBorder="0">
      <alignment horizontal="right"/>
    </xf>
    <xf numFmtId="10" fontId="49" fillId="90" borderId="0" applyFill="0" applyBorder="0"/>
    <xf numFmtId="0" fontId="49" fillId="0" borderId="0" applyFill="0" applyBorder="0"/>
    <xf numFmtId="0" fontId="49" fillId="90" borderId="0" applyFill="0" applyBorder="0">
      <alignment horizontal="left" indent="3"/>
    </xf>
    <xf numFmtId="0" fontId="49" fillId="90" borderId="0" applyFill="0" applyBorder="0"/>
    <xf numFmtId="0" fontId="49" fillId="90" borderId="0" applyFill="0" applyBorder="0"/>
    <xf numFmtId="0" fontId="49" fillId="90" borderId="0" applyFill="0" applyBorder="0">
      <alignment horizontal="right"/>
    </xf>
    <xf numFmtId="0" fontId="49" fillId="90" borderId="0" applyFill="0" applyBorder="0"/>
    <xf numFmtId="3" fontId="48" fillId="90" borderId="51" applyFill="0" applyBorder="0">
      <alignment horizontal="right" wrapText="1"/>
    </xf>
    <xf numFmtId="0" fontId="49" fillId="109" borderId="0" applyFill="0" applyBorder="0"/>
    <xf numFmtId="14" fontId="49" fillId="90" borderId="0" applyFill="0" applyBorder="0"/>
    <xf numFmtId="49" fontId="305" fillId="90" borderId="0" applyFill="0" applyBorder="0"/>
    <xf numFmtId="0" fontId="49" fillId="90" borderId="0" applyFill="0" applyBorder="0"/>
    <xf numFmtId="0" fontId="49" fillId="0" borderId="0" applyFill="0" applyBorder="0"/>
    <xf numFmtId="3" fontId="49" fillId="90" borderId="51" applyFill="0" applyBorder="0">
      <alignment wrapText="1"/>
    </xf>
    <xf numFmtId="49" fontId="48" fillId="90" borderId="83" applyFill="0" applyBorder="0"/>
    <xf numFmtId="0" fontId="49" fillId="0" borderId="0" applyBorder="0"/>
    <xf numFmtId="49" fontId="48" fillId="90" borderId="84" applyFill="0" applyBorder="0"/>
    <xf numFmtId="276" fontId="304" fillId="90" borderId="0" applyFill="0" applyBorder="0"/>
    <xf numFmtId="275" fontId="49" fillId="159" borderId="0" applyFill="0" applyBorder="0">
      <alignment horizontal="right"/>
    </xf>
    <xf numFmtId="275" fontId="304" fillId="90" borderId="0" applyFill="0" applyBorder="0"/>
    <xf numFmtId="276" fontId="49" fillId="90" borderId="0" applyFill="0" applyBorder="0"/>
    <xf numFmtId="275" fontId="49" fillId="109" borderId="0" applyFill="0" applyBorder="0"/>
    <xf numFmtId="276" fontId="49" fillId="159" borderId="0" applyFill="0" applyBorder="0">
      <alignment horizontal="right"/>
    </xf>
    <xf numFmtId="275" fontId="49" fillId="90" borderId="0" applyFill="0" applyBorder="0">
      <alignment horizontal="right"/>
    </xf>
    <xf numFmtId="0" fontId="49" fillId="90" borderId="51" applyFill="0" applyBorder="0"/>
    <xf numFmtId="3" fontId="49" fillId="90" borderId="51" applyFill="0" applyBorder="0">
      <alignment horizontal="right" wrapText="1"/>
    </xf>
    <xf numFmtId="0" fontId="48" fillId="0" borderId="0" applyBorder="0"/>
    <xf numFmtId="0" fontId="304" fillId="0" borderId="0" applyBorder="0">
      <alignment horizontal="left"/>
    </xf>
    <xf numFmtId="276" fontId="304" fillId="90" borderId="0" applyFill="0" applyBorder="0"/>
    <xf numFmtId="276" fontId="49" fillId="90" borderId="0" applyFill="0" applyBorder="0">
      <alignment horizontal="right"/>
    </xf>
    <xf numFmtId="275" fontId="49" fillId="0" borderId="0" applyFill="0" applyBorder="0"/>
    <xf numFmtId="276" fontId="49" fillId="90" borderId="0" applyFill="0" applyBorder="0">
      <alignment horizontal="right"/>
    </xf>
    <xf numFmtId="3" fontId="49" fillId="90" borderId="0" applyFill="0" applyBorder="0"/>
    <xf numFmtId="276" fontId="49" fillId="90" borderId="0" applyFill="0" applyBorder="0">
      <alignment horizontal="right"/>
    </xf>
    <xf numFmtId="276" fontId="49" fillId="159" borderId="0" applyFill="0" applyBorder="0">
      <alignment horizontal="right"/>
    </xf>
    <xf numFmtId="0" fontId="306" fillId="34" borderId="8" applyNumberFormat="0" applyAlignment="0" applyProtection="0"/>
    <xf numFmtId="0" fontId="20" fillId="34" borderId="8" applyNumberFormat="0" applyAlignment="0" applyProtection="0"/>
    <xf numFmtId="0" fontId="307" fillId="34" borderId="8" applyNumberFormat="0" applyAlignment="0" applyProtection="0"/>
    <xf numFmtId="0" fontId="107" fillId="94" borderId="38" applyNumberFormat="0" applyAlignment="0" applyProtection="0"/>
    <xf numFmtId="0" fontId="20" fillId="34" borderId="8" applyNumberFormat="0" applyAlignment="0" applyProtection="0"/>
    <xf numFmtId="0" fontId="106" fillId="0" borderId="37" applyNumberFormat="0" applyFill="0" applyAlignment="0" applyProtection="0"/>
    <xf numFmtId="1" fontId="308" fillId="0" borderId="51" applyNumberFormat="0" applyFill="0" applyAlignment="0" applyProtection="0">
      <alignment horizontal="left"/>
    </xf>
    <xf numFmtId="0" fontId="52" fillId="0" borderId="65">
      <alignment horizontal="center" vertical="center" wrapText="1"/>
    </xf>
    <xf numFmtId="0" fontId="45" fillId="160" borderId="31">
      <alignment horizontal="centerContinuous" wrapText="1"/>
    </xf>
    <xf numFmtId="0" fontId="45" fillId="160" borderId="31">
      <alignment horizontal="centerContinuous" wrapText="1"/>
    </xf>
    <xf numFmtId="0" fontId="45" fillId="160" borderId="31">
      <alignment horizontal="centerContinuous" wrapText="1"/>
    </xf>
    <xf numFmtId="2" fontId="114" fillId="0" borderId="0" applyFont="0" applyFill="0" applyBorder="0" applyAlignment="0" applyProtection="0"/>
    <xf numFmtId="278" fontId="132" fillId="0" borderId="0" applyFont="0" applyFill="0" applyBorder="0" applyAlignment="0" applyProtection="0"/>
    <xf numFmtId="279" fontId="132" fillId="0" borderId="0" applyFont="0" applyFill="0" applyBorder="0" applyAlignment="0" applyProtection="0"/>
    <xf numFmtId="196" fontId="43" fillId="0" borderId="0" applyFont="0" applyFill="0" applyBorder="0" applyAlignment="0" applyProtection="0"/>
    <xf numFmtId="183" fontId="43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198" fillId="0" borderId="0" applyFill="0" applyBorder="0" applyProtection="0"/>
    <xf numFmtId="0" fontId="83" fillId="0" borderId="0" applyNumberFormat="0" applyFill="0" applyBorder="0" applyAlignment="0" applyProtection="0"/>
    <xf numFmtId="37" fontId="49" fillId="0" borderId="0" applyNumberFormat="0" applyFont="0" applyFill="0" applyBorder="0" applyAlignment="0" applyProtection="0"/>
    <xf numFmtId="0" fontId="72" fillId="0" borderId="85"/>
    <xf numFmtId="0" fontId="5" fillId="0" borderId="34" applyBorder="0"/>
    <xf numFmtId="0" fontId="48" fillId="90" borderId="0" applyNumberFormat="0" applyFont="0" applyAlignment="0" applyProtection="0"/>
    <xf numFmtId="0" fontId="48" fillId="90" borderId="46" applyNumberFormat="0" applyFont="0" applyAlignment="0" applyProtection="0">
      <protection locked="0"/>
    </xf>
    <xf numFmtId="0" fontId="48" fillId="90" borderId="46" applyNumberFormat="0" applyFont="0" applyAlignment="0" applyProtection="0">
      <protection locked="0"/>
    </xf>
    <xf numFmtId="0" fontId="5" fillId="0" borderId="0" applyNumberFormat="0" applyFill="0" applyBorder="0" applyAlignment="0" applyProtection="0"/>
    <xf numFmtId="0" fontId="45" fillId="95" borderId="0" applyNumberFormat="0" applyBorder="0" applyProtection="0">
      <alignment horizontal="left"/>
    </xf>
    <xf numFmtId="0" fontId="41" fillId="0" borderId="0" applyNumberFormat="0" applyFont="0" applyFill="0" applyBorder="0" applyProtection="0">
      <alignment horizontal="center" vertical="center" wrapText="1"/>
    </xf>
    <xf numFmtId="203" fontId="5" fillId="0" borderId="0" applyFont="0" applyFill="0" applyBorder="0" applyProtection="0">
      <alignment horizontal="right"/>
    </xf>
    <xf numFmtId="253" fontId="5" fillId="0" borderId="0" applyFont="0" applyFill="0" applyBorder="0" applyAlignment="0" applyProtection="0"/>
    <xf numFmtId="0" fontId="45" fillId="161" borderId="0"/>
    <xf numFmtId="2" fontId="52" fillId="161" borderId="0" applyNumberFormat="0" applyFont="0" applyBorder="0" applyAlignment="0"/>
    <xf numFmtId="0" fontId="107" fillId="94" borderId="38" applyNumberFormat="0" applyAlignment="0" applyProtection="0"/>
    <xf numFmtId="0" fontId="195" fillId="0" borderId="86" applyNumberFormat="0" applyFill="0" applyBorder="0" applyAlignment="0" applyProtection="0"/>
    <xf numFmtId="0" fontId="195" fillId="0" borderId="86" applyNumberFormat="0" applyFill="0" applyBorder="0" applyAlignment="0" applyProtection="0"/>
    <xf numFmtId="1" fontId="309" fillId="0" borderId="0"/>
    <xf numFmtId="234" fontId="5" fillId="0" borderId="0" applyFont="0" applyFill="0" applyBorder="0" applyAlignment="0" applyProtection="0"/>
    <xf numFmtId="4" fontId="56" fillId="0" borderId="0" applyFont="0" applyFill="0" applyBorder="0" applyAlignment="0" applyProtection="0"/>
    <xf numFmtId="274" fontId="5" fillId="0" borderId="0" applyFont="0" applyFill="0" applyBorder="0" applyAlignment="0" applyProtection="0"/>
    <xf numFmtId="280" fontId="56" fillId="0" borderId="0" applyFont="0" applyFill="0" applyBorder="0" applyAlignment="0" applyProtection="0"/>
    <xf numFmtId="0" fontId="5" fillId="0" borderId="0"/>
    <xf numFmtId="0" fontId="310" fillId="0" borderId="0" applyFont="0" applyFill="0" applyBorder="0" applyAlignment="0" applyProtection="0"/>
    <xf numFmtId="0" fontId="49" fillId="0" borderId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311" fillId="0" borderId="0"/>
    <xf numFmtId="0" fontId="312" fillId="0" borderId="0"/>
    <xf numFmtId="234" fontId="54" fillId="0" borderId="0" applyFont="0" applyFill="0" applyBorder="0" applyAlignment="0" applyProtection="0"/>
    <xf numFmtId="194" fontId="54" fillId="0" borderId="0" applyFont="0" applyFill="0" applyBorder="0" applyAlignment="0" applyProtection="0"/>
    <xf numFmtId="210" fontId="313" fillId="0" borderId="0" applyFont="0" applyFill="0" applyBorder="0" applyAlignment="0" applyProtection="0"/>
    <xf numFmtId="212" fontId="313" fillId="0" borderId="0" applyFont="0" applyFill="0" applyBorder="0" applyAlignment="0" applyProtection="0"/>
    <xf numFmtId="234" fontId="312" fillId="0" borderId="0" applyFont="0" applyFill="0" applyBorder="0" applyAlignment="0" applyProtection="0"/>
    <xf numFmtId="194" fontId="312" fillId="0" borderId="0" applyFont="0" applyFill="0" applyBorder="0" applyAlignment="0" applyProtection="0"/>
    <xf numFmtId="0" fontId="314" fillId="0" borderId="0" applyNumberFormat="0" applyFill="0" applyBorder="0" applyAlignment="0" applyProtection="0">
      <alignment vertical="top"/>
      <protection locked="0"/>
    </xf>
    <xf numFmtId="0" fontId="209" fillId="0" borderId="0">
      <alignment vertical="center"/>
    </xf>
    <xf numFmtId="0" fontId="209" fillId="0" borderId="0"/>
    <xf numFmtId="0" fontId="315" fillId="0" borderId="0"/>
    <xf numFmtId="0" fontId="316" fillId="0" borderId="0">
      <alignment vertical="center"/>
    </xf>
    <xf numFmtId="172" fontId="312" fillId="0" borderId="0" applyFont="0" applyFill="0" applyBorder="0" applyAlignment="0" applyProtection="0"/>
    <xf numFmtId="196" fontId="54" fillId="0" borderId="0" applyFont="0" applyFill="0" applyBorder="0" applyAlignment="0" applyProtection="0"/>
    <xf numFmtId="281" fontId="312" fillId="0" borderId="0" applyFont="0" applyFill="0" applyBorder="0" applyAlignment="0" applyProtection="0"/>
    <xf numFmtId="196" fontId="313" fillId="0" borderId="0" applyFont="0" applyFill="0" applyBorder="0" applyAlignment="0" applyProtection="0"/>
    <xf numFmtId="183" fontId="313" fillId="0" borderId="0" applyFont="0" applyFill="0" applyBorder="0" applyAlignment="0" applyProtection="0"/>
    <xf numFmtId="0" fontId="317" fillId="0" borderId="0" applyNumberFormat="0" applyFill="0" applyBorder="0" applyAlignment="0" applyProtection="0">
      <alignment vertical="top"/>
      <protection locked="0"/>
    </xf>
    <xf numFmtId="0" fontId="178" fillId="0" borderId="0" applyNumberFormat="0" applyFill="0" applyBorder="0" applyAlignment="0" applyProtection="0">
      <alignment vertical="top"/>
      <protection locked="0"/>
    </xf>
    <xf numFmtId="0" fontId="318" fillId="0" borderId="0" applyNumberFormat="0" applyFill="0" applyBorder="0" applyAlignment="0" applyProtection="0">
      <alignment vertical="top"/>
      <protection locked="0"/>
    </xf>
  </cellStyleXfs>
  <cellXfs count="219">
    <xf numFmtId="0" fontId="0" fillId="0" borderId="0" xfId="0"/>
    <xf numFmtId="0" fontId="1" fillId="2" borderId="0" xfId="0" applyFont="1" applyFill="1" applyAlignment="1">
      <alignment horizontal="center"/>
    </xf>
    <xf numFmtId="9" fontId="0" fillId="0" borderId="0" xfId="0" applyNumberFormat="1"/>
    <xf numFmtId="164" fontId="0" fillId="0" borderId="0" xfId="0" applyNumberFormat="1"/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165" fontId="4" fillId="4" borderId="1" xfId="0" applyNumberFormat="1" applyFont="1" applyFill="1" applyBorder="1" applyAlignment="1">
      <alignment horizontal="center"/>
    </xf>
    <xf numFmtId="2" fontId="0" fillId="0" borderId="0" xfId="0" applyNumberFormat="1"/>
    <xf numFmtId="2" fontId="3" fillId="3" borderId="0" xfId="0" applyNumberFormat="1" applyFont="1" applyFill="1" applyAlignment="1">
      <alignment horizontal="center" vertical="center"/>
    </xf>
    <xf numFmtId="9" fontId="3" fillId="3" borderId="0" xfId="0" applyNumberFormat="1" applyFont="1" applyFill="1" applyAlignment="1">
      <alignment horizontal="center" vertical="center"/>
    </xf>
    <xf numFmtId="0" fontId="0" fillId="5" borderId="0" xfId="0" applyFill="1"/>
    <xf numFmtId="49" fontId="0" fillId="0" borderId="0" xfId="0" applyNumberFormat="1"/>
    <xf numFmtId="49" fontId="1" fillId="2" borderId="0" xfId="0" applyNumberFormat="1" applyFont="1" applyFill="1" applyAlignment="1">
      <alignment horizontal="center"/>
    </xf>
    <xf numFmtId="0" fontId="0" fillId="7" borderId="0" xfId="0" applyFill="1"/>
    <xf numFmtId="0" fontId="4" fillId="8" borderId="1" xfId="0" applyFont="1" applyFill="1" applyBorder="1" applyAlignment="1">
      <alignment horizontal="center"/>
    </xf>
    <xf numFmtId="165" fontId="4" fillId="8" borderId="1" xfId="0" applyNumberFormat="1" applyFont="1" applyFill="1" applyBorder="1" applyAlignment="1">
      <alignment horizontal="center"/>
    </xf>
    <xf numFmtId="9" fontId="0" fillId="7" borderId="0" xfId="0" applyNumberFormat="1" applyFill="1"/>
    <xf numFmtId="2" fontId="0" fillId="7" borderId="0" xfId="0" applyNumberFormat="1" applyFill="1"/>
    <xf numFmtId="0" fontId="0" fillId="9" borderId="0" xfId="0" applyFill="1"/>
    <xf numFmtId="0" fontId="4" fillId="10" borderId="1" xfId="0" applyFont="1" applyFill="1" applyBorder="1" applyAlignment="1">
      <alignment horizontal="center"/>
    </xf>
    <xf numFmtId="165" fontId="4" fillId="10" borderId="1" xfId="0" applyNumberFormat="1" applyFont="1" applyFill="1" applyBorder="1" applyAlignment="1">
      <alignment horizontal="center"/>
    </xf>
    <xf numFmtId="9" fontId="0" fillId="9" borderId="0" xfId="0" applyNumberFormat="1" applyFill="1"/>
    <xf numFmtId="2" fontId="0" fillId="9" borderId="0" xfId="0" applyNumberFormat="1" applyFill="1"/>
    <xf numFmtId="0" fontId="0" fillId="11" borderId="0" xfId="0" applyFill="1"/>
    <xf numFmtId="0" fontId="0" fillId="12" borderId="0" xfId="0" applyFill="1"/>
    <xf numFmtId="0" fontId="4" fillId="13" borderId="1" xfId="0" applyFont="1" applyFill="1" applyBorder="1" applyAlignment="1">
      <alignment horizontal="center"/>
    </xf>
    <xf numFmtId="165" fontId="4" fillId="13" borderId="1" xfId="0" applyNumberFormat="1" applyFont="1" applyFill="1" applyBorder="1" applyAlignment="1">
      <alignment horizontal="center"/>
    </xf>
    <xf numFmtId="9" fontId="0" fillId="12" borderId="0" xfId="0" applyNumberFormat="1" applyFill="1"/>
    <xf numFmtId="2" fontId="0" fillId="12" borderId="0" xfId="0" applyNumberFormat="1" applyFill="1"/>
    <xf numFmtId="0" fontId="0" fillId="14" borderId="0" xfId="0" applyFill="1"/>
    <xf numFmtId="0" fontId="4" fillId="15" borderId="1" xfId="0" applyFont="1" applyFill="1" applyBorder="1" applyAlignment="1">
      <alignment horizontal="center"/>
    </xf>
    <xf numFmtId="165" fontId="4" fillId="15" borderId="1" xfId="0" applyNumberFormat="1" applyFont="1" applyFill="1" applyBorder="1" applyAlignment="1">
      <alignment horizontal="center"/>
    </xf>
    <xf numFmtId="9" fontId="0" fillId="14" borderId="0" xfId="0" applyNumberFormat="1" applyFill="1"/>
    <xf numFmtId="2" fontId="0" fillId="14" borderId="0" xfId="0" applyNumberFormat="1" applyFill="1"/>
    <xf numFmtId="0" fontId="0" fillId="17" borderId="0" xfId="0" applyFill="1"/>
    <xf numFmtId="0" fontId="4" fillId="18" borderId="1" xfId="0" applyFont="1" applyFill="1" applyBorder="1" applyAlignment="1">
      <alignment horizontal="center"/>
    </xf>
    <xf numFmtId="165" fontId="4" fillId="18" borderId="1" xfId="0" applyNumberFormat="1" applyFont="1" applyFill="1" applyBorder="1" applyAlignment="1">
      <alignment horizontal="center"/>
    </xf>
    <xf numFmtId="9" fontId="0" fillId="17" borderId="0" xfId="0" applyNumberFormat="1" applyFill="1"/>
    <xf numFmtId="2" fontId="0" fillId="17" borderId="0" xfId="0" applyNumberFormat="1" applyFill="1"/>
    <xf numFmtId="0" fontId="0" fillId="19" borderId="0" xfId="0" applyFill="1"/>
    <xf numFmtId="0" fontId="4" fillId="20" borderId="1" xfId="0" applyFont="1" applyFill="1" applyBorder="1" applyAlignment="1">
      <alignment horizontal="center"/>
    </xf>
    <xf numFmtId="165" fontId="4" fillId="20" borderId="1" xfId="0" applyNumberFormat="1" applyFont="1" applyFill="1" applyBorder="1" applyAlignment="1">
      <alignment horizontal="center"/>
    </xf>
    <xf numFmtId="9" fontId="0" fillId="19" borderId="0" xfId="0" applyNumberFormat="1" applyFill="1"/>
    <xf numFmtId="2" fontId="0" fillId="19" borderId="0" xfId="0" applyNumberFormat="1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4" fillId="24" borderId="1" xfId="0" applyFont="1" applyFill="1" applyBorder="1" applyAlignment="1">
      <alignment horizontal="center"/>
    </xf>
    <xf numFmtId="165" fontId="4" fillId="24" borderId="1" xfId="0" applyNumberFormat="1" applyFont="1" applyFill="1" applyBorder="1" applyAlignment="1">
      <alignment horizontal="center"/>
    </xf>
    <xf numFmtId="9" fontId="0" fillId="23" borderId="0" xfId="0" applyNumberFormat="1" applyFill="1"/>
    <xf numFmtId="2" fontId="0" fillId="23" borderId="0" xfId="0" applyNumberFormat="1" applyFill="1"/>
    <xf numFmtId="0" fontId="0" fillId="0" borderId="0" xfId="0" applyAlignment="1">
      <alignment horizontal="center"/>
    </xf>
    <xf numFmtId="0" fontId="0" fillId="25" borderId="0" xfId="0" applyFill="1"/>
    <xf numFmtId="0" fontId="4" fillId="26" borderId="1" xfId="0" applyFont="1" applyFill="1" applyBorder="1" applyAlignment="1">
      <alignment horizontal="center"/>
    </xf>
    <xf numFmtId="165" fontId="4" fillId="26" borderId="1" xfId="0" applyNumberFormat="1" applyFont="1" applyFill="1" applyBorder="1" applyAlignment="1">
      <alignment horizontal="center"/>
    </xf>
    <xf numFmtId="9" fontId="0" fillId="25" borderId="0" xfId="0" applyNumberFormat="1" applyFill="1"/>
    <xf numFmtId="2" fontId="0" fillId="25" borderId="0" xfId="0" applyNumberFormat="1" applyFill="1"/>
    <xf numFmtId="0" fontId="0" fillId="27" borderId="0" xfId="0" applyFill="1"/>
    <xf numFmtId="0" fontId="4" fillId="28" borderId="1" xfId="0" applyFont="1" applyFill="1" applyBorder="1" applyAlignment="1">
      <alignment horizontal="center"/>
    </xf>
    <xf numFmtId="165" fontId="4" fillId="28" borderId="1" xfId="0" applyNumberFormat="1" applyFont="1" applyFill="1" applyBorder="1" applyAlignment="1">
      <alignment horizontal="center"/>
    </xf>
    <xf numFmtId="9" fontId="0" fillId="27" borderId="0" xfId="0" applyNumberFormat="1" applyFill="1"/>
    <xf numFmtId="2" fontId="0" fillId="27" borderId="0" xfId="0" applyNumberFormat="1" applyFill="1"/>
    <xf numFmtId="0" fontId="0" fillId="21" borderId="0" xfId="0" applyFont="1" applyFill="1"/>
    <xf numFmtId="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9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4" fillId="60" borderId="11" xfId="0" applyFont="1" applyFill="1" applyBorder="1" applyAlignment="1">
      <alignment horizontal="center" vertical="center"/>
    </xf>
    <xf numFmtId="0" fontId="24" fillId="60" borderId="0" xfId="0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5" borderId="11" xfId="0" applyFill="1" applyBorder="1" applyAlignment="1">
      <alignment horizontal="center" vertical="center"/>
    </xf>
    <xf numFmtId="4" fontId="28" fillId="0" borderId="0" xfId="0" applyNumberFormat="1" applyFont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4" fontId="0" fillId="0" borderId="11" xfId="0" applyNumberFormat="1" applyBorder="1" applyAlignment="1">
      <alignment horizontal="left" vertical="center"/>
    </xf>
    <xf numFmtId="4" fontId="0" fillId="16" borderId="11" xfId="0" applyNumberForma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5" borderId="12" xfId="0" applyFill="1" applyBorder="1" applyAlignment="1">
      <alignment horizontal="center" vertical="center" wrapText="1"/>
    </xf>
    <xf numFmtId="4" fontId="0" fillId="0" borderId="0" xfId="0" applyNumberFormat="1" applyAlignment="1">
      <alignment horizontal="left" vertical="center"/>
    </xf>
    <xf numFmtId="4" fontId="28" fillId="0" borderId="0" xfId="0" applyNumberFormat="1" applyFont="1" applyAlignment="1">
      <alignment horizontal="center" vertical="center"/>
    </xf>
    <xf numFmtId="0" fontId="0" fillId="5" borderId="11" xfId="0" applyFill="1" applyBorder="1" applyAlignment="1" applyProtection="1">
      <alignment horizontal="center" vertical="center" wrapText="1"/>
    </xf>
    <xf numFmtId="0" fontId="28" fillId="0" borderId="0" xfId="0" applyFont="1" applyBorder="1" applyAlignment="1">
      <alignment horizontal="left" vertical="center"/>
    </xf>
    <xf numFmtId="0" fontId="24" fillId="60" borderId="0" xfId="0" applyFont="1" applyFill="1" applyBorder="1" applyAlignment="1">
      <alignment horizontal="left" vertical="center"/>
    </xf>
    <xf numFmtId="0" fontId="24" fillId="60" borderId="0" xfId="0" applyFont="1" applyFill="1" applyBorder="1" applyAlignment="1">
      <alignment horizontal="center" vertical="center"/>
    </xf>
    <xf numFmtId="14" fontId="0" fillId="5" borderId="11" xfId="0" applyNumberFormat="1" applyFill="1" applyBorder="1" applyAlignment="1">
      <alignment horizontal="center" vertical="center"/>
    </xf>
    <xf numFmtId="164" fontId="0" fillId="16" borderId="11" xfId="0" applyNumberFormat="1" applyFill="1" applyBorder="1" applyAlignment="1">
      <alignment horizontal="center" vertical="center"/>
    </xf>
    <xf numFmtId="0" fontId="30" fillId="61" borderId="0" xfId="0" applyFont="1" applyFill="1" applyAlignment="1">
      <alignment horizontal="left" vertical="center"/>
    </xf>
    <xf numFmtId="0" fontId="30" fillId="61" borderId="0" xfId="0" applyFont="1" applyFill="1" applyAlignment="1">
      <alignment horizontal="center" vertical="center"/>
    </xf>
    <xf numFmtId="0" fontId="0" fillId="61" borderId="1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166" fontId="32" fillId="0" borderId="0" xfId="0" applyNumberFormat="1" applyFont="1" applyAlignment="1">
      <alignment horizontal="center" vertical="center"/>
    </xf>
    <xf numFmtId="0" fontId="24" fillId="60" borderId="11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67" fontId="27" fillId="6" borderId="0" xfId="0" applyNumberFormat="1" applyFont="1" applyFill="1" applyAlignment="1">
      <alignment horizontal="center" vertical="center"/>
    </xf>
    <xf numFmtId="0" fontId="0" fillId="62" borderId="11" xfId="0" applyFill="1" applyBorder="1" applyAlignment="1">
      <alignment horizontal="center" vertical="center"/>
    </xf>
    <xf numFmtId="0" fontId="0" fillId="62" borderId="12" xfId="0" applyFill="1" applyBorder="1" applyAlignment="1">
      <alignment horizontal="center" vertical="center"/>
    </xf>
    <xf numFmtId="0" fontId="0" fillId="62" borderId="11" xfId="0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33" fillId="0" borderId="0" xfId="4" applyAlignment="1" applyProtection="1"/>
    <xf numFmtId="0" fontId="30" fillId="0" borderId="11" xfId="0" applyFont="1" applyBorder="1" applyAlignment="1">
      <alignment horizontal="center" vertical="center"/>
    </xf>
    <xf numFmtId="0" fontId="28" fillId="16" borderId="21" xfId="0" applyFont="1" applyFill="1" applyBorder="1" applyAlignment="1">
      <alignment horizontal="center" vertical="center" wrapText="1"/>
    </xf>
    <xf numFmtId="0" fontId="34" fillId="16" borderId="11" xfId="0" applyFont="1" applyFill="1" applyBorder="1" applyAlignment="1">
      <alignment wrapText="1"/>
    </xf>
    <xf numFmtId="0" fontId="33" fillId="0" borderId="11" xfId="4" applyBorder="1" applyAlignment="1" applyProtection="1">
      <alignment horizontal="center" vertical="center" wrapText="1"/>
    </xf>
    <xf numFmtId="0" fontId="28" fillId="0" borderId="11" xfId="0" applyFont="1" applyBorder="1" applyAlignment="1">
      <alignment horizontal="center" vertical="center"/>
    </xf>
    <xf numFmtId="1" fontId="28" fillId="0" borderId="11" xfId="0" applyNumberFormat="1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34" fillId="0" borderId="0" xfId="0" applyFont="1" applyBorder="1" applyAlignment="1">
      <alignment wrapText="1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0" fontId="28" fillId="5" borderId="1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" fillId="63" borderId="0" xfId="0" applyFont="1" applyFill="1" applyAlignment="1">
      <alignment horizontal="left" vertical="center"/>
    </xf>
    <xf numFmtId="0" fontId="28" fillId="63" borderId="0" xfId="0" applyFont="1" applyFill="1" applyAlignment="1">
      <alignment horizontal="left" vertical="center"/>
    </xf>
    <xf numFmtId="0" fontId="28" fillId="63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" fontId="0" fillId="0" borderId="11" xfId="0" applyNumberFormat="1" applyBorder="1" applyAlignment="1">
      <alignment horizontal="center" vertical="center" wrapText="1"/>
    </xf>
    <xf numFmtId="0" fontId="0" fillId="5" borderId="11" xfId="0" applyFill="1" applyBorder="1" applyAlignment="1">
      <alignment horizontal="left" vertical="center" wrapText="1"/>
    </xf>
    <xf numFmtId="14" fontId="0" fillId="0" borderId="11" xfId="0" applyNumberFormat="1" applyBorder="1" applyAlignment="1">
      <alignment horizontal="center" vertical="center" wrapText="1"/>
    </xf>
    <xf numFmtId="0" fontId="35" fillId="0" borderId="0" xfId="0" applyFont="1"/>
    <xf numFmtId="0" fontId="0" fillId="99" borderId="0" xfId="0" applyFill="1"/>
    <xf numFmtId="0" fontId="4" fillId="162" borderId="1" xfId="0" applyFont="1" applyFill="1" applyBorder="1" applyAlignment="1">
      <alignment horizontal="center"/>
    </xf>
    <xf numFmtId="165" fontId="4" fillId="162" borderId="1" xfId="0" applyNumberFormat="1" applyFont="1" applyFill="1" applyBorder="1" applyAlignment="1">
      <alignment horizontal="center"/>
    </xf>
    <xf numFmtId="9" fontId="0" fillId="99" borderId="0" xfId="0" applyNumberFormat="1" applyFill="1"/>
    <xf numFmtId="2" fontId="0" fillId="99" borderId="0" xfId="0" applyNumberFormat="1" applyFill="1"/>
    <xf numFmtId="0" fontId="0" fillId="99" borderId="0" xfId="0" applyFont="1" applyFill="1"/>
    <xf numFmtId="0" fontId="7" fillId="162" borderId="1" xfId="0" applyFont="1" applyFill="1" applyBorder="1" applyAlignment="1">
      <alignment horizontal="center"/>
    </xf>
    <xf numFmtId="165" fontId="7" fillId="162" borderId="1" xfId="0" applyNumberFormat="1" applyFont="1" applyFill="1" applyBorder="1" applyAlignment="1">
      <alignment horizontal="center"/>
    </xf>
    <xf numFmtId="9" fontId="0" fillId="99" borderId="0" xfId="0" applyNumberFormat="1" applyFont="1" applyFill="1"/>
    <xf numFmtId="2" fontId="0" fillId="99" borderId="0" xfId="0" applyNumberFormat="1" applyFont="1" applyFill="1"/>
    <xf numFmtId="0" fontId="6" fillId="99" borderId="0" xfId="0" applyFont="1" applyFill="1"/>
    <xf numFmtId="1" fontId="0" fillId="5" borderId="11" xfId="0" applyNumberFormat="1" applyFill="1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0" fillId="0" borderId="31" xfId="0" applyBorder="1"/>
    <xf numFmtId="0" fontId="0" fillId="163" borderId="34" xfId="0" applyFill="1" applyBorder="1" applyAlignment="1">
      <alignment horizontal="center" wrapText="1"/>
    </xf>
    <xf numFmtId="0" fontId="0" fillId="27" borderId="0" xfId="0" applyFill="1" applyBorder="1" applyAlignment="1">
      <alignment horizontal="center" vertical="center"/>
    </xf>
    <xf numFmtId="0" fontId="0" fillId="163" borderId="31" xfId="0" applyFill="1" applyBorder="1" applyAlignment="1">
      <alignment horizontal="center" wrapText="1"/>
    </xf>
    <xf numFmtId="0" fontId="319" fillId="164" borderId="16" xfId="4" applyFont="1" applyFill="1" applyBorder="1" applyAlignment="1" applyProtection="1">
      <alignment horizontal="left" vertical="center" wrapText="1"/>
      <protection hidden="1"/>
    </xf>
    <xf numFmtId="0" fontId="6" fillId="164" borderId="0" xfId="0" applyFont="1" applyFill="1" applyBorder="1" applyAlignment="1" applyProtection="1">
      <alignment horizontal="center" vertical="center"/>
      <protection hidden="1"/>
    </xf>
    <xf numFmtId="0" fontId="6" fillId="164" borderId="0" xfId="0" applyFont="1" applyFill="1" applyBorder="1" applyAlignment="1" applyProtection="1">
      <alignment horizontal="left" vertical="center"/>
      <protection hidden="1"/>
    </xf>
    <xf numFmtId="0" fontId="0" fillId="5" borderId="88" xfId="0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33" fillId="0" borderId="92" xfId="4" applyBorder="1" applyAlignment="1" applyProtection="1">
      <alignment vertical="center"/>
    </xf>
    <xf numFmtId="0" fontId="33" fillId="0" borderId="90" xfId="4" applyBorder="1" applyAlignment="1" applyProtection="1">
      <alignment vertical="center"/>
    </xf>
    <xf numFmtId="0" fontId="28" fillId="165" borderId="21" xfId="0" applyFont="1" applyFill="1" applyBorder="1" applyAlignment="1">
      <alignment horizontal="center" vertical="center" wrapText="1"/>
    </xf>
    <xf numFmtId="0" fontId="28" fillId="166" borderId="21" xfId="0" applyFont="1" applyFill="1" applyBorder="1" applyAlignment="1">
      <alignment horizontal="center" vertical="center" wrapText="1"/>
    </xf>
    <xf numFmtId="0" fontId="28" fillId="6" borderId="21" xfId="0" applyFont="1" applyFill="1" applyBorder="1" applyAlignment="1">
      <alignment horizontal="center" vertical="center" wrapText="1"/>
    </xf>
    <xf numFmtId="0" fontId="28" fillId="167" borderId="21" xfId="0" applyFont="1" applyFill="1" applyBorder="1" applyAlignment="1">
      <alignment horizontal="center" vertical="center" wrapText="1"/>
    </xf>
    <xf numFmtId="0" fontId="28" fillId="168" borderId="21" xfId="0" applyFont="1" applyFill="1" applyBorder="1" applyAlignment="1">
      <alignment horizontal="center" vertical="center" wrapText="1"/>
    </xf>
    <xf numFmtId="0" fontId="28" fillId="23" borderId="21" xfId="0" applyFont="1" applyFill="1" applyBorder="1" applyAlignment="1">
      <alignment horizontal="center" vertical="center" wrapText="1"/>
    </xf>
    <xf numFmtId="0" fontId="28" fillId="169" borderId="21" xfId="0" applyFont="1" applyFill="1" applyBorder="1" applyAlignment="1">
      <alignment horizontal="center" vertical="center" wrapText="1"/>
    </xf>
    <xf numFmtId="0" fontId="28" fillId="170" borderId="21" xfId="0" applyFont="1" applyFill="1" applyBorder="1" applyAlignment="1">
      <alignment horizontal="center" vertical="center" wrapText="1"/>
    </xf>
    <xf numFmtId="0" fontId="28" fillId="171" borderId="21" xfId="0" applyFont="1" applyFill="1" applyBorder="1" applyAlignment="1">
      <alignment horizontal="center" vertical="center" wrapText="1"/>
    </xf>
    <xf numFmtId="0" fontId="23" fillId="16" borderId="11" xfId="0" applyFont="1" applyFill="1" applyBorder="1" applyAlignment="1">
      <alignment horizontal="center" vertical="center"/>
    </xf>
    <xf numFmtId="4" fontId="28" fillId="16" borderId="11" xfId="0" applyNumberFormat="1" applyFont="1" applyFill="1" applyBorder="1" applyAlignment="1">
      <alignment horizontal="center" vertical="center"/>
    </xf>
    <xf numFmtId="0" fontId="28" fillId="16" borderId="11" xfId="0" applyFont="1" applyFill="1" applyBorder="1" applyAlignment="1">
      <alignment horizontal="center" vertical="center"/>
    </xf>
    <xf numFmtId="0" fontId="0" fillId="5" borderId="11" xfId="0" applyFill="1" applyBorder="1" applyAlignment="1" applyProtection="1">
      <alignment horizontal="center" vertical="center"/>
    </xf>
    <xf numFmtId="0" fontId="28" fillId="0" borderId="51" xfId="0" applyFont="1" applyBorder="1" applyAlignment="1">
      <alignment vertical="center" wrapText="1"/>
    </xf>
    <xf numFmtId="0" fontId="31" fillId="163" borderId="31" xfId="0" applyFont="1" applyFill="1" applyBorder="1" applyAlignment="1">
      <alignment horizontal="center"/>
    </xf>
    <xf numFmtId="0" fontId="0" fillId="0" borderId="31" xfId="0" applyBorder="1" applyAlignment="1"/>
    <xf numFmtId="0" fontId="321" fillId="0" borderId="0" xfId="0" applyFont="1"/>
    <xf numFmtId="49" fontId="31" fillId="16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163" borderId="0" xfId="0" applyFill="1" applyAlignment="1">
      <alignment horizontal="center"/>
    </xf>
    <xf numFmtId="0" fontId="26" fillId="0" borderId="11" xfId="0" applyFont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17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29" fillId="0" borderId="19" xfId="0" applyFont="1" applyFill="1" applyBorder="1" applyAlignment="1">
      <alignment horizontal="center" vertical="center" wrapText="1"/>
    </xf>
    <xf numFmtId="0" fontId="29" fillId="0" borderId="20" xfId="0" applyFont="1" applyFill="1" applyBorder="1" applyAlignment="1">
      <alignment horizontal="center" vertical="center" wrapText="1"/>
    </xf>
    <xf numFmtId="0" fontId="30" fillId="61" borderId="0" xfId="0" applyFont="1" applyFill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0" xfId="0" applyFont="1" applyBorder="1" applyAlignment="1">
      <alignment horizontal="left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5" borderId="87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33" fillId="0" borderId="91" xfId="4" applyBorder="1" applyAlignment="1" applyProtection="1">
      <alignment horizontal="left" vertical="center"/>
    </xf>
    <xf numFmtId="0" fontId="33" fillId="0" borderId="89" xfId="4" applyBorder="1" applyAlignment="1" applyProtection="1">
      <alignment horizontal="left" vertical="center"/>
    </xf>
    <xf numFmtId="0" fontId="33" fillId="0" borderId="86" xfId="4" applyBorder="1" applyAlignment="1" applyProtection="1">
      <alignment horizontal="left" vertical="center"/>
    </xf>
    <xf numFmtId="0" fontId="0" fillId="62" borderId="12" xfId="0" applyFill="1" applyBorder="1" applyAlignment="1">
      <alignment horizontal="center" vertical="center"/>
    </xf>
    <xf numFmtId="0" fontId="0" fillId="62" borderId="21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3" fillId="5" borderId="13" xfId="0" applyFont="1" applyFill="1" applyBorder="1" applyAlignment="1">
      <alignment horizontal="center" vertical="top" wrapText="1"/>
    </xf>
    <xf numFmtId="0" fontId="23" fillId="5" borderId="15" xfId="0" applyFont="1" applyFill="1" applyBorder="1" applyAlignment="1">
      <alignment horizontal="center" vertical="top" wrapText="1"/>
    </xf>
    <xf numFmtId="0" fontId="23" fillId="5" borderId="16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0" fontId="23" fillId="5" borderId="16" xfId="0" applyFont="1" applyFill="1" applyBorder="1" applyAlignment="1">
      <alignment horizontal="center" vertical="top" wrapText="1"/>
    </xf>
    <xf numFmtId="0" fontId="23" fillId="5" borderId="17" xfId="0" applyFont="1" applyFill="1" applyBorder="1" applyAlignment="1">
      <alignment horizontal="center" vertical="top" wrapText="1"/>
    </xf>
    <xf numFmtId="0" fontId="23" fillId="5" borderId="18" xfId="0" applyFont="1" applyFill="1" applyBorder="1" applyAlignment="1">
      <alignment horizontal="center" vertical="top" wrapText="1"/>
    </xf>
    <xf numFmtId="0" fontId="23" fillId="5" borderId="20" xfId="0" applyFont="1" applyFill="1" applyBorder="1" applyAlignment="1">
      <alignment horizontal="center" vertical="top" wrapText="1"/>
    </xf>
  </cellXfs>
  <cellStyles count="6121">
    <cellStyle name="_x0004_" xfId="6"/>
    <cellStyle name=" 1" xfId="7"/>
    <cellStyle name=" Task]_x000a__x000a_TaskName=Scan At_x000a__x000a_TaskID=3_x000a__x000a_WorkstationName=SmarTone_x000a__x000a_LastExecuted=0_x000a__x000a_LastSt" xfId="8"/>
    <cellStyle name=" Task]_x000d__x000a_TaskName=Scan At_x000d__x000a_TaskID=3_x000d__x000a_WorkstationName=SmarTone_x000d__x000a_LastExecuted=0_x000d__x000a_LastSt" xfId="9"/>
    <cellStyle name=" Writer Import]_x000a__x000a_Display Dialog=No_x000a__x000a__x000a__x000a_[Horizontal Arrange]_x000a__x000a_Dimensions Interlocking=Yes_x000a__x000a_Sum Hierarchy=Yes_x000a__x000a_Generate" xfId="10"/>
    <cellStyle name=" Writer Import]_x000d__x000a_Display Dialog=No_x000d__x000a__x000d__x000a_[Horizontal Arrange]_x000d__x000a_Dimensions Interlocking=Yes_x000d__x000a_Sum Hierarchy=Yes_x000d__x000a_Generate" xfId="11"/>
    <cellStyle name="_x000a__x000a_JournalTemplate=C:\COMFO\CTALK\JOURSTD.TPL_x000a__x000a_LbStateAddress=3 3 0 251 1 89 2 311_x000a__x000a_LbStateJou" xfId="12"/>
    <cellStyle name="_x000a_shell=progma" xfId="13"/>
    <cellStyle name="_x0007__x000b_" xfId="14"/>
    <cellStyle name="_x000d__x000a_JournalTemplate=C:\COMFO\CTALK\JOURSTD.TPL_x000d__x000a_LbStateAddress=3 3 0 251 1 89 2 311_x000d__x000a_LbStateJou" xfId="15"/>
    <cellStyle name="#" xfId="16"/>
    <cellStyle name="$/mm" xfId="17"/>
    <cellStyle name="%" xfId="18"/>
    <cellStyle name="%_2009" xfId="19"/>
    <cellStyle name="%_2009 Q1F" xfId="20"/>
    <cellStyle name="%_2009 Q1F (2)" xfId="21"/>
    <cellStyle name="%_2009 Q1F (3)" xfId="22"/>
    <cellStyle name="%_2009 Q1F (4)" xfId="23"/>
    <cellStyle name="%_2009 Q1F_2009 Q1F (2)" xfId="24"/>
    <cellStyle name="%_2009 Q1F_2009 Q1F (2)_GO" xfId="25"/>
    <cellStyle name="%_2009 Q1F_2009 Q1F (4)" xfId="26"/>
    <cellStyle name="%_2009 Q1F_2009 Q1F (4)_GO" xfId="27"/>
    <cellStyle name="%_2009 Q1F_CAPEX  UPR" xfId="28"/>
    <cellStyle name="%_2009 Q1F_CAPEX BRE" xfId="29"/>
    <cellStyle name="%_2009 Q1F_CAPEX CVL" xfId="30"/>
    <cellStyle name="%_2009 Q1F_CAPEX NOR" xfId="31"/>
    <cellStyle name="%_2009 Q1F_CAPEX PDL" xfId="32"/>
    <cellStyle name="%_2009 Q1F_Données physique" xfId="33"/>
    <cellStyle name="%_2009 Q1F_GO" xfId="34"/>
    <cellStyle name="%_2009 Q1F_historique des KPI" xfId="35"/>
    <cellStyle name="%_2009 Q1F_MPG10" xfId="36"/>
    <cellStyle name="%_2009 Q1F_OUEST  MPG156" xfId="37"/>
    <cellStyle name="%_2009 Q1F_Q3F et BU10" xfId="38"/>
    <cellStyle name="%_2009 Q1F_Q3F et BU10_GO" xfId="39"/>
    <cellStyle name="%_2009_GO" xfId="40"/>
    <cellStyle name="%_Adresse_Site" xfId="41"/>
    <cellStyle name="%_Bloc_UI" xfId="42"/>
    <cellStyle name="%_Bon de Cdes groupées d'AM LTE" xfId="43"/>
    <cellStyle name="%_Bourgogne_LR" xfId="44"/>
    <cellStyle name="%_CAPEX  UPR" xfId="45"/>
    <cellStyle name="%_CAPEX  UPR_GO" xfId="46"/>
    <cellStyle name="%_CAPEX BRE" xfId="47"/>
    <cellStyle name="%_CAPEX BRE_GO" xfId="48"/>
    <cellStyle name="%_CAPEX CVL" xfId="49"/>
    <cellStyle name="%_CAPEX CVL_GO" xfId="50"/>
    <cellStyle name="%_CAPEX NOR" xfId="51"/>
    <cellStyle name="%_CAPEX NOR_GO" xfId="52"/>
    <cellStyle name="%_CAPEX PDL" xfId="53"/>
    <cellStyle name="%_CAPEX PDL_GO" xfId="54"/>
    <cellStyle name="%_Cde 3G" xfId="55"/>
    <cellStyle name="%_Commande" xfId="56"/>
    <cellStyle name="%_Données physique" xfId="57"/>
    <cellStyle name="%_Données physique_GO" xfId="58"/>
    <cellStyle name="%_Feuil1" xfId="59"/>
    <cellStyle name="%_Feuil1_1" xfId="60"/>
    <cellStyle name="%_Feuil1_GO" xfId="61"/>
    <cellStyle name="%_Feuil2" xfId="62"/>
    <cellStyle name="%_Feuil3" xfId="63"/>
    <cellStyle name="%_fichier suivi" xfId="64"/>
    <cellStyle name="%_GO" xfId="65"/>
    <cellStyle name="%_GO_1" xfId="66"/>
    <cellStyle name="%_GO_2" xfId="67"/>
    <cellStyle name="%_GO_3" xfId="68"/>
    <cellStyle name="%_historique des KPI" xfId="69"/>
    <cellStyle name="%_historique des KPI_GO" xfId="70"/>
    <cellStyle name="%_Liste complète LTE SN  SR 2013" xfId="71"/>
    <cellStyle name="%_LIVRABLE" xfId="72"/>
    <cellStyle name="%_MAGIC" xfId="73"/>
    <cellStyle name="%_Mensu et graphe" xfId="74"/>
    <cellStyle name="%_MPG10" xfId="75"/>
    <cellStyle name="%_MPG10_GO" xfId="76"/>
    <cellStyle name="%_OUEST  MPG156" xfId="77"/>
    <cellStyle name="%_OUEST  MPG156_GO" xfId="78"/>
    <cellStyle name="%_Q3F et BU10" xfId="79"/>
    <cellStyle name="%_Q3F et BU10_GO" xfId="80"/>
    <cellStyle name="%_Q3F et BU10_historique des KPI" xfId="81"/>
    <cellStyle name="%_Q3F09 et BU10" xfId="82"/>
    <cellStyle name="%_Q3F09 et BU10_GO" xfId="83"/>
    <cellStyle name="%_REPORTING PP_D GRIZAUT" xfId="84"/>
    <cellStyle name="%_Retour Etudes" xfId="85"/>
    <cellStyle name="%_Suivi" xfId="86"/>
    <cellStyle name="%_SUIVI CEM1" xfId="87"/>
    <cellStyle name="%_SUIVI CEM3" xfId="88"/>
    <cellStyle name="%_Suivi_Topo_3G" xfId="89"/>
    <cellStyle name="%_UPR" xfId="90"/>
    <cellStyle name="%_UPR_GO" xfId="91"/>
    <cellStyle name="%_Z" xfId="92"/>
    <cellStyle name="%L3 子表1标题" xfId="93"/>
    <cellStyle name="%L3 子表2表头" xfId="94"/>
    <cellStyle name="%L3 子表2表头 2" xfId="95"/>
    <cellStyle name="%L3 子表2表头 3" xfId="96"/>
    <cellStyle name="%L3 子表3描述单位层一" xfId="97"/>
    <cellStyle name="%L3 子表3描述单位层一 2" xfId="98"/>
    <cellStyle name="%L3 子表3描述单位层一 3" xfId="99"/>
    <cellStyle name="%L3 子表3描述单位层二" xfId="100"/>
    <cellStyle name="%L3 子表3描述单位层二 2" xfId="101"/>
    <cellStyle name="%L3 子表3描述单位层二 3" xfId="102"/>
    <cellStyle name="%L3 子表4数量层一" xfId="103"/>
    <cellStyle name="%L3 子表4数量层一 2" xfId="104"/>
    <cellStyle name="%L3 子表4数量层一 3" xfId="105"/>
    <cellStyle name="%L3 子表4数量层二" xfId="106"/>
    <cellStyle name="%L3 子表4数量层二 2" xfId="107"/>
    <cellStyle name="%L3 子表4数量层二 3" xfId="108"/>
    <cellStyle name="%L3 子表5金额层一" xfId="109"/>
    <cellStyle name="%L3 子表5金额层一 2" xfId="110"/>
    <cellStyle name="%L3 子表5金额层一 3" xfId="111"/>
    <cellStyle name="%L3 子表5金额层二" xfId="112"/>
    <cellStyle name="%L3 子表5金额层二 2" xfId="113"/>
    <cellStyle name="%L3 子表5金额层二 3" xfId="114"/>
    <cellStyle name="%L3 子表6汇总金额" xfId="115"/>
    <cellStyle name="%L3 子表6汇总金额 2" xfId="116"/>
    <cellStyle name="%L3 子表6汇总金额 3" xfId="117"/>
    <cellStyle name="*Input" xfId="118"/>
    <cellStyle name="??&amp;O?&amp;H?_x0008__x000f__x0007_?_x0007__x0001__x0001_" xfId="119"/>
    <cellStyle name="??&amp;O?&amp;H?_x0008_??_x0007__x0001__x0001_" xfId="120"/>
    <cellStyle name="??_??" xfId="121"/>
    <cellStyle name="?Q\?1@" xfId="122"/>
    <cellStyle name="_ OPEX ext par OPE" xfId="123"/>
    <cellStyle name="_&quot;SE&quot; TCO" xfId="124"/>
    <cellStyle name="_&quot;W&quot; TCO" xfId="125"/>
    <cellStyle name="__BEST_RFQ_simulated_03" xfId="126"/>
    <cellStyle name="_~9042938" xfId="127"/>
    <cellStyle name="_02) 101512 Mobitel Slovenia 27 06 06" xfId="128"/>
    <cellStyle name="_0500395 Optimisation node B V2 bordereaux des prix v5 avec rajout remise volume 650 sites" xfId="129"/>
    <cellStyle name="_060908_Exhibit B3c - Nokia OSS SW v3 6" xfId="130"/>
    <cellStyle name="_060908_Exhibit B3c - Nokia OSS SW v3 7" xfId="131"/>
    <cellStyle name="_2. CIRCUIT CORE" xfId="132"/>
    <cellStyle name="_2. Price Summary CO9 SIC 230 ed09" xfId="133"/>
    <cellStyle name="_2003 YR END DS1C EXPANSION_COSTS" xfId="134"/>
    <cellStyle name="_20050412_Care Services - Scenario 2656" xfId="135"/>
    <cellStyle name="_20050412_Care Services - Scenario 2656_bis" xfId="136"/>
    <cellStyle name="_2007 12 10 VoxMobile 1800_OSS added ZHO" xfId="137"/>
    <cellStyle name="_2007 12 11 VoxMobile 1800_OSS added ZHO v2" xfId="138"/>
    <cellStyle name="_2007 12 13 VoxMobile_OSS added ZHO v5" xfId="139"/>
    <cellStyle name="_20071210_ charge FO 2008 - UPR O (Réseau Structurant)" xfId="140"/>
    <cellStyle name="_2008 -01 BRE" xfId="141"/>
    <cellStyle name="_2008 -01 BRE_1" xfId="142"/>
    <cellStyle name="_2008 -01 BRE_1_GO" xfId="143"/>
    <cellStyle name="_2008 -01 CVL" xfId="144"/>
    <cellStyle name="_2008 -01 NOR" xfId="145"/>
    <cellStyle name="_2008 -01 PDL" xfId="146"/>
    <cellStyle name="_2008 -01 PDL_1" xfId="147"/>
    <cellStyle name="_2008 -01 PDL_1_GO" xfId="148"/>
    <cellStyle name="_2008 02 06 HWS depl v01" xfId="149"/>
    <cellStyle name="_2009 Q1F" xfId="150"/>
    <cellStyle name="_2009 Q1F (2)" xfId="151"/>
    <cellStyle name="_2009 Q1F_2009 Q1F" xfId="152"/>
    <cellStyle name="_2009 Q1F_2009 Q1F (2)" xfId="153"/>
    <cellStyle name="_2009 Q1F_2009 Q1F (4)" xfId="154"/>
    <cellStyle name="_2009 Q1F_CAPEX  UPR" xfId="155"/>
    <cellStyle name="_2009 Q1F_CAPEX  UPR_GO" xfId="156"/>
    <cellStyle name="_2009 Q1F_CAPEX BRE" xfId="157"/>
    <cellStyle name="_2009 Q1F_CAPEX BRE_GO" xfId="158"/>
    <cellStyle name="_2009 Q1F_CAPEX CVL" xfId="159"/>
    <cellStyle name="_2009 Q1F_CAPEX CVL_GO" xfId="160"/>
    <cellStyle name="_2009 Q1F_CAPEX NOR" xfId="161"/>
    <cellStyle name="_2009 Q1F_CAPEX NOR_GO" xfId="162"/>
    <cellStyle name="_2009 Q1F_CAPEX PDL" xfId="163"/>
    <cellStyle name="_2009 Q1F_CAPEX PDL_GO" xfId="164"/>
    <cellStyle name="_2009 Q1F_Données physique" xfId="165"/>
    <cellStyle name="_2009 Q1F_Données physique_GO" xfId="166"/>
    <cellStyle name="_2009 Q1F_historique des KPI" xfId="167"/>
    <cellStyle name="_2009 Q1F_historique des KPI_GO" xfId="168"/>
    <cellStyle name="_2009 Q1F_OUEST  MPG156" xfId="169"/>
    <cellStyle name="_2009 Q1F_OUEST  MPG156_GO" xfId="170"/>
    <cellStyle name="_2009 Q1F_Q3F et BU10" xfId="171"/>
    <cellStyle name="_2009-02-09 Product Strategy" xfId="172"/>
    <cellStyle name="_2G BSS HW comparison matrix_Steam 1_v1 12" xfId="173"/>
    <cellStyle name="_2G HW Maintenance" xfId="174"/>
    <cellStyle name="_2G Skill Center TCO 11132008 V3" xfId="175"/>
    <cellStyle name="_2G SME AP - Exhibit B2a (Huawei 20080516 V2)" xfId="176"/>
    <cellStyle name="_2G SW calculation_2009-08-18_PA4" xfId="177"/>
    <cellStyle name="_2G SW calculation_2009-08-27_PB1" xfId="178"/>
    <cellStyle name="_2G Swap and-or Refresh Proposals ONL- Antoine 06-07-22" xfId="179"/>
    <cellStyle name="_3.4 Exhibit B2b - UTRAN HW equipment v5 140906" xfId="180"/>
    <cellStyle name="_3.4 Exhibit B2b - UTRAN HW equipment v5 140906_OF SW phase 2 - Lot 14 PA6" xfId="181"/>
    <cellStyle name="_3.4 Exhibit B2b - UTRAN HW equipment v5 140906_SW Maintenance" xfId="182"/>
    <cellStyle name="_3.4 Exhibit B2b - UTRAN HW equipment v9 20032007" xfId="183"/>
    <cellStyle name="_3-3-1_Exhibit B2a-BSS HW-ESF_2010_vK_HEN" xfId="184"/>
    <cellStyle name="_3-3-1_Exhibit B2a-BSS HW-ESF_2010_vKv2" xfId="185"/>
    <cellStyle name="_3-3-1_Exhibit B2a-BSS HW-v0-ESF_E" xfId="186"/>
    <cellStyle name="_3-3-2_Exhibit B2b-UTRAN HW-ESF_2010_vL_HEN" xfId="187"/>
    <cellStyle name="_3-3-2_Exhibit B2b-UTRAN HW-ESF_2010_vLv2" xfId="188"/>
    <cellStyle name="_3-3-2_Exhibit B2b-UTRAN HW-ESF_2010_vLv4" xfId="189"/>
    <cellStyle name="_3-3-2_Exhibit B2b-UTRAN HW-ESF_vK" xfId="190"/>
    <cellStyle name="_3-3-2_Exhibit B2b-UTRAN HW-v0-ESF_D" xfId="191"/>
    <cellStyle name="_3-3-2_Exhibit B2b-UTRAN HW-v0-ESF_PJ01" xfId="192"/>
    <cellStyle name="_3-3-3_Exhibit B2c-OSS HW-ESF_vI" xfId="193"/>
    <cellStyle name="_3-3-3_Exhibit B2c-OSS HW-v0-ESF_2010_vJ" xfId="194"/>
    <cellStyle name="_3-3-5_Exhibit B3b-UTRAN SW-ESF_vE" xfId="195"/>
    <cellStyle name="_3-3-5_Exhibit B3b-UTRAN SW-v0-ESF_D_Feature weight vs caps" xfId="196"/>
    <cellStyle name="_3-3-5_Exhibit B3b-UTRAN SW-v0-ESF_D_withLinks" xfId="197"/>
    <cellStyle name="_3-3-6_Exhibit B3c-OSS SW-ESF_vE" xfId="198"/>
    <cellStyle name="_3-4-2_Exhibit B5-Support Services-ESF_vD" xfId="199"/>
    <cellStyle name="_3-4-3_Exhibit B6a-Local Support-ESF_vG" xfId="200"/>
    <cellStyle name="_3-4-4_Exhibit B6b-Centralized Support-ESF_vG" xfId="201"/>
    <cellStyle name="_3-5-4_Exhibit B10d-2G3G Image Networks-v0-ESF_G_PA07" xfId="202"/>
    <cellStyle name="_3G AP Manager" xfId="203"/>
    <cellStyle name="_3G HW Maintenance" xfId="204"/>
    <cellStyle name="_3G IN ODO Nominal Scenario" xfId="205"/>
    <cellStyle name="_3G Nokia Siemens" xfId="206"/>
    <cellStyle name="_3G Optim Costing analysis 2007.05.18" xfId="207"/>
    <cellStyle name="_3G Pricing - RDSRCS v15 DCH - SCENARIO - 20060929" xfId="208"/>
    <cellStyle name="_3G RFP MTS Armenia - NWP Costing vs 4 0" xfId="209"/>
    <cellStyle name="_3G SW calculation_2009-08-20_PA4" xfId="210"/>
    <cellStyle name="_3rd Party Support_Vivatel_Bulgaria" xfId="211"/>
    <cellStyle name="_5sec 10 Min Flexible Licencing 14 9 04 ed 1" xfId="212"/>
    <cellStyle name="_6-2_France - 2010-2020 swap - Lots 1 to 6 - 2G - Ericsson - revB" xfId="213"/>
    <cellStyle name="_6-3_France - 2010-2014 swap - Lots 7 to 9 - 3G - Ericsson - revB" xfId="214"/>
    <cellStyle name="_917" xfId="215"/>
    <cellStyle name="_ACTELIS" xfId="216"/>
    <cellStyle name="_ACTELIS_GO" xfId="217"/>
    <cellStyle name="_Additional out_batt_cab BOQ v1" xfId="218"/>
    <cellStyle name="_Alcatel - Annexe 2 Ref article 3G 2007 ORF V0.1" xfId="219"/>
    <cellStyle name="_ALLU" xfId="220"/>
    <cellStyle name="_Alpes nord" xfId="221"/>
    <cellStyle name="_Alpes sud" xfId="222"/>
    <cellStyle name="_ALU_2G3G_Divona Orange- Pricing Filev0" xfId="223"/>
    <cellStyle name="_ALU_app1_2G3G_Armenia - Pricing Answer File - v2 9d" xfId="224"/>
    <cellStyle name="_ALU_app1_2G3G_Armenia - Pricing Answer File - v2.9e" xfId="225"/>
    <cellStyle name="_ALU_app1_2G3G_Armenia - Pricing Answer File Scenario A - v4" xfId="226"/>
    <cellStyle name="_ALU_app1_2G3G_Armenia - Pricing Answer File_jb_ed1-test revRAed1" xfId="227"/>
    <cellStyle name="_ALU_app1_3G_Armenia - Pricing Answer File - v1" xfId="228"/>
    <cellStyle name="_ALU_RAN_2009_RFP_Exhibit B5 Support Services_v0" xfId="229"/>
    <cellStyle name="_ALU-ANNEX 01 Pricing Answer File Scenario 4" xfId="230"/>
    <cellStyle name="_AM CEM2" xfId="231"/>
    <cellStyle name="_AM Reporting CAPEX DIDR 2007 09 sept édition" xfId="232"/>
    <cellStyle name="_AM Reporting CAPEX DIDR 2007 10 oct (édition)" xfId="233"/>
    <cellStyle name="_AM Reporting CAPEX DIDR 2007 12 déc (édition)" xfId="234"/>
    <cellStyle name="_ANA 3.6" xfId="235"/>
    <cellStyle name="_ANA for Portnov" xfId="236"/>
    <cellStyle name="_Annex _ 2G pricing modified YJ" xfId="237"/>
    <cellStyle name="_Annex _ 2G pricing_v3 modified YJ" xfId="238"/>
    <cellStyle name="_Annex 1 - VOXmobile TCO pricing file -VO" xfId="239"/>
    <cellStyle name="_ANNEX 1 Pricing Answer File OPL 2G v300307" xfId="240"/>
    <cellStyle name="_Annex 1.6 - Inputs Swap OFR 2010 ERICSSON_v4" xfId="241"/>
    <cellStyle name="_Annexe 2 Alcatel 422208 Ref article 2007 ORF v15 28oct" xfId="242"/>
    <cellStyle name="_ANNULATIONS" xfId="243"/>
    <cellStyle name="_ANOMALIES" xfId="244"/>
    <cellStyle name="_Antennas configurations" xfId="245"/>
    <cellStyle name="_Anx 2 x Ref Articles 3G 2010 Ericsson - Template_v00" xfId="246"/>
    <cellStyle name="_Anx 2.x Ref Articles 3G 2010 Ericsson - Template_v00" xfId="247"/>
    <cellStyle name="_app2 - RFQ-BSS-UTRAN - DIVONA-ORANGE - Image Network inputs-V1" xfId="248"/>
    <cellStyle name="_App7_Ericsson_3G Image Networks - Jordan pricing files" xfId="249"/>
    <cellStyle name="_Appendix 1.2bis Care Price List draft V3.0" xfId="250"/>
    <cellStyle name="_Appendix 1_Ericsson_3G Image Networks - Jordan pricing files" xfId="251"/>
    <cellStyle name="_Appendix1_Huawei_TCO filev1" xfId="252"/>
    <cellStyle name="_Appendix2_Ericsson_Quotation file v2_IC - Ericsson PA1" xfId="253"/>
    <cellStyle name="_Archi  PMO" xfId="254"/>
    <cellStyle name="_Auvergne" xfId="255"/>
    <cellStyle name="_B PSC BSC G2 swap" xfId="256"/>
    <cellStyle name="_B10 rollout- RA 150908" xfId="257"/>
    <cellStyle name="_BASE CAPEX M par PJ" xfId="258"/>
    <cellStyle name="_BDC AN GRE CL" xfId="259"/>
    <cellStyle name="_BDC AN GRE CL ST" xfId="260"/>
    <cellStyle name="_BdC création TCM" xfId="261"/>
    <cellStyle name="_Besoin FO - S2 2008" xfId="262"/>
    <cellStyle name="_Besoin FO - S2 2008_GO" xfId="263"/>
    <cellStyle name="_Besoin FO - S2 2008_GO_LTE_MEST_0804" xfId="264"/>
    <cellStyle name="_Besoin FO - S2 2008_GO_SUIVI CEM3" xfId="265"/>
    <cellStyle name="_Besoin FO - S2 2008_SUIVI CEM3" xfId="266"/>
    <cellStyle name="_Besoins_IuB" xfId="267"/>
    <cellStyle name="_BForm tool ORF 3G Swap 05-06-2006 unbundled v2" xfId="268"/>
    <cellStyle name="_BG - Pricing Table - SFR" xfId="269"/>
    <cellStyle name="_BG Pricing" xfId="270"/>
    <cellStyle name="_BOM FOR EVALUATION - f Blank Format1(alam-1)" xfId="271"/>
    <cellStyle name="_Bon de Cdes groupées d'AM LTE" xfId="272"/>
    <cellStyle name="_Bon de commandes groupées d'AM " xfId="273"/>
    <cellStyle name="_Book1" xfId="274"/>
    <cellStyle name="_Book1_3-3-1_Exhibit B2a-BSS HW-ESF_2010_vKv2" xfId="275"/>
    <cellStyle name="_Book1_3-3-2_Exhibit B2b-UTRAN HW-ESF_2010_vLv2" xfId="276"/>
    <cellStyle name="_Book1_3-3-2_Exhibit B2b-UTRAN HW-ESF_2010_vLv4" xfId="277"/>
    <cellStyle name="_Book1_3-3-2_Exhibit B2b-UTRAN HW-ESF_vK" xfId="278"/>
    <cellStyle name="_Book1_ALU_2G3G_Divona Orange- Pricing Filev0" xfId="279"/>
    <cellStyle name="_Book1_Anx 2 x Ref Articles 3G 2010 Ericsson - Template_v00" xfId="280"/>
    <cellStyle name="_Book1_Anx 2.x Ref Articles 3G 2010 Ericsson - Template_v00" xfId="281"/>
    <cellStyle name="_Book1_OF 10-5070 Offre creation ZE France - Phase 1 - annexe 1 Rev D" xfId="282"/>
    <cellStyle name="_Book1_OF 10-5070 Offre creation ZE France - Phase 1 - annexe 1 Rev D complet" xfId="283"/>
    <cellStyle name="_Book1_OF 10-5070 Offre creation ZE France - Phase 1 - annexe 1 Rev PE4 complet - inside of" xfId="284"/>
    <cellStyle name="_Book1_OF 10-5070 Offre ZE SO - Phase 1 - complément Carmaux-Sud - annexe 1 Rev E" xfId="285"/>
    <cellStyle name="_Book1_OF 11-5035 Offre VAU sur ZE SO et ZE NE Armentières - Annexe 1 - Rev A" xfId="286"/>
    <cellStyle name="_Book1_Orange 3G FTK Armenia - NWP Offer draft vs 4 0" xfId="287"/>
    <cellStyle name="_Book1_Orange 3G FTK Armenia - NWP Offer draft vs 4 1" xfId="288"/>
    <cellStyle name="_Book1_PMS Cost and Resources Armenia_v3.1" xfId="289"/>
    <cellStyle name="_Book1_PMS Cost and Resources Armenia_v4" xfId="290"/>
    <cellStyle name="_Book1_Suivi discounts swap Ericsson PA2" xfId="291"/>
    <cellStyle name="_Book1_Swap inside" xfId="292"/>
    <cellStyle name="_Book2" xfId="293"/>
    <cellStyle name="_Book2_2008 11 27 BSS SSM version" xfId="294"/>
    <cellStyle name="_Book2_2008 11 27 UTRAN SSM version" xfId="295"/>
    <cellStyle name="_Book2_3-3-1_Exhibit B2a-BSS HW-ESF_2010_vKv2" xfId="296"/>
    <cellStyle name="_Book2_3-3-2_Exhibit B2b-UTRAN HW-ESF_2010_vLv2" xfId="297"/>
    <cellStyle name="_Book2_3-3-2_Exhibit B2b-UTRAN HW-ESF_2010_vLv4" xfId="298"/>
    <cellStyle name="_Book2_3-3-2_Exhibit B2b-UTRAN HW-ESF_vK" xfId="299"/>
    <cellStyle name="_Book2_ALU_2G3G_Divona Orange- Pricing Filev0" xfId="300"/>
    <cellStyle name="_Book2_AM_Armenie_2G-Scenario1_v1.1" xfId="301"/>
    <cellStyle name="_Book2_AM_Armenie_2G-Scenario2_v1.1" xfId="302"/>
    <cellStyle name="_Book2_AM_Armenie_3G-Scenario1_v1.1" xfId="303"/>
    <cellStyle name="_Book2_AM_Armenie_3G-Scenario2_v1.1" xfId="304"/>
    <cellStyle name="_Book2_Anx 2 x Ref Articles 3G 2010 Ericsson - Template_v00" xfId="305"/>
    <cellStyle name="_Book2_Anx 2.x Ref Articles 3G 2010 Ericsson - Template_v00" xfId="306"/>
    <cellStyle name="_Book2_OF 10-5070 Offre creation ZE France - Phase 1 - annexe 1 Rev D" xfId="307"/>
    <cellStyle name="_Book2_OF 10-5070 Offre creation ZE France - Phase 1 - annexe 1 Rev D complet" xfId="308"/>
    <cellStyle name="_Book2_OF 10-5070 Offre creation ZE France - Phase 1 - annexe 1 Rev PE4 complet - inside of" xfId="309"/>
    <cellStyle name="_Book2_OF 10-5070 Offre ZE SO - Phase 1 - complément Carmaux-Sud - annexe 1 Rev E" xfId="310"/>
    <cellStyle name="_Book2_OF 11-5035 Offre VAU sur ZE SO et ZE NE Armentières - Annexe 1 - Rev A" xfId="311"/>
    <cellStyle name="_Book2_Suivi discounts swap Ericsson PA2" xfId="312"/>
    <cellStyle name="_Book2_Swap inside" xfId="313"/>
    <cellStyle name="_BOQ 2G3G TEMP" xfId="314"/>
    <cellStyle name="_BOQ all lots" xfId="315"/>
    <cellStyle name="_BOQ all lots_1" xfId="316"/>
    <cellStyle name="_BoQ IMS AS from Alessandra + SW Price AS" xfId="317"/>
    <cellStyle name="_Bordereau 2G&amp;3G -Draft - RevPRA2-06122010" xfId="318"/>
    <cellStyle name="_Bourgogne - Franche comté" xfId="319"/>
    <cellStyle name="_Bourgogne_LR" xfId="320"/>
    <cellStyle name="_BR MAQUETTE DPPR FIXE CAPEX Q3F-2010v5 (IdF 090909) (2)" xfId="321"/>
    <cellStyle name="_BSC counts" xfId="322"/>
    <cellStyle name="_BSC V9R8(with TC,PCU)" xfId="323"/>
    <cellStyle name="_BSC(TC,PCU Embedded)" xfId="324"/>
    <cellStyle name="_BSS internal TCO + configurations v4" xfId="325"/>
    <cellStyle name="_BSS internal TCO + configurations v5" xfId="326"/>
    <cellStyle name="_BSS pricing Vivatel v18 adc south customer" xfId="327"/>
    <cellStyle name="_BSS Tus Mobil services V1" xfId="328"/>
    <cellStyle name="_BSS Unit Prices for FT_EM_Afilliates_2007-05-21_FTamended07_04_08" xfId="329"/>
    <cellStyle name="_BSS_CSC" xfId="330"/>
    <cellStyle name="_BSW - IMS+5.0_IRP,MAP+SFR" xfId="331"/>
    <cellStyle name="_BTS inputs" xfId="332"/>
    <cellStyle name="_BTS power consumption (4)" xfId="333"/>
    <cellStyle name="_BTS3012_QTRU" xfId="334"/>
    <cellStyle name="_BU09 version définitive" xfId="335"/>
    <cellStyle name="_Bud 2009" xfId="336"/>
    <cellStyle name="_BUDGET 2009 initial" xfId="337"/>
    <cellStyle name="_BUDGET 2009 initial_1" xfId="338"/>
    <cellStyle name="_BUDGET 2009 initial_1_GO" xfId="339"/>
    <cellStyle name="_BUDGET 2009 initial_GO" xfId="340"/>
    <cellStyle name="_BUDGET 2009 initial_GO_LTE_MEST_0804" xfId="341"/>
    <cellStyle name="_BUDGET 2009 initial_GO_SUIVI CEM3" xfId="342"/>
    <cellStyle name="_BUDGET 2009 initial_SUIVI CEM3" xfId="343"/>
    <cellStyle name="_Budget_proforma09_V8" xfId="344"/>
    <cellStyle name="_budgetEFF2008GRC2311" xfId="345"/>
    <cellStyle name="_C1 2 03 Exhibit B2a BSS HW Equipment RevRv3" xfId="346"/>
    <cellStyle name="_C1 2 04 Exhibit B2b UTRAN HW Equipment Rev Pv5" xfId="347"/>
    <cellStyle name="_C1 2 04 Exhibit B2b UTRAN HW Equipment Rev Q" xfId="348"/>
    <cellStyle name="_CA" xfId="349"/>
    <cellStyle name="_calcul prix flex_July07" xfId="350"/>
    <cellStyle name="_CALCUL PROVISION TDF MARS" xfId="351"/>
    <cellStyle name="_Calculs + LoM Presence IMC" xfId="352"/>
    <cellStyle name="_Cameroon_CI_Quotations_v15 adc" xfId="353"/>
    <cellStyle name="_CAPEX" xfId="354"/>
    <cellStyle name="_CAPEX  UPR" xfId="355"/>
    <cellStyle name="_CAPEX  UPR_GO" xfId="356"/>
    <cellStyle name="_CAPEX BRE" xfId="357"/>
    <cellStyle name="_CAPEX BRE_1" xfId="358"/>
    <cellStyle name="_CAPEX BRE_GO" xfId="359"/>
    <cellStyle name="_CAPEX CVL" xfId="360"/>
    <cellStyle name="_CAPEX CVL_1" xfId="361"/>
    <cellStyle name="_CAPEX CVL_GO" xfId="362"/>
    <cellStyle name="_CAPEX NOR" xfId="363"/>
    <cellStyle name="_CAPEX NOR_1" xfId="364"/>
    <cellStyle name="_CAPEX NOR_GO" xfId="365"/>
    <cellStyle name="_Capex NSFP 2009-2011 v050908 diff" xfId="366"/>
    <cellStyle name="_CAPEX PDL" xfId="367"/>
    <cellStyle name="_CAPEX PDL_1" xfId="368"/>
    <cellStyle name="_CAPEX PDL_GO" xfId="369"/>
    <cellStyle name="_CAPEX_OPEX_BPv1_2007_v3 (4)" xfId="370"/>
    <cellStyle name="_Caraibes" xfId="371"/>
    <cellStyle name="_Caraibes_GO" xfId="372"/>
    <cellStyle name="_Care Master" xfId="373"/>
    <cellStyle name="_Catalog ngHLR" xfId="374"/>
    <cellStyle name="_Cde 3G" xfId="375"/>
    <cellStyle name="_Cde 3G_1" xfId="376"/>
    <cellStyle name="_CEM1LYON030512" xfId="377"/>
    <cellStyle name="_cette_année" xfId="378"/>
    <cellStyle name="_CFO" xfId="379"/>
    <cellStyle name="_CFO_Oct 1" xfId="380"/>
    <cellStyle name="_CFO_Oct 8" xfId="381"/>
    <cellStyle name="_CFO-LI" xfId="382"/>
    <cellStyle name="_CFO-LI_1" xfId="383"/>
    <cellStyle name="_CFO-LI_2" xfId="384"/>
    <cellStyle name="_CFO-SI" xfId="385"/>
    <cellStyle name="_Chargement pr Commande Ouverte" xfId="386"/>
    <cellStyle name="_CL Cost Mobitel Slovinia Sc1-NEW v1 (2)" xfId="387"/>
    <cellStyle name="_CL Cost Mobitel Slovinia Sc2-NEW + Swap v1" xfId="388"/>
    <cellStyle name="_CL Cost RDS-RCS-Romania v1 - MY VERSION" xfId="389"/>
    <cellStyle name="_CL Cost RDS-RCS-Romania v3" xfId="390"/>
    <cellStyle name="_Classeur1" xfId="391"/>
    <cellStyle name="_Classeur1_1" xfId="392"/>
    <cellStyle name="_Classeur2" xfId="393"/>
    <cellStyle name="_Classeur3" xfId="394"/>
    <cellStyle name="_Classeur3_1" xfId="395"/>
    <cellStyle name="_Classeur4 (version 2)" xfId="396"/>
    <cellStyle name="_Classeur5" xfId="397"/>
    <cellStyle name="_Classeur7" xfId="398"/>
    <cellStyle name="_Config Cost Breakdown OFR Lot 2" xfId="399"/>
    <cellStyle name="_Config Cost Breakdown OFR Lot 3&amp;4" xfId="400"/>
    <cellStyle name="_Consultation IMS - Section 10 - TCO Lots 1 à 3 v3 _ERa" xfId="401"/>
    <cellStyle name="_Convert" xfId="402"/>
    <cellStyle name="_Copy of Vivatel Bulgaria BSS SWAP_Services SOUTH ver1 0" xfId="403"/>
    <cellStyle name="_cost study - round3 v4" xfId="404"/>
    <cellStyle name="_cost study - round4 v2" xfId="405"/>
    <cellStyle name="_cost synt V2" xfId="406"/>
    <cellStyle name="_Cost4.1 - Pricing for mirror networks (final v2.1)-AlcatelAnswer_ed1" xfId="407"/>
    <cellStyle name="_Costing Annexe 4 4 GoldenCluster v0.6" xfId="408"/>
    <cellStyle name="_Cover" xfId="409"/>
    <cellStyle name="_CS feature add offer RCSRDS KBo 070510 v10" xfId="410"/>
    <cellStyle name="_CU" xfId="411"/>
    <cellStyle name="_CU FTTH global" xfId="412"/>
    <cellStyle name="_CUS et LOGT" xfId="413"/>
    <cellStyle name="_CUS et LOGT_1" xfId="414"/>
    <cellStyle name="_Customer format file" xfId="415"/>
    <cellStyle name="_Cute input v4" xfId="416"/>
    <cellStyle name="_data" xfId="417"/>
    <cellStyle name="_database" xfId="418"/>
    <cellStyle name="_Delta scenarios limit-extend_20100129 (3)" xfId="419"/>
    <cellStyle name="_Delta scenarios limit-extend_20100201" xfId="420"/>
    <cellStyle name="_Detailed_Build_Calculation_VDF_MPM-CSDM_2007-06-06" xfId="421"/>
    <cellStyle name="_Dimensioning Draft 2" xfId="422"/>
    <cellStyle name="_Dominicana pricing appendix" xfId="423"/>
    <cellStyle name="_Données 2" xfId="424"/>
    <cellStyle name="_EMDB Kenya (2)" xfId="425"/>
    <cellStyle name="_equipment list" xfId="426"/>
    <cellStyle name="_Ericsson_2G3G_Divona Orange - Pricing Answer Filev0" xfId="427"/>
    <cellStyle name="_Eval prix réseau SAS 160306 versionC" xfId="428"/>
    <cellStyle name="_Eval prix réseau version SAS 240306 version E-bis" xfId="429"/>
    <cellStyle name="_EvolBudget" xfId="430"/>
    <cellStyle name="_Exh_B_B5_serv_unit_V1.7" xfId="431"/>
    <cellStyle name="_Exh_B3_Maint_TS_Centr_Alc_060721_V1_15" xfId="432"/>
    <cellStyle name="_Exh_B4_Maint_Repair_swap_Alc_060725_VALID_V1_11" xfId="433"/>
    <cellStyle name="_Exhibit 1 Pricing List 12 04 05" xfId="434"/>
    <cellStyle name="_Exhibit B10a - Image Networks inputs - Alcatel-Lucent - v2" xfId="435"/>
    <cellStyle name="_Exhibit B10b - 2G Image Networks - Alcatel-Lucent - v1 RA ed1" xfId="436"/>
    <cellStyle name="_Exhibit B10c - 3G Image Networks - Alcatel-Lucent - v1" xfId="437"/>
    <cellStyle name="_Exhibit B10c - 3G Image Networks - Alcatel-Lucent - v2.4" xfId="438"/>
    <cellStyle name="_Exhibit B10d - 2G3G Image Networks - Alcatel-Lucent - v2.1 RAa1" xfId="439"/>
    <cellStyle name="_Exhibit B10d - 2G3G Image Networks - Alcatel-Lucent - v2.3" xfId="440"/>
    <cellStyle name="_Exhibit B2 - Maintenance Alcatel - Local Support pricelist - vf" xfId="441"/>
    <cellStyle name="_Exhibit B2a - BSS HW - Ericsson - v0_OnGoing_Giorgio PA01" xfId="442"/>
    <cellStyle name="_Exhibit B2a - BSS HW CORPORATE v2009 NEW bis" xfId="443"/>
    <cellStyle name="_Exhibit B2a - BSS HW CORPORATE v2009 NEW ter" xfId="444"/>
    <cellStyle name="_Exhibit B2a - BSS HW CORPORATE v24 PROPOSAL" xfId="445"/>
    <cellStyle name="_Exhibit B2a - BSS HW Equipment ALU - draft" xfId="446"/>
    <cellStyle name="_Exhibit B2a - BSS HW Equipment Ericsson - draft v1" xfId="447"/>
    <cellStyle name="_Exhibit B2a - BSS HW Equipment Ericsson - draft v1_3G" xfId="448"/>
    <cellStyle name="_Exhibit B2a - BSS HW Equipment Ericsson - draft v1_Appendix1_Huawei_TCO filev1" xfId="449"/>
    <cellStyle name="_Exhibit B2a - BSS HW Equipment Ericsson - draft v1_Appendix1_TCO filev1" xfId="450"/>
    <cellStyle name="_Exhibit B2a - BSS HW Equipment Ericsson - draft v1_Appendix2_Ericsson_Quotation file v2_IC - Ericsson PA1" xfId="451"/>
    <cellStyle name="_Exhibit B2a - BSS HW Equipment Ericsson - draft v1_BTS3900C and BTS3900E" xfId="452"/>
    <cellStyle name="_Exhibit B2a - BSS HW Equipment Ericsson - draft v1_Exhibit B2a - BSS HW - Huawei - v1.0" xfId="453"/>
    <cellStyle name="_Exhibit B2a - BSS HW Equipment Ericsson - draft v1_Exhibit B2a - BSS HW - Huawei - v2.5" xfId="454"/>
    <cellStyle name="_Exhibit B2a - BSS HW Equipment Ericsson - draft v1_Exhibit B2b - UTRAN HW - Huawe_v2.13" xfId="455"/>
    <cellStyle name="_Exhibit B2a - BSS HW Equipment Ericsson - draft v1_Exhibit B2b - UTRAN HW - Huawei - v2.3" xfId="456"/>
    <cellStyle name="_Exhibit B2a - BSS HW equipment v04032008" xfId="457"/>
    <cellStyle name="_Exhibit B2a - BSS HW equipment v07162008" xfId="458"/>
    <cellStyle name="_Exhibit B2a - BSS HW equipment v10162008" xfId="459"/>
    <cellStyle name="_Exhibit B2a - BSS HW equipment v10162008 (2)" xfId="460"/>
    <cellStyle name="_Exhibit B2a - BSS HW equipment v10312008" xfId="461"/>
    <cellStyle name="_Exhibit B2a - BSS HW equipment v11042008" xfId="462"/>
    <cellStyle name="_Exhibit B2a - BSS HW v12.2 CORPORATE v2009" xfId="463"/>
    <cellStyle name="_Exhibit B2a - BSS HW_v11.1 CORPORATE 220208" xfId="464"/>
    <cellStyle name="_Exhibit B2a - BSS HW_v5.6NEW 261206" xfId="465"/>
    <cellStyle name="_Exhibit B2b - UTRAN HW equipment v07162008" xfId="466"/>
    <cellStyle name="_Exhibit B2b - UTRAN HW equipment v10012008" xfId="467"/>
    <cellStyle name="_Exhibit B2b - UTRAN HW equipment v24 - YJ" xfId="468"/>
    <cellStyle name="_Exhibit B2b - UTRAN HW_ v6 5-" xfId="469"/>
    <cellStyle name="_Exhibit B2c - OSS HW - Alcatel-Lucent - OMC_M4000 v2" xfId="470"/>
    <cellStyle name="_Exhibit B2c - OSS HW - Alcatel-Lucent - v0 revRA" xfId="471"/>
    <cellStyle name="_Exhibit B2c - OSS HW - Ericsson v0_OnGoing_Giorgio PA01" xfId="472"/>
    <cellStyle name="_Exhibit B3a - BSS SW - Alcatel-Lucent - v0 2revRA" xfId="473"/>
    <cellStyle name="_Exhibit B3a - Ericsson - BSS SW v0" xfId="474"/>
    <cellStyle name="_Exhibit B3b - UTRAN SW v07162008" xfId="475"/>
    <cellStyle name="_Exhibit B3b - UTRAN SW v11212008" xfId="476"/>
    <cellStyle name="_Exhibit B3b - UTRAN SW v14112007" xfId="477"/>
    <cellStyle name="_Exhibit B3c - OSS SW v07162008" xfId="478"/>
    <cellStyle name="_Exhibit B4 - IC Services - Alcatel-Lucent - v8" xfId="479"/>
    <cellStyle name="_Exhibit B5 - Support Services - Alcatel-Lucent - v0" xfId="480"/>
    <cellStyle name="_Exhibit B7b - UTRAN Image Networks quotations v6 submitted" xfId="481"/>
    <cellStyle name="_Exhibit_B2a-BSS_HW_equipment_combined_2008" xfId="482"/>
    <cellStyle name="_Exhibit_B4_IC_Services_NSN_v7.0" xfId="483"/>
    <cellStyle name="_Extension 2G3G" xfId="484"/>
    <cellStyle name="_Extract BODEGA" xfId="485"/>
    <cellStyle name="_Farlep WDM RFP NWP Costing vs 1 0" xfId="486"/>
    <cellStyle name="_FemtoCell RFP - Exhibit B2b (Huawei 20080403 V3)" xfId="487"/>
    <cellStyle name="_FemtoCell RFP - Exhibit B2b (Huawei 20080609 V5)" xfId="488"/>
    <cellStyle name="_Feuil1" xfId="489"/>
    <cellStyle name="_Feuil1_1" xfId="490"/>
    <cellStyle name="_Feuil1_1_Cde 3G" xfId="491"/>
    <cellStyle name="_Feuil1_1_Suivi" xfId="492"/>
    <cellStyle name="_Feuil1_2" xfId="493"/>
    <cellStyle name="_Feuil1_3" xfId="494"/>
    <cellStyle name="_Feuil1_AM CEM2" xfId="495"/>
    <cellStyle name="_Feuil1_Cde 3G" xfId="496"/>
    <cellStyle name="_Feuil1_Commande" xfId="497"/>
    <cellStyle name="_Feuil1_Feuil1" xfId="498"/>
    <cellStyle name="_Feuil1_Feuil1_1" xfId="499"/>
    <cellStyle name="_Feuil1_Feuil3" xfId="500"/>
    <cellStyle name="_Feuil1_GO BOURGOGNE" xfId="501"/>
    <cellStyle name="_Feuil1_MAGIC" xfId="502"/>
    <cellStyle name="_Feuil1_Suivi" xfId="503"/>
    <cellStyle name="_Feuil1_Suivi AM CEM2" xfId="504"/>
    <cellStyle name="_Feuil1_SUIVI CEM1" xfId="505"/>
    <cellStyle name="_Feuil1_Suivi_1" xfId="506"/>
    <cellStyle name="_Feuil2" xfId="507"/>
    <cellStyle name="_Feuil2_1" xfId="508"/>
    <cellStyle name="_Feuil2_1_Cde 3G" xfId="509"/>
    <cellStyle name="_Feuil2_1_Liste" xfId="510"/>
    <cellStyle name="_Feuil2_1_SD" xfId="511"/>
    <cellStyle name="_Feuil2_1_SD_1" xfId="512"/>
    <cellStyle name="_Feuil2_1_SUIVI TRONC" xfId="513"/>
    <cellStyle name="_Feuil2_Cde 3G" xfId="514"/>
    <cellStyle name="_Feuil2_Liste" xfId="515"/>
    <cellStyle name="_Feuil2_SD" xfId="516"/>
    <cellStyle name="_Feuil2_SD_1" xfId="517"/>
    <cellStyle name="_Feuil2_SUIVI CEM1" xfId="518"/>
    <cellStyle name="_Feuil2_SUIVI TRONC" xfId="519"/>
    <cellStyle name="_Feuil3" xfId="520"/>
    <cellStyle name="_Feuil3_1" xfId="521"/>
    <cellStyle name="_Feuil3_Alpes nord" xfId="522"/>
    <cellStyle name="_Feuil3_Alpes sud" xfId="523"/>
    <cellStyle name="_Feuil3_Auvergne" xfId="524"/>
    <cellStyle name="_Feuil3_BDC AN GRE CL ST" xfId="525"/>
    <cellStyle name="_Feuil3_Bon de commandes groupées d'AM " xfId="526"/>
    <cellStyle name="_Feuil3_Bourgogne - Franche comté" xfId="527"/>
    <cellStyle name="_Feuil3_CEM1LYON030512" xfId="528"/>
    <cellStyle name="_Feuil3_CEM3 ADT" xfId="529"/>
    <cellStyle name="_Feuil3_Feuil1" xfId="530"/>
    <cellStyle name="_Feuil3_Feuil2" xfId="531"/>
    <cellStyle name="_Feuil3_Reprise RSR en CEM Ph1" xfId="532"/>
    <cellStyle name="_Feuil3_Rhône" xfId="533"/>
    <cellStyle name="_Feuil3_SD" xfId="534"/>
    <cellStyle name="_Feuil3_SD_BDC AN GRE CL ST" xfId="535"/>
    <cellStyle name="_Feuil3_Suivi AM CEM2" xfId="536"/>
    <cellStyle name="_Feuil3_SUIVI CEM1" xfId="537"/>
    <cellStyle name="_feuille de route TDF" xfId="538"/>
    <cellStyle name="_Fichier de travail_NEW BU10_version Janvier 10" xfId="539"/>
    <cellStyle name="_fichier suivi" xfId="540"/>
    <cellStyle name="_FN6 SR LTE " xfId="541"/>
    <cellStyle name="_Focus CA" xfId="542"/>
    <cellStyle name="_Focus ITN5" xfId="543"/>
    <cellStyle name="_Focus NRA ZO" xfId="544"/>
    <cellStyle name="_Frais de personnel" xfId="545"/>
    <cellStyle name="_FT OFR NwP Rel4 v1.1" xfId="546"/>
    <cellStyle name="_FT2008-01_Exhibit B2a -Emerging Market Nokia BSS HW equipment v4.0" xfId="547"/>
    <cellStyle name="_glp nps sw maint" xfId="548"/>
    <cellStyle name="_GO" xfId="549"/>
    <cellStyle name="_GO_1" xfId="550"/>
    <cellStyle name="_GPB Proposal 040607" xfId="551"/>
    <cellStyle name="_GSM G9 Quotation Template 20050221" xfId="552"/>
    <cellStyle name="_GSM-T Quotation Template 20050324NEW" xfId="553"/>
    <cellStyle name="_H3 H6" xfId="554"/>
    <cellStyle name="_H3 H6_1" xfId="555"/>
    <cellStyle name="_historique des KPI" xfId="556"/>
    <cellStyle name="_historique des KPI_GO" xfId="557"/>
    <cellStyle name="_History" xfId="558"/>
    <cellStyle name="_Huawei_2G3G_Divona Orange-Pricing Filev0" xfId="559"/>
    <cellStyle name="_HW Maintenance" xfId="560"/>
    <cellStyle name="_HWS Results per all Qs v4" xfId="561"/>
    <cellStyle name="_HWS-1033 calculation details" xfId="562"/>
    <cellStyle name="_Hypothesis" xfId="563"/>
    <cellStyle name="_I&amp;C consolidated v13 Adc" xfId="564"/>
    <cellStyle name="_I&amp;C Unitary price" xfId="565"/>
    <cellStyle name="_Image Networks - all lots - HWS- Costs &amp; margins rev PB1" xfId="566"/>
    <cellStyle name="_Image Networks - all lots - HWS- Costs &amp; margins rev PB5" xfId="567"/>
    <cellStyle name="_IMS 5.0 System Lab INTERNAL" xfId="568"/>
    <cellStyle name="_IMS RFQ - CSI NSO Services Budgetary tool 05 09" xfId="569"/>
    <cellStyle name="_IN Amena200706" xfId="570"/>
    <cellStyle name="_IN traffic profiles_20100128 bis" xfId="571"/>
    <cellStyle name="_IN traffic profiles_draft 2010 02 04" xfId="572"/>
    <cellStyle name="_Indoor BTS Power Para" xfId="573"/>
    <cellStyle name="_Indoor Power(PS48300)" xfId="574"/>
    <cellStyle name="_INJECT KPI FIXE 09-AOUT" xfId="575"/>
    <cellStyle name="_INJECTION CAPEX CM7 BI 2008" xfId="576"/>
    <cellStyle name="_INJECTION CAPEX MFT BI 2008" xfId="577"/>
    <cellStyle name="_INJECTION CAPEX MFT Q3F 07" xfId="578"/>
    <cellStyle name="_INJECTION CAPEX NRJ BI 2008" xfId="579"/>
    <cellStyle name="_Injection Capex Q3F" xfId="580"/>
    <cellStyle name="_INJECTION NRJ BI 2008" xfId="581"/>
    <cellStyle name="_Input_Sheet_Monthly" xfId="582"/>
    <cellStyle name="_Input_Sheet_Quarterly" xfId="583"/>
    <cellStyle name="_Input_Sheet_Quarterly_1" xfId="584"/>
    <cellStyle name="_Internal - 7670_RSP_7670_ESE_5620_NM Transport Node v0 6" xfId="585"/>
    <cellStyle name="_INTERNAL PRICING  PROFITABILITY Study 14 01 05 ed8" xfId="586"/>
    <cellStyle name="_INTERNAL PRICING  PROFITABILITY Study 14 01 05 ed81" xfId="587"/>
    <cellStyle name="_INTERNAL WISP RFP Quotation Nokia 23 11 2004 ed 3" xfId="588"/>
    <cellStyle name="_internal_060130_Nokia Product unit level Pricing for Orange EM" xfId="589"/>
    <cellStyle name="_Internal_Defintion_Table" xfId="590"/>
    <cellStyle name="_Internal_Defintion_Table_1" xfId="591"/>
    <cellStyle name="_Internal_Defintion_Table_2" xfId="592"/>
    <cellStyle name="_INV UPR_PPRS 2009" xfId="593"/>
    <cellStyle name="_Item_cost_roadmap_01_02-2008_v1_review_with_Karine_Camille" xfId="594"/>
    <cellStyle name="_Kopie von H3GA 06 06 28 MW pricing sheet + XC" xfId="595"/>
    <cellStyle name="_Kopie von H3GA pricing sheet sw131107" xfId="596"/>
    <cellStyle name="_KPI" xfId="597"/>
    <cellStyle name="_KPI_1" xfId="598"/>
    <cellStyle name="_KPI_1_SUIVI CEM3" xfId="599"/>
    <cellStyle name="_KPI_1_SUIVI CEM3_MAD site LTE" xfId="600"/>
    <cellStyle name="_KPI_GO" xfId="601"/>
    <cellStyle name="_KPI_GO_LTE_MEST_0804" xfId="602"/>
    <cellStyle name="_KPI_GO_SUIVI CEM3" xfId="603"/>
    <cellStyle name="_KS 2G SWAP + Rollout NWP Offer vs 12 0B" xfId="604"/>
    <cellStyle name="_L3_L3-CDMAnew" xfId="605"/>
    <cellStyle name="_L3-CG" xfId="606"/>
    <cellStyle name="_L3-COMMHUB-USP2.1" xfId="607"/>
    <cellStyle name="_L3-GGSN-USP3.0" xfId="608"/>
    <cellStyle name="_L3-PCU6000" xfId="609"/>
    <cellStyle name="_L3-RNC" xfId="610"/>
    <cellStyle name="_L3-SGSN(V8R3)-USP3.0" xfId="611"/>
    <cellStyle name="_L3-SGSN(V8R6)-USP3.0" xfId="612"/>
    <cellStyle name="_L3-SGSN(V8R6)-USP3.0 (2)" xfId="613"/>
    <cellStyle name="_L3-SPARE-USP3.0" xfId="614"/>
    <cellStyle name="_L4-BTS3812AE" xfId="615"/>
    <cellStyle name="_L4-BTS3812E" xfId="616"/>
    <cellStyle name="_L4-DBS3800" xfId="617"/>
    <cellStyle name="_L4-DBS3800_3G" xfId="618"/>
    <cellStyle name="_L4-DBS3800_BTS inputs" xfId="619"/>
    <cellStyle name="_L4-DBS3800_BTS3900C" xfId="620"/>
    <cellStyle name="_L4-DBS3800_BTS3900C and BTS3900E" xfId="621"/>
    <cellStyle name="_L4-DBS3800_Exhibit B2a - BSS HW - Huawei - v1.5" xfId="622"/>
    <cellStyle name="_L4-DBS3800_Exhibit B2a - BSS HW - Huawei - v2.5" xfId="623"/>
    <cellStyle name="_L4-DBS3800_Exhibit B2b - UTRAN HW - Huawe_v2.13" xfId="624"/>
    <cellStyle name="_L4-DBS3800_Exhibit B2b - UTRAN HW - Huawei - v2.0" xfId="625"/>
    <cellStyle name="_L4-DBS3800_Exhibit B2b - UTRAN HW - Huawei - v2.1" xfId="626"/>
    <cellStyle name="_L4-DBS3800_Exhibit B2b - UTRAN HW - Huawei - v2.3" xfId="627"/>
    <cellStyle name="_L4-DBS3800_Exhibit B2b - UTRAN HW equipment v07162008过程版" xfId="628"/>
    <cellStyle name="_L4-DBS3800_Exhibit B2b - UTRAN HW equipment v11202008" xfId="629"/>
    <cellStyle name="_L4-DBS3800_Exhibit B2b - UTRAN HW equipment v12212008" xfId="630"/>
    <cellStyle name="_L4-DBS3800_Exhibit B3c - OSS SW v07162008" xfId="631"/>
    <cellStyle name="_L4-DBS3800_RFP-UTRAN-ODO-appendix 1 - Pricing Answer File_mRRU&amp;3801C" xfId="632"/>
    <cellStyle name="_L4-DBS3800_RFP-UTRAN-ODO-appendix 1 - Pricing Answer File_RRU3801C" xfId="633"/>
    <cellStyle name="_Liste" xfId="634"/>
    <cellStyle name="_LIVRABLE" xfId="635"/>
    <cellStyle name="_LIVRABLE_1" xfId="636"/>
    <cellStyle name="_LLRcom" xfId="637"/>
    <cellStyle name="_loaded data in CMDB" xfId="638"/>
    <cellStyle name="_Logistics cost estimation" xfId="639"/>
    <cellStyle name="_Logistics cost estimation template Voxmobile_Sc1_2007 12 12" xfId="640"/>
    <cellStyle name="_Logistics volume APMS CZ_DVBH_2007 12 03" xfId="641"/>
    <cellStyle name="_logts PG60 et 61" xfId="642"/>
    <cellStyle name="_LoM Step 2 (2)" xfId="643"/>
    <cellStyle name="_Lots OFR RF09 Support Services matrix ERICSSON V1 rev G" xfId="644"/>
    <cellStyle name="_Lots OFR RF09 swap extension ERICSSON V4 modif Ericsson PA2" xfId="645"/>
    <cellStyle name="_Lots OFR RF09 swap extension ERICSSON V5.1 - revPG1" xfId="646"/>
    <cellStyle name="_Lots OFR RF09 swap extension ERICSSON V5.1 modif Ericsson" xfId="647"/>
    <cellStyle name="_Lots OFR RF09 swap extension_v12_ext" xfId="648"/>
    <cellStyle name="_Lots OFR RFP swap extension_generic model_ JR 020210 v13" xfId="649"/>
    <cellStyle name="_Lots OFR RFP swap extension_generic model_ JR 050210 v25" xfId="650"/>
    <cellStyle name="_Lots OFR RFP swap extension_generic model_ MB 040210 v15" xfId="651"/>
    <cellStyle name="_Lots OFR RFP swap extension_generic model_ MB 080210 v26" xfId="652"/>
    <cellStyle name="_Macro Indoor BTS3012" xfId="653"/>
    <cellStyle name="_MAD LL" xfId="654"/>
    <cellStyle name="_MAD site LTE" xfId="655"/>
    <cellStyle name="_MADLL" xfId="656"/>
    <cellStyle name="_MADLL_1" xfId="657"/>
    <cellStyle name="_MADLL_2" xfId="658"/>
    <cellStyle name="_Maquette coûts unitaires" xfId="659"/>
    <cellStyle name="_MARA_Resource_Plan_NI+MS+NWP_v0_9 41" xfId="660"/>
    <cellStyle name="_master DS profitability" xfId="661"/>
    <cellStyle name="_Matériel" xfId="662"/>
    <cellStyle name="_Mayotte" xfId="663"/>
    <cellStyle name="_Mayotte_GO" xfId="664"/>
    <cellStyle name="_Md6 PSU" xfId="665"/>
    <cellStyle name="_Mobitel pilot pricing 060222 v1" xfId="666"/>
    <cellStyle name="_Mobitel pricing 060109 v5 svd" xfId="667"/>
    <cellStyle name="_Mobitel pricing 060224 v7 svd w CSSWSM" xfId="668"/>
    <cellStyle name="_Mobitel Roll Out and PMS Costs V1" xfId="669"/>
    <cellStyle name="_Mobitel Roll Out and PMS Costs V1 (3)" xfId="670"/>
    <cellStyle name="_mobtel_v0_1_gsp" xfId="671"/>
    <cellStyle name="_Moto_Configuration_Tool(20060427)" xfId="672"/>
    <cellStyle name="_MOT-SGSN(V8R3)" xfId="673"/>
    <cellStyle name="_MPG10" xfId="674"/>
    <cellStyle name="_MPG10 V8 " xfId="675"/>
    <cellStyle name="_MPG11" xfId="676"/>
    <cellStyle name="_MPG11 V8" xfId="677"/>
    <cellStyle name="_MPG135" xfId="678"/>
    <cellStyle name="_MPG137" xfId="679"/>
    <cellStyle name="_MPG145" xfId="680"/>
    <cellStyle name="_MPG154" xfId="681"/>
    <cellStyle name="_MPG154 V8" xfId="682"/>
    <cellStyle name="_MPG156" xfId="683"/>
    <cellStyle name="_MPG52" xfId="684"/>
    <cellStyle name="_MPG52 V8" xfId="685"/>
    <cellStyle name="_MPG60" xfId="686"/>
    <cellStyle name="_MPG72" xfId="687"/>
    <cellStyle name="_MPLS Planning for Velcom NWP Costing (3&amp;halfmonths)" xfId="688"/>
    <cellStyle name="_MRF Mapping" xfId="689"/>
    <cellStyle name="_MRS6100报价模板1028" xfId="690"/>
    <cellStyle name="_MS types" xfId="691"/>
    <cellStyle name="_MS_NwP_Orange_CH_costs+risk_log_v1 0_IN_SWF (version 3)" xfId="692"/>
    <cellStyle name="_MS_NwP_Orange_CH_costs+risk_log_v1.0_IN_SWF (version 1)" xfId="693"/>
    <cellStyle name="_MS_NwP_Orange_CH_costs+risk_log_v1.0_IN_SWF (version 5)" xfId="694"/>
    <cellStyle name="_MSI Services  HW and SW 24122004" xfId="695"/>
    <cellStyle name="_MSS SPM for OUK_200106_Cust" xfId="696"/>
    <cellStyle name="_MTS UMTS - 2 round  PMS Cost Estimation v2 (3)" xfId="697"/>
    <cellStyle name="_Nastar GSM and WCDMA Pricing" xfId="698"/>
    <cellStyle name="_NetAct IMS pricing" xfId="699"/>
    <cellStyle name="_NetAct Pricing RDr v1" xfId="700"/>
    <cellStyle name="_Network Design Support Contact Info and Work Schedule 2005Q4(GSM)" xfId="701"/>
    <cellStyle name="_Network Design VOX" xfId="702"/>
    <cellStyle name="_Network_Engineering_Labor_Stds_v_5.6" xfId="703"/>
    <cellStyle name="_Network_Engineering_Std_hrs_V5.7" xfId="704"/>
    <cellStyle name="_New Pe" xfId="705"/>
    <cellStyle name="_New pricing proposal 14 10 2004 for licences ed1" xfId="706"/>
    <cellStyle name="_ngHLR_DistibutedCost&amp;Pricing_ed2" xfId="707"/>
    <cellStyle name="_NI_NWP&amp;OPT_Cost-Price Calculation_MTS3G_v3_analysis RK" xfId="708"/>
    <cellStyle name="_NI_NwP_Service_Items+Working_Items_NEW_v01" xfId="709"/>
    <cellStyle name="_NI_NwP_Tele2_Croatia_costs+risk_log_v1.7" xfId="710"/>
    <cellStyle name="_NodeB inputs" xfId="711"/>
    <cellStyle name="_NRA ZO" xfId="712"/>
    <cellStyle name="_NSN 080902_NSN_RFP-UTRAN-OMA-appendix 1 - Pricing Answer File_update 09 24 2008" xfId="713"/>
    <cellStyle name="_NSN 2G3G_Divona Orange- Pricing Answer File v0" xfId="714"/>
    <cellStyle name="_NSR Budgetary Pricing v1 0" xfId="715"/>
    <cellStyle name="_NSR Budgetary Pricing v2.0" xfId="716"/>
    <cellStyle name="_OF 10-5070 Offre creation ZE France - Phase 1 - annexe 1 Rev D" xfId="717"/>
    <cellStyle name="_OF 10-5070 Offre creation ZE France - Phase 1 - annexe 1 Rev D complet" xfId="718"/>
    <cellStyle name="_OF 10-5070 Offre creation ZE France - Phase 1 - annexe 1 Rev PE4 complet - inside of" xfId="719"/>
    <cellStyle name="_OF 10-5070 Offre ZE SO - Phase 1 - complément Carmaux-Sud - annexe 1 Rev E" xfId="720"/>
    <cellStyle name="_OF 11-5035 Offre VAU sur ZE SO et ZE NE Armentières - Annexe 1 - Rev A" xfId="721"/>
    <cellStyle name="_OF Software and features PA2" xfId="722"/>
    <cellStyle name="_OF Software and features PA4" xfId="723"/>
    <cellStyle name="_OF SW phase 2 - Lot 14 PA6" xfId="724"/>
    <cellStyle name="_OFR- SWAP 2009 updates-V5 NSN" xfId="725"/>
    <cellStyle name="_OMC" xfId="726"/>
    <cellStyle name="_OMC_&quot;SE&quot; TCO" xfId="727"/>
    <cellStyle name="_OMC_&quot;W&quot; TCO" xfId="728"/>
    <cellStyle name="_OMC_Annex 1.6 - Inputs Swap OFR 2010 ERICSSON_v4" xfId="729"/>
    <cellStyle name="_OMC_RAN - Orange France - 2011-2017 TCO - Lot SE_PA22" xfId="730"/>
    <cellStyle name="_Ope spec" xfId="731"/>
    <cellStyle name="_Opérations en cours DEP" xfId="732"/>
    <cellStyle name="_OPEX UPRO_Q1F 2008 BIS" xfId="733"/>
    <cellStyle name="_Or_Arm_MRAN_add_PSU_dim_V0_12" xfId="734"/>
    <cellStyle name="_Or_Arm_NE_BoQ_Inputs_221208_V0" xfId="735"/>
    <cellStyle name="_Orange 3G FTK Armenia - NWP Offer draft vs 4 0" xfId="736"/>
    <cellStyle name="_Orange 3G FTK Armenia - NWP Offer draft vs 4 1" xfId="737"/>
    <cellStyle name="_Orange Armenia RAN 2G EM Maintenance Pricing - 2009-2013" xfId="738"/>
    <cellStyle name="_Orange France - 2010-2017 - 2G - Lot2 - Ericsson - revF" xfId="739"/>
    <cellStyle name="_Orange France - 2010-2017 - 2G3G - Lot13 - Ericsson - revH" xfId="740"/>
    <cellStyle name="_Orange France - 2010-2017 - 2G3G - Lot14 - Ericsson - revPF24" xfId="741"/>
    <cellStyle name="_Orange OFR Spares" xfId="742"/>
    <cellStyle name="_Orange UA4.2 Validation v1.1 04-01-06 submitted" xfId="743"/>
    <cellStyle name="_Orange UK Swap Proposal pricing v10 North - SB v2" xfId="744"/>
    <cellStyle name="_OSS Eng'" xfId="745"/>
    <cellStyle name="_OSS HW OSW ASW FT Kenya 050208_v2" xfId="746"/>
    <cellStyle name="_OSS Navigator" xfId="747"/>
    <cellStyle name="_Ouest" xfId="748"/>
    <cellStyle name="_Passport OEM Pricing 04_24" xfId="749"/>
    <cellStyle name="_PB-FlexiHopper+XC+&amp;+FlexiHub-IRP2008-V2.2+SWB+april08+wo+cost" xfId="750"/>
    <cellStyle name="_PFO_LI_Oct 3 (2)" xfId="751"/>
    <cellStyle name="_PFO_LI_Oct 8" xfId="752"/>
    <cellStyle name="_PG16" xfId="753"/>
    <cellStyle name="_PG54" xfId="754"/>
    <cellStyle name="_PG60" xfId="755"/>
    <cellStyle name="_PG61" xfId="756"/>
    <cellStyle name="_PG64" xfId="757"/>
    <cellStyle name="_PMS Cost and Resources Armenia_v3.1" xfId="758"/>
    <cellStyle name="_PMS Cost and Resources Armenia_v4" xfId="759"/>
    <cellStyle name="_PMS Costs TME v1.1" xfId="760"/>
    <cellStyle name="_Portes" xfId="761"/>
    <cellStyle name="_powerpointaoût" xfId="762"/>
    <cellStyle name="_powerpointaoût_GO" xfId="763"/>
    <cellStyle name="_Pre-Optim 3G v5.0" xfId="764"/>
    <cellStyle name="_Prep_starting bid Alcatel_Alcatel answer" xfId="765"/>
    <cellStyle name="_PREVISIONS MPG60_OUEST" xfId="766"/>
    <cellStyle name="_prg 09" xfId="767"/>
    <cellStyle name="_prg 09 Total" xfId="768"/>
    <cellStyle name="_prg 09 Total_GO" xfId="769"/>
    <cellStyle name="_prg 09_GO" xfId="770"/>
    <cellStyle name="_prg 2010 Total" xfId="771"/>
    <cellStyle name="_prg 2010 Total_GO" xfId="772"/>
    <cellStyle name="_Price  Cost Mobitel _V01" xfId="773"/>
    <cellStyle name="_Price &amp; Cost Lot SE" xfId="774"/>
    <cellStyle name="_Price &amp; Cost RDS RCS_V02" xfId="775"/>
    <cellStyle name="_Pricebook for XXX V1.0" xfId="776"/>
    <cellStyle name="_Pricebook Services 2006" xfId="777"/>
    <cellStyle name="_Pricebook Services 2006_1" xfId="778"/>
    <cellStyle name="_Pricebook Software" xfId="779"/>
    <cellStyle name="_Pricebook Spares 2006" xfId="780"/>
    <cellStyle name="_Pricebook Tools" xfId="781"/>
    <cellStyle name="_Pricebook Training 2006" xfId="782"/>
    <cellStyle name="_Pricing CRBT - Nokia (TusMobile)" xfId="783"/>
    <cellStyle name="_Pricing for Scenario1 SWAP S1 for France_HWS" xfId="784"/>
    <cellStyle name="_Pricing Sheet 3G VivaCell" xfId="785"/>
    <cellStyle name="_Pricing Table - SFR - JFC-EL" xfId="786"/>
    <cellStyle name="_Pricing Tables - Scenario1 - Voice" xfId="787"/>
    <cellStyle name="_Pricing_SFR_MPM-CSDM-IMC_2007-06-06" xfId="788"/>
    <cellStyle name="_Prodimm V8 " xfId="789"/>
    <cellStyle name="_Prog DSLAM" xfId="790"/>
    <cellStyle name="_programme" xfId="791"/>
    <cellStyle name="_programme V2" xfId="792"/>
    <cellStyle name="_programme_GO" xfId="793"/>
    <cellStyle name="_ProjectResourcePlan_IMS_V0 1" xfId="794"/>
    <cellStyle name="_ProjectResourcePlan_MARA TELECOM_V0 1" xfId="795"/>
    <cellStyle name="_PSU configurations" xfId="796"/>
    <cellStyle name="_push CARTES ADSL" xfId="797"/>
    <cellStyle name="_Q" xfId="798"/>
    <cellStyle name="_Q1F 2008_CAPEX_D GRIZAUT (31 mars)" xfId="799"/>
    <cellStyle name="_Q1F 2009" xfId="800"/>
    <cellStyle name="_Q1F 2009_GO" xfId="801"/>
    <cellStyle name="_Q1F après chiffres Yann" xfId="802"/>
    <cellStyle name="_Q1F après chiffres Yann_GO" xfId="803"/>
    <cellStyle name="_Q1F après chiffres Yann_GO_LTE_MEST_0804" xfId="804"/>
    <cellStyle name="_Q1F après chiffres Yann_GO_SUIVI CEM3" xfId="805"/>
    <cellStyle name="_Q1F après chiffres Yann_SUIVI CEM3" xfId="806"/>
    <cellStyle name="_Q1F après chiffres Yann_SUIVI CEM3_MAD site LTE" xfId="807"/>
    <cellStyle name="_Q1F OPEX CA PIR" xfId="808"/>
    <cellStyle name="_Q3F 2008" xfId="809"/>
    <cellStyle name="_Q3F 2008_2009 Q1F" xfId="810"/>
    <cellStyle name="_Q3F 2008_2009 Q1F (2)" xfId="811"/>
    <cellStyle name="_Q3F 2008_2009 Q1F (4)" xfId="812"/>
    <cellStyle name="_Q3F 2008_CAPEX  UPR" xfId="813"/>
    <cellStyle name="_Q3F 2008_CAPEX  UPR_GO" xfId="814"/>
    <cellStyle name="_Q3F 2008_CAPEX  UPR_GO_LTE_MEST_0804" xfId="815"/>
    <cellStyle name="_Q3F 2008_CAPEX  UPR_GO_SUIVI CEM3" xfId="816"/>
    <cellStyle name="_Q3F 2008_CAPEX  UPR_SUIVI CEM3" xfId="817"/>
    <cellStyle name="_Q3F 2008_CAPEX BRE" xfId="818"/>
    <cellStyle name="_Q3F 2008_CAPEX BRE_GO" xfId="819"/>
    <cellStyle name="_Q3F 2008_CAPEX BRE_GO_LTE_MEST_0804" xfId="820"/>
    <cellStyle name="_Q3F 2008_CAPEX BRE_GO_SUIVI CEM3" xfId="821"/>
    <cellStyle name="_Q3F 2008_CAPEX BRE_SUIVI CEM3" xfId="822"/>
    <cellStyle name="_Q3F 2008_CAPEX CVL" xfId="823"/>
    <cellStyle name="_Q3F 2008_CAPEX CVL_GO" xfId="824"/>
    <cellStyle name="_Q3F 2008_CAPEX CVL_GO_LTE_MEST_0804" xfId="825"/>
    <cellStyle name="_Q3F 2008_CAPEX CVL_GO_SUIVI CEM3" xfId="826"/>
    <cellStyle name="_Q3F 2008_CAPEX CVL_SUIVI CEM3" xfId="827"/>
    <cellStyle name="_Q3F 2008_CAPEX NOR" xfId="828"/>
    <cellStyle name="_Q3F 2008_CAPEX NOR_GO" xfId="829"/>
    <cellStyle name="_Q3F 2008_CAPEX NOR_GO_LTE_MEST_0804" xfId="830"/>
    <cellStyle name="_Q3F 2008_CAPEX NOR_GO_SUIVI CEM3" xfId="831"/>
    <cellStyle name="_Q3F 2008_CAPEX NOR_SUIVI CEM3" xfId="832"/>
    <cellStyle name="_Q3F 2008_CAPEX PDL" xfId="833"/>
    <cellStyle name="_Q3F 2008_CAPEX PDL_GO" xfId="834"/>
    <cellStyle name="_Q3F 2008_CAPEX PDL_GO_LTE_MEST_0804" xfId="835"/>
    <cellStyle name="_Q3F 2008_CAPEX PDL_GO_SUIVI CEM3" xfId="836"/>
    <cellStyle name="_Q3F 2008_CAPEX PDL_SUIVI CEM3" xfId="837"/>
    <cellStyle name="_Q3F 2008_Données physique" xfId="838"/>
    <cellStyle name="_Q3F 2008_Données physique_GO" xfId="839"/>
    <cellStyle name="_Q3F 2008_Données physique_GO_LTE_MEST_0804" xfId="840"/>
    <cellStyle name="_Q3F 2008_Données physique_GO_SUIVI CEM3" xfId="841"/>
    <cellStyle name="_Q3F 2008_Données physique_SUIVI CEM3" xfId="842"/>
    <cellStyle name="_Q3F 2008_historique des KPI" xfId="843"/>
    <cellStyle name="_Q3F 2008_historique des KPI_GO" xfId="844"/>
    <cellStyle name="_Q3F 2008_historique des KPI_GO_LTE_MEST_0804" xfId="845"/>
    <cellStyle name="_Q3F 2008_historique des KPI_GO_SUIVI CEM3" xfId="846"/>
    <cellStyle name="_Q3F 2008_historique des KPI_SUIVI CEM3" xfId="847"/>
    <cellStyle name="_Q3F 2008_OUEST  MPG156" xfId="848"/>
    <cellStyle name="_Q3F 2008_OUEST  MPG156_GO" xfId="849"/>
    <cellStyle name="_Q3F 2008_OUEST  MPG156_GO_LTE_MEST_0804" xfId="850"/>
    <cellStyle name="_Q3F 2008_OUEST  MPG156_GO_SUIVI CEM3" xfId="851"/>
    <cellStyle name="_Q3F 2008_OUEST  MPG156_SUIVI CEM3" xfId="852"/>
    <cellStyle name="_Q3F 2008_Q3F et BU10" xfId="853"/>
    <cellStyle name="_Q3F09 et BU10" xfId="854"/>
    <cellStyle name="_Q3F09 et BU10_1" xfId="855"/>
    <cellStyle name="_Q3F09 et BU10_GO" xfId="856"/>
    <cellStyle name="_Quotation_Orange_Slovensko_2006 YJ" xfId="857"/>
    <cellStyle name="_Quote - USSD 02062005 v1.0.2" xfId="858"/>
    <cellStyle name="_RAN - 2G IN synthesis - draft - v01 " xfId="859"/>
    <cellStyle name="_RAN - 2G3G IN synthesis - draft - v01 " xfId="860"/>
    <cellStyle name="_RAN - 3G IN synthesis - draft - v01 " xfId="861"/>
    <cellStyle name="_RAN - Orange France - 2011-2017 TCO - Lot SE_PA22" xfId="862"/>
    <cellStyle name="_RAN RFP - OFR scenarios - v4" xfId="863"/>
    <cellStyle name="_RBS 2000 breakdown RevPB" xfId="864"/>
    <cellStyle name="_RBS 3000 breakdown" xfId="865"/>
    <cellStyle name="_RBS6000 prices to GCA-090520" xfId="866"/>
    <cellStyle name="_RDS RCS PMS Cost v02" xfId="867"/>
    <cellStyle name="_RDS RCS PMS Cost v03" xfId="868"/>
    <cellStyle name="_RDS RCS PMS Cost v04" xfId="869"/>
    <cellStyle name="_récap" xfId="870"/>
    <cellStyle name="_Référentiel article" xfId="871"/>
    <cellStyle name="_Referentiel articles 2008" xfId="872"/>
    <cellStyle name="_Release OSS-RC10.0" xfId="873"/>
    <cellStyle name="_Release RAN10.0" xfId="874"/>
    <cellStyle name="_Release W11A" xfId="875"/>
    <cellStyle name="_Reports 2009" xfId="876"/>
    <cellStyle name="_Reports 2009_GO" xfId="877"/>
    <cellStyle name="_Reprise RSR en CEM Ph1" xfId="878"/>
    <cellStyle name="_Resource Plan Astelit P01 P12 06  Project V01" xfId="879"/>
    <cellStyle name="_Resource Plan Astelit P01 P12 06  Project V02" xfId="880"/>
    <cellStyle name="_Resource Plan P10 P12 05 STP0106 V00" xfId="881"/>
    <cellStyle name="_Resources 2006 Heikki" xfId="882"/>
    <cellStyle name="_Retour Etudes" xfId="883"/>
    <cellStyle name="_Réunion" xfId="884"/>
    <cellStyle name="_Réunion_GO" xfId="885"/>
    <cellStyle name="_Rework Services Proposal to Astelit" xfId="886"/>
    <cellStyle name="_RFP Jordan-3G SW pricing_PA6_2009-09-30" xfId="887"/>
    <cellStyle name="_RFP MSC R4 2008 SC1 Pricing NEW v 3upd_Jgi" xfId="888"/>
    <cellStyle name="_RFP-UTRAN-OArm-app_1_Pricing_Answ_File_081125_V0" xfId="889"/>
    <cellStyle name="_RFP-UTRAN-OArm-app_1_Pricing_Answ_File_081127_V1_5" xfId="890"/>
    <cellStyle name="_RFP-UTRAN-OArm-app_1_Pricing_Answ_File_V2.4" xfId="891"/>
    <cellStyle name="_RFP-UTRAN-OArm-app_1_Pricing_Answ_File_V2.6" xfId="892"/>
    <cellStyle name="_RFP-UTRAN-OArm-app_1_Pricing_Answ_File_V3.2" xfId="893"/>
    <cellStyle name="_RFP-UTRAN-OC-appendix 01 - Pricing Answer File v1 RA" xfId="894"/>
    <cellStyle name="_RFP-UTRAN-OC-appendix 01 - Pricing Answer File v5 DDU" xfId="895"/>
    <cellStyle name="_RFP-UTRAN-ODO-appendix 1 - Pricing Answer File" xfId="896"/>
    <cellStyle name="_RFP-UTRAN-ODO-Dimension output" xfId="897"/>
    <cellStyle name="_RFQ 2005 - Services Costs - Scenario MAX - 20050321_FINAL_02" xfId="898"/>
    <cellStyle name="_RFQ-UTRAN-OSK-appendix 02 - Image network  Pricing 16-06-2005 V4" xfId="899"/>
    <cellStyle name="_Rhône" xfId="900"/>
    <cellStyle name="_RNC" xfId="901"/>
    <cellStyle name="_rolling CA et Frais personnel" xfId="902"/>
    <cellStyle name="_Rollout_lgr" xfId="903"/>
    <cellStyle name="_Romania RAN only 350 (2)" xfId="904"/>
    <cellStyle name="_S27" xfId="905"/>
    <cellStyle name="_Sales Packages_Turkcell_V_1 0_20061204" xfId="906"/>
    <cellStyle name="_Sales Packages_Turkcell_V_1_0_20061208" xfId="907"/>
    <cellStyle name="_Scenario 10" xfId="908"/>
    <cellStyle name="_Scenario 10_GO" xfId="909"/>
    <cellStyle name="_Scenario_B_CS Core Pricing_V2-1 ATa" xfId="910"/>
    <cellStyle name="_SD" xfId="911"/>
    <cellStyle name="_SD_1" xfId="912"/>
    <cellStyle name="_SD_2" xfId="913"/>
    <cellStyle name="_SD_3" xfId="914"/>
    <cellStyle name="_SD_Cde 2G" xfId="915"/>
    <cellStyle name="_SD_H3 H6" xfId="916"/>
    <cellStyle name="_SD_Ope spec" xfId="917"/>
    <cellStyle name="_SD_SD" xfId="918"/>
    <cellStyle name="_SD_SD_Annulations" xfId="919"/>
    <cellStyle name="_SD_SD_Cde 2G" xfId="920"/>
    <cellStyle name="_SD_SD_Cde 3G" xfId="921"/>
    <cellStyle name="_SD_SD_Dde Annulations" xfId="922"/>
    <cellStyle name="_SD_SD_H3 H6" xfId="923"/>
    <cellStyle name="_SD_SD_MACRO" xfId="924"/>
    <cellStyle name="_SD_SD_MAD LL" xfId="925"/>
    <cellStyle name="_SD_SD_MAD LL_1" xfId="926"/>
    <cellStyle name="_SD_SD_MAD PREVISITE" xfId="927"/>
    <cellStyle name="_SD_SD_MADLL" xfId="928"/>
    <cellStyle name="_SD_SD_Ope spec" xfId="929"/>
    <cellStyle name="_SD_SD_Report" xfId="930"/>
    <cellStyle name="_SD_SD_Résiliations" xfId="931"/>
    <cellStyle name="_SD_SD_retour SD" xfId="932"/>
    <cellStyle name="_SD_SD_RNC" xfId="933"/>
    <cellStyle name="_SD_SD_RNC_1" xfId="934"/>
    <cellStyle name="_SD_SD_SD" xfId="935"/>
    <cellStyle name="_SD_SD_SD_1" xfId="936"/>
    <cellStyle name="_SD_SD_SD1" xfId="937"/>
    <cellStyle name="_SD_SD_SD1_1" xfId="938"/>
    <cellStyle name="_SD_SD_SUIVI" xfId="939"/>
    <cellStyle name="_SD_SD_SUIVI BDC TCM" xfId="940"/>
    <cellStyle name="_SD_SD_Suivi LL Umts" xfId="941"/>
    <cellStyle name="_SD_SD_Suivi Up RSR" xfId="942"/>
    <cellStyle name="_SD_SD_Suivi_1" xfId="943"/>
    <cellStyle name="_SD_SD_tt LL" xfId="944"/>
    <cellStyle name="_SD_SUIVI" xfId="945"/>
    <cellStyle name="_SD_Suivi_1" xfId="946"/>
    <cellStyle name="_SD_SWAN" xfId="947"/>
    <cellStyle name="_SD1" xfId="948"/>
    <cellStyle name="_SD1_1" xfId="949"/>
    <cellStyle name="_Sélection SFR features RC-OTS UMR5 &amp; UMR6 280206" xfId="950"/>
    <cellStyle name="_Series 2000 Breakdown" xfId="951"/>
    <cellStyle name="_Series 3000 Breakdown" xfId="952"/>
    <cellStyle name="_service overview new V5" xfId="953"/>
    <cellStyle name="_SFR Recap HW v2" xfId="954"/>
    <cellStyle name="_SG7000" xfId="955"/>
    <cellStyle name="_Sheet1" xfId="956"/>
    <cellStyle name="_Sheet1_App7_Ericsson_3G Image Networks - Jordan pricing files" xfId="957"/>
    <cellStyle name="_Sheet1_Ericsson_2G3G_Divona Orange - Pricing Answer Filev0" xfId="958"/>
    <cellStyle name="_Sheet1_Swap inside" xfId="959"/>
    <cellStyle name="_Sheet2" xfId="960"/>
    <cellStyle name="_SI_BOM_w_cost_price_21_11_2007_v1" xfId="961"/>
    <cellStyle name="_simu et suivi CUS PG52" xfId="962"/>
    <cellStyle name="_simu et suivi CUS PG52 et 53" xfId="963"/>
    <cellStyle name="_simu et suivi CUS PG53" xfId="964"/>
    <cellStyle name="_simu et suivi CUS PG60 et 61" xfId="965"/>
    <cellStyle name="_simu GOM" xfId="966"/>
    <cellStyle name="_Simulation 2009_07 et suivi CUS PG60-PG61" xfId="967"/>
    <cellStyle name="_Simulation 2009_07 et suivi CUS PG60-PG61_GO" xfId="968"/>
    <cellStyle name="_site en transfert à revoir" xfId="969"/>
    <cellStyle name="_SM 101512 Mobitel Slovenia (4)adc" xfId="970"/>
    <cellStyle name="_SoftX3000" xfId="971"/>
    <cellStyle name="_Spares 25-08-2008" xfId="972"/>
    <cellStyle name="_SPC France 2H07" xfId="973"/>
    <cellStyle name="_SPM-Romania SD version v1" xfId="974"/>
    <cellStyle name="_SPM-Romania V1" xfId="975"/>
    <cellStyle name="_SPM-Romania V4" xfId="976"/>
    <cellStyle name="_SRA 4HC New PB 2 4_April 2008" xfId="977"/>
    <cellStyle name="_starting bid Alcatel_Alcatel answer" xfId="978"/>
    <cellStyle name="_Suivi" xfId="979"/>
    <cellStyle name="_Suivi AM CEM2" xfId="980"/>
    <cellStyle name="_SUIVI AM MPP" xfId="981"/>
    <cellStyle name="_SUIVI BDC TCM" xfId="982"/>
    <cellStyle name="_SUIVI CEM1" xfId="983"/>
    <cellStyle name="_SUIVI CEM2" xfId="984"/>
    <cellStyle name="_Suivi discounts swap Ericsson PA2" xfId="985"/>
    <cellStyle name="_Suivi LL Umts" xfId="986"/>
    <cellStyle name="_Suivi LL Umts_1" xfId="987"/>
    <cellStyle name="_Suivi LL Umts_2" xfId="988"/>
    <cellStyle name="_suivi LTE DEP" xfId="989"/>
    <cellStyle name="_SUIVI TRONC" xfId="990"/>
    <cellStyle name="_SUIVI TRONC 1" xfId="991"/>
    <cellStyle name="_Suivi_1" xfId="992"/>
    <cellStyle name="_Suivi_2" xfId="993"/>
    <cellStyle name="_Suivi_2010" xfId="994"/>
    <cellStyle name="_Suivi_2G" xfId="995"/>
    <cellStyle name="_Suivi_2G 2009" xfId="996"/>
    <cellStyle name="_Suivi_2G01" xfId="997"/>
    <cellStyle name="_Suivi_2G02" xfId="998"/>
    <cellStyle name="_Suivi_2G2010" xfId="999"/>
    <cellStyle name="_Suivi_3G 2009" xfId="1000"/>
    <cellStyle name="_Suivi_3G01" xfId="1001"/>
    <cellStyle name="_Suivi_3G02" xfId="1002"/>
    <cellStyle name="_Suivi_3G2009" xfId="1003"/>
    <cellStyle name="_Suivi_3G2010" xfId="1004"/>
    <cellStyle name="_Suivi_Aircom" xfId="1005"/>
    <cellStyle name="_SUIVI_Cut off" xfId="1006"/>
    <cellStyle name="_Suivi_data_Abis" xfId="1007"/>
    <cellStyle name="_Suivi_data_AIRCOM" xfId="1008"/>
    <cellStyle name="_Suivi_Feuil1" xfId="1009"/>
    <cellStyle name="_SUIVI_Liste_Toute_LL" xfId="1010"/>
    <cellStyle name="_SUIVI_MADLL" xfId="1011"/>
    <cellStyle name="_SUIVI_Ope spec" xfId="1012"/>
    <cellStyle name="_Suivi_SD" xfId="1013"/>
    <cellStyle name="_SUIVI_SD_1" xfId="1014"/>
    <cellStyle name="_Suivi_SUIVI" xfId="1015"/>
    <cellStyle name="_SUIVI_Suivi LL Umts" xfId="1016"/>
    <cellStyle name="_SUIVI_SUIVI_1" xfId="1017"/>
    <cellStyle name="_SUIVI_SWAN" xfId="1018"/>
    <cellStyle name="_SumTel NWP Core v2 (2)" xfId="1019"/>
    <cellStyle name="_SunriseCostBaseLine" xfId="1020"/>
    <cellStyle name="_SunriseCostBaseLine_Worksheet in Orange CH 2G Swap" xfId="1021"/>
    <cellStyle name="_SW Maintenance" xfId="1022"/>
    <cellStyle name="_SWAN" xfId="1023"/>
    <cellStyle name="_Swap 2G3G" xfId="1024"/>
    <cellStyle name="_Swap 3G" xfId="1025"/>
    <cellStyle name="_Swap 3G Inside" xfId="1026"/>
    <cellStyle name="_Swap and-or Refresh Proposals v0 - 14042006-ORF-antoine20060511" xfId="1027"/>
    <cellStyle name="_Swap inside_1" xfId="1028"/>
    <cellStyle name="_Swap UTRAN Area X1" xfId="1029"/>
    <cellStyle name="_Swap UTRAN Area X1_OF SW phase 2 - Lot 14 PA6" xfId="1030"/>
    <cellStyle name="_Swap UTRAN Area X1_SW Maintenance" xfId="1031"/>
    <cellStyle name="_SWAP_R99_prep_optim_ORO_PascalBonatto" xfId="1032"/>
    <cellStyle name="_Synthèse" xfId="1033"/>
    <cellStyle name="_Synthèse qté Q3F_BU10" xfId="1034"/>
    <cellStyle name="_Synthèse qté Q3F_BU10_Fichier de travail_NEW BU10_version Janvier 10" xfId="1035"/>
    <cellStyle name="_Synthèse_CAPEX OUEST_2008-02" xfId="1036"/>
    <cellStyle name="_synthèses 2" xfId="1037"/>
    <cellStyle name="_Szenario auf CP Level_CL volume calculation_2008 07 03" xfId="1038"/>
    <cellStyle name="_Tabelle1" xfId="1039"/>
    <cellStyle name="_Tabelle2" xfId="1040"/>
    <cellStyle name="_Table orga du 150909" xfId="1041"/>
    <cellStyle name="_Table orga du 150909 (2)" xfId="1042"/>
    <cellStyle name="_Tagage portefeuille APR 27_10_09" xfId="1043"/>
    <cellStyle name="_TCDD_ANKARA_ESKİSEHIR_KONYA GROSS MARGIN" xfId="1044"/>
    <cellStyle name="_TCM" xfId="1045"/>
    <cellStyle name="_Telenor Serbia Node-B indicative offer_EXT_240806 (2)" xfId="1046"/>
    <cellStyle name="_Template Pos List FT" xfId="1047"/>
    <cellStyle name="_TEST CAPEX" xfId="1048"/>
    <cellStyle name="_TMO STP EQPT_COSTS (9-24-03)" xfId="1049"/>
    <cellStyle name="_TMO STP UPGR OF EXISTING SLR EQPT (9-26-03)1" xfId="1050"/>
    <cellStyle name="_Total config v3" xfId="1051"/>
    <cellStyle name="_TOUS" xfId="1052"/>
    <cellStyle name="_Toutes" xfId="1053"/>
    <cellStyle name="_Traffic Model VOX" xfId="1054"/>
    <cellStyle name="_training" xfId="1055"/>
    <cellStyle name="_trajectoire UPRO cmt mars 2007 V5" xfId="1056"/>
    <cellStyle name="_trajectoire UPRO cmt mars 2007 V5_GO" xfId="1057"/>
    <cellStyle name="_TU_Ericssons RAN Targets_Rev-1" xfId="1058"/>
    <cellStyle name="_TU_Ericssons Telecom Targets_Rev-1_Orange (2)" xfId="1059"/>
    <cellStyle name="_TUS Pricing RFO updated 200906 v4" xfId="1060"/>
    <cellStyle name="_TUS Pricing RFO v8" xfId="1061"/>
    <cellStyle name="_TUS Pricing v11" xfId="1062"/>
    <cellStyle name="_TusMobil Access costs v01" xfId="1063"/>
    <cellStyle name="_Tusmobil Slovenia MVNO_EXT_140706" xfId="1064"/>
    <cellStyle name="_Tusmobil_IC prices ver 10 0_core&amp;BSS ADC" xfId="1065"/>
    <cellStyle name="_Tusmobil_IC prices ver 3 0" xfId="1066"/>
    <cellStyle name="_Tusmobil_IC prices ver 5 0_adc" xfId="1067"/>
    <cellStyle name="_UMTS II -1- Matrice prix détaillés des fonctions" xfId="1068"/>
    <cellStyle name="_UPR" xfId="1069"/>
    <cellStyle name="_UPR_1" xfId="1070"/>
    <cellStyle name="_UPRO_BUD_CAPEX_2008" xfId="1071"/>
    <cellStyle name="_USP3_Ordering_Tool_0908_WithBOM" xfId="1072"/>
    <cellStyle name="_USSD Pricing with 30% margin" xfId="1073"/>
    <cellStyle name="_UTRAN Swap and-or Refresh Proposals ONL - v9 02112006" xfId="1074"/>
    <cellStyle name="_UTRAN_CFO_July08" xfId="1075"/>
    <cellStyle name="_UTRAN_CFO_Oct07_2" xfId="1076"/>
    <cellStyle name="_UTRAN_OSS5.1_OMA_conf" xfId="1077"/>
    <cellStyle name="_Velcom-MPLS-v5_vo prices" xfId="1078"/>
    <cellStyle name="_Village connection internal quote_V2.1" xfId="1079"/>
    <cellStyle name="_Vision Typo" xfId="1080"/>
    <cellStyle name="_Vision UI" xfId="1081"/>
    <cellStyle name="_Vivatel Bulgaria 3G RfQ_2_220306" xfId="1082"/>
    <cellStyle name="_Vivatel Bulgaria 3G RfQ_2_EXT_230306 (2)" xfId="1083"/>
    <cellStyle name="_Vivatel Bulgaria 3G RfQ_Services Core adc2" xfId="1084"/>
    <cellStyle name="_Vivatel Bulgaria BSC+Core Ad. Swap_080806" xfId="1085"/>
    <cellStyle name="_Vivatel Bulgaria BSS SWAP_Services SOUTH ver3 0" xfId="1086"/>
    <cellStyle name="_Vivatel Bulgaria DDU 3G v1" xfId="1087"/>
    <cellStyle name="_Vivatel Bulgaria Swap DDU v1" xfId="1088"/>
    <cellStyle name="_Vivatel Bulgaria Swap DDU v2" xfId="1089"/>
    <cellStyle name="_vivatel business case" xfId="1090"/>
    <cellStyle name="_Vivatel PMS Costs Swapv1" xfId="1091"/>
    <cellStyle name="_Vivatel PMS Costs Swapv2" xfId="1092"/>
    <cellStyle name="_Vivatel PMS Costs Swapv2 (2)" xfId="1093"/>
    <cellStyle name="_Vivatel PMS Costs v2" xfId="1094"/>
    <cellStyle name="_Vivatel UTRAN  CT Network Image Pricing - 120506 ADC" xfId="1095"/>
    <cellStyle name="_Vivatel UTRAN  CT Network Image Pricing -july 05v1 adc" xfId="1096"/>
    <cellStyle name="_Vivatel UTRAN &amp; CT Network Image Pricing - v0.10 SVD" xfId="1097"/>
    <cellStyle name="_Vivatel UTRAN &amp; CT Network Image Pricing - v0.20 060504" xfId="1098"/>
    <cellStyle name="_VoxMobile 071207 1800_OSS added ZHO v2_ Cati v1" xfId="1099"/>
    <cellStyle name="_VoxMobile 18122007_Cati_v9" xfId="1100"/>
    <cellStyle name="_VoxMobile PMS costs v04" xfId="1101"/>
    <cellStyle name="_VoxMobile PMS costs v07" xfId="1102"/>
    <cellStyle name="_VoxMobile UTRAN RFP TCO_090907_Final" xfId="1103"/>
    <cellStyle name="_vue globale MPG60" xfId="1104"/>
    <cellStyle name="_WCDMA RNP Output MIC Update #4_Honduras_v1.0-sd1" xfId="1105"/>
    <cellStyle name="_Wind3G_HWS_Calculations_021205" xfId="1106"/>
    <cellStyle name="_WISP MSI  pricing v1.2 draft" xfId="1107"/>
    <cellStyle name="_WISP RFP - Quotation File Satyam Inktomi- Nokia 31 09 2004 Ed4" xfId="1108"/>
    <cellStyle name="_WISP RFP - Quotation grid (4th quot.) without pswrd" xfId="1109"/>
    <cellStyle name="_Worksheet in D: Mes documents Presale UMTS Vdf_Ghana2G-3G 2008 Vdf_UMTS_RFQ_SBN_Aug08 0_Operator_input 1.RFQ Appendix A part III GLOBAL TRS_3G UTRAN RFQ_VFGhana_V4.0" xfId="1110"/>
    <cellStyle name="_Worksheet in Pricing follow-up_rga" xfId="1111"/>
    <cellStyle name="_Worksheet in Pricing follow-up_rga.xls 2" xfId="1112"/>
    <cellStyle name="_WSE_MS_NPO_Network_Design_Rollout_RFQ_prices_v1 0 (2)" xfId="1113"/>
    <cellStyle name="_ZE ERICSSON -- commande HW _v5 Ericsson" xfId="1114"/>
    <cellStyle name="_ZE NE - sites radio - Armentières  V2 Modif MLGR PA4" xfId="1115"/>
    <cellStyle name="_zoom cartes" xfId="1116"/>
    <cellStyle name="_zoom MPG72" xfId="1117"/>
    <cellStyle name="_zoom PG328" xfId="1118"/>
    <cellStyle name="_zoom PG70" xfId="1119"/>
    <cellStyle name="_zoom PG70_GO" xfId="1120"/>
    <cellStyle name="_zoom PG70-59" xfId="1121"/>
    <cellStyle name="_zooms PG135" xfId="1122"/>
    <cellStyle name="_参数区" xfId="1123"/>
    <cellStyle name="_基站模板" xfId="1124"/>
    <cellStyle name="_莱芜BSS-900M" xfId="1125"/>
    <cellStyle name="=C:\WINDOWS\SYSTEM32\COMMAND.COM" xfId="1126"/>
    <cellStyle name="=C:\WINNT\SYSTEM32\COMMAND.COM" xfId="1127"/>
    <cellStyle name="=C:\WINNT35\SYSTEM32\COMMAND.COM" xfId="1128"/>
    <cellStyle name="§Q\?1@" xfId="1129"/>
    <cellStyle name="†ì&quot;¡ÍBA_x0001_" xfId="1130"/>
    <cellStyle name="•W_laroux" xfId="1131"/>
    <cellStyle name="W_¶YÝÏä" xfId="1132"/>
    <cellStyle name="0" xfId="1133"/>
    <cellStyle name="0,0_x000a__x000a_NA_x000a__x000a_" xfId="1134"/>
    <cellStyle name="0,0_x000d__x000a_NA_x000d__x000a_" xfId="1135"/>
    <cellStyle name="0_CG_BOM_Seb_032103" xfId="1136"/>
    <cellStyle name="0_CG_BOM_Seb_032103_GSN3 BOM" xfId="1137"/>
    <cellStyle name="0_CG_BOM_Seb_032103_Updated USP2 MPCN BOM 11-23-2005" xfId="1138"/>
    <cellStyle name="0_CG_BOM_Seb_032103_USP2 MPCN BOM 11-8-2005" xfId="1139"/>
    <cellStyle name="0_CG_BOM_v61" xfId="1140"/>
    <cellStyle name="0_CG_BOM_v61_GSN3 BOM" xfId="1141"/>
    <cellStyle name="0_CG_BOM_v61_Updated USP2 MPCN BOM 11-23-2005" xfId="1142"/>
    <cellStyle name="0_CG_BOM_v61_USP2 MPCN BOM 11-8-2005" xfId="1143"/>
    <cellStyle name="1,comma" xfId="1144"/>
    <cellStyle name="1.1" xfId="1145"/>
    <cellStyle name="1.10" xfId="1146"/>
    <cellStyle name="20 % - Accent1 2" xfId="1147"/>
    <cellStyle name="20 % - Accent1 2 2" xfId="1148"/>
    <cellStyle name="20 % - Accent1 2 3" xfId="1149"/>
    <cellStyle name="20 % - Accent1 2 4" xfId="1150"/>
    <cellStyle name="20 % - Accent1 3" xfId="1151"/>
    <cellStyle name="20 % - Accent1 3 2" xfId="1152"/>
    <cellStyle name="20 % - Accent1 4" xfId="1153"/>
    <cellStyle name="20 % - Accent1 5" xfId="1154"/>
    <cellStyle name="20 % - Accent2 2" xfId="1155"/>
    <cellStyle name="20 % - Accent2 2 2" xfId="1156"/>
    <cellStyle name="20 % - Accent2 2 3" xfId="1157"/>
    <cellStyle name="20 % - Accent2 2 4" xfId="1158"/>
    <cellStyle name="20 % - Accent2 3" xfId="1159"/>
    <cellStyle name="20 % - Accent2 3 2" xfId="1160"/>
    <cellStyle name="20 % - Accent2 4" xfId="1161"/>
    <cellStyle name="20 % - Accent2 5" xfId="1162"/>
    <cellStyle name="20 % - Accent3 2" xfId="1163"/>
    <cellStyle name="20 % - Accent3 2 2" xfId="1164"/>
    <cellStyle name="20 % - Accent3 2 3" xfId="1165"/>
    <cellStyle name="20 % - Accent3 2 4" xfId="1166"/>
    <cellStyle name="20 % - Accent3 3" xfId="1167"/>
    <cellStyle name="20 % - Accent3 3 2" xfId="1168"/>
    <cellStyle name="20 % - Accent3 4" xfId="1169"/>
    <cellStyle name="20 % - Accent3 5" xfId="1170"/>
    <cellStyle name="20 % - Accent4 2" xfId="1171"/>
    <cellStyle name="20 % - Accent4 2 2" xfId="1172"/>
    <cellStyle name="20 % - Accent4 2 3" xfId="1173"/>
    <cellStyle name="20 % - Accent4 2 4" xfId="1174"/>
    <cellStyle name="20 % - Accent4 3" xfId="1175"/>
    <cellStyle name="20 % - Accent4 3 2" xfId="1176"/>
    <cellStyle name="20 % - Accent4 4" xfId="1177"/>
    <cellStyle name="20 % - Accent4 5" xfId="1178"/>
    <cellStyle name="20 % - Accent5 2" xfId="1179"/>
    <cellStyle name="20 % - Accent5 2 2" xfId="1180"/>
    <cellStyle name="20 % - Accent5 2 3" xfId="1181"/>
    <cellStyle name="20 % - Accent5 3" xfId="1182"/>
    <cellStyle name="20 % - Accent5 3 2" xfId="1183"/>
    <cellStyle name="20 % - Accent5 4" xfId="1184"/>
    <cellStyle name="20 % - Accent5 5" xfId="1185"/>
    <cellStyle name="20 % - Accent6 2" xfId="1186"/>
    <cellStyle name="20 % - Accent6 2 2" xfId="1187"/>
    <cellStyle name="20 % - Accent6 2 3" xfId="1188"/>
    <cellStyle name="20 % - Accent6 3" xfId="1189"/>
    <cellStyle name="20 % - Accent6 3 2" xfId="1190"/>
    <cellStyle name="20 % - Accent6 4" xfId="1191"/>
    <cellStyle name="20 % - Accent6 5" xfId="1192"/>
    <cellStyle name="20% - Accent1" xfId="1193"/>
    <cellStyle name="20% - Accent2" xfId="1194"/>
    <cellStyle name="20% - Accent3" xfId="1195"/>
    <cellStyle name="20% - Accent4" xfId="1196"/>
    <cellStyle name="20% - Accent5" xfId="1197"/>
    <cellStyle name="20% - Accent6" xfId="1198"/>
    <cellStyle name="20% - Akzent1" xfId="1199"/>
    <cellStyle name="20% - Akzent2" xfId="1200"/>
    <cellStyle name="20% - Akzent3" xfId="1201"/>
    <cellStyle name="20% - Akzent4" xfId="1202"/>
    <cellStyle name="20% - Akzent5" xfId="1203"/>
    <cellStyle name="20% - Akzent6" xfId="1204"/>
    <cellStyle name="40 % - Accent1 2" xfId="1205"/>
    <cellStyle name="40 % - Accent1 2 2" xfId="1206"/>
    <cellStyle name="40 % - Accent1 2 3" xfId="1207"/>
    <cellStyle name="40 % - Accent1 3" xfId="1208"/>
    <cellStyle name="40 % - Accent1 3 2" xfId="1209"/>
    <cellStyle name="40 % - Accent1 4" xfId="1210"/>
    <cellStyle name="40 % - Accent1 5" xfId="1211"/>
    <cellStyle name="40 % - Accent2 2" xfId="1212"/>
    <cellStyle name="40 % - Accent2 2 2" xfId="1213"/>
    <cellStyle name="40 % - Accent2 2 3" xfId="1214"/>
    <cellStyle name="40 % - Accent2 3" xfId="1215"/>
    <cellStyle name="40 % - Accent2 3 2" xfId="1216"/>
    <cellStyle name="40 % - Accent2 4" xfId="1217"/>
    <cellStyle name="40 % - Accent2 5" xfId="1218"/>
    <cellStyle name="40 % - Accent3 2" xfId="1219"/>
    <cellStyle name="40 % - Accent3 2 2" xfId="1220"/>
    <cellStyle name="40 % - Accent3 2 3" xfId="1221"/>
    <cellStyle name="40 % - Accent3 2 4" xfId="1222"/>
    <cellStyle name="40 % - Accent3 3" xfId="1223"/>
    <cellStyle name="40 % - Accent3 3 2" xfId="1224"/>
    <cellStyle name="40 % - Accent3 4" xfId="1225"/>
    <cellStyle name="40 % - Accent3 5" xfId="1226"/>
    <cellStyle name="40 % - Accent4 2" xfId="1227"/>
    <cellStyle name="40 % - Accent4 2 2" xfId="1228"/>
    <cellStyle name="40 % - Accent4 2 3" xfId="1229"/>
    <cellStyle name="40 % - Accent4 3" xfId="1230"/>
    <cellStyle name="40 % - Accent4 3 2" xfId="1231"/>
    <cellStyle name="40 % - Accent4 4" xfId="1232"/>
    <cellStyle name="40 % - Accent4 5" xfId="1233"/>
    <cellStyle name="40 % - Accent5 2" xfId="1234"/>
    <cellStyle name="40 % - Accent5 2 2" xfId="1235"/>
    <cellStyle name="40 % - Accent5 2 3" xfId="1236"/>
    <cellStyle name="40 % - Accent5 3" xfId="1237"/>
    <cellStyle name="40 % - Accent5 3 2" xfId="1238"/>
    <cellStyle name="40 % - Accent5 4" xfId="1239"/>
    <cellStyle name="40 % - Accent5 5" xfId="1240"/>
    <cellStyle name="40 % - Accent6 2" xfId="1241"/>
    <cellStyle name="40 % - Accent6 2 2" xfId="1242"/>
    <cellStyle name="40 % - Accent6 2 3" xfId="1243"/>
    <cellStyle name="40 % - Accent6 3" xfId="1244"/>
    <cellStyle name="40 % - Accent6 3 2" xfId="1245"/>
    <cellStyle name="40 % - Accent6 4" xfId="1246"/>
    <cellStyle name="40 % - Accent6 5" xfId="1247"/>
    <cellStyle name="40% - Accent1" xfId="1248"/>
    <cellStyle name="40% - Accent2" xfId="1249"/>
    <cellStyle name="40% - Accent3" xfId="1250"/>
    <cellStyle name="40% - Accent4" xfId="1251"/>
    <cellStyle name="40% - Accent5" xfId="1252"/>
    <cellStyle name="40% - Accent6" xfId="1253"/>
    <cellStyle name="40% - Akzent1" xfId="1254"/>
    <cellStyle name="40% - Akzent2" xfId="1255"/>
    <cellStyle name="40% - Akzent3" xfId="1256"/>
    <cellStyle name="40% - Akzent4" xfId="1257"/>
    <cellStyle name="40% - Akzent5" xfId="1258"/>
    <cellStyle name="40% - Akzent6" xfId="1259"/>
    <cellStyle name="6" xfId="1260"/>
    <cellStyle name="6_C12-09-04" xfId="1261"/>
    <cellStyle name="6_C12-2005-01" xfId="1262"/>
    <cellStyle name="6_C12-2005-02" xfId="1263"/>
    <cellStyle name="6_C12-2005-04" xfId="1264"/>
    <cellStyle name="6_Classeur1" xfId="1265"/>
    <cellStyle name="6_doc fp" xfId="1266"/>
    <cellStyle name="6_Feuil1" xfId="1267"/>
    <cellStyle name="6_Flash" xfId="1268"/>
    <cellStyle name="6_FLASH (3)" xfId="1269"/>
    <cellStyle name="6_FLASH NORDNET 2005-02" xfId="1270"/>
    <cellStyle name="6_GO" xfId="1271"/>
    <cellStyle name="6_Mensu et graphe" xfId="1272"/>
    <cellStyle name="60 % - Accent1 2" xfId="1273"/>
    <cellStyle name="60 % - Accent1 2 2" xfId="1274"/>
    <cellStyle name="60 % - Accent1 2 2 2" xfId="1275"/>
    <cellStyle name="60 % - Accent1 3" xfId="1276"/>
    <cellStyle name="60 % - Accent1 3 2" xfId="1277"/>
    <cellStyle name="60 % - Accent2 2" xfId="1278"/>
    <cellStyle name="60 % - Accent2 2 2" xfId="1279"/>
    <cellStyle name="60 % - Accent2 2 2 2" xfId="1280"/>
    <cellStyle name="60 % - Accent2 3" xfId="1281"/>
    <cellStyle name="60 % - Accent2 3 2" xfId="1282"/>
    <cellStyle name="60 % - Accent3 2" xfId="1283"/>
    <cellStyle name="60 % - Accent3 2 2" xfId="1284"/>
    <cellStyle name="60 % - Accent3 2 3" xfId="1285"/>
    <cellStyle name="60 % - Accent3 2 3 2" xfId="1286"/>
    <cellStyle name="60 % - Accent3 3" xfId="1287"/>
    <cellStyle name="60 % - Accent3 3 2" xfId="1288"/>
    <cellStyle name="60 % - Accent4 2" xfId="1289"/>
    <cellStyle name="60 % - Accent4 2 2" xfId="1290"/>
    <cellStyle name="60 % - Accent4 2 3" xfId="1291"/>
    <cellStyle name="60 % - Accent4 2 3 2" xfId="1292"/>
    <cellStyle name="60 % - Accent4 3" xfId="1293"/>
    <cellStyle name="60 % - Accent4 3 2" xfId="1294"/>
    <cellStyle name="60 % - Accent5 2" xfId="1295"/>
    <cellStyle name="60 % - Accent5 2 2" xfId="1296"/>
    <cellStyle name="60 % - Accent5 2 2 2" xfId="1297"/>
    <cellStyle name="60 % - Accent5 3" xfId="1298"/>
    <cellStyle name="60 % - Accent5 3 2" xfId="1299"/>
    <cellStyle name="60 % - Accent6 2" xfId="1300"/>
    <cellStyle name="60 % - Accent6 2 2" xfId="1301"/>
    <cellStyle name="60 % - Accent6 2 3" xfId="1302"/>
    <cellStyle name="60 % - Accent6 2 3 2" xfId="1303"/>
    <cellStyle name="60 % - Accent6 3" xfId="1304"/>
    <cellStyle name="60 % - Accent6 3 2" xfId="1305"/>
    <cellStyle name="60% - Accent1" xfId="1306"/>
    <cellStyle name="60% - Accent2" xfId="1307"/>
    <cellStyle name="60% - Accent3" xfId="1308"/>
    <cellStyle name="60% - Accent4" xfId="1309"/>
    <cellStyle name="60% - Accent5" xfId="1310"/>
    <cellStyle name="60% - Accent6" xfId="1311"/>
    <cellStyle name="60% - Akzent1" xfId="1312"/>
    <cellStyle name="60% - Akzent2" xfId="1313"/>
    <cellStyle name="60% - Akzent3" xfId="1314"/>
    <cellStyle name="60% - Akzent4" xfId="1315"/>
    <cellStyle name="60% - Akzent5" xfId="1316"/>
    <cellStyle name="60% - Akzent6" xfId="1317"/>
    <cellStyle name="9" xfId="1318"/>
    <cellStyle name="Äåíåæíûé [0]_PERSONAL" xfId="1319"/>
    <cellStyle name="Äåíåæíûé_PERSONAL" xfId="1320"/>
    <cellStyle name="ac" xfId="1321"/>
    <cellStyle name="Accent1 2" xfId="1322"/>
    <cellStyle name="Accent1 2 2" xfId="1323"/>
    <cellStyle name="Accent1 2 2 2" xfId="1324"/>
    <cellStyle name="Accent1 3" xfId="1325"/>
    <cellStyle name="Accent1 3 2" xfId="1326"/>
    <cellStyle name="Accent2 2" xfId="1327"/>
    <cellStyle name="Accent2 2 2" xfId="1328"/>
    <cellStyle name="Accent2 2 2 2" xfId="1329"/>
    <cellStyle name="Accent2 3" xfId="1330"/>
    <cellStyle name="Accent2 3 2" xfId="1331"/>
    <cellStyle name="Accent3 2" xfId="1332"/>
    <cellStyle name="Accent3 2 2" xfId="1333"/>
    <cellStyle name="Accent3 2 2 2" xfId="1334"/>
    <cellStyle name="Accent3 3" xfId="1335"/>
    <cellStyle name="Accent3 3 2" xfId="1336"/>
    <cellStyle name="Accent4 2" xfId="1337"/>
    <cellStyle name="Accent4 2 2" xfId="1338"/>
    <cellStyle name="Accent4 2 2 2" xfId="1339"/>
    <cellStyle name="Accent4 3" xfId="1340"/>
    <cellStyle name="Accent4 3 2" xfId="1341"/>
    <cellStyle name="Accent5 2" xfId="1342"/>
    <cellStyle name="Accent5 2 2" xfId="1343"/>
    <cellStyle name="Accent5 2 2 2" xfId="1344"/>
    <cellStyle name="Accent5 3" xfId="1345"/>
    <cellStyle name="Accent5 3 2" xfId="1346"/>
    <cellStyle name="Accent6 2" xfId="1347"/>
    <cellStyle name="Accent6 2 2" xfId="1348"/>
    <cellStyle name="Accent6 2 2 2" xfId="1349"/>
    <cellStyle name="Accent6 3" xfId="1350"/>
    <cellStyle name="Accent6 3 2" xfId="1351"/>
    <cellStyle name="active" xfId="1352"/>
    <cellStyle name="Actual" xfId="1353"/>
    <cellStyle name="Actual Date" xfId="1354"/>
    <cellStyle name="AeE­ [0]_INQUIRY ¿μ¾÷AßAø " xfId="1355"/>
    <cellStyle name="ÅëÈ­ [0]_laroux" xfId="1356"/>
    <cellStyle name="AeE­_INQUIRY ¿μ¾÷AßAø " xfId="1357"/>
    <cellStyle name="ÅëÈ­_laroux" xfId="1358"/>
    <cellStyle name="AFE" xfId="1359"/>
    <cellStyle name="AFE 2" xfId="1360"/>
    <cellStyle name="AFE 2 2" xfId="1361"/>
    <cellStyle name="AFE 3" xfId="1362"/>
    <cellStyle name="AFE_Accueil" xfId="1363"/>
    <cellStyle name="AGP PF C1 C2" xfId="1364"/>
    <cellStyle name="AGP PF C1 C2 2" xfId="1365"/>
    <cellStyle name="AGP PF C1 C2 3" xfId="1366"/>
    <cellStyle name="Akzent1" xfId="1367"/>
    <cellStyle name="Akzent2" xfId="1368"/>
    <cellStyle name="Akzent3" xfId="1369"/>
    <cellStyle name="Akzent4" xfId="1370"/>
    <cellStyle name="Akzent5" xfId="1371"/>
    <cellStyle name="Akzent6" xfId="1372"/>
    <cellStyle name="ANNULE" xfId="1373"/>
    <cellStyle name="ANNULE 2" xfId="1374"/>
    <cellStyle name="ANNULE 3" xfId="1375"/>
    <cellStyle name="args.style" xfId="1376"/>
    <cellStyle name="Arial 10" xfId="1377"/>
    <cellStyle name="Arial 12" xfId="1378"/>
    <cellStyle name="ARIAL NARROW" xfId="1379"/>
    <cellStyle name="arial11_bld_it" xfId="1380"/>
    <cellStyle name="Assumption" xfId="1381"/>
    <cellStyle name="astyl" xfId="1382"/>
    <cellStyle name="AÞ¸¶ [0]_INQUIRY ¿μ¾÷AßAø " xfId="1383"/>
    <cellStyle name="ÄÞ¸¶ [0]_laroux" xfId="1384"/>
    <cellStyle name="AÞ¸¶_INQUIRY ¿μ¾÷AßAø " xfId="1385"/>
    <cellStyle name="ÄÞ¸¶_laroux" xfId="1386"/>
    <cellStyle name="Ausgabe" xfId="1387"/>
    <cellStyle name="Ausgabe 2" xfId="1388"/>
    <cellStyle name="Avertissement 2" xfId="1389"/>
    <cellStyle name="Avertissement 2 2" xfId="1390"/>
    <cellStyle name="Avertissement 2 2 2" xfId="1391"/>
    <cellStyle name="Avertissement 3" xfId="1392"/>
    <cellStyle name="Avertissement 3 2" xfId="1393"/>
    <cellStyle name="AWON" xfId="1394"/>
    <cellStyle name="AWON 2" xfId="1395"/>
    <cellStyle name="AWON 3" xfId="1396"/>
    <cellStyle name="axlcolour" xfId="1397"/>
    <cellStyle name="B&amp;W" xfId="1398"/>
    <cellStyle name="B&amp;Wbold" xfId="1399"/>
    <cellStyle name="Bad" xfId="1400"/>
    <cellStyle name="Base" xfId="1401"/>
    <cellStyle name="Berechnung" xfId="1402"/>
    <cellStyle name="Berechnung 2" xfId="1403"/>
    <cellStyle name="Berechnung 3" xfId="1404"/>
    <cellStyle name="BlackStrike" xfId="1405"/>
    <cellStyle name="BlackText" xfId="1406"/>
    <cellStyle name="blank" xfId="1407"/>
    <cellStyle name="Bleu" xfId="1408"/>
    <cellStyle name="Bleu BD" xfId="1409"/>
    <cellStyle name="Bleu BD 2" xfId="1410"/>
    <cellStyle name="blue" xfId="1411"/>
    <cellStyle name="Body" xfId="1412"/>
    <cellStyle name="Bold" xfId="1413"/>
    <cellStyle name="BoldText" xfId="1414"/>
    <cellStyle name="Border Heavy" xfId="1415"/>
    <cellStyle name="Border Thin" xfId="1416"/>
    <cellStyle name="Boxed" xfId="1417"/>
    <cellStyle name="British Pound" xfId="1418"/>
    <cellStyle name="Brown" xfId="1419"/>
    <cellStyle name="C￥AØ_≫c¾÷ºIº° AN°e " xfId="1420"/>
    <cellStyle name="Ç¥ÁØ_ÀÎÀç°³¹ß¿ø" xfId="1421"/>
    <cellStyle name="Cadre" xfId="1422"/>
    <cellStyle name="Cadre 2" xfId="1423"/>
    <cellStyle name="Cadre 3" xfId="1424"/>
    <cellStyle name="Calc Currency (0)" xfId="1425"/>
    <cellStyle name="Calc Currency (2)" xfId="1426"/>
    <cellStyle name="Calc Percent (0)" xfId="1427"/>
    <cellStyle name="Calc Percent (1)" xfId="1428"/>
    <cellStyle name="Calc Percent (2)" xfId="1429"/>
    <cellStyle name="Calc Units (0)" xfId="1430"/>
    <cellStyle name="Calc Units (1)" xfId="1431"/>
    <cellStyle name="Calc Units (2)" xfId="1432"/>
    <cellStyle name="Calcul 2" xfId="1433"/>
    <cellStyle name="Calcul 2 2" xfId="1434"/>
    <cellStyle name="Calcul 2 2 2" xfId="1435"/>
    <cellStyle name="Calcul 2 3" xfId="1436"/>
    <cellStyle name="Calcul 3" xfId="1437"/>
    <cellStyle name="Calcul 3 2" xfId="1438"/>
    <cellStyle name="Calcul 3 3" xfId="1439"/>
    <cellStyle name="Calcul 3 4" xfId="1440"/>
    <cellStyle name="Calculated" xfId="1441"/>
    <cellStyle name="Calculation" xfId="1442"/>
    <cellStyle name="Calculation 2" xfId="1443"/>
    <cellStyle name="Calculation 3" xfId="1444"/>
    <cellStyle name="cárky [0]_objednaná zarízení " xfId="1445"/>
    <cellStyle name="cárky_objednaná zarízení " xfId="1446"/>
    <cellStyle name="Case" xfId="1447"/>
    <cellStyle name="Cellule liée 2" xfId="1448"/>
    <cellStyle name="Cellule liée 2 2" xfId="1449"/>
    <cellStyle name="Cellule liée 2 2 2" xfId="1450"/>
    <cellStyle name="Cellule liée 3" xfId="1451"/>
    <cellStyle name="Cellule liée 3 2" xfId="1452"/>
    <cellStyle name="Check Cell" xfId="1453"/>
    <cellStyle name="Collegamento ipertestuale" xfId="1454"/>
    <cellStyle name="Collegamento ipertestuale visitato" xfId="1455"/>
    <cellStyle name="Collegamento ipertestuale_FAN_quote" xfId="1456"/>
    <cellStyle name="Column Heading" xfId="1457"/>
    <cellStyle name="Column Heading (No Wrap)" xfId="1458"/>
    <cellStyle name="Column Heading_services.xls Chart 1" xfId="1459"/>
    <cellStyle name="Column Headings" xfId="1460"/>
    <cellStyle name="Column title" xfId="1461"/>
    <cellStyle name="Column title 2" xfId="1462"/>
    <cellStyle name="Column title i" xfId="1463"/>
    <cellStyle name="Column title_065 Nokia 3G Price List v2-5-x" xfId="1464"/>
    <cellStyle name="Column Total" xfId="1465"/>
    <cellStyle name="Column_Title" xfId="1466"/>
    <cellStyle name="Coma1" xfId="1467"/>
    <cellStyle name="Comma" xfId="1468"/>
    <cellStyle name="Comma  - Style1" xfId="1469"/>
    <cellStyle name="Comma  - Style2" xfId="1470"/>
    <cellStyle name="Comma  - Style3" xfId="1471"/>
    <cellStyle name="Comma  - Style4" xfId="1472"/>
    <cellStyle name="Comma  - Style5" xfId="1473"/>
    <cellStyle name="Comma  - Style6" xfId="1474"/>
    <cellStyle name="Comma  - Style7" xfId="1475"/>
    <cellStyle name="Comma  - Style8" xfId="1476"/>
    <cellStyle name="Comma [0]" xfId="1477"/>
    <cellStyle name="Comma [00]" xfId="1478"/>
    <cellStyle name="Comma [1]" xfId="1479"/>
    <cellStyle name="Comma [2]" xfId="1480"/>
    <cellStyle name="Comma [3]" xfId="1481"/>
    <cellStyle name="Comma 0" xfId="1482"/>
    <cellStyle name="Comma 0*" xfId="1483"/>
    <cellStyle name="Comma 2" xfId="1484"/>
    <cellStyle name="Comma, 1 dec" xfId="1485"/>
    <cellStyle name="Comma_~0007051" xfId="1486"/>
    <cellStyle name="Comma0" xfId="1487"/>
    <cellStyle name="Comma0 - Modelo1" xfId="1488"/>
    <cellStyle name="Comma0 - Style1" xfId="1489"/>
    <cellStyle name="Comma1 - Modelo2" xfId="1490"/>
    <cellStyle name="Comma1 - Style2" xfId="1491"/>
    <cellStyle name="Commentaire 2" xfId="1492"/>
    <cellStyle name="Commentaire 2 2" xfId="1493"/>
    <cellStyle name="Commentaire 2 2 2" xfId="1494"/>
    <cellStyle name="Commentaire 2 2 3" xfId="1495"/>
    <cellStyle name="Commentaire 2 3" xfId="1496"/>
    <cellStyle name="Commentaire 2 4" xfId="1497"/>
    <cellStyle name="Commentaire 2 5" xfId="1498"/>
    <cellStyle name="Commentaire 2 6" xfId="1499"/>
    <cellStyle name="Commentaire 3" xfId="1500"/>
    <cellStyle name="Commentaire 3 2" xfId="1501"/>
    <cellStyle name="Commentaire 3 3" xfId="1502"/>
    <cellStyle name="Commentaire 3 4" xfId="1503"/>
    <cellStyle name="Company Name" xfId="1504"/>
    <cellStyle name="Config Name" xfId="1505"/>
    <cellStyle name="Control Check" xfId="1506"/>
    <cellStyle name="Control Check 2" xfId="1507"/>
    <cellStyle name="Control Check 3" xfId="1508"/>
    <cellStyle name="Copied" xfId="1509"/>
    <cellStyle name="Cover Date" xfId="1510"/>
    <cellStyle name="Cover Subtitle" xfId="1511"/>
    <cellStyle name="Cover Title" xfId="1512"/>
    <cellStyle name="Currency" xfId="1513"/>
    <cellStyle name="Currency [0]" xfId="1514"/>
    <cellStyle name="Currency [00]" xfId="1515"/>
    <cellStyle name="Currency [1]" xfId="1516"/>
    <cellStyle name="Currency [2]" xfId="1517"/>
    <cellStyle name="Currency [3]" xfId="1518"/>
    <cellStyle name="Currency 0" xfId="1519"/>
    <cellStyle name="Currency 2" xfId="1520"/>
    <cellStyle name="Currency(RM)" xfId="1521"/>
    <cellStyle name="Currency_~0007051" xfId="1522"/>
    <cellStyle name="Currency0" xfId="1523"/>
    <cellStyle name="Currsmall" xfId="1524"/>
    <cellStyle name="custom" xfId="1525"/>
    <cellStyle name="Cyan" xfId="1526"/>
    <cellStyle name="D.Cyan" xfId="1527"/>
    <cellStyle name="Data Link" xfId="1528"/>
    <cellStyle name="Data_Calculation" xfId="1529"/>
    <cellStyle name="database" xfId="1530"/>
    <cellStyle name="Date" xfId="1531"/>
    <cellStyle name="Date [] yht" xfId="1532"/>
    <cellStyle name="Date [mmm-yy]" xfId="1533"/>
    <cellStyle name="Date Aligned" xfId="1534"/>
    <cellStyle name="Date i" xfId="1535"/>
    <cellStyle name="Date Short" xfId="1536"/>
    <cellStyle name="Date_01 - Home" xfId="1537"/>
    <cellStyle name="Datum" xfId="1538"/>
    <cellStyle name="debleuter" xfId="1539"/>
    <cellStyle name="debleuter2" xfId="1540"/>
    <cellStyle name="debleuter2 2" xfId="1541"/>
    <cellStyle name="debleuter2 3" xfId="1542"/>
    <cellStyle name="Decimal" xfId="1543"/>
    <cellStyle name="Decimal2" xfId="1544"/>
    <cellStyle name="DeltaCumul" xfId="1545"/>
    <cellStyle name="Description" xfId="1546"/>
    <cellStyle name="Description 2" xfId="1547"/>
    <cellStyle name="Description 3" xfId="1548"/>
    <cellStyle name="Dezimal [0]_Add. Doc." xfId="1549"/>
    <cellStyle name="Dezimal_Add. Doc." xfId="1550"/>
    <cellStyle name="Dia" xfId="1551"/>
    <cellStyle name="Diagnostic" xfId="1552"/>
    <cellStyle name="Diagnostic 2" xfId="1553"/>
    <cellStyle name="Diagnostic 3" xfId="1554"/>
    <cellStyle name="dollar" xfId="1555"/>
    <cellStyle name="Dollars" xfId="1556"/>
    <cellStyle name="Dotted Line" xfId="1557"/>
    <cellStyle name="Double Accounting" xfId="1558"/>
    <cellStyle name="Download" xfId="1559"/>
    <cellStyle name="Download 2" xfId="1560"/>
    <cellStyle name="Download 3" xfId="1561"/>
    <cellStyle name="Dziesietny [0]_12" xfId="1562"/>
    <cellStyle name="Dziesiêtny [0]_MSC &amp; VLR Description" xfId="1563"/>
    <cellStyle name="Dziesiętny [0]_MSC &amp; VLR Description" xfId="1564"/>
    <cellStyle name="Dziesiêtny [0]_MSC &amp; VLR Description_3-3-2_Exhibit B2b-UTRAN HW-ESF_2010_vLv2" xfId="1565"/>
    <cellStyle name="Dziesietny [0]_template" xfId="1566"/>
    <cellStyle name="Dziesiêtny [0]_template" xfId="1567"/>
    <cellStyle name="Dziesietny [0]_template (2)" xfId="1568"/>
    <cellStyle name="Dziesiêtny [0]_template (2)" xfId="1569"/>
    <cellStyle name="Dziesietny [0]_vmnok261098jk" xfId="1570"/>
    <cellStyle name="Dziesietny_12" xfId="1571"/>
    <cellStyle name="Dziesiêtny_MSC &amp; VLR Description" xfId="1572"/>
    <cellStyle name="Dziesiętny_MSC &amp; VLR Description" xfId="1573"/>
    <cellStyle name="Dziesiêtny_MSC &amp; VLR Description_3-3-2_Exhibit B2b-UTRAN HW-ESF_2010_vLv2" xfId="1574"/>
    <cellStyle name="Dziesietny_template" xfId="1575"/>
    <cellStyle name="Dziesiêtny_template" xfId="1576"/>
    <cellStyle name="Dziesietny_template (2)" xfId="1577"/>
    <cellStyle name="Dziesiêtny_template (2)" xfId="1578"/>
    <cellStyle name="Dziesietny_vmnok261098jk" xfId="1579"/>
    <cellStyle name="Ed" xfId="1580"/>
    <cellStyle name="Eingabe" xfId="1581"/>
    <cellStyle name="Eingabe 2" xfId="1582"/>
    <cellStyle name="Encabez1" xfId="1583"/>
    <cellStyle name="Encabez2" xfId="1584"/>
    <cellStyle name="Enter Currency (0)" xfId="1585"/>
    <cellStyle name="Enter Currency (2)" xfId="1586"/>
    <cellStyle name="Enter Units (0)" xfId="1587"/>
    <cellStyle name="Enter Units (1)" xfId="1588"/>
    <cellStyle name="Enter Units (2)" xfId="1589"/>
    <cellStyle name="Entered" xfId="1590"/>
    <cellStyle name="En-tête 1" xfId="1591"/>
    <cellStyle name="En-tête 2" xfId="1592"/>
    <cellStyle name="Entier court" xfId="1593"/>
    <cellStyle name="Entier court 2" xfId="1594"/>
    <cellStyle name="entrada" xfId="1595"/>
    <cellStyle name="Entrée 2" xfId="1596"/>
    <cellStyle name="Entrée 2 2" xfId="1597"/>
    <cellStyle name="Entrée 2 2 2" xfId="1598"/>
    <cellStyle name="Entrée 3" xfId="1599"/>
    <cellStyle name="Entrée 3 2" xfId="1600"/>
    <cellStyle name="Entrée 3 3" xfId="1601"/>
    <cellStyle name="Entrée 3 4" xfId="1602"/>
    <cellStyle name="entry box" xfId="1603"/>
    <cellStyle name="entry box 2" xfId="1604"/>
    <cellStyle name="entry box 3" xfId="1605"/>
    <cellStyle name="Ergebnis" xfId="1606"/>
    <cellStyle name="Ergebnis 2" xfId="1607"/>
    <cellStyle name="Erklärender Text" xfId="1608"/>
    <cellStyle name="erl" xfId="1609"/>
    <cellStyle name="Erlang" xfId="1610"/>
    <cellStyle name="Erlang#" xfId="1611"/>
    <cellStyle name="Erlang_~1473643" xfId="1612"/>
    <cellStyle name="Est - $" xfId="1613"/>
    <cellStyle name="Est - %" xfId="1614"/>
    <cellStyle name="Est 0,000.0" xfId="1615"/>
    <cellStyle name="Estilo 1" xfId="1616"/>
    <cellStyle name="Euro" xfId="1617"/>
    <cellStyle name="Explanatory Text" xfId="1618"/>
    <cellStyle name="EY House" xfId="1619"/>
    <cellStyle name="F2" xfId="1620"/>
    <cellStyle name="F3" xfId="1621"/>
    <cellStyle name="F4" xfId="1622"/>
    <cellStyle name="F5" xfId="1623"/>
    <cellStyle name="F6" xfId="1624"/>
    <cellStyle name="F7" xfId="1625"/>
    <cellStyle name="F8" xfId="1626"/>
    <cellStyle name="FAB level" xfId="1627"/>
    <cellStyle name="FAB no" xfId="1628"/>
    <cellStyle name="FAB price" xfId="1629"/>
    <cellStyle name="Feld_muß" xfId="1630"/>
    <cellStyle name="FF_EURO" xfId="1631"/>
    <cellStyle name="Fijo" xfId="1632"/>
    <cellStyle name="Financier0" xfId="1633"/>
    <cellStyle name="Financiero" xfId="1634"/>
    <cellStyle name="Fixed" xfId="1635"/>
    <cellStyle name="Fixlong" xfId="1636"/>
    <cellStyle name="Footer SBILogo1" xfId="1637"/>
    <cellStyle name="Footer SBILogo2" xfId="1638"/>
    <cellStyle name="Footnote" xfId="1639"/>
    <cellStyle name="Footnote Reference" xfId="1640"/>
    <cellStyle name="Footnote_HDI - Template BR 2005-01" xfId="1641"/>
    <cellStyle name="Formula" xfId="1642"/>
    <cellStyle name="Formula 2" xfId="1643"/>
    <cellStyle name="Formula 3" xfId="1644"/>
    <cellStyle name="Fred" xfId="1645"/>
    <cellStyle name="from Input Sheet" xfId="1646"/>
    <cellStyle name="from Input Sheet 2" xfId="1647"/>
    <cellStyle name="from Input Sheet 3" xfId="1648"/>
    <cellStyle name="From Project Models" xfId="1649"/>
    <cellStyle name="From Project Models 2" xfId="1650"/>
    <cellStyle name="From Project Models 3" xfId="1651"/>
    <cellStyle name="FromInput" xfId="1652"/>
    <cellStyle name="GOING" xfId="1653"/>
    <cellStyle name="GOING 2" xfId="1654"/>
    <cellStyle name="GOING 3" xfId="1655"/>
    <cellStyle name="Good" xfId="1656"/>
    <cellStyle name="Green" xfId="1657"/>
    <cellStyle name="Grey" xfId="1658"/>
    <cellStyle name="grisé dsi" xfId="1659"/>
    <cellStyle name="Gut" xfId="1660"/>
    <cellStyle name="H 2" xfId="1661"/>
    <cellStyle name="hard no." xfId="1662"/>
    <cellStyle name="hard no. 2" xfId="1663"/>
    <cellStyle name="hard no. 3" xfId="1664"/>
    <cellStyle name="Hard Percent" xfId="1665"/>
    <cellStyle name="Head 1" xfId="1666"/>
    <cellStyle name="Header" xfId="1667"/>
    <cellStyle name="Header - Style1" xfId="1668"/>
    <cellStyle name="header 1" xfId="1669"/>
    <cellStyle name="header 2" xfId="1670"/>
    <cellStyle name="Header Draft Stamp" xfId="1671"/>
    <cellStyle name="Header_3-3-1_Exhibit B2a-BSS HW-ESF_2010_vKv2" xfId="1672"/>
    <cellStyle name="Header1" xfId="1673"/>
    <cellStyle name="Header2" xfId="1674"/>
    <cellStyle name="Header2 2" xfId="1675"/>
    <cellStyle name="Header2 3" xfId="1676"/>
    <cellStyle name="header3" xfId="1677"/>
    <cellStyle name="Heading" xfId="1678"/>
    <cellStyle name="Heading 1" xfId="1679"/>
    <cellStyle name="Heading 1 Above" xfId="1680"/>
    <cellStyle name="Heading 1_Bordereaux LTE  UPR NE" xfId="1681"/>
    <cellStyle name="Heading 1+" xfId="1682"/>
    <cellStyle name="Heading 2" xfId="1683"/>
    <cellStyle name="Heading 2 Below" xfId="1684"/>
    <cellStyle name="Heading 2_Bordereaux LTE  UPR NE" xfId="1685"/>
    <cellStyle name="Heading 2+" xfId="1686"/>
    <cellStyle name="Heading 3" xfId="1687"/>
    <cellStyle name="Heading 3+" xfId="1688"/>
    <cellStyle name="Heading 4" xfId="1689"/>
    <cellStyle name="Heading_3-3-1_Exhibit B2a-BSS HW-ESF_2010_vKv2" xfId="1690"/>
    <cellStyle name="Heading1" xfId="1691"/>
    <cellStyle name="Heading2" xfId="1692"/>
    <cellStyle name="HEADINGS" xfId="1693"/>
    <cellStyle name="HEADINGSTOP" xfId="1694"/>
    <cellStyle name="Helv 8" xfId="1695"/>
    <cellStyle name="hidden" xfId="1696"/>
    <cellStyle name="Hiden_Formula" xfId="1697"/>
    <cellStyle name="Highlight" xfId="1698"/>
    <cellStyle name="HighLight1" xfId="1699"/>
    <cellStyle name="HighLightHV11" xfId="1700"/>
    <cellStyle name="Hintarivit" xfId="1701"/>
    <cellStyle name="Hipervínculo" xfId="1702"/>
    <cellStyle name="Hyperlink_Financial Information Feb15_02" xfId="1703"/>
    <cellStyle name="ï[_x0003_Ðï[_x0003_äï[_x0003_$E[_x0003_+" xfId="1704"/>
    <cellStyle name="Îáû÷íûé_PERSONAL" xfId="1705"/>
    <cellStyle name="indicatif_nv" xfId="1706"/>
    <cellStyle name="Input" xfId="1707"/>
    <cellStyle name="Input [yellow]" xfId="1708"/>
    <cellStyle name="Input [yellow] 2" xfId="1709"/>
    <cellStyle name="Input [yellow] 3" xfId="1710"/>
    <cellStyle name="Input Link" xfId="1711"/>
    <cellStyle name="Input Normal" xfId="1712"/>
    <cellStyle name="Input Percent" xfId="1713"/>
    <cellStyle name="input value" xfId="1714"/>
    <cellStyle name="Input_151204 HWS Pricing  Cost for ORO BSS_v3" xfId="1715"/>
    <cellStyle name="Input1" xfId="1716"/>
    <cellStyle name="Input2" xfId="1717"/>
    <cellStyle name="InputCurrency" xfId="1718"/>
    <cellStyle name="InputNormal" xfId="1719"/>
    <cellStyle name="Input-parametri" xfId="1720"/>
    <cellStyle name="Input-parametri [00]" xfId="1721"/>
    <cellStyle name="Input-parametri [00] 2" xfId="1722"/>
    <cellStyle name="Input-parametri [00] 3" xfId="1723"/>
    <cellStyle name="Input-parametri 10" xfId="1724"/>
    <cellStyle name="Input-parametri 11" xfId="1725"/>
    <cellStyle name="Input-parametri 12" xfId="1726"/>
    <cellStyle name="Input-parametri 2" xfId="1727"/>
    <cellStyle name="Input-parametri 3" xfId="1728"/>
    <cellStyle name="Input-parametri 4" xfId="1729"/>
    <cellStyle name="Input-parametri 5" xfId="1730"/>
    <cellStyle name="Input-parametri 6" xfId="1731"/>
    <cellStyle name="Input-parametri 7" xfId="1732"/>
    <cellStyle name="Input-parametri 8" xfId="1733"/>
    <cellStyle name="Input-parametri 9" xfId="1734"/>
    <cellStyle name="Input-parametri i" xfId="1735"/>
    <cellStyle name="Input-rivinumero" xfId="1736"/>
    <cellStyle name="Input-rivinumero 2" xfId="1737"/>
    <cellStyle name="Input-rivinumero 3" xfId="1738"/>
    <cellStyle name="Inputs" xfId="1739"/>
    <cellStyle name="Inputs2" xfId="1740"/>
    <cellStyle name="Input-tausta" xfId="1741"/>
    <cellStyle name="Insatisfaisant 2" xfId="1742"/>
    <cellStyle name="Insatisfaisant 2 2" xfId="1743"/>
    <cellStyle name="Insatisfaisant 2 2 2" xfId="1744"/>
    <cellStyle name="Insatisfaisant 3" xfId="1745"/>
    <cellStyle name="Insatisfaisant 3 2" xfId="1746"/>
    <cellStyle name="Italic" xfId="1747"/>
    <cellStyle name="Italicbold" xfId="1748"/>
    <cellStyle name="Italique" xfId="1749"/>
    <cellStyle name="item2" xfId="1750"/>
    <cellStyle name="Jason" xfId="1751"/>
    <cellStyle name="Javier" xfId="1752"/>
    <cellStyle name="Jun" xfId="1753"/>
    <cellStyle name="k" xfId="1754"/>
    <cellStyle name="Kaava" xfId="1755"/>
    <cellStyle name="Kaava 2" xfId="1756"/>
    <cellStyle name="Kaava 3" xfId="1757"/>
    <cellStyle name="karen" xfId="1758"/>
    <cellStyle name="katko" xfId="1759"/>
    <cellStyle name="katko 2" xfId="1760"/>
    <cellStyle name="katko 3" xfId="1761"/>
    <cellStyle name="kEuro" xfId="1762"/>
    <cellStyle name="kEuro 2" xfId="1763"/>
    <cellStyle name="kEuro 3" xfId="1764"/>
    <cellStyle name="kjk" xfId="1765"/>
    <cellStyle name="kMilliers" xfId="1766"/>
    <cellStyle name="Komma [0]_Assumptions" xfId="1767"/>
    <cellStyle name="Komma_Assumptions" xfId="1768"/>
    <cellStyle name="kopregel" xfId="1769"/>
    <cellStyle name="L4" xfId="1770"/>
    <cellStyle name="L4 2" xfId="1771"/>
    <cellStyle name="L4 3" xfId="1772"/>
    <cellStyle name="L5 national C1C2" xfId="1773"/>
    <cellStyle name="L5 national C1C2 2" xfId="1774"/>
    <cellStyle name="L5 national C1C2 3" xfId="1775"/>
    <cellStyle name="LB Style" xfId="1776"/>
    <cellStyle name="left" xfId="1777"/>
    <cellStyle name="Legal 8½ x 14 in" xfId="1778"/>
    <cellStyle name="Lien hypertexte" xfId="4" builtinId="8"/>
    <cellStyle name="Lien hypertexte 2" xfId="1779"/>
    <cellStyle name="Lien hypertexte 3" xfId="1780"/>
    <cellStyle name="Lien hypertexte 3 2" xfId="1781"/>
    <cellStyle name="Lien hypertexte 4" xfId="1782"/>
    <cellStyle name="Lien hypertexte 5" xfId="1783"/>
    <cellStyle name="Lien hypertexte 6" xfId="1784"/>
    <cellStyle name="Link" xfId="1785"/>
    <cellStyle name="Link Currency (0)" xfId="1786"/>
    <cellStyle name="Link Currency (2)" xfId="1787"/>
    <cellStyle name="Link Units (0)" xfId="1788"/>
    <cellStyle name="Link Units (1)" xfId="1789"/>
    <cellStyle name="Link Units (2)" xfId="1790"/>
    <cellStyle name="Linked" xfId="1791"/>
    <cellStyle name="Linked Cell" xfId="1792"/>
    <cellStyle name="LongDesc" xfId="1793"/>
    <cellStyle name="LongDesc 2" xfId="1794"/>
    <cellStyle name="LongDesc 3" xfId="1795"/>
    <cellStyle name="LOST" xfId="1796"/>
    <cellStyle name="LOST 2" xfId="1797"/>
    <cellStyle name="LOST 3" xfId="1798"/>
    <cellStyle name="Luku []" xfId="1799"/>
    <cellStyle name="Luku [] 2" xfId="1800"/>
    <cellStyle name="Luku [] 3" xfId="1801"/>
    <cellStyle name="Luku [] grey" xfId="1802"/>
    <cellStyle name="Luku [] grey 2" xfId="1803"/>
    <cellStyle name="Luku [] grey 3" xfId="1804"/>
    <cellStyle name="Luku [] grey i" xfId="1805"/>
    <cellStyle name="Luku [] yellow" xfId="1806"/>
    <cellStyle name="Luku [] yellow 2" xfId="1807"/>
    <cellStyle name="Luku [] yellow 3" xfId="1808"/>
    <cellStyle name="Luku [] yellow i" xfId="1809"/>
    <cellStyle name="Luku [] yht" xfId="1810"/>
    <cellStyle name="Luku [] yht i" xfId="1811"/>
    <cellStyle name="Luku []i" xfId="1812"/>
    <cellStyle name="Luku []i grey" xfId="1813"/>
    <cellStyle name="Luku []i yellow" xfId="1814"/>
    <cellStyle name="Luku [00]" xfId="1815"/>
    <cellStyle name="Luku [00] 2" xfId="1816"/>
    <cellStyle name="Luku [00] 3" xfId="1817"/>
    <cellStyle name="Luku [00] yht" xfId="1818"/>
    <cellStyle name="Luku [00] yht i" xfId="1819"/>
    <cellStyle name="Luku [00]i" xfId="1820"/>
    <cellStyle name="Luku [0000]" xfId="1821"/>
    <cellStyle name="Luku [0000] 2" xfId="1822"/>
    <cellStyle name="Luku [0000] 3" xfId="1823"/>
    <cellStyle name="Luku [0000] yht" xfId="1824"/>
    <cellStyle name="Luku [0000] yht i" xfId="1825"/>
    <cellStyle name="Luku [0000] yht_3G" xfId="1826"/>
    <cellStyle name="Luku [0000]_3G" xfId="1827"/>
    <cellStyle name="Luku [0000]i" xfId="1828"/>
    <cellStyle name="M€" xfId="1829"/>
    <cellStyle name="m1" xfId="1830"/>
    <cellStyle name="Magenta" xfId="1831"/>
    <cellStyle name="Main Title" xfId="1832"/>
    <cellStyle name="MANKAD" xfId="1833"/>
    <cellStyle name="MARQ" xfId="1834"/>
    <cellStyle name="Matrice" xfId="1835"/>
    <cellStyle name="meny_objednaná zarízení " xfId="1836"/>
    <cellStyle name="merlang" xfId="1837"/>
    <cellStyle name="Migliaia (0)_(interno) Listino FastLink sintetico (v1.0)" xfId="1838"/>
    <cellStyle name="Migliaia_1320 NX" xfId="1839"/>
    <cellStyle name="Millares [0]_10 AVERIAS MASIVAS + ANT" xfId="1840"/>
    <cellStyle name="Millares [00]" xfId="1841"/>
    <cellStyle name="Millares_10 AVERIAS MASIVAS + ANT" xfId="1842"/>
    <cellStyle name="Milliers 2" xfId="1843"/>
    <cellStyle name="Milliers0dec" xfId="1844"/>
    <cellStyle name="MilliersSans0" xfId="1845"/>
    <cellStyle name="MND_Input" xfId="1846"/>
    <cellStyle name="mod1" xfId="1847"/>
    <cellStyle name="Model" xfId="1848"/>
    <cellStyle name="modelo1" xfId="1849"/>
    <cellStyle name="Moeda [0]_~4390393" xfId="1850"/>
    <cellStyle name="Moeda_~4390393" xfId="1851"/>
    <cellStyle name="Moneda [0]_10 AVERIAS MASIVAS + ANT" xfId="1852"/>
    <cellStyle name="Moneda_10 AVERIAS MASIVAS + ANT" xfId="1853"/>
    <cellStyle name="Monetaire" xfId="1854"/>
    <cellStyle name="Monetaire [0]" xfId="1855"/>
    <cellStyle name="Monétaire 10" xfId="1856"/>
    <cellStyle name="Monétaire 11" xfId="1857"/>
    <cellStyle name="Monétaire 12" xfId="1858"/>
    <cellStyle name="Monétaire 13" xfId="1859"/>
    <cellStyle name="Monétaire 14" xfId="1860"/>
    <cellStyle name="Monétaire 15" xfId="1861"/>
    <cellStyle name="Monétaire 2" xfId="1862"/>
    <cellStyle name="Monétaire 3" xfId="1863"/>
    <cellStyle name="Monétaire 4" xfId="1864"/>
    <cellStyle name="Monétaire 5" xfId="1865"/>
    <cellStyle name="Monétaire 6" xfId="1866"/>
    <cellStyle name="Monétaire 7" xfId="1867"/>
    <cellStyle name="Monétaire 8" xfId="1868"/>
    <cellStyle name="Monétaire 9" xfId="1869"/>
    <cellStyle name="Monetaire_~1473643" xfId="1870"/>
    <cellStyle name="Monétaire0" xfId="1871"/>
    <cellStyle name="Monetario" xfId="1872"/>
    <cellStyle name="MOT Hardware" xfId="1873"/>
    <cellStyle name="Multiple" xfId="1874"/>
    <cellStyle name="Multiple [1]" xfId="1875"/>
    <cellStyle name="Multiple_01 - Home" xfId="1876"/>
    <cellStyle name="n" xfId="1877"/>
    <cellStyle name="n_01 - Home" xfId="1878"/>
    <cellStyle name="n_01 - PDG" xfId="1879"/>
    <cellStyle name="n_01 - Wanadoo" xfId="1880"/>
    <cellStyle name="n_01- Synthèse Wanadoo PFA10" xfId="1881"/>
    <cellStyle name="n_01-Synthèse Home" xfId="1882"/>
    <cellStyle name="n_02 - Synthèse Wanadoo" xfId="1883"/>
    <cellStyle name="n_02 - Synthèse Wanadoo_COM B2004" xfId="1884"/>
    <cellStyle name="n_02 - Synthèse Wanadoo_COM B2004_GO" xfId="1885"/>
    <cellStyle name="n_02 - Synthèse Wanadoo_Communication 08-2003" xfId="1886"/>
    <cellStyle name="n_02 - Synthèse Wanadoo_Communication 08-2003_GO" xfId="1887"/>
    <cellStyle name="n_02 - Synthèse Wanadoo_Communication 12-2003" xfId="1888"/>
    <cellStyle name="n_02 - Synthèse Wanadoo_Communication définition" xfId="1889"/>
    <cellStyle name="n_02 - Synthèse Wanadoo_GO" xfId="1890"/>
    <cellStyle name="n_02- Synthèse Wanadoo B2004" xfId="1891"/>
    <cellStyle name="n_02b - Détail Accès" xfId="1892"/>
    <cellStyle name="n_03a - Synthèse BU accès" xfId="1893"/>
    <cellStyle name="n_04a - Détail BU accès" xfId="1894"/>
    <cellStyle name="n_04a - Détail BU accès_GO" xfId="1895"/>
    <cellStyle name="n_04b - Détail BU accès fiches pays" xfId="1896"/>
    <cellStyle name="n_04b - Détail BU accès fiches pays_GO" xfId="1897"/>
    <cellStyle name="n_1- Conso Home" xfId="1898"/>
    <cellStyle name="n_1- Synthèse Fin" xfId="1899"/>
    <cellStyle name="n_10-KPI" xfId="1900"/>
    <cellStyle name="n_2005-01 Externe" xfId="1901"/>
    <cellStyle name="n_4- Communication" xfId="1902"/>
    <cellStyle name="n_a- Analyse Wanadoo Externe" xfId="1903"/>
    <cellStyle name="n_B 2005" xfId="1904"/>
    <cellStyle name="n_Buffer B04" xfId="1905"/>
    <cellStyle name="n_CA CARAT Home FR" xfId="1906"/>
    <cellStyle name="n_Classeur1" xfId="1907"/>
    <cellStyle name="n_c-mse budget 2005 v4" xfId="1908"/>
    <cellStyle name="n_CMSE_WanadooUK _V0 (2)" xfId="1909"/>
    <cellStyle name="n_COM 25-10-04" xfId="1910"/>
    <cellStyle name="n_COM B2004" xfId="1911"/>
    <cellStyle name="n_COM B2004_GO" xfId="1912"/>
    <cellStyle name="n_Communication 08-2003" xfId="1913"/>
    <cellStyle name="n_Communication 08-2003_GO" xfId="1914"/>
    <cellStyle name="n_Communication 12-2003" xfId="1915"/>
    <cellStyle name="n_Communication 2004" xfId="1916"/>
    <cellStyle name="n_Communication définition" xfId="1917"/>
    <cellStyle name="n_Copie de 01-Synthèse Home" xfId="1918"/>
    <cellStyle name="n_Cumul" xfId="1919"/>
    <cellStyle name="n_DBR2005_04" xfId="1920"/>
    <cellStyle name="n_DBR2005_05" xfId="1921"/>
    <cellStyle name="n_Delta parc" xfId="1922"/>
    <cellStyle name="n_Docs CODIR" xfId="1923"/>
    <cellStyle name="n_EDA" xfId="1924"/>
    <cellStyle name="n_EDA - Template Budget 2005 v2" xfId="1925"/>
    <cellStyle name="n_Flash" xfId="1926"/>
    <cellStyle name="n_Flash Conso 2003-10" xfId="1927"/>
    <cellStyle name="n_Flash Conso 2004-02" xfId="1928"/>
    <cellStyle name="n_Flash Conso 2004-03" xfId="1929"/>
    <cellStyle name="n_Flash Conso Home 2004-09" xfId="1930"/>
    <cellStyle name="n_Flash Conso Home 2005-02V2" xfId="1931"/>
    <cellStyle name="n_Flash Conso Home 2005-03" xfId="1932"/>
    <cellStyle name="n_Flash inter" xfId="1933"/>
    <cellStyle name="n_Flash inter_GO" xfId="1934"/>
    <cellStyle name="n_Flash September eresMas" xfId="1935"/>
    <cellStyle name="n_Flash September eresMas_01 - Home" xfId="1936"/>
    <cellStyle name="n_Flash September eresMas_01 - PDG" xfId="1937"/>
    <cellStyle name="n_Flash September eresMas_01 - Wanadoo" xfId="1938"/>
    <cellStyle name="n_Flash September eresMas_01- Synthèse Wanadoo PFA10" xfId="1939"/>
    <cellStyle name="n_Flash September eresMas_01-Synthèse Home" xfId="1940"/>
    <cellStyle name="n_Flash September eresMas_02 - Synthèse Wanadoo" xfId="1941"/>
    <cellStyle name="n_Flash September eresMas_02 - Synthèse Wanadoo_COM B2004" xfId="1942"/>
    <cellStyle name="n_Flash September eresMas_02 - Synthèse Wanadoo_COM B2004_GO" xfId="1943"/>
    <cellStyle name="n_Flash September eresMas_02 - Synthèse Wanadoo_Communication 08-2003" xfId="1944"/>
    <cellStyle name="n_Flash September eresMas_02 - Synthèse Wanadoo_Communication 08-2003_GO" xfId="1945"/>
    <cellStyle name="n_Flash September eresMas_02 - Synthèse Wanadoo_Communication 12-2003" xfId="1946"/>
    <cellStyle name="n_Flash September eresMas_02 - Synthèse Wanadoo_Communication définition" xfId="1947"/>
    <cellStyle name="n_Flash September eresMas_02 - Synthèse Wanadoo_GO" xfId="1948"/>
    <cellStyle name="n_Flash September eresMas_02- Synthèse Wanadoo B2004" xfId="1949"/>
    <cellStyle name="n_Flash September eresMas_02b - Détail Accès" xfId="1950"/>
    <cellStyle name="n_Flash September eresMas_03a - Synthèse BU accès" xfId="1951"/>
    <cellStyle name="n_Flash September eresMas_04a - Détail BU accès" xfId="1952"/>
    <cellStyle name="n_Flash September eresMas_04a - Détail BU accès_GO" xfId="1953"/>
    <cellStyle name="n_Flash September eresMas_04b - Détail BU accès fiches pays" xfId="1954"/>
    <cellStyle name="n_Flash September eresMas_04b - Détail BU accès fiches pays_GO" xfId="1955"/>
    <cellStyle name="n_Flash September eresMas_1- Conso Home" xfId="1956"/>
    <cellStyle name="n_Flash September eresMas_1- Synthèse Fin" xfId="1957"/>
    <cellStyle name="n_Flash September eresMas_10-KPI" xfId="1958"/>
    <cellStyle name="n_Flash September eresMas_2005-01 Externe" xfId="1959"/>
    <cellStyle name="n_Flash September eresMas_4- Communication" xfId="1960"/>
    <cellStyle name="n_Flash September eresMas_a- Analyse Wanadoo Externe" xfId="1961"/>
    <cellStyle name="n_Flash September eresMas_B 2005" xfId="1962"/>
    <cellStyle name="n_Flash September eresMas_Buffer B04" xfId="1963"/>
    <cellStyle name="n_Flash September eresMas_CA CARAT Home FR" xfId="1964"/>
    <cellStyle name="n_Flash September eresMas_Classeur1" xfId="1965"/>
    <cellStyle name="n_Flash September eresMas_c-mse budget 2005 v4" xfId="1966"/>
    <cellStyle name="n_Flash September eresMas_CMSE_WanadooUK _V0 (2)" xfId="1967"/>
    <cellStyle name="n_Flash September eresMas_COM 25-10-04" xfId="1968"/>
    <cellStyle name="n_Flash September eresMas_COM B2004" xfId="1969"/>
    <cellStyle name="n_Flash September eresMas_COM B2004_GO" xfId="1970"/>
    <cellStyle name="n_Flash September eresMas_Communication 08-2003" xfId="1971"/>
    <cellStyle name="n_Flash September eresMas_Communication 08-2003_GO" xfId="1972"/>
    <cellStyle name="n_Flash September eresMas_Communication 12-2003" xfId="1973"/>
    <cellStyle name="n_Flash September eresMas_Communication 2004" xfId="1974"/>
    <cellStyle name="n_Flash September eresMas_Communication définition" xfId="1975"/>
    <cellStyle name="n_Flash September eresMas_Copie de 01-Synthèse Home" xfId="1976"/>
    <cellStyle name="n_Flash September eresMas_Cumul" xfId="1977"/>
    <cellStyle name="n_Flash September eresMas_DBR2005_04" xfId="1978"/>
    <cellStyle name="n_Flash September eresMas_DBR2005_05" xfId="1979"/>
    <cellStyle name="n_Flash September eresMas_Delta parc" xfId="1980"/>
    <cellStyle name="n_Flash September eresMas_Docs CODIR" xfId="1981"/>
    <cellStyle name="n_Flash September eresMas_EDA" xfId="1982"/>
    <cellStyle name="n_Flash September eresMas_EDA - Template Budget 2005 v2" xfId="1983"/>
    <cellStyle name="n_Flash September eresMas_Flash" xfId="1984"/>
    <cellStyle name="n_Flash September eresMas_Flash Conso 2003-10" xfId="1985"/>
    <cellStyle name="n_Flash September eresMas_Flash Conso 2004-02" xfId="1986"/>
    <cellStyle name="n_Flash September eresMas_Flash Conso 2004-03" xfId="1987"/>
    <cellStyle name="n_Flash September eresMas_Flash Conso Home 2004-09" xfId="1988"/>
    <cellStyle name="n_Flash September eresMas_Flash Conso Home 2005-02V2" xfId="1989"/>
    <cellStyle name="n_Flash September eresMas_Flash Conso Home 2005-03" xfId="1990"/>
    <cellStyle name="n_Flash September eresMas_Flash inter" xfId="1991"/>
    <cellStyle name="n_Flash September eresMas_Flash inter_GO" xfId="1992"/>
    <cellStyle name="n_Flash September eresMas_GO" xfId="1993"/>
    <cellStyle name="n_Flash September eresMas_HDI - Template Budget 2005" xfId="1994"/>
    <cellStyle name="n_Flash September eresMas_HDI-B2005" xfId="1995"/>
    <cellStyle name="n_Flash September eresMas_Input 1 Home" xfId="1996"/>
    <cellStyle name="n_Flash September eresMas_Input 2 Home" xfId="1997"/>
    <cellStyle name="n_Flash September eresMas_IT Conso 2004 " xfId="1998"/>
    <cellStyle name="n_Flash September eresMas_KPI's" xfId="1999"/>
    <cellStyle name="n_Flash September eresMas_Marketing Wanadoo1" xfId="2000"/>
    <cellStyle name="n_Flash September eresMas_MGRH Home" xfId="2001"/>
    <cellStyle name="n_Flash September eresMas_MILESTONES_MARCH" xfId="2002"/>
    <cellStyle name="n_Flash September eresMas_MILESTONES_MARCH_GO" xfId="2003"/>
    <cellStyle name="n_Flash September eresMas_OPEX " xfId="2004"/>
    <cellStyle name="n_Flash September eresMas_PDM" xfId="2005"/>
    <cellStyle name="n_Flash September eresMas_PFA 04-2003 Wanadoo" xfId="2006"/>
    <cellStyle name="n_Flash September eresMas_PFA 04-2003 Wanadoo FT" xfId="2007"/>
    <cellStyle name="n_Flash September eresMas_PFA 04-2003 Wanadoo FT_GO" xfId="2008"/>
    <cellStyle name="n_Flash September eresMas_PFA 04-2003 Wanadoo_GO" xfId="2009"/>
    <cellStyle name="n_Flash September eresMas_PJ Template BR 01-2004" xfId="2010"/>
    <cellStyle name="n_Flash September eresMas_Prés TB B2005 France" xfId="2011"/>
    <cellStyle name="n_Flash September eresMas_Présentation B2005 France" xfId="2012"/>
    <cellStyle name="n_Flash September eresMas_QRF 07-2003 Wanadoo V2" xfId="2013"/>
    <cellStyle name="n_Flash September eresMas_R&amp;O" xfId="2014"/>
    <cellStyle name="n_Flash September eresMas_Reporting FT 2004-03" xfId="2015"/>
    <cellStyle name="n_Flash September eresMas_SCR 2005_06Tool" xfId="2016"/>
    <cellStyle name="n_Flash September eresMas_SCR Excel Reporting Tool" xfId="2017"/>
    <cellStyle name="n_Flash September eresMas_Synthèse 03-2004" xfId="2018"/>
    <cellStyle name="n_Flash September eresMas_Synthèse 1b" xfId="2019"/>
    <cellStyle name="n_Flash September eresMas_Synthèse 1c" xfId="2020"/>
    <cellStyle name="n_Flash September eresMas_Synthèse Accès" xfId="2021"/>
    <cellStyle name="n_Flash September eresMas_Synthèse Accès_GO" xfId="2022"/>
    <cellStyle name="n_Flash September eresMas_Synthèse Achievements" xfId="2023"/>
    <cellStyle name="n_Flash September eresMas_Synthèse PFA 04" xfId="2024"/>
    <cellStyle name="n_Flash September eresMas_TOP synthèse Chantier 02-2004 copy" xfId="2025"/>
    <cellStyle name="n_Flash September eresMas_VERIF ISP" xfId="2026"/>
    <cellStyle name="n_Flash September eresMas_VERIF ISP_GO" xfId="2027"/>
    <cellStyle name="n_Flash September eresMas_VM" xfId="2028"/>
    <cellStyle name="n_Flash September eresMas_VM - Template Budget 2005 v2" xfId="2029"/>
    <cellStyle name="n_Flash September eresMas_VM PFA04 BUD05 VB" xfId="2030"/>
    <cellStyle name="n_Flash September eresMas_Wanadoo España Flash 2004" xfId="2031"/>
    <cellStyle name="n_Flash September eresMas_Wanadoo España Flash 2004 03 VALORES" xfId="2032"/>
    <cellStyle name="n_Flash September eresMas_Wanadoo España Flash 2004 04 valores" xfId="2033"/>
    <cellStyle name="n_Flash September eresMas_Wanadoo España Flash 2004 051" xfId="2034"/>
    <cellStyle name="n_Flash September eresMas_Wanadoo Espana Flash 2004 12" xfId="2035"/>
    <cellStyle name="n_Flash September eresMas_Wanadoo España Flash 2004 12" xfId="2036"/>
    <cellStyle name="n_Flash September eresMas_Wanadoo France B2004" xfId="2037"/>
    <cellStyle name="n_Flash September eresMas_Wanadoo France B2004_GO" xfId="2038"/>
    <cellStyle name="n_Flash September eresMas_waterflow 2" xfId="2039"/>
    <cellStyle name="n_Flash September eresMas_WEM B2004" xfId="2040"/>
    <cellStyle name="n_Flash September eresMas_WEM B2004_GO" xfId="2041"/>
    <cellStyle name="n_Flash September eresMas_WES Flash Jun04" xfId="2042"/>
    <cellStyle name="n_Flash September eresMas_WES Flash Nov04" xfId="2043"/>
    <cellStyle name="n_Flash September eresMas_WES Flash October_04" xfId="2044"/>
    <cellStyle name="n_Flash September eresMas_WES Sourcing 2004" xfId="2045"/>
    <cellStyle name="n_Flash September eresMas_WES-FLAS" xfId="2046"/>
    <cellStyle name="n_Flash September eresMas_WFR Sourcing 2002-2004" xfId="2047"/>
    <cellStyle name="n_GO" xfId="2048"/>
    <cellStyle name="n_HDI - Template Budget 2005" xfId="2049"/>
    <cellStyle name="n_HDI-B2005" xfId="2050"/>
    <cellStyle name="n_Input 1 Home" xfId="2051"/>
    <cellStyle name="n_Input 2 Home" xfId="2052"/>
    <cellStyle name="n_IT Conso 2004 " xfId="2053"/>
    <cellStyle name="n_KPI's" xfId="2054"/>
    <cellStyle name="n_Marketing Wanadoo1" xfId="2055"/>
    <cellStyle name="n_MGRH Home" xfId="2056"/>
    <cellStyle name="n_MILESTONES_MARCH" xfId="2057"/>
    <cellStyle name="n_MILESTONES_MARCH_GO" xfId="2058"/>
    <cellStyle name="n_OPEX " xfId="2059"/>
    <cellStyle name="n_PDM" xfId="2060"/>
    <cellStyle name="n_PFA 04-2003 Wanadoo" xfId="2061"/>
    <cellStyle name="n_PFA 04-2003 Wanadoo FT" xfId="2062"/>
    <cellStyle name="n_PFA 04-2003 Wanadoo FT_GO" xfId="2063"/>
    <cellStyle name="n_PFA 04-2003 Wanadoo_GO" xfId="2064"/>
    <cellStyle name="n_PJ Template BR 01-2004" xfId="2065"/>
    <cellStyle name="n_Prés TB B2005 France" xfId="2066"/>
    <cellStyle name="n_Présentation B2005 France" xfId="2067"/>
    <cellStyle name="n_QRF 07-2003 Wanadoo V2" xfId="2068"/>
    <cellStyle name="n_R&amp;O" xfId="2069"/>
    <cellStyle name="n_Reporting FT 2004-03" xfId="2070"/>
    <cellStyle name="n_SCR 2005_06Tool" xfId="2071"/>
    <cellStyle name="n_SCR Excel Reporting Tool" xfId="2072"/>
    <cellStyle name="n_Synthèse 03-2004" xfId="2073"/>
    <cellStyle name="n_Synthèse 1b" xfId="2074"/>
    <cellStyle name="n_Synthèse 1c" xfId="2075"/>
    <cellStyle name="n_Synthèse Accès" xfId="2076"/>
    <cellStyle name="n_Synthèse Accès_GO" xfId="2077"/>
    <cellStyle name="n_Synthèse Achievements" xfId="2078"/>
    <cellStyle name="n_Synthèse PFA 04" xfId="2079"/>
    <cellStyle name="n_TOP synthèse Chantier 02-2004 copy" xfId="2080"/>
    <cellStyle name="n_VERIF ISP" xfId="2081"/>
    <cellStyle name="n_VERIF ISP_GO" xfId="2082"/>
    <cellStyle name="n_VM" xfId="2083"/>
    <cellStyle name="n_VM - Template Budget 2005 v2" xfId="2084"/>
    <cellStyle name="n_VM PFA04 BUD05 VB" xfId="2085"/>
    <cellStyle name="n_Wanadoo España Flash 2004" xfId="2086"/>
    <cellStyle name="n_Wanadoo España Flash 2004 03 VALORES" xfId="2087"/>
    <cellStyle name="n_Wanadoo España Flash 2004 04 valores" xfId="2088"/>
    <cellStyle name="n_Wanadoo España Flash 2004 051" xfId="2089"/>
    <cellStyle name="n_Wanadoo Espana Flash 2004 12" xfId="2090"/>
    <cellStyle name="n_Wanadoo España Flash 2004 12" xfId="2091"/>
    <cellStyle name="n_Wanadoo France B2004" xfId="2092"/>
    <cellStyle name="n_Wanadoo France B2004_GO" xfId="2093"/>
    <cellStyle name="n_waterflow 2" xfId="2094"/>
    <cellStyle name="n_WEM B2004" xfId="2095"/>
    <cellStyle name="n_WEM B2004_GO" xfId="2096"/>
    <cellStyle name="n_WES Flash Jun04" xfId="2097"/>
    <cellStyle name="n_WES Flash Nov04" xfId="2098"/>
    <cellStyle name="n_WES Flash October_04" xfId="2099"/>
    <cellStyle name="n_WES Sourcing 2004" xfId="2100"/>
    <cellStyle name="n_WES-FLAS" xfId="2101"/>
    <cellStyle name="n_WFR Sourcing 2002-2004" xfId="2102"/>
    <cellStyle name="Name" xfId="2103"/>
    <cellStyle name="Neutral" xfId="2104"/>
    <cellStyle name="Neutre 2" xfId="2105"/>
    <cellStyle name="Neutre 2 2" xfId="2106"/>
    <cellStyle name="Neutre 2 2 2" xfId="2107"/>
    <cellStyle name="Neutre 3" xfId="2108"/>
    <cellStyle name="Neutre 3 2" xfId="2109"/>
    <cellStyle name="Never Changes" xfId="2110"/>
    <cellStyle name="Never Changes 2" xfId="2111"/>
    <cellStyle name="New Times Roman" xfId="2112"/>
    <cellStyle name="no dec" xfId="2113"/>
    <cellStyle name="Nombre" xfId="2114"/>
    <cellStyle name="NORAYAS" xfId="2115"/>
    <cellStyle name="Norma" xfId="2116"/>
    <cellStyle name="Normaali i" xfId="2117"/>
    <cellStyle name="Normaali_BASIC HANDTOOLS TI 22 854" xfId="2118"/>
    <cellStyle name="Normal" xfId="0" builtinId="0"/>
    <cellStyle name="Normal - Style1" xfId="2119"/>
    <cellStyle name="Normal - Style2" xfId="2120"/>
    <cellStyle name="Normal - Style3" xfId="2121"/>
    <cellStyle name="Normal - Style4" xfId="2122"/>
    <cellStyle name="Normal - Style5" xfId="2123"/>
    <cellStyle name="Normal - 樣式1" xfId="2124"/>
    <cellStyle name="Normal - 樣式2" xfId="2125"/>
    <cellStyle name="Normal - 樣式3" xfId="2126"/>
    <cellStyle name="Normal - 樣式4" xfId="2127"/>
    <cellStyle name="Normal - 樣式5" xfId="2128"/>
    <cellStyle name="Normal - 樣式6" xfId="2129"/>
    <cellStyle name="Normal - 樣式7" xfId="2130"/>
    <cellStyle name="Normal - 樣式8" xfId="2131"/>
    <cellStyle name="Normal 1" xfId="2132"/>
    <cellStyle name="Normal 10" xfId="5"/>
    <cellStyle name="Normal 10 10" xfId="2133"/>
    <cellStyle name="Normal 10 10 2" xfId="2134"/>
    <cellStyle name="Normal 10 10 3" xfId="2135"/>
    <cellStyle name="Normal 10 2" xfId="2136"/>
    <cellStyle name="Normal 10 2 10" xfId="2137"/>
    <cellStyle name="Normal 10 2 2" xfId="2138"/>
    <cellStyle name="Normal 10 2 2 2" xfId="2139"/>
    <cellStyle name="Normal 10 2 2 3" xfId="2140"/>
    <cellStyle name="Normal 10 2 3" xfId="2141"/>
    <cellStyle name="Normal 10 2 3 2" xfId="2142"/>
    <cellStyle name="Normal 10 2 3 3" xfId="2143"/>
    <cellStyle name="Normal 10 2 4" xfId="2144"/>
    <cellStyle name="Normal 10 2 4 2" xfId="2145"/>
    <cellStyle name="Normal 10 2 4 3" xfId="2146"/>
    <cellStyle name="Normal 10 2 5" xfId="2147"/>
    <cellStyle name="Normal 10 2 5 2" xfId="2148"/>
    <cellStyle name="Normal 10 2 5 3" xfId="2149"/>
    <cellStyle name="Normal 10 2 6" xfId="2150"/>
    <cellStyle name="Normal 10 2 6 2" xfId="2151"/>
    <cellStyle name="Normal 10 2 6 3" xfId="2152"/>
    <cellStyle name="Normal 10 2 7" xfId="2153"/>
    <cellStyle name="Normal 10 2 7 2" xfId="2154"/>
    <cellStyle name="Normal 10 2 7 3" xfId="2155"/>
    <cellStyle name="Normal 10 2 8" xfId="2156"/>
    <cellStyle name="Normal 10 2 8 2" xfId="2157"/>
    <cellStyle name="Normal 10 2 8 3" xfId="2158"/>
    <cellStyle name="Normal 10 2 9" xfId="2159"/>
    <cellStyle name="Normal 10 2_Outil prépa données BAL" xfId="2160"/>
    <cellStyle name="Normal 10 3" xfId="2161"/>
    <cellStyle name="Normal 10 3 10" xfId="2162"/>
    <cellStyle name="Normal 10 3 2" xfId="2163"/>
    <cellStyle name="Normal 10 3 2 2" xfId="2164"/>
    <cellStyle name="Normal 10 3 2 3" xfId="2165"/>
    <cellStyle name="Normal 10 3 3" xfId="2166"/>
    <cellStyle name="Normal 10 3 3 2" xfId="2167"/>
    <cellStyle name="Normal 10 3 3 3" xfId="2168"/>
    <cellStyle name="Normal 10 3 4" xfId="2169"/>
    <cellStyle name="Normal 10 3 4 2" xfId="2170"/>
    <cellStyle name="Normal 10 3 4 3" xfId="2171"/>
    <cellStyle name="Normal 10 3 5" xfId="2172"/>
    <cellStyle name="Normal 10 3 5 2" xfId="2173"/>
    <cellStyle name="Normal 10 3 5 3" xfId="2174"/>
    <cellStyle name="Normal 10 3 6" xfId="2175"/>
    <cellStyle name="Normal 10 3 6 2" xfId="2176"/>
    <cellStyle name="Normal 10 3 6 3" xfId="2177"/>
    <cellStyle name="Normal 10 3 7" xfId="2178"/>
    <cellStyle name="Normal 10 3 7 2" xfId="2179"/>
    <cellStyle name="Normal 10 3 7 3" xfId="2180"/>
    <cellStyle name="Normal 10 3 8" xfId="2181"/>
    <cellStyle name="Normal 10 3 8 2" xfId="2182"/>
    <cellStyle name="Normal 10 3 8 3" xfId="2183"/>
    <cellStyle name="Normal 10 3 9" xfId="2184"/>
    <cellStyle name="Normal 10 3_Outil prépa données BAL" xfId="2185"/>
    <cellStyle name="Normal 10 4" xfId="2186"/>
    <cellStyle name="Normal 10 4 2" xfId="2187"/>
    <cellStyle name="Normal 10 4 3" xfId="2188"/>
    <cellStyle name="Normal 10 5" xfId="2189"/>
    <cellStyle name="Normal 10 5 2" xfId="2190"/>
    <cellStyle name="Normal 10 5 3" xfId="2191"/>
    <cellStyle name="Normal 10 6" xfId="2192"/>
    <cellStyle name="Normal 10 6 2" xfId="2193"/>
    <cellStyle name="Normal 10 6 3" xfId="2194"/>
    <cellStyle name="Normal 10 7" xfId="2195"/>
    <cellStyle name="Normal 10 7 2" xfId="2196"/>
    <cellStyle name="Normal 10 7 3" xfId="2197"/>
    <cellStyle name="Normal 10 8" xfId="2198"/>
    <cellStyle name="Normal 10 8 2" xfId="2199"/>
    <cellStyle name="Normal 10 8 3" xfId="2200"/>
    <cellStyle name="Normal 10 9" xfId="2201"/>
    <cellStyle name="Normal 10 9 2" xfId="2202"/>
    <cellStyle name="Normal 10 9 3" xfId="2203"/>
    <cellStyle name="Normal 104" xfId="2204"/>
    <cellStyle name="Normal 11" xfId="2205"/>
    <cellStyle name="Normal 11 10" xfId="2206"/>
    <cellStyle name="Normal 11 10 2" xfId="2207"/>
    <cellStyle name="Normal 11 10 3" xfId="2208"/>
    <cellStyle name="Normal 11 2" xfId="2209"/>
    <cellStyle name="Normal 11 2 10" xfId="2210"/>
    <cellStyle name="Normal 11 2 2" xfId="2211"/>
    <cellStyle name="Normal 11 2 2 2" xfId="2212"/>
    <cellStyle name="Normal 11 2 2 3" xfId="2213"/>
    <cellStyle name="Normal 11 2 3" xfId="2214"/>
    <cellStyle name="Normal 11 2 3 2" xfId="2215"/>
    <cellStyle name="Normal 11 2 3 3" xfId="2216"/>
    <cellStyle name="Normal 11 2 4" xfId="2217"/>
    <cellStyle name="Normal 11 2 4 2" xfId="2218"/>
    <cellStyle name="Normal 11 2 4 3" xfId="2219"/>
    <cellStyle name="Normal 11 2 5" xfId="2220"/>
    <cellStyle name="Normal 11 2 5 2" xfId="2221"/>
    <cellStyle name="Normal 11 2 5 3" xfId="2222"/>
    <cellStyle name="Normal 11 2 6" xfId="2223"/>
    <cellStyle name="Normal 11 2 6 2" xfId="2224"/>
    <cellStyle name="Normal 11 2 6 3" xfId="2225"/>
    <cellStyle name="Normal 11 2 7" xfId="2226"/>
    <cellStyle name="Normal 11 2 7 2" xfId="2227"/>
    <cellStyle name="Normal 11 2 7 3" xfId="2228"/>
    <cellStyle name="Normal 11 2 8" xfId="2229"/>
    <cellStyle name="Normal 11 2 8 2" xfId="2230"/>
    <cellStyle name="Normal 11 2 8 3" xfId="2231"/>
    <cellStyle name="Normal 11 2 9" xfId="2232"/>
    <cellStyle name="Normal 11 2_Outil prépa données BAL" xfId="2233"/>
    <cellStyle name="Normal 11 3" xfId="2234"/>
    <cellStyle name="Normal 11 3 10" xfId="2235"/>
    <cellStyle name="Normal 11 3 2" xfId="2236"/>
    <cellStyle name="Normal 11 3 2 2" xfId="2237"/>
    <cellStyle name="Normal 11 3 2 3" xfId="2238"/>
    <cellStyle name="Normal 11 3 3" xfId="2239"/>
    <cellStyle name="Normal 11 3 3 2" xfId="2240"/>
    <cellStyle name="Normal 11 3 3 3" xfId="2241"/>
    <cellStyle name="Normal 11 3 4" xfId="2242"/>
    <cellStyle name="Normal 11 3 4 2" xfId="2243"/>
    <cellStyle name="Normal 11 3 4 3" xfId="2244"/>
    <cellStyle name="Normal 11 3 5" xfId="2245"/>
    <cellStyle name="Normal 11 3 5 2" xfId="2246"/>
    <cellStyle name="Normal 11 3 5 3" xfId="2247"/>
    <cellStyle name="Normal 11 3 6" xfId="2248"/>
    <cellStyle name="Normal 11 3 6 2" xfId="2249"/>
    <cellStyle name="Normal 11 3 6 3" xfId="2250"/>
    <cellStyle name="Normal 11 3 7" xfId="2251"/>
    <cellStyle name="Normal 11 3 7 2" xfId="2252"/>
    <cellStyle name="Normal 11 3 7 3" xfId="2253"/>
    <cellStyle name="Normal 11 3 8" xfId="2254"/>
    <cellStyle name="Normal 11 3 8 2" xfId="2255"/>
    <cellStyle name="Normal 11 3 8 3" xfId="2256"/>
    <cellStyle name="Normal 11 3 9" xfId="2257"/>
    <cellStyle name="Normal 11 3_Outil prépa données BAL" xfId="2258"/>
    <cellStyle name="Normal 11 4" xfId="2259"/>
    <cellStyle name="Normal 11 4 2" xfId="2260"/>
    <cellStyle name="Normal 11 4 3" xfId="2261"/>
    <cellStyle name="Normal 11 5" xfId="2262"/>
    <cellStyle name="Normal 11 5 2" xfId="2263"/>
    <cellStyle name="Normal 11 5 3" xfId="2264"/>
    <cellStyle name="Normal 11 6" xfId="2265"/>
    <cellStyle name="Normal 11 6 2" xfId="2266"/>
    <cellStyle name="Normal 11 6 3" xfId="2267"/>
    <cellStyle name="Normal 11 7" xfId="2268"/>
    <cellStyle name="Normal 11 7 2" xfId="2269"/>
    <cellStyle name="Normal 11 7 3" xfId="2270"/>
    <cellStyle name="Normal 11 8" xfId="2271"/>
    <cellStyle name="Normal 11 8 2" xfId="2272"/>
    <cellStyle name="Normal 11 8 3" xfId="2273"/>
    <cellStyle name="Normal 11 9" xfId="2274"/>
    <cellStyle name="Normal 11 9 2" xfId="2275"/>
    <cellStyle name="Normal 11 9 3" xfId="2276"/>
    <cellStyle name="Normal 12" xfId="2277"/>
    <cellStyle name="Normal 12 10" xfId="2278"/>
    <cellStyle name="Normal 12 10 2" xfId="2279"/>
    <cellStyle name="Normal 12 10 3" xfId="2280"/>
    <cellStyle name="Normal 12 2" xfId="2281"/>
    <cellStyle name="Normal 12 2 10" xfId="2282"/>
    <cellStyle name="Normal 12 2 2" xfId="2283"/>
    <cellStyle name="Normal 12 2 2 2" xfId="2284"/>
    <cellStyle name="Normal 12 2 2 3" xfId="2285"/>
    <cellStyle name="Normal 12 2 3" xfId="2286"/>
    <cellStyle name="Normal 12 2 3 2" xfId="2287"/>
    <cellStyle name="Normal 12 2 3 3" xfId="2288"/>
    <cellStyle name="Normal 12 2 4" xfId="2289"/>
    <cellStyle name="Normal 12 2 4 2" xfId="2290"/>
    <cellStyle name="Normal 12 2 4 3" xfId="2291"/>
    <cellStyle name="Normal 12 2 5" xfId="2292"/>
    <cellStyle name="Normal 12 2 5 2" xfId="2293"/>
    <cellStyle name="Normal 12 2 5 3" xfId="2294"/>
    <cellStyle name="Normal 12 2 6" xfId="2295"/>
    <cellStyle name="Normal 12 2 6 2" xfId="2296"/>
    <cellStyle name="Normal 12 2 6 3" xfId="2297"/>
    <cellStyle name="Normal 12 2 7" xfId="2298"/>
    <cellStyle name="Normal 12 2 7 2" xfId="2299"/>
    <cellStyle name="Normal 12 2 7 3" xfId="2300"/>
    <cellStyle name="Normal 12 2 8" xfId="2301"/>
    <cellStyle name="Normal 12 2 8 2" xfId="2302"/>
    <cellStyle name="Normal 12 2 8 3" xfId="2303"/>
    <cellStyle name="Normal 12 2 9" xfId="2304"/>
    <cellStyle name="Normal 12 2_Outil prépa données BAL" xfId="2305"/>
    <cellStyle name="Normal 12 3" xfId="2306"/>
    <cellStyle name="Normal 12 3 10" xfId="2307"/>
    <cellStyle name="Normal 12 3 2" xfId="2308"/>
    <cellStyle name="Normal 12 3 2 2" xfId="2309"/>
    <cellStyle name="Normal 12 3 2 3" xfId="2310"/>
    <cellStyle name="Normal 12 3 3" xfId="2311"/>
    <cellStyle name="Normal 12 3 3 2" xfId="2312"/>
    <cellStyle name="Normal 12 3 3 3" xfId="2313"/>
    <cellStyle name="Normal 12 3 4" xfId="2314"/>
    <cellStyle name="Normal 12 3 4 2" xfId="2315"/>
    <cellStyle name="Normal 12 3 4 3" xfId="2316"/>
    <cellStyle name="Normal 12 3 5" xfId="2317"/>
    <cellStyle name="Normal 12 3 5 2" xfId="2318"/>
    <cellStyle name="Normal 12 3 5 3" xfId="2319"/>
    <cellStyle name="Normal 12 3 6" xfId="2320"/>
    <cellStyle name="Normal 12 3 6 2" xfId="2321"/>
    <cellStyle name="Normal 12 3 6 3" xfId="2322"/>
    <cellStyle name="Normal 12 3 7" xfId="2323"/>
    <cellStyle name="Normal 12 3 7 2" xfId="2324"/>
    <cellStyle name="Normal 12 3 7 3" xfId="2325"/>
    <cellStyle name="Normal 12 3 8" xfId="2326"/>
    <cellStyle name="Normal 12 3 8 2" xfId="2327"/>
    <cellStyle name="Normal 12 3 8 3" xfId="2328"/>
    <cellStyle name="Normal 12 3 9" xfId="2329"/>
    <cellStyle name="Normal 12 3_Outil prépa données BAL" xfId="2330"/>
    <cellStyle name="Normal 12 4" xfId="2331"/>
    <cellStyle name="Normal 12 4 2" xfId="2332"/>
    <cellStyle name="Normal 12 4 3" xfId="2333"/>
    <cellStyle name="Normal 12 5" xfId="2334"/>
    <cellStyle name="Normal 12 5 2" xfId="2335"/>
    <cellStyle name="Normal 12 5 3" xfId="2336"/>
    <cellStyle name="Normal 12 6" xfId="2337"/>
    <cellStyle name="Normal 12 6 2" xfId="2338"/>
    <cellStyle name="Normal 12 6 3" xfId="2339"/>
    <cellStyle name="Normal 12 7" xfId="2340"/>
    <cellStyle name="Normal 12 7 2" xfId="2341"/>
    <cellStyle name="Normal 12 7 3" xfId="2342"/>
    <cellStyle name="Normal 12 8" xfId="2343"/>
    <cellStyle name="Normal 12 8 2" xfId="2344"/>
    <cellStyle name="Normal 12 8 3" xfId="2345"/>
    <cellStyle name="Normal 12 9" xfId="2346"/>
    <cellStyle name="Normal 12 9 2" xfId="2347"/>
    <cellStyle name="Normal 12 9 3" xfId="2348"/>
    <cellStyle name="Normal 13" xfId="2349"/>
    <cellStyle name="Normal 13 2" xfId="2350"/>
    <cellStyle name="Normal 13 2 2" xfId="2351"/>
    <cellStyle name="Normal 13 2 3" xfId="2352"/>
    <cellStyle name="Normal 13 3" xfId="2353"/>
    <cellStyle name="Normal 13 3 2" xfId="2354"/>
    <cellStyle name="Normal 13 3 3" xfId="2355"/>
    <cellStyle name="Normal 13 4" xfId="2356"/>
    <cellStyle name="Normal 13 4 2" xfId="2357"/>
    <cellStyle name="Normal 13 4 3" xfId="2358"/>
    <cellStyle name="Normal 13 5" xfId="2359"/>
    <cellStyle name="Normal 13 5 2" xfId="2360"/>
    <cellStyle name="Normal 13 5 3" xfId="2361"/>
    <cellStyle name="Normal 13 6" xfId="2362"/>
    <cellStyle name="Normal 13 6 2" xfId="2363"/>
    <cellStyle name="Normal 13 6 3" xfId="2364"/>
    <cellStyle name="Normal 13 7" xfId="2365"/>
    <cellStyle name="Normal 13 7 2" xfId="2366"/>
    <cellStyle name="Normal 13 7 3" xfId="2367"/>
    <cellStyle name="Normal 13 8" xfId="2368"/>
    <cellStyle name="Normal 13 8 2" xfId="2369"/>
    <cellStyle name="Normal 13 8 3" xfId="2370"/>
    <cellStyle name="Normal 14" xfId="2371"/>
    <cellStyle name="Normal 14 2" xfId="2372"/>
    <cellStyle name="Normal 14 2 2" xfId="2373"/>
    <cellStyle name="Normal 14 2 3" xfId="2374"/>
    <cellStyle name="Normal 14 3" xfId="2375"/>
    <cellStyle name="Normal 14 3 2" xfId="2376"/>
    <cellStyle name="Normal 14 3 3" xfId="2377"/>
    <cellStyle name="Normal 14 4" xfId="2378"/>
    <cellStyle name="Normal 14 4 2" xfId="2379"/>
    <cellStyle name="Normal 14 4 3" xfId="2380"/>
    <cellStyle name="Normal 14 5" xfId="2381"/>
    <cellStyle name="Normal 14 5 2" xfId="2382"/>
    <cellStyle name="Normal 14 5 3" xfId="2383"/>
    <cellStyle name="Normal 14 6" xfId="2384"/>
    <cellStyle name="Normal 14 6 2" xfId="2385"/>
    <cellStyle name="Normal 14 6 3" xfId="2386"/>
    <cellStyle name="Normal 14 7" xfId="2387"/>
    <cellStyle name="Normal 14 7 2" xfId="2388"/>
    <cellStyle name="Normal 14 7 3" xfId="2389"/>
    <cellStyle name="Normal 14 8" xfId="2390"/>
    <cellStyle name="Normal 14 8 2" xfId="2391"/>
    <cellStyle name="Normal 14 8 3" xfId="2392"/>
    <cellStyle name="Normal 15" xfId="2393"/>
    <cellStyle name="Normal 15 2" xfId="2394"/>
    <cellStyle name="Normal 15 2 2" xfId="2395"/>
    <cellStyle name="Normal 15 2 3" xfId="2396"/>
    <cellStyle name="Normal 15 3" xfId="2397"/>
    <cellStyle name="Normal 15 3 2" xfId="2398"/>
    <cellStyle name="Normal 15 3 3" xfId="2399"/>
    <cellStyle name="Normal 15 4" xfId="2400"/>
    <cellStyle name="Normal 15 4 2" xfId="2401"/>
    <cellStyle name="Normal 15 4 3" xfId="2402"/>
    <cellStyle name="Normal 15 5" xfId="2403"/>
    <cellStyle name="Normal 15 5 2" xfId="2404"/>
    <cellStyle name="Normal 15 5 3" xfId="2405"/>
    <cellStyle name="Normal 16" xfId="2406"/>
    <cellStyle name="Normal 16 2" xfId="2407"/>
    <cellStyle name="Normal 16 2 2" xfId="2408"/>
    <cellStyle name="Normal 16 2 3" xfId="2409"/>
    <cellStyle name="Normal 16 3" xfId="2410"/>
    <cellStyle name="Normal 16 3 2" xfId="2411"/>
    <cellStyle name="Normal 16 3 3" xfId="2412"/>
    <cellStyle name="Normal 16 4" xfId="2413"/>
    <cellStyle name="Normal 16 4 2" xfId="2414"/>
    <cellStyle name="Normal 16 4 3" xfId="2415"/>
    <cellStyle name="Normal 16 5" xfId="2416"/>
    <cellStyle name="Normal 16 5 2" xfId="2417"/>
    <cellStyle name="Normal 16 5 3" xfId="2418"/>
    <cellStyle name="Normal 16 6" xfId="2419"/>
    <cellStyle name="Normal 16 6 2" xfId="2420"/>
    <cellStyle name="Normal 16 6 3" xfId="2421"/>
    <cellStyle name="Normal 16 7" xfId="2422"/>
    <cellStyle name="Normal 16 7 2" xfId="2423"/>
    <cellStyle name="Normal 16 7 3" xfId="2424"/>
    <cellStyle name="Normal 16 8" xfId="2425"/>
    <cellStyle name="Normal 16 8 2" xfId="2426"/>
    <cellStyle name="Normal 16 8 3" xfId="2427"/>
    <cellStyle name="Normal 17" xfId="2428"/>
    <cellStyle name="Normal 17 2" xfId="2429"/>
    <cellStyle name="Normal 17 2 2" xfId="2430"/>
    <cellStyle name="Normal 17 2 3" xfId="2431"/>
    <cellStyle name="Normal 17 3" xfId="2432"/>
    <cellStyle name="Normal 17 3 2" xfId="2433"/>
    <cellStyle name="Normal 17 3 3" xfId="2434"/>
    <cellStyle name="Normal 17 4" xfId="2435"/>
    <cellStyle name="Normal 17 4 2" xfId="2436"/>
    <cellStyle name="Normal 17 4 3" xfId="2437"/>
    <cellStyle name="Normal 17 5" xfId="2438"/>
    <cellStyle name="Normal 17 5 2" xfId="2439"/>
    <cellStyle name="Normal 17 5 3" xfId="2440"/>
    <cellStyle name="Normal 17 6" xfId="2441"/>
    <cellStyle name="Normal 17 6 2" xfId="2442"/>
    <cellStyle name="Normal 17 6 3" xfId="2443"/>
    <cellStyle name="Normal 17 7" xfId="2444"/>
    <cellStyle name="Normal 17 7 2" xfId="2445"/>
    <cellStyle name="Normal 17 7 3" xfId="2446"/>
    <cellStyle name="Normal 17 8" xfId="2447"/>
    <cellStyle name="Normal 17 8 2" xfId="2448"/>
    <cellStyle name="Normal 17 8 3" xfId="2449"/>
    <cellStyle name="Normal 18" xfId="2450"/>
    <cellStyle name="Normal 18 2" xfId="2451"/>
    <cellStyle name="Normal 18 2 2" xfId="2452"/>
    <cellStyle name="Normal 18 2 3" xfId="2453"/>
    <cellStyle name="Normal 18 3" xfId="2454"/>
    <cellStyle name="Normal 18 3 2" xfId="2455"/>
    <cellStyle name="Normal 18 3 3" xfId="2456"/>
    <cellStyle name="Normal 18 4" xfId="2457"/>
    <cellStyle name="Normal 18 4 2" xfId="2458"/>
    <cellStyle name="Normal 18 4 3" xfId="2459"/>
    <cellStyle name="Normal 18 5" xfId="2460"/>
    <cellStyle name="Normal 18 5 2" xfId="2461"/>
    <cellStyle name="Normal 18 5 3" xfId="2462"/>
    <cellStyle name="Normal 18 6" xfId="2463"/>
    <cellStyle name="Normal 18 6 2" xfId="2464"/>
    <cellStyle name="Normal 18 6 3" xfId="2465"/>
    <cellStyle name="Normal 18 7" xfId="2466"/>
    <cellStyle name="Normal 18 7 2" xfId="2467"/>
    <cellStyle name="Normal 18 7 3" xfId="2468"/>
    <cellStyle name="Normal 18 8" xfId="2469"/>
    <cellStyle name="Normal 18 8 2" xfId="2470"/>
    <cellStyle name="Normal 18 8 3" xfId="2471"/>
    <cellStyle name="Normal 19" xfId="2472"/>
    <cellStyle name="Normal 19 2" xfId="2473"/>
    <cellStyle name="Normal 19 2 2" xfId="2474"/>
    <cellStyle name="Normal 19 2 3" xfId="2475"/>
    <cellStyle name="Normal 19 3" xfId="2476"/>
    <cellStyle name="Normal 19 3 2" xfId="2477"/>
    <cellStyle name="Normal 19 3 3" xfId="2478"/>
    <cellStyle name="Normal 19 4" xfId="2479"/>
    <cellStyle name="Normal 19 4 2" xfId="2480"/>
    <cellStyle name="Normal 19 4 3" xfId="2481"/>
    <cellStyle name="Normal 19 5" xfId="2482"/>
    <cellStyle name="Normal 19 5 2" xfId="2483"/>
    <cellStyle name="Normal 19 5 3" xfId="2484"/>
    <cellStyle name="Normal 19 6" xfId="2485"/>
    <cellStyle name="Normal 19 6 2" xfId="2486"/>
    <cellStyle name="Normal 19 6 3" xfId="2487"/>
    <cellStyle name="Normal 19 7" xfId="2488"/>
    <cellStyle name="Normal 19 7 2" xfId="2489"/>
    <cellStyle name="Normal 19 7 3" xfId="2490"/>
    <cellStyle name="Normal 19 8" xfId="2491"/>
    <cellStyle name="Normal 19 8 2" xfId="2492"/>
    <cellStyle name="Normal 19 8 3" xfId="2493"/>
    <cellStyle name="Normal 2" xfId="1"/>
    <cellStyle name="Normal 2 10" xfId="2494"/>
    <cellStyle name="Normal 2 10 10" xfId="2495"/>
    <cellStyle name="Normal 2 10 2" xfId="2496"/>
    <cellStyle name="Normal 2 10 2 2" xfId="2497"/>
    <cellStyle name="Normal 2 10 2 3" xfId="2498"/>
    <cellStyle name="Normal 2 10 3" xfId="2499"/>
    <cellStyle name="Normal 2 10 3 2" xfId="2500"/>
    <cellStyle name="Normal 2 10 3 3" xfId="2501"/>
    <cellStyle name="Normal 2 10 4" xfId="2502"/>
    <cellStyle name="Normal 2 10 4 2" xfId="2503"/>
    <cellStyle name="Normal 2 10 4 3" xfId="2504"/>
    <cellStyle name="Normal 2 10 5" xfId="2505"/>
    <cellStyle name="Normal 2 10 5 2" xfId="2506"/>
    <cellStyle name="Normal 2 10 5 3" xfId="2507"/>
    <cellStyle name="Normal 2 10 6" xfId="2508"/>
    <cellStyle name="Normal 2 10 6 2" xfId="2509"/>
    <cellStyle name="Normal 2 10 6 3" xfId="2510"/>
    <cellStyle name="Normal 2 10 7" xfId="2511"/>
    <cellStyle name="Normal 2 10 7 2" xfId="2512"/>
    <cellStyle name="Normal 2 10 7 3" xfId="2513"/>
    <cellStyle name="Normal 2 10 8" xfId="2514"/>
    <cellStyle name="Normal 2 10 8 2" xfId="2515"/>
    <cellStyle name="Normal 2 10 8 3" xfId="2516"/>
    <cellStyle name="Normal 2 10 9" xfId="2517"/>
    <cellStyle name="Normal 2 10_Outil prépa données BAL" xfId="2518"/>
    <cellStyle name="Normal 2 100" xfId="2519"/>
    <cellStyle name="Normal 2 101" xfId="2520"/>
    <cellStyle name="Normal 2 102" xfId="2521"/>
    <cellStyle name="Normal 2 103" xfId="2522"/>
    <cellStyle name="Normal 2 104" xfId="2523"/>
    <cellStyle name="Normal 2 11" xfId="2524"/>
    <cellStyle name="Normal 2 11 10" xfId="2525"/>
    <cellStyle name="Normal 2 11 2" xfId="2526"/>
    <cellStyle name="Normal 2 11 2 2" xfId="2527"/>
    <cellStyle name="Normal 2 11 2 3" xfId="2528"/>
    <cellStyle name="Normal 2 11 3" xfId="2529"/>
    <cellStyle name="Normal 2 11 3 2" xfId="2530"/>
    <cellStyle name="Normal 2 11 3 3" xfId="2531"/>
    <cellStyle name="Normal 2 11 4" xfId="2532"/>
    <cellStyle name="Normal 2 11 4 2" xfId="2533"/>
    <cellStyle name="Normal 2 11 4 3" xfId="2534"/>
    <cellStyle name="Normal 2 11 5" xfId="2535"/>
    <cellStyle name="Normal 2 11 5 2" xfId="2536"/>
    <cellStyle name="Normal 2 11 5 3" xfId="2537"/>
    <cellStyle name="Normal 2 11 6" xfId="2538"/>
    <cellStyle name="Normal 2 11 6 2" xfId="2539"/>
    <cellStyle name="Normal 2 11 6 3" xfId="2540"/>
    <cellStyle name="Normal 2 11 7" xfId="2541"/>
    <cellStyle name="Normal 2 11 7 2" xfId="2542"/>
    <cellStyle name="Normal 2 11 7 3" xfId="2543"/>
    <cellStyle name="Normal 2 11 8" xfId="2544"/>
    <cellStyle name="Normal 2 11 8 2" xfId="2545"/>
    <cellStyle name="Normal 2 11 8 3" xfId="2546"/>
    <cellStyle name="Normal 2 11 9" xfId="2547"/>
    <cellStyle name="Normal 2 11_Outil prépa données BAL" xfId="2548"/>
    <cellStyle name="Normal 2 12" xfId="2549"/>
    <cellStyle name="Normal 2 12 10" xfId="2550"/>
    <cellStyle name="Normal 2 12 2" xfId="2551"/>
    <cellStyle name="Normal 2 12 2 2" xfId="2552"/>
    <cellStyle name="Normal 2 12 2 3" xfId="2553"/>
    <cellStyle name="Normal 2 12 3" xfId="2554"/>
    <cellStyle name="Normal 2 12 3 2" xfId="2555"/>
    <cellStyle name="Normal 2 12 3 3" xfId="2556"/>
    <cellStyle name="Normal 2 12 4" xfId="2557"/>
    <cellStyle name="Normal 2 12 4 2" xfId="2558"/>
    <cellStyle name="Normal 2 12 4 3" xfId="2559"/>
    <cellStyle name="Normal 2 12 5" xfId="2560"/>
    <cellStyle name="Normal 2 12 5 2" xfId="2561"/>
    <cellStyle name="Normal 2 12 5 3" xfId="2562"/>
    <cellStyle name="Normal 2 12 6" xfId="2563"/>
    <cellStyle name="Normal 2 12 6 2" xfId="2564"/>
    <cellStyle name="Normal 2 12 6 3" xfId="2565"/>
    <cellStyle name="Normal 2 12 7" xfId="2566"/>
    <cellStyle name="Normal 2 12 7 2" xfId="2567"/>
    <cellStyle name="Normal 2 12 7 3" xfId="2568"/>
    <cellStyle name="Normal 2 12 8" xfId="2569"/>
    <cellStyle name="Normal 2 12 8 2" xfId="2570"/>
    <cellStyle name="Normal 2 12 8 3" xfId="2571"/>
    <cellStyle name="Normal 2 12 9" xfId="2572"/>
    <cellStyle name="Normal 2 12_Outil prépa données BAL" xfId="2573"/>
    <cellStyle name="Normal 2 13" xfId="2574"/>
    <cellStyle name="Normal 2 13 10" xfId="2575"/>
    <cellStyle name="Normal 2 13 2" xfId="2576"/>
    <cellStyle name="Normal 2 13 2 2" xfId="2577"/>
    <cellStyle name="Normal 2 13 2 3" xfId="2578"/>
    <cellStyle name="Normal 2 13 3" xfId="2579"/>
    <cellStyle name="Normal 2 13 3 2" xfId="2580"/>
    <cellStyle name="Normal 2 13 3 3" xfId="2581"/>
    <cellStyle name="Normal 2 13 4" xfId="2582"/>
    <cellStyle name="Normal 2 13 4 2" xfId="2583"/>
    <cellStyle name="Normal 2 13 4 3" xfId="2584"/>
    <cellStyle name="Normal 2 13 5" xfId="2585"/>
    <cellStyle name="Normal 2 13 5 2" xfId="2586"/>
    <cellStyle name="Normal 2 13 5 3" xfId="2587"/>
    <cellStyle name="Normal 2 13 6" xfId="2588"/>
    <cellStyle name="Normal 2 13 6 2" xfId="2589"/>
    <cellStyle name="Normal 2 13 6 3" xfId="2590"/>
    <cellStyle name="Normal 2 13 7" xfId="2591"/>
    <cellStyle name="Normal 2 13 7 2" xfId="2592"/>
    <cellStyle name="Normal 2 13 7 3" xfId="2593"/>
    <cellStyle name="Normal 2 13 8" xfId="2594"/>
    <cellStyle name="Normal 2 13 8 2" xfId="2595"/>
    <cellStyle name="Normal 2 13 8 3" xfId="2596"/>
    <cellStyle name="Normal 2 13 9" xfId="2597"/>
    <cellStyle name="Normal 2 13_Outil prépa données BAL" xfId="2598"/>
    <cellStyle name="Normal 2 14" xfId="2599"/>
    <cellStyle name="Normal 2 14 10" xfId="2600"/>
    <cellStyle name="Normal 2 14 2" xfId="2601"/>
    <cellStyle name="Normal 2 14 2 2" xfId="2602"/>
    <cellStyle name="Normal 2 14 2 3" xfId="2603"/>
    <cellStyle name="Normal 2 14 3" xfId="2604"/>
    <cellStyle name="Normal 2 14 3 2" xfId="2605"/>
    <cellStyle name="Normal 2 14 3 3" xfId="2606"/>
    <cellStyle name="Normal 2 14 4" xfId="2607"/>
    <cellStyle name="Normal 2 14 4 2" xfId="2608"/>
    <cellStyle name="Normal 2 14 4 3" xfId="2609"/>
    <cellStyle name="Normal 2 14 5" xfId="2610"/>
    <cellStyle name="Normal 2 14 5 2" xfId="2611"/>
    <cellStyle name="Normal 2 14 5 3" xfId="2612"/>
    <cellStyle name="Normal 2 14 6" xfId="2613"/>
    <cellStyle name="Normal 2 14 6 2" xfId="2614"/>
    <cellStyle name="Normal 2 14 6 3" xfId="2615"/>
    <cellStyle name="Normal 2 14 7" xfId="2616"/>
    <cellStyle name="Normal 2 14 7 2" xfId="2617"/>
    <cellStyle name="Normal 2 14 7 3" xfId="2618"/>
    <cellStyle name="Normal 2 14 8" xfId="2619"/>
    <cellStyle name="Normal 2 14 8 2" xfId="2620"/>
    <cellStyle name="Normal 2 14 8 3" xfId="2621"/>
    <cellStyle name="Normal 2 14 9" xfId="2622"/>
    <cellStyle name="Normal 2 14_Outil prépa données BAL" xfId="2623"/>
    <cellStyle name="Normal 2 15" xfId="2624"/>
    <cellStyle name="Normal 2 15 10" xfId="2625"/>
    <cellStyle name="Normal 2 15 2" xfId="2626"/>
    <cellStyle name="Normal 2 15 2 2" xfId="2627"/>
    <cellStyle name="Normal 2 15 2 3" xfId="2628"/>
    <cellStyle name="Normal 2 15 3" xfId="2629"/>
    <cellStyle name="Normal 2 15 3 2" xfId="2630"/>
    <cellStyle name="Normal 2 15 3 3" xfId="2631"/>
    <cellStyle name="Normal 2 15 4" xfId="2632"/>
    <cellStyle name="Normal 2 15 4 2" xfId="2633"/>
    <cellStyle name="Normal 2 15 4 3" xfId="2634"/>
    <cellStyle name="Normal 2 15 5" xfId="2635"/>
    <cellStyle name="Normal 2 15 5 2" xfId="2636"/>
    <cellStyle name="Normal 2 15 5 3" xfId="2637"/>
    <cellStyle name="Normal 2 15 6" xfId="2638"/>
    <cellStyle name="Normal 2 15 6 2" xfId="2639"/>
    <cellStyle name="Normal 2 15 6 3" xfId="2640"/>
    <cellStyle name="Normal 2 15 7" xfId="2641"/>
    <cellStyle name="Normal 2 15 7 2" xfId="2642"/>
    <cellStyle name="Normal 2 15 7 3" xfId="2643"/>
    <cellStyle name="Normal 2 15 8" xfId="2644"/>
    <cellStyle name="Normal 2 15 8 2" xfId="2645"/>
    <cellStyle name="Normal 2 15 8 3" xfId="2646"/>
    <cellStyle name="Normal 2 15 9" xfId="2647"/>
    <cellStyle name="Normal 2 15_Outil prépa données BAL" xfId="2648"/>
    <cellStyle name="Normal 2 16" xfId="2649"/>
    <cellStyle name="Normal 2 16 10" xfId="2650"/>
    <cellStyle name="Normal 2 16 2" xfId="2651"/>
    <cellStyle name="Normal 2 16 2 2" xfId="2652"/>
    <cellStyle name="Normal 2 16 2 3" xfId="2653"/>
    <cellStyle name="Normal 2 16 3" xfId="2654"/>
    <cellStyle name="Normal 2 16 3 2" xfId="2655"/>
    <cellStyle name="Normal 2 16 3 3" xfId="2656"/>
    <cellStyle name="Normal 2 16 4" xfId="2657"/>
    <cellStyle name="Normal 2 16 4 2" xfId="2658"/>
    <cellStyle name="Normal 2 16 4 3" xfId="2659"/>
    <cellStyle name="Normal 2 16 5" xfId="2660"/>
    <cellStyle name="Normal 2 16 5 2" xfId="2661"/>
    <cellStyle name="Normal 2 16 5 3" xfId="2662"/>
    <cellStyle name="Normal 2 16 6" xfId="2663"/>
    <cellStyle name="Normal 2 16 6 2" xfId="2664"/>
    <cellStyle name="Normal 2 16 6 3" xfId="2665"/>
    <cellStyle name="Normal 2 16 7" xfId="2666"/>
    <cellStyle name="Normal 2 16 7 2" xfId="2667"/>
    <cellStyle name="Normal 2 16 7 3" xfId="2668"/>
    <cellStyle name="Normal 2 16 8" xfId="2669"/>
    <cellStyle name="Normal 2 16 8 2" xfId="2670"/>
    <cellStyle name="Normal 2 16 8 3" xfId="2671"/>
    <cellStyle name="Normal 2 16 9" xfId="2672"/>
    <cellStyle name="Normal 2 16_Outil prépa données BAL" xfId="2673"/>
    <cellStyle name="Normal 2 17" xfId="2674"/>
    <cellStyle name="Normal 2 17 10" xfId="2675"/>
    <cellStyle name="Normal 2 17 2" xfId="2676"/>
    <cellStyle name="Normal 2 17 2 2" xfId="2677"/>
    <cellStyle name="Normal 2 17 2 3" xfId="2678"/>
    <cellStyle name="Normal 2 17 3" xfId="2679"/>
    <cellStyle name="Normal 2 17 3 2" xfId="2680"/>
    <cellStyle name="Normal 2 17 3 3" xfId="2681"/>
    <cellStyle name="Normal 2 17 4" xfId="2682"/>
    <cellStyle name="Normal 2 17 4 2" xfId="2683"/>
    <cellStyle name="Normal 2 17 4 3" xfId="2684"/>
    <cellStyle name="Normal 2 17 5" xfId="2685"/>
    <cellStyle name="Normal 2 17 5 2" xfId="2686"/>
    <cellStyle name="Normal 2 17 5 3" xfId="2687"/>
    <cellStyle name="Normal 2 17 6" xfId="2688"/>
    <cellStyle name="Normal 2 17 6 2" xfId="2689"/>
    <cellStyle name="Normal 2 17 6 3" xfId="2690"/>
    <cellStyle name="Normal 2 17 7" xfId="2691"/>
    <cellStyle name="Normal 2 17 7 2" xfId="2692"/>
    <cellStyle name="Normal 2 17 7 3" xfId="2693"/>
    <cellStyle name="Normal 2 17 8" xfId="2694"/>
    <cellStyle name="Normal 2 17 8 2" xfId="2695"/>
    <cellStyle name="Normal 2 17 8 3" xfId="2696"/>
    <cellStyle name="Normal 2 17 9" xfId="2697"/>
    <cellStyle name="Normal 2 17_Outil prépa données BAL" xfId="2698"/>
    <cellStyle name="Normal 2 18" xfId="2699"/>
    <cellStyle name="Normal 2 18 10" xfId="2700"/>
    <cellStyle name="Normal 2 18 2" xfId="2701"/>
    <cellStyle name="Normal 2 18 2 2" xfId="2702"/>
    <cellStyle name="Normal 2 18 2 3" xfId="2703"/>
    <cellStyle name="Normal 2 18 3" xfId="2704"/>
    <cellStyle name="Normal 2 18 3 2" xfId="2705"/>
    <cellStyle name="Normal 2 18 3 3" xfId="2706"/>
    <cellStyle name="Normal 2 18 4" xfId="2707"/>
    <cellStyle name="Normal 2 18 4 2" xfId="2708"/>
    <cellStyle name="Normal 2 18 4 3" xfId="2709"/>
    <cellStyle name="Normal 2 18 5" xfId="2710"/>
    <cellStyle name="Normal 2 18 5 2" xfId="2711"/>
    <cellStyle name="Normal 2 18 5 3" xfId="2712"/>
    <cellStyle name="Normal 2 18 6" xfId="2713"/>
    <cellStyle name="Normal 2 18 6 2" xfId="2714"/>
    <cellStyle name="Normal 2 18 6 3" xfId="2715"/>
    <cellStyle name="Normal 2 18 7" xfId="2716"/>
    <cellStyle name="Normal 2 18 7 2" xfId="2717"/>
    <cellStyle name="Normal 2 18 7 3" xfId="2718"/>
    <cellStyle name="Normal 2 18 8" xfId="2719"/>
    <cellStyle name="Normal 2 18 8 2" xfId="2720"/>
    <cellStyle name="Normal 2 18 8 3" xfId="2721"/>
    <cellStyle name="Normal 2 18 9" xfId="2722"/>
    <cellStyle name="Normal 2 18_Outil prépa données BAL" xfId="2723"/>
    <cellStyle name="Normal 2 19" xfId="2724"/>
    <cellStyle name="Normal 2 19 10" xfId="2725"/>
    <cellStyle name="Normal 2 19 2" xfId="2726"/>
    <cellStyle name="Normal 2 19 2 2" xfId="2727"/>
    <cellStyle name="Normal 2 19 2 3" xfId="2728"/>
    <cellStyle name="Normal 2 19 3" xfId="2729"/>
    <cellStyle name="Normal 2 19 3 2" xfId="2730"/>
    <cellStyle name="Normal 2 19 3 3" xfId="2731"/>
    <cellStyle name="Normal 2 19 4" xfId="2732"/>
    <cellStyle name="Normal 2 19 4 2" xfId="2733"/>
    <cellStyle name="Normal 2 19 4 3" xfId="2734"/>
    <cellStyle name="Normal 2 19 5" xfId="2735"/>
    <cellStyle name="Normal 2 19 5 2" xfId="2736"/>
    <cellStyle name="Normal 2 19 5 3" xfId="2737"/>
    <cellStyle name="Normal 2 19 6" xfId="2738"/>
    <cellStyle name="Normal 2 19 6 2" xfId="2739"/>
    <cellStyle name="Normal 2 19 6 3" xfId="2740"/>
    <cellStyle name="Normal 2 19 7" xfId="2741"/>
    <cellStyle name="Normal 2 19 7 2" xfId="2742"/>
    <cellStyle name="Normal 2 19 7 3" xfId="2743"/>
    <cellStyle name="Normal 2 19 8" xfId="2744"/>
    <cellStyle name="Normal 2 19 8 2" xfId="2745"/>
    <cellStyle name="Normal 2 19 8 3" xfId="2746"/>
    <cellStyle name="Normal 2 19 9" xfId="2747"/>
    <cellStyle name="Normal 2 19_Outil prépa données BAL" xfId="2748"/>
    <cellStyle name="Normal 2 2" xfId="2"/>
    <cellStyle name="Normal 2 2 10" xfId="2749"/>
    <cellStyle name="Normal 2 2 11" xfId="2750"/>
    <cellStyle name="Normal 2 2 11 2" xfId="2751"/>
    <cellStyle name="Normal 2 2 12" xfId="2752"/>
    <cellStyle name="Normal 2 2 2" xfId="3"/>
    <cellStyle name="Normal 2 2 2 2" xfId="2753"/>
    <cellStyle name="Normal 2 2 2 3" xfId="2754"/>
    <cellStyle name="Normal 2 2 3" xfId="2755"/>
    <cellStyle name="Normal 2 2 3 2" xfId="2756"/>
    <cellStyle name="Normal 2 2 3 3" xfId="2757"/>
    <cellStyle name="Normal 2 2 4" xfId="2758"/>
    <cellStyle name="Normal 2 2 4 2" xfId="2759"/>
    <cellStyle name="Normal 2 2 4 3" xfId="2760"/>
    <cellStyle name="Normal 2 2 5" xfId="2761"/>
    <cellStyle name="Normal 2 2 5 2" xfId="2762"/>
    <cellStyle name="Normal 2 2 5 3" xfId="2763"/>
    <cellStyle name="Normal 2 2 6" xfId="2764"/>
    <cellStyle name="Normal 2 2 6 2" xfId="2765"/>
    <cellStyle name="Normal 2 2 6 3" xfId="2766"/>
    <cellStyle name="Normal 2 2 7" xfId="2767"/>
    <cellStyle name="Normal 2 2 7 2" xfId="2768"/>
    <cellStyle name="Normal 2 2 7 3" xfId="2769"/>
    <cellStyle name="Normal 2 2 8" xfId="2770"/>
    <cellStyle name="Normal 2 2 8 2" xfId="2771"/>
    <cellStyle name="Normal 2 2 8 3" xfId="2772"/>
    <cellStyle name="Normal 2 2 9" xfId="2773"/>
    <cellStyle name="Normal 2 2_Outil prépa données BAL" xfId="2774"/>
    <cellStyle name="Normal 2 20" xfId="2775"/>
    <cellStyle name="Normal 2 20 10" xfId="2776"/>
    <cellStyle name="Normal 2 20 2" xfId="2777"/>
    <cellStyle name="Normal 2 20 2 2" xfId="2778"/>
    <cellStyle name="Normal 2 20 2 3" xfId="2779"/>
    <cellStyle name="Normal 2 20 3" xfId="2780"/>
    <cellStyle name="Normal 2 20 3 2" xfId="2781"/>
    <cellStyle name="Normal 2 20 3 3" xfId="2782"/>
    <cellStyle name="Normal 2 20 4" xfId="2783"/>
    <cellStyle name="Normal 2 20 4 2" xfId="2784"/>
    <cellStyle name="Normal 2 20 4 3" xfId="2785"/>
    <cellStyle name="Normal 2 20 5" xfId="2786"/>
    <cellStyle name="Normal 2 20 5 2" xfId="2787"/>
    <cellStyle name="Normal 2 20 5 3" xfId="2788"/>
    <cellStyle name="Normal 2 20 6" xfId="2789"/>
    <cellStyle name="Normal 2 20 6 2" xfId="2790"/>
    <cellStyle name="Normal 2 20 6 3" xfId="2791"/>
    <cellStyle name="Normal 2 20 7" xfId="2792"/>
    <cellStyle name="Normal 2 20 7 2" xfId="2793"/>
    <cellStyle name="Normal 2 20 7 3" xfId="2794"/>
    <cellStyle name="Normal 2 20 8" xfId="2795"/>
    <cellStyle name="Normal 2 20 8 2" xfId="2796"/>
    <cellStyle name="Normal 2 20 8 3" xfId="2797"/>
    <cellStyle name="Normal 2 20 9" xfId="2798"/>
    <cellStyle name="Normal 2 20_Outil prépa données BAL" xfId="2799"/>
    <cellStyle name="Normal 2 21" xfId="2800"/>
    <cellStyle name="Normal 2 21 10" xfId="2801"/>
    <cellStyle name="Normal 2 21 2" xfId="2802"/>
    <cellStyle name="Normal 2 21 2 2" xfId="2803"/>
    <cellStyle name="Normal 2 21 2 3" xfId="2804"/>
    <cellStyle name="Normal 2 21 3" xfId="2805"/>
    <cellStyle name="Normal 2 21 3 2" xfId="2806"/>
    <cellStyle name="Normal 2 21 3 3" xfId="2807"/>
    <cellStyle name="Normal 2 21 4" xfId="2808"/>
    <cellStyle name="Normal 2 21 4 2" xfId="2809"/>
    <cellStyle name="Normal 2 21 4 3" xfId="2810"/>
    <cellStyle name="Normal 2 21 5" xfId="2811"/>
    <cellStyle name="Normal 2 21 5 2" xfId="2812"/>
    <cellStyle name="Normal 2 21 5 3" xfId="2813"/>
    <cellStyle name="Normal 2 21 6" xfId="2814"/>
    <cellStyle name="Normal 2 21 6 2" xfId="2815"/>
    <cellStyle name="Normal 2 21 6 3" xfId="2816"/>
    <cellStyle name="Normal 2 21 7" xfId="2817"/>
    <cellStyle name="Normal 2 21 7 2" xfId="2818"/>
    <cellStyle name="Normal 2 21 7 3" xfId="2819"/>
    <cellStyle name="Normal 2 21 8" xfId="2820"/>
    <cellStyle name="Normal 2 21 8 2" xfId="2821"/>
    <cellStyle name="Normal 2 21 8 3" xfId="2822"/>
    <cellStyle name="Normal 2 21 9" xfId="2823"/>
    <cellStyle name="Normal 2 21_Outil prépa données BAL" xfId="2824"/>
    <cellStyle name="Normal 2 22" xfId="2825"/>
    <cellStyle name="Normal 2 22 10" xfId="2826"/>
    <cellStyle name="Normal 2 22 2" xfId="2827"/>
    <cellStyle name="Normal 2 22 2 2" xfId="2828"/>
    <cellStyle name="Normal 2 22 2 3" xfId="2829"/>
    <cellStyle name="Normal 2 22 3" xfId="2830"/>
    <cellStyle name="Normal 2 22 3 2" xfId="2831"/>
    <cellStyle name="Normal 2 22 3 3" xfId="2832"/>
    <cellStyle name="Normal 2 22 4" xfId="2833"/>
    <cellStyle name="Normal 2 22 4 2" xfId="2834"/>
    <cellStyle name="Normal 2 22 4 3" xfId="2835"/>
    <cellStyle name="Normal 2 22 5" xfId="2836"/>
    <cellStyle name="Normal 2 22 5 2" xfId="2837"/>
    <cellStyle name="Normal 2 22 5 3" xfId="2838"/>
    <cellStyle name="Normal 2 22 6" xfId="2839"/>
    <cellStyle name="Normal 2 22 6 2" xfId="2840"/>
    <cellStyle name="Normal 2 22 6 3" xfId="2841"/>
    <cellStyle name="Normal 2 22 7" xfId="2842"/>
    <cellStyle name="Normal 2 22 7 2" xfId="2843"/>
    <cellStyle name="Normal 2 22 7 3" xfId="2844"/>
    <cellStyle name="Normal 2 22 8" xfId="2845"/>
    <cellStyle name="Normal 2 22 8 2" xfId="2846"/>
    <cellStyle name="Normal 2 22 8 3" xfId="2847"/>
    <cellStyle name="Normal 2 22 9" xfId="2848"/>
    <cellStyle name="Normal 2 22_Outil prépa données BAL" xfId="2849"/>
    <cellStyle name="Normal 2 23" xfId="2850"/>
    <cellStyle name="Normal 2 23 10" xfId="2851"/>
    <cellStyle name="Normal 2 23 2" xfId="2852"/>
    <cellStyle name="Normal 2 23 2 2" xfId="2853"/>
    <cellStyle name="Normal 2 23 2 3" xfId="2854"/>
    <cellStyle name="Normal 2 23 3" xfId="2855"/>
    <cellStyle name="Normal 2 23 3 2" xfId="2856"/>
    <cellStyle name="Normal 2 23 3 3" xfId="2857"/>
    <cellStyle name="Normal 2 23 4" xfId="2858"/>
    <cellStyle name="Normal 2 23 4 2" xfId="2859"/>
    <cellStyle name="Normal 2 23 4 3" xfId="2860"/>
    <cellStyle name="Normal 2 23 5" xfId="2861"/>
    <cellStyle name="Normal 2 23 5 2" xfId="2862"/>
    <cellStyle name="Normal 2 23 5 3" xfId="2863"/>
    <cellStyle name="Normal 2 23 6" xfId="2864"/>
    <cellStyle name="Normal 2 23 6 2" xfId="2865"/>
    <cellStyle name="Normal 2 23 6 3" xfId="2866"/>
    <cellStyle name="Normal 2 23 7" xfId="2867"/>
    <cellStyle name="Normal 2 23 7 2" xfId="2868"/>
    <cellStyle name="Normal 2 23 7 3" xfId="2869"/>
    <cellStyle name="Normal 2 23 8" xfId="2870"/>
    <cellStyle name="Normal 2 23 8 2" xfId="2871"/>
    <cellStyle name="Normal 2 23 8 3" xfId="2872"/>
    <cellStyle name="Normal 2 23 9" xfId="2873"/>
    <cellStyle name="Normal 2 23_Outil prépa données BAL" xfId="2874"/>
    <cellStyle name="Normal 2 24" xfId="2875"/>
    <cellStyle name="Normal 2 24 2" xfId="2876"/>
    <cellStyle name="Normal 2 24 3" xfId="2877"/>
    <cellStyle name="Normal 2 25" xfId="2878"/>
    <cellStyle name="Normal 2 25 2" xfId="2879"/>
    <cellStyle name="Normal 2 25 3" xfId="2880"/>
    <cellStyle name="Normal 2 26" xfId="2881"/>
    <cellStyle name="Normal 2 26 2" xfId="2882"/>
    <cellStyle name="Normal 2 26 3" xfId="2883"/>
    <cellStyle name="Normal 2 27" xfId="2884"/>
    <cellStyle name="Normal 2 27 2" xfId="2885"/>
    <cellStyle name="Normal 2 27 3" xfId="2886"/>
    <cellStyle name="Normal 2 28" xfId="2887"/>
    <cellStyle name="Normal 2 28 2" xfId="2888"/>
    <cellStyle name="Normal 2 28 3" xfId="2889"/>
    <cellStyle name="Normal 2 29" xfId="2890"/>
    <cellStyle name="Normal 2 29 2" xfId="2891"/>
    <cellStyle name="Normal 2 29 3" xfId="2892"/>
    <cellStyle name="Normal 2 3" xfId="2893"/>
    <cellStyle name="Normal 2 3 10" xfId="2894"/>
    <cellStyle name="Normal 2 3 11" xfId="2895"/>
    <cellStyle name="Normal 2 3 2" xfId="2896"/>
    <cellStyle name="Normal 2 3 2 2" xfId="2897"/>
    <cellStyle name="Normal 2 3 2 2 2" xfId="2898"/>
    <cellStyle name="Normal 2 3 2 3" xfId="2899"/>
    <cellStyle name="Normal 2 3 3" xfId="2900"/>
    <cellStyle name="Normal 2 3 3 2" xfId="2901"/>
    <cellStyle name="Normal 2 3 3 2 2" xfId="2902"/>
    <cellStyle name="Normal 2 3 3 3" xfId="2903"/>
    <cellStyle name="Normal 2 3 4" xfId="2904"/>
    <cellStyle name="Normal 2 3 4 2" xfId="2905"/>
    <cellStyle name="Normal 2 3 4 3" xfId="2906"/>
    <cellStyle name="Normal 2 3 5" xfId="2907"/>
    <cellStyle name="Normal 2 3 5 2" xfId="2908"/>
    <cellStyle name="Normal 2 3 5 3" xfId="2909"/>
    <cellStyle name="Normal 2 3 6" xfId="2910"/>
    <cellStyle name="Normal 2 3 6 2" xfId="2911"/>
    <cellStyle name="Normal 2 3 6 3" xfId="2912"/>
    <cellStyle name="Normal 2 3 7" xfId="2913"/>
    <cellStyle name="Normal 2 3 7 2" xfId="2914"/>
    <cellStyle name="Normal 2 3 7 3" xfId="2915"/>
    <cellStyle name="Normal 2 3 8" xfId="2916"/>
    <cellStyle name="Normal 2 3 8 2" xfId="2917"/>
    <cellStyle name="Normal 2 3 8 3" xfId="2918"/>
    <cellStyle name="Normal 2 3 9" xfId="2919"/>
    <cellStyle name="Normal 2 3_Outil prépa données BAL" xfId="2920"/>
    <cellStyle name="Normal 2 30" xfId="2921"/>
    <cellStyle name="Normal 2 30 2" xfId="2922"/>
    <cellStyle name="Normal 2 30 3" xfId="2923"/>
    <cellStyle name="Normal 2 31" xfId="2924"/>
    <cellStyle name="Normal 2 32" xfId="2925"/>
    <cellStyle name="Normal 2 33" xfId="2926"/>
    <cellStyle name="Normal 2 34" xfId="2927"/>
    <cellStyle name="Normal 2 35" xfId="2928"/>
    <cellStyle name="Normal 2 36" xfId="2929"/>
    <cellStyle name="Normal 2 37" xfId="2930"/>
    <cellStyle name="Normal 2 38" xfId="2931"/>
    <cellStyle name="Normal 2 39" xfId="2932"/>
    <cellStyle name="Normal 2 4" xfId="2933"/>
    <cellStyle name="Normal 2 4 10" xfId="2934"/>
    <cellStyle name="Normal 2 4 2" xfId="2935"/>
    <cellStyle name="Normal 2 4 2 2" xfId="2936"/>
    <cellStyle name="Normal 2 4 2 3" xfId="2937"/>
    <cellStyle name="Normal 2 4 3" xfId="2938"/>
    <cellStyle name="Normal 2 4 3 2" xfId="2939"/>
    <cellStyle name="Normal 2 4 3 3" xfId="2940"/>
    <cellStyle name="Normal 2 4 4" xfId="2941"/>
    <cellStyle name="Normal 2 4 4 2" xfId="2942"/>
    <cellStyle name="Normal 2 4 4 3" xfId="2943"/>
    <cellStyle name="Normal 2 4 5" xfId="2944"/>
    <cellStyle name="Normal 2 4 5 2" xfId="2945"/>
    <cellStyle name="Normal 2 4 5 3" xfId="2946"/>
    <cellStyle name="Normal 2 4 6" xfId="2947"/>
    <cellStyle name="Normal 2 4 6 2" xfId="2948"/>
    <cellStyle name="Normal 2 4 6 3" xfId="2949"/>
    <cellStyle name="Normal 2 4 7" xfId="2950"/>
    <cellStyle name="Normal 2 4 7 2" xfId="2951"/>
    <cellStyle name="Normal 2 4 7 3" xfId="2952"/>
    <cellStyle name="Normal 2 4 8" xfId="2953"/>
    <cellStyle name="Normal 2 4 8 2" xfId="2954"/>
    <cellStyle name="Normal 2 4 8 3" xfId="2955"/>
    <cellStyle name="Normal 2 4 9" xfId="2956"/>
    <cellStyle name="Normal 2 4_Outil prépa données BAL" xfId="2957"/>
    <cellStyle name="Normal 2 40" xfId="2958"/>
    <cellStyle name="Normal 2 41" xfId="2959"/>
    <cellStyle name="Normal 2 42" xfId="2960"/>
    <cellStyle name="Normal 2 43" xfId="2961"/>
    <cellStyle name="Normal 2 44" xfId="2962"/>
    <cellStyle name="Normal 2 45" xfId="2963"/>
    <cellStyle name="Normal 2 46" xfId="2964"/>
    <cellStyle name="Normal 2 47" xfId="2965"/>
    <cellStyle name="Normal 2 48" xfId="2966"/>
    <cellStyle name="Normal 2 49" xfId="2967"/>
    <cellStyle name="Normal 2 5" xfId="2968"/>
    <cellStyle name="Normal 2 5 10" xfId="2969"/>
    <cellStyle name="Normal 2 5 2" xfId="2970"/>
    <cellStyle name="Normal 2 5 2 2" xfId="2971"/>
    <cellStyle name="Normal 2 5 2 3" xfId="2972"/>
    <cellStyle name="Normal 2 5 3" xfId="2973"/>
    <cellStyle name="Normal 2 5 3 2" xfId="2974"/>
    <cellStyle name="Normal 2 5 3 3" xfId="2975"/>
    <cellStyle name="Normal 2 5 4" xfId="2976"/>
    <cellStyle name="Normal 2 5 4 2" xfId="2977"/>
    <cellStyle name="Normal 2 5 4 3" xfId="2978"/>
    <cellStyle name="Normal 2 5 5" xfId="2979"/>
    <cellStyle name="Normal 2 5 5 2" xfId="2980"/>
    <cellStyle name="Normal 2 5 5 3" xfId="2981"/>
    <cellStyle name="Normal 2 5 6" xfId="2982"/>
    <cellStyle name="Normal 2 5 6 2" xfId="2983"/>
    <cellStyle name="Normal 2 5 6 3" xfId="2984"/>
    <cellStyle name="Normal 2 5 7" xfId="2985"/>
    <cellStyle name="Normal 2 5 7 2" xfId="2986"/>
    <cellStyle name="Normal 2 5 7 3" xfId="2987"/>
    <cellStyle name="Normal 2 5 8" xfId="2988"/>
    <cellStyle name="Normal 2 5 8 2" xfId="2989"/>
    <cellStyle name="Normal 2 5 8 3" xfId="2990"/>
    <cellStyle name="Normal 2 5 9" xfId="2991"/>
    <cellStyle name="Normal 2 5_Outil prépa données BAL" xfId="2992"/>
    <cellStyle name="Normal 2 50" xfId="2993"/>
    <cellStyle name="Normal 2 51" xfId="2994"/>
    <cellStyle name="Normal 2 52" xfId="2995"/>
    <cellStyle name="Normal 2 53" xfId="2996"/>
    <cellStyle name="Normal 2 54" xfId="2997"/>
    <cellStyle name="Normal 2 55" xfId="2998"/>
    <cellStyle name="Normal 2 56" xfId="2999"/>
    <cellStyle name="Normal 2 57" xfId="3000"/>
    <cellStyle name="Normal 2 58" xfId="3001"/>
    <cellStyle name="Normal 2 59" xfId="3002"/>
    <cellStyle name="Normal 2 6" xfId="3003"/>
    <cellStyle name="Normal 2 6 10" xfId="3004"/>
    <cellStyle name="Normal 2 6 2" xfId="3005"/>
    <cellStyle name="Normal 2 6 2 2" xfId="3006"/>
    <cellStyle name="Normal 2 6 2 3" xfId="3007"/>
    <cellStyle name="Normal 2 6 3" xfId="3008"/>
    <cellStyle name="Normal 2 6 3 2" xfId="3009"/>
    <cellStyle name="Normal 2 6 3 3" xfId="3010"/>
    <cellStyle name="Normal 2 6 4" xfId="3011"/>
    <cellStyle name="Normal 2 6 4 2" xfId="3012"/>
    <cellStyle name="Normal 2 6 4 3" xfId="3013"/>
    <cellStyle name="Normal 2 6 5" xfId="3014"/>
    <cellStyle name="Normal 2 6 5 2" xfId="3015"/>
    <cellStyle name="Normal 2 6 5 3" xfId="3016"/>
    <cellStyle name="Normal 2 6 6" xfId="3017"/>
    <cellStyle name="Normal 2 6 6 2" xfId="3018"/>
    <cellStyle name="Normal 2 6 6 3" xfId="3019"/>
    <cellStyle name="Normal 2 6 7" xfId="3020"/>
    <cellStyle name="Normal 2 6 7 2" xfId="3021"/>
    <cellStyle name="Normal 2 6 7 3" xfId="3022"/>
    <cellStyle name="Normal 2 6 8" xfId="3023"/>
    <cellStyle name="Normal 2 6 8 2" xfId="3024"/>
    <cellStyle name="Normal 2 6 8 3" xfId="3025"/>
    <cellStyle name="Normal 2 6 9" xfId="3026"/>
    <cellStyle name="Normal 2 6_Outil prépa données BAL" xfId="3027"/>
    <cellStyle name="Normal 2 60" xfId="3028"/>
    <cellStyle name="Normal 2 61" xfId="3029"/>
    <cellStyle name="Normal 2 62" xfId="3030"/>
    <cellStyle name="Normal 2 63" xfId="3031"/>
    <cellStyle name="Normal 2 64" xfId="3032"/>
    <cellStyle name="Normal 2 65" xfId="3033"/>
    <cellStyle name="Normal 2 66" xfId="3034"/>
    <cellStyle name="Normal 2 67" xfId="3035"/>
    <cellStyle name="Normal 2 68" xfId="3036"/>
    <cellStyle name="Normal 2 69" xfId="3037"/>
    <cellStyle name="Normal 2 7" xfId="3038"/>
    <cellStyle name="Normal 2 7 10" xfId="3039"/>
    <cellStyle name="Normal 2 7 2" xfId="3040"/>
    <cellStyle name="Normal 2 7 2 2" xfId="3041"/>
    <cellStyle name="Normal 2 7 2 3" xfId="3042"/>
    <cellStyle name="Normal 2 7 3" xfId="3043"/>
    <cellStyle name="Normal 2 7 3 2" xfId="3044"/>
    <cellStyle name="Normal 2 7 3 3" xfId="3045"/>
    <cellStyle name="Normal 2 7 4" xfId="3046"/>
    <cellStyle name="Normal 2 7 4 2" xfId="3047"/>
    <cellStyle name="Normal 2 7 4 3" xfId="3048"/>
    <cellStyle name="Normal 2 7 5" xfId="3049"/>
    <cellStyle name="Normal 2 7 5 2" xfId="3050"/>
    <cellStyle name="Normal 2 7 5 3" xfId="3051"/>
    <cellStyle name="Normal 2 7 6" xfId="3052"/>
    <cellStyle name="Normal 2 7 6 2" xfId="3053"/>
    <cellStyle name="Normal 2 7 6 3" xfId="3054"/>
    <cellStyle name="Normal 2 7 7" xfId="3055"/>
    <cellStyle name="Normal 2 7 7 2" xfId="3056"/>
    <cellStyle name="Normal 2 7 7 3" xfId="3057"/>
    <cellStyle name="Normal 2 7 8" xfId="3058"/>
    <cellStyle name="Normal 2 7 8 2" xfId="3059"/>
    <cellStyle name="Normal 2 7 8 3" xfId="3060"/>
    <cellStyle name="Normal 2 7 9" xfId="3061"/>
    <cellStyle name="Normal 2 7_Outil prépa données BAL" xfId="3062"/>
    <cellStyle name="Normal 2 70" xfId="3063"/>
    <cellStyle name="Normal 2 71" xfId="3064"/>
    <cellStyle name="Normal 2 72" xfId="3065"/>
    <cellStyle name="Normal 2 73" xfId="3066"/>
    <cellStyle name="Normal 2 74" xfId="3067"/>
    <cellStyle name="Normal 2 75" xfId="3068"/>
    <cellStyle name="Normal 2 76" xfId="3069"/>
    <cellStyle name="Normal 2 77" xfId="3070"/>
    <cellStyle name="Normal 2 78" xfId="3071"/>
    <cellStyle name="Normal 2 79" xfId="3072"/>
    <cellStyle name="Normal 2 8" xfId="3073"/>
    <cellStyle name="Normal 2 8 10" xfId="3074"/>
    <cellStyle name="Normal 2 8 2" xfId="3075"/>
    <cellStyle name="Normal 2 8 2 2" xfId="3076"/>
    <cellStyle name="Normal 2 8 2 3" xfId="3077"/>
    <cellStyle name="Normal 2 8 3" xfId="3078"/>
    <cellStyle name="Normal 2 8 3 2" xfId="3079"/>
    <cellStyle name="Normal 2 8 3 3" xfId="3080"/>
    <cellStyle name="Normal 2 8 4" xfId="3081"/>
    <cellStyle name="Normal 2 8 4 2" xfId="3082"/>
    <cellStyle name="Normal 2 8 4 3" xfId="3083"/>
    <cellStyle name="Normal 2 8 5" xfId="3084"/>
    <cellStyle name="Normal 2 8 5 2" xfId="3085"/>
    <cellStyle name="Normal 2 8 5 3" xfId="3086"/>
    <cellStyle name="Normal 2 8 6" xfId="3087"/>
    <cellStyle name="Normal 2 8 6 2" xfId="3088"/>
    <cellStyle name="Normal 2 8 6 3" xfId="3089"/>
    <cellStyle name="Normal 2 8 7" xfId="3090"/>
    <cellStyle name="Normal 2 8 7 2" xfId="3091"/>
    <cellStyle name="Normal 2 8 7 3" xfId="3092"/>
    <cellStyle name="Normal 2 8 8" xfId="3093"/>
    <cellStyle name="Normal 2 8 8 2" xfId="3094"/>
    <cellStyle name="Normal 2 8 8 3" xfId="3095"/>
    <cellStyle name="Normal 2 8 9" xfId="3096"/>
    <cellStyle name="Normal 2 8_Outil prépa données BAL" xfId="3097"/>
    <cellStyle name="Normal 2 80" xfId="3098"/>
    <cellStyle name="Normal 2 81" xfId="3099"/>
    <cellStyle name="Normal 2 82" xfId="3100"/>
    <cellStyle name="Normal 2 83" xfId="3101"/>
    <cellStyle name="Normal 2 84" xfId="3102"/>
    <cellStyle name="Normal 2 85" xfId="3103"/>
    <cellStyle name="Normal 2 86" xfId="3104"/>
    <cellStyle name="Normal 2 87" xfId="3105"/>
    <cellStyle name="Normal 2 88" xfId="3106"/>
    <cellStyle name="Normal 2 89" xfId="3107"/>
    <cellStyle name="Normal 2 9" xfId="3108"/>
    <cellStyle name="Normal 2 9 10" xfId="3109"/>
    <cellStyle name="Normal 2 9 2" xfId="3110"/>
    <cellStyle name="Normal 2 9 2 2" xfId="3111"/>
    <cellStyle name="Normal 2 9 2 3" xfId="3112"/>
    <cellStyle name="Normal 2 9 3" xfId="3113"/>
    <cellStyle name="Normal 2 9 3 2" xfId="3114"/>
    <cellStyle name="Normal 2 9 3 3" xfId="3115"/>
    <cellStyle name="Normal 2 9 4" xfId="3116"/>
    <cellStyle name="Normal 2 9 4 2" xfId="3117"/>
    <cellStyle name="Normal 2 9 4 3" xfId="3118"/>
    <cellStyle name="Normal 2 9 5" xfId="3119"/>
    <cellStyle name="Normal 2 9 5 2" xfId="3120"/>
    <cellStyle name="Normal 2 9 5 3" xfId="3121"/>
    <cellStyle name="Normal 2 9 6" xfId="3122"/>
    <cellStyle name="Normal 2 9 6 2" xfId="3123"/>
    <cellStyle name="Normal 2 9 6 3" xfId="3124"/>
    <cellStyle name="Normal 2 9 7" xfId="3125"/>
    <cellStyle name="Normal 2 9 7 2" xfId="3126"/>
    <cellStyle name="Normal 2 9 7 3" xfId="3127"/>
    <cellStyle name="Normal 2 9 8" xfId="3128"/>
    <cellStyle name="Normal 2 9 8 2" xfId="3129"/>
    <cellStyle name="Normal 2 9 8 3" xfId="3130"/>
    <cellStyle name="Normal 2 9 9" xfId="3131"/>
    <cellStyle name="Normal 2 9_Outil prépa données BAL" xfId="3132"/>
    <cellStyle name="Normal 2 90" xfId="3133"/>
    <cellStyle name="Normal 2 91" xfId="3134"/>
    <cellStyle name="Normal 2 92" xfId="3135"/>
    <cellStyle name="Normal 2 93" xfId="3136"/>
    <cellStyle name="Normal 2 94" xfId="3137"/>
    <cellStyle name="Normal 2 95" xfId="3138"/>
    <cellStyle name="Normal 2 96" xfId="3139"/>
    <cellStyle name="Normal 2 97" xfId="3140"/>
    <cellStyle name="Normal 2 98" xfId="3141"/>
    <cellStyle name="Normal 2 99" xfId="3142"/>
    <cellStyle name="Normal 20" xfId="3143"/>
    <cellStyle name="Normal 20 2" xfId="3144"/>
    <cellStyle name="Normal 20 2 2" xfId="3145"/>
    <cellStyle name="Normal 20 2 3" xfId="3146"/>
    <cellStyle name="Normal 20 3" xfId="3147"/>
    <cellStyle name="Normal 20 3 2" xfId="3148"/>
    <cellStyle name="Normal 20 3 3" xfId="3149"/>
    <cellStyle name="Normal 20 4" xfId="3150"/>
    <cellStyle name="Normal 20 4 2" xfId="3151"/>
    <cellStyle name="Normal 20 4 3" xfId="3152"/>
    <cellStyle name="Normal 20 5" xfId="3153"/>
    <cellStyle name="Normal 20 5 2" xfId="3154"/>
    <cellStyle name="Normal 20 5 3" xfId="3155"/>
    <cellStyle name="Normal 20 6" xfId="3156"/>
    <cellStyle name="Normal 20 6 2" xfId="3157"/>
    <cellStyle name="Normal 20 6 3" xfId="3158"/>
    <cellStyle name="Normal 20 7" xfId="3159"/>
    <cellStyle name="Normal 20 7 2" xfId="3160"/>
    <cellStyle name="Normal 20 7 3" xfId="3161"/>
    <cellStyle name="Normal 20 8" xfId="3162"/>
    <cellStyle name="Normal 20 8 2" xfId="3163"/>
    <cellStyle name="Normal 20 8 3" xfId="3164"/>
    <cellStyle name="Normal 21" xfId="3165"/>
    <cellStyle name="Normal 22" xfId="3166"/>
    <cellStyle name="Normal 23" xfId="3167"/>
    <cellStyle name="Normal 24" xfId="3168"/>
    <cellStyle name="Normal 25" xfId="3169"/>
    <cellStyle name="Normal 26" xfId="3170"/>
    <cellStyle name="Normal 27" xfId="3171"/>
    <cellStyle name="Normal 28" xfId="3172"/>
    <cellStyle name="Normal 29" xfId="3173"/>
    <cellStyle name="Normal 3" xfId="3174"/>
    <cellStyle name="Normal 3 10" xfId="3175"/>
    <cellStyle name="Normal 3 10 10" xfId="3176"/>
    <cellStyle name="Normal 3 10 2" xfId="3177"/>
    <cellStyle name="Normal 3 10 2 2" xfId="3178"/>
    <cellStyle name="Normal 3 10 2 3" xfId="3179"/>
    <cellStyle name="Normal 3 10 3" xfId="3180"/>
    <cellStyle name="Normal 3 10 3 2" xfId="3181"/>
    <cellStyle name="Normal 3 10 3 3" xfId="3182"/>
    <cellStyle name="Normal 3 10 4" xfId="3183"/>
    <cellStyle name="Normal 3 10 4 2" xfId="3184"/>
    <cellStyle name="Normal 3 10 4 3" xfId="3185"/>
    <cellStyle name="Normal 3 10 5" xfId="3186"/>
    <cellStyle name="Normal 3 10 5 2" xfId="3187"/>
    <cellStyle name="Normal 3 10 5 3" xfId="3188"/>
    <cellStyle name="Normal 3 10 6" xfId="3189"/>
    <cellStyle name="Normal 3 10 6 2" xfId="3190"/>
    <cellStyle name="Normal 3 10 6 3" xfId="3191"/>
    <cellStyle name="Normal 3 10 7" xfId="3192"/>
    <cellStyle name="Normal 3 10 7 2" xfId="3193"/>
    <cellStyle name="Normal 3 10 7 3" xfId="3194"/>
    <cellStyle name="Normal 3 10 8" xfId="3195"/>
    <cellStyle name="Normal 3 10 8 2" xfId="3196"/>
    <cellStyle name="Normal 3 10 8 3" xfId="3197"/>
    <cellStyle name="Normal 3 10 9" xfId="3198"/>
    <cellStyle name="Normal 3 10_Outil prépa données BAL" xfId="3199"/>
    <cellStyle name="Normal 3 11" xfId="3200"/>
    <cellStyle name="Normal 3 11 10" xfId="3201"/>
    <cellStyle name="Normal 3 11 2" xfId="3202"/>
    <cellStyle name="Normal 3 11 2 2" xfId="3203"/>
    <cellStyle name="Normal 3 11 2 3" xfId="3204"/>
    <cellStyle name="Normal 3 11 3" xfId="3205"/>
    <cellStyle name="Normal 3 11 3 2" xfId="3206"/>
    <cellStyle name="Normal 3 11 3 3" xfId="3207"/>
    <cellStyle name="Normal 3 11 4" xfId="3208"/>
    <cellStyle name="Normal 3 11 4 2" xfId="3209"/>
    <cellStyle name="Normal 3 11 4 3" xfId="3210"/>
    <cellStyle name="Normal 3 11 5" xfId="3211"/>
    <cellStyle name="Normal 3 11 5 2" xfId="3212"/>
    <cellStyle name="Normal 3 11 5 3" xfId="3213"/>
    <cellStyle name="Normal 3 11 6" xfId="3214"/>
    <cellStyle name="Normal 3 11 6 2" xfId="3215"/>
    <cellStyle name="Normal 3 11 6 3" xfId="3216"/>
    <cellStyle name="Normal 3 11 7" xfId="3217"/>
    <cellStyle name="Normal 3 11 7 2" xfId="3218"/>
    <cellStyle name="Normal 3 11 7 3" xfId="3219"/>
    <cellStyle name="Normal 3 11 8" xfId="3220"/>
    <cellStyle name="Normal 3 11 8 2" xfId="3221"/>
    <cellStyle name="Normal 3 11 8 3" xfId="3222"/>
    <cellStyle name="Normal 3 11 9" xfId="3223"/>
    <cellStyle name="Normal 3 11_Outil prépa données BAL" xfId="3224"/>
    <cellStyle name="Normal 3 12" xfId="3225"/>
    <cellStyle name="Normal 3 12 10" xfId="3226"/>
    <cellStyle name="Normal 3 12 2" xfId="3227"/>
    <cellStyle name="Normal 3 12 2 2" xfId="3228"/>
    <cellStyle name="Normal 3 12 2 3" xfId="3229"/>
    <cellStyle name="Normal 3 12 3" xfId="3230"/>
    <cellStyle name="Normal 3 12 3 2" xfId="3231"/>
    <cellStyle name="Normal 3 12 3 3" xfId="3232"/>
    <cellStyle name="Normal 3 12 4" xfId="3233"/>
    <cellStyle name="Normal 3 12 4 2" xfId="3234"/>
    <cellStyle name="Normal 3 12 4 3" xfId="3235"/>
    <cellStyle name="Normal 3 12 5" xfId="3236"/>
    <cellStyle name="Normal 3 12 5 2" xfId="3237"/>
    <cellStyle name="Normal 3 12 5 3" xfId="3238"/>
    <cellStyle name="Normal 3 12 6" xfId="3239"/>
    <cellStyle name="Normal 3 12 6 2" xfId="3240"/>
    <cellStyle name="Normal 3 12 6 3" xfId="3241"/>
    <cellStyle name="Normal 3 12 7" xfId="3242"/>
    <cellStyle name="Normal 3 12 7 2" xfId="3243"/>
    <cellStyle name="Normal 3 12 7 3" xfId="3244"/>
    <cellStyle name="Normal 3 12 8" xfId="3245"/>
    <cellStyle name="Normal 3 12 8 2" xfId="3246"/>
    <cellStyle name="Normal 3 12 8 3" xfId="3247"/>
    <cellStyle name="Normal 3 12 9" xfId="3248"/>
    <cellStyle name="Normal 3 12_Outil prépa données BAL" xfId="3249"/>
    <cellStyle name="Normal 3 13" xfId="3250"/>
    <cellStyle name="Normal 3 13 10" xfId="3251"/>
    <cellStyle name="Normal 3 13 2" xfId="3252"/>
    <cellStyle name="Normal 3 13 2 2" xfId="3253"/>
    <cellStyle name="Normal 3 13 2 3" xfId="3254"/>
    <cellStyle name="Normal 3 13 3" xfId="3255"/>
    <cellStyle name="Normal 3 13 3 2" xfId="3256"/>
    <cellStyle name="Normal 3 13 3 3" xfId="3257"/>
    <cellStyle name="Normal 3 13 4" xfId="3258"/>
    <cellStyle name="Normal 3 13 4 2" xfId="3259"/>
    <cellStyle name="Normal 3 13 4 3" xfId="3260"/>
    <cellStyle name="Normal 3 13 5" xfId="3261"/>
    <cellStyle name="Normal 3 13 5 2" xfId="3262"/>
    <cellStyle name="Normal 3 13 5 3" xfId="3263"/>
    <cellStyle name="Normal 3 13 6" xfId="3264"/>
    <cellStyle name="Normal 3 13 6 2" xfId="3265"/>
    <cellStyle name="Normal 3 13 6 3" xfId="3266"/>
    <cellStyle name="Normal 3 13 7" xfId="3267"/>
    <cellStyle name="Normal 3 13 7 2" xfId="3268"/>
    <cellStyle name="Normal 3 13 7 3" xfId="3269"/>
    <cellStyle name="Normal 3 13 8" xfId="3270"/>
    <cellStyle name="Normal 3 13 8 2" xfId="3271"/>
    <cellStyle name="Normal 3 13 8 3" xfId="3272"/>
    <cellStyle name="Normal 3 13 9" xfId="3273"/>
    <cellStyle name="Normal 3 13_Outil prépa données BAL" xfId="3274"/>
    <cellStyle name="Normal 3 14" xfId="3275"/>
    <cellStyle name="Normal 3 14 10" xfId="3276"/>
    <cellStyle name="Normal 3 14 2" xfId="3277"/>
    <cellStyle name="Normal 3 14 2 2" xfId="3278"/>
    <cellStyle name="Normal 3 14 2 3" xfId="3279"/>
    <cellStyle name="Normal 3 14 3" xfId="3280"/>
    <cellStyle name="Normal 3 14 3 2" xfId="3281"/>
    <cellStyle name="Normal 3 14 3 3" xfId="3282"/>
    <cellStyle name="Normal 3 14 4" xfId="3283"/>
    <cellStyle name="Normal 3 14 4 2" xfId="3284"/>
    <cellStyle name="Normal 3 14 4 3" xfId="3285"/>
    <cellStyle name="Normal 3 14 5" xfId="3286"/>
    <cellStyle name="Normal 3 14 5 2" xfId="3287"/>
    <cellStyle name="Normal 3 14 5 3" xfId="3288"/>
    <cellStyle name="Normal 3 14 6" xfId="3289"/>
    <cellStyle name="Normal 3 14 6 2" xfId="3290"/>
    <cellStyle name="Normal 3 14 6 3" xfId="3291"/>
    <cellStyle name="Normal 3 14 7" xfId="3292"/>
    <cellStyle name="Normal 3 14 7 2" xfId="3293"/>
    <cellStyle name="Normal 3 14 7 3" xfId="3294"/>
    <cellStyle name="Normal 3 14 8" xfId="3295"/>
    <cellStyle name="Normal 3 14 8 2" xfId="3296"/>
    <cellStyle name="Normal 3 14 8 3" xfId="3297"/>
    <cellStyle name="Normal 3 14 9" xfId="3298"/>
    <cellStyle name="Normal 3 14_Outil prépa données BAL" xfId="3299"/>
    <cellStyle name="Normal 3 15" xfId="3300"/>
    <cellStyle name="Normal 3 15 10" xfId="3301"/>
    <cellStyle name="Normal 3 15 2" xfId="3302"/>
    <cellStyle name="Normal 3 15 2 2" xfId="3303"/>
    <cellStyle name="Normal 3 15 2 3" xfId="3304"/>
    <cellStyle name="Normal 3 15 3" xfId="3305"/>
    <cellStyle name="Normal 3 15 3 2" xfId="3306"/>
    <cellStyle name="Normal 3 15 3 3" xfId="3307"/>
    <cellStyle name="Normal 3 15 4" xfId="3308"/>
    <cellStyle name="Normal 3 15 4 2" xfId="3309"/>
    <cellStyle name="Normal 3 15 4 3" xfId="3310"/>
    <cellStyle name="Normal 3 15 5" xfId="3311"/>
    <cellStyle name="Normal 3 15 5 2" xfId="3312"/>
    <cellStyle name="Normal 3 15 5 3" xfId="3313"/>
    <cellStyle name="Normal 3 15 6" xfId="3314"/>
    <cellStyle name="Normal 3 15 6 2" xfId="3315"/>
    <cellStyle name="Normal 3 15 6 3" xfId="3316"/>
    <cellStyle name="Normal 3 15 7" xfId="3317"/>
    <cellStyle name="Normal 3 15 7 2" xfId="3318"/>
    <cellStyle name="Normal 3 15 7 3" xfId="3319"/>
    <cellStyle name="Normal 3 15 8" xfId="3320"/>
    <cellStyle name="Normal 3 15 8 2" xfId="3321"/>
    <cellStyle name="Normal 3 15 8 3" xfId="3322"/>
    <cellStyle name="Normal 3 15 9" xfId="3323"/>
    <cellStyle name="Normal 3 15_Outil prépa données BAL" xfId="3324"/>
    <cellStyle name="Normal 3 16" xfId="3325"/>
    <cellStyle name="Normal 3 16 10" xfId="3326"/>
    <cellStyle name="Normal 3 16 2" xfId="3327"/>
    <cellStyle name="Normal 3 16 2 2" xfId="3328"/>
    <cellStyle name="Normal 3 16 2 3" xfId="3329"/>
    <cellStyle name="Normal 3 16 3" xfId="3330"/>
    <cellStyle name="Normal 3 16 3 2" xfId="3331"/>
    <cellStyle name="Normal 3 16 3 3" xfId="3332"/>
    <cellStyle name="Normal 3 16 4" xfId="3333"/>
    <cellStyle name="Normal 3 16 4 2" xfId="3334"/>
    <cellStyle name="Normal 3 16 4 3" xfId="3335"/>
    <cellStyle name="Normal 3 16 5" xfId="3336"/>
    <cellStyle name="Normal 3 16 5 2" xfId="3337"/>
    <cellStyle name="Normal 3 16 5 3" xfId="3338"/>
    <cellStyle name="Normal 3 16 6" xfId="3339"/>
    <cellStyle name="Normal 3 16 6 2" xfId="3340"/>
    <cellStyle name="Normal 3 16 6 3" xfId="3341"/>
    <cellStyle name="Normal 3 16 7" xfId="3342"/>
    <cellStyle name="Normal 3 16 7 2" xfId="3343"/>
    <cellStyle name="Normal 3 16 7 3" xfId="3344"/>
    <cellStyle name="Normal 3 16 8" xfId="3345"/>
    <cellStyle name="Normal 3 16 8 2" xfId="3346"/>
    <cellStyle name="Normal 3 16 8 3" xfId="3347"/>
    <cellStyle name="Normal 3 16 9" xfId="3348"/>
    <cellStyle name="Normal 3 16_Outil prépa données BAL" xfId="3349"/>
    <cellStyle name="Normal 3 17" xfId="3350"/>
    <cellStyle name="Normal 3 17 10" xfId="3351"/>
    <cellStyle name="Normal 3 17 2" xfId="3352"/>
    <cellStyle name="Normal 3 17 2 2" xfId="3353"/>
    <cellStyle name="Normal 3 17 2 3" xfId="3354"/>
    <cellStyle name="Normal 3 17 3" xfId="3355"/>
    <cellStyle name="Normal 3 17 3 2" xfId="3356"/>
    <cellStyle name="Normal 3 17 3 3" xfId="3357"/>
    <cellStyle name="Normal 3 17 4" xfId="3358"/>
    <cellStyle name="Normal 3 17 4 2" xfId="3359"/>
    <cellStyle name="Normal 3 17 4 3" xfId="3360"/>
    <cellStyle name="Normal 3 17 5" xfId="3361"/>
    <cellStyle name="Normal 3 17 5 2" xfId="3362"/>
    <cellStyle name="Normal 3 17 5 3" xfId="3363"/>
    <cellStyle name="Normal 3 17 6" xfId="3364"/>
    <cellStyle name="Normal 3 17 6 2" xfId="3365"/>
    <cellStyle name="Normal 3 17 6 3" xfId="3366"/>
    <cellStyle name="Normal 3 17 7" xfId="3367"/>
    <cellStyle name="Normal 3 17 7 2" xfId="3368"/>
    <cellStyle name="Normal 3 17 7 3" xfId="3369"/>
    <cellStyle name="Normal 3 17 8" xfId="3370"/>
    <cellStyle name="Normal 3 17 8 2" xfId="3371"/>
    <cellStyle name="Normal 3 17 8 3" xfId="3372"/>
    <cellStyle name="Normal 3 17 9" xfId="3373"/>
    <cellStyle name="Normal 3 17_Outil prépa données BAL" xfId="3374"/>
    <cellStyle name="Normal 3 18" xfId="3375"/>
    <cellStyle name="Normal 3 18 10" xfId="3376"/>
    <cellStyle name="Normal 3 18 2" xfId="3377"/>
    <cellStyle name="Normal 3 18 2 2" xfId="3378"/>
    <cellStyle name="Normal 3 18 2 3" xfId="3379"/>
    <cellStyle name="Normal 3 18 3" xfId="3380"/>
    <cellStyle name="Normal 3 18 3 2" xfId="3381"/>
    <cellStyle name="Normal 3 18 3 3" xfId="3382"/>
    <cellStyle name="Normal 3 18 4" xfId="3383"/>
    <cellStyle name="Normal 3 18 4 2" xfId="3384"/>
    <cellStyle name="Normal 3 18 4 3" xfId="3385"/>
    <cellStyle name="Normal 3 18 5" xfId="3386"/>
    <cellStyle name="Normal 3 18 5 2" xfId="3387"/>
    <cellStyle name="Normal 3 18 5 3" xfId="3388"/>
    <cellStyle name="Normal 3 18 6" xfId="3389"/>
    <cellStyle name="Normal 3 18 6 2" xfId="3390"/>
    <cellStyle name="Normal 3 18 6 3" xfId="3391"/>
    <cellStyle name="Normal 3 18 7" xfId="3392"/>
    <cellStyle name="Normal 3 18 7 2" xfId="3393"/>
    <cellStyle name="Normal 3 18 7 3" xfId="3394"/>
    <cellStyle name="Normal 3 18 8" xfId="3395"/>
    <cellStyle name="Normal 3 18 8 2" xfId="3396"/>
    <cellStyle name="Normal 3 18 8 3" xfId="3397"/>
    <cellStyle name="Normal 3 18 9" xfId="3398"/>
    <cellStyle name="Normal 3 18_Outil prépa données BAL" xfId="3399"/>
    <cellStyle name="Normal 3 19" xfId="3400"/>
    <cellStyle name="Normal 3 19 10" xfId="3401"/>
    <cellStyle name="Normal 3 19 2" xfId="3402"/>
    <cellStyle name="Normal 3 19 2 2" xfId="3403"/>
    <cellStyle name="Normal 3 19 2 3" xfId="3404"/>
    <cellStyle name="Normal 3 19 3" xfId="3405"/>
    <cellStyle name="Normal 3 19 3 2" xfId="3406"/>
    <cellStyle name="Normal 3 19 3 3" xfId="3407"/>
    <cellStyle name="Normal 3 19 4" xfId="3408"/>
    <cellStyle name="Normal 3 19 4 2" xfId="3409"/>
    <cellStyle name="Normal 3 19 4 3" xfId="3410"/>
    <cellStyle name="Normal 3 19 5" xfId="3411"/>
    <cellStyle name="Normal 3 19 5 2" xfId="3412"/>
    <cellStyle name="Normal 3 19 5 3" xfId="3413"/>
    <cellStyle name="Normal 3 19 6" xfId="3414"/>
    <cellStyle name="Normal 3 19 6 2" xfId="3415"/>
    <cellStyle name="Normal 3 19 6 3" xfId="3416"/>
    <cellStyle name="Normal 3 19 7" xfId="3417"/>
    <cellStyle name="Normal 3 19 7 2" xfId="3418"/>
    <cellStyle name="Normal 3 19 7 3" xfId="3419"/>
    <cellStyle name="Normal 3 19 8" xfId="3420"/>
    <cellStyle name="Normal 3 19 8 2" xfId="3421"/>
    <cellStyle name="Normal 3 19 8 3" xfId="3422"/>
    <cellStyle name="Normal 3 19 9" xfId="3423"/>
    <cellStyle name="Normal 3 19_Outil prépa données BAL" xfId="3424"/>
    <cellStyle name="Normal 3 2" xfId="3425"/>
    <cellStyle name="Normal 3 2 10" xfId="3426"/>
    <cellStyle name="Normal 3 2 11" xfId="3427"/>
    <cellStyle name="Normal 3 2 2" xfId="3428"/>
    <cellStyle name="Normal 3 2 2 2" xfId="3429"/>
    <cellStyle name="Normal 3 2 2 3" xfId="3430"/>
    <cellStyle name="Normal 3 2 3" xfId="3431"/>
    <cellStyle name="Normal 3 2 3 2" xfId="3432"/>
    <cellStyle name="Normal 3 2 3 3" xfId="3433"/>
    <cellStyle name="Normal 3 2 4" xfId="3434"/>
    <cellStyle name="Normal 3 2 4 2" xfId="3435"/>
    <cellStyle name="Normal 3 2 4 3" xfId="3436"/>
    <cellStyle name="Normal 3 2 5" xfId="3437"/>
    <cellStyle name="Normal 3 2 5 2" xfId="3438"/>
    <cellStyle name="Normal 3 2 5 3" xfId="3439"/>
    <cellStyle name="Normal 3 2 6" xfId="3440"/>
    <cellStyle name="Normal 3 2 6 2" xfId="3441"/>
    <cellStyle name="Normal 3 2 6 3" xfId="3442"/>
    <cellStyle name="Normal 3 2 7" xfId="3443"/>
    <cellStyle name="Normal 3 2 7 2" xfId="3444"/>
    <cellStyle name="Normal 3 2 7 3" xfId="3445"/>
    <cellStyle name="Normal 3 2 8" xfId="3446"/>
    <cellStyle name="Normal 3 2 8 2" xfId="3447"/>
    <cellStyle name="Normal 3 2 8 3" xfId="3448"/>
    <cellStyle name="Normal 3 2 9" xfId="3449"/>
    <cellStyle name="Normal 3 2_Outil prépa données BAL" xfId="3450"/>
    <cellStyle name="Normal 3 20" xfId="3451"/>
    <cellStyle name="Normal 3 20 10" xfId="3452"/>
    <cellStyle name="Normal 3 20 2" xfId="3453"/>
    <cellStyle name="Normal 3 20 2 2" xfId="3454"/>
    <cellStyle name="Normal 3 20 2 3" xfId="3455"/>
    <cellStyle name="Normal 3 20 3" xfId="3456"/>
    <cellStyle name="Normal 3 20 3 2" xfId="3457"/>
    <cellStyle name="Normal 3 20 3 3" xfId="3458"/>
    <cellStyle name="Normal 3 20 4" xfId="3459"/>
    <cellStyle name="Normal 3 20 4 2" xfId="3460"/>
    <cellStyle name="Normal 3 20 4 3" xfId="3461"/>
    <cellStyle name="Normal 3 20 5" xfId="3462"/>
    <cellStyle name="Normal 3 20 5 2" xfId="3463"/>
    <cellStyle name="Normal 3 20 5 3" xfId="3464"/>
    <cellStyle name="Normal 3 20 6" xfId="3465"/>
    <cellStyle name="Normal 3 20 6 2" xfId="3466"/>
    <cellStyle name="Normal 3 20 6 3" xfId="3467"/>
    <cellStyle name="Normal 3 20 7" xfId="3468"/>
    <cellStyle name="Normal 3 20 7 2" xfId="3469"/>
    <cellStyle name="Normal 3 20 7 3" xfId="3470"/>
    <cellStyle name="Normal 3 20 8" xfId="3471"/>
    <cellStyle name="Normal 3 20 8 2" xfId="3472"/>
    <cellStyle name="Normal 3 20 8 3" xfId="3473"/>
    <cellStyle name="Normal 3 20 9" xfId="3474"/>
    <cellStyle name="Normal 3 20_Outil prépa données BAL" xfId="3475"/>
    <cellStyle name="Normal 3 21" xfId="3476"/>
    <cellStyle name="Normal 3 21 10" xfId="3477"/>
    <cellStyle name="Normal 3 21 2" xfId="3478"/>
    <cellStyle name="Normal 3 21 2 2" xfId="3479"/>
    <cellStyle name="Normal 3 21 2 3" xfId="3480"/>
    <cellStyle name="Normal 3 21 3" xfId="3481"/>
    <cellStyle name="Normal 3 21 3 2" xfId="3482"/>
    <cellStyle name="Normal 3 21 3 3" xfId="3483"/>
    <cellStyle name="Normal 3 21 4" xfId="3484"/>
    <cellStyle name="Normal 3 21 4 2" xfId="3485"/>
    <cellStyle name="Normal 3 21 4 3" xfId="3486"/>
    <cellStyle name="Normal 3 21 5" xfId="3487"/>
    <cellStyle name="Normal 3 21 5 2" xfId="3488"/>
    <cellStyle name="Normal 3 21 5 3" xfId="3489"/>
    <cellStyle name="Normal 3 21 6" xfId="3490"/>
    <cellStyle name="Normal 3 21 6 2" xfId="3491"/>
    <cellStyle name="Normal 3 21 6 3" xfId="3492"/>
    <cellStyle name="Normal 3 21 7" xfId="3493"/>
    <cellStyle name="Normal 3 21 7 2" xfId="3494"/>
    <cellStyle name="Normal 3 21 7 3" xfId="3495"/>
    <cellStyle name="Normal 3 21 8" xfId="3496"/>
    <cellStyle name="Normal 3 21 8 2" xfId="3497"/>
    <cellStyle name="Normal 3 21 8 3" xfId="3498"/>
    <cellStyle name="Normal 3 21 9" xfId="3499"/>
    <cellStyle name="Normal 3 21_Outil prépa données BAL" xfId="3500"/>
    <cellStyle name="Normal 3 22" xfId="3501"/>
    <cellStyle name="Normal 3 22 10" xfId="3502"/>
    <cellStyle name="Normal 3 22 2" xfId="3503"/>
    <cellStyle name="Normal 3 22 2 2" xfId="3504"/>
    <cellStyle name="Normal 3 22 2 3" xfId="3505"/>
    <cellStyle name="Normal 3 22 3" xfId="3506"/>
    <cellStyle name="Normal 3 22 3 2" xfId="3507"/>
    <cellStyle name="Normal 3 22 3 3" xfId="3508"/>
    <cellStyle name="Normal 3 22 4" xfId="3509"/>
    <cellStyle name="Normal 3 22 4 2" xfId="3510"/>
    <cellStyle name="Normal 3 22 4 3" xfId="3511"/>
    <cellStyle name="Normal 3 22 5" xfId="3512"/>
    <cellStyle name="Normal 3 22 5 2" xfId="3513"/>
    <cellStyle name="Normal 3 22 5 3" xfId="3514"/>
    <cellStyle name="Normal 3 22 6" xfId="3515"/>
    <cellStyle name="Normal 3 22 6 2" xfId="3516"/>
    <cellStyle name="Normal 3 22 6 3" xfId="3517"/>
    <cellStyle name="Normal 3 22 7" xfId="3518"/>
    <cellStyle name="Normal 3 22 7 2" xfId="3519"/>
    <cellStyle name="Normal 3 22 7 3" xfId="3520"/>
    <cellStyle name="Normal 3 22 8" xfId="3521"/>
    <cellStyle name="Normal 3 22 8 2" xfId="3522"/>
    <cellStyle name="Normal 3 22 8 3" xfId="3523"/>
    <cellStyle name="Normal 3 22 9" xfId="3524"/>
    <cellStyle name="Normal 3 22_Outil prépa données BAL" xfId="3525"/>
    <cellStyle name="Normal 3 23" xfId="3526"/>
    <cellStyle name="Normal 3 23 2" xfId="3527"/>
    <cellStyle name="Normal 3 23 3" xfId="3528"/>
    <cellStyle name="Normal 3 24" xfId="3529"/>
    <cellStyle name="Normal 3 24 2" xfId="3530"/>
    <cellStyle name="Normal 3 24 3" xfId="3531"/>
    <cellStyle name="Normal 3 25" xfId="3532"/>
    <cellStyle name="Normal 3 25 2" xfId="3533"/>
    <cellStyle name="Normal 3 25 3" xfId="3534"/>
    <cellStyle name="Normal 3 26" xfId="3535"/>
    <cellStyle name="Normal 3 26 2" xfId="3536"/>
    <cellStyle name="Normal 3 26 3" xfId="3537"/>
    <cellStyle name="Normal 3 27" xfId="3538"/>
    <cellStyle name="Normal 3 27 2" xfId="3539"/>
    <cellStyle name="Normal 3 27 3" xfId="3540"/>
    <cellStyle name="Normal 3 28" xfId="3541"/>
    <cellStyle name="Normal 3 28 2" xfId="3542"/>
    <cellStyle name="Normal 3 28 3" xfId="3543"/>
    <cellStyle name="Normal 3 29" xfId="3544"/>
    <cellStyle name="Normal 3 29 2" xfId="3545"/>
    <cellStyle name="Normal 3 29 3" xfId="3546"/>
    <cellStyle name="Normal 3 3" xfId="3547"/>
    <cellStyle name="Normal 3 3 10" xfId="3548"/>
    <cellStyle name="Normal 3 3 2" xfId="3549"/>
    <cellStyle name="Normal 3 3 2 2" xfId="3550"/>
    <cellStyle name="Normal 3 3 2 3" xfId="3551"/>
    <cellStyle name="Normal 3 3 3" xfId="3552"/>
    <cellStyle name="Normal 3 3 3 2" xfId="3553"/>
    <cellStyle name="Normal 3 3 3 3" xfId="3554"/>
    <cellStyle name="Normal 3 3 4" xfId="3555"/>
    <cellStyle name="Normal 3 3 4 2" xfId="3556"/>
    <cellStyle name="Normal 3 3 4 3" xfId="3557"/>
    <cellStyle name="Normal 3 3 5" xfId="3558"/>
    <cellStyle name="Normal 3 3 5 2" xfId="3559"/>
    <cellStyle name="Normal 3 3 5 3" xfId="3560"/>
    <cellStyle name="Normal 3 3 6" xfId="3561"/>
    <cellStyle name="Normal 3 3 6 2" xfId="3562"/>
    <cellStyle name="Normal 3 3 6 3" xfId="3563"/>
    <cellStyle name="Normal 3 3 7" xfId="3564"/>
    <cellStyle name="Normal 3 3 7 2" xfId="3565"/>
    <cellStyle name="Normal 3 3 7 3" xfId="3566"/>
    <cellStyle name="Normal 3 3 8" xfId="3567"/>
    <cellStyle name="Normal 3 3 8 2" xfId="3568"/>
    <cellStyle name="Normal 3 3 8 3" xfId="3569"/>
    <cellStyle name="Normal 3 3 9" xfId="3570"/>
    <cellStyle name="Normal 3 3_Outil prépa données BAL" xfId="3571"/>
    <cellStyle name="Normal 3 30" xfId="3572"/>
    <cellStyle name="Normal 3 31" xfId="3573"/>
    <cellStyle name="Normal 3 32" xfId="3574"/>
    <cellStyle name="Normal 3 33" xfId="3575"/>
    <cellStyle name="Normal 3 4" xfId="3576"/>
    <cellStyle name="Normal 3 4 10" xfId="3577"/>
    <cellStyle name="Normal 3 4 2" xfId="3578"/>
    <cellStyle name="Normal 3 4 2 2" xfId="3579"/>
    <cellStyle name="Normal 3 4 2 3" xfId="3580"/>
    <cellStyle name="Normal 3 4 3" xfId="3581"/>
    <cellStyle name="Normal 3 4 3 2" xfId="3582"/>
    <cellStyle name="Normal 3 4 3 3" xfId="3583"/>
    <cellStyle name="Normal 3 4 4" xfId="3584"/>
    <cellStyle name="Normal 3 4 4 2" xfId="3585"/>
    <cellStyle name="Normal 3 4 4 3" xfId="3586"/>
    <cellStyle name="Normal 3 4 5" xfId="3587"/>
    <cellStyle name="Normal 3 4 5 2" xfId="3588"/>
    <cellStyle name="Normal 3 4 5 3" xfId="3589"/>
    <cellStyle name="Normal 3 4 6" xfId="3590"/>
    <cellStyle name="Normal 3 4 6 2" xfId="3591"/>
    <cellStyle name="Normal 3 4 6 3" xfId="3592"/>
    <cellStyle name="Normal 3 4 7" xfId="3593"/>
    <cellStyle name="Normal 3 4 7 2" xfId="3594"/>
    <cellStyle name="Normal 3 4 7 3" xfId="3595"/>
    <cellStyle name="Normal 3 4 8" xfId="3596"/>
    <cellStyle name="Normal 3 4 8 2" xfId="3597"/>
    <cellStyle name="Normal 3 4 8 3" xfId="3598"/>
    <cellStyle name="Normal 3 4 9" xfId="3599"/>
    <cellStyle name="Normal 3 4_Outil prépa données BAL" xfId="3600"/>
    <cellStyle name="Normal 3 5" xfId="3601"/>
    <cellStyle name="Normal 3 5 10" xfId="3602"/>
    <cellStyle name="Normal 3 5 2" xfId="3603"/>
    <cellStyle name="Normal 3 5 2 2" xfId="3604"/>
    <cellStyle name="Normal 3 5 2 3" xfId="3605"/>
    <cellStyle name="Normal 3 5 3" xfId="3606"/>
    <cellStyle name="Normal 3 5 3 2" xfId="3607"/>
    <cellStyle name="Normal 3 5 3 3" xfId="3608"/>
    <cellStyle name="Normal 3 5 4" xfId="3609"/>
    <cellStyle name="Normal 3 5 4 2" xfId="3610"/>
    <cellStyle name="Normal 3 5 4 3" xfId="3611"/>
    <cellStyle name="Normal 3 5 5" xfId="3612"/>
    <cellStyle name="Normal 3 5 5 2" xfId="3613"/>
    <cellStyle name="Normal 3 5 5 3" xfId="3614"/>
    <cellStyle name="Normal 3 5 6" xfId="3615"/>
    <cellStyle name="Normal 3 5 6 2" xfId="3616"/>
    <cellStyle name="Normal 3 5 6 3" xfId="3617"/>
    <cellStyle name="Normal 3 5 7" xfId="3618"/>
    <cellStyle name="Normal 3 5 7 2" xfId="3619"/>
    <cellStyle name="Normal 3 5 7 3" xfId="3620"/>
    <cellStyle name="Normal 3 5 8" xfId="3621"/>
    <cellStyle name="Normal 3 5 8 2" xfId="3622"/>
    <cellStyle name="Normal 3 5 8 3" xfId="3623"/>
    <cellStyle name="Normal 3 5 9" xfId="3624"/>
    <cellStyle name="Normal 3 5_Outil prépa données BAL" xfId="3625"/>
    <cellStyle name="Normal 3 6" xfId="3626"/>
    <cellStyle name="Normal 3 6 10" xfId="3627"/>
    <cellStyle name="Normal 3 6 2" xfId="3628"/>
    <cellStyle name="Normal 3 6 2 2" xfId="3629"/>
    <cellStyle name="Normal 3 6 2 3" xfId="3630"/>
    <cellStyle name="Normal 3 6 3" xfId="3631"/>
    <cellStyle name="Normal 3 6 3 2" xfId="3632"/>
    <cellStyle name="Normal 3 6 3 3" xfId="3633"/>
    <cellStyle name="Normal 3 6 4" xfId="3634"/>
    <cellStyle name="Normal 3 6 4 2" xfId="3635"/>
    <cellStyle name="Normal 3 6 4 3" xfId="3636"/>
    <cellStyle name="Normal 3 6 5" xfId="3637"/>
    <cellStyle name="Normal 3 6 5 2" xfId="3638"/>
    <cellStyle name="Normal 3 6 5 3" xfId="3639"/>
    <cellStyle name="Normal 3 6 6" xfId="3640"/>
    <cellStyle name="Normal 3 6 6 2" xfId="3641"/>
    <cellStyle name="Normal 3 6 6 3" xfId="3642"/>
    <cellStyle name="Normal 3 6 7" xfId="3643"/>
    <cellStyle name="Normal 3 6 7 2" xfId="3644"/>
    <cellStyle name="Normal 3 6 7 3" xfId="3645"/>
    <cellStyle name="Normal 3 6 8" xfId="3646"/>
    <cellStyle name="Normal 3 6 8 2" xfId="3647"/>
    <cellStyle name="Normal 3 6 8 3" xfId="3648"/>
    <cellStyle name="Normal 3 6 9" xfId="3649"/>
    <cellStyle name="Normal 3 6_Outil prépa données BAL" xfId="3650"/>
    <cellStyle name="Normal 3 7" xfId="3651"/>
    <cellStyle name="Normal 3 7 10" xfId="3652"/>
    <cellStyle name="Normal 3 7 2" xfId="3653"/>
    <cellStyle name="Normal 3 7 2 2" xfId="3654"/>
    <cellStyle name="Normal 3 7 2 3" xfId="3655"/>
    <cellStyle name="Normal 3 7 3" xfId="3656"/>
    <cellStyle name="Normal 3 7 3 2" xfId="3657"/>
    <cellStyle name="Normal 3 7 3 3" xfId="3658"/>
    <cellStyle name="Normal 3 7 4" xfId="3659"/>
    <cellStyle name="Normal 3 7 4 2" xfId="3660"/>
    <cellStyle name="Normal 3 7 4 3" xfId="3661"/>
    <cellStyle name="Normal 3 7 5" xfId="3662"/>
    <cellStyle name="Normal 3 7 5 2" xfId="3663"/>
    <cellStyle name="Normal 3 7 5 3" xfId="3664"/>
    <cellStyle name="Normal 3 7 6" xfId="3665"/>
    <cellStyle name="Normal 3 7 6 2" xfId="3666"/>
    <cellStyle name="Normal 3 7 6 3" xfId="3667"/>
    <cellStyle name="Normal 3 7 7" xfId="3668"/>
    <cellStyle name="Normal 3 7 7 2" xfId="3669"/>
    <cellStyle name="Normal 3 7 7 3" xfId="3670"/>
    <cellStyle name="Normal 3 7 8" xfId="3671"/>
    <cellStyle name="Normal 3 7 8 2" xfId="3672"/>
    <cellStyle name="Normal 3 7 8 3" xfId="3673"/>
    <cellStyle name="Normal 3 7 9" xfId="3674"/>
    <cellStyle name="Normal 3 7_Outil prépa données BAL" xfId="3675"/>
    <cellStyle name="Normal 3 8" xfId="3676"/>
    <cellStyle name="Normal 3 8 10" xfId="3677"/>
    <cellStyle name="Normal 3 8 2" xfId="3678"/>
    <cellStyle name="Normal 3 8 2 2" xfId="3679"/>
    <cellStyle name="Normal 3 8 2 3" xfId="3680"/>
    <cellStyle name="Normal 3 8 3" xfId="3681"/>
    <cellStyle name="Normal 3 8 3 2" xfId="3682"/>
    <cellStyle name="Normal 3 8 3 3" xfId="3683"/>
    <cellStyle name="Normal 3 8 4" xfId="3684"/>
    <cellStyle name="Normal 3 8 4 2" xfId="3685"/>
    <cellStyle name="Normal 3 8 4 3" xfId="3686"/>
    <cellStyle name="Normal 3 8 5" xfId="3687"/>
    <cellStyle name="Normal 3 8 5 2" xfId="3688"/>
    <cellStyle name="Normal 3 8 5 3" xfId="3689"/>
    <cellStyle name="Normal 3 8 6" xfId="3690"/>
    <cellStyle name="Normal 3 8 6 2" xfId="3691"/>
    <cellStyle name="Normal 3 8 6 3" xfId="3692"/>
    <cellStyle name="Normal 3 8 7" xfId="3693"/>
    <cellStyle name="Normal 3 8 7 2" xfId="3694"/>
    <cellStyle name="Normal 3 8 7 3" xfId="3695"/>
    <cellStyle name="Normal 3 8 8" xfId="3696"/>
    <cellStyle name="Normal 3 8 8 2" xfId="3697"/>
    <cellStyle name="Normal 3 8 8 3" xfId="3698"/>
    <cellStyle name="Normal 3 8 9" xfId="3699"/>
    <cellStyle name="Normal 3 8_Outil prépa données BAL" xfId="3700"/>
    <cellStyle name="Normal 3 9" xfId="3701"/>
    <cellStyle name="Normal 3 9 10" xfId="3702"/>
    <cellStyle name="Normal 3 9 2" xfId="3703"/>
    <cellStyle name="Normal 3 9 2 2" xfId="3704"/>
    <cellStyle name="Normal 3 9 2 3" xfId="3705"/>
    <cellStyle name="Normal 3 9 3" xfId="3706"/>
    <cellStyle name="Normal 3 9 3 2" xfId="3707"/>
    <cellStyle name="Normal 3 9 3 3" xfId="3708"/>
    <cellStyle name="Normal 3 9 4" xfId="3709"/>
    <cellStyle name="Normal 3 9 4 2" xfId="3710"/>
    <cellStyle name="Normal 3 9 4 3" xfId="3711"/>
    <cellStyle name="Normal 3 9 5" xfId="3712"/>
    <cellStyle name="Normal 3 9 5 2" xfId="3713"/>
    <cellStyle name="Normal 3 9 5 3" xfId="3714"/>
    <cellStyle name="Normal 3 9 6" xfId="3715"/>
    <cellStyle name="Normal 3 9 6 2" xfId="3716"/>
    <cellStyle name="Normal 3 9 6 3" xfId="3717"/>
    <cellStyle name="Normal 3 9 7" xfId="3718"/>
    <cellStyle name="Normal 3 9 7 2" xfId="3719"/>
    <cellStyle name="Normal 3 9 7 3" xfId="3720"/>
    <cellStyle name="Normal 3 9 8" xfId="3721"/>
    <cellStyle name="Normal 3 9 8 2" xfId="3722"/>
    <cellStyle name="Normal 3 9 8 3" xfId="3723"/>
    <cellStyle name="Normal 3 9 9" xfId="3724"/>
    <cellStyle name="Normal 3 9_Outil prépa données BAL" xfId="3725"/>
    <cellStyle name="Normal 30" xfId="3726"/>
    <cellStyle name="Normal 31" xfId="3727"/>
    <cellStyle name="Normal 31 2" xfId="3728"/>
    <cellStyle name="Normal 31 3" xfId="3729"/>
    <cellStyle name="Normal 32" xfId="3730"/>
    <cellStyle name="Normal 33" xfId="3731"/>
    <cellStyle name="Normal 34" xfId="3732"/>
    <cellStyle name="Normal 35" xfId="3733"/>
    <cellStyle name="Normal 36" xfId="3734"/>
    <cellStyle name="Normal 37" xfId="3735"/>
    <cellStyle name="Normal 38" xfId="3736"/>
    <cellStyle name="Normal 39" xfId="3737"/>
    <cellStyle name="Normal 4" xfId="3738"/>
    <cellStyle name="Normal 4 10" xfId="3739"/>
    <cellStyle name="Normal 4 10 10" xfId="3740"/>
    <cellStyle name="Normal 4 10 2" xfId="3741"/>
    <cellStyle name="Normal 4 10 2 2" xfId="3742"/>
    <cellStyle name="Normal 4 10 2 3" xfId="3743"/>
    <cellStyle name="Normal 4 10 3" xfId="3744"/>
    <cellStyle name="Normal 4 10 3 2" xfId="3745"/>
    <cellStyle name="Normal 4 10 3 3" xfId="3746"/>
    <cellStyle name="Normal 4 10 4" xfId="3747"/>
    <cellStyle name="Normal 4 10 4 2" xfId="3748"/>
    <cellStyle name="Normal 4 10 4 3" xfId="3749"/>
    <cellStyle name="Normal 4 10 5" xfId="3750"/>
    <cellStyle name="Normal 4 10 5 2" xfId="3751"/>
    <cellStyle name="Normal 4 10 5 3" xfId="3752"/>
    <cellStyle name="Normal 4 10 6" xfId="3753"/>
    <cellStyle name="Normal 4 10 6 2" xfId="3754"/>
    <cellStyle name="Normal 4 10 6 3" xfId="3755"/>
    <cellStyle name="Normal 4 10 7" xfId="3756"/>
    <cellStyle name="Normal 4 10 7 2" xfId="3757"/>
    <cellStyle name="Normal 4 10 7 3" xfId="3758"/>
    <cellStyle name="Normal 4 10 8" xfId="3759"/>
    <cellStyle name="Normal 4 10 8 2" xfId="3760"/>
    <cellStyle name="Normal 4 10 8 3" xfId="3761"/>
    <cellStyle name="Normal 4 10 9" xfId="3762"/>
    <cellStyle name="Normal 4 10_Outil prépa données BAL" xfId="3763"/>
    <cellStyle name="Normal 4 11" xfId="3764"/>
    <cellStyle name="Normal 4 11 10" xfId="3765"/>
    <cellStyle name="Normal 4 11 2" xfId="3766"/>
    <cellStyle name="Normal 4 11 2 2" xfId="3767"/>
    <cellStyle name="Normal 4 11 2 3" xfId="3768"/>
    <cellStyle name="Normal 4 11 3" xfId="3769"/>
    <cellStyle name="Normal 4 11 3 2" xfId="3770"/>
    <cellStyle name="Normal 4 11 3 3" xfId="3771"/>
    <cellStyle name="Normal 4 11 4" xfId="3772"/>
    <cellStyle name="Normal 4 11 4 2" xfId="3773"/>
    <cellStyle name="Normal 4 11 4 3" xfId="3774"/>
    <cellStyle name="Normal 4 11 5" xfId="3775"/>
    <cellStyle name="Normal 4 11 5 2" xfId="3776"/>
    <cellStyle name="Normal 4 11 5 3" xfId="3777"/>
    <cellStyle name="Normal 4 11 6" xfId="3778"/>
    <cellStyle name="Normal 4 11 6 2" xfId="3779"/>
    <cellStyle name="Normal 4 11 6 3" xfId="3780"/>
    <cellStyle name="Normal 4 11 7" xfId="3781"/>
    <cellStyle name="Normal 4 11 7 2" xfId="3782"/>
    <cellStyle name="Normal 4 11 7 3" xfId="3783"/>
    <cellStyle name="Normal 4 11 8" xfId="3784"/>
    <cellStyle name="Normal 4 11 8 2" xfId="3785"/>
    <cellStyle name="Normal 4 11 8 3" xfId="3786"/>
    <cellStyle name="Normal 4 11 9" xfId="3787"/>
    <cellStyle name="Normal 4 11_Outil prépa données BAL" xfId="3788"/>
    <cellStyle name="Normal 4 12" xfId="3789"/>
    <cellStyle name="Normal 4 12 10" xfId="3790"/>
    <cellStyle name="Normal 4 12 2" xfId="3791"/>
    <cellStyle name="Normal 4 12 2 2" xfId="3792"/>
    <cellStyle name="Normal 4 12 2 3" xfId="3793"/>
    <cellStyle name="Normal 4 12 3" xfId="3794"/>
    <cellStyle name="Normal 4 12 3 2" xfId="3795"/>
    <cellStyle name="Normal 4 12 3 3" xfId="3796"/>
    <cellStyle name="Normal 4 12 4" xfId="3797"/>
    <cellStyle name="Normal 4 12 4 2" xfId="3798"/>
    <cellStyle name="Normal 4 12 4 3" xfId="3799"/>
    <cellStyle name="Normal 4 12 5" xfId="3800"/>
    <cellStyle name="Normal 4 12 5 2" xfId="3801"/>
    <cellStyle name="Normal 4 12 5 3" xfId="3802"/>
    <cellStyle name="Normal 4 12 6" xfId="3803"/>
    <cellStyle name="Normal 4 12 6 2" xfId="3804"/>
    <cellStyle name="Normal 4 12 6 3" xfId="3805"/>
    <cellStyle name="Normal 4 12 7" xfId="3806"/>
    <cellStyle name="Normal 4 12 7 2" xfId="3807"/>
    <cellStyle name="Normal 4 12 7 3" xfId="3808"/>
    <cellStyle name="Normal 4 12 8" xfId="3809"/>
    <cellStyle name="Normal 4 12 8 2" xfId="3810"/>
    <cellStyle name="Normal 4 12 8 3" xfId="3811"/>
    <cellStyle name="Normal 4 12 9" xfId="3812"/>
    <cellStyle name="Normal 4 12_Outil prépa données BAL" xfId="3813"/>
    <cellStyle name="Normal 4 13" xfId="3814"/>
    <cellStyle name="Normal 4 13 10" xfId="3815"/>
    <cellStyle name="Normal 4 13 2" xfId="3816"/>
    <cellStyle name="Normal 4 13 2 2" xfId="3817"/>
    <cellStyle name="Normal 4 13 2 3" xfId="3818"/>
    <cellStyle name="Normal 4 13 3" xfId="3819"/>
    <cellStyle name="Normal 4 13 3 2" xfId="3820"/>
    <cellStyle name="Normal 4 13 3 3" xfId="3821"/>
    <cellStyle name="Normal 4 13 4" xfId="3822"/>
    <cellStyle name="Normal 4 13 4 2" xfId="3823"/>
    <cellStyle name="Normal 4 13 4 3" xfId="3824"/>
    <cellStyle name="Normal 4 13 5" xfId="3825"/>
    <cellStyle name="Normal 4 13 5 2" xfId="3826"/>
    <cellStyle name="Normal 4 13 5 3" xfId="3827"/>
    <cellStyle name="Normal 4 13 6" xfId="3828"/>
    <cellStyle name="Normal 4 13 6 2" xfId="3829"/>
    <cellStyle name="Normal 4 13 6 3" xfId="3830"/>
    <cellStyle name="Normal 4 13 7" xfId="3831"/>
    <cellStyle name="Normal 4 13 7 2" xfId="3832"/>
    <cellStyle name="Normal 4 13 7 3" xfId="3833"/>
    <cellStyle name="Normal 4 13 8" xfId="3834"/>
    <cellStyle name="Normal 4 13 8 2" xfId="3835"/>
    <cellStyle name="Normal 4 13 8 3" xfId="3836"/>
    <cellStyle name="Normal 4 13 9" xfId="3837"/>
    <cellStyle name="Normal 4 13_Outil prépa données BAL" xfId="3838"/>
    <cellStyle name="Normal 4 14" xfId="3839"/>
    <cellStyle name="Normal 4 14 10" xfId="3840"/>
    <cellStyle name="Normal 4 14 2" xfId="3841"/>
    <cellStyle name="Normal 4 14 2 2" xfId="3842"/>
    <cellStyle name="Normal 4 14 2 3" xfId="3843"/>
    <cellStyle name="Normal 4 14 3" xfId="3844"/>
    <cellStyle name="Normal 4 14 3 2" xfId="3845"/>
    <cellStyle name="Normal 4 14 3 3" xfId="3846"/>
    <cellStyle name="Normal 4 14 4" xfId="3847"/>
    <cellStyle name="Normal 4 14 4 2" xfId="3848"/>
    <cellStyle name="Normal 4 14 4 3" xfId="3849"/>
    <cellStyle name="Normal 4 14 5" xfId="3850"/>
    <cellStyle name="Normal 4 14 5 2" xfId="3851"/>
    <cellStyle name="Normal 4 14 5 3" xfId="3852"/>
    <cellStyle name="Normal 4 14 6" xfId="3853"/>
    <cellStyle name="Normal 4 14 6 2" xfId="3854"/>
    <cellStyle name="Normal 4 14 6 3" xfId="3855"/>
    <cellStyle name="Normal 4 14 7" xfId="3856"/>
    <cellStyle name="Normal 4 14 7 2" xfId="3857"/>
    <cellStyle name="Normal 4 14 7 3" xfId="3858"/>
    <cellStyle name="Normal 4 14 8" xfId="3859"/>
    <cellStyle name="Normal 4 14 8 2" xfId="3860"/>
    <cellStyle name="Normal 4 14 8 3" xfId="3861"/>
    <cellStyle name="Normal 4 14 9" xfId="3862"/>
    <cellStyle name="Normal 4 14_Outil prépa données BAL" xfId="3863"/>
    <cellStyle name="Normal 4 15" xfId="3864"/>
    <cellStyle name="Normal 4 15 10" xfId="3865"/>
    <cellStyle name="Normal 4 15 2" xfId="3866"/>
    <cellStyle name="Normal 4 15 2 2" xfId="3867"/>
    <cellStyle name="Normal 4 15 2 3" xfId="3868"/>
    <cellStyle name="Normal 4 15 3" xfId="3869"/>
    <cellStyle name="Normal 4 15 3 2" xfId="3870"/>
    <cellStyle name="Normal 4 15 3 3" xfId="3871"/>
    <cellStyle name="Normal 4 15 4" xfId="3872"/>
    <cellStyle name="Normal 4 15 4 2" xfId="3873"/>
    <cellStyle name="Normal 4 15 4 3" xfId="3874"/>
    <cellStyle name="Normal 4 15 5" xfId="3875"/>
    <cellStyle name="Normal 4 15 5 2" xfId="3876"/>
    <cellStyle name="Normal 4 15 5 3" xfId="3877"/>
    <cellStyle name="Normal 4 15 6" xfId="3878"/>
    <cellStyle name="Normal 4 15 6 2" xfId="3879"/>
    <cellStyle name="Normal 4 15 6 3" xfId="3880"/>
    <cellStyle name="Normal 4 15 7" xfId="3881"/>
    <cellStyle name="Normal 4 15 7 2" xfId="3882"/>
    <cellStyle name="Normal 4 15 7 3" xfId="3883"/>
    <cellStyle name="Normal 4 15 8" xfId="3884"/>
    <cellStyle name="Normal 4 15 8 2" xfId="3885"/>
    <cellStyle name="Normal 4 15 8 3" xfId="3886"/>
    <cellStyle name="Normal 4 15 9" xfId="3887"/>
    <cellStyle name="Normal 4 15_Outil prépa données BAL" xfId="3888"/>
    <cellStyle name="Normal 4 16" xfId="3889"/>
    <cellStyle name="Normal 4 16 10" xfId="3890"/>
    <cellStyle name="Normal 4 16 2" xfId="3891"/>
    <cellStyle name="Normal 4 16 2 2" xfId="3892"/>
    <cellStyle name="Normal 4 16 2 3" xfId="3893"/>
    <cellStyle name="Normal 4 16 3" xfId="3894"/>
    <cellStyle name="Normal 4 16 3 2" xfId="3895"/>
    <cellStyle name="Normal 4 16 3 3" xfId="3896"/>
    <cellStyle name="Normal 4 16 4" xfId="3897"/>
    <cellStyle name="Normal 4 16 4 2" xfId="3898"/>
    <cellStyle name="Normal 4 16 4 3" xfId="3899"/>
    <cellStyle name="Normal 4 16 5" xfId="3900"/>
    <cellStyle name="Normal 4 16 5 2" xfId="3901"/>
    <cellStyle name="Normal 4 16 5 3" xfId="3902"/>
    <cellStyle name="Normal 4 16 6" xfId="3903"/>
    <cellStyle name="Normal 4 16 6 2" xfId="3904"/>
    <cellStyle name="Normal 4 16 6 3" xfId="3905"/>
    <cellStyle name="Normal 4 16 7" xfId="3906"/>
    <cellStyle name="Normal 4 16 7 2" xfId="3907"/>
    <cellStyle name="Normal 4 16 7 3" xfId="3908"/>
    <cellStyle name="Normal 4 16 8" xfId="3909"/>
    <cellStyle name="Normal 4 16 8 2" xfId="3910"/>
    <cellStyle name="Normal 4 16 8 3" xfId="3911"/>
    <cellStyle name="Normal 4 16 9" xfId="3912"/>
    <cellStyle name="Normal 4 16_Outil prépa données BAL" xfId="3913"/>
    <cellStyle name="Normal 4 17" xfId="3914"/>
    <cellStyle name="Normal 4 17 10" xfId="3915"/>
    <cellStyle name="Normal 4 17 2" xfId="3916"/>
    <cellStyle name="Normal 4 17 2 2" xfId="3917"/>
    <cellStyle name="Normal 4 17 2 3" xfId="3918"/>
    <cellStyle name="Normal 4 17 3" xfId="3919"/>
    <cellStyle name="Normal 4 17 3 2" xfId="3920"/>
    <cellStyle name="Normal 4 17 3 3" xfId="3921"/>
    <cellStyle name="Normal 4 17 4" xfId="3922"/>
    <cellStyle name="Normal 4 17 4 2" xfId="3923"/>
    <cellStyle name="Normal 4 17 4 3" xfId="3924"/>
    <cellStyle name="Normal 4 17 5" xfId="3925"/>
    <cellStyle name="Normal 4 17 5 2" xfId="3926"/>
    <cellStyle name="Normal 4 17 5 3" xfId="3927"/>
    <cellStyle name="Normal 4 17 6" xfId="3928"/>
    <cellStyle name="Normal 4 17 6 2" xfId="3929"/>
    <cellStyle name="Normal 4 17 6 3" xfId="3930"/>
    <cellStyle name="Normal 4 17 7" xfId="3931"/>
    <cellStyle name="Normal 4 17 7 2" xfId="3932"/>
    <cellStyle name="Normal 4 17 7 3" xfId="3933"/>
    <cellStyle name="Normal 4 17 8" xfId="3934"/>
    <cellStyle name="Normal 4 17 8 2" xfId="3935"/>
    <cellStyle name="Normal 4 17 8 3" xfId="3936"/>
    <cellStyle name="Normal 4 17 9" xfId="3937"/>
    <cellStyle name="Normal 4 17_Outil prépa données BAL" xfId="3938"/>
    <cellStyle name="Normal 4 18" xfId="3939"/>
    <cellStyle name="Normal 4 18 10" xfId="3940"/>
    <cellStyle name="Normal 4 18 2" xfId="3941"/>
    <cellStyle name="Normal 4 18 2 2" xfId="3942"/>
    <cellStyle name="Normal 4 18 2 3" xfId="3943"/>
    <cellStyle name="Normal 4 18 3" xfId="3944"/>
    <cellStyle name="Normal 4 18 3 2" xfId="3945"/>
    <cellStyle name="Normal 4 18 3 3" xfId="3946"/>
    <cellStyle name="Normal 4 18 4" xfId="3947"/>
    <cellStyle name="Normal 4 18 4 2" xfId="3948"/>
    <cellStyle name="Normal 4 18 4 3" xfId="3949"/>
    <cellStyle name="Normal 4 18 5" xfId="3950"/>
    <cellStyle name="Normal 4 18 5 2" xfId="3951"/>
    <cellStyle name="Normal 4 18 5 3" xfId="3952"/>
    <cellStyle name="Normal 4 18 6" xfId="3953"/>
    <cellStyle name="Normal 4 18 6 2" xfId="3954"/>
    <cellStyle name="Normal 4 18 6 3" xfId="3955"/>
    <cellStyle name="Normal 4 18 7" xfId="3956"/>
    <cellStyle name="Normal 4 18 7 2" xfId="3957"/>
    <cellStyle name="Normal 4 18 7 3" xfId="3958"/>
    <cellStyle name="Normal 4 18 8" xfId="3959"/>
    <cellStyle name="Normal 4 18 8 2" xfId="3960"/>
    <cellStyle name="Normal 4 18 8 3" xfId="3961"/>
    <cellStyle name="Normal 4 18 9" xfId="3962"/>
    <cellStyle name="Normal 4 18_Outil prépa données BAL" xfId="3963"/>
    <cellStyle name="Normal 4 19" xfId="3964"/>
    <cellStyle name="Normal 4 19 10" xfId="3965"/>
    <cellStyle name="Normal 4 19 2" xfId="3966"/>
    <cellStyle name="Normal 4 19 2 2" xfId="3967"/>
    <cellStyle name="Normal 4 19 2 3" xfId="3968"/>
    <cellStyle name="Normal 4 19 3" xfId="3969"/>
    <cellStyle name="Normal 4 19 3 2" xfId="3970"/>
    <cellStyle name="Normal 4 19 3 3" xfId="3971"/>
    <cellStyle name="Normal 4 19 4" xfId="3972"/>
    <cellStyle name="Normal 4 19 4 2" xfId="3973"/>
    <cellStyle name="Normal 4 19 4 3" xfId="3974"/>
    <cellStyle name="Normal 4 19 5" xfId="3975"/>
    <cellStyle name="Normal 4 19 5 2" xfId="3976"/>
    <cellStyle name="Normal 4 19 5 3" xfId="3977"/>
    <cellStyle name="Normal 4 19 6" xfId="3978"/>
    <cellStyle name="Normal 4 19 6 2" xfId="3979"/>
    <cellStyle name="Normal 4 19 6 3" xfId="3980"/>
    <cellStyle name="Normal 4 19 7" xfId="3981"/>
    <cellStyle name="Normal 4 19 7 2" xfId="3982"/>
    <cellStyle name="Normal 4 19 7 3" xfId="3983"/>
    <cellStyle name="Normal 4 19 8" xfId="3984"/>
    <cellStyle name="Normal 4 19 8 2" xfId="3985"/>
    <cellStyle name="Normal 4 19 8 3" xfId="3986"/>
    <cellStyle name="Normal 4 19 9" xfId="3987"/>
    <cellStyle name="Normal 4 19_Outil prépa données BAL" xfId="3988"/>
    <cellStyle name="Normal 4 2" xfId="3989"/>
    <cellStyle name="Normal 4 2 10" xfId="3990"/>
    <cellStyle name="Normal 4 2 11" xfId="3991"/>
    <cellStyle name="Normal 4 2 2" xfId="3992"/>
    <cellStyle name="Normal 4 2 2 2" xfId="3993"/>
    <cellStyle name="Normal 4 2 2 3" xfId="3994"/>
    <cellStyle name="Normal 4 2 2 4" xfId="3995"/>
    <cellStyle name="Normal 4 2 3" xfId="3996"/>
    <cellStyle name="Normal 4 2 3 2" xfId="3997"/>
    <cellStyle name="Normal 4 2 3 3" xfId="3998"/>
    <cellStyle name="Normal 4 2 4" xfId="3999"/>
    <cellStyle name="Normal 4 2 4 2" xfId="4000"/>
    <cellStyle name="Normal 4 2 4 3" xfId="4001"/>
    <cellStyle name="Normal 4 2 5" xfId="4002"/>
    <cellStyle name="Normal 4 2 5 2" xfId="4003"/>
    <cellStyle name="Normal 4 2 5 3" xfId="4004"/>
    <cellStyle name="Normal 4 2 6" xfId="4005"/>
    <cellStyle name="Normal 4 2 6 2" xfId="4006"/>
    <cellStyle name="Normal 4 2 6 3" xfId="4007"/>
    <cellStyle name="Normal 4 2 7" xfId="4008"/>
    <cellStyle name="Normal 4 2 7 2" xfId="4009"/>
    <cellStyle name="Normal 4 2 7 3" xfId="4010"/>
    <cellStyle name="Normal 4 2 8" xfId="4011"/>
    <cellStyle name="Normal 4 2 8 2" xfId="4012"/>
    <cellStyle name="Normal 4 2 8 3" xfId="4013"/>
    <cellStyle name="Normal 4 2 9" xfId="4014"/>
    <cellStyle name="Normal 4 2_Outil prépa données BAL" xfId="4015"/>
    <cellStyle name="Normal 4 20" xfId="4016"/>
    <cellStyle name="Normal 4 20 10" xfId="4017"/>
    <cellStyle name="Normal 4 20 2" xfId="4018"/>
    <cellStyle name="Normal 4 20 2 2" xfId="4019"/>
    <cellStyle name="Normal 4 20 2 3" xfId="4020"/>
    <cellStyle name="Normal 4 20 3" xfId="4021"/>
    <cellStyle name="Normal 4 20 3 2" xfId="4022"/>
    <cellStyle name="Normal 4 20 3 3" xfId="4023"/>
    <cellStyle name="Normal 4 20 4" xfId="4024"/>
    <cellStyle name="Normal 4 20 4 2" xfId="4025"/>
    <cellStyle name="Normal 4 20 4 3" xfId="4026"/>
    <cellStyle name="Normal 4 20 5" xfId="4027"/>
    <cellStyle name="Normal 4 20 5 2" xfId="4028"/>
    <cellStyle name="Normal 4 20 5 3" xfId="4029"/>
    <cellStyle name="Normal 4 20 6" xfId="4030"/>
    <cellStyle name="Normal 4 20 6 2" xfId="4031"/>
    <cellStyle name="Normal 4 20 6 3" xfId="4032"/>
    <cellStyle name="Normal 4 20 7" xfId="4033"/>
    <cellStyle name="Normal 4 20 7 2" xfId="4034"/>
    <cellStyle name="Normal 4 20 7 3" xfId="4035"/>
    <cellStyle name="Normal 4 20 8" xfId="4036"/>
    <cellStyle name="Normal 4 20 8 2" xfId="4037"/>
    <cellStyle name="Normal 4 20 8 3" xfId="4038"/>
    <cellStyle name="Normal 4 20 9" xfId="4039"/>
    <cellStyle name="Normal 4 20_Outil prépa données BAL" xfId="4040"/>
    <cellStyle name="Normal 4 21" xfId="4041"/>
    <cellStyle name="Normal 4 21 10" xfId="4042"/>
    <cellStyle name="Normal 4 21 2" xfId="4043"/>
    <cellStyle name="Normal 4 21 2 2" xfId="4044"/>
    <cellStyle name="Normal 4 21 2 3" xfId="4045"/>
    <cellStyle name="Normal 4 21 3" xfId="4046"/>
    <cellStyle name="Normal 4 21 3 2" xfId="4047"/>
    <cellStyle name="Normal 4 21 3 3" xfId="4048"/>
    <cellStyle name="Normal 4 21 4" xfId="4049"/>
    <cellStyle name="Normal 4 21 4 2" xfId="4050"/>
    <cellStyle name="Normal 4 21 4 3" xfId="4051"/>
    <cellStyle name="Normal 4 21 5" xfId="4052"/>
    <cellStyle name="Normal 4 21 5 2" xfId="4053"/>
    <cellStyle name="Normal 4 21 5 3" xfId="4054"/>
    <cellStyle name="Normal 4 21 6" xfId="4055"/>
    <cellStyle name="Normal 4 21 6 2" xfId="4056"/>
    <cellStyle name="Normal 4 21 6 3" xfId="4057"/>
    <cellStyle name="Normal 4 21 7" xfId="4058"/>
    <cellStyle name="Normal 4 21 7 2" xfId="4059"/>
    <cellStyle name="Normal 4 21 7 3" xfId="4060"/>
    <cellStyle name="Normal 4 21 8" xfId="4061"/>
    <cellStyle name="Normal 4 21 8 2" xfId="4062"/>
    <cellStyle name="Normal 4 21 8 3" xfId="4063"/>
    <cellStyle name="Normal 4 21 9" xfId="4064"/>
    <cellStyle name="Normal 4 21_Outil prépa données BAL" xfId="4065"/>
    <cellStyle name="Normal 4 22" xfId="4066"/>
    <cellStyle name="Normal 4 22 2" xfId="4067"/>
    <cellStyle name="Normal 4 22 3" xfId="4068"/>
    <cellStyle name="Normal 4 23" xfId="4069"/>
    <cellStyle name="Normal 4 24" xfId="4070"/>
    <cellStyle name="Normal 4 25" xfId="4071"/>
    <cellStyle name="Normal 4 26" xfId="4072"/>
    <cellStyle name="Normal 4 27" xfId="4073"/>
    <cellStyle name="Normal 4 28" xfId="4074"/>
    <cellStyle name="Normal 4 29" xfId="4075"/>
    <cellStyle name="Normal 4 3" xfId="4076"/>
    <cellStyle name="Normal 4 3 10" xfId="4077"/>
    <cellStyle name="Normal 4 3 11" xfId="4078"/>
    <cellStyle name="Normal 4 3 2" xfId="4079"/>
    <cellStyle name="Normal 4 3 2 2" xfId="4080"/>
    <cellStyle name="Normal 4 3 2 2 2" xfId="4081"/>
    <cellStyle name="Normal 4 3 2 3" xfId="4082"/>
    <cellStyle name="Normal 4 3 3" xfId="4083"/>
    <cellStyle name="Normal 4 3 3 2" xfId="4084"/>
    <cellStyle name="Normal 4 3 3 2 2" xfId="4085"/>
    <cellStyle name="Normal 4 3 3 3" xfId="4086"/>
    <cellStyle name="Normal 4 3 4" xfId="4087"/>
    <cellStyle name="Normal 4 3 4 2" xfId="4088"/>
    <cellStyle name="Normal 4 3 4 3" xfId="4089"/>
    <cellStyle name="Normal 4 3 5" xfId="4090"/>
    <cellStyle name="Normal 4 3 5 2" xfId="4091"/>
    <cellStyle name="Normal 4 3 5 3" xfId="4092"/>
    <cellStyle name="Normal 4 3 6" xfId="4093"/>
    <cellStyle name="Normal 4 3 6 2" xfId="4094"/>
    <cellStyle name="Normal 4 3 6 3" xfId="4095"/>
    <cellStyle name="Normal 4 3 7" xfId="4096"/>
    <cellStyle name="Normal 4 3 7 2" xfId="4097"/>
    <cellStyle name="Normal 4 3 7 3" xfId="4098"/>
    <cellStyle name="Normal 4 3 8" xfId="4099"/>
    <cellStyle name="Normal 4 3 8 2" xfId="4100"/>
    <cellStyle name="Normal 4 3 8 3" xfId="4101"/>
    <cellStyle name="Normal 4 3 9" xfId="4102"/>
    <cellStyle name="Normal 4 3_Outil prépa données BAL" xfId="4103"/>
    <cellStyle name="Normal 4 30" xfId="4104"/>
    <cellStyle name="Normal 4 31" xfId="4105"/>
    <cellStyle name="Normal 4 32" xfId="4106"/>
    <cellStyle name="Normal 4 33" xfId="4107"/>
    <cellStyle name="Normal 4 34" xfId="4108"/>
    <cellStyle name="Normal 4 35" xfId="4109"/>
    <cellStyle name="Normal 4 36" xfId="4110"/>
    <cellStyle name="Normal 4 37" xfId="4111"/>
    <cellStyle name="Normal 4 38" xfId="4112"/>
    <cellStyle name="Normal 4 39" xfId="4113"/>
    <cellStyle name="Normal 4 4" xfId="4114"/>
    <cellStyle name="Normal 4 4 10" xfId="4115"/>
    <cellStyle name="Normal 4 4 11" xfId="4116"/>
    <cellStyle name="Normal 4 4 2" xfId="4117"/>
    <cellStyle name="Normal 4 4 2 2" xfId="4118"/>
    <cellStyle name="Normal 4 4 2 3" xfId="4119"/>
    <cellStyle name="Normal 4 4 3" xfId="4120"/>
    <cellStyle name="Normal 4 4 3 2" xfId="4121"/>
    <cellStyle name="Normal 4 4 3 3" xfId="4122"/>
    <cellStyle name="Normal 4 4 4" xfId="4123"/>
    <cellStyle name="Normal 4 4 4 2" xfId="4124"/>
    <cellStyle name="Normal 4 4 4 3" xfId="4125"/>
    <cellStyle name="Normal 4 4 5" xfId="4126"/>
    <cellStyle name="Normal 4 4 5 2" xfId="4127"/>
    <cellStyle name="Normal 4 4 5 3" xfId="4128"/>
    <cellStyle name="Normal 4 4 6" xfId="4129"/>
    <cellStyle name="Normal 4 4 6 2" xfId="4130"/>
    <cellStyle name="Normal 4 4 6 3" xfId="4131"/>
    <cellStyle name="Normal 4 4 7" xfId="4132"/>
    <cellStyle name="Normal 4 4 7 2" xfId="4133"/>
    <cellStyle name="Normal 4 4 7 3" xfId="4134"/>
    <cellStyle name="Normal 4 4 8" xfId="4135"/>
    <cellStyle name="Normal 4 4 8 2" xfId="4136"/>
    <cellStyle name="Normal 4 4 8 3" xfId="4137"/>
    <cellStyle name="Normal 4 4 9" xfId="4138"/>
    <cellStyle name="Normal 4 4_Outil prépa données BAL" xfId="4139"/>
    <cellStyle name="Normal 4 40" xfId="4140"/>
    <cellStyle name="Normal 4 41" xfId="4141"/>
    <cellStyle name="Normal 4 42" xfId="4142"/>
    <cellStyle name="Normal 4 43" xfId="4143"/>
    <cellStyle name="Normal 4 44" xfId="4144"/>
    <cellStyle name="Normal 4 45" xfId="4145"/>
    <cellStyle name="Normal 4 46" xfId="4146"/>
    <cellStyle name="Normal 4 47" xfId="4147"/>
    <cellStyle name="Normal 4 5" xfId="4148"/>
    <cellStyle name="Normal 4 5 10" xfId="4149"/>
    <cellStyle name="Normal 4 5 2" xfId="4150"/>
    <cellStyle name="Normal 4 5 2 2" xfId="4151"/>
    <cellStyle name="Normal 4 5 2 3" xfId="4152"/>
    <cellStyle name="Normal 4 5 3" xfId="4153"/>
    <cellStyle name="Normal 4 5 3 2" xfId="4154"/>
    <cellStyle name="Normal 4 5 3 3" xfId="4155"/>
    <cellStyle name="Normal 4 5 4" xfId="4156"/>
    <cellStyle name="Normal 4 5 4 2" xfId="4157"/>
    <cellStyle name="Normal 4 5 4 3" xfId="4158"/>
    <cellStyle name="Normal 4 5 5" xfId="4159"/>
    <cellStyle name="Normal 4 5 5 2" xfId="4160"/>
    <cellStyle name="Normal 4 5 5 3" xfId="4161"/>
    <cellStyle name="Normal 4 5 6" xfId="4162"/>
    <cellStyle name="Normal 4 5 6 2" xfId="4163"/>
    <cellStyle name="Normal 4 5 6 3" xfId="4164"/>
    <cellStyle name="Normal 4 5 7" xfId="4165"/>
    <cellStyle name="Normal 4 5 7 2" xfId="4166"/>
    <cellStyle name="Normal 4 5 7 3" xfId="4167"/>
    <cellStyle name="Normal 4 5 8" xfId="4168"/>
    <cellStyle name="Normal 4 5 8 2" xfId="4169"/>
    <cellStyle name="Normal 4 5 8 3" xfId="4170"/>
    <cellStyle name="Normal 4 5 9" xfId="4171"/>
    <cellStyle name="Normal 4 5_Outil prépa données BAL" xfId="4172"/>
    <cellStyle name="Normal 4 6" xfId="4173"/>
    <cellStyle name="Normal 4 6 10" xfId="4174"/>
    <cellStyle name="Normal 4 6 2" xfId="4175"/>
    <cellStyle name="Normal 4 6 2 2" xfId="4176"/>
    <cellStyle name="Normal 4 6 2 3" xfId="4177"/>
    <cellStyle name="Normal 4 6 3" xfId="4178"/>
    <cellStyle name="Normal 4 6 3 2" xfId="4179"/>
    <cellStyle name="Normal 4 6 3 3" xfId="4180"/>
    <cellStyle name="Normal 4 6 4" xfId="4181"/>
    <cellStyle name="Normal 4 6 4 2" xfId="4182"/>
    <cellStyle name="Normal 4 6 4 3" xfId="4183"/>
    <cellStyle name="Normal 4 6 5" xfId="4184"/>
    <cellStyle name="Normal 4 6 5 2" xfId="4185"/>
    <cellStyle name="Normal 4 6 5 3" xfId="4186"/>
    <cellStyle name="Normal 4 6 6" xfId="4187"/>
    <cellStyle name="Normal 4 6 6 2" xfId="4188"/>
    <cellStyle name="Normal 4 6 6 3" xfId="4189"/>
    <cellStyle name="Normal 4 6 7" xfId="4190"/>
    <cellStyle name="Normal 4 6 7 2" xfId="4191"/>
    <cellStyle name="Normal 4 6 7 3" xfId="4192"/>
    <cellStyle name="Normal 4 6 8" xfId="4193"/>
    <cellStyle name="Normal 4 6 8 2" xfId="4194"/>
    <cellStyle name="Normal 4 6 8 3" xfId="4195"/>
    <cellStyle name="Normal 4 6 9" xfId="4196"/>
    <cellStyle name="Normal 4 6_Outil prépa données BAL" xfId="4197"/>
    <cellStyle name="Normal 4 7" xfId="4198"/>
    <cellStyle name="Normal 4 7 10" xfId="4199"/>
    <cellStyle name="Normal 4 7 2" xfId="4200"/>
    <cellStyle name="Normal 4 7 2 2" xfId="4201"/>
    <cellStyle name="Normal 4 7 2 3" xfId="4202"/>
    <cellStyle name="Normal 4 7 3" xfId="4203"/>
    <cellStyle name="Normal 4 7 3 2" xfId="4204"/>
    <cellStyle name="Normal 4 7 3 3" xfId="4205"/>
    <cellStyle name="Normal 4 7 4" xfId="4206"/>
    <cellStyle name="Normal 4 7 4 2" xfId="4207"/>
    <cellStyle name="Normal 4 7 4 3" xfId="4208"/>
    <cellStyle name="Normal 4 7 5" xfId="4209"/>
    <cellStyle name="Normal 4 7 5 2" xfId="4210"/>
    <cellStyle name="Normal 4 7 5 3" xfId="4211"/>
    <cellStyle name="Normal 4 7 6" xfId="4212"/>
    <cellStyle name="Normal 4 7 6 2" xfId="4213"/>
    <cellStyle name="Normal 4 7 6 3" xfId="4214"/>
    <cellStyle name="Normal 4 7 7" xfId="4215"/>
    <cellStyle name="Normal 4 7 7 2" xfId="4216"/>
    <cellStyle name="Normal 4 7 7 3" xfId="4217"/>
    <cellStyle name="Normal 4 7 8" xfId="4218"/>
    <cellStyle name="Normal 4 7 8 2" xfId="4219"/>
    <cellStyle name="Normal 4 7 8 3" xfId="4220"/>
    <cellStyle name="Normal 4 7 9" xfId="4221"/>
    <cellStyle name="Normal 4 7_Outil prépa données BAL" xfId="4222"/>
    <cellStyle name="Normal 4 8" xfId="4223"/>
    <cellStyle name="Normal 4 8 10" xfId="4224"/>
    <cellStyle name="Normal 4 8 2" xfId="4225"/>
    <cellStyle name="Normal 4 8 2 2" xfId="4226"/>
    <cellStyle name="Normal 4 8 2 3" xfId="4227"/>
    <cellStyle name="Normal 4 8 3" xfId="4228"/>
    <cellStyle name="Normal 4 8 3 2" xfId="4229"/>
    <cellStyle name="Normal 4 8 3 3" xfId="4230"/>
    <cellStyle name="Normal 4 8 4" xfId="4231"/>
    <cellStyle name="Normal 4 8 4 2" xfId="4232"/>
    <cellStyle name="Normal 4 8 4 3" xfId="4233"/>
    <cellStyle name="Normal 4 8 5" xfId="4234"/>
    <cellStyle name="Normal 4 8 5 2" xfId="4235"/>
    <cellStyle name="Normal 4 8 5 3" xfId="4236"/>
    <cellStyle name="Normal 4 8 6" xfId="4237"/>
    <cellStyle name="Normal 4 8 6 2" xfId="4238"/>
    <cellStyle name="Normal 4 8 6 3" xfId="4239"/>
    <cellStyle name="Normal 4 8 7" xfId="4240"/>
    <cellStyle name="Normal 4 8 7 2" xfId="4241"/>
    <cellStyle name="Normal 4 8 7 3" xfId="4242"/>
    <cellStyle name="Normal 4 8 8" xfId="4243"/>
    <cellStyle name="Normal 4 8 8 2" xfId="4244"/>
    <cellStyle name="Normal 4 8 8 3" xfId="4245"/>
    <cellStyle name="Normal 4 8 9" xfId="4246"/>
    <cellStyle name="Normal 4 8_Outil prépa données BAL" xfId="4247"/>
    <cellStyle name="Normal 4 9" xfId="4248"/>
    <cellStyle name="Normal 4 9 10" xfId="4249"/>
    <cellStyle name="Normal 4 9 2" xfId="4250"/>
    <cellStyle name="Normal 4 9 2 2" xfId="4251"/>
    <cellStyle name="Normal 4 9 2 3" xfId="4252"/>
    <cellStyle name="Normal 4 9 3" xfId="4253"/>
    <cellStyle name="Normal 4 9 3 2" xfId="4254"/>
    <cellStyle name="Normal 4 9 3 3" xfId="4255"/>
    <cellStyle name="Normal 4 9 4" xfId="4256"/>
    <cellStyle name="Normal 4 9 4 2" xfId="4257"/>
    <cellStyle name="Normal 4 9 4 3" xfId="4258"/>
    <cellStyle name="Normal 4 9 5" xfId="4259"/>
    <cellStyle name="Normal 4 9 5 2" xfId="4260"/>
    <cellStyle name="Normal 4 9 5 3" xfId="4261"/>
    <cellStyle name="Normal 4 9 6" xfId="4262"/>
    <cellStyle name="Normal 4 9 6 2" xfId="4263"/>
    <cellStyle name="Normal 4 9 6 3" xfId="4264"/>
    <cellStyle name="Normal 4 9 7" xfId="4265"/>
    <cellStyle name="Normal 4 9 7 2" xfId="4266"/>
    <cellStyle name="Normal 4 9 7 3" xfId="4267"/>
    <cellStyle name="Normal 4 9 8" xfId="4268"/>
    <cellStyle name="Normal 4 9 8 2" xfId="4269"/>
    <cellStyle name="Normal 4 9 8 3" xfId="4270"/>
    <cellStyle name="Normal 4 9 9" xfId="4271"/>
    <cellStyle name="Normal 4 9_Outil prépa données BAL" xfId="4272"/>
    <cellStyle name="Normal 40" xfId="4273"/>
    <cellStyle name="Normal 41" xfId="4274"/>
    <cellStyle name="Normal 42" xfId="4275"/>
    <cellStyle name="Normal 43" xfId="4276"/>
    <cellStyle name="Normal 44" xfId="4277"/>
    <cellStyle name="Normal 45" xfId="4278"/>
    <cellStyle name="Normal 46" xfId="4279"/>
    <cellStyle name="Normal 47" xfId="4280"/>
    <cellStyle name="Normal 48" xfId="4281"/>
    <cellStyle name="Normal 49" xfId="4282"/>
    <cellStyle name="Normal 5" xfId="4283"/>
    <cellStyle name="Normal 5 10" xfId="4284"/>
    <cellStyle name="Normal 5 10 2" xfId="4285"/>
    <cellStyle name="Normal 5 10 3" xfId="4286"/>
    <cellStyle name="Normal 5 11" xfId="4287"/>
    <cellStyle name="Normal 5 11 2" xfId="4288"/>
    <cellStyle name="Normal 5 11 3" xfId="4289"/>
    <cellStyle name="Normal 5 12" xfId="4290"/>
    <cellStyle name="Normal 5 12 2" xfId="4291"/>
    <cellStyle name="Normal 5 12 3" xfId="4292"/>
    <cellStyle name="Normal 5 13" xfId="4293"/>
    <cellStyle name="Normal 5 13 2" xfId="4294"/>
    <cellStyle name="Normal 5 13 3" xfId="4295"/>
    <cellStyle name="Normal 5 14" xfId="4296"/>
    <cellStyle name="Normal 5 14 2" xfId="4297"/>
    <cellStyle name="Normal 5 14 3" xfId="4298"/>
    <cellStyle name="Normal 5 15" xfId="4299"/>
    <cellStyle name="Normal 5 15 2" xfId="4300"/>
    <cellStyle name="Normal 5 15 3" xfId="4301"/>
    <cellStyle name="Normal 5 16" xfId="4302"/>
    <cellStyle name="Normal 5 16 2" xfId="4303"/>
    <cellStyle name="Normal 5 16 3" xfId="4304"/>
    <cellStyle name="Normal 5 17" xfId="4305"/>
    <cellStyle name="Normal 5 17 2" xfId="4306"/>
    <cellStyle name="Normal 5 17 3" xfId="4307"/>
    <cellStyle name="Normal 5 18" xfId="4308"/>
    <cellStyle name="Normal 5 18 2" xfId="4309"/>
    <cellStyle name="Normal 5 18 3" xfId="4310"/>
    <cellStyle name="Normal 5 19" xfId="4311"/>
    <cellStyle name="Normal 5 19 2" xfId="4312"/>
    <cellStyle name="Normal 5 19 3" xfId="4313"/>
    <cellStyle name="Normal 5 2" xfId="4314"/>
    <cellStyle name="Normal 5 2 10" xfId="4315"/>
    <cellStyle name="Normal 5 2 11" xfId="4316"/>
    <cellStyle name="Normal 5 2 2" xfId="4317"/>
    <cellStyle name="Normal 5 2 2 2" xfId="4318"/>
    <cellStyle name="Normal 5 2 2 3" xfId="4319"/>
    <cellStyle name="Normal 5 2 3" xfId="4320"/>
    <cellStyle name="Normal 5 2 3 2" xfId="4321"/>
    <cellStyle name="Normal 5 2 3 3" xfId="4322"/>
    <cellStyle name="Normal 5 2 4" xfId="4323"/>
    <cellStyle name="Normal 5 2 4 2" xfId="4324"/>
    <cellStyle name="Normal 5 2 4 3" xfId="4325"/>
    <cellStyle name="Normal 5 2 5" xfId="4326"/>
    <cellStyle name="Normal 5 2 5 2" xfId="4327"/>
    <cellStyle name="Normal 5 2 5 3" xfId="4328"/>
    <cellStyle name="Normal 5 2 6" xfId="4329"/>
    <cellStyle name="Normal 5 2 6 2" xfId="4330"/>
    <cellStyle name="Normal 5 2 6 3" xfId="4331"/>
    <cellStyle name="Normal 5 2 7" xfId="4332"/>
    <cellStyle name="Normal 5 2 7 2" xfId="4333"/>
    <cellStyle name="Normal 5 2 7 3" xfId="4334"/>
    <cellStyle name="Normal 5 2 8" xfId="4335"/>
    <cellStyle name="Normal 5 2 8 2" xfId="4336"/>
    <cellStyle name="Normal 5 2 8 3" xfId="4337"/>
    <cellStyle name="Normal 5 2 9" xfId="4338"/>
    <cellStyle name="Normal 5 2_Outil prépa données BAL" xfId="4339"/>
    <cellStyle name="Normal 5 20" xfId="4340"/>
    <cellStyle name="Normal 5 20 2" xfId="4341"/>
    <cellStyle name="Normal 5 20 3" xfId="4342"/>
    <cellStyle name="Normal 5 21" xfId="4343"/>
    <cellStyle name="Normal 5 21 2" xfId="4344"/>
    <cellStyle name="Normal 5 21 3" xfId="4345"/>
    <cellStyle name="Normal 5 22" xfId="4346"/>
    <cellStyle name="Normal 5 22 2" xfId="4347"/>
    <cellStyle name="Normal 5 22 3" xfId="4348"/>
    <cellStyle name="Normal 5 23" xfId="4349"/>
    <cellStyle name="Normal 5 24" xfId="4350"/>
    <cellStyle name="Normal 5 25" xfId="4351"/>
    <cellStyle name="Normal 5 26" xfId="4352"/>
    <cellStyle name="Normal 5 27" xfId="4353"/>
    <cellStyle name="Normal 5 28" xfId="4354"/>
    <cellStyle name="Normal 5 29" xfId="4355"/>
    <cellStyle name="Normal 5 3" xfId="4356"/>
    <cellStyle name="Normal 5 3 10" xfId="4357"/>
    <cellStyle name="Normal 5 3 11" xfId="4358"/>
    <cellStyle name="Normal 5 3 2" xfId="4359"/>
    <cellStyle name="Normal 5 3 2 2" xfId="4360"/>
    <cellStyle name="Normal 5 3 2 3" xfId="4361"/>
    <cellStyle name="Normal 5 3 3" xfId="4362"/>
    <cellStyle name="Normal 5 3 3 2" xfId="4363"/>
    <cellStyle name="Normal 5 3 3 3" xfId="4364"/>
    <cellStyle name="Normal 5 3 4" xfId="4365"/>
    <cellStyle name="Normal 5 3 4 2" xfId="4366"/>
    <cellStyle name="Normal 5 3 4 3" xfId="4367"/>
    <cellStyle name="Normal 5 3 5" xfId="4368"/>
    <cellStyle name="Normal 5 3 5 2" xfId="4369"/>
    <cellStyle name="Normal 5 3 5 3" xfId="4370"/>
    <cellStyle name="Normal 5 3 6" xfId="4371"/>
    <cellStyle name="Normal 5 3 6 2" xfId="4372"/>
    <cellStyle name="Normal 5 3 6 3" xfId="4373"/>
    <cellStyle name="Normal 5 3 7" xfId="4374"/>
    <cellStyle name="Normal 5 3 7 2" xfId="4375"/>
    <cellStyle name="Normal 5 3 7 3" xfId="4376"/>
    <cellStyle name="Normal 5 3 8" xfId="4377"/>
    <cellStyle name="Normal 5 3 8 2" xfId="4378"/>
    <cellStyle name="Normal 5 3 8 3" xfId="4379"/>
    <cellStyle name="Normal 5 3 9" xfId="4380"/>
    <cellStyle name="Normal 5 3_Outil prépa données BAL" xfId="4381"/>
    <cellStyle name="Normal 5 30" xfId="4382"/>
    <cellStyle name="Normal 5 31" xfId="4383"/>
    <cellStyle name="Normal 5 32" xfId="4384"/>
    <cellStyle name="Normal 5 33" xfId="4385"/>
    <cellStyle name="Normal 5 34" xfId="4386"/>
    <cellStyle name="Normal 5 35" xfId="4387"/>
    <cellStyle name="Normal 5 36" xfId="4388"/>
    <cellStyle name="Normal 5 37" xfId="4389"/>
    <cellStyle name="Normal 5 38" xfId="4390"/>
    <cellStyle name="Normal 5 39" xfId="4391"/>
    <cellStyle name="Normal 5 4" xfId="4392"/>
    <cellStyle name="Normal 5 4 10" xfId="4393"/>
    <cellStyle name="Normal 5 4 2" xfId="4394"/>
    <cellStyle name="Normal 5 4 2 2" xfId="4395"/>
    <cellStyle name="Normal 5 4 2 3" xfId="4396"/>
    <cellStyle name="Normal 5 4 3" xfId="4397"/>
    <cellStyle name="Normal 5 4 3 2" xfId="4398"/>
    <cellStyle name="Normal 5 4 3 3" xfId="4399"/>
    <cellStyle name="Normal 5 4 4" xfId="4400"/>
    <cellStyle name="Normal 5 4 4 2" xfId="4401"/>
    <cellStyle name="Normal 5 4 4 3" xfId="4402"/>
    <cellStyle name="Normal 5 4 5" xfId="4403"/>
    <cellStyle name="Normal 5 4 5 2" xfId="4404"/>
    <cellStyle name="Normal 5 4 5 3" xfId="4405"/>
    <cellStyle name="Normal 5 4 6" xfId="4406"/>
    <cellStyle name="Normal 5 4 6 2" xfId="4407"/>
    <cellStyle name="Normal 5 4 6 3" xfId="4408"/>
    <cellStyle name="Normal 5 4 7" xfId="4409"/>
    <cellStyle name="Normal 5 4 7 2" xfId="4410"/>
    <cellStyle name="Normal 5 4 7 3" xfId="4411"/>
    <cellStyle name="Normal 5 4 8" xfId="4412"/>
    <cellStyle name="Normal 5 4 8 2" xfId="4413"/>
    <cellStyle name="Normal 5 4 8 3" xfId="4414"/>
    <cellStyle name="Normal 5 4 9" xfId="4415"/>
    <cellStyle name="Normal 5 4_Outil prépa données BAL" xfId="4416"/>
    <cellStyle name="Normal 5 40" xfId="4417"/>
    <cellStyle name="Normal 5 41" xfId="4418"/>
    <cellStyle name="Normal 5 42" xfId="4419"/>
    <cellStyle name="Normal 5 43" xfId="4420"/>
    <cellStyle name="Normal 5 44" xfId="4421"/>
    <cellStyle name="Normal 5 45" xfId="4422"/>
    <cellStyle name="Normal 5 46" xfId="4423"/>
    <cellStyle name="Normal 5 47" xfId="4424"/>
    <cellStyle name="Normal 5 48" xfId="4425"/>
    <cellStyle name="Normal 5 5" xfId="4426"/>
    <cellStyle name="Normal 5 5 10" xfId="4427"/>
    <cellStyle name="Normal 5 5 2" xfId="4428"/>
    <cellStyle name="Normal 5 5 2 2" xfId="4429"/>
    <cellStyle name="Normal 5 5 2 3" xfId="4430"/>
    <cellStyle name="Normal 5 5 3" xfId="4431"/>
    <cellStyle name="Normal 5 5 3 2" xfId="4432"/>
    <cellStyle name="Normal 5 5 3 3" xfId="4433"/>
    <cellStyle name="Normal 5 5 4" xfId="4434"/>
    <cellStyle name="Normal 5 5 4 2" xfId="4435"/>
    <cellStyle name="Normal 5 5 4 3" xfId="4436"/>
    <cellStyle name="Normal 5 5 5" xfId="4437"/>
    <cellStyle name="Normal 5 5 5 2" xfId="4438"/>
    <cellStyle name="Normal 5 5 5 3" xfId="4439"/>
    <cellStyle name="Normal 5 5 6" xfId="4440"/>
    <cellStyle name="Normal 5 5 6 2" xfId="4441"/>
    <cellStyle name="Normal 5 5 6 3" xfId="4442"/>
    <cellStyle name="Normal 5 5 7" xfId="4443"/>
    <cellStyle name="Normal 5 5 7 2" xfId="4444"/>
    <cellStyle name="Normal 5 5 7 3" xfId="4445"/>
    <cellStyle name="Normal 5 5 8" xfId="4446"/>
    <cellStyle name="Normal 5 5 8 2" xfId="4447"/>
    <cellStyle name="Normal 5 5 8 3" xfId="4448"/>
    <cellStyle name="Normal 5 5 9" xfId="4449"/>
    <cellStyle name="Normal 5 5_Outil prépa données BAL" xfId="4450"/>
    <cellStyle name="Normal 5 6" xfId="4451"/>
    <cellStyle name="Normal 5 6 10" xfId="4452"/>
    <cellStyle name="Normal 5 6 2" xfId="4453"/>
    <cellStyle name="Normal 5 6 2 2" xfId="4454"/>
    <cellStyle name="Normal 5 6 2 3" xfId="4455"/>
    <cellStyle name="Normal 5 6 3" xfId="4456"/>
    <cellStyle name="Normal 5 6 3 2" xfId="4457"/>
    <cellStyle name="Normal 5 6 3 3" xfId="4458"/>
    <cellStyle name="Normal 5 6 4" xfId="4459"/>
    <cellStyle name="Normal 5 6 4 2" xfId="4460"/>
    <cellStyle name="Normal 5 6 4 3" xfId="4461"/>
    <cellStyle name="Normal 5 6 5" xfId="4462"/>
    <cellStyle name="Normal 5 6 5 2" xfId="4463"/>
    <cellStyle name="Normal 5 6 5 3" xfId="4464"/>
    <cellStyle name="Normal 5 6 6" xfId="4465"/>
    <cellStyle name="Normal 5 6 6 2" xfId="4466"/>
    <cellStyle name="Normal 5 6 6 3" xfId="4467"/>
    <cellStyle name="Normal 5 6 7" xfId="4468"/>
    <cellStyle name="Normal 5 6 7 2" xfId="4469"/>
    <cellStyle name="Normal 5 6 7 3" xfId="4470"/>
    <cellStyle name="Normal 5 6 8" xfId="4471"/>
    <cellStyle name="Normal 5 6 8 2" xfId="4472"/>
    <cellStyle name="Normal 5 6 8 3" xfId="4473"/>
    <cellStyle name="Normal 5 6 9" xfId="4474"/>
    <cellStyle name="Normal 5 6_Outil prépa données BAL" xfId="4475"/>
    <cellStyle name="Normal 5 7" xfId="4476"/>
    <cellStyle name="Normal 5 7 10" xfId="4477"/>
    <cellStyle name="Normal 5 7 2" xfId="4478"/>
    <cellStyle name="Normal 5 7 2 2" xfId="4479"/>
    <cellStyle name="Normal 5 7 2 3" xfId="4480"/>
    <cellStyle name="Normal 5 7 3" xfId="4481"/>
    <cellStyle name="Normal 5 7 3 2" xfId="4482"/>
    <cellStyle name="Normal 5 7 3 3" xfId="4483"/>
    <cellStyle name="Normal 5 7 4" xfId="4484"/>
    <cellStyle name="Normal 5 7 4 2" xfId="4485"/>
    <cellStyle name="Normal 5 7 4 3" xfId="4486"/>
    <cellStyle name="Normal 5 7 5" xfId="4487"/>
    <cellStyle name="Normal 5 7 5 2" xfId="4488"/>
    <cellStyle name="Normal 5 7 5 3" xfId="4489"/>
    <cellStyle name="Normal 5 7 6" xfId="4490"/>
    <cellStyle name="Normal 5 7 6 2" xfId="4491"/>
    <cellStyle name="Normal 5 7 6 3" xfId="4492"/>
    <cellStyle name="Normal 5 7 7" xfId="4493"/>
    <cellStyle name="Normal 5 7 7 2" xfId="4494"/>
    <cellStyle name="Normal 5 7 7 3" xfId="4495"/>
    <cellStyle name="Normal 5 7 8" xfId="4496"/>
    <cellStyle name="Normal 5 7 8 2" xfId="4497"/>
    <cellStyle name="Normal 5 7 8 3" xfId="4498"/>
    <cellStyle name="Normal 5 7 9" xfId="4499"/>
    <cellStyle name="Normal 5 7_Outil prépa données BAL" xfId="4500"/>
    <cellStyle name="Normal 5 8" xfId="4501"/>
    <cellStyle name="Normal 5 8 10" xfId="4502"/>
    <cellStyle name="Normal 5 8 2" xfId="4503"/>
    <cellStyle name="Normal 5 8 2 2" xfId="4504"/>
    <cellStyle name="Normal 5 8 2 3" xfId="4505"/>
    <cellStyle name="Normal 5 8 3" xfId="4506"/>
    <cellStyle name="Normal 5 8 3 2" xfId="4507"/>
    <cellStyle name="Normal 5 8 3 3" xfId="4508"/>
    <cellStyle name="Normal 5 8 4" xfId="4509"/>
    <cellStyle name="Normal 5 8 4 2" xfId="4510"/>
    <cellStyle name="Normal 5 8 4 3" xfId="4511"/>
    <cellStyle name="Normal 5 8 5" xfId="4512"/>
    <cellStyle name="Normal 5 8 5 2" xfId="4513"/>
    <cellStyle name="Normal 5 8 5 3" xfId="4514"/>
    <cellStyle name="Normal 5 8 6" xfId="4515"/>
    <cellStyle name="Normal 5 8 6 2" xfId="4516"/>
    <cellStyle name="Normal 5 8 6 3" xfId="4517"/>
    <cellStyle name="Normal 5 8 7" xfId="4518"/>
    <cellStyle name="Normal 5 8 7 2" xfId="4519"/>
    <cellStyle name="Normal 5 8 7 3" xfId="4520"/>
    <cellStyle name="Normal 5 8 8" xfId="4521"/>
    <cellStyle name="Normal 5 8 8 2" xfId="4522"/>
    <cellStyle name="Normal 5 8 8 3" xfId="4523"/>
    <cellStyle name="Normal 5 8 9" xfId="4524"/>
    <cellStyle name="Normal 5 8_Outil prépa données BAL" xfId="4525"/>
    <cellStyle name="Normal 5 9" xfId="4526"/>
    <cellStyle name="Normal 5 9 2" xfId="4527"/>
    <cellStyle name="Normal 5 9 3" xfId="4528"/>
    <cellStyle name="Normal 5_Outil prépa données BAL" xfId="4529"/>
    <cellStyle name="Normal 50" xfId="4530"/>
    <cellStyle name="Normal 51" xfId="4531"/>
    <cellStyle name="Normal 52" xfId="4532"/>
    <cellStyle name="Normal 53" xfId="4533"/>
    <cellStyle name="Normal 54" xfId="4534"/>
    <cellStyle name="Normal 55" xfId="4535"/>
    <cellStyle name="Normal 56" xfId="4536"/>
    <cellStyle name="Normal 57" xfId="4537"/>
    <cellStyle name="Normal 58" xfId="4538"/>
    <cellStyle name="Normal 59" xfId="4539"/>
    <cellStyle name="Normal 6" xfId="4540"/>
    <cellStyle name="Normal 6 10" xfId="4541"/>
    <cellStyle name="Normal 6 10 10" xfId="4542"/>
    <cellStyle name="Normal 6 10 2" xfId="4543"/>
    <cellStyle name="Normal 6 10 2 2" xfId="4544"/>
    <cellStyle name="Normal 6 10 2 3" xfId="4545"/>
    <cellStyle name="Normal 6 10 3" xfId="4546"/>
    <cellStyle name="Normal 6 10 3 2" xfId="4547"/>
    <cellStyle name="Normal 6 10 3 3" xfId="4548"/>
    <cellStyle name="Normal 6 10 4" xfId="4549"/>
    <cellStyle name="Normal 6 10 4 2" xfId="4550"/>
    <cellStyle name="Normal 6 10 4 3" xfId="4551"/>
    <cellStyle name="Normal 6 10 5" xfId="4552"/>
    <cellStyle name="Normal 6 10 5 2" xfId="4553"/>
    <cellStyle name="Normal 6 10 5 3" xfId="4554"/>
    <cellStyle name="Normal 6 10 6" xfId="4555"/>
    <cellStyle name="Normal 6 10 6 2" xfId="4556"/>
    <cellStyle name="Normal 6 10 6 3" xfId="4557"/>
    <cellStyle name="Normal 6 10 7" xfId="4558"/>
    <cellStyle name="Normal 6 10 7 2" xfId="4559"/>
    <cellStyle name="Normal 6 10 7 3" xfId="4560"/>
    <cellStyle name="Normal 6 10 8" xfId="4561"/>
    <cellStyle name="Normal 6 10 8 2" xfId="4562"/>
    <cellStyle name="Normal 6 10 8 3" xfId="4563"/>
    <cellStyle name="Normal 6 10 9" xfId="4564"/>
    <cellStyle name="Normal 6 10_Outil prépa données BAL" xfId="4565"/>
    <cellStyle name="Normal 6 11" xfId="4566"/>
    <cellStyle name="Normal 6 11 10" xfId="4567"/>
    <cellStyle name="Normal 6 11 2" xfId="4568"/>
    <cellStyle name="Normal 6 11 2 2" xfId="4569"/>
    <cellStyle name="Normal 6 11 2 3" xfId="4570"/>
    <cellStyle name="Normal 6 11 3" xfId="4571"/>
    <cellStyle name="Normal 6 11 3 2" xfId="4572"/>
    <cellStyle name="Normal 6 11 3 3" xfId="4573"/>
    <cellStyle name="Normal 6 11 4" xfId="4574"/>
    <cellStyle name="Normal 6 11 4 2" xfId="4575"/>
    <cellStyle name="Normal 6 11 4 3" xfId="4576"/>
    <cellStyle name="Normal 6 11 5" xfId="4577"/>
    <cellStyle name="Normal 6 11 5 2" xfId="4578"/>
    <cellStyle name="Normal 6 11 5 3" xfId="4579"/>
    <cellStyle name="Normal 6 11 6" xfId="4580"/>
    <cellStyle name="Normal 6 11 6 2" xfId="4581"/>
    <cellStyle name="Normal 6 11 6 3" xfId="4582"/>
    <cellStyle name="Normal 6 11 7" xfId="4583"/>
    <cellStyle name="Normal 6 11 7 2" xfId="4584"/>
    <cellStyle name="Normal 6 11 7 3" xfId="4585"/>
    <cellStyle name="Normal 6 11 8" xfId="4586"/>
    <cellStyle name="Normal 6 11 8 2" xfId="4587"/>
    <cellStyle name="Normal 6 11 8 3" xfId="4588"/>
    <cellStyle name="Normal 6 11 9" xfId="4589"/>
    <cellStyle name="Normal 6 11_Outil prépa données BAL" xfId="4590"/>
    <cellStyle name="Normal 6 12" xfId="4591"/>
    <cellStyle name="Normal 6 12 10" xfId="4592"/>
    <cellStyle name="Normal 6 12 2" xfId="4593"/>
    <cellStyle name="Normal 6 12 2 2" xfId="4594"/>
    <cellStyle name="Normal 6 12 2 3" xfId="4595"/>
    <cellStyle name="Normal 6 12 3" xfId="4596"/>
    <cellStyle name="Normal 6 12 3 2" xfId="4597"/>
    <cellStyle name="Normal 6 12 3 3" xfId="4598"/>
    <cellStyle name="Normal 6 12 4" xfId="4599"/>
    <cellStyle name="Normal 6 12 4 2" xfId="4600"/>
    <cellStyle name="Normal 6 12 4 3" xfId="4601"/>
    <cellStyle name="Normal 6 12 5" xfId="4602"/>
    <cellStyle name="Normal 6 12 5 2" xfId="4603"/>
    <cellStyle name="Normal 6 12 5 3" xfId="4604"/>
    <cellStyle name="Normal 6 12 6" xfId="4605"/>
    <cellStyle name="Normal 6 12 6 2" xfId="4606"/>
    <cellStyle name="Normal 6 12 6 3" xfId="4607"/>
    <cellStyle name="Normal 6 12 7" xfId="4608"/>
    <cellStyle name="Normal 6 12 7 2" xfId="4609"/>
    <cellStyle name="Normal 6 12 7 3" xfId="4610"/>
    <cellStyle name="Normal 6 12 8" xfId="4611"/>
    <cellStyle name="Normal 6 12 8 2" xfId="4612"/>
    <cellStyle name="Normal 6 12 8 3" xfId="4613"/>
    <cellStyle name="Normal 6 12 9" xfId="4614"/>
    <cellStyle name="Normal 6 12_Outil prépa données BAL" xfId="4615"/>
    <cellStyle name="Normal 6 13" xfId="4616"/>
    <cellStyle name="Normal 6 13 2" xfId="4617"/>
    <cellStyle name="Normal 6 13 3" xfId="4618"/>
    <cellStyle name="Normal 6 14" xfId="4619"/>
    <cellStyle name="Normal 6 14 2" xfId="4620"/>
    <cellStyle name="Normal 6 14 3" xfId="4621"/>
    <cellStyle name="Normal 6 15" xfId="4622"/>
    <cellStyle name="Normal 6 15 2" xfId="4623"/>
    <cellStyle name="Normal 6 15 3" xfId="4624"/>
    <cellStyle name="Normal 6 16" xfId="4625"/>
    <cellStyle name="Normal 6 16 2" xfId="4626"/>
    <cellStyle name="Normal 6 16 3" xfId="4627"/>
    <cellStyle name="Normal 6 17" xfId="4628"/>
    <cellStyle name="Normal 6 17 2" xfId="4629"/>
    <cellStyle name="Normal 6 17 3" xfId="4630"/>
    <cellStyle name="Normal 6 18" xfId="4631"/>
    <cellStyle name="Normal 6 18 2" xfId="4632"/>
    <cellStyle name="Normal 6 18 3" xfId="4633"/>
    <cellStyle name="Normal 6 19" xfId="4634"/>
    <cellStyle name="Normal 6 19 2" xfId="4635"/>
    <cellStyle name="Normal 6 19 3" xfId="4636"/>
    <cellStyle name="Normal 6 2" xfId="4637"/>
    <cellStyle name="Normal 6 2 10" xfId="4638"/>
    <cellStyle name="Normal 6 2 2" xfId="4639"/>
    <cellStyle name="Normal 6 2 2 2" xfId="4640"/>
    <cellStyle name="Normal 6 2 2 3" xfId="4641"/>
    <cellStyle name="Normal 6 2 3" xfId="4642"/>
    <cellStyle name="Normal 6 2 3 2" xfId="4643"/>
    <cellStyle name="Normal 6 2 3 3" xfId="4644"/>
    <cellStyle name="Normal 6 2 4" xfId="4645"/>
    <cellStyle name="Normal 6 2 4 2" xfId="4646"/>
    <cellStyle name="Normal 6 2 4 3" xfId="4647"/>
    <cellStyle name="Normal 6 2 5" xfId="4648"/>
    <cellStyle name="Normal 6 2 5 2" xfId="4649"/>
    <cellStyle name="Normal 6 2 5 3" xfId="4650"/>
    <cellStyle name="Normal 6 2 6" xfId="4651"/>
    <cellStyle name="Normal 6 2 6 2" xfId="4652"/>
    <cellStyle name="Normal 6 2 6 3" xfId="4653"/>
    <cellStyle name="Normal 6 2 7" xfId="4654"/>
    <cellStyle name="Normal 6 2 7 2" xfId="4655"/>
    <cellStyle name="Normal 6 2 7 3" xfId="4656"/>
    <cellStyle name="Normal 6 2 8" xfId="4657"/>
    <cellStyle name="Normal 6 2 8 2" xfId="4658"/>
    <cellStyle name="Normal 6 2 8 3" xfId="4659"/>
    <cellStyle name="Normal 6 2 9" xfId="4660"/>
    <cellStyle name="Normal 6 2_Outil prépa données BAL" xfId="4661"/>
    <cellStyle name="Normal 6 3" xfId="4662"/>
    <cellStyle name="Normal 6 3 10" xfId="4663"/>
    <cellStyle name="Normal 6 3 2" xfId="4664"/>
    <cellStyle name="Normal 6 3 2 2" xfId="4665"/>
    <cellStyle name="Normal 6 3 2 3" xfId="4666"/>
    <cellStyle name="Normal 6 3 3" xfId="4667"/>
    <cellStyle name="Normal 6 3 3 2" xfId="4668"/>
    <cellStyle name="Normal 6 3 3 3" xfId="4669"/>
    <cellStyle name="Normal 6 3 4" xfId="4670"/>
    <cellStyle name="Normal 6 3 4 2" xfId="4671"/>
    <cellStyle name="Normal 6 3 4 3" xfId="4672"/>
    <cellStyle name="Normal 6 3 5" xfId="4673"/>
    <cellStyle name="Normal 6 3 5 2" xfId="4674"/>
    <cellStyle name="Normal 6 3 5 3" xfId="4675"/>
    <cellStyle name="Normal 6 3 6" xfId="4676"/>
    <cellStyle name="Normal 6 3 6 2" xfId="4677"/>
    <cellStyle name="Normal 6 3 6 3" xfId="4678"/>
    <cellStyle name="Normal 6 3 7" xfId="4679"/>
    <cellStyle name="Normal 6 3 7 2" xfId="4680"/>
    <cellStyle name="Normal 6 3 7 3" xfId="4681"/>
    <cellStyle name="Normal 6 3 8" xfId="4682"/>
    <cellStyle name="Normal 6 3 8 2" xfId="4683"/>
    <cellStyle name="Normal 6 3 8 3" xfId="4684"/>
    <cellStyle name="Normal 6 3 9" xfId="4685"/>
    <cellStyle name="Normal 6 3_Outil prépa données BAL" xfId="4686"/>
    <cellStyle name="Normal 6 4" xfId="4687"/>
    <cellStyle name="Normal 6 4 10" xfId="4688"/>
    <cellStyle name="Normal 6 4 2" xfId="4689"/>
    <cellStyle name="Normal 6 4 2 2" xfId="4690"/>
    <cellStyle name="Normal 6 4 2 3" xfId="4691"/>
    <cellStyle name="Normal 6 4 3" xfId="4692"/>
    <cellStyle name="Normal 6 4 3 2" xfId="4693"/>
    <cellStyle name="Normal 6 4 3 3" xfId="4694"/>
    <cellStyle name="Normal 6 4 4" xfId="4695"/>
    <cellStyle name="Normal 6 4 4 2" xfId="4696"/>
    <cellStyle name="Normal 6 4 4 3" xfId="4697"/>
    <cellStyle name="Normal 6 4 5" xfId="4698"/>
    <cellStyle name="Normal 6 4 5 2" xfId="4699"/>
    <cellStyle name="Normal 6 4 5 3" xfId="4700"/>
    <cellStyle name="Normal 6 4 6" xfId="4701"/>
    <cellStyle name="Normal 6 4 6 2" xfId="4702"/>
    <cellStyle name="Normal 6 4 6 3" xfId="4703"/>
    <cellStyle name="Normal 6 4 7" xfId="4704"/>
    <cellStyle name="Normal 6 4 7 2" xfId="4705"/>
    <cellStyle name="Normal 6 4 7 3" xfId="4706"/>
    <cellStyle name="Normal 6 4 8" xfId="4707"/>
    <cellStyle name="Normal 6 4 8 2" xfId="4708"/>
    <cellStyle name="Normal 6 4 8 3" xfId="4709"/>
    <cellStyle name="Normal 6 4 9" xfId="4710"/>
    <cellStyle name="Normal 6 4_Outil prépa données BAL" xfId="4711"/>
    <cellStyle name="Normal 6 5" xfId="4712"/>
    <cellStyle name="Normal 6 5 10" xfId="4713"/>
    <cellStyle name="Normal 6 5 2" xfId="4714"/>
    <cellStyle name="Normal 6 5 2 2" xfId="4715"/>
    <cellStyle name="Normal 6 5 2 3" xfId="4716"/>
    <cellStyle name="Normal 6 5 3" xfId="4717"/>
    <cellStyle name="Normal 6 5 3 2" xfId="4718"/>
    <cellStyle name="Normal 6 5 3 3" xfId="4719"/>
    <cellStyle name="Normal 6 5 4" xfId="4720"/>
    <cellStyle name="Normal 6 5 4 2" xfId="4721"/>
    <cellStyle name="Normal 6 5 4 3" xfId="4722"/>
    <cellStyle name="Normal 6 5 5" xfId="4723"/>
    <cellStyle name="Normal 6 5 5 2" xfId="4724"/>
    <cellStyle name="Normal 6 5 5 3" xfId="4725"/>
    <cellStyle name="Normal 6 5 6" xfId="4726"/>
    <cellStyle name="Normal 6 5 6 2" xfId="4727"/>
    <cellStyle name="Normal 6 5 6 3" xfId="4728"/>
    <cellStyle name="Normal 6 5 7" xfId="4729"/>
    <cellStyle name="Normal 6 5 7 2" xfId="4730"/>
    <cellStyle name="Normal 6 5 7 3" xfId="4731"/>
    <cellStyle name="Normal 6 5 8" xfId="4732"/>
    <cellStyle name="Normal 6 5 8 2" xfId="4733"/>
    <cellStyle name="Normal 6 5 8 3" xfId="4734"/>
    <cellStyle name="Normal 6 5 9" xfId="4735"/>
    <cellStyle name="Normal 6 5_Outil prépa données BAL" xfId="4736"/>
    <cellStyle name="Normal 6 6" xfId="4737"/>
    <cellStyle name="Normal 6 6 10" xfId="4738"/>
    <cellStyle name="Normal 6 6 2" xfId="4739"/>
    <cellStyle name="Normal 6 6 2 2" xfId="4740"/>
    <cellStyle name="Normal 6 6 2 3" xfId="4741"/>
    <cellStyle name="Normal 6 6 3" xfId="4742"/>
    <cellStyle name="Normal 6 6 3 2" xfId="4743"/>
    <cellStyle name="Normal 6 6 3 3" xfId="4744"/>
    <cellStyle name="Normal 6 6 4" xfId="4745"/>
    <cellStyle name="Normal 6 6 4 2" xfId="4746"/>
    <cellStyle name="Normal 6 6 4 3" xfId="4747"/>
    <cellStyle name="Normal 6 6 5" xfId="4748"/>
    <cellStyle name="Normal 6 6 5 2" xfId="4749"/>
    <cellStyle name="Normal 6 6 5 3" xfId="4750"/>
    <cellStyle name="Normal 6 6 6" xfId="4751"/>
    <cellStyle name="Normal 6 6 6 2" xfId="4752"/>
    <cellStyle name="Normal 6 6 6 3" xfId="4753"/>
    <cellStyle name="Normal 6 6 7" xfId="4754"/>
    <cellStyle name="Normal 6 6 7 2" xfId="4755"/>
    <cellStyle name="Normal 6 6 7 3" xfId="4756"/>
    <cellStyle name="Normal 6 6 8" xfId="4757"/>
    <cellStyle name="Normal 6 6 8 2" xfId="4758"/>
    <cellStyle name="Normal 6 6 8 3" xfId="4759"/>
    <cellStyle name="Normal 6 6 9" xfId="4760"/>
    <cellStyle name="Normal 6 6_Outil prépa données BAL" xfId="4761"/>
    <cellStyle name="Normal 6 7" xfId="4762"/>
    <cellStyle name="Normal 6 7 10" xfId="4763"/>
    <cellStyle name="Normal 6 7 2" xfId="4764"/>
    <cellStyle name="Normal 6 7 2 2" xfId="4765"/>
    <cellStyle name="Normal 6 7 2 3" xfId="4766"/>
    <cellStyle name="Normal 6 7 3" xfId="4767"/>
    <cellStyle name="Normal 6 7 3 2" xfId="4768"/>
    <cellStyle name="Normal 6 7 3 3" xfId="4769"/>
    <cellStyle name="Normal 6 7 4" xfId="4770"/>
    <cellStyle name="Normal 6 7 4 2" xfId="4771"/>
    <cellStyle name="Normal 6 7 4 3" xfId="4772"/>
    <cellStyle name="Normal 6 7 5" xfId="4773"/>
    <cellStyle name="Normal 6 7 5 2" xfId="4774"/>
    <cellStyle name="Normal 6 7 5 3" xfId="4775"/>
    <cellStyle name="Normal 6 7 6" xfId="4776"/>
    <cellStyle name="Normal 6 7 6 2" xfId="4777"/>
    <cellStyle name="Normal 6 7 6 3" xfId="4778"/>
    <cellStyle name="Normal 6 7 7" xfId="4779"/>
    <cellStyle name="Normal 6 7 7 2" xfId="4780"/>
    <cellStyle name="Normal 6 7 7 3" xfId="4781"/>
    <cellStyle name="Normal 6 7 8" xfId="4782"/>
    <cellStyle name="Normal 6 7 8 2" xfId="4783"/>
    <cellStyle name="Normal 6 7 8 3" xfId="4784"/>
    <cellStyle name="Normal 6 7 9" xfId="4785"/>
    <cellStyle name="Normal 6 7_Outil prépa données BAL" xfId="4786"/>
    <cellStyle name="Normal 6 8" xfId="4787"/>
    <cellStyle name="Normal 6 8 10" xfId="4788"/>
    <cellStyle name="Normal 6 8 2" xfId="4789"/>
    <cellStyle name="Normal 6 8 2 2" xfId="4790"/>
    <cellStyle name="Normal 6 8 2 3" xfId="4791"/>
    <cellStyle name="Normal 6 8 3" xfId="4792"/>
    <cellStyle name="Normal 6 8 3 2" xfId="4793"/>
    <cellStyle name="Normal 6 8 3 3" xfId="4794"/>
    <cellStyle name="Normal 6 8 4" xfId="4795"/>
    <cellStyle name="Normal 6 8 4 2" xfId="4796"/>
    <cellStyle name="Normal 6 8 4 3" xfId="4797"/>
    <cellStyle name="Normal 6 8 5" xfId="4798"/>
    <cellStyle name="Normal 6 8 5 2" xfId="4799"/>
    <cellStyle name="Normal 6 8 5 3" xfId="4800"/>
    <cellStyle name="Normal 6 8 6" xfId="4801"/>
    <cellStyle name="Normal 6 8 6 2" xfId="4802"/>
    <cellStyle name="Normal 6 8 6 3" xfId="4803"/>
    <cellStyle name="Normal 6 8 7" xfId="4804"/>
    <cellStyle name="Normal 6 8 7 2" xfId="4805"/>
    <cellStyle name="Normal 6 8 7 3" xfId="4806"/>
    <cellStyle name="Normal 6 8 8" xfId="4807"/>
    <cellStyle name="Normal 6 8 8 2" xfId="4808"/>
    <cellStyle name="Normal 6 8 8 3" xfId="4809"/>
    <cellStyle name="Normal 6 8 9" xfId="4810"/>
    <cellStyle name="Normal 6 8_Outil prépa données BAL" xfId="4811"/>
    <cellStyle name="Normal 6 9" xfId="4812"/>
    <cellStyle name="Normal 6 9 10" xfId="4813"/>
    <cellStyle name="Normal 6 9 2" xfId="4814"/>
    <cellStyle name="Normal 6 9 2 2" xfId="4815"/>
    <cellStyle name="Normal 6 9 2 3" xfId="4816"/>
    <cellStyle name="Normal 6 9 3" xfId="4817"/>
    <cellStyle name="Normal 6 9 3 2" xfId="4818"/>
    <cellStyle name="Normal 6 9 3 3" xfId="4819"/>
    <cellStyle name="Normal 6 9 4" xfId="4820"/>
    <cellStyle name="Normal 6 9 4 2" xfId="4821"/>
    <cellStyle name="Normal 6 9 4 3" xfId="4822"/>
    <cellStyle name="Normal 6 9 5" xfId="4823"/>
    <cellStyle name="Normal 6 9 5 2" xfId="4824"/>
    <cellStyle name="Normal 6 9 5 3" xfId="4825"/>
    <cellStyle name="Normal 6 9 6" xfId="4826"/>
    <cellStyle name="Normal 6 9 6 2" xfId="4827"/>
    <cellStyle name="Normal 6 9 6 3" xfId="4828"/>
    <cellStyle name="Normal 6 9 7" xfId="4829"/>
    <cellStyle name="Normal 6 9 7 2" xfId="4830"/>
    <cellStyle name="Normal 6 9 7 3" xfId="4831"/>
    <cellStyle name="Normal 6 9 8" xfId="4832"/>
    <cellStyle name="Normal 6 9 8 2" xfId="4833"/>
    <cellStyle name="Normal 6 9 8 3" xfId="4834"/>
    <cellStyle name="Normal 6 9 9" xfId="4835"/>
    <cellStyle name="Normal 6 9_Outil prépa données BAL" xfId="4836"/>
    <cellStyle name="Normal 60" xfId="4837"/>
    <cellStyle name="Normal 61" xfId="4838"/>
    <cellStyle name="Normal 62" xfId="4839"/>
    <cellStyle name="Normal 7" xfId="4840"/>
    <cellStyle name="Normal 7 10" xfId="4841"/>
    <cellStyle name="Normal 7 10 10" xfId="4842"/>
    <cellStyle name="Normal 7 10 2" xfId="4843"/>
    <cellStyle name="Normal 7 10 2 2" xfId="4844"/>
    <cellStyle name="Normal 7 10 2 3" xfId="4845"/>
    <cellStyle name="Normal 7 10 3" xfId="4846"/>
    <cellStyle name="Normal 7 10 3 2" xfId="4847"/>
    <cellStyle name="Normal 7 10 3 3" xfId="4848"/>
    <cellStyle name="Normal 7 10 4" xfId="4849"/>
    <cellStyle name="Normal 7 10 4 2" xfId="4850"/>
    <cellStyle name="Normal 7 10 4 3" xfId="4851"/>
    <cellStyle name="Normal 7 10 5" xfId="4852"/>
    <cellStyle name="Normal 7 10 5 2" xfId="4853"/>
    <cellStyle name="Normal 7 10 5 3" xfId="4854"/>
    <cellStyle name="Normal 7 10 6" xfId="4855"/>
    <cellStyle name="Normal 7 10 6 2" xfId="4856"/>
    <cellStyle name="Normal 7 10 6 3" xfId="4857"/>
    <cellStyle name="Normal 7 10 7" xfId="4858"/>
    <cellStyle name="Normal 7 10 7 2" xfId="4859"/>
    <cellStyle name="Normal 7 10 7 3" xfId="4860"/>
    <cellStyle name="Normal 7 10 8" xfId="4861"/>
    <cellStyle name="Normal 7 10 8 2" xfId="4862"/>
    <cellStyle name="Normal 7 10 8 3" xfId="4863"/>
    <cellStyle name="Normal 7 10 9" xfId="4864"/>
    <cellStyle name="Normal 7 10_Outil prépa données BAL" xfId="4865"/>
    <cellStyle name="Normal 7 11" xfId="4866"/>
    <cellStyle name="Normal 7 11 10" xfId="4867"/>
    <cellStyle name="Normal 7 11 2" xfId="4868"/>
    <cellStyle name="Normal 7 11 2 2" xfId="4869"/>
    <cellStyle name="Normal 7 11 2 3" xfId="4870"/>
    <cellStyle name="Normal 7 11 3" xfId="4871"/>
    <cellStyle name="Normal 7 11 3 2" xfId="4872"/>
    <cellStyle name="Normal 7 11 3 3" xfId="4873"/>
    <cellStyle name="Normal 7 11 4" xfId="4874"/>
    <cellStyle name="Normal 7 11 4 2" xfId="4875"/>
    <cellStyle name="Normal 7 11 4 3" xfId="4876"/>
    <cellStyle name="Normal 7 11 5" xfId="4877"/>
    <cellStyle name="Normal 7 11 5 2" xfId="4878"/>
    <cellStyle name="Normal 7 11 5 3" xfId="4879"/>
    <cellStyle name="Normal 7 11 6" xfId="4880"/>
    <cellStyle name="Normal 7 11 6 2" xfId="4881"/>
    <cellStyle name="Normal 7 11 6 3" xfId="4882"/>
    <cellStyle name="Normal 7 11 7" xfId="4883"/>
    <cellStyle name="Normal 7 11 7 2" xfId="4884"/>
    <cellStyle name="Normal 7 11 7 3" xfId="4885"/>
    <cellStyle name="Normal 7 11 8" xfId="4886"/>
    <cellStyle name="Normal 7 11 8 2" xfId="4887"/>
    <cellStyle name="Normal 7 11 8 3" xfId="4888"/>
    <cellStyle name="Normal 7 11 9" xfId="4889"/>
    <cellStyle name="Normal 7 11_Outil prépa données BAL" xfId="4890"/>
    <cellStyle name="Normal 7 12" xfId="4891"/>
    <cellStyle name="Normal 7 12 10" xfId="4892"/>
    <cellStyle name="Normal 7 12 2" xfId="4893"/>
    <cellStyle name="Normal 7 12 2 2" xfId="4894"/>
    <cellStyle name="Normal 7 12 2 3" xfId="4895"/>
    <cellStyle name="Normal 7 12 3" xfId="4896"/>
    <cellStyle name="Normal 7 12 3 2" xfId="4897"/>
    <cellStyle name="Normal 7 12 3 3" xfId="4898"/>
    <cellStyle name="Normal 7 12 4" xfId="4899"/>
    <cellStyle name="Normal 7 12 4 2" xfId="4900"/>
    <cellStyle name="Normal 7 12 4 3" xfId="4901"/>
    <cellStyle name="Normal 7 12 5" xfId="4902"/>
    <cellStyle name="Normal 7 12 5 2" xfId="4903"/>
    <cellStyle name="Normal 7 12 5 3" xfId="4904"/>
    <cellStyle name="Normal 7 12 6" xfId="4905"/>
    <cellStyle name="Normal 7 12 6 2" xfId="4906"/>
    <cellStyle name="Normal 7 12 6 3" xfId="4907"/>
    <cellStyle name="Normal 7 12 7" xfId="4908"/>
    <cellStyle name="Normal 7 12 7 2" xfId="4909"/>
    <cellStyle name="Normal 7 12 7 3" xfId="4910"/>
    <cellStyle name="Normal 7 12 8" xfId="4911"/>
    <cellStyle name="Normal 7 12 8 2" xfId="4912"/>
    <cellStyle name="Normal 7 12 8 3" xfId="4913"/>
    <cellStyle name="Normal 7 12 9" xfId="4914"/>
    <cellStyle name="Normal 7 12_Outil prépa données BAL" xfId="4915"/>
    <cellStyle name="Normal 7 13" xfId="4916"/>
    <cellStyle name="Normal 7 13 2" xfId="4917"/>
    <cellStyle name="Normal 7 13 3" xfId="4918"/>
    <cellStyle name="Normal 7 14" xfId="4919"/>
    <cellStyle name="Normal 7 14 2" xfId="4920"/>
    <cellStyle name="Normal 7 14 3" xfId="4921"/>
    <cellStyle name="Normal 7 15" xfId="4922"/>
    <cellStyle name="Normal 7 15 2" xfId="4923"/>
    <cellStyle name="Normal 7 15 3" xfId="4924"/>
    <cellStyle name="Normal 7 16" xfId="4925"/>
    <cellStyle name="Normal 7 16 2" xfId="4926"/>
    <cellStyle name="Normal 7 16 3" xfId="4927"/>
    <cellStyle name="Normal 7 17" xfId="4928"/>
    <cellStyle name="Normal 7 17 2" xfId="4929"/>
    <cellStyle name="Normal 7 17 3" xfId="4930"/>
    <cellStyle name="Normal 7 18" xfId="4931"/>
    <cellStyle name="Normal 7 18 2" xfId="4932"/>
    <cellStyle name="Normal 7 18 3" xfId="4933"/>
    <cellStyle name="Normal 7 19" xfId="4934"/>
    <cellStyle name="Normal 7 19 2" xfId="4935"/>
    <cellStyle name="Normal 7 19 3" xfId="4936"/>
    <cellStyle name="Normal 7 2" xfId="4937"/>
    <cellStyle name="Normal 7 2 10" xfId="4938"/>
    <cellStyle name="Normal 7 2 2" xfId="4939"/>
    <cellStyle name="Normal 7 2 2 2" xfId="4940"/>
    <cellStyle name="Normal 7 2 2 3" xfId="4941"/>
    <cellStyle name="Normal 7 2 3" xfId="4942"/>
    <cellStyle name="Normal 7 2 3 2" xfId="4943"/>
    <cellStyle name="Normal 7 2 3 3" xfId="4944"/>
    <cellStyle name="Normal 7 2 4" xfId="4945"/>
    <cellStyle name="Normal 7 2 4 2" xfId="4946"/>
    <cellStyle name="Normal 7 2 4 3" xfId="4947"/>
    <cellStyle name="Normal 7 2 5" xfId="4948"/>
    <cellStyle name="Normal 7 2 5 2" xfId="4949"/>
    <cellStyle name="Normal 7 2 5 3" xfId="4950"/>
    <cellStyle name="Normal 7 2 6" xfId="4951"/>
    <cellStyle name="Normal 7 2 6 2" xfId="4952"/>
    <cellStyle name="Normal 7 2 6 3" xfId="4953"/>
    <cellStyle name="Normal 7 2 7" xfId="4954"/>
    <cellStyle name="Normal 7 2 7 2" xfId="4955"/>
    <cellStyle name="Normal 7 2 7 3" xfId="4956"/>
    <cellStyle name="Normal 7 2 8" xfId="4957"/>
    <cellStyle name="Normal 7 2 8 2" xfId="4958"/>
    <cellStyle name="Normal 7 2 8 3" xfId="4959"/>
    <cellStyle name="Normal 7 2 9" xfId="4960"/>
    <cellStyle name="Normal 7 2_Outil prépa données BAL" xfId="4961"/>
    <cellStyle name="Normal 7 20" xfId="4962"/>
    <cellStyle name="Normal 7 21" xfId="4963"/>
    <cellStyle name="Normal 7 22" xfId="4964"/>
    <cellStyle name="Normal 7 23" xfId="4965"/>
    <cellStyle name="Normal 7 24" xfId="4966"/>
    <cellStyle name="Normal 7 25" xfId="4967"/>
    <cellStyle name="Normal 7 26" xfId="4968"/>
    <cellStyle name="Normal 7 27" xfId="4969"/>
    <cellStyle name="Normal 7 28" xfId="4970"/>
    <cellStyle name="Normal 7 29" xfId="4971"/>
    <cellStyle name="Normal 7 3" xfId="4972"/>
    <cellStyle name="Normal 7 3 10" xfId="4973"/>
    <cellStyle name="Normal 7 3 2" xfId="4974"/>
    <cellStyle name="Normal 7 3 2 2" xfId="4975"/>
    <cellStyle name="Normal 7 3 2 3" xfId="4976"/>
    <cellStyle name="Normal 7 3 3" xfId="4977"/>
    <cellStyle name="Normal 7 3 3 2" xfId="4978"/>
    <cellStyle name="Normal 7 3 3 3" xfId="4979"/>
    <cellStyle name="Normal 7 3 4" xfId="4980"/>
    <cellStyle name="Normal 7 3 4 2" xfId="4981"/>
    <cellStyle name="Normal 7 3 4 3" xfId="4982"/>
    <cellStyle name="Normal 7 3 5" xfId="4983"/>
    <cellStyle name="Normal 7 3 5 2" xfId="4984"/>
    <cellStyle name="Normal 7 3 5 3" xfId="4985"/>
    <cellStyle name="Normal 7 3 6" xfId="4986"/>
    <cellStyle name="Normal 7 3 6 2" xfId="4987"/>
    <cellStyle name="Normal 7 3 6 3" xfId="4988"/>
    <cellStyle name="Normal 7 3 7" xfId="4989"/>
    <cellStyle name="Normal 7 3 7 2" xfId="4990"/>
    <cellStyle name="Normal 7 3 7 3" xfId="4991"/>
    <cellStyle name="Normal 7 3 8" xfId="4992"/>
    <cellStyle name="Normal 7 3 8 2" xfId="4993"/>
    <cellStyle name="Normal 7 3 8 3" xfId="4994"/>
    <cellStyle name="Normal 7 3 9" xfId="4995"/>
    <cellStyle name="Normal 7 3_Outil prépa données BAL" xfId="4996"/>
    <cellStyle name="Normal 7 30" xfId="4997"/>
    <cellStyle name="Normal 7 31" xfId="4998"/>
    <cellStyle name="Normal 7 32" xfId="4999"/>
    <cellStyle name="Normal 7 33" xfId="5000"/>
    <cellStyle name="Normal 7 34" xfId="5001"/>
    <cellStyle name="Normal 7 35" xfId="5002"/>
    <cellStyle name="Normal 7 36" xfId="5003"/>
    <cellStyle name="Normal 7 37" xfId="5004"/>
    <cellStyle name="Normal 7 38" xfId="5005"/>
    <cellStyle name="Normal 7 39" xfId="5006"/>
    <cellStyle name="Normal 7 4" xfId="5007"/>
    <cellStyle name="Normal 7 4 10" xfId="5008"/>
    <cellStyle name="Normal 7 4 2" xfId="5009"/>
    <cellStyle name="Normal 7 4 2 2" xfId="5010"/>
    <cellStyle name="Normal 7 4 2 3" xfId="5011"/>
    <cellStyle name="Normal 7 4 3" xfId="5012"/>
    <cellStyle name="Normal 7 4 3 2" xfId="5013"/>
    <cellStyle name="Normal 7 4 3 3" xfId="5014"/>
    <cellStyle name="Normal 7 4 4" xfId="5015"/>
    <cellStyle name="Normal 7 4 4 2" xfId="5016"/>
    <cellStyle name="Normal 7 4 4 3" xfId="5017"/>
    <cellStyle name="Normal 7 4 5" xfId="5018"/>
    <cellStyle name="Normal 7 4 5 2" xfId="5019"/>
    <cellStyle name="Normal 7 4 5 3" xfId="5020"/>
    <cellStyle name="Normal 7 4 6" xfId="5021"/>
    <cellStyle name="Normal 7 4 6 2" xfId="5022"/>
    <cellStyle name="Normal 7 4 6 3" xfId="5023"/>
    <cellStyle name="Normal 7 4 7" xfId="5024"/>
    <cellStyle name="Normal 7 4 7 2" xfId="5025"/>
    <cellStyle name="Normal 7 4 7 3" xfId="5026"/>
    <cellStyle name="Normal 7 4 8" xfId="5027"/>
    <cellStyle name="Normal 7 4 8 2" xfId="5028"/>
    <cellStyle name="Normal 7 4 8 3" xfId="5029"/>
    <cellStyle name="Normal 7 4 9" xfId="5030"/>
    <cellStyle name="Normal 7 4_Outil prépa données BAL" xfId="5031"/>
    <cellStyle name="Normal 7 40" xfId="5032"/>
    <cellStyle name="Normal 7 41" xfId="5033"/>
    <cellStyle name="Normal 7 42" xfId="5034"/>
    <cellStyle name="Normal 7 5" xfId="5035"/>
    <cellStyle name="Normal 7 5 10" xfId="5036"/>
    <cellStyle name="Normal 7 5 2" xfId="5037"/>
    <cellStyle name="Normal 7 5 2 2" xfId="5038"/>
    <cellStyle name="Normal 7 5 2 3" xfId="5039"/>
    <cellStyle name="Normal 7 5 3" xfId="5040"/>
    <cellStyle name="Normal 7 5 3 2" xfId="5041"/>
    <cellStyle name="Normal 7 5 3 3" xfId="5042"/>
    <cellStyle name="Normal 7 5 4" xfId="5043"/>
    <cellStyle name="Normal 7 5 4 2" xfId="5044"/>
    <cellStyle name="Normal 7 5 4 3" xfId="5045"/>
    <cellStyle name="Normal 7 5 5" xfId="5046"/>
    <cellStyle name="Normal 7 5 5 2" xfId="5047"/>
    <cellStyle name="Normal 7 5 5 3" xfId="5048"/>
    <cellStyle name="Normal 7 5 6" xfId="5049"/>
    <cellStyle name="Normal 7 5 6 2" xfId="5050"/>
    <cellStyle name="Normal 7 5 6 3" xfId="5051"/>
    <cellStyle name="Normal 7 5 7" xfId="5052"/>
    <cellStyle name="Normal 7 5 7 2" xfId="5053"/>
    <cellStyle name="Normal 7 5 7 3" xfId="5054"/>
    <cellStyle name="Normal 7 5 8" xfId="5055"/>
    <cellStyle name="Normal 7 5 8 2" xfId="5056"/>
    <cellStyle name="Normal 7 5 8 3" xfId="5057"/>
    <cellStyle name="Normal 7 5 9" xfId="5058"/>
    <cellStyle name="Normal 7 5_Outil prépa données BAL" xfId="5059"/>
    <cellStyle name="Normal 7 6" xfId="5060"/>
    <cellStyle name="Normal 7 6 10" xfId="5061"/>
    <cellStyle name="Normal 7 6 2" xfId="5062"/>
    <cellStyle name="Normal 7 6 2 2" xfId="5063"/>
    <cellStyle name="Normal 7 6 2 3" xfId="5064"/>
    <cellStyle name="Normal 7 6 3" xfId="5065"/>
    <cellStyle name="Normal 7 6 3 2" xfId="5066"/>
    <cellStyle name="Normal 7 6 3 3" xfId="5067"/>
    <cellStyle name="Normal 7 6 4" xfId="5068"/>
    <cellStyle name="Normal 7 6 4 2" xfId="5069"/>
    <cellStyle name="Normal 7 6 4 3" xfId="5070"/>
    <cellStyle name="Normal 7 6 5" xfId="5071"/>
    <cellStyle name="Normal 7 6 5 2" xfId="5072"/>
    <cellStyle name="Normal 7 6 5 3" xfId="5073"/>
    <cellStyle name="Normal 7 6 6" xfId="5074"/>
    <cellStyle name="Normal 7 6 6 2" xfId="5075"/>
    <cellStyle name="Normal 7 6 6 3" xfId="5076"/>
    <cellStyle name="Normal 7 6 7" xfId="5077"/>
    <cellStyle name="Normal 7 6 7 2" xfId="5078"/>
    <cellStyle name="Normal 7 6 7 3" xfId="5079"/>
    <cellStyle name="Normal 7 6 8" xfId="5080"/>
    <cellStyle name="Normal 7 6 8 2" xfId="5081"/>
    <cellStyle name="Normal 7 6 8 3" xfId="5082"/>
    <cellStyle name="Normal 7 6 9" xfId="5083"/>
    <cellStyle name="Normal 7 6_Outil prépa données BAL" xfId="5084"/>
    <cellStyle name="Normal 7 7" xfId="5085"/>
    <cellStyle name="Normal 7 7 10" xfId="5086"/>
    <cellStyle name="Normal 7 7 2" xfId="5087"/>
    <cellStyle name="Normal 7 7 2 2" xfId="5088"/>
    <cellStyle name="Normal 7 7 2 3" xfId="5089"/>
    <cellStyle name="Normal 7 7 3" xfId="5090"/>
    <cellStyle name="Normal 7 7 3 2" xfId="5091"/>
    <cellStyle name="Normal 7 7 3 3" xfId="5092"/>
    <cellStyle name="Normal 7 7 4" xfId="5093"/>
    <cellStyle name="Normal 7 7 4 2" xfId="5094"/>
    <cellStyle name="Normal 7 7 4 3" xfId="5095"/>
    <cellStyle name="Normal 7 7 5" xfId="5096"/>
    <cellStyle name="Normal 7 7 5 2" xfId="5097"/>
    <cellStyle name="Normal 7 7 5 3" xfId="5098"/>
    <cellStyle name="Normal 7 7 6" xfId="5099"/>
    <cellStyle name="Normal 7 7 6 2" xfId="5100"/>
    <cellStyle name="Normal 7 7 6 3" xfId="5101"/>
    <cellStyle name="Normal 7 7 7" xfId="5102"/>
    <cellStyle name="Normal 7 7 7 2" xfId="5103"/>
    <cellStyle name="Normal 7 7 7 3" xfId="5104"/>
    <cellStyle name="Normal 7 7 8" xfId="5105"/>
    <cellStyle name="Normal 7 7 8 2" xfId="5106"/>
    <cellStyle name="Normal 7 7 8 3" xfId="5107"/>
    <cellStyle name="Normal 7 7 9" xfId="5108"/>
    <cellStyle name="Normal 7 7_Outil prépa données BAL" xfId="5109"/>
    <cellStyle name="Normal 7 8" xfId="5110"/>
    <cellStyle name="Normal 7 8 10" xfId="5111"/>
    <cellStyle name="Normal 7 8 2" xfId="5112"/>
    <cellStyle name="Normal 7 8 2 2" xfId="5113"/>
    <cellStyle name="Normal 7 8 2 3" xfId="5114"/>
    <cellStyle name="Normal 7 8 3" xfId="5115"/>
    <cellStyle name="Normal 7 8 3 2" xfId="5116"/>
    <cellStyle name="Normal 7 8 3 3" xfId="5117"/>
    <cellStyle name="Normal 7 8 4" xfId="5118"/>
    <cellStyle name="Normal 7 8 4 2" xfId="5119"/>
    <cellStyle name="Normal 7 8 4 3" xfId="5120"/>
    <cellStyle name="Normal 7 8 5" xfId="5121"/>
    <cellStyle name="Normal 7 8 5 2" xfId="5122"/>
    <cellStyle name="Normal 7 8 5 3" xfId="5123"/>
    <cellStyle name="Normal 7 8 6" xfId="5124"/>
    <cellStyle name="Normal 7 8 6 2" xfId="5125"/>
    <cellStyle name="Normal 7 8 6 3" xfId="5126"/>
    <cellStyle name="Normal 7 8 7" xfId="5127"/>
    <cellStyle name="Normal 7 8 7 2" xfId="5128"/>
    <cellStyle name="Normal 7 8 7 3" xfId="5129"/>
    <cellStyle name="Normal 7 8 8" xfId="5130"/>
    <cellStyle name="Normal 7 8 8 2" xfId="5131"/>
    <cellStyle name="Normal 7 8 8 3" xfId="5132"/>
    <cellStyle name="Normal 7 8 9" xfId="5133"/>
    <cellStyle name="Normal 7 8_Outil prépa données BAL" xfId="5134"/>
    <cellStyle name="Normal 7 9" xfId="5135"/>
    <cellStyle name="Normal 7 9 10" xfId="5136"/>
    <cellStyle name="Normal 7 9 2" xfId="5137"/>
    <cellStyle name="Normal 7 9 2 2" xfId="5138"/>
    <cellStyle name="Normal 7 9 2 3" xfId="5139"/>
    <cellStyle name="Normal 7 9 3" xfId="5140"/>
    <cellStyle name="Normal 7 9 3 2" xfId="5141"/>
    <cellStyle name="Normal 7 9 3 3" xfId="5142"/>
    <cellStyle name="Normal 7 9 4" xfId="5143"/>
    <cellStyle name="Normal 7 9 4 2" xfId="5144"/>
    <cellStyle name="Normal 7 9 4 3" xfId="5145"/>
    <cellStyle name="Normal 7 9 5" xfId="5146"/>
    <cellStyle name="Normal 7 9 5 2" xfId="5147"/>
    <cellStyle name="Normal 7 9 5 3" xfId="5148"/>
    <cellStyle name="Normal 7 9 6" xfId="5149"/>
    <cellStyle name="Normal 7 9 6 2" xfId="5150"/>
    <cellStyle name="Normal 7 9 6 3" xfId="5151"/>
    <cellStyle name="Normal 7 9 7" xfId="5152"/>
    <cellStyle name="Normal 7 9 7 2" xfId="5153"/>
    <cellStyle name="Normal 7 9 7 3" xfId="5154"/>
    <cellStyle name="Normal 7 9 8" xfId="5155"/>
    <cellStyle name="Normal 7 9 8 2" xfId="5156"/>
    <cellStyle name="Normal 7 9 8 3" xfId="5157"/>
    <cellStyle name="Normal 7 9 9" xfId="5158"/>
    <cellStyle name="Normal 7 9_Outil prépa données BAL" xfId="5159"/>
    <cellStyle name="Normal 8" xfId="5160"/>
    <cellStyle name="Normal 8 10" xfId="5161"/>
    <cellStyle name="Normal 8 10 10" xfId="5162"/>
    <cellStyle name="Normal 8 10 2" xfId="5163"/>
    <cellStyle name="Normal 8 10 2 2" xfId="5164"/>
    <cellStyle name="Normal 8 10 2 3" xfId="5165"/>
    <cellStyle name="Normal 8 10 3" xfId="5166"/>
    <cellStyle name="Normal 8 10 3 2" xfId="5167"/>
    <cellStyle name="Normal 8 10 3 3" xfId="5168"/>
    <cellStyle name="Normal 8 10 4" xfId="5169"/>
    <cellStyle name="Normal 8 10 4 2" xfId="5170"/>
    <cellStyle name="Normal 8 10 4 3" xfId="5171"/>
    <cellStyle name="Normal 8 10 5" xfId="5172"/>
    <cellStyle name="Normal 8 10 5 2" xfId="5173"/>
    <cellStyle name="Normal 8 10 5 3" xfId="5174"/>
    <cellStyle name="Normal 8 10 6" xfId="5175"/>
    <cellStyle name="Normal 8 10 6 2" xfId="5176"/>
    <cellStyle name="Normal 8 10 6 3" xfId="5177"/>
    <cellStyle name="Normal 8 10 7" xfId="5178"/>
    <cellStyle name="Normal 8 10 7 2" xfId="5179"/>
    <cellStyle name="Normal 8 10 7 3" xfId="5180"/>
    <cellStyle name="Normal 8 10 8" xfId="5181"/>
    <cellStyle name="Normal 8 10 8 2" xfId="5182"/>
    <cellStyle name="Normal 8 10 8 3" xfId="5183"/>
    <cellStyle name="Normal 8 10 9" xfId="5184"/>
    <cellStyle name="Normal 8 10_Outil prépa données BAL" xfId="5185"/>
    <cellStyle name="Normal 8 11" xfId="5186"/>
    <cellStyle name="Normal 8 11 10" xfId="5187"/>
    <cellStyle name="Normal 8 11 2" xfId="5188"/>
    <cellStyle name="Normal 8 11 2 2" xfId="5189"/>
    <cellStyle name="Normal 8 11 2 3" xfId="5190"/>
    <cellStyle name="Normal 8 11 3" xfId="5191"/>
    <cellStyle name="Normal 8 11 3 2" xfId="5192"/>
    <cellStyle name="Normal 8 11 3 3" xfId="5193"/>
    <cellStyle name="Normal 8 11 4" xfId="5194"/>
    <cellStyle name="Normal 8 11 4 2" xfId="5195"/>
    <cellStyle name="Normal 8 11 4 3" xfId="5196"/>
    <cellStyle name="Normal 8 11 5" xfId="5197"/>
    <cellStyle name="Normal 8 11 5 2" xfId="5198"/>
    <cellStyle name="Normal 8 11 5 3" xfId="5199"/>
    <cellStyle name="Normal 8 11 6" xfId="5200"/>
    <cellStyle name="Normal 8 11 6 2" xfId="5201"/>
    <cellStyle name="Normal 8 11 6 3" xfId="5202"/>
    <cellStyle name="Normal 8 11 7" xfId="5203"/>
    <cellStyle name="Normal 8 11 7 2" xfId="5204"/>
    <cellStyle name="Normal 8 11 7 3" xfId="5205"/>
    <cellStyle name="Normal 8 11 8" xfId="5206"/>
    <cellStyle name="Normal 8 11 8 2" xfId="5207"/>
    <cellStyle name="Normal 8 11 8 3" xfId="5208"/>
    <cellStyle name="Normal 8 11 9" xfId="5209"/>
    <cellStyle name="Normal 8 11_Outil prépa données BAL" xfId="5210"/>
    <cellStyle name="Normal 8 12" xfId="5211"/>
    <cellStyle name="Normal 8 12 10" xfId="5212"/>
    <cellStyle name="Normal 8 12 2" xfId="5213"/>
    <cellStyle name="Normal 8 12 2 2" xfId="5214"/>
    <cellStyle name="Normal 8 12 2 3" xfId="5215"/>
    <cellStyle name="Normal 8 12 3" xfId="5216"/>
    <cellStyle name="Normal 8 12 3 2" xfId="5217"/>
    <cellStyle name="Normal 8 12 3 3" xfId="5218"/>
    <cellStyle name="Normal 8 12 4" xfId="5219"/>
    <cellStyle name="Normal 8 12 4 2" xfId="5220"/>
    <cellStyle name="Normal 8 12 4 3" xfId="5221"/>
    <cellStyle name="Normal 8 12 5" xfId="5222"/>
    <cellStyle name="Normal 8 12 5 2" xfId="5223"/>
    <cellStyle name="Normal 8 12 5 3" xfId="5224"/>
    <cellStyle name="Normal 8 12 6" xfId="5225"/>
    <cellStyle name="Normal 8 12 6 2" xfId="5226"/>
    <cellStyle name="Normal 8 12 6 3" xfId="5227"/>
    <cellStyle name="Normal 8 12 7" xfId="5228"/>
    <cellStyle name="Normal 8 12 7 2" xfId="5229"/>
    <cellStyle name="Normal 8 12 7 3" xfId="5230"/>
    <cellStyle name="Normal 8 12 8" xfId="5231"/>
    <cellStyle name="Normal 8 12 8 2" xfId="5232"/>
    <cellStyle name="Normal 8 12 8 3" xfId="5233"/>
    <cellStyle name="Normal 8 12 9" xfId="5234"/>
    <cellStyle name="Normal 8 12_Outil prépa données BAL" xfId="5235"/>
    <cellStyle name="Normal 8 13" xfId="5236"/>
    <cellStyle name="Normal 8 13 2" xfId="5237"/>
    <cellStyle name="Normal 8 13 3" xfId="5238"/>
    <cellStyle name="Normal 8 14" xfId="5239"/>
    <cellStyle name="Normal 8 14 2" xfId="5240"/>
    <cellStyle name="Normal 8 14 3" xfId="5241"/>
    <cellStyle name="Normal 8 15" xfId="5242"/>
    <cellStyle name="Normal 8 15 2" xfId="5243"/>
    <cellStyle name="Normal 8 15 3" xfId="5244"/>
    <cellStyle name="Normal 8 16" xfId="5245"/>
    <cellStyle name="Normal 8 16 2" xfId="5246"/>
    <cellStyle name="Normal 8 16 3" xfId="5247"/>
    <cellStyle name="Normal 8 17" xfId="5248"/>
    <cellStyle name="Normal 8 17 2" xfId="5249"/>
    <cellStyle name="Normal 8 17 3" xfId="5250"/>
    <cellStyle name="Normal 8 18" xfId="5251"/>
    <cellStyle name="Normal 8 18 2" xfId="5252"/>
    <cellStyle name="Normal 8 18 3" xfId="5253"/>
    <cellStyle name="Normal 8 19" xfId="5254"/>
    <cellStyle name="Normal 8 19 2" xfId="5255"/>
    <cellStyle name="Normal 8 19 3" xfId="5256"/>
    <cellStyle name="Normal 8 2" xfId="5257"/>
    <cellStyle name="Normal 8 2 10" xfId="5258"/>
    <cellStyle name="Normal 8 2 2" xfId="5259"/>
    <cellStyle name="Normal 8 2 2 2" xfId="5260"/>
    <cellStyle name="Normal 8 2 2 3" xfId="5261"/>
    <cellStyle name="Normal 8 2 3" xfId="5262"/>
    <cellStyle name="Normal 8 2 3 2" xfId="5263"/>
    <cellStyle name="Normal 8 2 3 3" xfId="5264"/>
    <cellStyle name="Normal 8 2 4" xfId="5265"/>
    <cellStyle name="Normal 8 2 4 2" xfId="5266"/>
    <cellStyle name="Normal 8 2 4 3" xfId="5267"/>
    <cellStyle name="Normal 8 2 5" xfId="5268"/>
    <cellStyle name="Normal 8 2 5 2" xfId="5269"/>
    <cellStyle name="Normal 8 2 5 3" xfId="5270"/>
    <cellStyle name="Normal 8 2 6" xfId="5271"/>
    <cellStyle name="Normal 8 2 6 2" xfId="5272"/>
    <cellStyle name="Normal 8 2 6 3" xfId="5273"/>
    <cellStyle name="Normal 8 2 7" xfId="5274"/>
    <cellStyle name="Normal 8 2 7 2" xfId="5275"/>
    <cellStyle name="Normal 8 2 7 3" xfId="5276"/>
    <cellStyle name="Normal 8 2 8" xfId="5277"/>
    <cellStyle name="Normal 8 2 8 2" xfId="5278"/>
    <cellStyle name="Normal 8 2 8 3" xfId="5279"/>
    <cellStyle name="Normal 8 2 9" xfId="5280"/>
    <cellStyle name="Normal 8 2_Outil prépa données BAL" xfId="5281"/>
    <cellStyle name="Normal 8 20" xfId="5282"/>
    <cellStyle name="Normal 8 21" xfId="5283"/>
    <cellStyle name="Normal 8 22" xfId="5284"/>
    <cellStyle name="Normal 8 23" xfId="5285"/>
    <cellStyle name="Normal 8 24" xfId="5286"/>
    <cellStyle name="Normal 8 25" xfId="5287"/>
    <cellStyle name="Normal 8 26" xfId="5288"/>
    <cellStyle name="Normal 8 27" xfId="5289"/>
    <cellStyle name="Normal 8 28" xfId="5290"/>
    <cellStyle name="Normal 8 29" xfId="5291"/>
    <cellStyle name="Normal 8 3" xfId="5292"/>
    <cellStyle name="Normal 8 3 10" xfId="5293"/>
    <cellStyle name="Normal 8 3 2" xfId="5294"/>
    <cellStyle name="Normal 8 3 2 2" xfId="5295"/>
    <cellStyle name="Normal 8 3 2 3" xfId="5296"/>
    <cellStyle name="Normal 8 3 3" xfId="5297"/>
    <cellStyle name="Normal 8 3 3 2" xfId="5298"/>
    <cellStyle name="Normal 8 3 3 3" xfId="5299"/>
    <cellStyle name="Normal 8 3 4" xfId="5300"/>
    <cellStyle name="Normal 8 3 4 2" xfId="5301"/>
    <cellStyle name="Normal 8 3 4 3" xfId="5302"/>
    <cellStyle name="Normal 8 3 5" xfId="5303"/>
    <cellStyle name="Normal 8 3 5 2" xfId="5304"/>
    <cellStyle name="Normal 8 3 5 3" xfId="5305"/>
    <cellStyle name="Normal 8 3 6" xfId="5306"/>
    <cellStyle name="Normal 8 3 6 2" xfId="5307"/>
    <cellStyle name="Normal 8 3 6 3" xfId="5308"/>
    <cellStyle name="Normal 8 3 7" xfId="5309"/>
    <cellStyle name="Normal 8 3 7 2" xfId="5310"/>
    <cellStyle name="Normal 8 3 7 3" xfId="5311"/>
    <cellStyle name="Normal 8 3 8" xfId="5312"/>
    <cellStyle name="Normal 8 3 8 2" xfId="5313"/>
    <cellStyle name="Normal 8 3 8 3" xfId="5314"/>
    <cellStyle name="Normal 8 3 9" xfId="5315"/>
    <cellStyle name="Normal 8 3_Outil prépa données BAL" xfId="5316"/>
    <cellStyle name="Normal 8 30" xfId="5317"/>
    <cellStyle name="Normal 8 31" xfId="5318"/>
    <cellStyle name="Normal 8 32" xfId="5319"/>
    <cellStyle name="Normal 8 33" xfId="5320"/>
    <cellStyle name="Normal 8 34" xfId="5321"/>
    <cellStyle name="Normal 8 35" xfId="5322"/>
    <cellStyle name="Normal 8 36" xfId="5323"/>
    <cellStyle name="Normal 8 37" xfId="5324"/>
    <cellStyle name="Normal 8 38" xfId="5325"/>
    <cellStyle name="Normal 8 39" xfId="5326"/>
    <cellStyle name="Normal 8 4" xfId="5327"/>
    <cellStyle name="Normal 8 4 10" xfId="5328"/>
    <cellStyle name="Normal 8 4 2" xfId="5329"/>
    <cellStyle name="Normal 8 4 2 2" xfId="5330"/>
    <cellStyle name="Normal 8 4 2 3" xfId="5331"/>
    <cellStyle name="Normal 8 4 3" xfId="5332"/>
    <cellStyle name="Normal 8 4 3 2" xfId="5333"/>
    <cellStyle name="Normal 8 4 3 3" xfId="5334"/>
    <cellStyle name="Normal 8 4 4" xfId="5335"/>
    <cellStyle name="Normal 8 4 4 2" xfId="5336"/>
    <cellStyle name="Normal 8 4 4 3" xfId="5337"/>
    <cellStyle name="Normal 8 4 5" xfId="5338"/>
    <cellStyle name="Normal 8 4 5 2" xfId="5339"/>
    <cellStyle name="Normal 8 4 5 3" xfId="5340"/>
    <cellStyle name="Normal 8 4 6" xfId="5341"/>
    <cellStyle name="Normal 8 4 6 2" xfId="5342"/>
    <cellStyle name="Normal 8 4 6 3" xfId="5343"/>
    <cellStyle name="Normal 8 4 7" xfId="5344"/>
    <cellStyle name="Normal 8 4 7 2" xfId="5345"/>
    <cellStyle name="Normal 8 4 7 3" xfId="5346"/>
    <cellStyle name="Normal 8 4 8" xfId="5347"/>
    <cellStyle name="Normal 8 4 8 2" xfId="5348"/>
    <cellStyle name="Normal 8 4 8 3" xfId="5349"/>
    <cellStyle name="Normal 8 4 9" xfId="5350"/>
    <cellStyle name="Normal 8 4_Outil prépa données BAL" xfId="5351"/>
    <cellStyle name="Normal 8 40" xfId="5352"/>
    <cellStyle name="Normal 8 41" xfId="5353"/>
    <cellStyle name="Normal 8 42" xfId="5354"/>
    <cellStyle name="Normal 8 5" xfId="5355"/>
    <cellStyle name="Normal 8 5 10" xfId="5356"/>
    <cellStyle name="Normal 8 5 2" xfId="5357"/>
    <cellStyle name="Normal 8 5 2 2" xfId="5358"/>
    <cellStyle name="Normal 8 5 2 3" xfId="5359"/>
    <cellStyle name="Normal 8 5 3" xfId="5360"/>
    <cellStyle name="Normal 8 5 3 2" xfId="5361"/>
    <cellStyle name="Normal 8 5 3 3" xfId="5362"/>
    <cellStyle name="Normal 8 5 4" xfId="5363"/>
    <cellStyle name="Normal 8 5 4 2" xfId="5364"/>
    <cellStyle name="Normal 8 5 4 3" xfId="5365"/>
    <cellStyle name="Normal 8 5 5" xfId="5366"/>
    <cellStyle name="Normal 8 5 5 2" xfId="5367"/>
    <cellStyle name="Normal 8 5 5 3" xfId="5368"/>
    <cellStyle name="Normal 8 5 6" xfId="5369"/>
    <cellStyle name="Normal 8 5 6 2" xfId="5370"/>
    <cellStyle name="Normal 8 5 6 3" xfId="5371"/>
    <cellStyle name="Normal 8 5 7" xfId="5372"/>
    <cellStyle name="Normal 8 5 7 2" xfId="5373"/>
    <cellStyle name="Normal 8 5 7 3" xfId="5374"/>
    <cellStyle name="Normal 8 5 8" xfId="5375"/>
    <cellStyle name="Normal 8 5 8 2" xfId="5376"/>
    <cellStyle name="Normal 8 5 8 3" xfId="5377"/>
    <cellStyle name="Normal 8 5 9" xfId="5378"/>
    <cellStyle name="Normal 8 5_Outil prépa données BAL" xfId="5379"/>
    <cellStyle name="Normal 8 6" xfId="5380"/>
    <cellStyle name="Normal 8 6 10" xfId="5381"/>
    <cellStyle name="Normal 8 6 2" xfId="5382"/>
    <cellStyle name="Normal 8 6 2 2" xfId="5383"/>
    <cellStyle name="Normal 8 6 2 3" xfId="5384"/>
    <cellStyle name="Normal 8 6 3" xfId="5385"/>
    <cellStyle name="Normal 8 6 3 2" xfId="5386"/>
    <cellStyle name="Normal 8 6 3 3" xfId="5387"/>
    <cellStyle name="Normal 8 6 4" xfId="5388"/>
    <cellStyle name="Normal 8 6 4 2" xfId="5389"/>
    <cellStyle name="Normal 8 6 4 3" xfId="5390"/>
    <cellStyle name="Normal 8 6 5" xfId="5391"/>
    <cellStyle name="Normal 8 6 5 2" xfId="5392"/>
    <cellStyle name="Normal 8 6 5 3" xfId="5393"/>
    <cellStyle name="Normal 8 6 6" xfId="5394"/>
    <cellStyle name="Normal 8 6 6 2" xfId="5395"/>
    <cellStyle name="Normal 8 6 6 3" xfId="5396"/>
    <cellStyle name="Normal 8 6 7" xfId="5397"/>
    <cellStyle name="Normal 8 6 7 2" xfId="5398"/>
    <cellStyle name="Normal 8 6 7 3" xfId="5399"/>
    <cellStyle name="Normal 8 6 8" xfId="5400"/>
    <cellStyle name="Normal 8 6 8 2" xfId="5401"/>
    <cellStyle name="Normal 8 6 8 3" xfId="5402"/>
    <cellStyle name="Normal 8 6 9" xfId="5403"/>
    <cellStyle name="Normal 8 6_Outil prépa données BAL" xfId="5404"/>
    <cellStyle name="Normal 8 7" xfId="5405"/>
    <cellStyle name="Normal 8 7 10" xfId="5406"/>
    <cellStyle name="Normal 8 7 2" xfId="5407"/>
    <cellStyle name="Normal 8 7 2 2" xfId="5408"/>
    <cellStyle name="Normal 8 7 2 3" xfId="5409"/>
    <cellStyle name="Normal 8 7 3" xfId="5410"/>
    <cellStyle name="Normal 8 7 3 2" xfId="5411"/>
    <cellStyle name="Normal 8 7 3 3" xfId="5412"/>
    <cellStyle name="Normal 8 7 4" xfId="5413"/>
    <cellStyle name="Normal 8 7 4 2" xfId="5414"/>
    <cellStyle name="Normal 8 7 4 3" xfId="5415"/>
    <cellStyle name="Normal 8 7 5" xfId="5416"/>
    <cellStyle name="Normal 8 7 5 2" xfId="5417"/>
    <cellStyle name="Normal 8 7 5 3" xfId="5418"/>
    <cellStyle name="Normal 8 7 6" xfId="5419"/>
    <cellStyle name="Normal 8 7 6 2" xfId="5420"/>
    <cellStyle name="Normal 8 7 6 3" xfId="5421"/>
    <cellStyle name="Normal 8 7 7" xfId="5422"/>
    <cellStyle name="Normal 8 7 7 2" xfId="5423"/>
    <cellStyle name="Normal 8 7 7 3" xfId="5424"/>
    <cellStyle name="Normal 8 7 8" xfId="5425"/>
    <cellStyle name="Normal 8 7 8 2" xfId="5426"/>
    <cellStyle name="Normal 8 7 8 3" xfId="5427"/>
    <cellStyle name="Normal 8 7 9" xfId="5428"/>
    <cellStyle name="Normal 8 7_Outil prépa données BAL" xfId="5429"/>
    <cellStyle name="Normal 8 8" xfId="5430"/>
    <cellStyle name="Normal 8 8 10" xfId="5431"/>
    <cellStyle name="Normal 8 8 2" xfId="5432"/>
    <cellStyle name="Normal 8 8 2 2" xfId="5433"/>
    <cellStyle name="Normal 8 8 2 3" xfId="5434"/>
    <cellStyle name="Normal 8 8 3" xfId="5435"/>
    <cellStyle name="Normal 8 8 3 2" xfId="5436"/>
    <cellStyle name="Normal 8 8 3 3" xfId="5437"/>
    <cellStyle name="Normal 8 8 4" xfId="5438"/>
    <cellStyle name="Normal 8 8 4 2" xfId="5439"/>
    <cellStyle name="Normal 8 8 4 3" xfId="5440"/>
    <cellStyle name="Normal 8 8 5" xfId="5441"/>
    <cellStyle name="Normal 8 8 5 2" xfId="5442"/>
    <cellStyle name="Normal 8 8 5 3" xfId="5443"/>
    <cellStyle name="Normal 8 8 6" xfId="5444"/>
    <cellStyle name="Normal 8 8 6 2" xfId="5445"/>
    <cellStyle name="Normal 8 8 6 3" xfId="5446"/>
    <cellStyle name="Normal 8 8 7" xfId="5447"/>
    <cellStyle name="Normal 8 8 7 2" xfId="5448"/>
    <cellStyle name="Normal 8 8 7 3" xfId="5449"/>
    <cellStyle name="Normal 8 8 8" xfId="5450"/>
    <cellStyle name="Normal 8 8 8 2" xfId="5451"/>
    <cellStyle name="Normal 8 8 8 3" xfId="5452"/>
    <cellStyle name="Normal 8 8 9" xfId="5453"/>
    <cellStyle name="Normal 8 8_Outil prépa données BAL" xfId="5454"/>
    <cellStyle name="Normal 8 9" xfId="5455"/>
    <cellStyle name="Normal 8 9 10" xfId="5456"/>
    <cellStyle name="Normal 8 9 2" xfId="5457"/>
    <cellStyle name="Normal 8 9 2 2" xfId="5458"/>
    <cellStyle name="Normal 8 9 2 3" xfId="5459"/>
    <cellStyle name="Normal 8 9 3" xfId="5460"/>
    <cellStyle name="Normal 8 9 3 2" xfId="5461"/>
    <cellStyle name="Normal 8 9 3 3" xfId="5462"/>
    <cellStyle name="Normal 8 9 4" xfId="5463"/>
    <cellStyle name="Normal 8 9 4 2" xfId="5464"/>
    <cellStyle name="Normal 8 9 4 3" xfId="5465"/>
    <cellStyle name="Normal 8 9 5" xfId="5466"/>
    <cellStyle name="Normal 8 9 5 2" xfId="5467"/>
    <cellStyle name="Normal 8 9 5 3" xfId="5468"/>
    <cellStyle name="Normal 8 9 6" xfId="5469"/>
    <cellStyle name="Normal 8 9 6 2" xfId="5470"/>
    <cellStyle name="Normal 8 9 6 3" xfId="5471"/>
    <cellStyle name="Normal 8 9 7" xfId="5472"/>
    <cellStyle name="Normal 8 9 7 2" xfId="5473"/>
    <cellStyle name="Normal 8 9 7 3" xfId="5474"/>
    <cellStyle name="Normal 8 9 8" xfId="5475"/>
    <cellStyle name="Normal 8 9 8 2" xfId="5476"/>
    <cellStyle name="Normal 8 9 8 3" xfId="5477"/>
    <cellStyle name="Normal 8 9 9" xfId="5478"/>
    <cellStyle name="Normal 8 9_Outil prépa données BAL" xfId="5479"/>
    <cellStyle name="Normal 9" xfId="5480"/>
    <cellStyle name="Normal 9 2" xfId="5481"/>
    <cellStyle name="Normal 9 2 10" xfId="5482"/>
    <cellStyle name="Normal 9 2 2" xfId="5483"/>
    <cellStyle name="Normal 9 2 2 2" xfId="5484"/>
    <cellStyle name="Normal 9 2 2 3" xfId="5485"/>
    <cellStyle name="Normal 9 2 3" xfId="5486"/>
    <cellStyle name="Normal 9 2 3 2" xfId="5487"/>
    <cellStyle name="Normal 9 2 3 3" xfId="5488"/>
    <cellStyle name="Normal 9 2 4" xfId="5489"/>
    <cellStyle name="Normal 9 2 4 2" xfId="5490"/>
    <cellStyle name="Normal 9 2 4 3" xfId="5491"/>
    <cellStyle name="Normal 9 2 5" xfId="5492"/>
    <cellStyle name="Normal 9 2 5 2" xfId="5493"/>
    <cellStyle name="Normal 9 2 5 3" xfId="5494"/>
    <cellStyle name="Normal 9 2 6" xfId="5495"/>
    <cellStyle name="Normal 9 2 6 2" xfId="5496"/>
    <cellStyle name="Normal 9 2 6 3" xfId="5497"/>
    <cellStyle name="Normal 9 2 7" xfId="5498"/>
    <cellStyle name="Normal 9 2 7 2" xfId="5499"/>
    <cellStyle name="Normal 9 2 7 3" xfId="5500"/>
    <cellStyle name="Normal 9 2 8" xfId="5501"/>
    <cellStyle name="Normal 9 2 8 2" xfId="5502"/>
    <cellStyle name="Normal 9 2 8 3" xfId="5503"/>
    <cellStyle name="Normal 9 2 9" xfId="5504"/>
    <cellStyle name="Normal 9 2_Outil prépa données BAL" xfId="5505"/>
    <cellStyle name="Normal 9 3" xfId="5506"/>
    <cellStyle name="Normal 9 3 10" xfId="5507"/>
    <cellStyle name="Normal 9 3 2" xfId="5508"/>
    <cellStyle name="Normal 9 3 2 2" xfId="5509"/>
    <cellStyle name="Normal 9 3 2 3" xfId="5510"/>
    <cellStyle name="Normal 9 3 3" xfId="5511"/>
    <cellStyle name="Normal 9 3 3 2" xfId="5512"/>
    <cellStyle name="Normal 9 3 3 3" xfId="5513"/>
    <cellStyle name="Normal 9 3 4" xfId="5514"/>
    <cellStyle name="Normal 9 3 4 2" xfId="5515"/>
    <cellStyle name="Normal 9 3 4 3" xfId="5516"/>
    <cellStyle name="Normal 9 3 5" xfId="5517"/>
    <cellStyle name="Normal 9 3 5 2" xfId="5518"/>
    <cellStyle name="Normal 9 3 5 3" xfId="5519"/>
    <cellStyle name="Normal 9 3 6" xfId="5520"/>
    <cellStyle name="Normal 9 3 6 2" xfId="5521"/>
    <cellStyle name="Normal 9 3 6 3" xfId="5522"/>
    <cellStyle name="Normal 9 3 7" xfId="5523"/>
    <cellStyle name="Normal 9 3 7 2" xfId="5524"/>
    <cellStyle name="Normal 9 3 7 3" xfId="5525"/>
    <cellStyle name="Normal 9 3 8" xfId="5526"/>
    <cellStyle name="Normal 9 3 8 2" xfId="5527"/>
    <cellStyle name="Normal 9 3 8 3" xfId="5528"/>
    <cellStyle name="Normal 9 3 9" xfId="5529"/>
    <cellStyle name="Normal 9 3_Outil prépa données BAL" xfId="5530"/>
    <cellStyle name="Normal 9 4" xfId="5531"/>
    <cellStyle name="Normal 9 4 2" xfId="5532"/>
    <cellStyle name="Normal 9 4 3" xfId="5533"/>
    <cellStyle name="Normal 9 5" xfId="5534"/>
    <cellStyle name="Normal 9 5 2" xfId="5535"/>
    <cellStyle name="Normal 9 5 3" xfId="5536"/>
    <cellStyle name="Normal 9 6" xfId="5537"/>
    <cellStyle name="Normal 9 6 2" xfId="5538"/>
    <cellStyle name="Normal 9 6 3" xfId="5539"/>
    <cellStyle name="Normal grey" xfId="5540"/>
    <cellStyle name="Normal grey 2" xfId="5541"/>
    <cellStyle name="Normal grey 3" xfId="5542"/>
    <cellStyle name="Normal grey i" xfId="5543"/>
    <cellStyle name="Normal yellow" xfId="5544"/>
    <cellStyle name="Normal yellow 2" xfId="5545"/>
    <cellStyle name="Normal yellow 3" xfId="5546"/>
    <cellStyle name="Normal yellow i" xfId="5547"/>
    <cellStyle name="Normale_1320 NX" xfId="5548"/>
    <cellStyle name="NormalGB" xfId="5549"/>
    <cellStyle name="NormalHelv" xfId="5550"/>
    <cellStyle name="normální_Nokia98 bez NMT" xfId="5551"/>
    <cellStyle name="Normalny_01- NSS_FWA_22_12_2004" xfId="5552"/>
    <cellStyle name="NOT" xfId="5553"/>
    <cellStyle name="Note" xfId="5554"/>
    <cellStyle name="Note 2" xfId="5555"/>
    <cellStyle name="Notes" xfId="5556"/>
    <cellStyle name="Notiz" xfId="5557"/>
    <cellStyle name="Notiz 2" xfId="5558"/>
    <cellStyle name="number" xfId="5559"/>
    <cellStyle name="Numerique" xfId="5560"/>
    <cellStyle name="NumeriqueSans0" xfId="5561"/>
    <cellStyle name="N葯Б" xfId="5562"/>
    <cellStyle name="Objectif" xfId="5563"/>
    <cellStyle name="Objectif€" xfId="5564"/>
    <cellStyle name="ObjectifMois" xfId="5565"/>
    <cellStyle name="Obsolete" xfId="5566"/>
    <cellStyle name="Œ…‹æØ‚è [0.00]_laroux" xfId="5567"/>
    <cellStyle name="Œ…‹æØ‚è_laroux" xfId="5568"/>
    <cellStyle name="Ôèíàíñîâûé [0]_PERSONAL" xfId="5569"/>
    <cellStyle name="Ôèíàíñîâûé_PERSONAL" xfId="5570"/>
    <cellStyle name="Onedec" xfId="5571"/>
    <cellStyle name="One-Decimal" xfId="5572"/>
    <cellStyle name="One-Decimal 2" xfId="5573"/>
    <cellStyle name="One-Decimal 3" xfId="5574"/>
    <cellStyle name="Otsikko" xfId="5575"/>
    <cellStyle name="Otsikko 2" xfId="5576"/>
    <cellStyle name="Otsikko 3" xfId="5577"/>
    <cellStyle name="Otsikko i" xfId="5578"/>
    <cellStyle name="Otsikko_065 Nokia 3G Price List v2-5_OSS_11-10-01" xfId="5579"/>
    <cellStyle name="Out_range" xfId="5580"/>
    <cellStyle name="Output" xfId="5581"/>
    <cellStyle name="Output 2" xfId="5582"/>
    <cellStyle name="Output Amounts" xfId="5583"/>
    <cellStyle name="Output Column Headings" xfId="5584"/>
    <cellStyle name="Output Line Items" xfId="5585"/>
    <cellStyle name="Output Report Heading" xfId="5586"/>
    <cellStyle name="Output Report Title" xfId="5587"/>
    <cellStyle name="Output_&quot;SE&quot; TCO" xfId="5588"/>
    <cellStyle name="Output-parametri" xfId="5589"/>
    <cellStyle name="Output-parametri [00]" xfId="5590"/>
    <cellStyle name="Output-parametri [00] 2" xfId="5591"/>
    <cellStyle name="Output-parametri [00] 3" xfId="5592"/>
    <cellStyle name="Output-parametri 10" xfId="5593"/>
    <cellStyle name="Output-parametri 11" xfId="5594"/>
    <cellStyle name="Output-parametri 12" xfId="5595"/>
    <cellStyle name="Output-parametri 2" xfId="5596"/>
    <cellStyle name="Output-parametri 3" xfId="5597"/>
    <cellStyle name="Output-parametri 4" xfId="5598"/>
    <cellStyle name="Output-parametri 5" xfId="5599"/>
    <cellStyle name="Output-parametri 6" xfId="5600"/>
    <cellStyle name="Output-parametri 7" xfId="5601"/>
    <cellStyle name="Output-parametri 8" xfId="5602"/>
    <cellStyle name="Output-parametri 9" xfId="5603"/>
    <cellStyle name="Output-parametri i" xfId="5604"/>
    <cellStyle name="Output-rivinumero" xfId="5605"/>
    <cellStyle name="Output-rivinumero 2" xfId="5606"/>
    <cellStyle name="Output-rivinumero 3" xfId="5607"/>
    <cellStyle name="Output-tausta" xfId="5608"/>
    <cellStyle name="OverHead" xfId="5609"/>
    <cellStyle name="OverHead 2" xfId="5610"/>
    <cellStyle name="OverHead 3" xfId="5611"/>
    <cellStyle name="Overskrift" xfId="5612"/>
    <cellStyle name="P&amp;L Numbers" xfId="5613"/>
    <cellStyle name="Page Heading" xfId="5614"/>
    <cellStyle name="Page Heading Large" xfId="5615"/>
    <cellStyle name="Page Heading Small" xfId="5616"/>
    <cellStyle name="Page Heading_01 - Home" xfId="5617"/>
    <cellStyle name="Page Number" xfId="5618"/>
    <cellStyle name="ParaBirimi_ANTEN DİREKLERİ AĞIRLIKLARI" xfId="5619"/>
    <cellStyle name="pb_page_heading_LS" xfId="5620"/>
    <cellStyle name="pc1" xfId="5621"/>
    <cellStyle name="pcent" xfId="5622"/>
    <cellStyle name="pct_sub" xfId="5623"/>
    <cellStyle name="per.style" xfId="5624"/>
    <cellStyle name="Percent" xfId="5625"/>
    <cellStyle name="Percent []" xfId="5626"/>
    <cellStyle name="Percent [] 2" xfId="5627"/>
    <cellStyle name="Percent [] 3" xfId="5628"/>
    <cellStyle name="Percent [] yht" xfId="5629"/>
    <cellStyle name="Percent [] yht i" xfId="5630"/>
    <cellStyle name="Percent [] yht_065 Nokia 3G Price List v2-5_OSS_11-10-01" xfId="5631"/>
    <cellStyle name="Percent []i" xfId="5632"/>
    <cellStyle name="Percent [0%]" xfId="5633"/>
    <cellStyle name="Percent [0.00%]" xfId="5634"/>
    <cellStyle name="Percent [0]" xfId="5635"/>
    <cellStyle name="Percent [00]" xfId="5636"/>
    <cellStyle name="Percent [00] 2" xfId="5637"/>
    <cellStyle name="Percent [00] 3" xfId="5638"/>
    <cellStyle name="Percent [00] yht" xfId="5639"/>
    <cellStyle name="Percent [00] yht i" xfId="5640"/>
    <cellStyle name="Percent [00] yht_065 Nokia 3G Price List v2-5_OSS_11-10-01" xfId="5641"/>
    <cellStyle name="Percent [00]_2008 02 06 HWS depl v01" xfId="5642"/>
    <cellStyle name="Percent [00]i" xfId="5643"/>
    <cellStyle name="Percent [1]" xfId="5644"/>
    <cellStyle name="Percent [2]" xfId="5645"/>
    <cellStyle name="Percent 2" xfId="5646"/>
    <cellStyle name="Percent Hard" xfId="5647"/>
    <cellStyle name="Percent_Analysis for Presentation" xfId="5648"/>
    <cellStyle name="percentage" xfId="5649"/>
    <cellStyle name="PercentHv10R" xfId="5650"/>
    <cellStyle name="PercentHv9" xfId="5651"/>
    <cellStyle name="PercentLt8" xfId="5652"/>
    <cellStyle name="PercentLt9" xfId="5653"/>
    <cellStyle name="PercentMd10R" xfId="5654"/>
    <cellStyle name="PercentMd8" xfId="5655"/>
    <cellStyle name="PercentMd9" xfId="5656"/>
    <cellStyle name="Perlong" xfId="5657"/>
    <cellStyle name="Personnalisé" xfId="5658"/>
    <cellStyle name="PLAN1" xfId="5659"/>
    <cellStyle name="Planned" xfId="5660"/>
    <cellStyle name="Plus" xfId="5661"/>
    <cellStyle name="Porcentaje" xfId="5662"/>
    <cellStyle name="port" xfId="5663"/>
    <cellStyle name="Pounds" xfId="5664"/>
    <cellStyle name="Pounds (0)" xfId="5665"/>
    <cellStyle name="Pounds_01 - Home" xfId="5666"/>
    <cellStyle name="pourcent" xfId="5667"/>
    <cellStyle name="Pourcentage 2" xfId="5668"/>
    <cellStyle name="Pourcentage 3" xfId="5669"/>
    <cellStyle name="Pourcentage2dec" xfId="5670"/>
    <cellStyle name="Prefilled" xfId="5671"/>
    <cellStyle name="Prefilled 2" xfId="5672"/>
    <cellStyle name="Prefilled 3" xfId="5673"/>
    <cellStyle name="PrePop Currency (0)" xfId="5674"/>
    <cellStyle name="PrePop Currency (2)" xfId="5675"/>
    <cellStyle name="PrePop Units (0)" xfId="5676"/>
    <cellStyle name="PrePop Units (1)" xfId="5677"/>
    <cellStyle name="PrePop Units (2)" xfId="5678"/>
    <cellStyle name="PriceHv10" xfId="5679"/>
    <cellStyle name="PriceHv9" xfId="5680"/>
    <cellStyle name="PriceLt8" xfId="5681"/>
    <cellStyle name="PriceLt9" xfId="5682"/>
    <cellStyle name="PriceMd10" xfId="5683"/>
    <cellStyle name="PriceMd8" xfId="5684"/>
    <cellStyle name="PriceMd9" xfId="5685"/>
    <cellStyle name="Primary" xfId="5686"/>
    <cellStyle name="Primary %" xfId="5687"/>
    <cellStyle name="Private" xfId="5688"/>
    <cellStyle name="Private 2" xfId="5689"/>
    <cellStyle name="Private 3" xfId="5690"/>
    <cellStyle name="Private1" xfId="5691"/>
    <cellStyle name="Problem Var" xfId="5692"/>
    <cellStyle name="Product Sub-Headng" xfId="5693"/>
    <cellStyle name="projet" xfId="5694"/>
    <cellStyle name="ProjName" xfId="5695"/>
    <cellStyle name="PropGenCurrencyFormat" xfId="5696"/>
    <cellStyle name="Protected" xfId="5697"/>
    <cellStyle name="Prozent_Anadat" xfId="5698"/>
    <cellStyle name="PSChar" xfId="5699"/>
    <cellStyle name="PSDate" xfId="5700"/>
    <cellStyle name="PSDec" xfId="5701"/>
    <cellStyle name="PSHeading" xfId="5702"/>
    <cellStyle name="PSInt" xfId="5703"/>
    <cellStyle name="PSSpacer" xfId="5704"/>
    <cellStyle name="Qté calculées" xfId="5705"/>
    <cellStyle name="Qté calculées 2" xfId="5706"/>
    <cellStyle name="Qté calculées 3" xfId="5707"/>
    <cellStyle name="QTé entrées" xfId="5708"/>
    <cellStyle name="Quantity" xfId="5709"/>
    <cellStyle name="Quantity 2" xfId="5710"/>
    <cellStyle name="Quantity 3" xfId="5711"/>
    <cellStyle name="question" xfId="5712"/>
    <cellStyle name="Rack_kit" xfId="5713"/>
    <cellStyle name="Red" xfId="5714"/>
    <cellStyle name="regstoresfromspecstores" xfId="5715"/>
    <cellStyle name="Released" xfId="5716"/>
    <cellStyle name="Released 2" xfId="5717"/>
    <cellStyle name="Released 3" xfId="5718"/>
    <cellStyle name="ResCalc" xfId="5719"/>
    <cellStyle name="results" xfId="5720"/>
    <cellStyle name="Results % 3 dp" xfId="5721"/>
    <cellStyle name="results 10" xfId="5722"/>
    <cellStyle name="results 11" xfId="5723"/>
    <cellStyle name="results 12" xfId="5724"/>
    <cellStyle name="results 2" xfId="5725"/>
    <cellStyle name="results 3" xfId="5726"/>
    <cellStyle name="Results 3 dp" xfId="5727"/>
    <cellStyle name="results 4" xfId="5728"/>
    <cellStyle name="results 5" xfId="5729"/>
    <cellStyle name="results 6" xfId="5730"/>
    <cellStyle name="results 7" xfId="5731"/>
    <cellStyle name="results 8" xfId="5732"/>
    <cellStyle name="results 9" xfId="5733"/>
    <cellStyle name="results_01 - Home" xfId="5734"/>
    <cellStyle name="Reverse" xfId="5735"/>
    <cellStyle name="ReverseDate" xfId="5736"/>
    <cellStyle name="RevList" xfId="5737"/>
    <cellStyle name="Right" xfId="5738"/>
    <cellStyle name="Rivinumero" xfId="5739"/>
    <cellStyle name="Riviselite" xfId="5740"/>
    <cellStyle name="Riviselite i" xfId="5741"/>
    <cellStyle name="Riviselite_065 Nokia 3G Price List v2-5_OSS_11-10-01" xfId="5742"/>
    <cellStyle name="RM" xfId="5743"/>
    <cellStyle name="Row and Column Total" xfId="5744"/>
    <cellStyle name="Row Heading" xfId="5745"/>
    <cellStyle name="Row Heading (No Wrap)" xfId="5746"/>
    <cellStyle name="Row Headings" xfId="5747"/>
    <cellStyle name="Row Ignore" xfId="5748"/>
    <cellStyle name="Row Title 1" xfId="5749"/>
    <cellStyle name="Row Title 2" xfId="5750"/>
    <cellStyle name="Row Title 3" xfId="5751"/>
    <cellStyle name="Row Total" xfId="5752"/>
    <cellStyle name="Salomon Logo" xfId="5753"/>
    <cellStyle name="SAPBEXaggData" xfId="5754"/>
    <cellStyle name="SAPBEXaggData 2" xfId="5755"/>
    <cellStyle name="SAPBEXaggDataEmph" xfId="5756"/>
    <cellStyle name="SAPBEXaggDataEmph 2" xfId="5757"/>
    <cellStyle name="SAPBEXaggItem" xfId="5758"/>
    <cellStyle name="SAPBEXaggItem 2" xfId="5759"/>
    <cellStyle name="SAPBEXaggItemX" xfId="5760"/>
    <cellStyle name="SAPBEXaggItemX 2" xfId="5761"/>
    <cellStyle name="SAPBEXchaText" xfId="5762"/>
    <cellStyle name="SAPBEXexcBad7" xfId="5763"/>
    <cellStyle name="SAPBEXexcBad7 2" xfId="5764"/>
    <cellStyle name="SAPBEXexcBad8" xfId="5765"/>
    <cellStyle name="SAPBEXexcBad8 2" xfId="5766"/>
    <cellStyle name="SAPBEXexcBad9" xfId="5767"/>
    <cellStyle name="SAPBEXexcBad9 2" xfId="5768"/>
    <cellStyle name="SAPBEXexcCritical4" xfId="5769"/>
    <cellStyle name="SAPBEXexcCritical4 2" xfId="5770"/>
    <cellStyle name="SAPBEXexcCritical5" xfId="5771"/>
    <cellStyle name="SAPBEXexcCritical5 2" xfId="5772"/>
    <cellStyle name="SAPBEXexcCritical6" xfId="5773"/>
    <cellStyle name="SAPBEXexcCritical6 2" xfId="5774"/>
    <cellStyle name="SAPBEXexcGood1" xfId="5775"/>
    <cellStyle name="SAPBEXexcGood1 2" xfId="5776"/>
    <cellStyle name="SAPBEXexcGood2" xfId="5777"/>
    <cellStyle name="SAPBEXexcGood2 2" xfId="5778"/>
    <cellStyle name="SAPBEXexcGood3" xfId="5779"/>
    <cellStyle name="SAPBEXexcGood3 2" xfId="5780"/>
    <cellStyle name="SAPBEXfilterDrill" xfId="5781"/>
    <cellStyle name="SAPBEXfilterItem" xfId="5782"/>
    <cellStyle name="SAPBEXfilterText" xfId="5783"/>
    <cellStyle name="SAPBEXformats" xfId="5784"/>
    <cellStyle name="SAPBEXformats 2" xfId="5785"/>
    <cellStyle name="SAPBEXheaderItem" xfId="5786"/>
    <cellStyle name="SAPBEXheaderText" xfId="5787"/>
    <cellStyle name="SAPBEXHLevel0" xfId="5788"/>
    <cellStyle name="SAPBEXHLevel0 2" xfId="5789"/>
    <cellStyle name="SAPBEXHLevel0X" xfId="5790"/>
    <cellStyle name="SAPBEXHLevel0X 2" xfId="5791"/>
    <cellStyle name="SAPBEXHLevel1" xfId="5792"/>
    <cellStyle name="SAPBEXHLevel1 2" xfId="5793"/>
    <cellStyle name="SAPBEXHLevel1X" xfId="5794"/>
    <cellStyle name="SAPBEXHLevel1X 2" xfId="5795"/>
    <cellStyle name="SAPBEXHLevel2" xfId="5796"/>
    <cellStyle name="SAPBEXHLevel2 2" xfId="5797"/>
    <cellStyle name="SAPBEXHLevel2X" xfId="5798"/>
    <cellStyle name="SAPBEXHLevel2X 2" xfId="5799"/>
    <cellStyle name="SAPBEXHLevel3" xfId="5800"/>
    <cellStyle name="SAPBEXHLevel3 2" xfId="5801"/>
    <cellStyle name="SAPBEXHLevel3X" xfId="5802"/>
    <cellStyle name="SAPBEXHLevel3X 2" xfId="5803"/>
    <cellStyle name="SAPBEXresData" xfId="5804"/>
    <cellStyle name="SAPBEXresData 2" xfId="5805"/>
    <cellStyle name="SAPBEXresDataEmph" xfId="5806"/>
    <cellStyle name="SAPBEXresDataEmph 2" xfId="5807"/>
    <cellStyle name="SAPBEXresItem" xfId="5808"/>
    <cellStyle name="SAPBEXresItem 2" xfId="5809"/>
    <cellStyle name="SAPBEXresItemX" xfId="5810"/>
    <cellStyle name="SAPBEXresItemX 2" xfId="5811"/>
    <cellStyle name="SAPBEXstdData" xfId="5812"/>
    <cellStyle name="SAPBEXstdData 2" xfId="5813"/>
    <cellStyle name="SAPBEXstdDataEmph" xfId="5814"/>
    <cellStyle name="SAPBEXstdDataEmph 2" xfId="5815"/>
    <cellStyle name="SAPBEXstdItem" xfId="5816"/>
    <cellStyle name="SAPBEXstdItem 2" xfId="5817"/>
    <cellStyle name="SAPBEXstdItemX" xfId="5818"/>
    <cellStyle name="SAPBEXstdItemX 2" xfId="5819"/>
    <cellStyle name="SAPBEXtitle" xfId="5820"/>
    <cellStyle name="SAPBEXtitle 2" xfId="5821"/>
    <cellStyle name="SAPBEXundefined" xfId="5822"/>
    <cellStyle name="SAPBEXundefined 2" xfId="5823"/>
    <cellStyle name="Satisfaisant 2" xfId="5824"/>
    <cellStyle name="Satisfaisant 2 2" xfId="5825"/>
    <cellStyle name="Satisfaisant 2 2 2" xfId="5826"/>
    <cellStyle name="Satisfaisant 3" xfId="5827"/>
    <cellStyle name="Satisfaisant 3 2" xfId="5828"/>
    <cellStyle name="Schlecht" xfId="5829"/>
    <cellStyle name="Secondary" xfId="5830"/>
    <cellStyle name="Secondary %" xfId="5831"/>
    <cellStyle name="Section name" xfId="5832"/>
    <cellStyle name="Section Title" xfId="5833"/>
    <cellStyle name="Sensitivity" xfId="5834"/>
    <cellStyle name="Separador de milhares [0]_~4390393" xfId="5835"/>
    <cellStyle name="Separador de milhares_~4390393" xfId="5836"/>
    <cellStyle name="shade" xfId="5837"/>
    <cellStyle name="Shaded" xfId="5838"/>
    <cellStyle name="SHADEDSTORES" xfId="5839"/>
    <cellStyle name="SHADEDSTORES 2" xfId="5840"/>
    <cellStyle name="SHADEDSTORES 3" xfId="5841"/>
    <cellStyle name="Single Accounting" xfId="5842"/>
    <cellStyle name="Small" xfId="5843"/>
    <cellStyle name="Small 2" xfId="5844"/>
    <cellStyle name="Small 3" xfId="5845"/>
    <cellStyle name="Small Number" xfId="5846"/>
    <cellStyle name="Small Percentage" xfId="5847"/>
    <cellStyle name="Small Print" xfId="5848"/>
    <cellStyle name="Small_3-3-2_Exhibit B2b-UTRAN HW-ESF_2010_vLv2" xfId="5849"/>
    <cellStyle name="small8" xfId="5850"/>
    <cellStyle name="Sortie 2" xfId="5851"/>
    <cellStyle name="Sortie 2 2" xfId="5852"/>
    <cellStyle name="Sortie 2 2 2" xfId="5853"/>
    <cellStyle name="Sortie 3" xfId="5854"/>
    <cellStyle name="Sortie 3 2" xfId="5855"/>
    <cellStyle name="Sortie 3 3" xfId="5856"/>
    <cellStyle name="Sortie 3 4" xfId="5857"/>
    <cellStyle name="specstores" xfId="5858"/>
    <cellStyle name="Spreadsheet title" xfId="5859"/>
    <cellStyle name="Standaard_39" xfId="5860"/>
    <cellStyle name="STANDARD" xfId="5861"/>
    <cellStyle name="Style 1" xfId="5862"/>
    <cellStyle name="Style 2" xfId="5863"/>
    <cellStyle name="Style 3" xfId="5864"/>
    <cellStyle name="Style 4" xfId="5865"/>
    <cellStyle name="Style 5" xfId="5866"/>
    <cellStyle name="subcalc" xfId="5867"/>
    <cellStyle name="subhead" xfId="5868"/>
    <cellStyle name="Sub-Heading" xfId="5869"/>
    <cellStyle name="Subtotal" xfId="5870"/>
    <cellStyle name="Sub-Total" xfId="5871"/>
    <cellStyle name="Sum" xfId="5872"/>
    <cellStyle name="Summary" xfId="5873"/>
    <cellStyle name="SUPPR" xfId="5874"/>
    <cellStyle name="Table" xfId="5875"/>
    <cellStyle name="Table 2" xfId="5876"/>
    <cellStyle name="Table 3" xfId="5877"/>
    <cellStyle name="Table Col Head" xfId="5878"/>
    <cellStyle name="Table Head" xfId="5879"/>
    <cellStyle name="Table Head Aligned" xfId="5880"/>
    <cellStyle name="Table Head Blue" xfId="5881"/>
    <cellStyle name="Table Head Green" xfId="5882"/>
    <cellStyle name="Table Head_HDI - Template BR 2005-01" xfId="5883"/>
    <cellStyle name="Table Source" xfId="5884"/>
    <cellStyle name="Table Sub Head" xfId="5885"/>
    <cellStyle name="Table Text" xfId="5886"/>
    <cellStyle name="Table Title" xfId="5887"/>
    <cellStyle name="Table Units" xfId="5888"/>
    <cellStyle name="Table_Header" xfId="5889"/>
    <cellStyle name="TableBase" xfId="5890"/>
    <cellStyle name="TableBase 2" xfId="5891"/>
    <cellStyle name="TableHead" xfId="5892"/>
    <cellStyle name="TableHeading" xfId="5893"/>
    <cellStyle name="tb" xfId="5894"/>
    <cellStyle name="TBB_bleu" xfId="5895"/>
    <cellStyle name="Tekniset tiedot" xfId="5896"/>
    <cellStyle name="test" xfId="5897"/>
    <cellStyle name="test a style" xfId="5898"/>
    <cellStyle name="_x0017_T_x0005_Èx[_x0003_lï[_x0003_?ï[_x0003_”ï[_x0003_¨ï[_x0003_¼ï[_x0003_Ðï[_x0003_äï[_x0003_$E[_x0003_+" xfId="5899"/>
    <cellStyle name="Text" xfId="5900"/>
    <cellStyle name="Text 1" xfId="5901"/>
    <cellStyle name="Text 2" xfId="5902"/>
    <cellStyle name="Text Head 1" xfId="5903"/>
    <cellStyle name="Text Head 2" xfId="5904"/>
    <cellStyle name="Text Indent 1" xfId="5905"/>
    <cellStyle name="Text Indent 2" xfId="5906"/>
    <cellStyle name="Text Indent A" xfId="5907"/>
    <cellStyle name="Text Indent B" xfId="5908"/>
    <cellStyle name="Text Indent C" xfId="5909"/>
    <cellStyle name="Text_3-3-1_Exhibit B2a-BSS HW-ESF_2010_vKv2" xfId="5910"/>
    <cellStyle name="texte" xfId="5911"/>
    <cellStyle name="Texte explicatif 2" xfId="5912"/>
    <cellStyle name="Texte explicatif 2 2" xfId="5913"/>
    <cellStyle name="Texte explicatif 2 2 2" xfId="5914"/>
    <cellStyle name="Texte explicatif 3" xfId="5915"/>
    <cellStyle name="Texte explicatif 3 2" xfId="5916"/>
    <cellStyle name="Tiitre1" xfId="5917"/>
    <cellStyle name="Tilikausi" xfId="5918"/>
    <cellStyle name="Tilikausi 2" xfId="5919"/>
    <cellStyle name="Time" xfId="5920"/>
    <cellStyle name="Times 10" xfId="5921"/>
    <cellStyle name="Times 12" xfId="5922"/>
    <cellStyle name="Times New Roman" xfId="5923"/>
    <cellStyle name="Title" xfId="5924"/>
    <cellStyle name="Title Heading" xfId="5925"/>
    <cellStyle name="Title_&quot;SE&quot; TCO" xfId="5926"/>
    <cellStyle name="Titles" xfId="5927"/>
    <cellStyle name="Titre 2" xfId="5928"/>
    <cellStyle name="Titre 3" xfId="5929"/>
    <cellStyle name="Titre 1 2" xfId="5930"/>
    <cellStyle name="Titre 1 2 2" xfId="5931"/>
    <cellStyle name="Titre 1 2 2 2" xfId="5932"/>
    <cellStyle name="Titre 1 3" xfId="5933"/>
    <cellStyle name="Titre 1 3 2" xfId="5934"/>
    <cellStyle name="Titre 2 2" xfId="5935"/>
    <cellStyle name="Titre 2 2 2" xfId="5936"/>
    <cellStyle name="Titre 2 2 2 2" xfId="5937"/>
    <cellStyle name="Titre 2 3" xfId="5938"/>
    <cellStyle name="Titre 2 3 2" xfId="5939"/>
    <cellStyle name="Titre 3 2" xfId="5940"/>
    <cellStyle name="Titre 3 2 2" xfId="5941"/>
    <cellStyle name="Titre 3 2 2 2" xfId="5942"/>
    <cellStyle name="Titre 3 3" xfId="5943"/>
    <cellStyle name="Titre 3 3 2" xfId="5944"/>
    <cellStyle name="Titre 4 2" xfId="5945"/>
    <cellStyle name="Titre 4 2 2" xfId="5946"/>
    <cellStyle name="Titre 4 2 2 2" xfId="5947"/>
    <cellStyle name="Titre 4 3" xfId="5948"/>
    <cellStyle name="Titre 4 3 2" xfId="5949"/>
    <cellStyle name="titre1" xfId="5950"/>
    <cellStyle name="Titre3" xfId="5951"/>
    <cellStyle name="titre4" xfId="5952"/>
    <cellStyle name="Titres" xfId="5953"/>
    <cellStyle name="Tms Rmn 10" xfId="5954"/>
    <cellStyle name="To Financials" xfId="5955"/>
    <cellStyle name="To Financials 2" xfId="5956"/>
    <cellStyle name="To Financials 3" xfId="5957"/>
    <cellStyle name="To_Financial_statements" xfId="5958"/>
    <cellStyle name="TOC 1" xfId="5959"/>
    <cellStyle name="TOC 2" xfId="5960"/>
    <cellStyle name="Tocopilla" xfId="5961"/>
    <cellStyle name="Total 2" xfId="5962"/>
    <cellStyle name="Total 2 2" xfId="5963"/>
    <cellStyle name="Total 2 2 2" xfId="5964"/>
    <cellStyle name="Total 3" xfId="5965"/>
    <cellStyle name="Total 3 2" xfId="5966"/>
    <cellStyle name="Total 3 3" xfId="5967"/>
    <cellStyle name="Total 3 4" xfId="5968"/>
    <cellStyle name="Tuoteperhe" xfId="5969"/>
    <cellStyle name="Tusental (0)_AC Interface" xfId="5970"/>
    <cellStyle name="Tusental_AC Interface" xfId="5971"/>
    <cellStyle name="u" xfId="5972"/>
    <cellStyle name="Überschrift" xfId="5973"/>
    <cellStyle name="Überschrift 1" xfId="5974"/>
    <cellStyle name="Überschrift 2" xfId="5975"/>
    <cellStyle name="Überschrift 3" xfId="5976"/>
    <cellStyle name="Überschrift 4" xfId="5977"/>
    <cellStyle name="UBPriceLevel3" xfId="5978"/>
    <cellStyle name="Uhrzeit" xfId="5979"/>
    <cellStyle name="Undefined" xfId="5980"/>
    <cellStyle name="Underline_Single" xfId="5981"/>
    <cellStyle name="UNITS" xfId="5982"/>
    <cellStyle name="Unprot" xfId="5983"/>
    <cellStyle name="Unprot$" xfId="5984"/>
    <cellStyle name="Unprot_COPE DIS Sep 14" xfId="5985"/>
    <cellStyle name="Unprotect" xfId="5986"/>
    <cellStyle name="Untouched" xfId="5987"/>
    <cellStyle name="Untouched 2" xfId="5988"/>
    <cellStyle name="Untouched 3" xfId="5989"/>
    <cellStyle name="Update" xfId="5990"/>
    <cellStyle name="Väliotsikko1" xfId="5991"/>
    <cellStyle name="Väliotsikko1 i" xfId="5992"/>
    <cellStyle name="Väliotsikko1_065 Nokia 3G Price List v2-5_OSS_11-10-01" xfId="5993"/>
    <cellStyle name="Valuta (0)_(interno) Listino FastLink sintetico (v1.0)" xfId="5994"/>
    <cellStyle name="Valuta [0]_Assumptions" xfId="5995"/>
    <cellStyle name="Valuta_1 new STM 16 ring" xfId="5996"/>
    <cellStyle name="VerdiColumnHeader" xfId="5997"/>
    <cellStyle name="VerdiCost" xfId="5998"/>
    <cellStyle name="VerdiCostTotal" xfId="5999"/>
    <cellStyle name="VerdiDescription" xfId="6000"/>
    <cellStyle name="VerdiDesignDate" xfId="6001"/>
    <cellStyle name="VerdiDiscount" xfId="6002"/>
    <cellStyle name="VerdiEricssonName" xfId="6003"/>
    <cellStyle name="VerdiFireCodeDescription" xfId="6004"/>
    <cellStyle name="VerdiGA" xfId="6005"/>
    <cellStyle name="VerdiGAQuantity" xfId="6006"/>
    <cellStyle name="VerdiGrandTotal" xfId="6007"/>
    <cellStyle name="VerdiGrossMargin%" xfId="6008"/>
    <cellStyle name="VerdiGrossTotal" xfId="6009"/>
    <cellStyle name="VerdiItem" xfId="6010"/>
    <cellStyle name="VerdiItemno" xfId="6011"/>
    <cellStyle name="VerdiLocalProduct" xfId="6012"/>
    <cellStyle name="VerdiManager" xfId="6013"/>
    <cellStyle name="VerdiNetRPF" xfId="6014"/>
    <cellStyle name="VerdiNetTotal" xfId="6015"/>
    <cellStyle name="VerdiOfferingDate" xfId="6016"/>
    <cellStyle name="VerdiOrderable" xfId="6017"/>
    <cellStyle name="VerdiOrderingDate" xfId="6018"/>
    <cellStyle name="VerdiPAPE" xfId="6019"/>
    <cellStyle name="VerdiPriceErosion" xfId="6020"/>
    <cellStyle name="VerdiProductNo" xfId="6021"/>
    <cellStyle name="VerdiProductNumber" xfId="6022"/>
    <cellStyle name="VerdiProductType" xfId="6023"/>
    <cellStyle name="VerdiProductUnit" xfId="6024"/>
    <cellStyle name="VerdiQty" xfId="6025"/>
    <cellStyle name="VerdiQuantity" xfId="6026"/>
    <cellStyle name="VerdiRefTotal" xfId="6027"/>
    <cellStyle name="VerdiReleaseCode" xfId="6028"/>
    <cellStyle name="VerdiReleaseCodeDate" xfId="6029"/>
    <cellStyle name="VerdiReportCaption" xfId="6030"/>
    <cellStyle name="VerdiRestrictedCode" xfId="6031"/>
    <cellStyle name="VerdiRPF" xfId="6032"/>
    <cellStyle name="VerdiSBS" xfId="6033"/>
    <cellStyle name="VerdiScenarioDiscount" xfId="6034"/>
    <cellStyle name="VerdiShortname" xfId="6035"/>
    <cellStyle name="VerdiTotal" xfId="6036"/>
    <cellStyle name="VerdiTotalCost" xfId="6037"/>
    <cellStyle name="VerdiTotalGross" xfId="6038"/>
    <cellStyle name="VerdiTotalGrossMargin" xfId="6039"/>
    <cellStyle name="VerdiTotalNet" xfId="6040"/>
    <cellStyle name="VerdiTotalNetPrice" xfId="6041"/>
    <cellStyle name="VerdiTotalPAPE" xfId="6042"/>
    <cellStyle name="VerdiTotalReference" xfId="6043"/>
    <cellStyle name="VerdiTSDescription" xfId="6044"/>
    <cellStyle name="VerdiTSUnitGross" xfId="6045"/>
    <cellStyle name="VerdiTypeSite" xfId="6046"/>
    <cellStyle name="VerdiUnit" xfId="6047"/>
    <cellStyle name="VerdiUnitCost" xfId="6048"/>
    <cellStyle name="VerdiUnitGross" xfId="6049"/>
    <cellStyle name="VerdiUnitGrossPrice" xfId="6050"/>
    <cellStyle name="VerdiUnitNet" xfId="6051"/>
    <cellStyle name="VerdiUnitNetPrice" xfId="6052"/>
    <cellStyle name="VerdiUnitPAPE" xfId="6053"/>
    <cellStyle name="VerdiUnitReference" xfId="6054"/>
    <cellStyle name="Vérification 2" xfId="6055"/>
    <cellStyle name="Vérification 2 2" xfId="6056"/>
    <cellStyle name="Vérification 2 2 2" xfId="6057"/>
    <cellStyle name="Vérification 3" xfId="6058"/>
    <cellStyle name="Vérification 3 2" xfId="6059"/>
    <cellStyle name="Verknüpfte Zelle" xfId="6060"/>
    <cellStyle name="Vide" xfId="6061"/>
    <cellStyle name="Vihje" xfId="6062"/>
    <cellStyle name="Vihjeteksti" xfId="6063"/>
    <cellStyle name="Vihjeteksti 2" xfId="6064"/>
    <cellStyle name="Vihjeteksti 3" xfId="6065"/>
    <cellStyle name="Virgule fixe" xfId="6066"/>
    <cellStyle name="Währung [0]_Add. Doc." xfId="6067"/>
    <cellStyle name="Währung_Add. Doc." xfId="6068"/>
    <cellStyle name="Walutowy [0]_12" xfId="6069"/>
    <cellStyle name="Walutowy_12" xfId="6070"/>
    <cellStyle name="Warnender Text" xfId="6071"/>
    <cellStyle name="Warning" xfId="6072"/>
    <cellStyle name="Warning Text" xfId="6073"/>
    <cellStyle name="web_ normal" xfId="6074"/>
    <cellStyle name="WHead - Style2" xfId="6075"/>
    <cellStyle name="White" xfId="6076"/>
    <cellStyle name="WhitePattern" xfId="6077"/>
    <cellStyle name="WhitePattern1" xfId="6078"/>
    <cellStyle name="WhitePattern1 2" xfId="6079"/>
    <cellStyle name="WhiteText" xfId="6080"/>
    <cellStyle name="WP Header" xfId="6081"/>
    <cellStyle name="wrap" xfId="6082"/>
    <cellStyle name="Year" xfId="6083"/>
    <cellStyle name="Yen" xfId="6084"/>
    <cellStyle name="Yläosa-tausta" xfId="6085"/>
    <cellStyle name="Yläosa-väri" xfId="6086"/>
    <cellStyle name="Zelle überprüfen" xfId="6087"/>
    <cellStyle name="Zone de dialogue" xfId="6088"/>
    <cellStyle name="Zone de dialogue 2" xfId="6089"/>
    <cellStyle name="Βασικό_Copy of Model SDH momat" xfId="6090"/>
    <cellStyle name="Διαχωριστικό χιλιάδων/υποδιαστολή [0]_Model SDH main2" xfId="6091"/>
    <cellStyle name="Διαχωριστικό χιλιάδων/υποδιαστολή_Copy of Model SDH momat" xfId="6092"/>
    <cellStyle name="Νομισματικό [0]_Model SDH main2" xfId="6093"/>
    <cellStyle name="Νομισματικό_Copy of Model SDH momat" xfId="6094"/>
    <cellStyle name="Обычный_Feference Network" xfId="6095"/>
    <cellStyle name="เครื่องหมายจุลภาค_020813 PL state for Pasolink BTS" xfId="6096"/>
    <cellStyle name="ปกติ_020625 PQM-Telkomsel SDH Ring Madan Batam (Micro) -1" xfId="6097"/>
    <cellStyle name="콤마 [0]_10월2주 " xfId="6098"/>
    <cellStyle name="콤마_10월2주 " xfId="6099"/>
    <cellStyle name="표준_0N-HANDLING " xfId="6100"/>
    <cellStyle name="一般_80node-PRmtrl" xfId="6101"/>
    <cellStyle name="千位[0]_laroux" xfId="6102"/>
    <cellStyle name="千位_laroux" xfId="6103"/>
    <cellStyle name="千位分隔[0]_China Telecom 2_300 ACC  mat list ed10" xfId="6104"/>
    <cellStyle name="千位分隔_China Telecom 2_300 ACC  mat list ed10" xfId="6105"/>
    <cellStyle name="千分位[0]_80node-PRmtrl" xfId="6106"/>
    <cellStyle name="千分位_80node-PRmtrl" xfId="6107"/>
    <cellStyle name="后继超级链接_~0055202" xfId="6108"/>
    <cellStyle name="常规_2G Quantity of Cabinet" xfId="6109"/>
    <cellStyle name="普通_laroux" xfId="6110"/>
    <cellStyle name="未定義" xfId="6111"/>
    <cellStyle name="標準_FRX-2E MSTU出図状況" xfId="6112"/>
    <cellStyle name="貨幣 [0]_80node-PRmtrl" xfId="6113"/>
    <cellStyle name="貨幣[0]_par" xfId="6114"/>
    <cellStyle name="貨幣_80node-PRmtrl" xfId="6115"/>
    <cellStyle name="货币[0]_China Telecom 2_300 ACC  mat list ed10" xfId="6116"/>
    <cellStyle name="货币_China Telecom 2_300 ACC  mat list ed10" xfId="6117"/>
    <cellStyle name="超级链接_~0055202" xfId="6118"/>
    <cellStyle name="超連結_March6_2" xfId="6119"/>
    <cellStyle name="隨後的超連結_csa064" xfId="6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571500</xdr:colOff>
      <xdr:row>2</xdr:row>
      <xdr:rowOff>152449</xdr:rowOff>
    </xdr:to>
    <xdr:pic macro="[0]!Feuil12.Dup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453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571500</xdr:colOff>
      <xdr:row>2</xdr:row>
      <xdr:rowOff>152449</xdr:rowOff>
    </xdr:to>
    <xdr:pic macro="[0]!Feuil12.Dup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453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346364</xdr:colOff>
      <xdr:row>1</xdr:row>
      <xdr:rowOff>51879</xdr:rowOff>
    </xdr:from>
    <xdr:to>
      <xdr:col>5</xdr:col>
      <xdr:colOff>768927</xdr:colOff>
      <xdr:row>2</xdr:row>
      <xdr:rowOff>295230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89989" y="242379"/>
          <a:ext cx="422563" cy="4243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92364</xdr:colOff>
      <xdr:row>1</xdr:row>
      <xdr:rowOff>69273</xdr:rowOff>
    </xdr:from>
    <xdr:to>
      <xdr:col>1</xdr:col>
      <xdr:colOff>929410</xdr:colOff>
      <xdr:row>2</xdr:row>
      <xdr:rowOff>291878</xdr:rowOff>
    </xdr:to>
    <xdr:pic>
      <xdr:nvPicPr>
        <xdr:cNvPr id="3" name="Image 2" descr="apave-couleur4cm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49539" y="259773"/>
          <a:ext cx="837046" cy="4035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le%20de%20calcul%20dans%20D&#233;ploiement_11%2012%202019%20(1).ppt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le%20de%20calcul%20dans%20D&#233;ploiement_11%2012%202019%20(1).pptx%20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nual_rfx"/>
      <sheetName val="style_rfx"/>
      <sheetName val="__base_label"/>
      <sheetName val="__base_code"/>
      <sheetName val="style_prop"/>
      <sheetName val="BPU VQSE Fibre"/>
      <sheetName val="Guide BPU fibre"/>
    </sheetNames>
    <sheetDataSet>
      <sheetData sheetId="0"/>
      <sheetData sheetId="1"/>
      <sheetData sheetId="2">
        <row r="2">
          <cell r="B2" t="str">
            <v>Article</v>
          </cell>
        </row>
        <row r="3">
          <cell r="B3" t="str">
            <v>Option</v>
          </cell>
        </row>
        <row r="4">
          <cell r="B4" t="str">
            <v>Coût additionnel</v>
          </cell>
        </row>
        <row r="5">
          <cell r="B5" t="str">
            <v>Ajustement</v>
          </cell>
        </row>
      </sheetData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VQSE ET RECETTES Facturation"/>
      <sheetName val="VQSE ET RECETTES Suivi Commerci"/>
      <sheetName val="Mission CSPS+SPS+PP"/>
      <sheetName val="VIE"/>
      <sheetName val="VQSE Environnement Technique"/>
      <sheetName val="CT"/>
      <sheetName val="VQSE FTTH"/>
      <sheetName val="Jours férié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7">
          <cell r="B7">
            <v>42370</v>
          </cell>
          <cell r="C7">
            <v>42736</v>
          </cell>
          <cell r="D7">
            <v>43101</v>
          </cell>
          <cell r="E7">
            <v>43466</v>
          </cell>
          <cell r="F7">
            <v>43831</v>
          </cell>
          <cell r="G7">
            <v>44197</v>
          </cell>
          <cell r="H7">
            <v>44562</v>
          </cell>
          <cell r="I7">
            <v>44927</v>
          </cell>
          <cell r="J7">
            <v>45292</v>
          </cell>
          <cell r="K7">
            <v>45658</v>
          </cell>
          <cell r="L7">
            <v>46023</v>
          </cell>
          <cell r="M7">
            <v>46388</v>
          </cell>
          <cell r="N7">
            <v>46753</v>
          </cell>
          <cell r="O7">
            <v>47119</v>
          </cell>
          <cell r="P7">
            <v>47484</v>
          </cell>
        </row>
        <row r="8">
          <cell r="B8">
            <v>42457</v>
          </cell>
          <cell r="C8">
            <v>42842</v>
          </cell>
          <cell r="D8">
            <v>43192</v>
          </cell>
          <cell r="E8">
            <v>43577</v>
          </cell>
          <cell r="F8">
            <v>43934</v>
          </cell>
          <cell r="G8">
            <v>44291</v>
          </cell>
          <cell r="H8">
            <v>44669</v>
          </cell>
          <cell r="I8">
            <v>45026</v>
          </cell>
          <cell r="J8">
            <v>45383</v>
          </cell>
          <cell r="K8">
            <v>45768</v>
          </cell>
          <cell r="L8">
            <v>46118</v>
          </cell>
          <cell r="M8">
            <v>46475</v>
          </cell>
          <cell r="N8">
            <v>46860</v>
          </cell>
          <cell r="O8">
            <v>47210</v>
          </cell>
          <cell r="P8">
            <v>47595</v>
          </cell>
        </row>
        <row r="9">
          <cell r="B9">
            <v>42491</v>
          </cell>
          <cell r="C9">
            <v>42856</v>
          </cell>
          <cell r="D9">
            <v>43221</v>
          </cell>
          <cell r="E9">
            <v>43586</v>
          </cell>
          <cell r="F9">
            <v>43952</v>
          </cell>
          <cell r="G9">
            <v>44317</v>
          </cell>
          <cell r="H9">
            <v>44682</v>
          </cell>
          <cell r="I9">
            <v>45047</v>
          </cell>
          <cell r="J9">
            <v>45413</v>
          </cell>
          <cell r="K9">
            <v>45778</v>
          </cell>
          <cell r="L9">
            <v>46143</v>
          </cell>
          <cell r="M9">
            <v>46508</v>
          </cell>
          <cell r="N9">
            <v>46874</v>
          </cell>
          <cell r="O9">
            <v>47239</v>
          </cell>
          <cell r="P9">
            <v>47604</v>
          </cell>
        </row>
        <row r="10">
          <cell r="B10">
            <v>42498</v>
          </cell>
          <cell r="C10">
            <v>42863</v>
          </cell>
          <cell r="D10">
            <v>43228</v>
          </cell>
          <cell r="E10">
            <v>43593</v>
          </cell>
          <cell r="F10">
            <v>43959</v>
          </cell>
          <cell r="G10">
            <v>44324</v>
          </cell>
          <cell r="H10">
            <v>44689</v>
          </cell>
          <cell r="I10">
            <v>45054</v>
          </cell>
          <cell r="J10">
            <v>45420</v>
          </cell>
          <cell r="K10">
            <v>45785</v>
          </cell>
          <cell r="L10">
            <v>46150</v>
          </cell>
          <cell r="M10">
            <v>46515</v>
          </cell>
          <cell r="N10">
            <v>46881</v>
          </cell>
          <cell r="O10">
            <v>47246</v>
          </cell>
          <cell r="P10">
            <v>47611</v>
          </cell>
        </row>
        <row r="11">
          <cell r="B11">
            <v>42495</v>
          </cell>
          <cell r="C11">
            <v>42880</v>
          </cell>
          <cell r="D11">
            <v>43230</v>
          </cell>
          <cell r="E11">
            <v>43615</v>
          </cell>
          <cell r="F11">
            <v>43972</v>
          </cell>
          <cell r="G11">
            <v>44329</v>
          </cell>
          <cell r="H11">
            <v>44707</v>
          </cell>
          <cell r="I11">
            <v>45064</v>
          </cell>
          <cell r="J11">
            <v>45421</v>
          </cell>
          <cell r="K11">
            <v>45806</v>
          </cell>
          <cell r="L11">
            <v>46156</v>
          </cell>
          <cell r="M11">
            <v>46513</v>
          </cell>
          <cell r="N11">
            <v>46898</v>
          </cell>
          <cell r="O11">
            <v>47248</v>
          </cell>
          <cell r="P11">
            <v>47633</v>
          </cell>
        </row>
        <row r="12">
          <cell r="B12">
            <v>42506</v>
          </cell>
          <cell r="C12">
            <v>42891</v>
          </cell>
          <cell r="D12">
            <v>43241</v>
          </cell>
          <cell r="E12">
            <v>43626</v>
          </cell>
          <cell r="F12">
            <v>43983</v>
          </cell>
          <cell r="G12">
            <v>44340</v>
          </cell>
          <cell r="H12">
            <v>44718</v>
          </cell>
          <cell r="I12">
            <v>45075</v>
          </cell>
          <cell r="J12">
            <v>45432</v>
          </cell>
          <cell r="K12">
            <v>45817</v>
          </cell>
          <cell r="L12">
            <v>46167</v>
          </cell>
          <cell r="M12">
            <v>46524</v>
          </cell>
          <cell r="N12">
            <v>46909</v>
          </cell>
          <cell r="O12">
            <v>47259</v>
          </cell>
          <cell r="P12">
            <v>47644</v>
          </cell>
        </row>
        <row r="13">
          <cell r="B13">
            <v>42565</v>
          </cell>
          <cell r="C13">
            <v>42930</v>
          </cell>
          <cell r="D13">
            <v>43295</v>
          </cell>
          <cell r="E13">
            <v>43660</v>
          </cell>
          <cell r="F13">
            <v>44026</v>
          </cell>
          <cell r="G13">
            <v>44391</v>
          </cell>
          <cell r="H13">
            <v>44756</v>
          </cell>
          <cell r="I13">
            <v>45121</v>
          </cell>
          <cell r="J13">
            <v>45487</v>
          </cell>
          <cell r="K13">
            <v>45852</v>
          </cell>
          <cell r="L13">
            <v>46217</v>
          </cell>
          <cell r="M13">
            <v>46582</v>
          </cell>
          <cell r="N13">
            <v>46948</v>
          </cell>
          <cell r="O13">
            <v>47313</v>
          </cell>
          <cell r="P13">
            <v>47678</v>
          </cell>
        </row>
        <row r="14">
          <cell r="B14">
            <v>42597</v>
          </cell>
          <cell r="C14">
            <v>42962</v>
          </cell>
          <cell r="D14">
            <v>43327</v>
          </cell>
          <cell r="E14">
            <v>43692</v>
          </cell>
          <cell r="F14">
            <v>44058</v>
          </cell>
          <cell r="G14">
            <v>44423</v>
          </cell>
          <cell r="H14">
            <v>44788</v>
          </cell>
          <cell r="I14">
            <v>45153</v>
          </cell>
          <cell r="J14">
            <v>45519</v>
          </cell>
          <cell r="K14">
            <v>45884</v>
          </cell>
          <cell r="L14">
            <v>46249</v>
          </cell>
          <cell r="M14">
            <v>46614</v>
          </cell>
          <cell r="N14">
            <v>46980</v>
          </cell>
          <cell r="O14">
            <v>47345</v>
          </cell>
          <cell r="P14">
            <v>47710</v>
          </cell>
        </row>
        <row r="15">
          <cell r="B15">
            <v>42675</v>
          </cell>
          <cell r="C15">
            <v>43040</v>
          </cell>
          <cell r="D15">
            <v>43405</v>
          </cell>
          <cell r="E15">
            <v>43770</v>
          </cell>
          <cell r="F15">
            <v>44136</v>
          </cell>
          <cell r="G15">
            <v>44501</v>
          </cell>
          <cell r="H15">
            <v>44866</v>
          </cell>
          <cell r="I15">
            <v>45231</v>
          </cell>
          <cell r="J15">
            <v>45597</v>
          </cell>
          <cell r="K15">
            <v>45962</v>
          </cell>
          <cell r="L15">
            <v>46327</v>
          </cell>
          <cell r="M15">
            <v>46692</v>
          </cell>
          <cell r="N15">
            <v>47058</v>
          </cell>
          <cell r="O15">
            <v>47423</v>
          </cell>
          <cell r="P15">
            <v>47788</v>
          </cell>
        </row>
        <row r="16">
          <cell r="B16">
            <v>42685</v>
          </cell>
          <cell r="C16">
            <v>43050</v>
          </cell>
          <cell r="D16">
            <v>43415</v>
          </cell>
          <cell r="E16">
            <v>43780</v>
          </cell>
          <cell r="F16">
            <v>44146</v>
          </cell>
          <cell r="G16">
            <v>44511</v>
          </cell>
          <cell r="H16">
            <v>44876</v>
          </cell>
          <cell r="I16">
            <v>45241</v>
          </cell>
          <cell r="J16">
            <v>45607</v>
          </cell>
          <cell r="K16">
            <v>45972</v>
          </cell>
          <cell r="L16">
            <v>46337</v>
          </cell>
          <cell r="M16">
            <v>46702</v>
          </cell>
          <cell r="N16">
            <v>47068</v>
          </cell>
          <cell r="O16">
            <v>47433</v>
          </cell>
          <cell r="P16">
            <v>47798</v>
          </cell>
        </row>
        <row r="17">
          <cell r="B17">
            <v>42729</v>
          </cell>
          <cell r="C17">
            <v>43094</v>
          </cell>
          <cell r="D17">
            <v>43459</v>
          </cell>
          <cell r="E17">
            <v>43824</v>
          </cell>
          <cell r="F17">
            <v>44190</v>
          </cell>
          <cell r="G17">
            <v>44555</v>
          </cell>
          <cell r="H17">
            <v>44920</v>
          </cell>
          <cell r="I17">
            <v>45285</v>
          </cell>
          <cell r="J17">
            <v>45651</v>
          </cell>
          <cell r="K17">
            <v>46016</v>
          </cell>
          <cell r="L17">
            <v>46381</v>
          </cell>
          <cell r="M17">
            <v>46746</v>
          </cell>
          <cell r="N17">
            <v>47112</v>
          </cell>
          <cell r="O17">
            <v>47477</v>
          </cell>
          <cell r="P17">
            <v>47842</v>
          </cell>
        </row>
        <row r="18">
          <cell r="B18">
            <v>42456</v>
          </cell>
          <cell r="C18">
            <v>42841</v>
          </cell>
          <cell r="D18">
            <v>43191</v>
          </cell>
          <cell r="E18">
            <v>43576</v>
          </cell>
          <cell r="F18">
            <v>43933</v>
          </cell>
          <cell r="G18">
            <v>44290</v>
          </cell>
          <cell r="H18">
            <v>44668</v>
          </cell>
          <cell r="I18">
            <v>45025</v>
          </cell>
          <cell r="J18">
            <v>45382</v>
          </cell>
          <cell r="K18">
            <v>45767</v>
          </cell>
          <cell r="L18">
            <v>46117</v>
          </cell>
          <cell r="M18">
            <v>46474</v>
          </cell>
          <cell r="N18">
            <v>46859</v>
          </cell>
          <cell r="O18">
            <v>47209</v>
          </cell>
          <cell r="P18">
            <v>47594</v>
          </cell>
        </row>
        <row r="23">
          <cell r="C23" t="str">
            <v>OK</v>
          </cell>
        </row>
        <row r="24">
          <cell r="C24" t="str">
            <v xml:space="preserve">NOK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optimumg4.sso.francetelecom.fr/optimum/recherche.do?numeroDossier=%22&amp;B69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://optimumg4.sso.francetelecom.fr/optimum/recherche.do?idPa=%22&amp;J69" TargetMode="External"/><Relationship Id="rId1" Type="http://schemas.openxmlformats.org/officeDocument/2006/relationships/hyperlink" Target="https://ipon-ihm.sso.francetelecom.fr/common/search.jsp?search_mode=search&amp;do_search=yes&amp;return=%2Fstartpage.jsp&amp;object=6080138709004846227&amp;o=1000&amp;property_ishidden_group_-10=no&amp;_r_1=in&amp;_v_1=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8"/>
  <sheetViews>
    <sheetView workbookViewId="0">
      <selection activeCell="N20" sqref="N20"/>
    </sheetView>
  </sheetViews>
  <sheetFormatPr baseColWidth="10" defaultRowHeight="14.5"/>
  <cols>
    <col min="1" max="1" width="12" bestFit="1" customWidth="1"/>
    <col min="2" max="2" width="14.7265625" bestFit="1" customWidth="1"/>
    <col min="3" max="3" width="12.54296875" customWidth="1"/>
    <col min="4" max="4" width="6.26953125" bestFit="1" customWidth="1"/>
    <col min="5" max="5" width="15.7265625" bestFit="1" customWidth="1"/>
    <col min="6" max="6" width="17.7265625" bestFit="1" customWidth="1"/>
    <col min="7" max="7" width="5.7265625" bestFit="1" customWidth="1"/>
    <col min="8" max="8" width="13.1796875" style="12" bestFit="1" customWidth="1"/>
  </cols>
  <sheetData>
    <row r="1" spans="1:8" ht="15.5">
      <c r="A1" s="177" t="s">
        <v>172</v>
      </c>
      <c r="B1" s="178"/>
      <c r="C1" s="178"/>
      <c r="D1" s="178"/>
      <c r="E1" s="178"/>
      <c r="F1" s="178"/>
      <c r="G1" s="178"/>
    </row>
    <row r="2" spans="1:8" ht="15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3" t="s">
        <v>177</v>
      </c>
    </row>
    <row r="3" spans="1:8" s="52" customFormat="1">
      <c r="B3" s="52" t="s">
        <v>8</v>
      </c>
      <c r="C3" s="52" t="s">
        <v>11</v>
      </c>
      <c r="D3" s="52">
        <v>331</v>
      </c>
      <c r="E3" s="52">
        <v>2</v>
      </c>
      <c r="F3" s="52">
        <v>2</v>
      </c>
      <c r="G3" s="64" t="e">
        <f>#REF!</f>
        <v>#REF!</v>
      </c>
      <c r="H3" s="65" t="s">
        <v>181</v>
      </c>
    </row>
    <row r="4" spans="1:8" s="52" customFormat="1">
      <c r="B4" s="52" t="s">
        <v>53</v>
      </c>
      <c r="C4" s="52" t="s">
        <v>11</v>
      </c>
      <c r="D4" s="52">
        <v>529</v>
      </c>
      <c r="E4" s="52">
        <v>1</v>
      </c>
      <c r="F4" s="52">
        <v>4</v>
      </c>
      <c r="G4" s="64">
        <f>CEMRJ1IN_1040!K1</f>
        <v>0</v>
      </c>
      <c r="H4" s="65" t="s">
        <v>181</v>
      </c>
    </row>
    <row r="5" spans="1:8" s="52" customFormat="1">
      <c r="B5" s="52" t="s">
        <v>169</v>
      </c>
      <c r="C5" s="52" t="s">
        <v>166</v>
      </c>
      <c r="D5" s="52">
        <v>469</v>
      </c>
      <c r="E5" s="52">
        <v>1</v>
      </c>
      <c r="F5" s="52">
        <v>4</v>
      </c>
      <c r="G5" s="64" t="e">
        <f>#REF!</f>
        <v>#REF!</v>
      </c>
      <c r="H5" s="65" t="s">
        <v>181</v>
      </c>
    </row>
    <row r="6" spans="1:8" s="52" customFormat="1">
      <c r="B6" s="52" t="s">
        <v>171</v>
      </c>
      <c r="C6" s="52" t="s">
        <v>166</v>
      </c>
      <c r="D6" s="52">
        <v>622</v>
      </c>
      <c r="E6" s="52">
        <v>2</v>
      </c>
      <c r="F6" s="52">
        <v>2</v>
      </c>
      <c r="G6" s="64" t="e">
        <f>#REF!</f>
        <v>#REF!</v>
      </c>
      <c r="H6" s="65" t="s">
        <v>181</v>
      </c>
    </row>
    <row r="7" spans="1:8" s="66" customFormat="1">
      <c r="B7" s="66" t="s">
        <v>173</v>
      </c>
      <c r="C7" s="66" t="s">
        <v>164</v>
      </c>
      <c r="D7" s="66">
        <v>617</v>
      </c>
      <c r="E7" s="66">
        <v>1</v>
      </c>
      <c r="F7" s="66">
        <v>7</v>
      </c>
      <c r="G7" s="67" t="e">
        <f>#REF!</f>
        <v>#REF!</v>
      </c>
      <c r="H7" s="68" t="s">
        <v>182</v>
      </c>
    </row>
    <row r="8" spans="1:8" s="52" customFormat="1">
      <c r="B8" s="52" t="s">
        <v>174</v>
      </c>
      <c r="C8" s="52" t="s">
        <v>11</v>
      </c>
      <c r="D8" s="52">
        <v>527</v>
      </c>
      <c r="E8" s="52">
        <v>1</v>
      </c>
      <c r="F8" s="52">
        <v>2</v>
      </c>
      <c r="G8" s="64" t="e">
        <f>#REF!</f>
        <v>#REF!</v>
      </c>
      <c r="H8" s="65" t="s">
        <v>182</v>
      </c>
    </row>
    <row r="9" spans="1:8" s="52" customFormat="1">
      <c r="B9" s="52" t="s">
        <v>175</v>
      </c>
      <c r="C9" s="52" t="s">
        <v>176</v>
      </c>
      <c r="D9" s="52">
        <v>96</v>
      </c>
      <c r="E9" s="52">
        <v>1</v>
      </c>
      <c r="F9" s="52">
        <v>1</v>
      </c>
      <c r="G9" s="64" t="e">
        <f>#REF!</f>
        <v>#REF!</v>
      </c>
      <c r="H9" s="65" t="s">
        <v>182</v>
      </c>
    </row>
    <row r="10" spans="1:8" s="52" customFormat="1">
      <c r="B10" s="52" t="s">
        <v>178</v>
      </c>
      <c r="C10" s="52" t="s">
        <v>164</v>
      </c>
      <c r="D10" s="52">
        <v>1749</v>
      </c>
      <c r="E10" s="52">
        <v>6</v>
      </c>
      <c r="F10" s="52">
        <v>7</v>
      </c>
      <c r="G10" s="64" t="e">
        <f>#REF!</f>
        <v>#REF!</v>
      </c>
      <c r="H10" s="65" t="s">
        <v>179</v>
      </c>
    </row>
    <row r="11" spans="1:8" s="52" customFormat="1">
      <c r="B11" s="52" t="s">
        <v>180</v>
      </c>
      <c r="C11" s="52" t="s">
        <v>166</v>
      </c>
      <c r="D11" s="52">
        <v>612</v>
      </c>
      <c r="E11" s="52">
        <v>3</v>
      </c>
      <c r="F11" s="52">
        <v>1</v>
      </c>
      <c r="G11" s="64" t="e">
        <f>#REF!</f>
        <v>#REF!</v>
      </c>
      <c r="H11" s="65" t="s">
        <v>179</v>
      </c>
    </row>
    <row r="12" spans="1:8" s="52" customFormat="1">
      <c r="B12" s="52" t="s">
        <v>188</v>
      </c>
      <c r="C12" s="52" t="s">
        <v>176</v>
      </c>
      <c r="D12" s="52">
        <v>1727</v>
      </c>
      <c r="E12" s="52">
        <v>2</v>
      </c>
      <c r="F12" s="52">
        <v>7</v>
      </c>
      <c r="G12" s="64">
        <f>CEMRJ1SC_1030!K1</f>
        <v>0</v>
      </c>
      <c r="H12" s="65" t="s">
        <v>179</v>
      </c>
    </row>
    <row r="14" spans="1:8">
      <c r="A14" s="179" t="s">
        <v>671</v>
      </c>
      <c r="B14" s="179"/>
      <c r="C14" s="179"/>
      <c r="D14" s="179"/>
      <c r="E14" s="179"/>
      <c r="F14" s="179"/>
      <c r="G14" s="179"/>
      <c r="H14" s="179"/>
    </row>
    <row r="15" spans="1:8">
      <c r="A15" s="179"/>
      <c r="B15" s="179"/>
      <c r="C15" s="179"/>
      <c r="D15" s="179"/>
      <c r="E15" s="179"/>
      <c r="F15" s="179"/>
      <c r="G15" s="179"/>
      <c r="H15" s="179"/>
    </row>
    <row r="18" spans="1:5">
      <c r="E18" t="s">
        <v>694</v>
      </c>
    </row>
    <row r="20" spans="1:5">
      <c r="E20" t="s">
        <v>699</v>
      </c>
    </row>
    <row r="22" spans="1:5">
      <c r="E22" t="s">
        <v>695</v>
      </c>
    </row>
    <row r="24" spans="1:5">
      <c r="E24" t="s">
        <v>696</v>
      </c>
    </row>
    <row r="25" spans="1:5">
      <c r="E25" t="s">
        <v>697</v>
      </c>
    </row>
    <row r="26" spans="1:5">
      <c r="E26" t="s">
        <v>698</v>
      </c>
    </row>
    <row r="28" spans="1:5">
      <c r="A28" t="s">
        <v>700</v>
      </c>
      <c r="B28" t="s">
        <v>701</v>
      </c>
      <c r="D28" t="s">
        <v>702</v>
      </c>
    </row>
  </sheetData>
  <mergeCells count="2">
    <mergeCell ref="A1:G1"/>
    <mergeCell ref="A14:H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A54"/>
  <sheetViews>
    <sheetView topLeftCell="R1" zoomScale="80" zoomScaleNormal="80" workbookViewId="0">
      <pane ySplit="2" topLeftCell="A3" activePane="bottomLeft" state="frozen"/>
      <selection pane="bottomLeft" activeCell="AA1" sqref="AA1"/>
    </sheetView>
  </sheetViews>
  <sheetFormatPr baseColWidth="10" defaultColWidth="18.453125" defaultRowHeight="14.5"/>
  <cols>
    <col min="18" max="18" width="18.453125" style="2"/>
    <col min="24" max="25" width="18.453125" style="8"/>
  </cols>
  <sheetData>
    <row r="1" spans="1:27">
      <c r="A1" t="s">
        <v>7</v>
      </c>
      <c r="B1" t="s">
        <v>53</v>
      </c>
      <c r="D1" t="s">
        <v>9</v>
      </c>
      <c r="E1">
        <v>529</v>
      </c>
      <c r="G1" t="s">
        <v>10</v>
      </c>
      <c r="H1" t="s">
        <v>11</v>
      </c>
      <c r="J1" t="s">
        <v>12</v>
      </c>
      <c r="K1" s="2">
        <f>IF(COUNTA(R3:R55)&lt;1,,1-(SUM(T3:T55)/SUM(S3:S55)))</f>
        <v>0</v>
      </c>
      <c r="M1" t="s">
        <v>13</v>
      </c>
      <c r="N1" s="3">
        <f>SUM(Y3:Y55)</f>
        <v>0</v>
      </c>
      <c r="AA1">
        <v>1</v>
      </c>
    </row>
    <row r="2" spans="1:27" ht="15.5">
      <c r="A2" s="4" t="s">
        <v>14</v>
      </c>
      <c r="B2" s="4" t="s">
        <v>15</v>
      </c>
      <c r="C2" s="4" t="s">
        <v>16</v>
      </c>
      <c r="D2" s="4" t="s">
        <v>17</v>
      </c>
      <c r="E2" s="4" t="s">
        <v>18</v>
      </c>
      <c r="F2" s="4" t="s">
        <v>19</v>
      </c>
      <c r="G2" s="4" t="s">
        <v>20</v>
      </c>
      <c r="H2" s="4" t="s">
        <v>21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30</v>
      </c>
      <c r="R2" s="10" t="s">
        <v>31</v>
      </c>
      <c r="S2" s="5" t="s">
        <v>32</v>
      </c>
      <c r="T2" s="5" t="s">
        <v>33</v>
      </c>
      <c r="U2" s="5" t="s">
        <v>34</v>
      </c>
      <c r="V2" s="5" t="s">
        <v>35</v>
      </c>
      <c r="W2" s="5" t="s">
        <v>36</v>
      </c>
      <c r="X2" s="9" t="s">
        <v>37</v>
      </c>
      <c r="Y2" s="9" t="s">
        <v>38</v>
      </c>
    </row>
    <row r="3" spans="1:27" s="47" customFormat="1">
      <c r="A3" s="58"/>
      <c r="B3" s="59" t="s">
        <v>114</v>
      </c>
      <c r="C3" s="59">
        <v>5</v>
      </c>
      <c r="D3" s="59"/>
      <c r="E3" s="59" t="s">
        <v>46</v>
      </c>
      <c r="F3" s="59" t="s">
        <v>115</v>
      </c>
      <c r="G3" s="59" t="s">
        <v>56</v>
      </c>
      <c r="H3" s="59" t="s">
        <v>57</v>
      </c>
      <c r="I3" s="59">
        <v>12</v>
      </c>
      <c r="J3" s="59" t="s">
        <v>116</v>
      </c>
      <c r="K3" s="59"/>
      <c r="L3" s="59" t="s">
        <v>117</v>
      </c>
      <c r="M3" s="59"/>
      <c r="N3" s="60">
        <v>43845</v>
      </c>
      <c r="O3" s="59" t="s">
        <v>40</v>
      </c>
      <c r="P3" s="59" t="s">
        <v>41</v>
      </c>
      <c r="Q3" s="59" t="s">
        <v>42</v>
      </c>
      <c r="R3" s="61"/>
      <c r="S3" s="58" t="str">
        <f t="shared" ref="S3:S34" si="0">IF(ISBLANK(R3)," ",I3)</f>
        <v xml:space="preserve"> </v>
      </c>
      <c r="T3" s="58" t="str">
        <f t="shared" ref="T3:T34" si="1">IF(ISBLANK(R3)," ",IF(R3&gt;=92%,I3," "))</f>
        <v xml:space="preserve"> </v>
      </c>
      <c r="U3" s="58"/>
      <c r="V3" s="58"/>
      <c r="W3" s="58" t="s">
        <v>47</v>
      </c>
      <c r="X3" s="62">
        <v>1004.3</v>
      </c>
      <c r="Y3" s="62">
        <f t="shared" ref="Y3:Y34" si="2">IF(ISBLANK(R3),0,IF(R3&gt;=92%,0,X3*0.1))</f>
        <v>0</v>
      </c>
    </row>
    <row r="4" spans="1:27" s="47" customFormat="1">
      <c r="A4" s="58"/>
      <c r="B4" s="59" t="s">
        <v>118</v>
      </c>
      <c r="C4" s="59">
        <v>7</v>
      </c>
      <c r="D4" s="59"/>
      <c r="E4" s="59" t="s">
        <v>46</v>
      </c>
      <c r="F4" s="59" t="s">
        <v>115</v>
      </c>
      <c r="G4" s="59" t="s">
        <v>56</v>
      </c>
      <c r="H4" s="59" t="s">
        <v>57</v>
      </c>
      <c r="I4" s="59">
        <v>12</v>
      </c>
      <c r="J4" s="59" t="s">
        <v>116</v>
      </c>
      <c r="K4" s="59"/>
      <c r="L4" s="59" t="s">
        <v>117</v>
      </c>
      <c r="M4" s="59"/>
      <c r="N4" s="60">
        <v>43845</v>
      </c>
      <c r="O4" s="59" t="s">
        <v>40</v>
      </c>
      <c r="P4" s="59" t="s">
        <v>41</v>
      </c>
      <c r="Q4" s="59" t="s">
        <v>42</v>
      </c>
      <c r="R4" s="61"/>
      <c r="S4" s="58" t="str">
        <f t="shared" si="0"/>
        <v xml:space="preserve"> </v>
      </c>
      <c r="T4" s="58" t="str">
        <f t="shared" si="1"/>
        <v xml:space="preserve"> </v>
      </c>
      <c r="U4" s="58"/>
      <c r="V4" s="58"/>
      <c r="W4" s="58" t="s">
        <v>47</v>
      </c>
      <c r="X4" s="62">
        <v>1004.3</v>
      </c>
      <c r="Y4" s="62">
        <f t="shared" si="2"/>
        <v>0</v>
      </c>
    </row>
    <row r="5" spans="1:27" s="24" customFormat="1">
      <c r="A5" s="58"/>
      <c r="B5" s="59" t="s">
        <v>119</v>
      </c>
      <c r="C5" s="59">
        <v>9</v>
      </c>
      <c r="D5" s="59"/>
      <c r="E5" s="59" t="s">
        <v>46</v>
      </c>
      <c r="F5" s="59" t="s">
        <v>115</v>
      </c>
      <c r="G5" s="59" t="s">
        <v>56</v>
      </c>
      <c r="H5" s="59" t="s">
        <v>57</v>
      </c>
      <c r="I5" s="59">
        <v>12</v>
      </c>
      <c r="J5" s="59" t="s">
        <v>116</v>
      </c>
      <c r="K5" s="59"/>
      <c r="L5" s="59"/>
      <c r="M5" s="59"/>
      <c r="N5" s="60">
        <v>43845</v>
      </c>
      <c r="O5" s="59" t="s">
        <v>40</v>
      </c>
      <c r="P5" s="59" t="s">
        <v>41</v>
      </c>
      <c r="Q5" s="59" t="s">
        <v>42</v>
      </c>
      <c r="R5" s="61"/>
      <c r="S5" s="58" t="str">
        <f t="shared" si="0"/>
        <v xml:space="preserve"> </v>
      </c>
      <c r="T5" s="58" t="str">
        <f t="shared" si="1"/>
        <v xml:space="preserve"> </v>
      </c>
      <c r="U5" s="58"/>
      <c r="V5" s="58"/>
      <c r="W5" s="58" t="s">
        <v>47</v>
      </c>
      <c r="X5" s="62">
        <v>1004.3</v>
      </c>
      <c r="Y5" s="62">
        <f t="shared" si="2"/>
        <v>0</v>
      </c>
    </row>
    <row r="6" spans="1:27" s="24" customFormat="1">
      <c r="A6"/>
      <c r="B6" s="6" t="s">
        <v>54</v>
      </c>
      <c r="C6" s="6">
        <v>16</v>
      </c>
      <c r="D6" s="6"/>
      <c r="E6" s="6" t="s">
        <v>46</v>
      </c>
      <c r="F6" s="6" t="s">
        <v>55</v>
      </c>
      <c r="G6" s="6" t="s">
        <v>56</v>
      </c>
      <c r="H6" s="6" t="s">
        <v>57</v>
      </c>
      <c r="I6" s="6">
        <v>10</v>
      </c>
      <c r="J6" s="6"/>
      <c r="K6" s="6"/>
      <c r="L6" s="6"/>
      <c r="M6" s="6" t="s">
        <v>58</v>
      </c>
      <c r="N6" s="7">
        <v>43852</v>
      </c>
      <c r="O6" s="6" t="s">
        <v>59</v>
      </c>
      <c r="P6" s="6" t="s">
        <v>41</v>
      </c>
      <c r="Q6" s="6" t="s">
        <v>42</v>
      </c>
      <c r="R6" s="2"/>
      <c r="S6" t="str">
        <f t="shared" si="0"/>
        <v xml:space="preserve"> </v>
      </c>
      <c r="T6" t="str">
        <f t="shared" si="1"/>
        <v xml:space="preserve"> </v>
      </c>
      <c r="U6"/>
      <c r="V6"/>
      <c r="W6" t="s">
        <v>47</v>
      </c>
      <c r="X6" s="8">
        <v>1054.52</v>
      </c>
      <c r="Y6" s="8">
        <f t="shared" si="2"/>
        <v>0</v>
      </c>
    </row>
    <row r="7" spans="1:27" s="24" customFormat="1">
      <c r="A7"/>
      <c r="B7" s="6" t="s">
        <v>60</v>
      </c>
      <c r="C7" s="6">
        <v>5</v>
      </c>
      <c r="D7" s="6"/>
      <c r="E7" s="6" t="s">
        <v>46</v>
      </c>
      <c r="F7" s="6" t="s">
        <v>61</v>
      </c>
      <c r="G7" s="6" t="s">
        <v>56</v>
      </c>
      <c r="H7" s="6" t="s">
        <v>57</v>
      </c>
      <c r="I7" s="6">
        <v>7</v>
      </c>
      <c r="J7" s="6"/>
      <c r="K7" s="6"/>
      <c r="L7" s="6" t="s">
        <v>62</v>
      </c>
      <c r="M7" s="6" t="s">
        <v>63</v>
      </c>
      <c r="N7" s="7">
        <v>43854</v>
      </c>
      <c r="O7" s="6" t="s">
        <v>59</v>
      </c>
      <c r="P7" s="6" t="s">
        <v>41</v>
      </c>
      <c r="Q7" s="6" t="s">
        <v>42</v>
      </c>
      <c r="R7" s="2"/>
      <c r="S7" t="str">
        <f t="shared" si="0"/>
        <v xml:space="preserve"> </v>
      </c>
      <c r="T7" t="str">
        <f t="shared" si="1"/>
        <v xml:space="preserve"> </v>
      </c>
      <c r="U7"/>
      <c r="V7"/>
      <c r="W7" t="s">
        <v>47</v>
      </c>
      <c r="X7" s="8">
        <v>738.16</v>
      </c>
      <c r="Y7" s="8">
        <f t="shared" si="2"/>
        <v>0</v>
      </c>
    </row>
    <row r="8" spans="1:27" s="58" customFormat="1">
      <c r="A8"/>
      <c r="B8" s="6" t="s">
        <v>64</v>
      </c>
      <c r="C8" s="6">
        <v>40</v>
      </c>
      <c r="D8" s="6"/>
      <c r="E8" s="6" t="s">
        <v>45</v>
      </c>
      <c r="F8" s="6" t="s">
        <v>65</v>
      </c>
      <c r="G8" s="6" t="s">
        <v>56</v>
      </c>
      <c r="H8" s="6" t="s">
        <v>57</v>
      </c>
      <c r="I8" s="6">
        <v>1</v>
      </c>
      <c r="J8" s="6"/>
      <c r="K8" s="6"/>
      <c r="L8" s="6" t="s">
        <v>62</v>
      </c>
      <c r="M8" s="6" t="s">
        <v>63</v>
      </c>
      <c r="N8" s="7">
        <v>43854</v>
      </c>
      <c r="O8" s="6" t="s">
        <v>59</v>
      </c>
      <c r="P8" s="6" t="s">
        <v>41</v>
      </c>
      <c r="Q8" s="6" t="s">
        <v>42</v>
      </c>
      <c r="R8" s="2"/>
      <c r="S8" t="str">
        <f t="shared" si="0"/>
        <v xml:space="preserve"> </v>
      </c>
      <c r="T8" t="str">
        <f t="shared" si="1"/>
        <v xml:space="preserve"> </v>
      </c>
      <c r="U8"/>
      <c r="V8"/>
      <c r="W8" t="s">
        <v>48</v>
      </c>
      <c r="X8" s="8">
        <v>105.45</v>
      </c>
      <c r="Y8" s="8">
        <f t="shared" si="2"/>
        <v>0</v>
      </c>
    </row>
    <row r="9" spans="1:27" s="58" customFormat="1">
      <c r="A9"/>
      <c r="B9" s="6" t="s">
        <v>66</v>
      </c>
      <c r="C9" s="6">
        <v>13</v>
      </c>
      <c r="D9" s="6"/>
      <c r="E9" s="6" t="s">
        <v>46</v>
      </c>
      <c r="F9" s="6" t="s">
        <v>67</v>
      </c>
      <c r="G9" s="6" t="s">
        <v>56</v>
      </c>
      <c r="H9" s="6" t="s">
        <v>57</v>
      </c>
      <c r="I9" s="6">
        <v>2</v>
      </c>
      <c r="J9" s="6"/>
      <c r="K9" s="6"/>
      <c r="L9" s="6"/>
      <c r="M9" s="6" t="s">
        <v>68</v>
      </c>
      <c r="N9" s="7">
        <v>43847</v>
      </c>
      <c r="O9" s="6" t="s">
        <v>59</v>
      </c>
      <c r="P9" s="6" t="s">
        <v>41</v>
      </c>
      <c r="Q9" s="6" t="s">
        <v>42</v>
      </c>
      <c r="R9" s="2"/>
      <c r="S9" t="str">
        <f t="shared" si="0"/>
        <v xml:space="preserve"> </v>
      </c>
      <c r="T9" t="str">
        <f t="shared" si="1"/>
        <v xml:space="preserve"> </v>
      </c>
      <c r="U9"/>
      <c r="V9"/>
      <c r="W9" t="s">
        <v>48</v>
      </c>
      <c r="X9" s="8">
        <v>210.9</v>
      </c>
      <c r="Y9" s="8">
        <f t="shared" si="2"/>
        <v>0</v>
      </c>
    </row>
    <row r="10" spans="1:27" s="58" customFormat="1">
      <c r="A10"/>
      <c r="B10" s="6" t="s">
        <v>69</v>
      </c>
      <c r="C10" s="6">
        <v>50</v>
      </c>
      <c r="D10" s="6"/>
      <c r="E10" s="6" t="s">
        <v>46</v>
      </c>
      <c r="F10" s="6" t="s">
        <v>70</v>
      </c>
      <c r="G10" s="6" t="s">
        <v>56</v>
      </c>
      <c r="H10" s="6" t="s">
        <v>57</v>
      </c>
      <c r="I10" s="6">
        <v>3</v>
      </c>
      <c r="J10" s="6"/>
      <c r="K10" s="6"/>
      <c r="L10" s="6"/>
      <c r="M10" s="6" t="s">
        <v>68</v>
      </c>
      <c r="N10" s="7">
        <v>43847</v>
      </c>
      <c r="O10" s="6" t="s">
        <v>59</v>
      </c>
      <c r="P10" s="6" t="s">
        <v>41</v>
      </c>
      <c r="Q10" s="6" t="s">
        <v>42</v>
      </c>
      <c r="R10" s="2"/>
      <c r="S10" t="str">
        <f t="shared" si="0"/>
        <v xml:space="preserve"> </v>
      </c>
      <c r="T10" t="str">
        <f t="shared" si="1"/>
        <v xml:space="preserve"> </v>
      </c>
      <c r="U10"/>
      <c r="V10"/>
      <c r="W10" t="s">
        <v>48</v>
      </c>
      <c r="X10" s="8">
        <v>316.36</v>
      </c>
      <c r="Y10" s="8">
        <f t="shared" si="2"/>
        <v>0</v>
      </c>
    </row>
    <row r="11" spans="1:27" s="19" customFormat="1">
      <c r="A11"/>
      <c r="B11" s="6" t="s">
        <v>71</v>
      </c>
      <c r="C11" s="6">
        <v>8</v>
      </c>
      <c r="D11" s="6"/>
      <c r="E11" s="6" t="s">
        <v>51</v>
      </c>
      <c r="F11" s="6" t="s">
        <v>72</v>
      </c>
      <c r="G11" s="6" t="s">
        <v>56</v>
      </c>
      <c r="H11" s="6" t="s">
        <v>57</v>
      </c>
      <c r="I11" s="6">
        <v>3</v>
      </c>
      <c r="J11" s="6"/>
      <c r="K11" s="6"/>
      <c r="L11" s="6"/>
      <c r="M11" s="6" t="s">
        <v>68</v>
      </c>
      <c r="N11" s="7">
        <v>43846</v>
      </c>
      <c r="O11" s="6" t="s">
        <v>59</v>
      </c>
      <c r="P11" s="6" t="s">
        <v>41</v>
      </c>
      <c r="Q11" s="6" t="s">
        <v>42</v>
      </c>
      <c r="R11" s="2"/>
      <c r="S11" t="str">
        <f t="shared" si="0"/>
        <v xml:space="preserve"> </v>
      </c>
      <c r="T11" t="str">
        <f t="shared" si="1"/>
        <v xml:space="preserve"> </v>
      </c>
      <c r="U11"/>
      <c r="V11"/>
      <c r="W11" t="s">
        <v>48</v>
      </c>
      <c r="X11" s="8">
        <v>316.36</v>
      </c>
      <c r="Y11" s="8">
        <f t="shared" si="2"/>
        <v>0</v>
      </c>
    </row>
    <row r="12" spans="1:27" s="19" customFormat="1">
      <c r="A12"/>
      <c r="B12" s="6" t="s">
        <v>73</v>
      </c>
      <c r="C12" s="6">
        <v>21</v>
      </c>
      <c r="D12" s="6"/>
      <c r="E12" s="6" t="s">
        <v>46</v>
      </c>
      <c r="F12" s="6" t="s">
        <v>70</v>
      </c>
      <c r="G12" s="6" t="s">
        <v>56</v>
      </c>
      <c r="H12" s="6" t="s">
        <v>57</v>
      </c>
      <c r="I12" s="6">
        <v>6</v>
      </c>
      <c r="J12" s="6"/>
      <c r="K12" s="6"/>
      <c r="L12" s="6"/>
      <c r="M12" s="6" t="s">
        <v>68</v>
      </c>
      <c r="N12" s="7">
        <v>43852</v>
      </c>
      <c r="O12" s="6" t="s">
        <v>59</v>
      </c>
      <c r="P12" s="6" t="s">
        <v>41</v>
      </c>
      <c r="Q12" s="6" t="s">
        <v>42</v>
      </c>
      <c r="R12" s="2"/>
      <c r="S12" t="str">
        <f t="shared" si="0"/>
        <v xml:space="preserve"> </v>
      </c>
      <c r="T12" t="str">
        <f t="shared" si="1"/>
        <v xml:space="preserve"> </v>
      </c>
      <c r="U12"/>
      <c r="V12"/>
      <c r="W12" t="s">
        <v>47</v>
      </c>
      <c r="X12" s="8">
        <v>632.71</v>
      </c>
      <c r="Y12" s="8">
        <f t="shared" si="2"/>
        <v>0</v>
      </c>
    </row>
    <row r="13" spans="1:27" s="19" customFormat="1">
      <c r="A13"/>
      <c r="B13" s="6" t="s">
        <v>74</v>
      </c>
      <c r="C13" s="6">
        <v>23</v>
      </c>
      <c r="D13" s="6"/>
      <c r="E13" s="6" t="s">
        <v>46</v>
      </c>
      <c r="F13" s="6" t="s">
        <v>70</v>
      </c>
      <c r="G13" s="6" t="s">
        <v>56</v>
      </c>
      <c r="H13" s="6" t="s">
        <v>57</v>
      </c>
      <c r="I13" s="6">
        <v>3</v>
      </c>
      <c r="J13" s="6"/>
      <c r="K13" s="6"/>
      <c r="L13" s="6"/>
      <c r="M13" s="6" t="s">
        <v>68</v>
      </c>
      <c r="N13" s="7">
        <v>43847</v>
      </c>
      <c r="O13" s="6" t="s">
        <v>59</v>
      </c>
      <c r="P13" s="6" t="s">
        <v>41</v>
      </c>
      <c r="Q13" s="6" t="s">
        <v>42</v>
      </c>
      <c r="R13" s="2"/>
      <c r="S13" t="str">
        <f t="shared" si="0"/>
        <v xml:space="preserve"> </v>
      </c>
      <c r="T13" t="str">
        <f t="shared" si="1"/>
        <v xml:space="preserve"> </v>
      </c>
      <c r="U13"/>
      <c r="V13"/>
      <c r="W13" t="s">
        <v>48</v>
      </c>
      <c r="X13" s="8">
        <v>316.36</v>
      </c>
      <c r="Y13" s="8">
        <f t="shared" si="2"/>
        <v>0</v>
      </c>
    </row>
    <row r="14" spans="1:27" s="14" customFormat="1">
      <c r="A14"/>
      <c r="B14" s="6" t="s">
        <v>75</v>
      </c>
      <c r="C14" s="6"/>
      <c r="D14" s="6"/>
      <c r="E14" s="6" t="s">
        <v>51</v>
      </c>
      <c r="F14" s="6" t="s">
        <v>72</v>
      </c>
      <c r="G14" s="6" t="s">
        <v>56</v>
      </c>
      <c r="H14" s="6" t="s">
        <v>57</v>
      </c>
      <c r="I14" s="6">
        <v>3</v>
      </c>
      <c r="J14" s="6"/>
      <c r="K14" s="6"/>
      <c r="L14" s="6"/>
      <c r="M14" s="6" t="s">
        <v>68</v>
      </c>
      <c r="N14" s="7">
        <v>43846</v>
      </c>
      <c r="O14" s="6" t="s">
        <v>59</v>
      </c>
      <c r="P14" s="6" t="s">
        <v>41</v>
      </c>
      <c r="Q14" s="6" t="s">
        <v>42</v>
      </c>
      <c r="R14" s="2"/>
      <c r="S14" t="str">
        <f t="shared" si="0"/>
        <v xml:space="preserve"> </v>
      </c>
      <c r="T14" t="str">
        <f t="shared" si="1"/>
        <v xml:space="preserve"> </v>
      </c>
      <c r="U14"/>
      <c r="V14"/>
      <c r="W14" t="s">
        <v>48</v>
      </c>
      <c r="X14" s="8">
        <v>316.36</v>
      </c>
      <c r="Y14" s="8">
        <f t="shared" si="2"/>
        <v>0</v>
      </c>
    </row>
    <row r="15" spans="1:27" s="14" customFormat="1">
      <c r="A15"/>
      <c r="B15" s="6" t="s">
        <v>90</v>
      </c>
      <c r="C15" s="6">
        <v>9</v>
      </c>
      <c r="D15" s="6"/>
      <c r="E15" s="6" t="s">
        <v>39</v>
      </c>
      <c r="F15" s="6" t="s">
        <v>91</v>
      </c>
      <c r="G15" s="6" t="s">
        <v>56</v>
      </c>
      <c r="H15" s="6" t="s">
        <v>57</v>
      </c>
      <c r="I15" s="6">
        <v>13</v>
      </c>
      <c r="J15" s="6" t="s">
        <v>92</v>
      </c>
      <c r="K15" s="6"/>
      <c r="L15" s="6"/>
      <c r="M15" s="6"/>
      <c r="N15" s="7">
        <v>43847</v>
      </c>
      <c r="O15" s="6" t="s">
        <v>40</v>
      </c>
      <c r="P15" s="6" t="s">
        <v>41</v>
      </c>
      <c r="Q15" s="6" t="s">
        <v>42</v>
      </c>
      <c r="R15" s="2"/>
      <c r="S15" t="str">
        <f t="shared" si="0"/>
        <v xml:space="preserve"> </v>
      </c>
      <c r="T15" t="str">
        <f t="shared" si="1"/>
        <v xml:space="preserve"> </v>
      </c>
      <c r="U15"/>
      <c r="V15"/>
      <c r="W15" t="s">
        <v>43</v>
      </c>
      <c r="X15" s="8">
        <v>1088</v>
      </c>
      <c r="Y15" s="8">
        <f t="shared" si="2"/>
        <v>0</v>
      </c>
    </row>
    <row r="16" spans="1:27" s="14" customFormat="1">
      <c r="A16"/>
      <c r="B16" s="6" t="s">
        <v>95</v>
      </c>
      <c r="C16" s="6">
        <v>10</v>
      </c>
      <c r="D16" s="6"/>
      <c r="E16" s="6" t="s">
        <v>39</v>
      </c>
      <c r="F16" s="6" t="s">
        <v>91</v>
      </c>
      <c r="G16" s="6" t="s">
        <v>56</v>
      </c>
      <c r="H16" s="6" t="s">
        <v>57</v>
      </c>
      <c r="I16" s="6">
        <v>12</v>
      </c>
      <c r="J16" s="6" t="s">
        <v>92</v>
      </c>
      <c r="K16" s="6"/>
      <c r="L16" s="6"/>
      <c r="M16" s="6"/>
      <c r="N16" s="7">
        <v>43847</v>
      </c>
      <c r="O16" s="6" t="s">
        <v>40</v>
      </c>
      <c r="P16" s="6" t="s">
        <v>41</v>
      </c>
      <c r="Q16" s="6" t="s">
        <v>42</v>
      </c>
      <c r="R16" s="2"/>
      <c r="S16" t="str">
        <f t="shared" si="0"/>
        <v xml:space="preserve"> </v>
      </c>
      <c r="T16" t="str">
        <f t="shared" si="1"/>
        <v xml:space="preserve"> </v>
      </c>
      <c r="U16"/>
      <c r="V16"/>
      <c r="W16" t="s">
        <v>47</v>
      </c>
      <c r="X16" s="8">
        <v>1004.3</v>
      </c>
      <c r="Y16" s="8">
        <f t="shared" si="2"/>
        <v>0</v>
      </c>
    </row>
    <row r="17" spans="1:25" s="14" customFormat="1">
      <c r="A17"/>
      <c r="B17" s="6" t="s">
        <v>96</v>
      </c>
      <c r="C17" s="6">
        <v>8</v>
      </c>
      <c r="D17" s="6"/>
      <c r="E17" s="6" t="s">
        <v>46</v>
      </c>
      <c r="F17" s="6" t="s">
        <v>97</v>
      </c>
      <c r="G17" s="6" t="s">
        <v>56</v>
      </c>
      <c r="H17" s="6" t="s">
        <v>57</v>
      </c>
      <c r="I17" s="6">
        <v>2</v>
      </c>
      <c r="J17" s="6" t="s">
        <v>98</v>
      </c>
      <c r="K17" s="6"/>
      <c r="L17" s="6"/>
      <c r="M17" s="6"/>
      <c r="N17" s="7">
        <v>43857</v>
      </c>
      <c r="O17" s="6" t="s">
        <v>40</v>
      </c>
      <c r="P17" s="6" t="s">
        <v>41</v>
      </c>
      <c r="Q17" s="6" t="s">
        <v>42</v>
      </c>
      <c r="R17" s="2"/>
      <c r="S17" t="str">
        <f t="shared" si="0"/>
        <v xml:space="preserve"> </v>
      </c>
      <c r="T17" t="str">
        <f t="shared" si="1"/>
        <v xml:space="preserve"> </v>
      </c>
      <c r="U17"/>
      <c r="V17"/>
      <c r="W17" t="s">
        <v>48</v>
      </c>
      <c r="X17" s="8">
        <v>210.9</v>
      </c>
      <c r="Y17" s="8">
        <f t="shared" si="2"/>
        <v>0</v>
      </c>
    </row>
    <row r="18" spans="1:25" s="14" customFormat="1">
      <c r="A18"/>
      <c r="B18" s="6" t="s">
        <v>99</v>
      </c>
      <c r="C18" s="6">
        <v>6</v>
      </c>
      <c r="D18" s="6"/>
      <c r="E18" s="6" t="s">
        <v>46</v>
      </c>
      <c r="F18" s="6" t="s">
        <v>97</v>
      </c>
      <c r="G18" s="6" t="s">
        <v>56</v>
      </c>
      <c r="H18" s="6" t="s">
        <v>57</v>
      </c>
      <c r="I18" s="6">
        <v>3</v>
      </c>
      <c r="J18" s="6" t="s">
        <v>98</v>
      </c>
      <c r="K18" s="6"/>
      <c r="L18" s="6"/>
      <c r="M18" s="6"/>
      <c r="N18" s="7">
        <v>43857</v>
      </c>
      <c r="O18" s="6" t="s">
        <v>40</v>
      </c>
      <c r="P18" s="6" t="s">
        <v>41</v>
      </c>
      <c r="Q18" s="6" t="s">
        <v>42</v>
      </c>
      <c r="R18" s="2"/>
      <c r="S18" t="str">
        <f t="shared" si="0"/>
        <v xml:space="preserve"> </v>
      </c>
      <c r="T18" t="str">
        <f t="shared" si="1"/>
        <v xml:space="preserve"> </v>
      </c>
      <c r="U18"/>
      <c r="V18"/>
      <c r="W18" t="s">
        <v>48</v>
      </c>
      <c r="X18" s="8">
        <v>316.36</v>
      </c>
      <c r="Y18" s="8">
        <f t="shared" si="2"/>
        <v>0</v>
      </c>
    </row>
    <row r="19" spans="1:25" s="14" customFormat="1">
      <c r="A19"/>
      <c r="B19" s="6" t="s">
        <v>100</v>
      </c>
      <c r="C19" s="6">
        <v>13</v>
      </c>
      <c r="D19" s="6"/>
      <c r="E19" s="6" t="s">
        <v>39</v>
      </c>
      <c r="F19" s="6" t="s">
        <v>101</v>
      </c>
      <c r="G19" s="6" t="s">
        <v>56</v>
      </c>
      <c r="H19" s="6" t="s">
        <v>57</v>
      </c>
      <c r="I19" s="6">
        <v>21</v>
      </c>
      <c r="J19" s="6" t="s">
        <v>98</v>
      </c>
      <c r="K19" s="6"/>
      <c r="L19" s="6" t="s">
        <v>102</v>
      </c>
      <c r="M19" s="6"/>
      <c r="N19" s="7">
        <v>43853</v>
      </c>
      <c r="O19" s="6" t="s">
        <v>40</v>
      </c>
      <c r="P19" s="6" t="s">
        <v>41</v>
      </c>
      <c r="Q19" s="6" t="s">
        <v>42</v>
      </c>
      <c r="R19" s="2"/>
      <c r="S19" t="str">
        <f t="shared" si="0"/>
        <v xml:space="preserve"> </v>
      </c>
      <c r="T19" t="str">
        <f t="shared" si="1"/>
        <v xml:space="preserve"> </v>
      </c>
      <c r="U19"/>
      <c r="V19"/>
      <c r="W19" t="s">
        <v>43</v>
      </c>
      <c r="X19" s="8">
        <v>1757.53</v>
      </c>
      <c r="Y19" s="8">
        <f t="shared" si="2"/>
        <v>0</v>
      </c>
    </row>
    <row r="20" spans="1:25" s="14" customFormat="1">
      <c r="A20"/>
      <c r="B20" s="6" t="s">
        <v>103</v>
      </c>
      <c r="C20" s="6">
        <v>15</v>
      </c>
      <c r="D20" s="6"/>
      <c r="E20" s="6" t="s">
        <v>39</v>
      </c>
      <c r="F20" s="6" t="s">
        <v>101</v>
      </c>
      <c r="G20" s="6" t="s">
        <v>56</v>
      </c>
      <c r="H20" s="6" t="s">
        <v>57</v>
      </c>
      <c r="I20" s="6">
        <v>56</v>
      </c>
      <c r="J20" s="6" t="s">
        <v>98</v>
      </c>
      <c r="K20" s="6"/>
      <c r="L20" s="6" t="s">
        <v>102</v>
      </c>
      <c r="M20" s="6"/>
      <c r="N20" s="7">
        <v>43853</v>
      </c>
      <c r="O20" s="6" t="s">
        <v>40</v>
      </c>
      <c r="P20" s="6" t="s">
        <v>41</v>
      </c>
      <c r="Q20" s="6" t="s">
        <v>42</v>
      </c>
      <c r="R20" s="2"/>
      <c r="S20" t="str">
        <f t="shared" si="0"/>
        <v xml:space="preserve"> </v>
      </c>
      <c r="T20" t="str">
        <f t="shared" si="1"/>
        <v xml:space="preserve"> </v>
      </c>
      <c r="U20"/>
      <c r="V20"/>
      <c r="W20" t="s">
        <v>43</v>
      </c>
      <c r="X20" s="8">
        <v>4686.75</v>
      </c>
      <c r="Y20" s="8">
        <f t="shared" si="2"/>
        <v>0</v>
      </c>
    </row>
    <row r="21" spans="1:25">
      <c r="B21" s="6" t="s">
        <v>104</v>
      </c>
      <c r="C21" s="6">
        <v>4</v>
      </c>
      <c r="D21" s="6"/>
      <c r="E21" s="6" t="s">
        <v>50</v>
      </c>
      <c r="F21" s="6" t="s">
        <v>105</v>
      </c>
      <c r="G21" s="6" t="s">
        <v>56</v>
      </c>
      <c r="H21" s="6" t="s">
        <v>57</v>
      </c>
      <c r="I21" s="6">
        <v>6</v>
      </c>
      <c r="J21" s="6" t="s">
        <v>106</v>
      </c>
      <c r="K21" s="6"/>
      <c r="L21" s="6"/>
      <c r="M21" s="6"/>
      <c r="N21" s="7">
        <v>43853</v>
      </c>
      <c r="O21" s="6" t="s">
        <v>40</v>
      </c>
      <c r="P21" s="6" t="s">
        <v>41</v>
      </c>
      <c r="Q21" s="6" t="s">
        <v>42</v>
      </c>
      <c r="S21" t="str">
        <f t="shared" si="0"/>
        <v xml:space="preserve"> </v>
      </c>
      <c r="T21" t="str">
        <f t="shared" si="1"/>
        <v xml:space="preserve"> </v>
      </c>
      <c r="W21" t="s">
        <v>47</v>
      </c>
      <c r="X21" s="8">
        <v>502.15</v>
      </c>
      <c r="Y21" s="8">
        <f t="shared" si="2"/>
        <v>0</v>
      </c>
    </row>
    <row r="22" spans="1:25">
      <c r="B22" s="6" t="s">
        <v>107</v>
      </c>
      <c r="C22" s="6">
        <v>51</v>
      </c>
      <c r="D22" s="6"/>
      <c r="E22" s="6" t="s">
        <v>46</v>
      </c>
      <c r="F22" s="6" t="s">
        <v>108</v>
      </c>
      <c r="G22" s="6" t="s">
        <v>56</v>
      </c>
      <c r="H22" s="6" t="s">
        <v>57</v>
      </c>
      <c r="I22" s="6">
        <v>1</v>
      </c>
      <c r="J22" s="6" t="s">
        <v>109</v>
      </c>
      <c r="K22" s="6"/>
      <c r="L22" s="6" t="s">
        <v>110</v>
      </c>
      <c r="M22" s="6"/>
      <c r="N22" s="7">
        <v>43850</v>
      </c>
      <c r="O22" s="6" t="s">
        <v>40</v>
      </c>
      <c r="P22" s="6" t="s">
        <v>41</v>
      </c>
      <c r="Q22" s="6" t="s">
        <v>111</v>
      </c>
      <c r="S22" t="str">
        <f t="shared" si="0"/>
        <v xml:space="preserve"> </v>
      </c>
      <c r="T22" t="str">
        <f t="shared" si="1"/>
        <v xml:space="preserve"> </v>
      </c>
      <c r="W22" t="s">
        <v>48</v>
      </c>
      <c r="X22" s="8">
        <v>105.45</v>
      </c>
      <c r="Y22" s="8">
        <f t="shared" si="2"/>
        <v>0</v>
      </c>
    </row>
    <row r="23" spans="1:25">
      <c r="B23" s="6" t="s">
        <v>112</v>
      </c>
      <c r="C23" s="6">
        <v>53</v>
      </c>
      <c r="D23" s="6"/>
      <c r="E23" s="6" t="s">
        <v>46</v>
      </c>
      <c r="F23" s="6" t="s">
        <v>113</v>
      </c>
      <c r="G23" s="6" t="s">
        <v>56</v>
      </c>
      <c r="H23" s="6" t="s">
        <v>57</v>
      </c>
      <c r="I23" s="6">
        <v>61</v>
      </c>
      <c r="J23" s="6" t="s">
        <v>109</v>
      </c>
      <c r="K23" s="6"/>
      <c r="L23" s="6" t="s">
        <v>110</v>
      </c>
      <c r="M23" s="6"/>
      <c r="N23" s="7">
        <v>43850</v>
      </c>
      <c r="O23" s="6" t="s">
        <v>40</v>
      </c>
      <c r="P23" s="6" t="s">
        <v>41</v>
      </c>
      <c r="Q23" s="6" t="s">
        <v>111</v>
      </c>
      <c r="S23" t="str">
        <f t="shared" si="0"/>
        <v xml:space="preserve"> </v>
      </c>
      <c r="T23" t="str">
        <f t="shared" si="1"/>
        <v xml:space="preserve"> </v>
      </c>
      <c r="W23" t="s">
        <v>43</v>
      </c>
      <c r="X23" s="8">
        <v>5105.21</v>
      </c>
      <c r="Y23" s="8">
        <f t="shared" si="2"/>
        <v>0</v>
      </c>
    </row>
    <row r="24" spans="1:25">
      <c r="B24" s="6" t="s">
        <v>120</v>
      </c>
      <c r="C24" s="6">
        <v>163</v>
      </c>
      <c r="D24" s="6"/>
      <c r="E24" s="6" t="s">
        <v>39</v>
      </c>
      <c r="F24" s="6" t="s">
        <v>121</v>
      </c>
      <c r="G24" s="6" t="s">
        <v>56</v>
      </c>
      <c r="H24" s="6" t="s">
        <v>57</v>
      </c>
      <c r="I24" s="6">
        <v>41</v>
      </c>
      <c r="J24" s="6" t="s">
        <v>122</v>
      </c>
      <c r="K24" s="6"/>
      <c r="L24" s="6"/>
      <c r="M24" s="6"/>
      <c r="N24" s="7">
        <v>43860</v>
      </c>
      <c r="O24" s="6" t="s">
        <v>40</v>
      </c>
      <c r="P24" s="6" t="s">
        <v>41</v>
      </c>
      <c r="Q24" s="6" t="s">
        <v>42</v>
      </c>
      <c r="S24" t="str">
        <f t="shared" si="0"/>
        <v xml:space="preserve"> </v>
      </c>
      <c r="T24" t="str">
        <f t="shared" si="1"/>
        <v xml:space="preserve"> </v>
      </c>
      <c r="W24" t="s">
        <v>43</v>
      </c>
      <c r="X24" s="8">
        <v>3431.37</v>
      </c>
      <c r="Y24" s="8">
        <f t="shared" si="2"/>
        <v>0</v>
      </c>
    </row>
    <row r="25" spans="1:25">
      <c r="B25" s="6" t="s">
        <v>127</v>
      </c>
      <c r="C25" s="6">
        <v>35</v>
      </c>
      <c r="D25" s="6"/>
      <c r="E25" s="6" t="s">
        <v>39</v>
      </c>
      <c r="F25" s="6" t="s">
        <v>128</v>
      </c>
      <c r="G25" s="6" t="s">
        <v>56</v>
      </c>
      <c r="H25" s="6" t="s">
        <v>57</v>
      </c>
      <c r="I25" s="6">
        <v>2</v>
      </c>
      <c r="J25" s="6" t="s">
        <v>129</v>
      </c>
      <c r="K25" s="6"/>
      <c r="L25" s="6"/>
      <c r="M25" s="6"/>
      <c r="N25" s="7">
        <v>43845</v>
      </c>
      <c r="O25" s="6" t="s">
        <v>40</v>
      </c>
      <c r="P25" s="6" t="s">
        <v>41</v>
      </c>
      <c r="Q25" s="6" t="s">
        <v>42</v>
      </c>
      <c r="S25" t="str">
        <f t="shared" si="0"/>
        <v xml:space="preserve"> </v>
      </c>
      <c r="T25" t="str">
        <f t="shared" si="1"/>
        <v xml:space="preserve"> </v>
      </c>
      <c r="W25" t="s">
        <v>48</v>
      </c>
      <c r="X25" s="8">
        <v>210.9</v>
      </c>
      <c r="Y25" s="8">
        <f t="shared" si="2"/>
        <v>0</v>
      </c>
    </row>
    <row r="26" spans="1:25">
      <c r="B26" s="6" t="s">
        <v>130</v>
      </c>
      <c r="C26" s="6">
        <v>11</v>
      </c>
      <c r="D26" s="6"/>
      <c r="E26" s="6" t="s">
        <v>46</v>
      </c>
      <c r="F26" s="6" t="s">
        <v>131</v>
      </c>
      <c r="G26" s="6" t="s">
        <v>56</v>
      </c>
      <c r="H26" s="6" t="s">
        <v>57</v>
      </c>
      <c r="I26" s="6">
        <v>1</v>
      </c>
      <c r="J26" s="6" t="s">
        <v>129</v>
      </c>
      <c r="K26" s="6"/>
      <c r="L26" s="6"/>
      <c r="M26" s="6"/>
      <c r="N26" s="7">
        <v>43845</v>
      </c>
      <c r="O26" s="6" t="s">
        <v>40</v>
      </c>
      <c r="P26" s="6" t="s">
        <v>41</v>
      </c>
      <c r="Q26" s="6" t="s">
        <v>42</v>
      </c>
      <c r="S26" t="str">
        <f t="shared" si="0"/>
        <v xml:space="preserve"> </v>
      </c>
      <c r="T26" t="str">
        <f t="shared" si="1"/>
        <v xml:space="preserve"> </v>
      </c>
      <c r="W26" t="s">
        <v>48</v>
      </c>
      <c r="X26" s="8">
        <v>105.45</v>
      </c>
      <c r="Y26" s="8">
        <f t="shared" si="2"/>
        <v>0</v>
      </c>
    </row>
    <row r="27" spans="1:25">
      <c r="B27" s="6" t="s">
        <v>132</v>
      </c>
      <c r="C27" s="6">
        <v>5</v>
      </c>
      <c r="D27" s="6"/>
      <c r="E27" s="6" t="s">
        <v>46</v>
      </c>
      <c r="F27" s="6" t="s">
        <v>77</v>
      </c>
      <c r="G27" s="6" t="s">
        <v>56</v>
      </c>
      <c r="H27" s="6" t="s">
        <v>57</v>
      </c>
      <c r="I27" s="6">
        <v>1</v>
      </c>
      <c r="J27" s="6" t="s">
        <v>129</v>
      </c>
      <c r="K27" s="6"/>
      <c r="L27" s="6"/>
      <c r="M27" s="6"/>
      <c r="N27" s="7">
        <v>43845</v>
      </c>
      <c r="O27" s="6" t="s">
        <v>40</v>
      </c>
      <c r="P27" s="6" t="s">
        <v>41</v>
      </c>
      <c r="Q27" s="6" t="s">
        <v>42</v>
      </c>
      <c r="S27" t="str">
        <f t="shared" si="0"/>
        <v xml:space="preserve"> </v>
      </c>
      <c r="T27" t="str">
        <f t="shared" si="1"/>
        <v xml:space="preserve"> </v>
      </c>
      <c r="W27" t="s">
        <v>48</v>
      </c>
      <c r="X27" s="8">
        <v>105.45</v>
      </c>
      <c r="Y27" s="8">
        <f t="shared" si="2"/>
        <v>0</v>
      </c>
    </row>
    <row r="28" spans="1:25">
      <c r="B28" s="6" t="s">
        <v>133</v>
      </c>
      <c r="C28" s="6">
        <v>7</v>
      </c>
      <c r="D28" s="6"/>
      <c r="E28" s="6" t="s">
        <v>46</v>
      </c>
      <c r="F28" s="6" t="s">
        <v>77</v>
      </c>
      <c r="G28" s="6" t="s">
        <v>56</v>
      </c>
      <c r="H28" s="6" t="s">
        <v>57</v>
      </c>
      <c r="I28" s="6">
        <v>1</v>
      </c>
      <c r="J28" s="6" t="s">
        <v>129</v>
      </c>
      <c r="K28" s="6"/>
      <c r="L28" s="6"/>
      <c r="M28" s="6"/>
      <c r="N28" s="7">
        <v>43845</v>
      </c>
      <c r="O28" s="6" t="s">
        <v>40</v>
      </c>
      <c r="P28" s="6" t="s">
        <v>41</v>
      </c>
      <c r="Q28" s="6" t="s">
        <v>42</v>
      </c>
      <c r="S28" t="str">
        <f t="shared" si="0"/>
        <v xml:space="preserve"> </v>
      </c>
      <c r="T28" t="str">
        <f t="shared" si="1"/>
        <v xml:space="preserve"> </v>
      </c>
      <c r="W28" t="s">
        <v>48</v>
      </c>
      <c r="X28" s="8">
        <v>105.45</v>
      </c>
      <c r="Y28" s="8">
        <f t="shared" si="2"/>
        <v>0</v>
      </c>
    </row>
    <row r="29" spans="1:25" s="14" customFormat="1">
      <c r="A29"/>
      <c r="B29" s="6" t="s">
        <v>134</v>
      </c>
      <c r="C29" s="6">
        <v>101</v>
      </c>
      <c r="D29" s="6"/>
      <c r="E29" s="6" t="s">
        <v>39</v>
      </c>
      <c r="F29" s="6" t="s">
        <v>135</v>
      </c>
      <c r="G29" s="6" t="s">
        <v>56</v>
      </c>
      <c r="H29" s="6" t="s">
        <v>57</v>
      </c>
      <c r="I29" s="6">
        <v>30</v>
      </c>
      <c r="J29" s="6" t="s">
        <v>136</v>
      </c>
      <c r="K29" s="6"/>
      <c r="L29" s="6"/>
      <c r="M29" s="6"/>
      <c r="N29" s="7">
        <v>43853</v>
      </c>
      <c r="O29" s="6" t="s">
        <v>40</v>
      </c>
      <c r="P29" s="6" t="s">
        <v>41</v>
      </c>
      <c r="Q29" s="6" t="s">
        <v>42</v>
      </c>
      <c r="R29" s="2"/>
      <c r="S29" t="str">
        <f t="shared" si="0"/>
        <v xml:space="preserve"> </v>
      </c>
      <c r="T29" t="str">
        <f t="shared" si="1"/>
        <v xml:space="preserve"> </v>
      </c>
      <c r="U29"/>
      <c r="V29"/>
      <c r="W29" t="s">
        <v>43</v>
      </c>
      <c r="X29" s="8">
        <v>2510.7600000000002</v>
      </c>
      <c r="Y29" s="8">
        <f t="shared" si="2"/>
        <v>0</v>
      </c>
    </row>
    <row r="30" spans="1:25" s="14" customFormat="1">
      <c r="A30"/>
      <c r="B30" s="6" t="s">
        <v>137</v>
      </c>
      <c r="C30" s="6">
        <v>17</v>
      </c>
      <c r="D30" s="6"/>
      <c r="E30" s="6" t="s">
        <v>39</v>
      </c>
      <c r="F30" s="6" t="s">
        <v>101</v>
      </c>
      <c r="G30" s="6" t="s">
        <v>56</v>
      </c>
      <c r="H30" s="6" t="s">
        <v>57</v>
      </c>
      <c r="I30" s="6">
        <v>1</v>
      </c>
      <c r="J30" s="6" t="s">
        <v>98</v>
      </c>
      <c r="K30" s="6"/>
      <c r="L30" s="6" t="s">
        <v>102</v>
      </c>
      <c r="M30" s="6"/>
      <c r="N30" s="7">
        <v>43853</v>
      </c>
      <c r="O30" s="6" t="s">
        <v>40</v>
      </c>
      <c r="P30" s="6" t="s">
        <v>41</v>
      </c>
      <c r="Q30" s="6" t="s">
        <v>42</v>
      </c>
      <c r="R30" s="2"/>
      <c r="S30" t="str">
        <f t="shared" si="0"/>
        <v xml:space="preserve"> </v>
      </c>
      <c r="T30" t="str">
        <f t="shared" si="1"/>
        <v xml:space="preserve"> </v>
      </c>
      <c r="U30"/>
      <c r="V30"/>
      <c r="W30" t="s">
        <v>48</v>
      </c>
      <c r="X30" s="8">
        <v>105.45</v>
      </c>
      <c r="Y30" s="8">
        <f t="shared" si="2"/>
        <v>0</v>
      </c>
    </row>
    <row r="31" spans="1:25" s="14" customFormat="1">
      <c r="A31"/>
      <c r="B31" s="6" t="s">
        <v>139</v>
      </c>
      <c r="C31" s="6">
        <v>3</v>
      </c>
      <c r="D31" s="6"/>
      <c r="E31" s="6" t="s">
        <v>46</v>
      </c>
      <c r="F31" s="6" t="s">
        <v>77</v>
      </c>
      <c r="G31" s="6" t="s">
        <v>56</v>
      </c>
      <c r="H31" s="6" t="s">
        <v>57</v>
      </c>
      <c r="I31" s="6">
        <v>1</v>
      </c>
      <c r="J31" s="6" t="s">
        <v>129</v>
      </c>
      <c r="K31" s="6"/>
      <c r="L31" s="6"/>
      <c r="M31" s="6"/>
      <c r="N31" s="7">
        <v>43845</v>
      </c>
      <c r="O31" s="6" t="s">
        <v>40</v>
      </c>
      <c r="P31" s="6" t="s">
        <v>41</v>
      </c>
      <c r="Q31" s="6" t="s">
        <v>42</v>
      </c>
      <c r="R31" s="2"/>
      <c r="S31" t="str">
        <f t="shared" si="0"/>
        <v xml:space="preserve"> </v>
      </c>
      <c r="T31" t="str">
        <f t="shared" si="1"/>
        <v xml:space="preserve"> </v>
      </c>
      <c r="U31"/>
      <c r="V31"/>
      <c r="W31" t="s">
        <v>48</v>
      </c>
      <c r="X31" s="8">
        <v>105.45</v>
      </c>
      <c r="Y31" s="8">
        <f t="shared" si="2"/>
        <v>0</v>
      </c>
    </row>
    <row r="32" spans="1:25">
      <c r="B32" s="6" t="s">
        <v>143</v>
      </c>
      <c r="C32" s="6">
        <v>35</v>
      </c>
      <c r="D32" s="6"/>
      <c r="E32" s="6" t="s">
        <v>39</v>
      </c>
      <c r="F32" s="6" t="s">
        <v>128</v>
      </c>
      <c r="G32" s="6" t="s">
        <v>56</v>
      </c>
      <c r="H32" s="6" t="s">
        <v>57</v>
      </c>
      <c r="I32" s="6">
        <v>1</v>
      </c>
      <c r="J32" s="6" t="s">
        <v>129</v>
      </c>
      <c r="K32" s="6"/>
      <c r="L32" s="6"/>
      <c r="M32" s="6"/>
      <c r="N32" s="7">
        <v>43845</v>
      </c>
      <c r="O32" s="6" t="s">
        <v>40</v>
      </c>
      <c r="P32" s="6" t="s">
        <v>41</v>
      </c>
      <c r="Q32" s="6" t="s">
        <v>42</v>
      </c>
      <c r="S32" t="str">
        <f t="shared" si="0"/>
        <v xml:space="preserve"> </v>
      </c>
      <c r="T32" t="str">
        <f t="shared" si="1"/>
        <v xml:space="preserve"> </v>
      </c>
      <c r="W32" t="s">
        <v>48</v>
      </c>
      <c r="X32" s="8">
        <v>105.45</v>
      </c>
      <c r="Y32" s="8">
        <f t="shared" si="2"/>
        <v>0</v>
      </c>
    </row>
    <row r="33" spans="1:25">
      <c r="B33" s="6" t="s">
        <v>144</v>
      </c>
      <c r="C33" s="6">
        <v>13</v>
      </c>
      <c r="D33" s="6"/>
      <c r="E33" s="6" t="s">
        <v>39</v>
      </c>
      <c r="F33" s="6" t="s">
        <v>128</v>
      </c>
      <c r="G33" s="6" t="s">
        <v>56</v>
      </c>
      <c r="H33" s="6" t="s">
        <v>57</v>
      </c>
      <c r="I33" s="6">
        <v>1</v>
      </c>
      <c r="J33" s="6" t="s">
        <v>98</v>
      </c>
      <c r="K33" s="6"/>
      <c r="L33" s="6"/>
      <c r="M33" s="6"/>
      <c r="N33" s="7">
        <v>43857</v>
      </c>
      <c r="O33" s="6" t="s">
        <v>40</v>
      </c>
      <c r="P33" s="6" t="s">
        <v>41</v>
      </c>
      <c r="Q33" s="6" t="s">
        <v>42</v>
      </c>
      <c r="S33" t="str">
        <f t="shared" si="0"/>
        <v xml:space="preserve"> </v>
      </c>
      <c r="T33" t="str">
        <f t="shared" si="1"/>
        <v xml:space="preserve"> </v>
      </c>
      <c r="W33" t="s">
        <v>48</v>
      </c>
      <c r="X33" s="8">
        <v>105.45</v>
      </c>
      <c r="Y33" s="8">
        <f t="shared" si="2"/>
        <v>0</v>
      </c>
    </row>
    <row r="34" spans="1:25">
      <c r="B34" s="6" t="s">
        <v>145</v>
      </c>
      <c r="C34" s="6">
        <v>5</v>
      </c>
      <c r="D34" s="6"/>
      <c r="E34" s="6" t="s">
        <v>39</v>
      </c>
      <c r="F34" s="6" t="s">
        <v>128</v>
      </c>
      <c r="G34" s="6" t="s">
        <v>56</v>
      </c>
      <c r="H34" s="6" t="s">
        <v>57</v>
      </c>
      <c r="I34" s="6">
        <v>1</v>
      </c>
      <c r="J34" s="6" t="s">
        <v>98</v>
      </c>
      <c r="K34" s="6"/>
      <c r="L34" s="6"/>
      <c r="M34" s="6"/>
      <c r="N34" s="7">
        <v>43857</v>
      </c>
      <c r="O34" s="6" t="s">
        <v>40</v>
      </c>
      <c r="P34" s="6" t="s">
        <v>41</v>
      </c>
      <c r="Q34" s="6" t="s">
        <v>42</v>
      </c>
      <c r="S34" t="str">
        <f t="shared" si="0"/>
        <v xml:space="preserve"> </v>
      </c>
      <c r="T34" t="str">
        <f t="shared" si="1"/>
        <v xml:space="preserve"> </v>
      </c>
      <c r="W34" t="s">
        <v>48</v>
      </c>
      <c r="X34" s="8">
        <v>105.45</v>
      </c>
      <c r="Y34" s="8">
        <f t="shared" si="2"/>
        <v>0</v>
      </c>
    </row>
    <row r="35" spans="1:25">
      <c r="B35" s="6" t="s">
        <v>146</v>
      </c>
      <c r="C35" s="6">
        <v>4</v>
      </c>
      <c r="D35" s="6"/>
      <c r="E35" s="6" t="s">
        <v>46</v>
      </c>
      <c r="F35" s="6" t="s">
        <v>97</v>
      </c>
      <c r="G35" s="6" t="s">
        <v>56</v>
      </c>
      <c r="H35" s="6" t="s">
        <v>57</v>
      </c>
      <c r="I35" s="6">
        <v>1</v>
      </c>
      <c r="J35" s="6" t="s">
        <v>98</v>
      </c>
      <c r="K35" s="6"/>
      <c r="L35" s="6"/>
      <c r="M35" s="6"/>
      <c r="N35" s="7">
        <v>43857</v>
      </c>
      <c r="O35" s="6" t="s">
        <v>40</v>
      </c>
      <c r="P35" s="6" t="s">
        <v>41</v>
      </c>
      <c r="Q35" s="6" t="s">
        <v>42</v>
      </c>
      <c r="S35" t="str">
        <f t="shared" ref="S35:S54" si="3">IF(ISBLANK(R35)," ",I35)</f>
        <v xml:space="preserve"> </v>
      </c>
      <c r="T35" t="str">
        <f t="shared" ref="T35:T54" si="4">IF(ISBLANK(R35)," ",IF(R35&gt;=92%,I35," "))</f>
        <v xml:space="preserve"> </v>
      </c>
      <c r="W35" t="s">
        <v>48</v>
      </c>
      <c r="X35" s="8">
        <v>105.45</v>
      </c>
      <c r="Y35" s="8">
        <f t="shared" ref="Y35:Y54" si="5">IF(ISBLANK(R35),0,IF(R35&gt;=92%,0,X35*0.1))</f>
        <v>0</v>
      </c>
    </row>
    <row r="36" spans="1:25" s="24" customFormat="1">
      <c r="A36"/>
      <c r="B36" s="6" t="s">
        <v>158</v>
      </c>
      <c r="C36" s="6">
        <v>8</v>
      </c>
      <c r="D36" s="6"/>
      <c r="E36" s="6" t="s">
        <v>46</v>
      </c>
      <c r="F36" s="6" t="s">
        <v>159</v>
      </c>
      <c r="G36" s="6" t="s">
        <v>56</v>
      </c>
      <c r="H36" s="6" t="s">
        <v>57</v>
      </c>
      <c r="I36" s="6">
        <v>12</v>
      </c>
      <c r="J36" s="6"/>
      <c r="K36" s="6"/>
      <c r="L36" s="6"/>
      <c r="M36" s="6" t="s">
        <v>160</v>
      </c>
      <c r="N36" s="7">
        <v>43854</v>
      </c>
      <c r="O36" s="6" t="s">
        <v>153</v>
      </c>
      <c r="P36" s="6" t="s">
        <v>41</v>
      </c>
      <c r="Q36" s="6" t="s">
        <v>42</v>
      </c>
      <c r="R36" s="2"/>
      <c r="S36" t="str">
        <f t="shared" si="3"/>
        <v xml:space="preserve"> </v>
      </c>
      <c r="T36" t="str">
        <f t="shared" si="4"/>
        <v xml:space="preserve"> </v>
      </c>
      <c r="U36"/>
      <c r="V36"/>
      <c r="W36" t="s">
        <v>154</v>
      </c>
      <c r="X36" s="8">
        <v>760.4</v>
      </c>
      <c r="Y36" s="8">
        <f t="shared" si="5"/>
        <v>0</v>
      </c>
    </row>
    <row r="37" spans="1:25">
      <c r="B37" s="6" t="s">
        <v>161</v>
      </c>
      <c r="C37" s="6">
        <v>17</v>
      </c>
      <c r="D37" s="6"/>
      <c r="E37" s="6" t="s">
        <v>39</v>
      </c>
      <c r="F37" s="6" t="s">
        <v>162</v>
      </c>
      <c r="G37" s="6" t="s">
        <v>56</v>
      </c>
      <c r="H37" s="6" t="s">
        <v>57</v>
      </c>
      <c r="I37" s="6">
        <v>17</v>
      </c>
      <c r="J37" s="6"/>
      <c r="K37" s="6"/>
      <c r="L37" s="6"/>
      <c r="M37" s="6" t="s">
        <v>163</v>
      </c>
      <c r="N37" s="7">
        <v>43851</v>
      </c>
      <c r="O37" s="6" t="s">
        <v>153</v>
      </c>
      <c r="P37" s="6" t="s">
        <v>41</v>
      </c>
      <c r="Q37" s="6" t="s">
        <v>42</v>
      </c>
      <c r="S37" t="str">
        <f t="shared" si="3"/>
        <v xml:space="preserve"> </v>
      </c>
      <c r="T37" t="str">
        <f t="shared" si="4"/>
        <v xml:space="preserve"> </v>
      </c>
      <c r="W37" t="s">
        <v>154</v>
      </c>
      <c r="X37" s="8">
        <v>1077.24</v>
      </c>
      <c r="Y37" s="8">
        <f t="shared" si="5"/>
        <v>0</v>
      </c>
    </row>
    <row r="38" spans="1:25" s="46" customFormat="1">
      <c r="A38" s="58"/>
      <c r="B38" s="59" t="s">
        <v>76</v>
      </c>
      <c r="C38" s="59">
        <v>4</v>
      </c>
      <c r="D38" s="59"/>
      <c r="E38" s="59" t="s">
        <v>46</v>
      </c>
      <c r="F38" s="59" t="s">
        <v>77</v>
      </c>
      <c r="G38" s="59" t="s">
        <v>56</v>
      </c>
      <c r="H38" s="59" t="s">
        <v>57</v>
      </c>
      <c r="I38" s="59">
        <v>16</v>
      </c>
      <c r="J38" s="59" t="s">
        <v>78</v>
      </c>
      <c r="K38" s="59"/>
      <c r="L38" s="59" t="s">
        <v>79</v>
      </c>
      <c r="M38" s="59"/>
      <c r="N38" s="60">
        <v>43853</v>
      </c>
      <c r="O38" s="59" t="s">
        <v>40</v>
      </c>
      <c r="P38" s="59" t="s">
        <v>41</v>
      </c>
      <c r="Q38" s="59" t="s">
        <v>42</v>
      </c>
      <c r="R38" s="61"/>
      <c r="S38" s="58" t="str">
        <f t="shared" si="3"/>
        <v xml:space="preserve"> </v>
      </c>
      <c r="T38" s="58" t="str">
        <f t="shared" si="4"/>
        <v xml:space="preserve"> </v>
      </c>
      <c r="U38" s="58"/>
      <c r="V38" s="58"/>
      <c r="W38" s="58" t="s">
        <v>43</v>
      </c>
      <c r="X38" s="62">
        <v>1339.07</v>
      </c>
      <c r="Y38" s="62">
        <f t="shared" si="5"/>
        <v>0</v>
      </c>
    </row>
    <row r="39" spans="1:25">
      <c r="A39" s="58"/>
      <c r="B39" s="59" t="s">
        <v>80</v>
      </c>
      <c r="C39" s="59">
        <v>2</v>
      </c>
      <c r="D39" s="59"/>
      <c r="E39" s="59" t="s">
        <v>46</v>
      </c>
      <c r="F39" s="59" t="s">
        <v>77</v>
      </c>
      <c r="G39" s="59" t="s">
        <v>56</v>
      </c>
      <c r="H39" s="59" t="s">
        <v>57</v>
      </c>
      <c r="I39" s="59">
        <v>20</v>
      </c>
      <c r="J39" s="59" t="s">
        <v>78</v>
      </c>
      <c r="K39" s="59"/>
      <c r="L39" s="59" t="s">
        <v>79</v>
      </c>
      <c r="M39" s="59"/>
      <c r="N39" s="60">
        <v>43853</v>
      </c>
      <c r="O39" s="59" t="s">
        <v>40</v>
      </c>
      <c r="P39" s="59" t="s">
        <v>41</v>
      </c>
      <c r="Q39" s="59" t="s">
        <v>42</v>
      </c>
      <c r="R39" s="61"/>
      <c r="S39" s="58" t="str">
        <f t="shared" si="3"/>
        <v xml:space="preserve"> </v>
      </c>
      <c r="T39" s="58" t="str">
        <f t="shared" si="4"/>
        <v xml:space="preserve"> </v>
      </c>
      <c r="U39" s="58"/>
      <c r="V39" s="58"/>
      <c r="W39" s="58" t="s">
        <v>43</v>
      </c>
      <c r="X39" s="62">
        <v>1673.84</v>
      </c>
      <c r="Y39" s="62">
        <f t="shared" si="5"/>
        <v>0</v>
      </c>
    </row>
    <row r="40" spans="1:25" s="25" customFormat="1">
      <c r="A40" s="58"/>
      <c r="B40" s="59" t="s">
        <v>81</v>
      </c>
      <c r="C40" s="59">
        <v>6</v>
      </c>
      <c r="D40" s="59"/>
      <c r="E40" s="59" t="s">
        <v>46</v>
      </c>
      <c r="F40" s="59" t="s">
        <v>77</v>
      </c>
      <c r="G40" s="59" t="s">
        <v>56</v>
      </c>
      <c r="H40" s="59" t="s">
        <v>57</v>
      </c>
      <c r="I40" s="59">
        <v>15</v>
      </c>
      <c r="J40" s="59" t="s">
        <v>78</v>
      </c>
      <c r="K40" s="59"/>
      <c r="L40" s="59" t="s">
        <v>79</v>
      </c>
      <c r="M40" s="59"/>
      <c r="N40" s="60">
        <v>43853</v>
      </c>
      <c r="O40" s="59" t="s">
        <v>40</v>
      </c>
      <c r="P40" s="59" t="s">
        <v>41</v>
      </c>
      <c r="Q40" s="59" t="s">
        <v>42</v>
      </c>
      <c r="R40" s="61"/>
      <c r="S40" s="58" t="str">
        <f t="shared" si="3"/>
        <v xml:space="preserve"> </v>
      </c>
      <c r="T40" s="58" t="str">
        <f t="shared" si="4"/>
        <v xml:space="preserve"> </v>
      </c>
      <c r="U40" s="58"/>
      <c r="V40" s="58"/>
      <c r="W40" s="58" t="s">
        <v>43</v>
      </c>
      <c r="X40" s="62">
        <v>1255.3800000000001</v>
      </c>
      <c r="Y40" s="62">
        <f t="shared" si="5"/>
        <v>0</v>
      </c>
    </row>
    <row r="41" spans="1:25" s="135" customFormat="1">
      <c r="B41" s="136" t="s">
        <v>155</v>
      </c>
      <c r="C41" s="136">
        <v>13</v>
      </c>
      <c r="D41" s="136"/>
      <c r="E41" s="136" t="s">
        <v>46</v>
      </c>
      <c r="F41" s="136" t="s">
        <v>156</v>
      </c>
      <c r="G41" s="136" t="s">
        <v>56</v>
      </c>
      <c r="H41" s="136" t="s">
        <v>57</v>
      </c>
      <c r="I41" s="136">
        <v>22</v>
      </c>
      <c r="J41" s="136"/>
      <c r="K41" s="136"/>
      <c r="L41" s="136"/>
      <c r="M41" s="136" t="s">
        <v>157</v>
      </c>
      <c r="N41" s="137">
        <v>43860</v>
      </c>
      <c r="O41" s="136" t="s">
        <v>153</v>
      </c>
      <c r="P41" s="136" t="s">
        <v>41</v>
      </c>
      <c r="Q41" s="136" t="s">
        <v>42</v>
      </c>
      <c r="R41" s="138"/>
      <c r="S41" s="135" t="str">
        <f t="shared" si="3"/>
        <v xml:space="preserve"> </v>
      </c>
      <c r="T41" s="135" t="str">
        <f t="shared" si="4"/>
        <v xml:space="preserve"> </v>
      </c>
      <c r="W41" s="135" t="s">
        <v>154</v>
      </c>
      <c r="X41" s="139">
        <v>1394.07</v>
      </c>
      <c r="Y41" s="139">
        <f t="shared" si="5"/>
        <v>0</v>
      </c>
    </row>
    <row r="42" spans="1:25" s="135" customFormat="1">
      <c r="B42" s="136" t="s">
        <v>123</v>
      </c>
      <c r="C42" s="136">
        <v>21</v>
      </c>
      <c r="D42" s="136"/>
      <c r="E42" s="136" t="s">
        <v>46</v>
      </c>
      <c r="F42" s="136" t="s">
        <v>124</v>
      </c>
      <c r="G42" s="136" t="s">
        <v>56</v>
      </c>
      <c r="H42" s="136" t="s">
        <v>57</v>
      </c>
      <c r="I42" s="136">
        <v>19</v>
      </c>
      <c r="J42" s="136" t="s">
        <v>125</v>
      </c>
      <c r="K42" s="136"/>
      <c r="L42" s="136" t="s">
        <v>126</v>
      </c>
      <c r="M42" s="136"/>
      <c r="N42" s="137">
        <v>43847</v>
      </c>
      <c r="O42" s="136" t="s">
        <v>40</v>
      </c>
      <c r="P42" s="136" t="s">
        <v>41</v>
      </c>
      <c r="Q42" s="136" t="s">
        <v>42</v>
      </c>
      <c r="R42" s="138"/>
      <c r="S42" s="135" t="str">
        <f t="shared" si="3"/>
        <v xml:space="preserve"> </v>
      </c>
      <c r="T42" s="135" t="str">
        <f t="shared" si="4"/>
        <v xml:space="preserve"> </v>
      </c>
      <c r="W42" s="135" t="s">
        <v>43</v>
      </c>
      <c r="X42" s="139">
        <v>1590.15</v>
      </c>
      <c r="Y42" s="139">
        <f t="shared" si="5"/>
        <v>0</v>
      </c>
    </row>
    <row r="43" spans="1:25" s="58" customFormat="1">
      <c r="A43" s="47"/>
      <c r="B43" s="48" t="s">
        <v>148</v>
      </c>
      <c r="C43" s="48">
        <v>21</v>
      </c>
      <c r="D43" s="48"/>
      <c r="E43" s="48" t="s">
        <v>46</v>
      </c>
      <c r="F43" s="48" t="s">
        <v>124</v>
      </c>
      <c r="G43" s="48" t="s">
        <v>56</v>
      </c>
      <c r="H43" s="48" t="s">
        <v>57</v>
      </c>
      <c r="I43" s="48">
        <v>5</v>
      </c>
      <c r="J43" s="48" t="s">
        <v>125</v>
      </c>
      <c r="K43" s="48"/>
      <c r="L43" s="48" t="s">
        <v>126</v>
      </c>
      <c r="M43" s="48"/>
      <c r="N43" s="49">
        <v>43847</v>
      </c>
      <c r="O43" s="48" t="s">
        <v>40</v>
      </c>
      <c r="P43" s="48" t="s">
        <v>41</v>
      </c>
      <c r="Q43" s="48" t="s">
        <v>42</v>
      </c>
      <c r="R43" s="50"/>
      <c r="S43" s="47" t="str">
        <f t="shared" si="3"/>
        <v xml:space="preserve"> </v>
      </c>
      <c r="T43" s="47" t="str">
        <f t="shared" si="4"/>
        <v xml:space="preserve"> </v>
      </c>
      <c r="U43" s="47"/>
      <c r="V43" s="47"/>
      <c r="W43" s="47" t="s">
        <v>47</v>
      </c>
      <c r="X43" s="51">
        <v>527.26</v>
      </c>
      <c r="Y43" s="51">
        <f t="shared" si="5"/>
        <v>0</v>
      </c>
    </row>
    <row r="44" spans="1:25" s="135" customFormat="1">
      <c r="B44" s="136" t="s">
        <v>87</v>
      </c>
      <c r="C44" s="136">
        <v>2</v>
      </c>
      <c r="D44" s="136"/>
      <c r="E44" s="136" t="s">
        <v>46</v>
      </c>
      <c r="F44" s="136" t="s">
        <v>88</v>
      </c>
      <c r="G44" s="136" t="s">
        <v>56</v>
      </c>
      <c r="H44" s="136" t="s">
        <v>57</v>
      </c>
      <c r="I44" s="136">
        <v>15</v>
      </c>
      <c r="J44" s="136" t="s">
        <v>84</v>
      </c>
      <c r="K44" s="136"/>
      <c r="L44" s="136" t="s">
        <v>89</v>
      </c>
      <c r="M44" s="136"/>
      <c r="N44" s="137">
        <v>43857</v>
      </c>
      <c r="O44" s="136" t="s">
        <v>40</v>
      </c>
      <c r="P44" s="136" t="s">
        <v>41</v>
      </c>
      <c r="Q44" s="136" t="s">
        <v>42</v>
      </c>
      <c r="R44" s="138"/>
      <c r="S44" s="135" t="str">
        <f t="shared" si="3"/>
        <v xml:space="preserve"> </v>
      </c>
      <c r="T44" s="135" t="str">
        <f t="shared" si="4"/>
        <v xml:space="preserve"> </v>
      </c>
      <c r="W44" s="135" t="s">
        <v>43</v>
      </c>
      <c r="X44" s="139">
        <v>1255.3800000000001</v>
      </c>
      <c r="Y44" s="139">
        <f t="shared" si="5"/>
        <v>0</v>
      </c>
    </row>
    <row r="45" spans="1:25">
      <c r="A45" s="19"/>
      <c r="B45" s="20" t="s">
        <v>93</v>
      </c>
      <c r="C45" s="20">
        <v>24</v>
      </c>
      <c r="D45" s="20"/>
      <c r="E45" s="20" t="s">
        <v>46</v>
      </c>
      <c r="F45" s="20" t="s">
        <v>94</v>
      </c>
      <c r="G45" s="20" t="s">
        <v>56</v>
      </c>
      <c r="H45" s="20" t="s">
        <v>57</v>
      </c>
      <c r="I45" s="20">
        <v>16</v>
      </c>
      <c r="J45" s="20" t="s">
        <v>84</v>
      </c>
      <c r="K45" s="20"/>
      <c r="L45" s="20" t="s">
        <v>89</v>
      </c>
      <c r="M45" s="20"/>
      <c r="N45" s="21">
        <v>43857</v>
      </c>
      <c r="O45" s="20" t="s">
        <v>40</v>
      </c>
      <c r="P45" s="20" t="s">
        <v>41</v>
      </c>
      <c r="Q45" s="20" t="s">
        <v>42</v>
      </c>
      <c r="R45" s="22"/>
      <c r="S45" s="19" t="str">
        <f t="shared" si="3"/>
        <v xml:space="preserve"> </v>
      </c>
      <c r="T45" s="19" t="str">
        <f t="shared" si="4"/>
        <v xml:space="preserve"> </v>
      </c>
      <c r="U45" s="19"/>
      <c r="V45" s="19"/>
      <c r="W45" s="19" t="s">
        <v>43</v>
      </c>
      <c r="X45" s="23">
        <v>1339.07</v>
      </c>
      <c r="Y45" s="23">
        <f t="shared" si="5"/>
        <v>0</v>
      </c>
    </row>
    <row r="46" spans="1:25">
      <c r="A46" s="19"/>
      <c r="B46" s="20" t="s">
        <v>138</v>
      </c>
      <c r="C46" s="20">
        <v>4</v>
      </c>
      <c r="D46" s="20"/>
      <c r="E46" s="20" t="s">
        <v>46</v>
      </c>
      <c r="F46" s="20" t="s">
        <v>88</v>
      </c>
      <c r="G46" s="20" t="s">
        <v>56</v>
      </c>
      <c r="H46" s="20" t="s">
        <v>57</v>
      </c>
      <c r="I46" s="20">
        <v>15</v>
      </c>
      <c r="J46" s="20" t="s">
        <v>84</v>
      </c>
      <c r="K46" s="20"/>
      <c r="L46" s="20" t="s">
        <v>89</v>
      </c>
      <c r="M46" s="20"/>
      <c r="N46" s="21">
        <v>43857</v>
      </c>
      <c r="O46" s="20" t="s">
        <v>40</v>
      </c>
      <c r="P46" s="20" t="s">
        <v>41</v>
      </c>
      <c r="Q46" s="20" t="s">
        <v>42</v>
      </c>
      <c r="R46" s="22"/>
      <c r="S46" s="19" t="str">
        <f t="shared" si="3"/>
        <v xml:space="preserve"> </v>
      </c>
      <c r="T46" s="19" t="str">
        <f t="shared" si="4"/>
        <v xml:space="preserve"> </v>
      </c>
      <c r="U46" s="19"/>
      <c r="V46" s="19"/>
      <c r="W46" s="19" t="s">
        <v>43</v>
      </c>
      <c r="X46" s="23">
        <v>1255.3800000000001</v>
      </c>
      <c r="Y46" s="23">
        <f t="shared" si="5"/>
        <v>0</v>
      </c>
    </row>
    <row r="47" spans="1:25" s="135" customFormat="1">
      <c r="B47" s="136" t="s">
        <v>82</v>
      </c>
      <c r="C47" s="136">
        <v>10</v>
      </c>
      <c r="D47" s="136"/>
      <c r="E47" s="136" t="s">
        <v>46</v>
      </c>
      <c r="F47" s="136" t="s">
        <v>83</v>
      </c>
      <c r="G47" s="136" t="s">
        <v>56</v>
      </c>
      <c r="H47" s="136" t="s">
        <v>57</v>
      </c>
      <c r="I47" s="136">
        <v>2</v>
      </c>
      <c r="J47" s="136" t="s">
        <v>84</v>
      </c>
      <c r="K47" s="136"/>
      <c r="L47" s="136"/>
      <c r="M47" s="136"/>
      <c r="N47" s="137">
        <v>43857</v>
      </c>
      <c r="O47" s="136" t="s">
        <v>40</v>
      </c>
      <c r="P47" s="136" t="s">
        <v>41</v>
      </c>
      <c r="Q47" s="136" t="s">
        <v>42</v>
      </c>
      <c r="R47" s="138"/>
      <c r="S47" s="135" t="str">
        <f t="shared" si="3"/>
        <v xml:space="preserve"> </v>
      </c>
      <c r="T47" s="135" t="str">
        <f t="shared" si="4"/>
        <v xml:space="preserve"> </v>
      </c>
      <c r="W47" s="135" t="s">
        <v>48</v>
      </c>
      <c r="X47" s="139">
        <v>210.9</v>
      </c>
      <c r="Y47" s="139">
        <f t="shared" si="5"/>
        <v>0</v>
      </c>
    </row>
    <row r="48" spans="1:25">
      <c r="A48" s="14"/>
      <c r="B48" s="15" t="s">
        <v>85</v>
      </c>
      <c r="C48" s="15">
        <v>8</v>
      </c>
      <c r="D48" s="15"/>
      <c r="E48" s="15" t="s">
        <v>46</v>
      </c>
      <c r="F48" s="15" t="s">
        <v>83</v>
      </c>
      <c r="G48" s="15" t="s">
        <v>56</v>
      </c>
      <c r="H48" s="15" t="s">
        <v>57</v>
      </c>
      <c r="I48" s="15">
        <v>2</v>
      </c>
      <c r="J48" s="15" t="s">
        <v>84</v>
      </c>
      <c r="K48" s="15"/>
      <c r="L48" s="15"/>
      <c r="M48" s="15"/>
      <c r="N48" s="16">
        <v>43857</v>
      </c>
      <c r="O48" s="15" t="s">
        <v>40</v>
      </c>
      <c r="P48" s="15" t="s">
        <v>41</v>
      </c>
      <c r="Q48" s="15" t="s">
        <v>42</v>
      </c>
      <c r="R48" s="17"/>
      <c r="S48" s="14" t="str">
        <f t="shared" si="3"/>
        <v xml:space="preserve"> </v>
      </c>
      <c r="T48" s="14" t="str">
        <f t="shared" si="4"/>
        <v xml:space="preserve"> </v>
      </c>
      <c r="U48" s="14"/>
      <c r="V48" s="14"/>
      <c r="W48" s="14" t="s">
        <v>48</v>
      </c>
      <c r="X48" s="18">
        <v>210.9</v>
      </c>
      <c r="Y48" s="18">
        <f t="shared" si="5"/>
        <v>0</v>
      </c>
    </row>
    <row r="49" spans="1:25" s="35" customFormat="1">
      <c r="A49" s="14"/>
      <c r="B49" s="15" t="s">
        <v>86</v>
      </c>
      <c r="C49" s="15">
        <v>6</v>
      </c>
      <c r="D49" s="15"/>
      <c r="E49" s="15" t="s">
        <v>46</v>
      </c>
      <c r="F49" s="15" t="s">
        <v>83</v>
      </c>
      <c r="G49" s="15" t="s">
        <v>56</v>
      </c>
      <c r="H49" s="15" t="s">
        <v>57</v>
      </c>
      <c r="I49" s="15">
        <v>1</v>
      </c>
      <c r="J49" s="15" t="s">
        <v>84</v>
      </c>
      <c r="K49" s="15"/>
      <c r="L49" s="15"/>
      <c r="M49" s="15"/>
      <c r="N49" s="16">
        <v>43857</v>
      </c>
      <c r="O49" s="15" t="s">
        <v>40</v>
      </c>
      <c r="P49" s="15" t="s">
        <v>41</v>
      </c>
      <c r="Q49" s="15" t="s">
        <v>42</v>
      </c>
      <c r="R49" s="17"/>
      <c r="S49" s="14" t="str">
        <f t="shared" si="3"/>
        <v xml:space="preserve"> </v>
      </c>
      <c r="T49" s="14" t="str">
        <f t="shared" si="4"/>
        <v xml:space="preserve"> </v>
      </c>
      <c r="U49" s="14"/>
      <c r="V49" s="14"/>
      <c r="W49" s="14" t="s">
        <v>48</v>
      </c>
      <c r="X49" s="18">
        <v>105.45</v>
      </c>
      <c r="Y49" s="18">
        <f t="shared" si="5"/>
        <v>0</v>
      </c>
    </row>
    <row r="50" spans="1:25" s="46" customFormat="1">
      <c r="A50" s="14"/>
      <c r="B50" s="15" t="s">
        <v>140</v>
      </c>
      <c r="C50" s="15">
        <v>6</v>
      </c>
      <c r="D50" s="15" t="s">
        <v>44</v>
      </c>
      <c r="E50" s="15" t="s">
        <v>46</v>
      </c>
      <c r="F50" s="15" t="s">
        <v>83</v>
      </c>
      <c r="G50" s="15" t="s">
        <v>56</v>
      </c>
      <c r="H50" s="15" t="s">
        <v>57</v>
      </c>
      <c r="I50" s="15">
        <v>2</v>
      </c>
      <c r="J50" s="15" t="s">
        <v>84</v>
      </c>
      <c r="K50" s="15"/>
      <c r="L50" s="15"/>
      <c r="M50" s="15"/>
      <c r="N50" s="16">
        <v>43857</v>
      </c>
      <c r="O50" s="15" t="s">
        <v>40</v>
      </c>
      <c r="P50" s="15" t="s">
        <v>41</v>
      </c>
      <c r="Q50" s="15" t="s">
        <v>42</v>
      </c>
      <c r="R50" s="17"/>
      <c r="S50" s="14" t="str">
        <f t="shared" si="3"/>
        <v xml:space="preserve"> </v>
      </c>
      <c r="T50" s="14" t="str">
        <f t="shared" si="4"/>
        <v xml:space="preserve"> </v>
      </c>
      <c r="U50" s="14"/>
      <c r="V50" s="14"/>
      <c r="W50" s="14" t="s">
        <v>48</v>
      </c>
      <c r="X50" s="18">
        <v>210.9</v>
      </c>
      <c r="Y50" s="18">
        <f t="shared" si="5"/>
        <v>0</v>
      </c>
    </row>
    <row r="51" spans="1:25" s="63" customFormat="1">
      <c r="A51" s="14"/>
      <c r="B51" s="15" t="s">
        <v>141</v>
      </c>
      <c r="C51" s="15">
        <v>2</v>
      </c>
      <c r="D51" s="15"/>
      <c r="E51" s="15" t="s">
        <v>46</v>
      </c>
      <c r="F51" s="15" t="s">
        <v>83</v>
      </c>
      <c r="G51" s="15" t="s">
        <v>56</v>
      </c>
      <c r="H51" s="15" t="s">
        <v>57</v>
      </c>
      <c r="I51" s="15">
        <v>1</v>
      </c>
      <c r="J51" s="15" t="s">
        <v>84</v>
      </c>
      <c r="K51" s="15"/>
      <c r="L51" s="15"/>
      <c r="M51" s="15"/>
      <c r="N51" s="16">
        <v>43857</v>
      </c>
      <c r="O51" s="15" t="s">
        <v>40</v>
      </c>
      <c r="P51" s="15" t="s">
        <v>41</v>
      </c>
      <c r="Q51" s="15" t="s">
        <v>42</v>
      </c>
      <c r="R51" s="17"/>
      <c r="S51" s="14" t="str">
        <f t="shared" si="3"/>
        <v xml:space="preserve"> </v>
      </c>
      <c r="T51" s="14" t="str">
        <f t="shared" si="4"/>
        <v xml:space="preserve"> </v>
      </c>
      <c r="U51" s="14"/>
      <c r="V51" s="14"/>
      <c r="W51" s="14" t="s">
        <v>48</v>
      </c>
      <c r="X51" s="18">
        <v>105.45</v>
      </c>
      <c r="Y51" s="18">
        <f t="shared" si="5"/>
        <v>0</v>
      </c>
    </row>
    <row r="52" spans="1:25">
      <c r="A52" s="14"/>
      <c r="B52" s="15" t="s">
        <v>142</v>
      </c>
      <c r="C52" s="15">
        <v>2</v>
      </c>
      <c r="D52" s="15"/>
      <c r="E52" s="15" t="s">
        <v>46</v>
      </c>
      <c r="F52" s="15" t="s">
        <v>83</v>
      </c>
      <c r="G52" s="15" t="s">
        <v>56</v>
      </c>
      <c r="H52" s="15" t="s">
        <v>57</v>
      </c>
      <c r="I52" s="15">
        <v>2</v>
      </c>
      <c r="J52" s="15" t="s">
        <v>84</v>
      </c>
      <c r="K52" s="15"/>
      <c r="L52" s="15"/>
      <c r="M52" s="15"/>
      <c r="N52" s="16">
        <v>43857</v>
      </c>
      <c r="O52" s="15" t="s">
        <v>40</v>
      </c>
      <c r="P52" s="15" t="s">
        <v>41</v>
      </c>
      <c r="Q52" s="15" t="s">
        <v>42</v>
      </c>
      <c r="R52" s="17"/>
      <c r="S52" s="14" t="str">
        <f t="shared" si="3"/>
        <v xml:space="preserve"> </v>
      </c>
      <c r="T52" s="14" t="str">
        <f t="shared" si="4"/>
        <v xml:space="preserve"> </v>
      </c>
      <c r="U52" s="14"/>
      <c r="V52" s="14"/>
      <c r="W52" s="14" t="s">
        <v>48</v>
      </c>
      <c r="X52" s="18">
        <v>210.9</v>
      </c>
      <c r="Y52" s="18">
        <f t="shared" si="5"/>
        <v>0</v>
      </c>
    </row>
    <row r="53" spans="1:25">
      <c r="A53" s="14"/>
      <c r="B53" s="15" t="s">
        <v>147</v>
      </c>
      <c r="C53" s="15"/>
      <c r="D53" s="15"/>
      <c r="E53" s="15" t="s">
        <v>39</v>
      </c>
      <c r="F53" s="15" t="s">
        <v>128</v>
      </c>
      <c r="G53" s="15" t="s">
        <v>56</v>
      </c>
      <c r="H53" s="15" t="s">
        <v>57</v>
      </c>
      <c r="I53" s="15">
        <v>3</v>
      </c>
      <c r="J53" s="15" t="s">
        <v>84</v>
      </c>
      <c r="K53" s="15"/>
      <c r="L53" s="15"/>
      <c r="M53" s="15"/>
      <c r="N53" s="16">
        <v>43857</v>
      </c>
      <c r="O53" s="15" t="s">
        <v>40</v>
      </c>
      <c r="P53" s="15" t="s">
        <v>41</v>
      </c>
      <c r="Q53" s="15" t="s">
        <v>42</v>
      </c>
      <c r="R53" s="17"/>
      <c r="S53" s="14" t="str">
        <f t="shared" si="3"/>
        <v xml:space="preserve"> </v>
      </c>
      <c r="T53" s="14" t="str">
        <f t="shared" si="4"/>
        <v xml:space="preserve"> </v>
      </c>
      <c r="U53" s="14"/>
      <c r="V53" s="14"/>
      <c r="W53" s="14" t="s">
        <v>48</v>
      </c>
      <c r="X53" s="18">
        <v>316.36</v>
      </c>
      <c r="Y53" s="18">
        <f t="shared" si="5"/>
        <v>0</v>
      </c>
    </row>
    <row r="54" spans="1:25" s="135" customFormat="1">
      <c r="A54" s="140"/>
      <c r="B54" s="141" t="s">
        <v>149</v>
      </c>
      <c r="C54" s="141">
        <v>13</v>
      </c>
      <c r="D54" s="141"/>
      <c r="E54" s="141" t="s">
        <v>150</v>
      </c>
      <c r="F54" s="141" t="s">
        <v>151</v>
      </c>
      <c r="G54" s="141" t="s">
        <v>56</v>
      </c>
      <c r="H54" s="141" t="s">
        <v>57</v>
      </c>
      <c r="I54" s="141">
        <v>13</v>
      </c>
      <c r="J54" s="141"/>
      <c r="K54" s="141"/>
      <c r="L54" s="141"/>
      <c r="M54" s="141" t="s">
        <v>152</v>
      </c>
      <c r="N54" s="142">
        <v>43852</v>
      </c>
      <c r="O54" s="141" t="s">
        <v>153</v>
      </c>
      <c r="P54" s="141" t="s">
        <v>41</v>
      </c>
      <c r="Q54" s="141" t="s">
        <v>42</v>
      </c>
      <c r="R54" s="143"/>
      <c r="S54" s="140" t="str">
        <f t="shared" si="3"/>
        <v xml:space="preserve"> </v>
      </c>
      <c r="T54" s="140" t="str">
        <f t="shared" si="4"/>
        <v xml:space="preserve"> </v>
      </c>
      <c r="U54" s="140"/>
      <c r="V54" s="140"/>
      <c r="W54" s="140" t="s">
        <v>154</v>
      </c>
      <c r="X54" s="144">
        <v>823.77</v>
      </c>
      <c r="Y54" s="144">
        <f t="shared" si="5"/>
        <v>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/>
  <dimension ref="A1:Y221"/>
  <sheetViews>
    <sheetView zoomScale="80" zoomScaleNormal="80" workbookViewId="0">
      <pane ySplit="2" topLeftCell="A36" activePane="bottomLeft" state="frozen"/>
      <selection pane="bottomLeft" activeCell="I52" sqref="I52:I76"/>
    </sheetView>
  </sheetViews>
  <sheetFormatPr baseColWidth="10" defaultRowHeight="14.5"/>
  <cols>
    <col min="1" max="1" width="13.1796875" bestFit="1" customWidth="1"/>
    <col min="2" max="2" width="17.453125" bestFit="1" customWidth="1"/>
    <col min="3" max="3" width="15.7265625" bestFit="1" customWidth="1"/>
    <col min="4" max="4" width="25.7265625" bestFit="1" customWidth="1"/>
    <col min="5" max="5" width="22.1796875" bestFit="1" customWidth="1"/>
    <col min="6" max="6" width="25.1796875" bestFit="1" customWidth="1"/>
    <col min="7" max="7" width="12.453125" bestFit="1" customWidth="1"/>
    <col min="8" max="8" width="14.7265625" bestFit="1" customWidth="1"/>
    <col min="9" max="9" width="26.54296875" bestFit="1" customWidth="1"/>
    <col min="10" max="10" width="15.26953125" bestFit="1" customWidth="1"/>
    <col min="11" max="11" width="7.26953125" bestFit="1" customWidth="1"/>
    <col min="12" max="12" width="33.54296875" bestFit="1" customWidth="1"/>
    <col min="13" max="13" width="37.26953125" bestFit="1" customWidth="1"/>
    <col min="14" max="14" width="38.54296875" bestFit="1" customWidth="1"/>
    <col min="15" max="15" width="20.7265625" bestFit="1" customWidth="1"/>
    <col min="16" max="16" width="25.1796875" bestFit="1" customWidth="1"/>
    <col min="17" max="17" width="31.26953125" bestFit="1" customWidth="1"/>
    <col min="18" max="18" width="9" style="2" bestFit="1" customWidth="1"/>
    <col min="19" max="19" width="28.1796875" bestFit="1" customWidth="1"/>
    <col min="20" max="20" width="28.7265625" bestFit="1" customWidth="1"/>
    <col min="21" max="21" width="22.54296875" bestFit="1" customWidth="1"/>
    <col min="22" max="22" width="9.81640625" bestFit="1" customWidth="1"/>
    <col min="23" max="23" width="8.54296875" bestFit="1" customWidth="1"/>
    <col min="24" max="24" width="9.26953125" style="8" bestFit="1" customWidth="1"/>
    <col min="25" max="25" width="10.7265625" style="8" bestFit="1" customWidth="1"/>
  </cols>
  <sheetData>
    <row r="1" spans="1:25">
      <c r="A1" t="s">
        <v>7</v>
      </c>
      <c r="B1" t="s">
        <v>188</v>
      </c>
      <c r="D1" t="s">
        <v>9</v>
      </c>
      <c r="E1">
        <v>1727</v>
      </c>
      <c r="G1" t="s">
        <v>10</v>
      </c>
      <c r="H1" t="s">
        <v>176</v>
      </c>
      <c r="J1" t="s">
        <v>12</v>
      </c>
      <c r="K1" s="2">
        <f>IF(COUNTA(R3:R222)&lt;1,,1-(SUM(T3:T222)/SUM(S3:S222)))</f>
        <v>0</v>
      </c>
      <c r="M1" t="s">
        <v>13</v>
      </c>
      <c r="N1" s="3">
        <f>SUM(Y3:Y222)</f>
        <v>0</v>
      </c>
    </row>
    <row r="2" spans="1:25" ht="15.5">
      <c r="A2" s="4" t="s">
        <v>14</v>
      </c>
      <c r="B2" s="4" t="s">
        <v>15</v>
      </c>
      <c r="C2" s="4" t="s">
        <v>16</v>
      </c>
      <c r="D2" s="4" t="s">
        <v>17</v>
      </c>
      <c r="E2" s="4" t="s">
        <v>18</v>
      </c>
      <c r="F2" s="4" t="s">
        <v>19</v>
      </c>
      <c r="G2" s="4" t="s">
        <v>20</v>
      </c>
      <c r="H2" s="4" t="s">
        <v>21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30</v>
      </c>
      <c r="R2" s="10" t="s">
        <v>31</v>
      </c>
      <c r="S2" s="5" t="s">
        <v>32</v>
      </c>
      <c r="T2" s="5" t="s">
        <v>33</v>
      </c>
      <c r="U2" s="5" t="s">
        <v>34</v>
      </c>
      <c r="V2" s="5" t="s">
        <v>35</v>
      </c>
      <c r="W2" s="5" t="s">
        <v>36</v>
      </c>
      <c r="X2" s="9" t="s">
        <v>37</v>
      </c>
      <c r="Y2" s="9" t="s">
        <v>38</v>
      </c>
    </row>
    <row r="3" spans="1:25" s="135" customFormat="1">
      <c r="B3" s="136" t="s">
        <v>444</v>
      </c>
      <c r="C3" s="136">
        <v>195</v>
      </c>
      <c r="D3" s="136"/>
      <c r="E3" s="136" t="s">
        <v>45</v>
      </c>
      <c r="F3" s="136" t="s">
        <v>108</v>
      </c>
      <c r="G3" s="136" t="s">
        <v>437</v>
      </c>
      <c r="H3" s="136" t="s">
        <v>438</v>
      </c>
      <c r="I3" s="136">
        <v>64</v>
      </c>
      <c r="J3" s="136" t="s">
        <v>445</v>
      </c>
      <c r="K3" s="136"/>
      <c r="L3" s="136"/>
      <c r="M3" s="136"/>
      <c r="N3" s="137">
        <v>43859</v>
      </c>
      <c r="O3" s="136" t="s">
        <v>40</v>
      </c>
      <c r="P3" s="136" t="s">
        <v>41</v>
      </c>
      <c r="Q3" s="136" t="s">
        <v>165</v>
      </c>
      <c r="R3" s="138"/>
      <c r="S3" s="135" t="str">
        <f t="shared" ref="S3:S66" si="0">IF(ISBLANK(R3)," ",I3)</f>
        <v xml:space="preserve"> </v>
      </c>
      <c r="T3" s="135" t="str">
        <f t="shared" ref="T3:T66" si="1">IF(ISBLANK(R3)," ",IF(R3&gt;=92%,I3," "))</f>
        <v xml:space="preserve"> </v>
      </c>
      <c r="W3" s="135" t="s">
        <v>43</v>
      </c>
      <c r="X3" s="139">
        <v>6397.44</v>
      </c>
      <c r="Y3" s="139">
        <f t="shared" ref="Y3:Y66" si="2">IF(ISBLANK(R3),0,IF(R3&gt;=92%,0,X3*0.1))</f>
        <v>0</v>
      </c>
    </row>
    <row r="4" spans="1:25" s="135" customFormat="1">
      <c r="B4" s="136" t="s">
        <v>446</v>
      </c>
      <c r="C4" s="136">
        <v>626</v>
      </c>
      <c r="D4" s="136"/>
      <c r="E4" s="136" t="s">
        <v>170</v>
      </c>
      <c r="F4" s="136" t="s">
        <v>113</v>
      </c>
      <c r="G4" s="136" t="s">
        <v>437</v>
      </c>
      <c r="H4" s="136" t="s">
        <v>438</v>
      </c>
      <c r="I4" s="136">
        <v>13</v>
      </c>
      <c r="J4" s="136" t="s">
        <v>447</v>
      </c>
      <c r="K4" s="136"/>
      <c r="L4" s="136"/>
      <c r="M4" s="136"/>
      <c r="N4" s="137">
        <v>43850</v>
      </c>
      <c r="O4" s="136" t="s">
        <v>40</v>
      </c>
      <c r="P4" s="136" t="s">
        <v>41</v>
      </c>
      <c r="Q4" s="136" t="s">
        <v>165</v>
      </c>
      <c r="R4" s="138"/>
      <c r="S4" s="135" t="str">
        <f t="shared" si="0"/>
        <v xml:space="preserve"> </v>
      </c>
      <c r="T4" s="135" t="str">
        <f t="shared" si="1"/>
        <v xml:space="preserve"> </v>
      </c>
      <c r="W4" s="135" t="s">
        <v>43</v>
      </c>
      <c r="X4" s="139">
        <v>1299.48</v>
      </c>
      <c r="Y4" s="139">
        <f t="shared" si="2"/>
        <v>0</v>
      </c>
    </row>
    <row r="5" spans="1:25" s="135" customFormat="1">
      <c r="B5" s="136" t="s">
        <v>435</v>
      </c>
      <c r="C5" s="136">
        <v>148</v>
      </c>
      <c r="D5" s="136"/>
      <c r="E5" s="136" t="s">
        <v>46</v>
      </c>
      <c r="F5" s="136" t="s">
        <v>436</v>
      </c>
      <c r="G5" s="136" t="s">
        <v>437</v>
      </c>
      <c r="H5" s="136" t="s">
        <v>438</v>
      </c>
      <c r="I5" s="136">
        <v>12</v>
      </c>
      <c r="J5" s="136" t="s">
        <v>439</v>
      </c>
      <c r="K5" s="136"/>
      <c r="L5" s="136"/>
      <c r="M5" s="136"/>
      <c r="N5" s="137">
        <v>43858</v>
      </c>
      <c r="O5" s="136" t="s">
        <v>40</v>
      </c>
      <c r="P5" s="136" t="s">
        <v>41</v>
      </c>
      <c r="Q5" s="136" t="s">
        <v>165</v>
      </c>
      <c r="R5" s="138"/>
      <c r="S5" s="135" t="str">
        <f t="shared" si="0"/>
        <v xml:space="preserve"> </v>
      </c>
      <c r="T5" s="135" t="str">
        <f t="shared" si="1"/>
        <v xml:space="preserve"> </v>
      </c>
      <c r="W5" s="135" t="s">
        <v>47</v>
      </c>
      <c r="X5" s="139">
        <v>1511.4</v>
      </c>
      <c r="Y5" s="139">
        <f t="shared" si="2"/>
        <v>0</v>
      </c>
    </row>
    <row r="6" spans="1:25">
      <c r="A6" s="19"/>
      <c r="B6" s="20" t="s">
        <v>462</v>
      </c>
      <c r="C6" s="20">
        <v>99</v>
      </c>
      <c r="D6" s="20"/>
      <c r="E6" s="20" t="s">
        <v>46</v>
      </c>
      <c r="F6" s="20" t="s">
        <v>463</v>
      </c>
      <c r="G6" s="20" t="s">
        <v>437</v>
      </c>
      <c r="H6" s="20" t="s">
        <v>438</v>
      </c>
      <c r="I6" s="20">
        <v>14</v>
      </c>
      <c r="J6" s="20" t="s">
        <v>464</v>
      </c>
      <c r="K6" s="20"/>
      <c r="L6" s="20" t="s">
        <v>465</v>
      </c>
      <c r="M6" s="20"/>
      <c r="N6" s="21">
        <v>43850</v>
      </c>
      <c r="O6" s="20" t="s">
        <v>40</v>
      </c>
      <c r="P6" s="20" t="s">
        <v>41</v>
      </c>
      <c r="Q6" s="20" t="s">
        <v>165</v>
      </c>
      <c r="R6" s="22"/>
      <c r="S6" s="19" t="str">
        <f t="shared" si="0"/>
        <v xml:space="preserve"> </v>
      </c>
      <c r="T6" s="19" t="str">
        <f t="shared" si="1"/>
        <v xml:space="preserve"> </v>
      </c>
      <c r="U6" s="19"/>
      <c r="V6" s="19"/>
      <c r="W6" s="19" t="s">
        <v>43</v>
      </c>
      <c r="X6" s="23">
        <v>1399.44</v>
      </c>
      <c r="Y6" s="23">
        <f t="shared" si="2"/>
        <v>0</v>
      </c>
    </row>
    <row r="7" spans="1:25" s="135" customFormat="1">
      <c r="B7" s="136" t="s">
        <v>466</v>
      </c>
      <c r="C7" s="136">
        <v>99</v>
      </c>
      <c r="D7" s="136"/>
      <c r="E7" s="136" t="s">
        <v>46</v>
      </c>
      <c r="F7" s="136" t="s">
        <v>463</v>
      </c>
      <c r="G7" s="136" t="s">
        <v>437</v>
      </c>
      <c r="H7" s="136" t="s">
        <v>438</v>
      </c>
      <c r="I7" s="136">
        <v>30</v>
      </c>
      <c r="J7" s="136" t="s">
        <v>464</v>
      </c>
      <c r="K7" s="136"/>
      <c r="L7" s="136" t="s">
        <v>465</v>
      </c>
      <c r="M7" s="136"/>
      <c r="N7" s="137">
        <v>43850</v>
      </c>
      <c r="O7" s="136" t="s">
        <v>40</v>
      </c>
      <c r="P7" s="136" t="s">
        <v>41</v>
      </c>
      <c r="Q7" s="136" t="s">
        <v>165</v>
      </c>
      <c r="R7" s="138"/>
      <c r="S7" s="135" t="str">
        <f t="shared" si="0"/>
        <v xml:space="preserve"> </v>
      </c>
      <c r="T7" s="135" t="str">
        <f t="shared" si="1"/>
        <v xml:space="preserve"> </v>
      </c>
      <c r="W7" s="135" t="s">
        <v>43</v>
      </c>
      <c r="X7" s="139">
        <v>2998.8</v>
      </c>
      <c r="Y7" s="139">
        <f t="shared" si="2"/>
        <v>0</v>
      </c>
    </row>
    <row r="8" spans="1:25">
      <c r="A8" s="19"/>
      <c r="B8" s="20" t="s">
        <v>501</v>
      </c>
      <c r="C8" s="20">
        <v>99</v>
      </c>
      <c r="D8" s="20"/>
      <c r="E8" s="20" t="s">
        <v>46</v>
      </c>
      <c r="F8" s="20" t="s">
        <v>463</v>
      </c>
      <c r="G8" s="20" t="s">
        <v>437</v>
      </c>
      <c r="H8" s="20" t="s">
        <v>438</v>
      </c>
      <c r="I8" s="20">
        <v>21</v>
      </c>
      <c r="J8" s="20" t="s">
        <v>464</v>
      </c>
      <c r="K8" s="20"/>
      <c r="L8" s="20" t="s">
        <v>465</v>
      </c>
      <c r="M8" s="20"/>
      <c r="N8" s="21">
        <v>43850</v>
      </c>
      <c r="O8" s="20" t="s">
        <v>40</v>
      </c>
      <c r="P8" s="20" t="s">
        <v>41</v>
      </c>
      <c r="Q8" s="20" t="s">
        <v>165</v>
      </c>
      <c r="R8" s="22"/>
      <c r="S8" s="19" t="str">
        <f t="shared" si="0"/>
        <v xml:space="preserve"> </v>
      </c>
      <c r="T8" s="19" t="str">
        <f t="shared" si="1"/>
        <v xml:space="preserve"> </v>
      </c>
      <c r="U8" s="19"/>
      <c r="V8" s="19"/>
      <c r="W8" s="19" t="s">
        <v>43</v>
      </c>
      <c r="X8" s="23">
        <v>2099.16</v>
      </c>
      <c r="Y8" s="23">
        <f t="shared" si="2"/>
        <v>0</v>
      </c>
    </row>
    <row r="9" spans="1:25" s="135" customFormat="1">
      <c r="B9" s="136" t="s">
        <v>234</v>
      </c>
      <c r="C9" s="136">
        <v>38</v>
      </c>
      <c r="D9" s="136"/>
      <c r="E9" s="136" t="s">
        <v>235</v>
      </c>
      <c r="F9" s="136" t="s">
        <v>236</v>
      </c>
      <c r="G9" s="136" t="s">
        <v>191</v>
      </c>
      <c r="H9" s="136" t="s">
        <v>192</v>
      </c>
      <c r="I9" s="136">
        <v>20</v>
      </c>
      <c r="J9" s="136" t="s">
        <v>237</v>
      </c>
      <c r="K9" s="136"/>
      <c r="L9" s="136" t="s">
        <v>238</v>
      </c>
      <c r="M9" s="136"/>
      <c r="N9" s="137">
        <v>43859</v>
      </c>
      <c r="O9" s="136" t="s">
        <v>40</v>
      </c>
      <c r="P9" s="136" t="s">
        <v>41</v>
      </c>
      <c r="Q9" s="136" t="s">
        <v>165</v>
      </c>
      <c r="R9" s="138"/>
      <c r="S9" s="135" t="str">
        <f t="shared" si="0"/>
        <v xml:space="preserve"> </v>
      </c>
      <c r="T9" s="135" t="str">
        <f t="shared" si="1"/>
        <v xml:space="preserve"> </v>
      </c>
      <c r="W9" s="135" t="s">
        <v>43</v>
      </c>
      <c r="X9" s="139">
        <v>1999.2</v>
      </c>
      <c r="Y9" s="139">
        <f t="shared" si="2"/>
        <v>0</v>
      </c>
    </row>
    <row r="10" spans="1:25">
      <c r="A10" s="40"/>
      <c r="B10" s="41" t="s">
        <v>239</v>
      </c>
      <c r="C10" s="41">
        <v>45</v>
      </c>
      <c r="D10" s="41"/>
      <c r="E10" s="41" t="s">
        <v>235</v>
      </c>
      <c r="F10" s="41" t="s">
        <v>236</v>
      </c>
      <c r="G10" s="41" t="s">
        <v>191</v>
      </c>
      <c r="H10" s="41" t="s">
        <v>192</v>
      </c>
      <c r="I10" s="41">
        <v>12</v>
      </c>
      <c r="J10" s="41" t="s">
        <v>237</v>
      </c>
      <c r="K10" s="41"/>
      <c r="L10" s="41" t="s">
        <v>238</v>
      </c>
      <c r="M10" s="41"/>
      <c r="N10" s="42">
        <v>43859</v>
      </c>
      <c r="O10" s="41" t="s">
        <v>40</v>
      </c>
      <c r="P10" s="41" t="s">
        <v>41</v>
      </c>
      <c r="Q10" s="41" t="s">
        <v>165</v>
      </c>
      <c r="R10" s="43"/>
      <c r="S10" s="40" t="str">
        <f t="shared" si="0"/>
        <v xml:space="preserve"> </v>
      </c>
      <c r="T10" s="40" t="str">
        <f t="shared" si="1"/>
        <v xml:space="preserve"> </v>
      </c>
      <c r="U10" s="40"/>
      <c r="V10" s="40"/>
      <c r="W10" s="40" t="s">
        <v>47</v>
      </c>
      <c r="X10" s="44">
        <v>1199.52</v>
      </c>
      <c r="Y10" s="44">
        <f t="shared" si="2"/>
        <v>0</v>
      </c>
    </row>
    <row r="11" spans="1:25">
      <c r="A11" s="35"/>
      <c r="B11" s="36" t="s">
        <v>189</v>
      </c>
      <c r="C11" s="36">
        <v>21</v>
      </c>
      <c r="D11" s="36"/>
      <c r="E11" s="36" t="s">
        <v>46</v>
      </c>
      <c r="F11" s="36" t="s">
        <v>190</v>
      </c>
      <c r="G11" s="36" t="s">
        <v>191</v>
      </c>
      <c r="H11" s="36" t="s">
        <v>192</v>
      </c>
      <c r="I11" s="36">
        <v>1</v>
      </c>
      <c r="J11" s="36" t="s">
        <v>193</v>
      </c>
      <c r="K11" s="36"/>
      <c r="L11" s="36"/>
      <c r="M11" s="36"/>
      <c r="N11" s="37">
        <v>43858</v>
      </c>
      <c r="O11" s="36" t="s">
        <v>40</v>
      </c>
      <c r="P11" s="36" t="s">
        <v>41</v>
      </c>
      <c r="Q11" s="36" t="s">
        <v>42</v>
      </c>
      <c r="R11" s="38"/>
      <c r="S11" s="35" t="str">
        <f t="shared" si="0"/>
        <v xml:space="preserve"> </v>
      </c>
      <c r="T11" s="35" t="str">
        <f t="shared" si="1"/>
        <v xml:space="preserve"> </v>
      </c>
      <c r="U11" s="35"/>
      <c r="V11" s="35"/>
      <c r="W11" s="35" t="s">
        <v>48</v>
      </c>
      <c r="X11" s="39">
        <v>125.95</v>
      </c>
      <c r="Y11" s="39">
        <f t="shared" si="2"/>
        <v>0</v>
      </c>
    </row>
    <row r="12" spans="1:25">
      <c r="A12" s="35"/>
      <c r="B12" s="36" t="s">
        <v>198</v>
      </c>
      <c r="C12" s="36">
        <v>394</v>
      </c>
      <c r="D12" s="36"/>
      <c r="E12" s="36" t="s">
        <v>199</v>
      </c>
      <c r="F12" s="36" t="s">
        <v>200</v>
      </c>
      <c r="G12" s="36" t="s">
        <v>191</v>
      </c>
      <c r="H12" s="36" t="s">
        <v>192</v>
      </c>
      <c r="I12" s="36">
        <v>1</v>
      </c>
      <c r="J12" s="36" t="s">
        <v>193</v>
      </c>
      <c r="K12" s="36"/>
      <c r="L12" s="36"/>
      <c r="M12" s="36"/>
      <c r="N12" s="37">
        <v>43858</v>
      </c>
      <c r="O12" s="36" t="s">
        <v>40</v>
      </c>
      <c r="P12" s="36" t="s">
        <v>41</v>
      </c>
      <c r="Q12" s="36" t="s">
        <v>42</v>
      </c>
      <c r="R12" s="38"/>
      <c r="S12" s="35" t="str">
        <f t="shared" si="0"/>
        <v xml:space="preserve"> </v>
      </c>
      <c r="T12" s="35" t="str">
        <f t="shared" si="1"/>
        <v xml:space="preserve"> </v>
      </c>
      <c r="U12" s="35"/>
      <c r="V12" s="35"/>
      <c r="W12" s="35" t="s">
        <v>48</v>
      </c>
      <c r="X12" s="39">
        <v>125.95</v>
      </c>
      <c r="Y12" s="39">
        <f t="shared" si="2"/>
        <v>0</v>
      </c>
    </row>
    <row r="13" spans="1:25">
      <c r="A13" s="35"/>
      <c r="B13" s="36" t="s">
        <v>272</v>
      </c>
      <c r="C13" s="36">
        <v>48</v>
      </c>
      <c r="D13" s="36"/>
      <c r="E13" s="36" t="s">
        <v>46</v>
      </c>
      <c r="F13" s="36" t="s">
        <v>190</v>
      </c>
      <c r="G13" s="36" t="s">
        <v>191</v>
      </c>
      <c r="H13" s="36" t="s">
        <v>192</v>
      </c>
      <c r="I13" s="36">
        <v>1</v>
      </c>
      <c r="J13" s="36" t="s">
        <v>193</v>
      </c>
      <c r="K13" s="36"/>
      <c r="L13" s="36"/>
      <c r="M13" s="36"/>
      <c r="N13" s="37">
        <v>43858</v>
      </c>
      <c r="O13" s="36" t="s">
        <v>40</v>
      </c>
      <c r="P13" s="36" t="s">
        <v>41</v>
      </c>
      <c r="Q13" s="36" t="s">
        <v>42</v>
      </c>
      <c r="R13" s="38"/>
      <c r="S13" s="35" t="str">
        <f t="shared" si="0"/>
        <v xml:space="preserve"> </v>
      </c>
      <c r="T13" s="35" t="str">
        <f t="shared" si="1"/>
        <v xml:space="preserve"> </v>
      </c>
      <c r="U13" s="35"/>
      <c r="V13" s="35"/>
      <c r="W13" s="35" t="s">
        <v>48</v>
      </c>
      <c r="X13" s="39">
        <v>125.95</v>
      </c>
      <c r="Y13" s="39">
        <f t="shared" si="2"/>
        <v>0</v>
      </c>
    </row>
    <row r="14" spans="1:25">
      <c r="A14" s="35"/>
      <c r="B14" s="36" t="s">
        <v>273</v>
      </c>
      <c r="C14" s="36">
        <v>5</v>
      </c>
      <c r="D14" s="36"/>
      <c r="E14" s="36" t="s">
        <v>46</v>
      </c>
      <c r="F14" s="36" t="s">
        <v>190</v>
      </c>
      <c r="G14" s="36" t="s">
        <v>191</v>
      </c>
      <c r="H14" s="36" t="s">
        <v>192</v>
      </c>
      <c r="I14" s="36">
        <v>1</v>
      </c>
      <c r="J14" s="36" t="s">
        <v>193</v>
      </c>
      <c r="K14" s="36"/>
      <c r="L14" s="36"/>
      <c r="M14" s="36"/>
      <c r="N14" s="37">
        <v>43858</v>
      </c>
      <c r="O14" s="36" t="s">
        <v>40</v>
      </c>
      <c r="P14" s="36" t="s">
        <v>41</v>
      </c>
      <c r="Q14" s="36" t="s">
        <v>42</v>
      </c>
      <c r="R14" s="38"/>
      <c r="S14" s="35" t="str">
        <f t="shared" si="0"/>
        <v xml:space="preserve"> </v>
      </c>
      <c r="T14" s="35" t="str">
        <f t="shared" si="1"/>
        <v xml:space="preserve"> </v>
      </c>
      <c r="U14" s="35"/>
      <c r="V14" s="35"/>
      <c r="W14" s="35" t="s">
        <v>48</v>
      </c>
      <c r="X14" s="39">
        <v>125.95</v>
      </c>
      <c r="Y14" s="39">
        <f t="shared" si="2"/>
        <v>0</v>
      </c>
    </row>
    <row r="15" spans="1:25">
      <c r="A15" s="35"/>
      <c r="B15" s="36" t="s">
        <v>274</v>
      </c>
      <c r="C15" s="36">
        <v>19</v>
      </c>
      <c r="D15" s="36"/>
      <c r="E15" s="36" t="s">
        <v>46</v>
      </c>
      <c r="F15" s="36" t="s">
        <v>190</v>
      </c>
      <c r="G15" s="36" t="s">
        <v>191</v>
      </c>
      <c r="H15" s="36" t="s">
        <v>192</v>
      </c>
      <c r="I15" s="36">
        <v>1</v>
      </c>
      <c r="J15" s="36" t="s">
        <v>193</v>
      </c>
      <c r="K15" s="36"/>
      <c r="L15" s="36"/>
      <c r="M15" s="36"/>
      <c r="N15" s="37">
        <v>43858</v>
      </c>
      <c r="O15" s="36" t="s">
        <v>40</v>
      </c>
      <c r="P15" s="36" t="s">
        <v>41</v>
      </c>
      <c r="Q15" s="36" t="s">
        <v>42</v>
      </c>
      <c r="R15" s="38"/>
      <c r="S15" s="35" t="str">
        <f t="shared" si="0"/>
        <v xml:space="preserve"> </v>
      </c>
      <c r="T15" s="35" t="str">
        <f t="shared" si="1"/>
        <v xml:space="preserve"> </v>
      </c>
      <c r="U15" s="35"/>
      <c r="V15" s="35"/>
      <c r="W15" s="35" t="s">
        <v>48</v>
      </c>
      <c r="X15" s="39">
        <v>125.95</v>
      </c>
      <c r="Y15" s="39">
        <f t="shared" si="2"/>
        <v>0</v>
      </c>
    </row>
    <row r="16" spans="1:25">
      <c r="A16" s="35"/>
      <c r="B16" s="36" t="s">
        <v>275</v>
      </c>
      <c r="C16" s="36">
        <v>53</v>
      </c>
      <c r="D16" s="36"/>
      <c r="E16" s="36" t="s">
        <v>46</v>
      </c>
      <c r="F16" s="36" t="s">
        <v>190</v>
      </c>
      <c r="G16" s="36" t="s">
        <v>191</v>
      </c>
      <c r="H16" s="36" t="s">
        <v>192</v>
      </c>
      <c r="I16" s="36">
        <v>1</v>
      </c>
      <c r="J16" s="36" t="s">
        <v>193</v>
      </c>
      <c r="K16" s="36"/>
      <c r="L16" s="36"/>
      <c r="M16" s="36"/>
      <c r="N16" s="37">
        <v>43858</v>
      </c>
      <c r="O16" s="36" t="s">
        <v>40</v>
      </c>
      <c r="P16" s="36" t="s">
        <v>41</v>
      </c>
      <c r="Q16" s="36" t="s">
        <v>42</v>
      </c>
      <c r="R16" s="38"/>
      <c r="S16" s="35" t="str">
        <f t="shared" si="0"/>
        <v xml:space="preserve"> </v>
      </c>
      <c r="T16" s="35" t="str">
        <f t="shared" si="1"/>
        <v xml:space="preserve"> </v>
      </c>
      <c r="U16" s="35"/>
      <c r="V16" s="35"/>
      <c r="W16" s="35" t="s">
        <v>48</v>
      </c>
      <c r="X16" s="39">
        <v>125.95</v>
      </c>
      <c r="Y16" s="39">
        <f t="shared" si="2"/>
        <v>0</v>
      </c>
    </row>
    <row r="17" spans="1:25" s="53" customFormat="1">
      <c r="A17" s="35"/>
      <c r="B17" s="36" t="s">
        <v>298</v>
      </c>
      <c r="C17" s="36">
        <v>340</v>
      </c>
      <c r="D17" s="36"/>
      <c r="E17" s="36" t="s">
        <v>199</v>
      </c>
      <c r="F17" s="36" t="s">
        <v>200</v>
      </c>
      <c r="G17" s="36" t="s">
        <v>191</v>
      </c>
      <c r="H17" s="36" t="s">
        <v>192</v>
      </c>
      <c r="I17" s="36">
        <v>1</v>
      </c>
      <c r="J17" s="36" t="s">
        <v>193</v>
      </c>
      <c r="K17" s="36"/>
      <c r="L17" s="36"/>
      <c r="M17" s="36"/>
      <c r="N17" s="37">
        <v>43858</v>
      </c>
      <c r="O17" s="36" t="s">
        <v>40</v>
      </c>
      <c r="P17" s="36" t="s">
        <v>41</v>
      </c>
      <c r="Q17" s="36" t="s">
        <v>42</v>
      </c>
      <c r="R17" s="38"/>
      <c r="S17" s="35" t="str">
        <f t="shared" si="0"/>
        <v xml:space="preserve"> </v>
      </c>
      <c r="T17" s="35" t="str">
        <f t="shared" si="1"/>
        <v xml:space="preserve"> </v>
      </c>
      <c r="U17" s="35"/>
      <c r="V17" s="35"/>
      <c r="W17" s="35" t="s">
        <v>48</v>
      </c>
      <c r="X17" s="39">
        <v>125.95</v>
      </c>
      <c r="Y17" s="39">
        <f t="shared" si="2"/>
        <v>0</v>
      </c>
    </row>
    <row r="18" spans="1:25" s="53" customFormat="1">
      <c r="A18" s="35"/>
      <c r="B18" s="36" t="s">
        <v>299</v>
      </c>
      <c r="C18" s="36">
        <v>382</v>
      </c>
      <c r="D18" s="36"/>
      <c r="E18" s="36" t="s">
        <v>199</v>
      </c>
      <c r="F18" s="36" t="s">
        <v>200</v>
      </c>
      <c r="G18" s="36" t="s">
        <v>191</v>
      </c>
      <c r="H18" s="36" t="s">
        <v>192</v>
      </c>
      <c r="I18" s="36">
        <v>1</v>
      </c>
      <c r="J18" s="36" t="s">
        <v>193</v>
      </c>
      <c r="K18" s="36"/>
      <c r="L18" s="36"/>
      <c r="M18" s="36"/>
      <c r="N18" s="37">
        <v>43858</v>
      </c>
      <c r="O18" s="36" t="s">
        <v>40</v>
      </c>
      <c r="P18" s="36" t="s">
        <v>41</v>
      </c>
      <c r="Q18" s="36" t="s">
        <v>42</v>
      </c>
      <c r="R18" s="38"/>
      <c r="S18" s="35" t="str">
        <f t="shared" si="0"/>
        <v xml:space="preserve"> </v>
      </c>
      <c r="T18" s="35" t="str">
        <f t="shared" si="1"/>
        <v xml:space="preserve"> </v>
      </c>
      <c r="U18" s="35"/>
      <c r="V18" s="35"/>
      <c r="W18" s="35" t="s">
        <v>48</v>
      </c>
      <c r="X18" s="39">
        <v>125.95</v>
      </c>
      <c r="Y18" s="39">
        <f t="shared" si="2"/>
        <v>0</v>
      </c>
    </row>
    <row r="19" spans="1:25">
      <c r="A19" s="35"/>
      <c r="B19" s="36" t="s">
        <v>312</v>
      </c>
      <c r="C19" s="36">
        <v>320</v>
      </c>
      <c r="D19" s="36"/>
      <c r="E19" s="36" t="s">
        <v>199</v>
      </c>
      <c r="F19" s="36" t="s">
        <v>200</v>
      </c>
      <c r="G19" s="36" t="s">
        <v>191</v>
      </c>
      <c r="H19" s="36" t="s">
        <v>192</v>
      </c>
      <c r="I19" s="36">
        <v>1</v>
      </c>
      <c r="J19" s="36" t="s">
        <v>193</v>
      </c>
      <c r="K19" s="36"/>
      <c r="L19" s="36"/>
      <c r="M19" s="36"/>
      <c r="N19" s="37">
        <v>43858</v>
      </c>
      <c r="O19" s="36" t="s">
        <v>40</v>
      </c>
      <c r="P19" s="36" t="s">
        <v>41</v>
      </c>
      <c r="Q19" s="36" t="s">
        <v>42</v>
      </c>
      <c r="R19" s="38"/>
      <c r="S19" s="35" t="str">
        <f t="shared" si="0"/>
        <v xml:space="preserve"> </v>
      </c>
      <c r="T19" s="35" t="str">
        <f t="shared" si="1"/>
        <v xml:space="preserve"> </v>
      </c>
      <c r="U19" s="35"/>
      <c r="V19" s="35"/>
      <c r="W19" s="35" t="s">
        <v>48</v>
      </c>
      <c r="X19" s="39">
        <v>125.95</v>
      </c>
      <c r="Y19" s="39">
        <f t="shared" si="2"/>
        <v>0</v>
      </c>
    </row>
    <row r="20" spans="1:25" s="135" customFormat="1">
      <c r="B20" s="136" t="s">
        <v>313</v>
      </c>
      <c r="C20" s="136">
        <v>30</v>
      </c>
      <c r="D20" s="136"/>
      <c r="E20" s="136" t="s">
        <v>46</v>
      </c>
      <c r="F20" s="136" t="s">
        <v>190</v>
      </c>
      <c r="G20" s="136" t="s">
        <v>191</v>
      </c>
      <c r="H20" s="136" t="s">
        <v>192</v>
      </c>
      <c r="I20" s="136">
        <v>2</v>
      </c>
      <c r="J20" s="136" t="s">
        <v>193</v>
      </c>
      <c r="K20" s="136"/>
      <c r="L20" s="136"/>
      <c r="M20" s="136"/>
      <c r="N20" s="137">
        <v>43858</v>
      </c>
      <c r="O20" s="136" t="s">
        <v>40</v>
      </c>
      <c r="P20" s="136" t="s">
        <v>41</v>
      </c>
      <c r="Q20" s="136" t="s">
        <v>42</v>
      </c>
      <c r="R20" s="138"/>
      <c r="S20" s="135" t="str">
        <f t="shared" si="0"/>
        <v xml:space="preserve"> </v>
      </c>
      <c r="T20" s="135" t="str">
        <f t="shared" si="1"/>
        <v xml:space="preserve"> </v>
      </c>
      <c r="W20" s="135" t="s">
        <v>48</v>
      </c>
      <c r="X20" s="139">
        <v>251.9</v>
      </c>
      <c r="Y20" s="139">
        <f t="shared" si="2"/>
        <v>0</v>
      </c>
    </row>
    <row r="21" spans="1:25">
      <c r="A21" s="35"/>
      <c r="B21" s="36" t="s">
        <v>316</v>
      </c>
      <c r="C21" s="36">
        <v>10</v>
      </c>
      <c r="D21" s="36"/>
      <c r="E21" s="36" t="s">
        <v>46</v>
      </c>
      <c r="F21" s="36" t="s">
        <v>190</v>
      </c>
      <c r="G21" s="36" t="s">
        <v>191</v>
      </c>
      <c r="H21" s="36" t="s">
        <v>192</v>
      </c>
      <c r="I21" s="36">
        <v>1</v>
      </c>
      <c r="J21" s="36" t="s">
        <v>193</v>
      </c>
      <c r="K21" s="36"/>
      <c r="L21" s="36"/>
      <c r="M21" s="36"/>
      <c r="N21" s="37">
        <v>43858</v>
      </c>
      <c r="O21" s="36" t="s">
        <v>40</v>
      </c>
      <c r="P21" s="36" t="s">
        <v>41</v>
      </c>
      <c r="Q21" s="36" t="s">
        <v>42</v>
      </c>
      <c r="R21" s="38"/>
      <c r="S21" s="35" t="str">
        <f t="shared" si="0"/>
        <v xml:space="preserve"> </v>
      </c>
      <c r="T21" s="35" t="str">
        <f t="shared" si="1"/>
        <v xml:space="preserve"> </v>
      </c>
      <c r="U21" s="35"/>
      <c r="V21" s="35"/>
      <c r="W21" s="35" t="s">
        <v>48</v>
      </c>
      <c r="X21" s="39">
        <v>125.95</v>
      </c>
      <c r="Y21" s="39">
        <f t="shared" si="2"/>
        <v>0</v>
      </c>
    </row>
    <row r="22" spans="1:25">
      <c r="A22" s="35"/>
      <c r="B22" s="36" t="s">
        <v>317</v>
      </c>
      <c r="C22" s="36">
        <v>11</v>
      </c>
      <c r="D22" s="36"/>
      <c r="E22" s="36" t="s">
        <v>46</v>
      </c>
      <c r="F22" s="36" t="s">
        <v>190</v>
      </c>
      <c r="G22" s="36" t="s">
        <v>191</v>
      </c>
      <c r="H22" s="36" t="s">
        <v>192</v>
      </c>
      <c r="I22" s="36">
        <v>1</v>
      </c>
      <c r="J22" s="36" t="s">
        <v>193</v>
      </c>
      <c r="K22" s="36"/>
      <c r="L22" s="36"/>
      <c r="M22" s="36"/>
      <c r="N22" s="37">
        <v>43858</v>
      </c>
      <c r="O22" s="36" t="s">
        <v>40</v>
      </c>
      <c r="P22" s="36" t="s">
        <v>41</v>
      </c>
      <c r="Q22" s="36" t="s">
        <v>42</v>
      </c>
      <c r="R22" s="38"/>
      <c r="S22" s="35" t="str">
        <f t="shared" si="0"/>
        <v xml:space="preserve"> </v>
      </c>
      <c r="T22" s="35" t="str">
        <f t="shared" si="1"/>
        <v xml:space="preserve"> </v>
      </c>
      <c r="U22" s="35"/>
      <c r="V22" s="35"/>
      <c r="W22" s="35" t="s">
        <v>48</v>
      </c>
      <c r="X22" s="39">
        <v>125.95</v>
      </c>
      <c r="Y22" s="39">
        <f t="shared" si="2"/>
        <v>0</v>
      </c>
    </row>
    <row r="23" spans="1:25">
      <c r="A23" s="35"/>
      <c r="B23" s="36" t="s">
        <v>318</v>
      </c>
      <c r="C23" s="36">
        <v>12</v>
      </c>
      <c r="D23" s="36"/>
      <c r="E23" s="36" t="s">
        <v>46</v>
      </c>
      <c r="F23" s="36" t="s">
        <v>190</v>
      </c>
      <c r="G23" s="36" t="s">
        <v>191</v>
      </c>
      <c r="H23" s="36" t="s">
        <v>192</v>
      </c>
      <c r="I23" s="36">
        <v>1</v>
      </c>
      <c r="J23" s="36" t="s">
        <v>193</v>
      </c>
      <c r="K23" s="36"/>
      <c r="L23" s="36"/>
      <c r="M23" s="36"/>
      <c r="N23" s="37">
        <v>43858</v>
      </c>
      <c r="O23" s="36" t="s">
        <v>40</v>
      </c>
      <c r="P23" s="36" t="s">
        <v>41</v>
      </c>
      <c r="Q23" s="36" t="s">
        <v>42</v>
      </c>
      <c r="R23" s="38"/>
      <c r="S23" s="35" t="str">
        <f t="shared" si="0"/>
        <v xml:space="preserve"> </v>
      </c>
      <c r="T23" s="35" t="str">
        <f t="shared" si="1"/>
        <v xml:space="preserve"> </v>
      </c>
      <c r="U23" s="35"/>
      <c r="V23" s="35"/>
      <c r="W23" s="35" t="s">
        <v>48</v>
      </c>
      <c r="X23" s="39">
        <v>125.95</v>
      </c>
      <c r="Y23" s="39">
        <f t="shared" si="2"/>
        <v>0</v>
      </c>
    </row>
    <row r="24" spans="1:25">
      <c r="A24" s="35"/>
      <c r="B24" s="36" t="s">
        <v>319</v>
      </c>
      <c r="C24" s="36">
        <v>13</v>
      </c>
      <c r="D24" s="36"/>
      <c r="E24" s="36" t="s">
        <v>46</v>
      </c>
      <c r="F24" s="36" t="s">
        <v>190</v>
      </c>
      <c r="G24" s="36" t="s">
        <v>191</v>
      </c>
      <c r="H24" s="36" t="s">
        <v>192</v>
      </c>
      <c r="I24" s="36">
        <v>1</v>
      </c>
      <c r="J24" s="36" t="s">
        <v>193</v>
      </c>
      <c r="K24" s="36"/>
      <c r="L24" s="36"/>
      <c r="M24" s="36"/>
      <c r="N24" s="37">
        <v>43858</v>
      </c>
      <c r="O24" s="36" t="s">
        <v>40</v>
      </c>
      <c r="P24" s="36" t="s">
        <v>41</v>
      </c>
      <c r="Q24" s="36" t="s">
        <v>42</v>
      </c>
      <c r="R24" s="38"/>
      <c r="S24" s="35" t="str">
        <f t="shared" si="0"/>
        <v xml:space="preserve"> </v>
      </c>
      <c r="T24" s="35" t="str">
        <f t="shared" si="1"/>
        <v xml:space="preserve"> </v>
      </c>
      <c r="U24" s="35"/>
      <c r="V24" s="35"/>
      <c r="W24" s="35" t="s">
        <v>48</v>
      </c>
      <c r="X24" s="39">
        <v>125.95</v>
      </c>
      <c r="Y24" s="39">
        <f t="shared" si="2"/>
        <v>0</v>
      </c>
    </row>
    <row r="25" spans="1:25">
      <c r="A25" s="35"/>
      <c r="B25" s="36" t="s">
        <v>320</v>
      </c>
      <c r="C25" s="36">
        <v>14</v>
      </c>
      <c r="D25" s="36"/>
      <c r="E25" s="36" t="s">
        <v>46</v>
      </c>
      <c r="F25" s="36" t="s">
        <v>190</v>
      </c>
      <c r="G25" s="36" t="s">
        <v>191</v>
      </c>
      <c r="H25" s="36" t="s">
        <v>192</v>
      </c>
      <c r="I25" s="36">
        <v>1</v>
      </c>
      <c r="J25" s="36" t="s">
        <v>193</v>
      </c>
      <c r="K25" s="36"/>
      <c r="L25" s="36"/>
      <c r="M25" s="36"/>
      <c r="N25" s="37">
        <v>43858</v>
      </c>
      <c r="O25" s="36" t="s">
        <v>40</v>
      </c>
      <c r="P25" s="36" t="s">
        <v>41</v>
      </c>
      <c r="Q25" s="36" t="s">
        <v>42</v>
      </c>
      <c r="R25" s="38"/>
      <c r="S25" s="35" t="str">
        <f t="shared" si="0"/>
        <v xml:space="preserve"> </v>
      </c>
      <c r="T25" s="35" t="str">
        <f t="shared" si="1"/>
        <v xml:space="preserve"> </v>
      </c>
      <c r="U25" s="35"/>
      <c r="V25" s="35"/>
      <c r="W25" s="35" t="s">
        <v>48</v>
      </c>
      <c r="X25" s="39">
        <v>125.95</v>
      </c>
      <c r="Y25" s="39">
        <f t="shared" si="2"/>
        <v>0</v>
      </c>
    </row>
    <row r="26" spans="1:25">
      <c r="A26" s="35"/>
      <c r="B26" s="36" t="s">
        <v>321</v>
      </c>
      <c r="C26" s="36">
        <v>15</v>
      </c>
      <c r="D26" s="36"/>
      <c r="E26" s="36" t="s">
        <v>46</v>
      </c>
      <c r="F26" s="36" t="s">
        <v>190</v>
      </c>
      <c r="G26" s="36" t="s">
        <v>191</v>
      </c>
      <c r="H26" s="36" t="s">
        <v>192</v>
      </c>
      <c r="I26" s="36">
        <v>1</v>
      </c>
      <c r="J26" s="36" t="s">
        <v>193</v>
      </c>
      <c r="K26" s="36"/>
      <c r="L26" s="36"/>
      <c r="M26" s="36"/>
      <c r="N26" s="37">
        <v>43858</v>
      </c>
      <c r="O26" s="36" t="s">
        <v>40</v>
      </c>
      <c r="P26" s="36" t="s">
        <v>41</v>
      </c>
      <c r="Q26" s="36" t="s">
        <v>42</v>
      </c>
      <c r="R26" s="38"/>
      <c r="S26" s="35" t="str">
        <f t="shared" si="0"/>
        <v xml:space="preserve"> </v>
      </c>
      <c r="T26" s="35" t="str">
        <f t="shared" si="1"/>
        <v xml:space="preserve"> </v>
      </c>
      <c r="U26" s="35"/>
      <c r="V26" s="35"/>
      <c r="W26" s="35" t="s">
        <v>48</v>
      </c>
      <c r="X26" s="39">
        <v>125.95</v>
      </c>
      <c r="Y26" s="39">
        <f t="shared" si="2"/>
        <v>0</v>
      </c>
    </row>
    <row r="27" spans="1:25">
      <c r="A27" s="35"/>
      <c r="B27" s="36" t="s">
        <v>322</v>
      </c>
      <c r="C27" s="36">
        <v>16</v>
      </c>
      <c r="D27" s="36"/>
      <c r="E27" s="36" t="s">
        <v>46</v>
      </c>
      <c r="F27" s="36" t="s">
        <v>190</v>
      </c>
      <c r="G27" s="36" t="s">
        <v>191</v>
      </c>
      <c r="H27" s="36" t="s">
        <v>192</v>
      </c>
      <c r="I27" s="36">
        <v>1</v>
      </c>
      <c r="J27" s="36" t="s">
        <v>193</v>
      </c>
      <c r="K27" s="36"/>
      <c r="L27" s="36"/>
      <c r="M27" s="36"/>
      <c r="N27" s="37">
        <v>43858</v>
      </c>
      <c r="O27" s="36" t="s">
        <v>40</v>
      </c>
      <c r="P27" s="36" t="s">
        <v>41</v>
      </c>
      <c r="Q27" s="36" t="s">
        <v>42</v>
      </c>
      <c r="R27" s="38"/>
      <c r="S27" s="35" t="str">
        <f t="shared" si="0"/>
        <v xml:space="preserve"> </v>
      </c>
      <c r="T27" s="35" t="str">
        <f t="shared" si="1"/>
        <v xml:space="preserve"> </v>
      </c>
      <c r="U27" s="35"/>
      <c r="V27" s="35"/>
      <c r="W27" s="35" t="s">
        <v>48</v>
      </c>
      <c r="X27" s="39">
        <v>125.95</v>
      </c>
      <c r="Y27" s="39">
        <f t="shared" si="2"/>
        <v>0</v>
      </c>
    </row>
    <row r="28" spans="1:25">
      <c r="A28" s="35"/>
      <c r="B28" s="36" t="s">
        <v>323</v>
      </c>
      <c r="C28" s="36">
        <v>17</v>
      </c>
      <c r="D28" s="36"/>
      <c r="E28" s="36" t="s">
        <v>46</v>
      </c>
      <c r="F28" s="36" t="s">
        <v>190</v>
      </c>
      <c r="G28" s="36" t="s">
        <v>191</v>
      </c>
      <c r="H28" s="36" t="s">
        <v>192</v>
      </c>
      <c r="I28" s="36">
        <v>1</v>
      </c>
      <c r="J28" s="36" t="s">
        <v>193</v>
      </c>
      <c r="K28" s="36"/>
      <c r="L28" s="36"/>
      <c r="M28" s="36"/>
      <c r="N28" s="37">
        <v>43858</v>
      </c>
      <c r="O28" s="36" t="s">
        <v>40</v>
      </c>
      <c r="P28" s="36" t="s">
        <v>41</v>
      </c>
      <c r="Q28" s="36" t="s">
        <v>42</v>
      </c>
      <c r="R28" s="38"/>
      <c r="S28" s="35" t="str">
        <f t="shared" si="0"/>
        <v xml:space="preserve"> </v>
      </c>
      <c r="T28" s="35" t="str">
        <f t="shared" si="1"/>
        <v xml:space="preserve"> </v>
      </c>
      <c r="U28" s="35"/>
      <c r="V28" s="35"/>
      <c r="W28" s="35" t="s">
        <v>48</v>
      </c>
      <c r="X28" s="39">
        <v>125.95</v>
      </c>
      <c r="Y28" s="39">
        <f t="shared" si="2"/>
        <v>0</v>
      </c>
    </row>
    <row r="29" spans="1:25" s="40" customFormat="1">
      <c r="A29" s="35"/>
      <c r="B29" s="36" t="s">
        <v>324</v>
      </c>
      <c r="C29" s="36">
        <v>18</v>
      </c>
      <c r="D29" s="36"/>
      <c r="E29" s="36" t="s">
        <v>46</v>
      </c>
      <c r="F29" s="36" t="s">
        <v>190</v>
      </c>
      <c r="G29" s="36" t="s">
        <v>191</v>
      </c>
      <c r="H29" s="36" t="s">
        <v>192</v>
      </c>
      <c r="I29" s="36">
        <v>1</v>
      </c>
      <c r="J29" s="36" t="s">
        <v>193</v>
      </c>
      <c r="K29" s="36"/>
      <c r="L29" s="36"/>
      <c r="M29" s="36"/>
      <c r="N29" s="37">
        <v>43858</v>
      </c>
      <c r="O29" s="36" t="s">
        <v>40</v>
      </c>
      <c r="P29" s="36" t="s">
        <v>41</v>
      </c>
      <c r="Q29" s="36" t="s">
        <v>42</v>
      </c>
      <c r="R29" s="38"/>
      <c r="S29" s="35" t="str">
        <f t="shared" si="0"/>
        <v xml:space="preserve"> </v>
      </c>
      <c r="T29" s="35" t="str">
        <f t="shared" si="1"/>
        <v xml:space="preserve"> </v>
      </c>
      <c r="U29" s="35"/>
      <c r="V29" s="35"/>
      <c r="W29" s="35" t="s">
        <v>48</v>
      </c>
      <c r="X29" s="39">
        <v>125.95</v>
      </c>
      <c r="Y29" s="39">
        <f t="shared" si="2"/>
        <v>0</v>
      </c>
    </row>
    <row r="30" spans="1:25" s="35" customFormat="1">
      <c r="B30" s="36" t="s">
        <v>325</v>
      </c>
      <c r="C30" s="36">
        <v>20</v>
      </c>
      <c r="D30" s="36"/>
      <c r="E30" s="36" t="s">
        <v>46</v>
      </c>
      <c r="F30" s="36" t="s">
        <v>190</v>
      </c>
      <c r="G30" s="36" t="s">
        <v>191</v>
      </c>
      <c r="H30" s="36" t="s">
        <v>192</v>
      </c>
      <c r="I30" s="36">
        <v>1</v>
      </c>
      <c r="J30" s="36" t="s">
        <v>193</v>
      </c>
      <c r="K30" s="36"/>
      <c r="L30" s="36"/>
      <c r="M30" s="36"/>
      <c r="N30" s="37">
        <v>43858</v>
      </c>
      <c r="O30" s="36" t="s">
        <v>40</v>
      </c>
      <c r="P30" s="36" t="s">
        <v>41</v>
      </c>
      <c r="Q30" s="36" t="s">
        <v>42</v>
      </c>
      <c r="R30" s="38"/>
      <c r="S30" s="35" t="str">
        <f t="shared" si="0"/>
        <v xml:space="preserve"> </v>
      </c>
      <c r="T30" s="35" t="str">
        <f t="shared" si="1"/>
        <v xml:space="preserve"> </v>
      </c>
      <c r="W30" s="35" t="s">
        <v>48</v>
      </c>
      <c r="X30" s="39">
        <v>125.95</v>
      </c>
      <c r="Y30" s="39">
        <f t="shared" si="2"/>
        <v>0</v>
      </c>
    </row>
    <row r="31" spans="1:25" s="35" customFormat="1">
      <c r="B31" s="36" t="s">
        <v>326</v>
      </c>
      <c r="C31" s="36">
        <v>22</v>
      </c>
      <c r="D31" s="36"/>
      <c r="E31" s="36" t="s">
        <v>46</v>
      </c>
      <c r="F31" s="36" t="s">
        <v>190</v>
      </c>
      <c r="G31" s="36" t="s">
        <v>191</v>
      </c>
      <c r="H31" s="36" t="s">
        <v>192</v>
      </c>
      <c r="I31" s="36">
        <v>1</v>
      </c>
      <c r="J31" s="36" t="s">
        <v>193</v>
      </c>
      <c r="K31" s="36"/>
      <c r="L31" s="36"/>
      <c r="M31" s="36"/>
      <c r="N31" s="37">
        <v>43858</v>
      </c>
      <c r="O31" s="36" t="s">
        <v>40</v>
      </c>
      <c r="P31" s="36" t="s">
        <v>41</v>
      </c>
      <c r="Q31" s="36" t="s">
        <v>42</v>
      </c>
      <c r="R31" s="38"/>
      <c r="S31" s="35" t="str">
        <f t="shared" si="0"/>
        <v xml:space="preserve"> </v>
      </c>
      <c r="T31" s="35" t="str">
        <f t="shared" si="1"/>
        <v xml:space="preserve"> </v>
      </c>
      <c r="W31" s="35" t="s">
        <v>48</v>
      </c>
      <c r="X31" s="39">
        <v>125.95</v>
      </c>
      <c r="Y31" s="39">
        <f t="shared" si="2"/>
        <v>0</v>
      </c>
    </row>
    <row r="32" spans="1:25" s="35" customFormat="1">
      <c r="B32" s="36" t="s">
        <v>327</v>
      </c>
      <c r="C32" s="36">
        <v>23</v>
      </c>
      <c r="D32" s="36"/>
      <c r="E32" s="36" t="s">
        <v>46</v>
      </c>
      <c r="F32" s="36" t="s">
        <v>190</v>
      </c>
      <c r="G32" s="36" t="s">
        <v>191</v>
      </c>
      <c r="H32" s="36" t="s">
        <v>192</v>
      </c>
      <c r="I32" s="36">
        <v>1</v>
      </c>
      <c r="J32" s="36" t="s">
        <v>193</v>
      </c>
      <c r="K32" s="36"/>
      <c r="L32" s="36"/>
      <c r="M32" s="36"/>
      <c r="N32" s="37">
        <v>43858</v>
      </c>
      <c r="O32" s="36" t="s">
        <v>40</v>
      </c>
      <c r="P32" s="36" t="s">
        <v>41</v>
      </c>
      <c r="Q32" s="36" t="s">
        <v>42</v>
      </c>
      <c r="R32" s="38"/>
      <c r="S32" s="35" t="str">
        <f t="shared" si="0"/>
        <v xml:space="preserve"> </v>
      </c>
      <c r="T32" s="35" t="str">
        <f t="shared" si="1"/>
        <v xml:space="preserve"> </v>
      </c>
      <c r="W32" s="35" t="s">
        <v>48</v>
      </c>
      <c r="X32" s="39">
        <v>125.95</v>
      </c>
      <c r="Y32" s="39">
        <f t="shared" si="2"/>
        <v>0</v>
      </c>
    </row>
    <row r="33" spans="2:25" s="35" customFormat="1">
      <c r="B33" s="36" t="s">
        <v>328</v>
      </c>
      <c r="C33" s="36">
        <v>24</v>
      </c>
      <c r="D33" s="36"/>
      <c r="E33" s="36" t="s">
        <v>46</v>
      </c>
      <c r="F33" s="36" t="s">
        <v>190</v>
      </c>
      <c r="G33" s="36" t="s">
        <v>191</v>
      </c>
      <c r="H33" s="36" t="s">
        <v>192</v>
      </c>
      <c r="I33" s="36">
        <v>1</v>
      </c>
      <c r="J33" s="36" t="s">
        <v>193</v>
      </c>
      <c r="K33" s="36"/>
      <c r="L33" s="36"/>
      <c r="M33" s="36"/>
      <c r="N33" s="37">
        <v>43858</v>
      </c>
      <c r="O33" s="36" t="s">
        <v>40</v>
      </c>
      <c r="P33" s="36" t="s">
        <v>41</v>
      </c>
      <c r="Q33" s="36" t="s">
        <v>42</v>
      </c>
      <c r="R33" s="38"/>
      <c r="S33" s="35" t="str">
        <f t="shared" si="0"/>
        <v xml:space="preserve"> </v>
      </c>
      <c r="T33" s="35" t="str">
        <f t="shared" si="1"/>
        <v xml:space="preserve"> </v>
      </c>
      <c r="W33" s="35" t="s">
        <v>48</v>
      </c>
      <c r="X33" s="39">
        <v>125.95</v>
      </c>
      <c r="Y33" s="39">
        <f t="shared" si="2"/>
        <v>0</v>
      </c>
    </row>
    <row r="34" spans="2:25" s="35" customFormat="1">
      <c r="B34" s="36" t="s">
        <v>329</v>
      </c>
      <c r="C34" s="36">
        <v>27</v>
      </c>
      <c r="D34" s="36"/>
      <c r="E34" s="36" t="s">
        <v>46</v>
      </c>
      <c r="F34" s="36" t="s">
        <v>190</v>
      </c>
      <c r="G34" s="36" t="s">
        <v>191</v>
      </c>
      <c r="H34" s="36" t="s">
        <v>192</v>
      </c>
      <c r="I34" s="36">
        <v>1</v>
      </c>
      <c r="J34" s="36" t="s">
        <v>193</v>
      </c>
      <c r="K34" s="36"/>
      <c r="L34" s="36"/>
      <c r="M34" s="36"/>
      <c r="N34" s="37">
        <v>43858</v>
      </c>
      <c r="O34" s="36" t="s">
        <v>40</v>
      </c>
      <c r="P34" s="36" t="s">
        <v>41</v>
      </c>
      <c r="Q34" s="36" t="s">
        <v>42</v>
      </c>
      <c r="R34" s="38"/>
      <c r="S34" s="35" t="str">
        <f t="shared" si="0"/>
        <v xml:space="preserve"> </v>
      </c>
      <c r="T34" s="35" t="str">
        <f t="shared" si="1"/>
        <v xml:space="preserve"> </v>
      </c>
      <c r="W34" s="35" t="s">
        <v>48</v>
      </c>
      <c r="X34" s="39">
        <v>125.95</v>
      </c>
      <c r="Y34" s="39">
        <f t="shared" si="2"/>
        <v>0</v>
      </c>
    </row>
    <row r="35" spans="2:25" s="35" customFormat="1">
      <c r="B35" s="36" t="s">
        <v>330</v>
      </c>
      <c r="C35" s="36">
        <v>33</v>
      </c>
      <c r="D35" s="36"/>
      <c r="E35" s="36" t="s">
        <v>46</v>
      </c>
      <c r="F35" s="36" t="s">
        <v>190</v>
      </c>
      <c r="G35" s="36" t="s">
        <v>191</v>
      </c>
      <c r="H35" s="36" t="s">
        <v>192</v>
      </c>
      <c r="I35" s="36">
        <v>1</v>
      </c>
      <c r="J35" s="36" t="s">
        <v>193</v>
      </c>
      <c r="K35" s="36"/>
      <c r="L35" s="36"/>
      <c r="M35" s="36"/>
      <c r="N35" s="37">
        <v>43858</v>
      </c>
      <c r="O35" s="36" t="s">
        <v>40</v>
      </c>
      <c r="P35" s="36" t="s">
        <v>41</v>
      </c>
      <c r="Q35" s="36" t="s">
        <v>42</v>
      </c>
      <c r="R35" s="38"/>
      <c r="S35" s="35" t="str">
        <f t="shared" si="0"/>
        <v xml:space="preserve"> </v>
      </c>
      <c r="T35" s="35" t="str">
        <f t="shared" si="1"/>
        <v xml:space="preserve"> </v>
      </c>
      <c r="W35" s="35" t="s">
        <v>48</v>
      </c>
      <c r="X35" s="39">
        <v>125.95</v>
      </c>
      <c r="Y35" s="39">
        <f t="shared" si="2"/>
        <v>0</v>
      </c>
    </row>
    <row r="36" spans="2:25" s="35" customFormat="1">
      <c r="B36" s="36" t="s">
        <v>331</v>
      </c>
      <c r="C36" s="36">
        <v>62</v>
      </c>
      <c r="D36" s="36"/>
      <c r="E36" s="36" t="s">
        <v>46</v>
      </c>
      <c r="F36" s="36" t="s">
        <v>190</v>
      </c>
      <c r="G36" s="36" t="s">
        <v>191</v>
      </c>
      <c r="H36" s="36" t="s">
        <v>192</v>
      </c>
      <c r="I36" s="36">
        <v>1</v>
      </c>
      <c r="J36" s="36" t="s">
        <v>193</v>
      </c>
      <c r="K36" s="36"/>
      <c r="L36" s="36"/>
      <c r="M36" s="36"/>
      <c r="N36" s="37">
        <v>43858</v>
      </c>
      <c r="O36" s="36" t="s">
        <v>40</v>
      </c>
      <c r="P36" s="36" t="s">
        <v>41</v>
      </c>
      <c r="Q36" s="36" t="s">
        <v>42</v>
      </c>
      <c r="R36" s="38"/>
      <c r="S36" s="35" t="str">
        <f t="shared" si="0"/>
        <v xml:space="preserve"> </v>
      </c>
      <c r="T36" s="35" t="str">
        <f t="shared" si="1"/>
        <v xml:space="preserve"> </v>
      </c>
      <c r="W36" s="35" t="s">
        <v>48</v>
      </c>
      <c r="X36" s="39">
        <v>125.95</v>
      </c>
      <c r="Y36" s="39">
        <f t="shared" si="2"/>
        <v>0</v>
      </c>
    </row>
    <row r="37" spans="2:25" s="35" customFormat="1">
      <c r="B37" s="36" t="s">
        <v>332</v>
      </c>
      <c r="C37" s="36">
        <v>7</v>
      </c>
      <c r="D37" s="36"/>
      <c r="E37" s="36" t="s">
        <v>46</v>
      </c>
      <c r="F37" s="36" t="s">
        <v>190</v>
      </c>
      <c r="G37" s="36" t="s">
        <v>191</v>
      </c>
      <c r="H37" s="36" t="s">
        <v>192</v>
      </c>
      <c r="I37" s="36">
        <v>1</v>
      </c>
      <c r="J37" s="36" t="s">
        <v>193</v>
      </c>
      <c r="K37" s="36"/>
      <c r="L37" s="36"/>
      <c r="M37" s="36"/>
      <c r="N37" s="37">
        <v>43858</v>
      </c>
      <c r="O37" s="36" t="s">
        <v>40</v>
      </c>
      <c r="P37" s="36" t="s">
        <v>41</v>
      </c>
      <c r="Q37" s="36" t="s">
        <v>42</v>
      </c>
      <c r="R37" s="38"/>
      <c r="S37" s="35" t="str">
        <f t="shared" si="0"/>
        <v xml:space="preserve"> </v>
      </c>
      <c r="T37" s="35" t="str">
        <f t="shared" si="1"/>
        <v xml:space="preserve"> </v>
      </c>
      <c r="W37" s="35" t="s">
        <v>48</v>
      </c>
      <c r="X37" s="39">
        <v>125.95</v>
      </c>
      <c r="Y37" s="39">
        <f t="shared" si="2"/>
        <v>0</v>
      </c>
    </row>
    <row r="38" spans="2:25" s="35" customFormat="1">
      <c r="B38" s="36" t="s">
        <v>333</v>
      </c>
      <c r="C38" s="36">
        <v>73</v>
      </c>
      <c r="D38" s="36"/>
      <c r="E38" s="36" t="s">
        <v>46</v>
      </c>
      <c r="F38" s="36" t="s">
        <v>190</v>
      </c>
      <c r="G38" s="36" t="s">
        <v>191</v>
      </c>
      <c r="H38" s="36" t="s">
        <v>192</v>
      </c>
      <c r="I38" s="36">
        <v>1</v>
      </c>
      <c r="J38" s="36" t="s">
        <v>193</v>
      </c>
      <c r="K38" s="36"/>
      <c r="L38" s="36"/>
      <c r="M38" s="36"/>
      <c r="N38" s="37">
        <v>43858</v>
      </c>
      <c r="O38" s="36" t="s">
        <v>40</v>
      </c>
      <c r="P38" s="36" t="s">
        <v>41</v>
      </c>
      <c r="Q38" s="36" t="s">
        <v>42</v>
      </c>
      <c r="R38" s="38"/>
      <c r="S38" s="35" t="str">
        <f t="shared" si="0"/>
        <v xml:space="preserve"> </v>
      </c>
      <c r="T38" s="35" t="str">
        <f t="shared" si="1"/>
        <v xml:space="preserve"> </v>
      </c>
      <c r="W38" s="35" t="s">
        <v>48</v>
      </c>
      <c r="X38" s="39">
        <v>125.95</v>
      </c>
      <c r="Y38" s="39">
        <f t="shared" si="2"/>
        <v>0</v>
      </c>
    </row>
    <row r="39" spans="2:25" s="35" customFormat="1">
      <c r="B39" s="36" t="s">
        <v>334</v>
      </c>
      <c r="C39" s="36">
        <v>75</v>
      </c>
      <c r="D39" s="36"/>
      <c r="E39" s="36" t="s">
        <v>46</v>
      </c>
      <c r="F39" s="36" t="s">
        <v>190</v>
      </c>
      <c r="G39" s="36" t="s">
        <v>191</v>
      </c>
      <c r="H39" s="36" t="s">
        <v>192</v>
      </c>
      <c r="I39" s="36">
        <v>1</v>
      </c>
      <c r="J39" s="36" t="s">
        <v>193</v>
      </c>
      <c r="K39" s="36"/>
      <c r="L39" s="36"/>
      <c r="M39" s="36"/>
      <c r="N39" s="37">
        <v>43858</v>
      </c>
      <c r="O39" s="36" t="s">
        <v>40</v>
      </c>
      <c r="P39" s="36" t="s">
        <v>41</v>
      </c>
      <c r="Q39" s="36" t="s">
        <v>42</v>
      </c>
      <c r="R39" s="38"/>
      <c r="S39" s="35" t="str">
        <f t="shared" si="0"/>
        <v xml:space="preserve"> </v>
      </c>
      <c r="T39" s="35" t="str">
        <f t="shared" si="1"/>
        <v xml:space="preserve"> </v>
      </c>
      <c r="W39" s="35" t="s">
        <v>48</v>
      </c>
      <c r="X39" s="39">
        <v>125.95</v>
      </c>
      <c r="Y39" s="39">
        <f t="shared" si="2"/>
        <v>0</v>
      </c>
    </row>
    <row r="40" spans="2:25" s="35" customFormat="1">
      <c r="B40" s="36" t="s">
        <v>335</v>
      </c>
      <c r="C40" s="36">
        <v>8</v>
      </c>
      <c r="D40" s="36"/>
      <c r="E40" s="36" t="s">
        <v>46</v>
      </c>
      <c r="F40" s="36" t="s">
        <v>190</v>
      </c>
      <c r="G40" s="36" t="s">
        <v>191</v>
      </c>
      <c r="H40" s="36" t="s">
        <v>192</v>
      </c>
      <c r="I40" s="36">
        <v>1</v>
      </c>
      <c r="J40" s="36" t="s">
        <v>193</v>
      </c>
      <c r="K40" s="36"/>
      <c r="L40" s="36"/>
      <c r="M40" s="36"/>
      <c r="N40" s="37">
        <v>43858</v>
      </c>
      <c r="O40" s="36" t="s">
        <v>40</v>
      </c>
      <c r="P40" s="36" t="s">
        <v>41</v>
      </c>
      <c r="Q40" s="36" t="s">
        <v>42</v>
      </c>
      <c r="R40" s="38"/>
      <c r="S40" s="35" t="str">
        <f t="shared" si="0"/>
        <v xml:space="preserve"> </v>
      </c>
      <c r="T40" s="35" t="str">
        <f t="shared" si="1"/>
        <v xml:space="preserve"> </v>
      </c>
      <c r="W40" s="35" t="s">
        <v>48</v>
      </c>
      <c r="X40" s="39">
        <v>125.95</v>
      </c>
      <c r="Y40" s="39">
        <f t="shared" si="2"/>
        <v>0</v>
      </c>
    </row>
    <row r="41" spans="2:25" s="35" customFormat="1">
      <c r="B41" s="36" t="s">
        <v>336</v>
      </c>
      <c r="C41" s="36">
        <v>9</v>
      </c>
      <c r="D41" s="36"/>
      <c r="E41" s="36" t="s">
        <v>46</v>
      </c>
      <c r="F41" s="36" t="s">
        <v>190</v>
      </c>
      <c r="G41" s="36" t="s">
        <v>191</v>
      </c>
      <c r="H41" s="36" t="s">
        <v>192</v>
      </c>
      <c r="I41" s="36">
        <v>1</v>
      </c>
      <c r="J41" s="36" t="s">
        <v>193</v>
      </c>
      <c r="K41" s="36"/>
      <c r="L41" s="36"/>
      <c r="M41" s="36"/>
      <c r="N41" s="37">
        <v>43858</v>
      </c>
      <c r="O41" s="36" t="s">
        <v>40</v>
      </c>
      <c r="P41" s="36" t="s">
        <v>41</v>
      </c>
      <c r="Q41" s="36" t="s">
        <v>42</v>
      </c>
      <c r="R41" s="38"/>
      <c r="S41" s="35" t="str">
        <f t="shared" si="0"/>
        <v xml:space="preserve"> </v>
      </c>
      <c r="T41" s="35" t="str">
        <f t="shared" si="1"/>
        <v xml:space="preserve"> </v>
      </c>
      <c r="W41" s="35" t="s">
        <v>48</v>
      </c>
      <c r="X41" s="39">
        <v>125.95</v>
      </c>
      <c r="Y41" s="39">
        <f t="shared" si="2"/>
        <v>0</v>
      </c>
    </row>
    <row r="42" spans="2:25" s="35" customFormat="1">
      <c r="B42" s="36" t="s">
        <v>337</v>
      </c>
      <c r="C42" s="36"/>
      <c r="D42" s="36"/>
      <c r="E42" s="36" t="s">
        <v>46</v>
      </c>
      <c r="F42" s="36" t="s">
        <v>190</v>
      </c>
      <c r="G42" s="36" t="s">
        <v>191</v>
      </c>
      <c r="H42" s="36" t="s">
        <v>192</v>
      </c>
      <c r="I42" s="36">
        <v>1</v>
      </c>
      <c r="J42" s="36" t="s">
        <v>193</v>
      </c>
      <c r="K42" s="36"/>
      <c r="L42" s="36"/>
      <c r="M42" s="36"/>
      <c r="N42" s="37">
        <v>43858</v>
      </c>
      <c r="O42" s="36" t="s">
        <v>40</v>
      </c>
      <c r="P42" s="36" t="s">
        <v>41</v>
      </c>
      <c r="Q42" s="36" t="s">
        <v>42</v>
      </c>
      <c r="R42" s="38"/>
      <c r="S42" s="35" t="str">
        <f t="shared" si="0"/>
        <v xml:space="preserve"> </v>
      </c>
      <c r="T42" s="35" t="str">
        <f t="shared" si="1"/>
        <v xml:space="preserve"> </v>
      </c>
      <c r="W42" s="35" t="s">
        <v>48</v>
      </c>
      <c r="X42" s="39">
        <v>125.95</v>
      </c>
      <c r="Y42" s="39">
        <f t="shared" si="2"/>
        <v>0</v>
      </c>
    </row>
    <row r="43" spans="2:25" s="35" customFormat="1">
      <c r="B43" s="36" t="s">
        <v>360</v>
      </c>
      <c r="C43" s="36">
        <v>234</v>
      </c>
      <c r="D43" s="36"/>
      <c r="E43" s="36" t="s">
        <v>167</v>
      </c>
      <c r="F43" s="36" t="s">
        <v>200</v>
      </c>
      <c r="G43" s="36" t="s">
        <v>191</v>
      </c>
      <c r="H43" s="36" t="s">
        <v>192</v>
      </c>
      <c r="I43" s="36">
        <v>1</v>
      </c>
      <c r="J43" s="36" t="s">
        <v>193</v>
      </c>
      <c r="K43" s="36"/>
      <c r="L43" s="36"/>
      <c r="M43" s="36"/>
      <c r="N43" s="37">
        <v>43858</v>
      </c>
      <c r="O43" s="36" t="s">
        <v>40</v>
      </c>
      <c r="P43" s="36" t="s">
        <v>41</v>
      </c>
      <c r="Q43" s="36" t="s">
        <v>42</v>
      </c>
      <c r="R43" s="38"/>
      <c r="S43" s="35" t="str">
        <f t="shared" si="0"/>
        <v xml:space="preserve"> </v>
      </c>
      <c r="T43" s="35" t="str">
        <f t="shared" si="1"/>
        <v xml:space="preserve"> </v>
      </c>
      <c r="W43" s="35" t="s">
        <v>48</v>
      </c>
      <c r="X43" s="39">
        <v>125.95</v>
      </c>
      <c r="Y43" s="39">
        <f t="shared" si="2"/>
        <v>0</v>
      </c>
    </row>
    <row r="44" spans="2:25" s="35" customFormat="1">
      <c r="B44" s="36" t="s">
        <v>361</v>
      </c>
      <c r="C44" s="36">
        <v>234</v>
      </c>
      <c r="D44" s="36"/>
      <c r="E44" s="36" t="s">
        <v>167</v>
      </c>
      <c r="F44" s="36" t="s">
        <v>200</v>
      </c>
      <c r="G44" s="36" t="s">
        <v>191</v>
      </c>
      <c r="H44" s="36" t="s">
        <v>192</v>
      </c>
      <c r="I44" s="36">
        <v>1</v>
      </c>
      <c r="J44" s="36" t="s">
        <v>193</v>
      </c>
      <c r="K44" s="36"/>
      <c r="L44" s="36"/>
      <c r="M44" s="36"/>
      <c r="N44" s="37">
        <v>43858</v>
      </c>
      <c r="O44" s="36" t="s">
        <v>40</v>
      </c>
      <c r="P44" s="36" t="s">
        <v>41</v>
      </c>
      <c r="Q44" s="36" t="s">
        <v>42</v>
      </c>
      <c r="R44" s="38"/>
      <c r="S44" s="35" t="str">
        <f t="shared" si="0"/>
        <v xml:space="preserve"> </v>
      </c>
      <c r="T44" s="35" t="str">
        <f t="shared" si="1"/>
        <v xml:space="preserve"> </v>
      </c>
      <c r="W44" s="35" t="s">
        <v>48</v>
      </c>
      <c r="X44" s="39">
        <v>125.95</v>
      </c>
      <c r="Y44" s="39">
        <f t="shared" si="2"/>
        <v>0</v>
      </c>
    </row>
    <row r="45" spans="2:25" s="35" customFormat="1">
      <c r="B45" s="36" t="s">
        <v>362</v>
      </c>
      <c r="C45" s="36">
        <v>240</v>
      </c>
      <c r="D45" s="36"/>
      <c r="E45" s="36" t="s">
        <v>167</v>
      </c>
      <c r="F45" s="36" t="s">
        <v>200</v>
      </c>
      <c r="G45" s="36" t="s">
        <v>191</v>
      </c>
      <c r="H45" s="36" t="s">
        <v>192</v>
      </c>
      <c r="I45" s="36">
        <v>1</v>
      </c>
      <c r="J45" s="36" t="s">
        <v>193</v>
      </c>
      <c r="K45" s="36"/>
      <c r="L45" s="36"/>
      <c r="M45" s="36"/>
      <c r="N45" s="37">
        <v>43858</v>
      </c>
      <c r="O45" s="36" t="s">
        <v>40</v>
      </c>
      <c r="P45" s="36" t="s">
        <v>41</v>
      </c>
      <c r="Q45" s="36" t="s">
        <v>42</v>
      </c>
      <c r="R45" s="38"/>
      <c r="S45" s="35" t="str">
        <f t="shared" si="0"/>
        <v xml:space="preserve"> </v>
      </c>
      <c r="T45" s="35" t="str">
        <f t="shared" si="1"/>
        <v xml:space="preserve"> </v>
      </c>
      <c r="W45" s="35" t="s">
        <v>48</v>
      </c>
      <c r="X45" s="39">
        <v>125.95</v>
      </c>
      <c r="Y45" s="39">
        <f t="shared" si="2"/>
        <v>0</v>
      </c>
    </row>
    <row r="46" spans="2:25" s="35" customFormat="1">
      <c r="B46" s="36" t="s">
        <v>363</v>
      </c>
      <c r="C46" s="36">
        <v>394</v>
      </c>
      <c r="D46" s="36"/>
      <c r="E46" s="36" t="s">
        <v>167</v>
      </c>
      <c r="F46" s="36" t="s">
        <v>200</v>
      </c>
      <c r="G46" s="36" t="s">
        <v>191</v>
      </c>
      <c r="H46" s="36" t="s">
        <v>192</v>
      </c>
      <c r="I46" s="36">
        <v>1</v>
      </c>
      <c r="J46" s="36" t="s">
        <v>193</v>
      </c>
      <c r="K46" s="36"/>
      <c r="L46" s="36"/>
      <c r="M46" s="36"/>
      <c r="N46" s="37">
        <v>43858</v>
      </c>
      <c r="O46" s="36" t="s">
        <v>40</v>
      </c>
      <c r="P46" s="36" t="s">
        <v>41</v>
      </c>
      <c r="Q46" s="36" t="s">
        <v>42</v>
      </c>
      <c r="R46" s="38"/>
      <c r="S46" s="35" t="str">
        <f t="shared" si="0"/>
        <v xml:space="preserve"> </v>
      </c>
      <c r="T46" s="35" t="str">
        <f t="shared" si="1"/>
        <v xml:space="preserve"> </v>
      </c>
      <c r="W46" s="35" t="s">
        <v>48</v>
      </c>
      <c r="X46" s="39">
        <v>125.95</v>
      </c>
      <c r="Y46" s="39">
        <f t="shared" si="2"/>
        <v>0</v>
      </c>
    </row>
    <row r="47" spans="2:25" s="35" customFormat="1">
      <c r="B47" s="36" t="s">
        <v>364</v>
      </c>
      <c r="C47" s="36">
        <v>394</v>
      </c>
      <c r="D47" s="36"/>
      <c r="E47" s="36" t="s">
        <v>167</v>
      </c>
      <c r="F47" s="36" t="s">
        <v>200</v>
      </c>
      <c r="G47" s="36" t="s">
        <v>191</v>
      </c>
      <c r="H47" s="36" t="s">
        <v>192</v>
      </c>
      <c r="I47" s="36">
        <v>3</v>
      </c>
      <c r="J47" s="36" t="s">
        <v>193</v>
      </c>
      <c r="K47" s="36"/>
      <c r="L47" s="36"/>
      <c r="M47" s="36"/>
      <c r="N47" s="37">
        <v>43858</v>
      </c>
      <c r="O47" s="36" t="s">
        <v>40</v>
      </c>
      <c r="P47" s="36" t="s">
        <v>41</v>
      </c>
      <c r="Q47" s="36" t="s">
        <v>42</v>
      </c>
      <c r="R47" s="38"/>
      <c r="S47" s="35" t="str">
        <f t="shared" si="0"/>
        <v xml:space="preserve"> </v>
      </c>
      <c r="T47" s="35" t="str">
        <f t="shared" si="1"/>
        <v xml:space="preserve"> </v>
      </c>
      <c r="W47" s="35" t="s">
        <v>48</v>
      </c>
      <c r="X47" s="39">
        <v>377.85</v>
      </c>
      <c r="Y47" s="39">
        <f t="shared" si="2"/>
        <v>0</v>
      </c>
    </row>
    <row r="48" spans="2:25" s="35" customFormat="1">
      <c r="B48" s="36" t="s">
        <v>365</v>
      </c>
      <c r="C48" s="36">
        <v>394</v>
      </c>
      <c r="D48" s="36"/>
      <c r="E48" s="36" t="s">
        <v>167</v>
      </c>
      <c r="F48" s="36" t="s">
        <v>200</v>
      </c>
      <c r="G48" s="36" t="s">
        <v>191</v>
      </c>
      <c r="H48" s="36" t="s">
        <v>192</v>
      </c>
      <c r="I48" s="36">
        <v>1</v>
      </c>
      <c r="J48" s="36" t="s">
        <v>193</v>
      </c>
      <c r="K48" s="36"/>
      <c r="L48" s="36"/>
      <c r="M48" s="36"/>
      <c r="N48" s="37">
        <v>43858</v>
      </c>
      <c r="O48" s="36" t="s">
        <v>40</v>
      </c>
      <c r="P48" s="36" t="s">
        <v>41</v>
      </c>
      <c r="Q48" s="36" t="s">
        <v>42</v>
      </c>
      <c r="R48" s="38"/>
      <c r="S48" s="35" t="str">
        <f t="shared" si="0"/>
        <v xml:space="preserve"> </v>
      </c>
      <c r="T48" s="35" t="str">
        <f t="shared" si="1"/>
        <v xml:space="preserve"> </v>
      </c>
      <c r="W48" s="35" t="s">
        <v>48</v>
      </c>
      <c r="X48" s="39">
        <v>125.95</v>
      </c>
      <c r="Y48" s="39">
        <f t="shared" si="2"/>
        <v>0</v>
      </c>
    </row>
    <row r="49" spans="1:25" s="35" customFormat="1">
      <c r="A49" s="30"/>
      <c r="B49" s="31" t="s">
        <v>262</v>
      </c>
      <c r="C49" s="31">
        <v>113</v>
      </c>
      <c r="D49" s="31"/>
      <c r="E49" s="31" t="s">
        <v>46</v>
      </c>
      <c r="F49" s="31" t="s">
        <v>260</v>
      </c>
      <c r="G49" s="31" t="s">
        <v>191</v>
      </c>
      <c r="H49" s="31" t="s">
        <v>192</v>
      </c>
      <c r="I49" s="31">
        <v>20</v>
      </c>
      <c r="J49" s="31" t="s">
        <v>261</v>
      </c>
      <c r="K49" s="31"/>
      <c r="L49" s="31" t="s">
        <v>263</v>
      </c>
      <c r="M49" s="31"/>
      <c r="N49" s="32">
        <v>43851</v>
      </c>
      <c r="O49" s="31" t="s">
        <v>40</v>
      </c>
      <c r="P49" s="31" t="s">
        <v>41</v>
      </c>
      <c r="Q49" s="31" t="s">
        <v>165</v>
      </c>
      <c r="R49" s="33"/>
      <c r="S49" s="30" t="str">
        <f t="shared" si="0"/>
        <v xml:space="preserve"> </v>
      </c>
      <c r="T49" s="30" t="str">
        <f t="shared" si="1"/>
        <v xml:space="preserve"> </v>
      </c>
      <c r="U49" s="30"/>
      <c r="V49" s="30"/>
      <c r="W49" s="30" t="s">
        <v>43</v>
      </c>
      <c r="X49" s="34">
        <v>1999.2</v>
      </c>
      <c r="Y49" s="34">
        <f t="shared" si="2"/>
        <v>0</v>
      </c>
    </row>
    <row r="50" spans="1:25" s="35" customFormat="1">
      <c r="A50" s="30"/>
      <c r="B50" s="31" t="s">
        <v>264</v>
      </c>
      <c r="C50" s="31">
        <v>127</v>
      </c>
      <c r="D50" s="31"/>
      <c r="E50" s="31" t="s">
        <v>46</v>
      </c>
      <c r="F50" s="31" t="s">
        <v>260</v>
      </c>
      <c r="G50" s="31" t="s">
        <v>191</v>
      </c>
      <c r="H50" s="31" t="s">
        <v>192</v>
      </c>
      <c r="I50" s="31">
        <v>21</v>
      </c>
      <c r="J50" s="31" t="s">
        <v>261</v>
      </c>
      <c r="K50" s="31"/>
      <c r="L50" s="31" t="s">
        <v>263</v>
      </c>
      <c r="M50" s="31"/>
      <c r="N50" s="32">
        <v>43851</v>
      </c>
      <c r="O50" s="31" t="s">
        <v>40</v>
      </c>
      <c r="P50" s="31" t="s">
        <v>41</v>
      </c>
      <c r="Q50" s="31" t="s">
        <v>165</v>
      </c>
      <c r="R50" s="33"/>
      <c r="S50" s="30" t="str">
        <f t="shared" si="0"/>
        <v xml:space="preserve"> </v>
      </c>
      <c r="T50" s="30" t="str">
        <f t="shared" si="1"/>
        <v xml:space="preserve"> </v>
      </c>
      <c r="U50" s="30"/>
      <c r="V50" s="30"/>
      <c r="W50" s="30" t="s">
        <v>43</v>
      </c>
      <c r="X50" s="34">
        <v>2099.16</v>
      </c>
      <c r="Y50" s="34">
        <f t="shared" si="2"/>
        <v>0</v>
      </c>
    </row>
    <row r="51" spans="1:25" s="135" customFormat="1">
      <c r="B51" s="136" t="s">
        <v>259</v>
      </c>
      <c r="C51" s="136">
        <v>17</v>
      </c>
      <c r="D51" s="136"/>
      <c r="E51" s="136" t="s">
        <v>46</v>
      </c>
      <c r="F51" s="136" t="s">
        <v>260</v>
      </c>
      <c r="G51" s="136" t="s">
        <v>191</v>
      </c>
      <c r="H51" s="136" t="s">
        <v>192</v>
      </c>
      <c r="I51" s="136">
        <v>40</v>
      </c>
      <c r="J51" s="136" t="s">
        <v>261</v>
      </c>
      <c r="K51" s="136"/>
      <c r="L51" s="136"/>
      <c r="M51" s="136"/>
      <c r="N51" s="137">
        <v>43859</v>
      </c>
      <c r="O51" s="136" t="s">
        <v>40</v>
      </c>
      <c r="P51" s="136" t="s">
        <v>41</v>
      </c>
      <c r="Q51" s="136" t="s">
        <v>165</v>
      </c>
      <c r="R51" s="138"/>
      <c r="S51" s="135" t="str">
        <f t="shared" si="0"/>
        <v xml:space="preserve"> </v>
      </c>
      <c r="T51" s="135" t="str">
        <f t="shared" si="1"/>
        <v xml:space="preserve"> </v>
      </c>
      <c r="W51" s="135" t="s">
        <v>43</v>
      </c>
      <c r="X51" s="139">
        <v>3998.4</v>
      </c>
      <c r="Y51" s="139">
        <f t="shared" si="2"/>
        <v>0</v>
      </c>
    </row>
    <row r="52" spans="1:25" s="135" customFormat="1">
      <c r="B52" s="136" t="s">
        <v>194</v>
      </c>
      <c r="C52" s="136">
        <v>521</v>
      </c>
      <c r="D52" s="136"/>
      <c r="E52" s="136" t="s">
        <v>39</v>
      </c>
      <c r="F52" s="136" t="s">
        <v>195</v>
      </c>
      <c r="G52" s="136" t="s">
        <v>191</v>
      </c>
      <c r="H52" s="136" t="s">
        <v>192</v>
      </c>
      <c r="I52" s="136">
        <v>2</v>
      </c>
      <c r="J52" s="136" t="s">
        <v>196</v>
      </c>
      <c r="K52" s="136" t="s">
        <v>197</v>
      </c>
      <c r="L52" s="136"/>
      <c r="M52" s="136"/>
      <c r="N52" s="137">
        <v>43859</v>
      </c>
      <c r="O52" s="136" t="s">
        <v>40</v>
      </c>
      <c r="P52" s="136" t="s">
        <v>41</v>
      </c>
      <c r="Q52" s="136" t="s">
        <v>42</v>
      </c>
      <c r="R52" s="138"/>
      <c r="S52" s="135" t="str">
        <f t="shared" si="0"/>
        <v xml:space="preserve"> </v>
      </c>
      <c r="T52" s="135" t="str">
        <f t="shared" si="1"/>
        <v xml:space="preserve"> </v>
      </c>
      <c r="W52" s="135" t="s">
        <v>48</v>
      </c>
      <c r="X52" s="139">
        <v>251.9</v>
      </c>
      <c r="Y52" s="139">
        <f t="shared" si="2"/>
        <v>0</v>
      </c>
    </row>
    <row r="53" spans="1:25">
      <c r="A53" s="25"/>
      <c r="B53" s="26" t="s">
        <v>276</v>
      </c>
      <c r="C53" s="26">
        <v>476</v>
      </c>
      <c r="D53" s="26"/>
      <c r="E53" s="26" t="s">
        <v>39</v>
      </c>
      <c r="F53" s="26" t="s">
        <v>195</v>
      </c>
      <c r="G53" s="26" t="s">
        <v>191</v>
      </c>
      <c r="H53" s="26" t="s">
        <v>192</v>
      </c>
      <c r="I53" s="26">
        <v>1</v>
      </c>
      <c r="J53" s="26" t="s">
        <v>196</v>
      </c>
      <c r="K53" s="26" t="s">
        <v>197</v>
      </c>
      <c r="L53" s="26"/>
      <c r="M53" s="26"/>
      <c r="N53" s="27">
        <v>43859</v>
      </c>
      <c r="O53" s="26" t="s">
        <v>40</v>
      </c>
      <c r="P53" s="26" t="s">
        <v>41</v>
      </c>
      <c r="Q53" s="26" t="s">
        <v>42</v>
      </c>
      <c r="R53" s="28"/>
      <c r="S53" s="25" t="str">
        <f t="shared" si="0"/>
        <v xml:space="preserve"> </v>
      </c>
      <c r="T53" s="25" t="str">
        <f t="shared" si="1"/>
        <v xml:space="preserve"> </v>
      </c>
      <c r="U53" s="25"/>
      <c r="V53" s="25"/>
      <c r="W53" s="25" t="s">
        <v>48</v>
      </c>
      <c r="X53" s="29">
        <v>125.95</v>
      </c>
      <c r="Y53" s="29">
        <f t="shared" si="2"/>
        <v>0</v>
      </c>
    </row>
    <row r="54" spans="1:25">
      <c r="A54" s="25"/>
      <c r="B54" s="26" t="s">
        <v>277</v>
      </c>
      <c r="C54" s="26">
        <v>453</v>
      </c>
      <c r="D54" s="26"/>
      <c r="E54" s="26" t="s">
        <v>46</v>
      </c>
      <c r="F54" s="26" t="s">
        <v>278</v>
      </c>
      <c r="G54" s="26" t="s">
        <v>191</v>
      </c>
      <c r="H54" s="26" t="s">
        <v>192</v>
      </c>
      <c r="I54" s="26">
        <v>1</v>
      </c>
      <c r="J54" s="26" t="s">
        <v>196</v>
      </c>
      <c r="K54" s="26" t="s">
        <v>279</v>
      </c>
      <c r="L54" s="26"/>
      <c r="M54" s="26"/>
      <c r="N54" s="27">
        <v>43859</v>
      </c>
      <c r="O54" s="26" t="s">
        <v>40</v>
      </c>
      <c r="P54" s="26" t="s">
        <v>41</v>
      </c>
      <c r="Q54" s="26" t="s">
        <v>42</v>
      </c>
      <c r="R54" s="28"/>
      <c r="S54" s="25" t="str">
        <f t="shared" si="0"/>
        <v xml:space="preserve"> </v>
      </c>
      <c r="T54" s="25" t="str">
        <f t="shared" si="1"/>
        <v xml:space="preserve"> </v>
      </c>
      <c r="U54" s="25"/>
      <c r="V54" s="25"/>
      <c r="W54" s="25" t="s">
        <v>48</v>
      </c>
      <c r="X54" s="29">
        <v>125.95</v>
      </c>
      <c r="Y54" s="29">
        <f t="shared" si="2"/>
        <v>0</v>
      </c>
    </row>
    <row r="55" spans="1:25" s="40" customFormat="1">
      <c r="A55" s="25"/>
      <c r="B55" s="26" t="s">
        <v>280</v>
      </c>
      <c r="C55" s="26">
        <v>493</v>
      </c>
      <c r="D55" s="26"/>
      <c r="E55" s="26" t="s">
        <v>46</v>
      </c>
      <c r="F55" s="26" t="s">
        <v>278</v>
      </c>
      <c r="G55" s="26" t="s">
        <v>191</v>
      </c>
      <c r="H55" s="26" t="s">
        <v>192</v>
      </c>
      <c r="I55" s="26">
        <v>1</v>
      </c>
      <c r="J55" s="26" t="s">
        <v>196</v>
      </c>
      <c r="K55" s="26" t="s">
        <v>279</v>
      </c>
      <c r="L55" s="26"/>
      <c r="M55" s="26"/>
      <c r="N55" s="27">
        <v>43859</v>
      </c>
      <c r="O55" s="26" t="s">
        <v>40</v>
      </c>
      <c r="P55" s="26" t="s">
        <v>41</v>
      </c>
      <c r="Q55" s="26" t="s">
        <v>42</v>
      </c>
      <c r="R55" s="28"/>
      <c r="S55" s="25" t="str">
        <f t="shared" si="0"/>
        <v xml:space="preserve"> </v>
      </c>
      <c r="T55" s="25" t="str">
        <f t="shared" si="1"/>
        <v xml:space="preserve"> </v>
      </c>
      <c r="U55" s="25"/>
      <c r="V55" s="25"/>
      <c r="W55" s="25" t="s">
        <v>48</v>
      </c>
      <c r="X55" s="29">
        <v>125.95</v>
      </c>
      <c r="Y55" s="29">
        <f t="shared" si="2"/>
        <v>0</v>
      </c>
    </row>
    <row r="56" spans="1:25">
      <c r="A56" s="25"/>
      <c r="B56" s="26" t="s">
        <v>281</v>
      </c>
      <c r="C56" s="26">
        <v>372</v>
      </c>
      <c r="D56" s="26"/>
      <c r="E56" s="26" t="s">
        <v>39</v>
      </c>
      <c r="F56" s="26" t="s">
        <v>195</v>
      </c>
      <c r="G56" s="26" t="s">
        <v>191</v>
      </c>
      <c r="H56" s="26" t="s">
        <v>192</v>
      </c>
      <c r="I56" s="26">
        <v>1</v>
      </c>
      <c r="J56" s="26" t="s">
        <v>196</v>
      </c>
      <c r="K56" s="26" t="s">
        <v>279</v>
      </c>
      <c r="L56" s="26"/>
      <c r="M56" s="26"/>
      <c r="N56" s="27">
        <v>43859</v>
      </c>
      <c r="O56" s="26" t="s">
        <v>40</v>
      </c>
      <c r="P56" s="26" t="s">
        <v>41</v>
      </c>
      <c r="Q56" s="26" t="s">
        <v>42</v>
      </c>
      <c r="R56" s="28"/>
      <c r="S56" s="25" t="str">
        <f t="shared" si="0"/>
        <v xml:space="preserve"> </v>
      </c>
      <c r="T56" s="25" t="str">
        <f t="shared" si="1"/>
        <v xml:space="preserve"> </v>
      </c>
      <c r="U56" s="25"/>
      <c r="V56" s="25"/>
      <c r="W56" s="25" t="s">
        <v>48</v>
      </c>
      <c r="X56" s="29">
        <v>125.95</v>
      </c>
      <c r="Y56" s="29">
        <f t="shared" si="2"/>
        <v>0</v>
      </c>
    </row>
    <row r="57" spans="1:25">
      <c r="A57" s="25"/>
      <c r="B57" s="26" t="s">
        <v>282</v>
      </c>
      <c r="C57" s="26">
        <v>367</v>
      </c>
      <c r="D57" s="26"/>
      <c r="E57" s="26" t="s">
        <v>39</v>
      </c>
      <c r="F57" s="26" t="s">
        <v>195</v>
      </c>
      <c r="G57" s="26" t="s">
        <v>191</v>
      </c>
      <c r="H57" s="26" t="s">
        <v>192</v>
      </c>
      <c r="I57" s="26">
        <v>1</v>
      </c>
      <c r="J57" s="26" t="s">
        <v>196</v>
      </c>
      <c r="K57" s="26" t="s">
        <v>279</v>
      </c>
      <c r="L57" s="26"/>
      <c r="M57" s="26"/>
      <c r="N57" s="27">
        <v>43859</v>
      </c>
      <c r="O57" s="26" t="s">
        <v>40</v>
      </c>
      <c r="P57" s="26" t="s">
        <v>41</v>
      </c>
      <c r="Q57" s="26" t="s">
        <v>42</v>
      </c>
      <c r="R57" s="28"/>
      <c r="S57" s="25" t="str">
        <f t="shared" si="0"/>
        <v xml:space="preserve"> </v>
      </c>
      <c r="T57" s="25" t="str">
        <f t="shared" si="1"/>
        <v xml:space="preserve"> </v>
      </c>
      <c r="U57" s="25"/>
      <c r="V57" s="25"/>
      <c r="W57" s="25" t="s">
        <v>48</v>
      </c>
      <c r="X57" s="29">
        <v>125.95</v>
      </c>
      <c r="Y57" s="29">
        <f t="shared" si="2"/>
        <v>0</v>
      </c>
    </row>
    <row r="58" spans="1:25">
      <c r="A58" s="25"/>
      <c r="B58" s="26" t="s">
        <v>283</v>
      </c>
      <c r="C58" s="26">
        <v>319</v>
      </c>
      <c r="D58" s="26"/>
      <c r="E58" s="26" t="s">
        <v>39</v>
      </c>
      <c r="F58" s="26" t="s">
        <v>195</v>
      </c>
      <c r="G58" s="26" t="s">
        <v>191</v>
      </c>
      <c r="H58" s="26" t="s">
        <v>192</v>
      </c>
      <c r="I58" s="26">
        <v>1</v>
      </c>
      <c r="J58" s="26" t="s">
        <v>196</v>
      </c>
      <c r="K58" s="26" t="s">
        <v>279</v>
      </c>
      <c r="L58" s="26"/>
      <c r="M58" s="26"/>
      <c r="N58" s="27">
        <v>43859</v>
      </c>
      <c r="O58" s="26" t="s">
        <v>40</v>
      </c>
      <c r="P58" s="26" t="s">
        <v>41</v>
      </c>
      <c r="Q58" s="26" t="s">
        <v>42</v>
      </c>
      <c r="R58" s="28"/>
      <c r="S58" s="25" t="str">
        <f t="shared" si="0"/>
        <v xml:space="preserve"> </v>
      </c>
      <c r="T58" s="25" t="str">
        <f t="shared" si="1"/>
        <v xml:space="preserve"> </v>
      </c>
      <c r="U58" s="25"/>
      <c r="V58" s="25"/>
      <c r="W58" s="25" t="s">
        <v>48</v>
      </c>
      <c r="X58" s="29">
        <v>125.95</v>
      </c>
      <c r="Y58" s="29">
        <f t="shared" si="2"/>
        <v>0</v>
      </c>
    </row>
    <row r="59" spans="1:25">
      <c r="A59" s="25"/>
      <c r="B59" s="26" t="s">
        <v>284</v>
      </c>
      <c r="C59" s="26">
        <v>312</v>
      </c>
      <c r="D59" s="26"/>
      <c r="E59" s="26" t="s">
        <v>39</v>
      </c>
      <c r="F59" s="26" t="s">
        <v>195</v>
      </c>
      <c r="G59" s="26" t="s">
        <v>191</v>
      </c>
      <c r="H59" s="26" t="s">
        <v>192</v>
      </c>
      <c r="I59" s="26">
        <v>1</v>
      </c>
      <c r="J59" s="26" t="s">
        <v>196</v>
      </c>
      <c r="K59" s="26" t="s">
        <v>285</v>
      </c>
      <c r="L59" s="26"/>
      <c r="M59" s="26"/>
      <c r="N59" s="27">
        <v>43859</v>
      </c>
      <c r="O59" s="26" t="s">
        <v>40</v>
      </c>
      <c r="P59" s="26" t="s">
        <v>41</v>
      </c>
      <c r="Q59" s="26" t="s">
        <v>42</v>
      </c>
      <c r="R59" s="28"/>
      <c r="S59" s="25" t="str">
        <f t="shared" si="0"/>
        <v xml:space="preserve"> </v>
      </c>
      <c r="T59" s="25" t="str">
        <f t="shared" si="1"/>
        <v xml:space="preserve"> </v>
      </c>
      <c r="U59" s="25"/>
      <c r="V59" s="25"/>
      <c r="W59" s="25" t="s">
        <v>48</v>
      </c>
      <c r="X59" s="29">
        <v>125.95</v>
      </c>
      <c r="Y59" s="29">
        <f t="shared" si="2"/>
        <v>0</v>
      </c>
    </row>
    <row r="60" spans="1:25">
      <c r="A60" s="25"/>
      <c r="B60" s="26" t="s">
        <v>286</v>
      </c>
      <c r="C60" s="26">
        <v>301</v>
      </c>
      <c r="D60" s="26"/>
      <c r="E60" s="26" t="s">
        <v>39</v>
      </c>
      <c r="F60" s="26" t="s">
        <v>195</v>
      </c>
      <c r="G60" s="26" t="s">
        <v>191</v>
      </c>
      <c r="H60" s="26" t="s">
        <v>192</v>
      </c>
      <c r="I60" s="26">
        <v>1</v>
      </c>
      <c r="J60" s="26" t="s">
        <v>196</v>
      </c>
      <c r="K60" s="26" t="s">
        <v>285</v>
      </c>
      <c r="L60" s="26"/>
      <c r="M60" s="26"/>
      <c r="N60" s="27">
        <v>43859</v>
      </c>
      <c r="O60" s="26" t="s">
        <v>40</v>
      </c>
      <c r="P60" s="26" t="s">
        <v>41</v>
      </c>
      <c r="Q60" s="26" t="s">
        <v>42</v>
      </c>
      <c r="R60" s="28"/>
      <c r="S60" s="25" t="str">
        <f t="shared" si="0"/>
        <v xml:space="preserve"> </v>
      </c>
      <c r="T60" s="25" t="str">
        <f t="shared" si="1"/>
        <v xml:space="preserve"> </v>
      </c>
      <c r="U60" s="25"/>
      <c r="V60" s="25"/>
      <c r="W60" s="25" t="s">
        <v>48</v>
      </c>
      <c r="X60" s="29">
        <v>125.95</v>
      </c>
      <c r="Y60" s="29">
        <f t="shared" si="2"/>
        <v>0</v>
      </c>
    </row>
    <row r="61" spans="1:25" s="35" customFormat="1">
      <c r="A61" s="25"/>
      <c r="B61" s="26" t="s">
        <v>287</v>
      </c>
      <c r="C61" s="26">
        <v>264</v>
      </c>
      <c r="D61" s="26"/>
      <c r="E61" s="26" t="s">
        <v>39</v>
      </c>
      <c r="F61" s="26" t="s">
        <v>195</v>
      </c>
      <c r="G61" s="26" t="s">
        <v>191</v>
      </c>
      <c r="H61" s="26" t="s">
        <v>192</v>
      </c>
      <c r="I61" s="26">
        <v>1</v>
      </c>
      <c r="J61" s="26" t="s">
        <v>196</v>
      </c>
      <c r="K61" s="26" t="s">
        <v>285</v>
      </c>
      <c r="L61" s="26"/>
      <c r="M61" s="26"/>
      <c r="N61" s="27">
        <v>43859</v>
      </c>
      <c r="O61" s="26" t="s">
        <v>40</v>
      </c>
      <c r="P61" s="26" t="s">
        <v>41</v>
      </c>
      <c r="Q61" s="26" t="s">
        <v>42</v>
      </c>
      <c r="R61" s="28"/>
      <c r="S61" s="25" t="str">
        <f t="shared" si="0"/>
        <v xml:space="preserve"> </v>
      </c>
      <c r="T61" s="25" t="str">
        <f t="shared" si="1"/>
        <v xml:space="preserve"> </v>
      </c>
      <c r="U61" s="25"/>
      <c r="V61" s="25"/>
      <c r="W61" s="25" t="s">
        <v>48</v>
      </c>
      <c r="X61" s="29">
        <v>125.95</v>
      </c>
      <c r="Y61" s="29">
        <f t="shared" si="2"/>
        <v>0</v>
      </c>
    </row>
    <row r="62" spans="1:25" s="35" customFormat="1">
      <c r="A62" s="25"/>
      <c r="B62" s="26" t="s">
        <v>288</v>
      </c>
      <c r="C62" s="26">
        <v>256</v>
      </c>
      <c r="D62" s="26"/>
      <c r="E62" s="26" t="s">
        <v>39</v>
      </c>
      <c r="F62" s="26" t="s">
        <v>195</v>
      </c>
      <c r="G62" s="26" t="s">
        <v>191</v>
      </c>
      <c r="H62" s="26" t="s">
        <v>192</v>
      </c>
      <c r="I62" s="26">
        <v>1</v>
      </c>
      <c r="J62" s="26" t="s">
        <v>196</v>
      </c>
      <c r="K62" s="26" t="s">
        <v>285</v>
      </c>
      <c r="L62" s="26"/>
      <c r="M62" s="26"/>
      <c r="N62" s="27">
        <v>43859</v>
      </c>
      <c r="O62" s="26" t="s">
        <v>40</v>
      </c>
      <c r="P62" s="26" t="s">
        <v>41</v>
      </c>
      <c r="Q62" s="26" t="s">
        <v>42</v>
      </c>
      <c r="R62" s="28"/>
      <c r="S62" s="25" t="str">
        <f t="shared" si="0"/>
        <v xml:space="preserve"> </v>
      </c>
      <c r="T62" s="25" t="str">
        <f t="shared" si="1"/>
        <v xml:space="preserve"> </v>
      </c>
      <c r="U62" s="25"/>
      <c r="V62" s="25"/>
      <c r="W62" s="25" t="s">
        <v>48</v>
      </c>
      <c r="X62" s="29">
        <v>125.95</v>
      </c>
      <c r="Y62" s="29">
        <f t="shared" si="2"/>
        <v>0</v>
      </c>
    </row>
    <row r="63" spans="1:25" s="35" customFormat="1">
      <c r="A63" s="25"/>
      <c r="B63" s="26" t="s">
        <v>289</v>
      </c>
      <c r="C63" s="26">
        <v>235</v>
      </c>
      <c r="D63" s="26"/>
      <c r="E63" s="26" t="s">
        <v>39</v>
      </c>
      <c r="F63" s="26" t="s">
        <v>195</v>
      </c>
      <c r="G63" s="26" t="s">
        <v>191</v>
      </c>
      <c r="H63" s="26" t="s">
        <v>192</v>
      </c>
      <c r="I63" s="26">
        <v>1</v>
      </c>
      <c r="J63" s="26" t="s">
        <v>196</v>
      </c>
      <c r="K63" s="26" t="s">
        <v>285</v>
      </c>
      <c r="L63" s="26"/>
      <c r="M63" s="26"/>
      <c r="N63" s="27">
        <v>43859</v>
      </c>
      <c r="O63" s="26" t="s">
        <v>40</v>
      </c>
      <c r="P63" s="26" t="s">
        <v>41</v>
      </c>
      <c r="Q63" s="26" t="s">
        <v>42</v>
      </c>
      <c r="R63" s="28"/>
      <c r="S63" s="25" t="str">
        <f t="shared" si="0"/>
        <v xml:space="preserve"> </v>
      </c>
      <c r="T63" s="25" t="str">
        <f t="shared" si="1"/>
        <v xml:space="preserve"> </v>
      </c>
      <c r="U63" s="25"/>
      <c r="V63" s="25"/>
      <c r="W63" s="25" t="s">
        <v>48</v>
      </c>
      <c r="X63" s="29">
        <v>125.95</v>
      </c>
      <c r="Y63" s="29">
        <f t="shared" si="2"/>
        <v>0</v>
      </c>
    </row>
    <row r="64" spans="1:25" s="35" customFormat="1">
      <c r="A64" s="25"/>
      <c r="B64" s="26" t="s">
        <v>290</v>
      </c>
      <c r="C64" s="26">
        <v>207</v>
      </c>
      <c r="D64" s="26"/>
      <c r="E64" s="26" t="s">
        <v>39</v>
      </c>
      <c r="F64" s="26" t="s">
        <v>195</v>
      </c>
      <c r="G64" s="26" t="s">
        <v>191</v>
      </c>
      <c r="H64" s="26" t="s">
        <v>192</v>
      </c>
      <c r="I64" s="26">
        <v>1</v>
      </c>
      <c r="J64" s="26" t="s">
        <v>196</v>
      </c>
      <c r="K64" s="26" t="s">
        <v>291</v>
      </c>
      <c r="L64" s="26"/>
      <c r="M64" s="26"/>
      <c r="N64" s="27">
        <v>43859</v>
      </c>
      <c r="O64" s="26" t="s">
        <v>40</v>
      </c>
      <c r="P64" s="26" t="s">
        <v>41</v>
      </c>
      <c r="Q64" s="26" t="s">
        <v>42</v>
      </c>
      <c r="R64" s="28"/>
      <c r="S64" s="25" t="str">
        <f t="shared" si="0"/>
        <v xml:space="preserve"> </v>
      </c>
      <c r="T64" s="25" t="str">
        <f t="shared" si="1"/>
        <v xml:space="preserve"> </v>
      </c>
      <c r="U64" s="25"/>
      <c r="V64" s="25"/>
      <c r="W64" s="25" t="s">
        <v>48</v>
      </c>
      <c r="X64" s="29">
        <v>125.95</v>
      </c>
      <c r="Y64" s="29">
        <f t="shared" si="2"/>
        <v>0</v>
      </c>
    </row>
    <row r="65" spans="1:25" s="35" customFormat="1">
      <c r="A65" s="25"/>
      <c r="B65" s="26" t="s">
        <v>292</v>
      </c>
      <c r="C65" s="26">
        <v>182</v>
      </c>
      <c r="D65" s="26"/>
      <c r="E65" s="26" t="s">
        <v>39</v>
      </c>
      <c r="F65" s="26" t="s">
        <v>195</v>
      </c>
      <c r="G65" s="26" t="s">
        <v>191</v>
      </c>
      <c r="H65" s="26" t="s">
        <v>192</v>
      </c>
      <c r="I65" s="26">
        <v>1</v>
      </c>
      <c r="J65" s="26" t="s">
        <v>196</v>
      </c>
      <c r="K65" s="26" t="s">
        <v>291</v>
      </c>
      <c r="L65" s="26"/>
      <c r="M65" s="26"/>
      <c r="N65" s="27">
        <v>43859</v>
      </c>
      <c r="O65" s="26" t="s">
        <v>40</v>
      </c>
      <c r="P65" s="26" t="s">
        <v>41</v>
      </c>
      <c r="Q65" s="26" t="s">
        <v>42</v>
      </c>
      <c r="R65" s="28"/>
      <c r="S65" s="25" t="str">
        <f t="shared" si="0"/>
        <v xml:space="preserve"> </v>
      </c>
      <c r="T65" s="25" t="str">
        <f t="shared" si="1"/>
        <v xml:space="preserve"> </v>
      </c>
      <c r="U65" s="25"/>
      <c r="V65" s="25"/>
      <c r="W65" s="25" t="s">
        <v>48</v>
      </c>
      <c r="X65" s="29">
        <v>125.95</v>
      </c>
      <c r="Y65" s="29">
        <f t="shared" si="2"/>
        <v>0</v>
      </c>
    </row>
    <row r="66" spans="1:25" s="35" customFormat="1">
      <c r="A66" s="25"/>
      <c r="B66" s="26" t="s">
        <v>293</v>
      </c>
      <c r="C66" s="26">
        <v>159</v>
      </c>
      <c r="D66" s="26"/>
      <c r="E66" s="26" t="s">
        <v>39</v>
      </c>
      <c r="F66" s="26" t="s">
        <v>195</v>
      </c>
      <c r="G66" s="26" t="s">
        <v>191</v>
      </c>
      <c r="H66" s="26" t="s">
        <v>192</v>
      </c>
      <c r="I66" s="26">
        <v>1</v>
      </c>
      <c r="J66" s="26" t="s">
        <v>196</v>
      </c>
      <c r="K66" s="26" t="s">
        <v>291</v>
      </c>
      <c r="L66" s="26"/>
      <c r="M66" s="26"/>
      <c r="N66" s="27">
        <v>43859</v>
      </c>
      <c r="O66" s="26" t="s">
        <v>40</v>
      </c>
      <c r="P66" s="26" t="s">
        <v>41</v>
      </c>
      <c r="Q66" s="26" t="s">
        <v>42</v>
      </c>
      <c r="R66" s="28"/>
      <c r="S66" s="25" t="str">
        <f t="shared" si="0"/>
        <v xml:space="preserve"> </v>
      </c>
      <c r="T66" s="25" t="str">
        <f t="shared" si="1"/>
        <v xml:space="preserve"> </v>
      </c>
      <c r="U66" s="25"/>
      <c r="V66" s="25"/>
      <c r="W66" s="25" t="s">
        <v>48</v>
      </c>
      <c r="X66" s="29">
        <v>125.95</v>
      </c>
      <c r="Y66" s="29">
        <f t="shared" si="2"/>
        <v>0</v>
      </c>
    </row>
    <row r="67" spans="1:25" s="35" customFormat="1">
      <c r="A67" s="25"/>
      <c r="B67" s="26" t="s">
        <v>294</v>
      </c>
      <c r="C67" s="26">
        <v>134</v>
      </c>
      <c r="D67" s="26"/>
      <c r="E67" s="26" t="s">
        <v>39</v>
      </c>
      <c r="F67" s="26" t="s">
        <v>195</v>
      </c>
      <c r="G67" s="26" t="s">
        <v>191</v>
      </c>
      <c r="H67" s="26" t="s">
        <v>192</v>
      </c>
      <c r="I67" s="26">
        <v>1</v>
      </c>
      <c r="J67" s="26" t="s">
        <v>196</v>
      </c>
      <c r="K67" s="26" t="s">
        <v>291</v>
      </c>
      <c r="L67" s="26"/>
      <c r="M67" s="26"/>
      <c r="N67" s="27">
        <v>43859</v>
      </c>
      <c r="O67" s="26" t="s">
        <v>40</v>
      </c>
      <c r="P67" s="26" t="s">
        <v>41</v>
      </c>
      <c r="Q67" s="26" t="s">
        <v>42</v>
      </c>
      <c r="R67" s="28"/>
      <c r="S67" s="25" t="str">
        <f t="shared" ref="S67:S130" si="3">IF(ISBLANK(R67)," ",I67)</f>
        <v xml:space="preserve"> </v>
      </c>
      <c r="T67" s="25" t="str">
        <f t="shared" ref="T67:T130" si="4">IF(ISBLANK(R67)," ",IF(R67&gt;=92%,I67," "))</f>
        <v xml:space="preserve"> </v>
      </c>
      <c r="U67" s="25"/>
      <c r="V67" s="25"/>
      <c r="W67" s="25" t="s">
        <v>48</v>
      </c>
      <c r="X67" s="29">
        <v>125.95</v>
      </c>
      <c r="Y67" s="29">
        <f t="shared" ref="Y67:Y130" si="5">IF(ISBLANK(R67),0,IF(R67&gt;=92%,0,X67*0.1))</f>
        <v>0</v>
      </c>
    </row>
    <row r="68" spans="1:25" s="35" customFormat="1">
      <c r="A68" s="25"/>
      <c r="B68" s="26" t="s">
        <v>295</v>
      </c>
      <c r="C68" s="26">
        <v>131</v>
      </c>
      <c r="D68" s="26"/>
      <c r="E68" s="26" t="s">
        <v>39</v>
      </c>
      <c r="F68" s="26" t="s">
        <v>195</v>
      </c>
      <c r="G68" s="26" t="s">
        <v>191</v>
      </c>
      <c r="H68" s="26" t="s">
        <v>192</v>
      </c>
      <c r="I68" s="26">
        <v>1</v>
      </c>
      <c r="J68" s="26" t="s">
        <v>196</v>
      </c>
      <c r="K68" s="26" t="s">
        <v>296</v>
      </c>
      <c r="L68" s="26"/>
      <c r="M68" s="26"/>
      <c r="N68" s="27">
        <v>43859</v>
      </c>
      <c r="O68" s="26" t="s">
        <v>40</v>
      </c>
      <c r="P68" s="26" t="s">
        <v>41</v>
      </c>
      <c r="Q68" s="26" t="s">
        <v>42</v>
      </c>
      <c r="R68" s="28"/>
      <c r="S68" s="25" t="str">
        <f t="shared" si="3"/>
        <v xml:space="preserve"> </v>
      </c>
      <c r="T68" s="25" t="str">
        <f t="shared" si="4"/>
        <v xml:space="preserve"> </v>
      </c>
      <c r="U68" s="25"/>
      <c r="V68" s="25"/>
      <c r="W68" s="25" t="s">
        <v>48</v>
      </c>
      <c r="X68" s="29">
        <v>125.95</v>
      </c>
      <c r="Y68" s="29">
        <f t="shared" si="5"/>
        <v>0</v>
      </c>
    </row>
    <row r="69" spans="1:25" s="35" customFormat="1">
      <c r="A69" s="25"/>
      <c r="B69" s="26" t="s">
        <v>297</v>
      </c>
      <c r="C69" s="26">
        <v>102</v>
      </c>
      <c r="D69" s="26"/>
      <c r="E69" s="26" t="s">
        <v>39</v>
      </c>
      <c r="F69" s="26" t="s">
        <v>195</v>
      </c>
      <c r="G69" s="26" t="s">
        <v>191</v>
      </c>
      <c r="H69" s="26" t="s">
        <v>192</v>
      </c>
      <c r="I69" s="26">
        <v>1</v>
      </c>
      <c r="J69" s="26" t="s">
        <v>196</v>
      </c>
      <c r="K69" s="26" t="s">
        <v>296</v>
      </c>
      <c r="L69" s="26"/>
      <c r="M69" s="26"/>
      <c r="N69" s="27">
        <v>43859</v>
      </c>
      <c r="O69" s="26" t="s">
        <v>40</v>
      </c>
      <c r="P69" s="26" t="s">
        <v>41</v>
      </c>
      <c r="Q69" s="26" t="s">
        <v>42</v>
      </c>
      <c r="R69" s="28"/>
      <c r="S69" s="25" t="str">
        <f t="shared" si="3"/>
        <v xml:space="preserve"> </v>
      </c>
      <c r="T69" s="25" t="str">
        <f t="shared" si="4"/>
        <v xml:space="preserve"> </v>
      </c>
      <c r="U69" s="25"/>
      <c r="V69" s="25"/>
      <c r="W69" s="25" t="s">
        <v>48</v>
      </c>
      <c r="X69" s="29">
        <v>125.95</v>
      </c>
      <c r="Y69" s="29">
        <f t="shared" si="5"/>
        <v>0</v>
      </c>
    </row>
    <row r="70" spans="1:25" s="35" customFormat="1">
      <c r="A70" s="25"/>
      <c r="B70" s="26" t="s">
        <v>314</v>
      </c>
      <c r="C70" s="26">
        <v>1255</v>
      </c>
      <c r="D70" s="26"/>
      <c r="E70" s="26" t="s">
        <v>39</v>
      </c>
      <c r="F70" s="26" t="s">
        <v>315</v>
      </c>
      <c r="G70" s="26" t="s">
        <v>191</v>
      </c>
      <c r="H70" s="26" t="s">
        <v>192</v>
      </c>
      <c r="I70" s="26">
        <v>1</v>
      </c>
      <c r="J70" s="26" t="s">
        <v>196</v>
      </c>
      <c r="K70" s="26" t="s">
        <v>296</v>
      </c>
      <c r="L70" s="26"/>
      <c r="M70" s="26"/>
      <c r="N70" s="27">
        <v>43859</v>
      </c>
      <c r="O70" s="26" t="s">
        <v>40</v>
      </c>
      <c r="P70" s="26" t="s">
        <v>41</v>
      </c>
      <c r="Q70" s="26" t="s">
        <v>42</v>
      </c>
      <c r="R70" s="28"/>
      <c r="S70" s="25" t="str">
        <f t="shared" si="3"/>
        <v xml:space="preserve"> </v>
      </c>
      <c r="T70" s="25" t="str">
        <f t="shared" si="4"/>
        <v xml:space="preserve"> </v>
      </c>
      <c r="U70" s="25"/>
      <c r="V70" s="25"/>
      <c r="W70" s="25" t="s">
        <v>48</v>
      </c>
      <c r="X70" s="29">
        <v>125.95</v>
      </c>
      <c r="Y70" s="29">
        <f t="shared" si="5"/>
        <v>0</v>
      </c>
    </row>
    <row r="71" spans="1:25" s="35" customFormat="1">
      <c r="A71" s="25"/>
      <c r="B71" s="26" t="s">
        <v>338</v>
      </c>
      <c r="C71" s="26">
        <v>324</v>
      </c>
      <c r="D71" s="26"/>
      <c r="E71" s="26" t="s">
        <v>39</v>
      </c>
      <c r="F71" s="26" t="s">
        <v>195</v>
      </c>
      <c r="G71" s="26" t="s">
        <v>191</v>
      </c>
      <c r="H71" s="26" t="s">
        <v>192</v>
      </c>
      <c r="I71" s="26">
        <v>1</v>
      </c>
      <c r="J71" s="26" t="s">
        <v>196</v>
      </c>
      <c r="K71" s="26" t="s">
        <v>279</v>
      </c>
      <c r="L71" s="26"/>
      <c r="M71" s="26"/>
      <c r="N71" s="27">
        <v>43859</v>
      </c>
      <c r="O71" s="26" t="s">
        <v>40</v>
      </c>
      <c r="P71" s="26" t="s">
        <v>41</v>
      </c>
      <c r="Q71" s="26" t="s">
        <v>42</v>
      </c>
      <c r="R71" s="28"/>
      <c r="S71" s="25" t="str">
        <f t="shared" si="3"/>
        <v xml:space="preserve"> </v>
      </c>
      <c r="T71" s="25" t="str">
        <f t="shared" si="4"/>
        <v xml:space="preserve"> </v>
      </c>
      <c r="U71" s="25"/>
      <c r="V71" s="25"/>
      <c r="W71" s="25" t="s">
        <v>48</v>
      </c>
      <c r="X71" s="29">
        <v>125.95</v>
      </c>
      <c r="Y71" s="29">
        <f t="shared" si="5"/>
        <v>0</v>
      </c>
    </row>
    <row r="72" spans="1:25" s="35" customFormat="1">
      <c r="A72" s="25"/>
      <c r="B72" s="26" t="s">
        <v>339</v>
      </c>
      <c r="C72" s="26">
        <v>426</v>
      </c>
      <c r="D72" s="26"/>
      <c r="E72" s="26" t="s">
        <v>39</v>
      </c>
      <c r="F72" s="26" t="s">
        <v>195</v>
      </c>
      <c r="G72" s="26" t="s">
        <v>191</v>
      </c>
      <c r="H72" s="26" t="s">
        <v>192</v>
      </c>
      <c r="I72" s="26">
        <v>1</v>
      </c>
      <c r="J72" s="26" t="s">
        <v>196</v>
      </c>
      <c r="K72" s="26" t="s">
        <v>197</v>
      </c>
      <c r="L72" s="26"/>
      <c r="M72" s="26"/>
      <c r="N72" s="27">
        <v>43859</v>
      </c>
      <c r="O72" s="26" t="s">
        <v>40</v>
      </c>
      <c r="P72" s="26" t="s">
        <v>41</v>
      </c>
      <c r="Q72" s="26" t="s">
        <v>42</v>
      </c>
      <c r="R72" s="28"/>
      <c r="S72" s="25" t="str">
        <f t="shared" si="3"/>
        <v xml:space="preserve"> </v>
      </c>
      <c r="T72" s="25" t="str">
        <f t="shared" si="4"/>
        <v xml:space="preserve"> </v>
      </c>
      <c r="U72" s="25"/>
      <c r="V72" s="25"/>
      <c r="W72" s="25" t="s">
        <v>48</v>
      </c>
      <c r="X72" s="29">
        <v>125.95</v>
      </c>
      <c r="Y72" s="29">
        <f t="shared" si="5"/>
        <v>0</v>
      </c>
    </row>
    <row r="73" spans="1:25" s="25" customFormat="1">
      <c r="B73" s="26" t="s">
        <v>340</v>
      </c>
      <c r="C73" s="26">
        <v>492</v>
      </c>
      <c r="D73" s="26"/>
      <c r="E73" s="26" t="s">
        <v>39</v>
      </c>
      <c r="F73" s="26" t="s">
        <v>195</v>
      </c>
      <c r="G73" s="26" t="s">
        <v>191</v>
      </c>
      <c r="H73" s="26" t="s">
        <v>192</v>
      </c>
      <c r="I73" s="26">
        <v>1</v>
      </c>
      <c r="J73" s="26" t="s">
        <v>196</v>
      </c>
      <c r="K73" s="26" t="s">
        <v>197</v>
      </c>
      <c r="L73" s="26"/>
      <c r="M73" s="26"/>
      <c r="N73" s="27">
        <v>43859</v>
      </c>
      <c r="O73" s="26" t="s">
        <v>40</v>
      </c>
      <c r="P73" s="26" t="s">
        <v>41</v>
      </c>
      <c r="Q73" s="26" t="s">
        <v>42</v>
      </c>
      <c r="R73" s="28"/>
      <c r="S73" s="25" t="str">
        <f t="shared" si="3"/>
        <v xml:space="preserve"> </v>
      </c>
      <c r="T73" s="25" t="str">
        <f t="shared" si="4"/>
        <v xml:space="preserve"> </v>
      </c>
      <c r="W73" s="25" t="s">
        <v>48</v>
      </c>
      <c r="X73" s="29">
        <v>125.95</v>
      </c>
      <c r="Y73" s="29">
        <f t="shared" si="5"/>
        <v>0</v>
      </c>
    </row>
    <row r="74" spans="1:25" s="25" customFormat="1">
      <c r="B74" s="26" t="s">
        <v>341</v>
      </c>
      <c r="C74" s="26">
        <v>520</v>
      </c>
      <c r="D74" s="26"/>
      <c r="E74" s="26" t="s">
        <v>39</v>
      </c>
      <c r="F74" s="26" t="s">
        <v>195</v>
      </c>
      <c r="G74" s="26" t="s">
        <v>191</v>
      </c>
      <c r="H74" s="26" t="s">
        <v>192</v>
      </c>
      <c r="I74" s="26">
        <v>1</v>
      </c>
      <c r="J74" s="26" t="s">
        <v>196</v>
      </c>
      <c r="K74" s="26" t="s">
        <v>197</v>
      </c>
      <c r="L74" s="26"/>
      <c r="M74" s="26"/>
      <c r="N74" s="27">
        <v>43859</v>
      </c>
      <c r="O74" s="26" t="s">
        <v>40</v>
      </c>
      <c r="P74" s="26" t="s">
        <v>41</v>
      </c>
      <c r="Q74" s="26" t="s">
        <v>42</v>
      </c>
      <c r="R74" s="28"/>
      <c r="S74" s="25" t="str">
        <f t="shared" si="3"/>
        <v xml:space="preserve"> </v>
      </c>
      <c r="T74" s="25" t="str">
        <f t="shared" si="4"/>
        <v xml:space="preserve"> </v>
      </c>
      <c r="W74" s="25" t="s">
        <v>48</v>
      </c>
      <c r="X74" s="29">
        <v>125.95</v>
      </c>
      <c r="Y74" s="29">
        <f t="shared" si="5"/>
        <v>0</v>
      </c>
    </row>
    <row r="75" spans="1:25" s="25" customFormat="1">
      <c r="B75" s="26" t="s">
        <v>350</v>
      </c>
      <c r="C75" s="26">
        <v>1311</v>
      </c>
      <c r="D75" s="26"/>
      <c r="E75" s="26" t="s">
        <v>39</v>
      </c>
      <c r="F75" s="26" t="s">
        <v>315</v>
      </c>
      <c r="G75" s="26" t="s">
        <v>191</v>
      </c>
      <c r="H75" s="26" t="s">
        <v>192</v>
      </c>
      <c r="I75" s="26">
        <v>1</v>
      </c>
      <c r="J75" s="26" t="s">
        <v>196</v>
      </c>
      <c r="K75" s="26" t="s">
        <v>296</v>
      </c>
      <c r="L75" s="26"/>
      <c r="M75" s="26"/>
      <c r="N75" s="27">
        <v>43859</v>
      </c>
      <c r="O75" s="26" t="s">
        <v>40</v>
      </c>
      <c r="P75" s="26" t="s">
        <v>41</v>
      </c>
      <c r="Q75" s="26" t="s">
        <v>42</v>
      </c>
      <c r="R75" s="28"/>
      <c r="S75" s="25" t="str">
        <f t="shared" si="3"/>
        <v xml:space="preserve"> </v>
      </c>
      <c r="T75" s="25" t="str">
        <f t="shared" si="4"/>
        <v xml:space="preserve"> </v>
      </c>
      <c r="W75" s="25" t="s">
        <v>48</v>
      </c>
      <c r="X75" s="29">
        <v>125.95</v>
      </c>
      <c r="Y75" s="29">
        <f t="shared" si="5"/>
        <v>0</v>
      </c>
    </row>
    <row r="76" spans="1:25" s="25" customFormat="1">
      <c r="B76" s="26" t="s">
        <v>351</v>
      </c>
      <c r="C76" s="26">
        <v>210</v>
      </c>
      <c r="D76" s="26"/>
      <c r="E76" s="26" t="s">
        <v>39</v>
      </c>
      <c r="F76" s="26" t="s">
        <v>195</v>
      </c>
      <c r="G76" s="26" t="s">
        <v>191</v>
      </c>
      <c r="H76" s="26" t="s">
        <v>192</v>
      </c>
      <c r="I76" s="26">
        <v>1</v>
      </c>
      <c r="J76" s="26" t="s">
        <v>196</v>
      </c>
      <c r="K76" s="26" t="s">
        <v>291</v>
      </c>
      <c r="L76" s="26"/>
      <c r="M76" s="26"/>
      <c r="N76" s="27">
        <v>43859</v>
      </c>
      <c r="O76" s="26" t="s">
        <v>40</v>
      </c>
      <c r="P76" s="26" t="s">
        <v>41</v>
      </c>
      <c r="Q76" s="26" t="s">
        <v>42</v>
      </c>
      <c r="R76" s="28"/>
      <c r="S76" s="25" t="str">
        <f t="shared" si="3"/>
        <v xml:space="preserve"> </v>
      </c>
      <c r="T76" s="25" t="str">
        <f t="shared" si="4"/>
        <v xml:space="preserve"> </v>
      </c>
      <c r="W76" s="25" t="s">
        <v>48</v>
      </c>
      <c r="X76" s="29">
        <v>125.95</v>
      </c>
      <c r="Y76" s="29">
        <f t="shared" si="5"/>
        <v>0</v>
      </c>
    </row>
    <row r="77" spans="1:25" s="135" customFormat="1">
      <c r="B77" s="136" t="s">
        <v>244</v>
      </c>
      <c r="C77" s="136">
        <v>230</v>
      </c>
      <c r="D77" s="136"/>
      <c r="E77" s="136" t="s">
        <v>46</v>
      </c>
      <c r="F77" s="136" t="s">
        <v>245</v>
      </c>
      <c r="G77" s="136" t="s">
        <v>191</v>
      </c>
      <c r="H77" s="136" t="s">
        <v>192</v>
      </c>
      <c r="I77" s="136">
        <v>9</v>
      </c>
      <c r="J77" s="136" t="s">
        <v>246</v>
      </c>
      <c r="K77" s="136"/>
      <c r="L77" s="136" t="s">
        <v>247</v>
      </c>
      <c r="M77" s="136"/>
      <c r="N77" s="137">
        <v>43850</v>
      </c>
      <c r="O77" s="136" t="s">
        <v>40</v>
      </c>
      <c r="P77" s="136" t="s">
        <v>41</v>
      </c>
      <c r="Q77" s="136" t="s">
        <v>165</v>
      </c>
      <c r="R77" s="138"/>
      <c r="S77" s="135" t="str">
        <f t="shared" si="3"/>
        <v xml:space="preserve"> </v>
      </c>
      <c r="T77" s="135" t="str">
        <f t="shared" si="4"/>
        <v xml:space="preserve"> </v>
      </c>
      <c r="W77" s="135" t="s">
        <v>47</v>
      </c>
      <c r="X77" s="139">
        <v>899.64</v>
      </c>
      <c r="Y77" s="139">
        <f t="shared" si="5"/>
        <v>0</v>
      </c>
    </row>
    <row r="78" spans="1:25" s="25" customFormat="1">
      <c r="A78" s="53"/>
      <c r="B78" s="54" t="s">
        <v>359</v>
      </c>
      <c r="C78" s="54">
        <v>230</v>
      </c>
      <c r="D78" s="54"/>
      <c r="E78" s="54" t="s">
        <v>46</v>
      </c>
      <c r="F78" s="54" t="s">
        <v>245</v>
      </c>
      <c r="G78" s="54" t="s">
        <v>191</v>
      </c>
      <c r="H78" s="54" t="s">
        <v>192</v>
      </c>
      <c r="I78" s="54">
        <v>9</v>
      </c>
      <c r="J78" s="54" t="s">
        <v>246</v>
      </c>
      <c r="K78" s="54"/>
      <c r="L78" s="54" t="s">
        <v>247</v>
      </c>
      <c r="M78" s="54"/>
      <c r="N78" s="55">
        <v>43850</v>
      </c>
      <c r="O78" s="54" t="s">
        <v>40</v>
      </c>
      <c r="P78" s="54" t="s">
        <v>41</v>
      </c>
      <c r="Q78" s="54" t="s">
        <v>165</v>
      </c>
      <c r="R78" s="56"/>
      <c r="S78" s="53" t="str">
        <f t="shared" si="3"/>
        <v xml:space="preserve"> </v>
      </c>
      <c r="T78" s="53" t="str">
        <f t="shared" si="4"/>
        <v xml:space="preserve"> </v>
      </c>
      <c r="U78" s="53"/>
      <c r="V78" s="53"/>
      <c r="W78" s="53" t="s">
        <v>47</v>
      </c>
      <c r="X78" s="57">
        <v>899.64</v>
      </c>
      <c r="Y78" s="57">
        <f t="shared" si="5"/>
        <v>0</v>
      </c>
    </row>
    <row r="79" spans="1:25" s="25" customFormat="1">
      <c r="A79"/>
      <c r="B79" s="6" t="s">
        <v>240</v>
      </c>
      <c r="C79" s="6">
        <v>420</v>
      </c>
      <c r="D79" s="6"/>
      <c r="E79" s="6" t="s">
        <v>46</v>
      </c>
      <c r="F79" s="6" t="s">
        <v>241</v>
      </c>
      <c r="G79" s="6" t="s">
        <v>191</v>
      </c>
      <c r="H79" s="6" t="s">
        <v>192</v>
      </c>
      <c r="I79" s="6">
        <v>10</v>
      </c>
      <c r="J79" s="6" t="s">
        <v>242</v>
      </c>
      <c r="K79" s="6"/>
      <c r="L79" s="6" t="s">
        <v>243</v>
      </c>
      <c r="M79" s="6"/>
      <c r="N79" s="7">
        <v>43859</v>
      </c>
      <c r="O79" s="6" t="s">
        <v>40</v>
      </c>
      <c r="P79" s="6" t="s">
        <v>41</v>
      </c>
      <c r="Q79" s="6" t="s">
        <v>165</v>
      </c>
      <c r="R79" s="2"/>
      <c r="S79" t="str">
        <f t="shared" si="3"/>
        <v xml:space="preserve"> </v>
      </c>
      <c r="T79" t="str">
        <f t="shared" si="4"/>
        <v xml:space="preserve"> </v>
      </c>
      <c r="U79"/>
      <c r="V79"/>
      <c r="W79" t="s">
        <v>47</v>
      </c>
      <c r="X79" s="8">
        <v>999.6</v>
      </c>
      <c r="Y79" s="8">
        <f t="shared" si="5"/>
        <v>0</v>
      </c>
    </row>
    <row r="80" spans="1:25" s="25" customFormat="1">
      <c r="A80"/>
      <c r="B80" s="6" t="s">
        <v>352</v>
      </c>
      <c r="C80" s="6">
        <v>420</v>
      </c>
      <c r="D80" s="6"/>
      <c r="E80" s="6" t="s">
        <v>46</v>
      </c>
      <c r="F80" s="6" t="s">
        <v>241</v>
      </c>
      <c r="G80" s="6" t="s">
        <v>191</v>
      </c>
      <c r="H80" s="6" t="s">
        <v>192</v>
      </c>
      <c r="I80" s="6">
        <v>10</v>
      </c>
      <c r="J80" s="6" t="s">
        <v>242</v>
      </c>
      <c r="K80" s="6"/>
      <c r="L80" s="6" t="s">
        <v>243</v>
      </c>
      <c r="M80" s="6"/>
      <c r="N80" s="7">
        <v>43859</v>
      </c>
      <c r="O80" s="6" t="s">
        <v>40</v>
      </c>
      <c r="P80" s="6" t="s">
        <v>41</v>
      </c>
      <c r="Q80" s="6" t="s">
        <v>165</v>
      </c>
      <c r="R80" s="2"/>
      <c r="S80" t="str">
        <f t="shared" si="3"/>
        <v xml:space="preserve"> </v>
      </c>
      <c r="T80" t="str">
        <f t="shared" si="4"/>
        <v xml:space="preserve"> </v>
      </c>
      <c r="U80"/>
      <c r="V80"/>
      <c r="W80" t="s">
        <v>47</v>
      </c>
      <c r="X80" s="8">
        <v>1259.5</v>
      </c>
      <c r="Y80" s="8">
        <f t="shared" si="5"/>
        <v>0</v>
      </c>
    </row>
    <row r="81" spans="1:25" s="25" customFormat="1">
      <c r="A81"/>
      <c r="B81" s="6" t="s">
        <v>207</v>
      </c>
      <c r="C81" s="6">
        <v>50</v>
      </c>
      <c r="D81" s="6"/>
      <c r="E81" s="6" t="s">
        <v>49</v>
      </c>
      <c r="F81" s="6" t="s">
        <v>208</v>
      </c>
      <c r="G81" s="6" t="s">
        <v>191</v>
      </c>
      <c r="H81" s="6" t="s">
        <v>192</v>
      </c>
      <c r="I81" s="6">
        <v>1</v>
      </c>
      <c r="J81" s="6" t="s">
        <v>209</v>
      </c>
      <c r="K81" s="6"/>
      <c r="L81" s="6"/>
      <c r="M81" s="6"/>
      <c r="N81" s="7">
        <v>43859</v>
      </c>
      <c r="O81" s="6" t="s">
        <v>40</v>
      </c>
      <c r="P81" s="6" t="s">
        <v>41</v>
      </c>
      <c r="Q81" s="6" t="s">
        <v>165</v>
      </c>
      <c r="R81" s="2"/>
      <c r="S81" t="str">
        <f t="shared" si="3"/>
        <v xml:space="preserve"> </v>
      </c>
      <c r="T81" t="str">
        <f t="shared" si="4"/>
        <v xml:space="preserve"> </v>
      </c>
      <c r="U81"/>
      <c r="V81"/>
      <c r="W81" t="s">
        <v>48</v>
      </c>
      <c r="X81" s="8">
        <v>125.95</v>
      </c>
      <c r="Y81" s="8">
        <f t="shared" si="5"/>
        <v>0</v>
      </c>
    </row>
    <row r="82" spans="1:25" s="25" customFormat="1">
      <c r="A82"/>
      <c r="B82" s="6" t="s">
        <v>227</v>
      </c>
      <c r="C82" s="6">
        <v>25</v>
      </c>
      <c r="D82" s="6"/>
      <c r="E82" s="6" t="s">
        <v>51</v>
      </c>
      <c r="F82" s="6" t="s">
        <v>228</v>
      </c>
      <c r="G82" s="6" t="s">
        <v>191</v>
      </c>
      <c r="H82" s="6" t="s">
        <v>192</v>
      </c>
      <c r="I82" s="6">
        <v>46</v>
      </c>
      <c r="J82" s="6" t="s">
        <v>229</v>
      </c>
      <c r="K82" s="6"/>
      <c r="L82" s="6" t="s">
        <v>230</v>
      </c>
      <c r="M82" s="6"/>
      <c r="N82" s="7">
        <v>43851</v>
      </c>
      <c r="O82" s="6" t="s">
        <v>40</v>
      </c>
      <c r="P82" s="6" t="s">
        <v>41</v>
      </c>
      <c r="Q82" s="6" t="s">
        <v>165</v>
      </c>
      <c r="R82" s="2"/>
      <c r="S82" t="str">
        <f t="shared" si="3"/>
        <v xml:space="preserve"> </v>
      </c>
      <c r="T82" t="str">
        <f t="shared" si="4"/>
        <v xml:space="preserve"> </v>
      </c>
      <c r="U82"/>
      <c r="V82"/>
      <c r="W82" t="s">
        <v>43</v>
      </c>
      <c r="X82" s="8">
        <v>4598.16</v>
      </c>
      <c r="Y82" s="8">
        <f t="shared" si="5"/>
        <v>0</v>
      </c>
    </row>
    <row r="83" spans="1:25" s="25" customFormat="1">
      <c r="A83"/>
      <c r="B83" s="6" t="s">
        <v>424</v>
      </c>
      <c r="C83" s="6">
        <v>25</v>
      </c>
      <c r="D83" s="6"/>
      <c r="E83" s="6" t="s">
        <v>51</v>
      </c>
      <c r="F83" s="6" t="s">
        <v>228</v>
      </c>
      <c r="G83" s="6" t="s">
        <v>191</v>
      </c>
      <c r="H83" s="6" t="s">
        <v>192</v>
      </c>
      <c r="I83" s="6">
        <v>110</v>
      </c>
      <c r="J83" s="6" t="s">
        <v>425</v>
      </c>
      <c r="K83" s="6"/>
      <c r="L83" s="6" t="s">
        <v>230</v>
      </c>
      <c r="M83" s="6"/>
      <c r="N83" s="7">
        <v>43851</v>
      </c>
      <c r="O83" s="6" t="s">
        <v>40</v>
      </c>
      <c r="P83" s="6" t="s">
        <v>41</v>
      </c>
      <c r="Q83" s="6" t="s">
        <v>165</v>
      </c>
      <c r="R83" s="2"/>
      <c r="S83" t="str">
        <f t="shared" si="3"/>
        <v xml:space="preserve"> </v>
      </c>
      <c r="T83" t="str">
        <f t="shared" si="4"/>
        <v xml:space="preserve"> </v>
      </c>
      <c r="U83"/>
      <c r="V83"/>
      <c r="W83" t="s">
        <v>43</v>
      </c>
      <c r="X83" s="8">
        <v>10995.6</v>
      </c>
      <c r="Y83" s="8">
        <f t="shared" si="5"/>
        <v>0</v>
      </c>
    </row>
    <row r="84" spans="1:25" s="25" customFormat="1">
      <c r="A84"/>
      <c r="B84" s="6" t="s">
        <v>455</v>
      </c>
      <c r="C84" s="6">
        <v>55</v>
      </c>
      <c r="D84" s="6"/>
      <c r="E84" s="6" t="s">
        <v>52</v>
      </c>
      <c r="F84" s="6" t="s">
        <v>456</v>
      </c>
      <c r="G84" s="6" t="s">
        <v>437</v>
      </c>
      <c r="H84" s="6" t="s">
        <v>438</v>
      </c>
      <c r="I84" s="6">
        <v>45</v>
      </c>
      <c r="J84" s="6" t="s">
        <v>457</v>
      </c>
      <c r="K84" s="6"/>
      <c r="L84" s="6" t="s">
        <v>458</v>
      </c>
      <c r="M84" s="6"/>
      <c r="N84" s="7">
        <v>43851</v>
      </c>
      <c r="O84" s="6" t="s">
        <v>40</v>
      </c>
      <c r="P84" s="6" t="s">
        <v>41</v>
      </c>
      <c r="Q84" s="6" t="s">
        <v>165</v>
      </c>
      <c r="R84" s="2"/>
      <c r="S84" t="str">
        <f t="shared" si="3"/>
        <v xml:space="preserve"> </v>
      </c>
      <c r="T84" t="str">
        <f t="shared" si="4"/>
        <v xml:space="preserve"> </v>
      </c>
      <c r="U84"/>
      <c r="V84"/>
      <c r="W84" t="s">
        <v>43</v>
      </c>
      <c r="X84" s="8">
        <v>4498.2</v>
      </c>
      <c r="Y84" s="8">
        <f t="shared" si="5"/>
        <v>0</v>
      </c>
    </row>
    <row r="85" spans="1:25" s="25" customFormat="1">
      <c r="A85"/>
      <c r="B85" s="6" t="s">
        <v>506</v>
      </c>
      <c r="C85" s="6">
        <v>55</v>
      </c>
      <c r="D85" s="6"/>
      <c r="E85" s="6" t="s">
        <v>52</v>
      </c>
      <c r="F85" s="6" t="s">
        <v>456</v>
      </c>
      <c r="G85" s="6" t="s">
        <v>437</v>
      </c>
      <c r="H85" s="6" t="s">
        <v>438</v>
      </c>
      <c r="I85" s="6">
        <v>17</v>
      </c>
      <c r="J85" s="6" t="s">
        <v>457</v>
      </c>
      <c r="K85" s="6"/>
      <c r="L85" s="6" t="s">
        <v>458</v>
      </c>
      <c r="M85" s="6"/>
      <c r="N85" s="7">
        <v>43851</v>
      </c>
      <c r="O85" s="6" t="s">
        <v>40</v>
      </c>
      <c r="P85" s="6" t="s">
        <v>41</v>
      </c>
      <c r="Q85" s="6" t="s">
        <v>165</v>
      </c>
      <c r="R85" s="2"/>
      <c r="S85" t="str">
        <f t="shared" si="3"/>
        <v xml:space="preserve"> </v>
      </c>
      <c r="T85" t="str">
        <f t="shared" si="4"/>
        <v xml:space="preserve"> </v>
      </c>
      <c r="U85"/>
      <c r="V85"/>
      <c r="W85" t="s">
        <v>43</v>
      </c>
      <c r="X85" s="8">
        <v>1699.32</v>
      </c>
      <c r="Y85" s="8">
        <f t="shared" si="5"/>
        <v>0</v>
      </c>
    </row>
    <row r="86" spans="1:25" s="25" customFormat="1">
      <c r="A86"/>
      <c r="B86" s="6" t="s">
        <v>507</v>
      </c>
      <c r="C86" s="6">
        <v>55</v>
      </c>
      <c r="D86" s="6"/>
      <c r="E86" s="6" t="s">
        <v>52</v>
      </c>
      <c r="F86" s="6" t="s">
        <v>456</v>
      </c>
      <c r="G86" s="6" t="s">
        <v>437</v>
      </c>
      <c r="H86" s="6" t="s">
        <v>438</v>
      </c>
      <c r="I86" s="6">
        <v>15</v>
      </c>
      <c r="J86" s="6" t="s">
        <v>457</v>
      </c>
      <c r="K86" s="6"/>
      <c r="L86" s="6" t="s">
        <v>458</v>
      </c>
      <c r="M86" s="6"/>
      <c r="N86" s="7">
        <v>43851</v>
      </c>
      <c r="O86" s="6" t="s">
        <v>40</v>
      </c>
      <c r="P86" s="6" t="s">
        <v>41</v>
      </c>
      <c r="Q86" s="6" t="s">
        <v>165</v>
      </c>
      <c r="R86" s="2"/>
      <c r="S86" t="str">
        <f t="shared" si="3"/>
        <v xml:space="preserve"> </v>
      </c>
      <c r="T86" t="str">
        <f t="shared" si="4"/>
        <v xml:space="preserve"> </v>
      </c>
      <c r="U86"/>
      <c r="V86"/>
      <c r="W86" t="s">
        <v>43</v>
      </c>
      <c r="X86" s="8">
        <v>1499.4</v>
      </c>
      <c r="Y86" s="8">
        <f t="shared" si="5"/>
        <v>0</v>
      </c>
    </row>
    <row r="87" spans="1:25" s="25" customFormat="1">
      <c r="A87"/>
      <c r="B87" s="6" t="s">
        <v>448</v>
      </c>
      <c r="C87" s="6">
        <v>535</v>
      </c>
      <c r="D87" s="6"/>
      <c r="E87" s="6" t="s">
        <v>45</v>
      </c>
      <c r="F87" s="6" t="s">
        <v>168</v>
      </c>
      <c r="G87" s="6" t="s">
        <v>437</v>
      </c>
      <c r="H87" s="6" t="s">
        <v>438</v>
      </c>
      <c r="I87" s="6">
        <v>18</v>
      </c>
      <c r="J87" s="6" t="s">
        <v>449</v>
      </c>
      <c r="K87" s="6"/>
      <c r="L87" s="6" t="s">
        <v>450</v>
      </c>
      <c r="M87" s="6"/>
      <c r="N87" s="7">
        <v>43850</v>
      </c>
      <c r="O87" s="6" t="s">
        <v>40</v>
      </c>
      <c r="P87" s="6" t="s">
        <v>41</v>
      </c>
      <c r="Q87" s="6" t="s">
        <v>165</v>
      </c>
      <c r="R87" s="2"/>
      <c r="S87" t="str">
        <f t="shared" si="3"/>
        <v xml:space="preserve"> </v>
      </c>
      <c r="T87" t="str">
        <f t="shared" si="4"/>
        <v xml:space="preserve"> </v>
      </c>
      <c r="U87"/>
      <c r="V87"/>
      <c r="W87" t="s">
        <v>43</v>
      </c>
      <c r="X87" s="8">
        <v>1799.28</v>
      </c>
      <c r="Y87" s="8">
        <f t="shared" si="5"/>
        <v>0</v>
      </c>
    </row>
    <row r="88" spans="1:25" s="25" customFormat="1">
      <c r="A88"/>
      <c r="B88" s="6" t="s">
        <v>451</v>
      </c>
      <c r="C88" s="6">
        <v>535</v>
      </c>
      <c r="D88" s="6"/>
      <c r="E88" s="6" t="s">
        <v>45</v>
      </c>
      <c r="F88" s="6" t="s">
        <v>168</v>
      </c>
      <c r="G88" s="6" t="s">
        <v>437</v>
      </c>
      <c r="H88" s="6" t="s">
        <v>438</v>
      </c>
      <c r="I88" s="6">
        <v>21</v>
      </c>
      <c r="J88" s="6" t="s">
        <v>449</v>
      </c>
      <c r="K88" s="6"/>
      <c r="L88" s="6" t="s">
        <v>450</v>
      </c>
      <c r="M88" s="6"/>
      <c r="N88" s="7">
        <v>43850</v>
      </c>
      <c r="O88" s="6" t="s">
        <v>40</v>
      </c>
      <c r="P88" s="6" t="s">
        <v>41</v>
      </c>
      <c r="Q88" s="6" t="s">
        <v>165</v>
      </c>
      <c r="R88" s="2"/>
      <c r="S88" t="str">
        <f t="shared" si="3"/>
        <v xml:space="preserve"> </v>
      </c>
      <c r="T88" t="str">
        <f t="shared" si="4"/>
        <v xml:space="preserve"> </v>
      </c>
      <c r="U88"/>
      <c r="V88"/>
      <c r="W88" t="s">
        <v>43</v>
      </c>
      <c r="X88" s="8">
        <v>2099.16</v>
      </c>
      <c r="Y88" s="8">
        <f t="shared" si="5"/>
        <v>0</v>
      </c>
    </row>
    <row r="89" spans="1:25" s="25" customFormat="1">
      <c r="A89"/>
      <c r="B89" s="6" t="s">
        <v>505</v>
      </c>
      <c r="C89" s="6">
        <v>535</v>
      </c>
      <c r="D89" s="6"/>
      <c r="E89" s="6" t="s">
        <v>45</v>
      </c>
      <c r="F89" s="6" t="s">
        <v>168</v>
      </c>
      <c r="G89" s="6" t="s">
        <v>437</v>
      </c>
      <c r="H89" s="6" t="s">
        <v>438</v>
      </c>
      <c r="I89" s="6">
        <v>8</v>
      </c>
      <c r="J89" s="6" t="s">
        <v>449</v>
      </c>
      <c r="K89" s="6"/>
      <c r="L89" s="6" t="s">
        <v>450</v>
      </c>
      <c r="M89" s="6"/>
      <c r="N89" s="7">
        <v>43850</v>
      </c>
      <c r="O89" s="6" t="s">
        <v>40</v>
      </c>
      <c r="P89" s="6" t="s">
        <v>41</v>
      </c>
      <c r="Q89" s="6" t="s">
        <v>165</v>
      </c>
      <c r="R89" s="2"/>
      <c r="S89" t="str">
        <f t="shared" si="3"/>
        <v xml:space="preserve"> </v>
      </c>
      <c r="T89" t="str">
        <f t="shared" si="4"/>
        <v xml:space="preserve"> </v>
      </c>
      <c r="U89"/>
      <c r="V89"/>
      <c r="W89" t="s">
        <v>47</v>
      </c>
      <c r="X89" s="8">
        <v>1007.6</v>
      </c>
      <c r="Y89" s="8">
        <f t="shared" si="5"/>
        <v>0</v>
      </c>
    </row>
    <row r="90" spans="1:25">
      <c r="B90" s="6" t="s">
        <v>268</v>
      </c>
      <c r="C90" s="6">
        <v>309</v>
      </c>
      <c r="D90" s="6"/>
      <c r="E90" s="6" t="s">
        <v>46</v>
      </c>
      <c r="F90" s="6" t="s">
        <v>269</v>
      </c>
      <c r="G90" s="6" t="s">
        <v>191</v>
      </c>
      <c r="H90" s="6" t="s">
        <v>192</v>
      </c>
      <c r="I90" s="6">
        <v>6</v>
      </c>
      <c r="J90" s="6" t="s">
        <v>270</v>
      </c>
      <c r="K90" s="6"/>
      <c r="L90" s="6" t="s">
        <v>271</v>
      </c>
      <c r="M90" s="6"/>
      <c r="N90" s="7">
        <v>43859</v>
      </c>
      <c r="O90" s="6" t="s">
        <v>40</v>
      </c>
      <c r="P90" s="6" t="s">
        <v>41</v>
      </c>
      <c r="Q90" s="6" t="s">
        <v>165</v>
      </c>
      <c r="S90" t="str">
        <f t="shared" si="3"/>
        <v xml:space="preserve"> </v>
      </c>
      <c r="T90" t="str">
        <f t="shared" si="4"/>
        <v xml:space="preserve"> </v>
      </c>
      <c r="W90" t="s">
        <v>47</v>
      </c>
      <c r="X90" s="8">
        <v>599.76</v>
      </c>
      <c r="Y90" s="8">
        <f t="shared" si="5"/>
        <v>0</v>
      </c>
    </row>
    <row r="91" spans="1:25">
      <c r="B91" s="6" t="s">
        <v>353</v>
      </c>
      <c r="C91" s="6">
        <v>309</v>
      </c>
      <c r="D91" s="6"/>
      <c r="E91" s="6" t="s">
        <v>46</v>
      </c>
      <c r="F91" s="6" t="s">
        <v>269</v>
      </c>
      <c r="G91" s="6" t="s">
        <v>191</v>
      </c>
      <c r="H91" s="6" t="s">
        <v>192</v>
      </c>
      <c r="I91" s="6">
        <v>6</v>
      </c>
      <c r="J91" s="6" t="s">
        <v>270</v>
      </c>
      <c r="K91" s="6"/>
      <c r="L91" s="6" t="s">
        <v>271</v>
      </c>
      <c r="M91" s="6"/>
      <c r="N91" s="7">
        <v>43859</v>
      </c>
      <c r="O91" s="6" t="s">
        <v>40</v>
      </c>
      <c r="P91" s="6" t="s">
        <v>41</v>
      </c>
      <c r="Q91" s="6" t="s">
        <v>165</v>
      </c>
      <c r="S91" t="str">
        <f t="shared" si="3"/>
        <v xml:space="preserve"> </v>
      </c>
      <c r="T91" t="str">
        <f t="shared" si="4"/>
        <v xml:space="preserve"> </v>
      </c>
      <c r="W91" t="s">
        <v>47</v>
      </c>
      <c r="X91" s="8">
        <v>755.7</v>
      </c>
      <c r="Y91" s="8">
        <f t="shared" si="5"/>
        <v>0</v>
      </c>
    </row>
    <row r="92" spans="1:25">
      <c r="B92" s="6" t="s">
        <v>354</v>
      </c>
      <c r="C92" s="6">
        <v>309</v>
      </c>
      <c r="D92" s="6"/>
      <c r="E92" s="6" t="s">
        <v>46</v>
      </c>
      <c r="F92" s="6" t="s">
        <v>269</v>
      </c>
      <c r="G92" s="6" t="s">
        <v>191</v>
      </c>
      <c r="H92" s="6" t="s">
        <v>192</v>
      </c>
      <c r="I92" s="6">
        <v>7</v>
      </c>
      <c r="J92" s="6" t="s">
        <v>270</v>
      </c>
      <c r="K92" s="6"/>
      <c r="L92" s="6" t="s">
        <v>271</v>
      </c>
      <c r="M92" s="6"/>
      <c r="N92" s="7">
        <v>43859</v>
      </c>
      <c r="O92" s="6" t="s">
        <v>40</v>
      </c>
      <c r="P92" s="6" t="s">
        <v>41</v>
      </c>
      <c r="Q92" s="6" t="s">
        <v>165</v>
      </c>
      <c r="S92" t="str">
        <f t="shared" si="3"/>
        <v xml:space="preserve"> </v>
      </c>
      <c r="T92" t="str">
        <f t="shared" si="4"/>
        <v xml:space="preserve"> </v>
      </c>
      <c r="W92" t="s">
        <v>47</v>
      </c>
      <c r="X92" s="8">
        <v>881.65</v>
      </c>
      <c r="Y92" s="8">
        <f t="shared" si="5"/>
        <v>0</v>
      </c>
    </row>
    <row r="93" spans="1:25">
      <c r="B93" s="6" t="s">
        <v>355</v>
      </c>
      <c r="C93" s="6">
        <v>309</v>
      </c>
      <c r="D93" s="6"/>
      <c r="E93" s="6" t="s">
        <v>46</v>
      </c>
      <c r="F93" s="6" t="s">
        <v>269</v>
      </c>
      <c r="G93" s="6" t="s">
        <v>191</v>
      </c>
      <c r="H93" s="6" t="s">
        <v>192</v>
      </c>
      <c r="I93" s="6">
        <v>6</v>
      </c>
      <c r="J93" s="6" t="s">
        <v>270</v>
      </c>
      <c r="K93" s="6"/>
      <c r="L93" s="6" t="s">
        <v>271</v>
      </c>
      <c r="M93" s="6"/>
      <c r="N93" s="7">
        <v>43859</v>
      </c>
      <c r="O93" s="6" t="s">
        <v>40</v>
      </c>
      <c r="P93" s="6" t="s">
        <v>41</v>
      </c>
      <c r="Q93" s="6" t="s">
        <v>165</v>
      </c>
      <c r="S93" t="str">
        <f t="shared" si="3"/>
        <v xml:space="preserve"> </v>
      </c>
      <c r="T93" t="str">
        <f t="shared" si="4"/>
        <v xml:space="preserve"> </v>
      </c>
      <c r="W93" t="s">
        <v>47</v>
      </c>
      <c r="X93" s="8">
        <v>755.7</v>
      </c>
      <c r="Y93" s="8">
        <f t="shared" si="5"/>
        <v>0</v>
      </c>
    </row>
    <row r="94" spans="1:25">
      <c r="B94" s="6" t="s">
        <v>302</v>
      </c>
      <c r="C94" s="6">
        <v>293</v>
      </c>
      <c r="D94" s="6"/>
      <c r="E94" s="6" t="s">
        <v>45</v>
      </c>
      <c r="F94" s="6" t="s">
        <v>303</v>
      </c>
      <c r="G94" s="6" t="s">
        <v>191</v>
      </c>
      <c r="H94" s="6" t="s">
        <v>192</v>
      </c>
      <c r="I94" s="6">
        <v>40</v>
      </c>
      <c r="J94" s="6" t="s">
        <v>304</v>
      </c>
      <c r="K94" s="6"/>
      <c r="L94" s="6" t="s">
        <v>305</v>
      </c>
      <c r="M94" s="6"/>
      <c r="N94" s="7">
        <v>43851</v>
      </c>
      <c r="O94" s="6" t="s">
        <v>40</v>
      </c>
      <c r="P94" s="6" t="s">
        <v>41</v>
      </c>
      <c r="Q94" s="6" t="s">
        <v>165</v>
      </c>
      <c r="S94" t="str">
        <f t="shared" si="3"/>
        <v xml:space="preserve"> </v>
      </c>
      <c r="T94" t="str">
        <f t="shared" si="4"/>
        <v xml:space="preserve"> </v>
      </c>
      <c r="W94" t="s">
        <v>43</v>
      </c>
      <c r="X94" s="8">
        <v>3998.4</v>
      </c>
      <c r="Y94" s="8">
        <f t="shared" si="5"/>
        <v>0</v>
      </c>
    </row>
    <row r="95" spans="1:25" s="25" customFormat="1">
      <c r="A95"/>
      <c r="B95" s="6" t="s">
        <v>356</v>
      </c>
      <c r="C95" s="6">
        <v>293</v>
      </c>
      <c r="D95" s="6"/>
      <c r="E95" s="6" t="s">
        <v>45</v>
      </c>
      <c r="F95" s="6" t="s">
        <v>303</v>
      </c>
      <c r="G95" s="6" t="s">
        <v>191</v>
      </c>
      <c r="H95" s="6" t="s">
        <v>192</v>
      </c>
      <c r="I95" s="6">
        <v>38</v>
      </c>
      <c r="J95" s="6" t="s">
        <v>304</v>
      </c>
      <c r="K95" s="6"/>
      <c r="L95" s="6" t="s">
        <v>305</v>
      </c>
      <c r="M95" s="6"/>
      <c r="N95" s="7">
        <v>43851</v>
      </c>
      <c r="O95" s="6" t="s">
        <v>40</v>
      </c>
      <c r="P95" s="6" t="s">
        <v>41</v>
      </c>
      <c r="Q95" s="6" t="s">
        <v>165</v>
      </c>
      <c r="R95" s="2"/>
      <c r="S95" t="str">
        <f t="shared" si="3"/>
        <v xml:space="preserve"> </v>
      </c>
      <c r="T95" t="str">
        <f t="shared" si="4"/>
        <v xml:space="preserve"> </v>
      </c>
      <c r="U95"/>
      <c r="V95"/>
      <c r="W95" t="s">
        <v>43</v>
      </c>
      <c r="X95" s="8">
        <v>3798.48</v>
      </c>
      <c r="Y95" s="8">
        <f t="shared" si="5"/>
        <v>0</v>
      </c>
    </row>
    <row r="96" spans="1:25" s="25" customFormat="1">
      <c r="A96"/>
      <c r="B96" s="6" t="s">
        <v>357</v>
      </c>
      <c r="C96" s="6">
        <v>293</v>
      </c>
      <c r="D96" s="6"/>
      <c r="E96" s="6" t="s">
        <v>45</v>
      </c>
      <c r="F96" s="6" t="s">
        <v>303</v>
      </c>
      <c r="G96" s="6" t="s">
        <v>191</v>
      </c>
      <c r="H96" s="6" t="s">
        <v>192</v>
      </c>
      <c r="I96" s="6">
        <v>6</v>
      </c>
      <c r="J96" s="6" t="s">
        <v>304</v>
      </c>
      <c r="K96" s="6"/>
      <c r="L96" s="6" t="s">
        <v>305</v>
      </c>
      <c r="M96" s="6"/>
      <c r="N96" s="7">
        <v>43851</v>
      </c>
      <c r="O96" s="6" t="s">
        <v>40</v>
      </c>
      <c r="P96" s="6" t="s">
        <v>41</v>
      </c>
      <c r="Q96" s="6" t="s">
        <v>165</v>
      </c>
      <c r="R96" s="2"/>
      <c r="S96" t="str">
        <f t="shared" si="3"/>
        <v xml:space="preserve"> </v>
      </c>
      <c r="T96" t="str">
        <f t="shared" si="4"/>
        <v xml:space="preserve"> </v>
      </c>
      <c r="U96"/>
      <c r="V96"/>
      <c r="W96" t="s">
        <v>47</v>
      </c>
      <c r="X96" s="8">
        <v>599.76</v>
      </c>
      <c r="Y96" s="8">
        <f t="shared" si="5"/>
        <v>0</v>
      </c>
    </row>
    <row r="97" spans="1:25">
      <c r="B97" s="6" t="s">
        <v>358</v>
      </c>
      <c r="C97" s="6">
        <v>293</v>
      </c>
      <c r="D97" s="6"/>
      <c r="E97" s="6" t="s">
        <v>45</v>
      </c>
      <c r="F97" s="6" t="s">
        <v>303</v>
      </c>
      <c r="G97" s="6" t="s">
        <v>191</v>
      </c>
      <c r="H97" s="6" t="s">
        <v>192</v>
      </c>
      <c r="I97" s="6">
        <v>10</v>
      </c>
      <c r="J97" s="6" t="s">
        <v>304</v>
      </c>
      <c r="K97" s="6"/>
      <c r="L97" s="6" t="s">
        <v>305</v>
      </c>
      <c r="M97" s="6"/>
      <c r="N97" s="7">
        <v>43851</v>
      </c>
      <c r="O97" s="6" t="s">
        <v>40</v>
      </c>
      <c r="P97" s="6" t="s">
        <v>41</v>
      </c>
      <c r="Q97" s="6" t="s">
        <v>165</v>
      </c>
      <c r="S97" t="str">
        <f t="shared" si="3"/>
        <v xml:space="preserve"> </v>
      </c>
      <c r="T97" t="str">
        <f t="shared" si="4"/>
        <v xml:space="preserve"> </v>
      </c>
      <c r="W97" t="s">
        <v>47</v>
      </c>
      <c r="X97" s="8">
        <v>999.6</v>
      </c>
      <c r="Y97" s="8">
        <f t="shared" si="5"/>
        <v>0</v>
      </c>
    </row>
    <row r="98" spans="1:25">
      <c r="B98" s="6" t="s">
        <v>217</v>
      </c>
      <c r="C98" s="6">
        <v>74</v>
      </c>
      <c r="D98" s="6"/>
      <c r="E98" s="6" t="s">
        <v>51</v>
      </c>
      <c r="F98" s="6" t="s">
        <v>218</v>
      </c>
      <c r="G98" s="6" t="s">
        <v>191</v>
      </c>
      <c r="H98" s="6" t="s">
        <v>192</v>
      </c>
      <c r="I98" s="6">
        <v>27</v>
      </c>
      <c r="J98" s="6" t="s">
        <v>219</v>
      </c>
      <c r="K98" s="6"/>
      <c r="L98" s="6" t="s">
        <v>220</v>
      </c>
      <c r="M98" s="6"/>
      <c r="N98" s="7">
        <v>43851</v>
      </c>
      <c r="O98" s="6" t="s">
        <v>40</v>
      </c>
      <c r="P98" s="6" t="s">
        <v>41</v>
      </c>
      <c r="Q98" s="6" t="s">
        <v>165</v>
      </c>
      <c r="S98" t="str">
        <f t="shared" si="3"/>
        <v xml:space="preserve"> </v>
      </c>
      <c r="T98" t="str">
        <f t="shared" si="4"/>
        <v xml:space="preserve"> </v>
      </c>
      <c r="W98" t="s">
        <v>43</v>
      </c>
      <c r="X98" s="8">
        <v>2698.92</v>
      </c>
      <c r="Y98" s="8">
        <f t="shared" si="5"/>
        <v>0</v>
      </c>
    </row>
    <row r="99" spans="1:25">
      <c r="B99" s="6" t="s">
        <v>221</v>
      </c>
      <c r="C99" s="6">
        <v>37</v>
      </c>
      <c r="D99" s="6"/>
      <c r="E99" s="6" t="s">
        <v>51</v>
      </c>
      <c r="F99" s="6" t="s">
        <v>222</v>
      </c>
      <c r="G99" s="6" t="s">
        <v>191</v>
      </c>
      <c r="H99" s="6" t="s">
        <v>192</v>
      </c>
      <c r="I99" s="6">
        <v>18</v>
      </c>
      <c r="J99" s="6" t="s">
        <v>219</v>
      </c>
      <c r="K99" s="6"/>
      <c r="L99" s="6" t="s">
        <v>220</v>
      </c>
      <c r="M99" s="6"/>
      <c r="N99" s="7">
        <v>43851</v>
      </c>
      <c r="O99" s="6" t="s">
        <v>40</v>
      </c>
      <c r="P99" s="6" t="s">
        <v>41</v>
      </c>
      <c r="Q99" s="6" t="s">
        <v>165</v>
      </c>
      <c r="S99" t="str">
        <f t="shared" si="3"/>
        <v xml:space="preserve"> </v>
      </c>
      <c r="T99" t="str">
        <f t="shared" si="4"/>
        <v xml:space="preserve"> </v>
      </c>
      <c r="W99" t="s">
        <v>43</v>
      </c>
      <c r="X99" s="8">
        <v>1799.28</v>
      </c>
      <c r="Y99" s="8">
        <f t="shared" si="5"/>
        <v>0</v>
      </c>
    </row>
    <row r="100" spans="1:25">
      <c r="B100" s="6" t="s">
        <v>223</v>
      </c>
      <c r="C100" s="6">
        <v>15</v>
      </c>
      <c r="D100" s="6"/>
      <c r="E100" s="6" t="s">
        <v>51</v>
      </c>
      <c r="F100" s="6" t="s">
        <v>222</v>
      </c>
      <c r="G100" s="6" t="s">
        <v>191</v>
      </c>
      <c r="H100" s="6" t="s">
        <v>192</v>
      </c>
      <c r="I100" s="6">
        <v>30</v>
      </c>
      <c r="J100" s="6" t="s">
        <v>219</v>
      </c>
      <c r="K100" s="6"/>
      <c r="L100" s="6" t="s">
        <v>220</v>
      </c>
      <c r="M100" s="6"/>
      <c r="N100" s="7">
        <v>43851</v>
      </c>
      <c r="O100" s="6" t="s">
        <v>40</v>
      </c>
      <c r="P100" s="6" t="s">
        <v>41</v>
      </c>
      <c r="Q100" s="6" t="s">
        <v>165</v>
      </c>
      <c r="S100" t="str">
        <f t="shared" si="3"/>
        <v xml:space="preserve"> </v>
      </c>
      <c r="T100" t="str">
        <f t="shared" si="4"/>
        <v xml:space="preserve"> </v>
      </c>
      <c r="W100" t="s">
        <v>43</v>
      </c>
      <c r="X100" s="8">
        <v>2998.8</v>
      </c>
      <c r="Y100" s="8">
        <f t="shared" si="5"/>
        <v>0</v>
      </c>
    </row>
    <row r="101" spans="1:25">
      <c r="B101" s="6" t="s">
        <v>300</v>
      </c>
      <c r="C101" s="6">
        <v>56</v>
      </c>
      <c r="D101" s="6"/>
      <c r="E101" s="6" t="s">
        <v>49</v>
      </c>
      <c r="F101" s="6" t="s">
        <v>208</v>
      </c>
      <c r="G101" s="6" t="s">
        <v>191</v>
      </c>
      <c r="H101" s="6" t="s">
        <v>192</v>
      </c>
      <c r="I101" s="6">
        <v>1</v>
      </c>
      <c r="J101" s="6" t="s">
        <v>209</v>
      </c>
      <c r="K101" s="6"/>
      <c r="L101" s="6"/>
      <c r="M101" s="6"/>
      <c r="N101" s="7">
        <v>43859</v>
      </c>
      <c r="O101" s="6" t="s">
        <v>40</v>
      </c>
      <c r="P101" s="6" t="s">
        <v>41</v>
      </c>
      <c r="Q101" s="6" t="s">
        <v>165</v>
      </c>
      <c r="S101" t="str">
        <f t="shared" si="3"/>
        <v xml:space="preserve"> </v>
      </c>
      <c r="T101" t="str">
        <f t="shared" si="4"/>
        <v xml:space="preserve"> </v>
      </c>
      <c r="W101" t="s">
        <v>48</v>
      </c>
      <c r="X101" s="8">
        <v>125.95</v>
      </c>
      <c r="Y101" s="8">
        <f t="shared" si="5"/>
        <v>0</v>
      </c>
    </row>
    <row r="102" spans="1:25">
      <c r="B102" s="6" t="s">
        <v>301</v>
      </c>
      <c r="C102" s="6">
        <v>17</v>
      </c>
      <c r="D102" s="6"/>
      <c r="E102" s="6" t="s">
        <v>49</v>
      </c>
      <c r="F102" s="6" t="s">
        <v>208</v>
      </c>
      <c r="G102" s="6" t="s">
        <v>191</v>
      </c>
      <c r="H102" s="6" t="s">
        <v>192</v>
      </c>
      <c r="I102" s="6">
        <v>1</v>
      </c>
      <c r="J102" s="6" t="s">
        <v>209</v>
      </c>
      <c r="K102" s="6"/>
      <c r="L102" s="6"/>
      <c r="M102" s="6"/>
      <c r="N102" s="7">
        <v>43859</v>
      </c>
      <c r="O102" s="6" t="s">
        <v>40</v>
      </c>
      <c r="P102" s="6" t="s">
        <v>41</v>
      </c>
      <c r="Q102" s="6" t="s">
        <v>165</v>
      </c>
      <c r="S102" t="str">
        <f t="shared" si="3"/>
        <v xml:space="preserve"> </v>
      </c>
      <c r="T102" t="str">
        <f t="shared" si="4"/>
        <v xml:space="preserve"> </v>
      </c>
      <c r="W102" t="s">
        <v>48</v>
      </c>
      <c r="X102" s="8">
        <v>125.95</v>
      </c>
      <c r="Y102" s="8">
        <f t="shared" si="5"/>
        <v>0</v>
      </c>
    </row>
    <row r="103" spans="1:25">
      <c r="B103" s="6" t="s">
        <v>224</v>
      </c>
      <c r="C103" s="6">
        <v>194</v>
      </c>
      <c r="D103" s="6"/>
      <c r="E103" s="6" t="s">
        <v>225</v>
      </c>
      <c r="F103" s="6" t="s">
        <v>226</v>
      </c>
      <c r="G103" s="6" t="s">
        <v>191</v>
      </c>
      <c r="H103" s="6" t="s">
        <v>192</v>
      </c>
      <c r="I103" s="6">
        <v>25</v>
      </c>
      <c r="J103" s="6" t="s">
        <v>219</v>
      </c>
      <c r="K103" s="6"/>
      <c r="L103" s="6" t="s">
        <v>220</v>
      </c>
      <c r="M103" s="6"/>
      <c r="N103" s="7">
        <v>43851</v>
      </c>
      <c r="O103" s="6" t="s">
        <v>40</v>
      </c>
      <c r="P103" s="6" t="s">
        <v>41</v>
      </c>
      <c r="Q103" s="6" t="s">
        <v>165</v>
      </c>
      <c r="S103" t="str">
        <f t="shared" si="3"/>
        <v xml:space="preserve"> </v>
      </c>
      <c r="T103" t="str">
        <f t="shared" si="4"/>
        <v xml:space="preserve"> </v>
      </c>
      <c r="W103" t="s">
        <v>43</v>
      </c>
      <c r="X103" s="8">
        <v>2499</v>
      </c>
      <c r="Y103" s="8">
        <f t="shared" si="5"/>
        <v>0</v>
      </c>
    </row>
    <row r="104" spans="1:25">
      <c r="B104" s="6" t="s">
        <v>306</v>
      </c>
      <c r="C104" s="6">
        <v>205</v>
      </c>
      <c r="D104" s="6"/>
      <c r="E104" s="6" t="s">
        <v>46</v>
      </c>
      <c r="F104" s="6" t="s">
        <v>252</v>
      </c>
      <c r="G104" s="6" t="s">
        <v>191</v>
      </c>
      <c r="H104" s="6" t="s">
        <v>192</v>
      </c>
      <c r="I104" s="6">
        <v>1</v>
      </c>
      <c r="J104" s="6" t="s">
        <v>307</v>
      </c>
      <c r="K104" s="6"/>
      <c r="L104" s="6"/>
      <c r="M104" s="6"/>
      <c r="N104" s="7">
        <v>43858</v>
      </c>
      <c r="O104" s="6" t="s">
        <v>40</v>
      </c>
      <c r="P104" s="6" t="s">
        <v>41</v>
      </c>
      <c r="Q104" s="6" t="s">
        <v>42</v>
      </c>
      <c r="S104" t="str">
        <f t="shared" si="3"/>
        <v xml:space="preserve"> </v>
      </c>
      <c r="T104" t="str">
        <f t="shared" si="4"/>
        <v xml:space="preserve"> </v>
      </c>
      <c r="W104" t="s">
        <v>48</v>
      </c>
      <c r="X104" s="8">
        <v>125.95</v>
      </c>
      <c r="Y104" s="8">
        <f t="shared" si="5"/>
        <v>0</v>
      </c>
    </row>
    <row r="105" spans="1:25" s="25" customFormat="1">
      <c r="A105"/>
      <c r="B105" s="6" t="s">
        <v>308</v>
      </c>
      <c r="C105" s="6">
        <v>269</v>
      </c>
      <c r="D105" s="6"/>
      <c r="E105" s="6" t="s">
        <v>46</v>
      </c>
      <c r="F105" s="6" t="s">
        <v>252</v>
      </c>
      <c r="G105" s="6" t="s">
        <v>191</v>
      </c>
      <c r="H105" s="6" t="s">
        <v>192</v>
      </c>
      <c r="I105" s="6">
        <v>2</v>
      </c>
      <c r="J105" s="6" t="s">
        <v>256</v>
      </c>
      <c r="K105" s="6"/>
      <c r="L105" s="6"/>
      <c r="M105" s="6"/>
      <c r="N105" s="7">
        <v>43858</v>
      </c>
      <c r="O105" s="6" t="s">
        <v>40</v>
      </c>
      <c r="P105" s="6" t="s">
        <v>41</v>
      </c>
      <c r="Q105" s="6" t="s">
        <v>42</v>
      </c>
      <c r="R105" s="2"/>
      <c r="S105" t="str">
        <f t="shared" si="3"/>
        <v xml:space="preserve"> </v>
      </c>
      <c r="T105" t="str">
        <f t="shared" si="4"/>
        <v xml:space="preserve"> </v>
      </c>
      <c r="U105"/>
      <c r="V105"/>
      <c r="W105" t="s">
        <v>48</v>
      </c>
      <c r="X105" s="8">
        <v>251.9</v>
      </c>
      <c r="Y105" s="8">
        <f t="shared" si="5"/>
        <v>0</v>
      </c>
    </row>
    <row r="106" spans="1:25" s="25" customFormat="1">
      <c r="A106"/>
      <c r="B106" s="6" t="s">
        <v>309</v>
      </c>
      <c r="C106" s="6">
        <v>64</v>
      </c>
      <c r="D106" s="6"/>
      <c r="E106" s="6" t="s">
        <v>39</v>
      </c>
      <c r="F106" s="6" t="s">
        <v>266</v>
      </c>
      <c r="G106" s="6" t="s">
        <v>191</v>
      </c>
      <c r="H106" s="6" t="s">
        <v>192</v>
      </c>
      <c r="I106" s="6">
        <v>1</v>
      </c>
      <c r="J106" s="6" t="s">
        <v>307</v>
      </c>
      <c r="K106" s="6"/>
      <c r="L106" s="6"/>
      <c r="M106" s="6"/>
      <c r="N106" s="7">
        <v>43858</v>
      </c>
      <c r="O106" s="6" t="s">
        <v>40</v>
      </c>
      <c r="P106" s="6" t="s">
        <v>41</v>
      </c>
      <c r="Q106" s="6" t="s">
        <v>42</v>
      </c>
      <c r="R106" s="2"/>
      <c r="S106" t="str">
        <f t="shared" si="3"/>
        <v xml:space="preserve"> </v>
      </c>
      <c r="T106" t="str">
        <f t="shared" si="4"/>
        <v xml:space="preserve"> </v>
      </c>
      <c r="U106"/>
      <c r="V106"/>
      <c r="W106" t="s">
        <v>48</v>
      </c>
      <c r="X106" s="8">
        <v>125.95</v>
      </c>
      <c r="Y106" s="8">
        <f t="shared" si="5"/>
        <v>0</v>
      </c>
    </row>
    <row r="107" spans="1:25" s="25" customFormat="1">
      <c r="A107"/>
      <c r="B107" s="6" t="s">
        <v>310</v>
      </c>
      <c r="C107" s="6">
        <v>52</v>
      </c>
      <c r="D107" s="6"/>
      <c r="E107" s="6" t="s">
        <v>39</v>
      </c>
      <c r="F107" s="6" t="s">
        <v>266</v>
      </c>
      <c r="G107" s="6" t="s">
        <v>191</v>
      </c>
      <c r="H107" s="6" t="s">
        <v>192</v>
      </c>
      <c r="I107" s="6">
        <v>1</v>
      </c>
      <c r="J107" s="6" t="s">
        <v>307</v>
      </c>
      <c r="K107" s="6"/>
      <c r="L107" s="6"/>
      <c r="M107" s="6"/>
      <c r="N107" s="7">
        <v>43858</v>
      </c>
      <c r="O107" s="6" t="s">
        <v>40</v>
      </c>
      <c r="P107" s="6" t="s">
        <v>41</v>
      </c>
      <c r="Q107" s="6" t="s">
        <v>42</v>
      </c>
      <c r="R107" s="2"/>
      <c r="S107" t="str">
        <f t="shared" si="3"/>
        <v xml:space="preserve"> </v>
      </c>
      <c r="T107" t="str">
        <f t="shared" si="4"/>
        <v xml:space="preserve"> </v>
      </c>
      <c r="U107"/>
      <c r="V107"/>
      <c r="W107" t="s">
        <v>48</v>
      </c>
      <c r="X107" s="8">
        <v>125.95</v>
      </c>
      <c r="Y107" s="8">
        <f t="shared" si="5"/>
        <v>0</v>
      </c>
    </row>
    <row r="108" spans="1:25" s="25" customFormat="1">
      <c r="A108"/>
      <c r="B108" s="6" t="s">
        <v>311</v>
      </c>
      <c r="C108" s="6">
        <v>28</v>
      </c>
      <c r="D108" s="6"/>
      <c r="E108" s="6" t="s">
        <v>39</v>
      </c>
      <c r="F108" s="6" t="s">
        <v>266</v>
      </c>
      <c r="G108" s="6" t="s">
        <v>191</v>
      </c>
      <c r="H108" s="6" t="s">
        <v>192</v>
      </c>
      <c r="I108" s="6">
        <v>2</v>
      </c>
      <c r="J108" s="6" t="s">
        <v>307</v>
      </c>
      <c r="K108" s="6"/>
      <c r="L108" s="6"/>
      <c r="M108" s="6"/>
      <c r="N108" s="7">
        <v>43858</v>
      </c>
      <c r="O108" s="6" t="s">
        <v>40</v>
      </c>
      <c r="P108" s="6" t="s">
        <v>41</v>
      </c>
      <c r="Q108" s="6" t="s">
        <v>42</v>
      </c>
      <c r="R108" s="2"/>
      <c r="S108" t="str">
        <f t="shared" si="3"/>
        <v xml:space="preserve"> </v>
      </c>
      <c r="T108" t="str">
        <f t="shared" si="4"/>
        <v xml:space="preserve"> </v>
      </c>
      <c r="U108"/>
      <c r="V108"/>
      <c r="W108" t="s">
        <v>48</v>
      </c>
      <c r="X108" s="8">
        <v>251.9</v>
      </c>
      <c r="Y108" s="8">
        <f t="shared" si="5"/>
        <v>0</v>
      </c>
    </row>
    <row r="109" spans="1:25" s="25" customFormat="1">
      <c r="A109"/>
      <c r="B109" s="6" t="s">
        <v>346</v>
      </c>
      <c r="C109" s="6">
        <v>283</v>
      </c>
      <c r="D109" s="6"/>
      <c r="E109" s="6" t="s">
        <v>46</v>
      </c>
      <c r="F109" s="6" t="s">
        <v>252</v>
      </c>
      <c r="G109" s="6" t="s">
        <v>191</v>
      </c>
      <c r="H109" s="6" t="s">
        <v>192</v>
      </c>
      <c r="I109" s="6">
        <v>2</v>
      </c>
      <c r="J109" s="6" t="s">
        <v>256</v>
      </c>
      <c r="K109" s="6"/>
      <c r="L109" s="6"/>
      <c r="M109" s="6"/>
      <c r="N109" s="7">
        <v>43858</v>
      </c>
      <c r="O109" s="6" t="s">
        <v>40</v>
      </c>
      <c r="P109" s="6" t="s">
        <v>41</v>
      </c>
      <c r="Q109" s="6" t="s">
        <v>42</v>
      </c>
      <c r="R109" s="2"/>
      <c r="S109" t="str">
        <f t="shared" si="3"/>
        <v xml:space="preserve"> </v>
      </c>
      <c r="T109" t="str">
        <f t="shared" si="4"/>
        <v xml:space="preserve"> </v>
      </c>
      <c r="U109"/>
      <c r="V109"/>
      <c r="W109" t="s">
        <v>48</v>
      </c>
      <c r="X109" s="8">
        <v>251.9</v>
      </c>
      <c r="Y109" s="8">
        <f t="shared" si="5"/>
        <v>0</v>
      </c>
    </row>
    <row r="110" spans="1:25" s="25" customFormat="1">
      <c r="A110"/>
      <c r="B110" s="6" t="s">
        <v>210</v>
      </c>
      <c r="C110" s="6">
        <v>1079</v>
      </c>
      <c r="D110" s="6"/>
      <c r="E110" s="6" t="s">
        <v>39</v>
      </c>
      <c r="F110" s="6" t="s">
        <v>211</v>
      </c>
      <c r="G110" s="6" t="s">
        <v>191</v>
      </c>
      <c r="H110" s="6" t="s">
        <v>192</v>
      </c>
      <c r="I110" s="6">
        <v>8</v>
      </c>
      <c r="J110" s="6" t="s">
        <v>212</v>
      </c>
      <c r="K110" s="6"/>
      <c r="L110" s="6" t="s">
        <v>213</v>
      </c>
      <c r="M110" s="6"/>
      <c r="N110" s="7">
        <v>43851</v>
      </c>
      <c r="O110" s="6" t="s">
        <v>40</v>
      </c>
      <c r="P110" s="6" t="s">
        <v>41</v>
      </c>
      <c r="Q110" s="6" t="s">
        <v>165</v>
      </c>
      <c r="R110" s="2"/>
      <c r="S110" t="str">
        <f t="shared" si="3"/>
        <v xml:space="preserve"> </v>
      </c>
      <c r="T110" t="str">
        <f t="shared" si="4"/>
        <v xml:space="preserve"> </v>
      </c>
      <c r="U110"/>
      <c r="V110"/>
      <c r="W110" t="s">
        <v>47</v>
      </c>
      <c r="X110" s="8">
        <v>1007.6</v>
      </c>
      <c r="Y110" s="8">
        <f t="shared" si="5"/>
        <v>0</v>
      </c>
    </row>
    <row r="111" spans="1:25" s="30" customFormat="1">
      <c r="A111"/>
      <c r="B111" s="6" t="s">
        <v>347</v>
      </c>
      <c r="C111" s="6">
        <v>1079</v>
      </c>
      <c r="D111" s="6"/>
      <c r="E111" s="6" t="s">
        <v>39</v>
      </c>
      <c r="F111" s="6" t="s">
        <v>211</v>
      </c>
      <c r="G111" s="6" t="s">
        <v>191</v>
      </c>
      <c r="H111" s="6" t="s">
        <v>192</v>
      </c>
      <c r="I111" s="6">
        <v>4</v>
      </c>
      <c r="J111" s="6" t="s">
        <v>212</v>
      </c>
      <c r="K111" s="6"/>
      <c r="L111" s="6" t="s">
        <v>213</v>
      </c>
      <c r="M111" s="6"/>
      <c r="N111" s="7">
        <v>43851</v>
      </c>
      <c r="O111" s="6" t="s">
        <v>40</v>
      </c>
      <c r="P111" s="6" t="s">
        <v>41</v>
      </c>
      <c r="Q111" s="6" t="s">
        <v>165</v>
      </c>
      <c r="R111" s="2"/>
      <c r="S111" t="str">
        <f t="shared" si="3"/>
        <v xml:space="preserve"> </v>
      </c>
      <c r="T111" t="str">
        <f t="shared" si="4"/>
        <v xml:space="preserve"> </v>
      </c>
      <c r="U111"/>
      <c r="V111"/>
      <c r="W111" t="s">
        <v>47</v>
      </c>
      <c r="X111" s="8">
        <v>503.8</v>
      </c>
      <c r="Y111" s="8">
        <f t="shared" si="5"/>
        <v>0</v>
      </c>
    </row>
    <row r="112" spans="1:25" s="30" customFormat="1">
      <c r="A112"/>
      <c r="B112" s="6" t="s">
        <v>348</v>
      </c>
      <c r="C112" s="6">
        <v>1079</v>
      </c>
      <c r="D112" s="6"/>
      <c r="E112" s="6" t="s">
        <v>39</v>
      </c>
      <c r="F112" s="6" t="s">
        <v>211</v>
      </c>
      <c r="G112" s="6" t="s">
        <v>191</v>
      </c>
      <c r="H112" s="6" t="s">
        <v>192</v>
      </c>
      <c r="I112" s="6">
        <v>6</v>
      </c>
      <c r="J112" s="6" t="s">
        <v>212</v>
      </c>
      <c r="K112" s="6"/>
      <c r="L112" s="6" t="s">
        <v>213</v>
      </c>
      <c r="M112" s="6"/>
      <c r="N112" s="7">
        <v>43851</v>
      </c>
      <c r="O112" s="6" t="s">
        <v>40</v>
      </c>
      <c r="P112" s="6" t="s">
        <v>41</v>
      </c>
      <c r="Q112" s="6" t="s">
        <v>165</v>
      </c>
      <c r="R112" s="2"/>
      <c r="S112" t="str">
        <f t="shared" si="3"/>
        <v xml:space="preserve"> </v>
      </c>
      <c r="T112" t="str">
        <f t="shared" si="4"/>
        <v xml:space="preserve"> </v>
      </c>
      <c r="U112"/>
      <c r="V112"/>
      <c r="W112" t="s">
        <v>47</v>
      </c>
      <c r="X112" s="8">
        <v>755.7</v>
      </c>
      <c r="Y112" s="8">
        <f t="shared" si="5"/>
        <v>0</v>
      </c>
    </row>
    <row r="113" spans="2:25">
      <c r="B113" s="6" t="s">
        <v>349</v>
      </c>
      <c r="C113" s="6">
        <v>1079</v>
      </c>
      <c r="D113" s="6"/>
      <c r="E113" s="6" t="s">
        <v>39</v>
      </c>
      <c r="F113" s="6" t="s">
        <v>211</v>
      </c>
      <c r="G113" s="6" t="s">
        <v>191</v>
      </c>
      <c r="H113" s="6" t="s">
        <v>192</v>
      </c>
      <c r="I113" s="6">
        <v>6</v>
      </c>
      <c r="J113" s="6" t="s">
        <v>212</v>
      </c>
      <c r="K113" s="6"/>
      <c r="L113" s="6" t="s">
        <v>213</v>
      </c>
      <c r="M113" s="6"/>
      <c r="N113" s="7">
        <v>43851</v>
      </c>
      <c r="O113" s="6" t="s">
        <v>40</v>
      </c>
      <c r="P113" s="6" t="s">
        <v>41</v>
      </c>
      <c r="Q113" s="6" t="s">
        <v>165</v>
      </c>
      <c r="S113" t="str">
        <f t="shared" si="3"/>
        <v xml:space="preserve"> </v>
      </c>
      <c r="T113" t="str">
        <f t="shared" si="4"/>
        <v xml:space="preserve"> </v>
      </c>
      <c r="W113" t="s">
        <v>47</v>
      </c>
      <c r="X113" s="8">
        <v>755.7</v>
      </c>
      <c r="Y113" s="8">
        <f t="shared" si="5"/>
        <v>0</v>
      </c>
    </row>
    <row r="114" spans="2:25">
      <c r="B114" s="6" t="s">
        <v>366</v>
      </c>
      <c r="C114" s="6">
        <v>1079</v>
      </c>
      <c r="D114" s="6"/>
      <c r="E114" s="6" t="s">
        <v>39</v>
      </c>
      <c r="F114" s="6" t="s">
        <v>211</v>
      </c>
      <c r="G114" s="6" t="s">
        <v>191</v>
      </c>
      <c r="H114" s="6" t="s">
        <v>192</v>
      </c>
      <c r="I114" s="6">
        <v>6</v>
      </c>
      <c r="J114" s="6" t="s">
        <v>212</v>
      </c>
      <c r="K114" s="6"/>
      <c r="L114" s="6" t="s">
        <v>213</v>
      </c>
      <c r="M114" s="6"/>
      <c r="N114" s="7">
        <v>43851</v>
      </c>
      <c r="O114" s="6" t="s">
        <v>40</v>
      </c>
      <c r="P114" s="6" t="s">
        <v>41</v>
      </c>
      <c r="Q114" s="6" t="s">
        <v>165</v>
      </c>
      <c r="S114" t="str">
        <f t="shared" si="3"/>
        <v xml:space="preserve"> </v>
      </c>
      <c r="T114" t="str">
        <f t="shared" si="4"/>
        <v xml:space="preserve"> </v>
      </c>
      <c r="W114" t="s">
        <v>47</v>
      </c>
      <c r="X114" s="8">
        <v>755.7</v>
      </c>
      <c r="Y114" s="8">
        <f t="shared" si="5"/>
        <v>0</v>
      </c>
    </row>
    <row r="115" spans="2:25">
      <c r="B115" s="6" t="s">
        <v>367</v>
      </c>
      <c r="C115" s="6">
        <v>1079</v>
      </c>
      <c r="D115" s="6"/>
      <c r="E115" s="6" t="s">
        <v>39</v>
      </c>
      <c r="F115" s="6" t="s">
        <v>211</v>
      </c>
      <c r="G115" s="6" t="s">
        <v>191</v>
      </c>
      <c r="H115" s="6" t="s">
        <v>192</v>
      </c>
      <c r="I115" s="6">
        <v>6</v>
      </c>
      <c r="J115" s="6" t="s">
        <v>212</v>
      </c>
      <c r="K115" s="6"/>
      <c r="L115" s="6" t="s">
        <v>213</v>
      </c>
      <c r="M115" s="6"/>
      <c r="N115" s="7">
        <v>43851</v>
      </c>
      <c r="O115" s="6" t="s">
        <v>40</v>
      </c>
      <c r="P115" s="6" t="s">
        <v>41</v>
      </c>
      <c r="Q115" s="6" t="s">
        <v>165</v>
      </c>
      <c r="S115" t="str">
        <f t="shared" si="3"/>
        <v xml:space="preserve"> </v>
      </c>
      <c r="T115" t="str">
        <f t="shared" si="4"/>
        <v xml:space="preserve"> </v>
      </c>
      <c r="W115" t="s">
        <v>47</v>
      </c>
      <c r="X115" s="8">
        <v>755.7</v>
      </c>
      <c r="Y115" s="8">
        <f t="shared" si="5"/>
        <v>0</v>
      </c>
    </row>
    <row r="116" spans="2:25">
      <c r="B116" s="6" t="s">
        <v>368</v>
      </c>
      <c r="C116" s="6">
        <v>1079</v>
      </c>
      <c r="D116" s="6"/>
      <c r="E116" s="6" t="s">
        <v>39</v>
      </c>
      <c r="F116" s="6" t="s">
        <v>211</v>
      </c>
      <c r="G116" s="6" t="s">
        <v>191</v>
      </c>
      <c r="H116" s="6" t="s">
        <v>192</v>
      </c>
      <c r="I116" s="6">
        <v>6</v>
      </c>
      <c r="J116" s="6" t="s">
        <v>212</v>
      </c>
      <c r="K116" s="6"/>
      <c r="L116" s="6" t="s">
        <v>213</v>
      </c>
      <c r="M116" s="6"/>
      <c r="N116" s="7">
        <v>43851</v>
      </c>
      <c r="O116" s="6" t="s">
        <v>40</v>
      </c>
      <c r="P116" s="6" t="s">
        <v>41</v>
      </c>
      <c r="Q116" s="6" t="s">
        <v>165</v>
      </c>
      <c r="S116" t="str">
        <f t="shared" si="3"/>
        <v xml:space="preserve"> </v>
      </c>
      <c r="T116" t="str">
        <f t="shared" si="4"/>
        <v xml:space="preserve"> </v>
      </c>
      <c r="W116" t="s">
        <v>47</v>
      </c>
      <c r="X116" s="8">
        <v>755.7</v>
      </c>
      <c r="Y116" s="8">
        <f t="shared" si="5"/>
        <v>0</v>
      </c>
    </row>
    <row r="117" spans="2:25">
      <c r="B117" s="6" t="s">
        <v>369</v>
      </c>
      <c r="C117" s="6">
        <v>1079</v>
      </c>
      <c r="D117" s="6"/>
      <c r="E117" s="6" t="s">
        <v>39</v>
      </c>
      <c r="F117" s="6" t="s">
        <v>211</v>
      </c>
      <c r="G117" s="6" t="s">
        <v>191</v>
      </c>
      <c r="H117" s="6" t="s">
        <v>192</v>
      </c>
      <c r="I117" s="6">
        <v>6</v>
      </c>
      <c r="J117" s="6" t="s">
        <v>212</v>
      </c>
      <c r="K117" s="6"/>
      <c r="L117" s="6" t="s">
        <v>213</v>
      </c>
      <c r="M117" s="6"/>
      <c r="N117" s="7">
        <v>43851</v>
      </c>
      <c r="O117" s="6" t="s">
        <v>40</v>
      </c>
      <c r="P117" s="6" t="s">
        <v>41</v>
      </c>
      <c r="Q117" s="6" t="s">
        <v>165</v>
      </c>
      <c r="S117" t="str">
        <f t="shared" si="3"/>
        <v xml:space="preserve"> </v>
      </c>
      <c r="T117" t="str">
        <f t="shared" si="4"/>
        <v xml:space="preserve"> </v>
      </c>
      <c r="W117" t="s">
        <v>47</v>
      </c>
      <c r="X117" s="8">
        <v>755.7</v>
      </c>
      <c r="Y117" s="8">
        <f t="shared" si="5"/>
        <v>0</v>
      </c>
    </row>
    <row r="118" spans="2:25">
      <c r="B118" s="6" t="s">
        <v>370</v>
      </c>
      <c r="C118" s="6">
        <v>1079</v>
      </c>
      <c r="D118" s="6"/>
      <c r="E118" s="6" t="s">
        <v>39</v>
      </c>
      <c r="F118" s="6" t="s">
        <v>211</v>
      </c>
      <c r="G118" s="6" t="s">
        <v>191</v>
      </c>
      <c r="H118" s="6" t="s">
        <v>192</v>
      </c>
      <c r="I118" s="6">
        <v>6</v>
      </c>
      <c r="J118" s="6" t="s">
        <v>212</v>
      </c>
      <c r="K118" s="6"/>
      <c r="L118" s="6" t="s">
        <v>213</v>
      </c>
      <c r="M118" s="6"/>
      <c r="N118" s="7">
        <v>43851</v>
      </c>
      <c r="O118" s="6" t="s">
        <v>40</v>
      </c>
      <c r="P118" s="6" t="s">
        <v>41</v>
      </c>
      <c r="Q118" s="6" t="s">
        <v>165</v>
      </c>
      <c r="S118" t="str">
        <f t="shared" si="3"/>
        <v xml:space="preserve"> </v>
      </c>
      <c r="T118" t="str">
        <f t="shared" si="4"/>
        <v xml:space="preserve"> </v>
      </c>
      <c r="W118" t="s">
        <v>47</v>
      </c>
      <c r="X118" s="8">
        <v>755.7</v>
      </c>
      <c r="Y118" s="8">
        <f t="shared" si="5"/>
        <v>0</v>
      </c>
    </row>
    <row r="119" spans="2:25">
      <c r="B119" s="6" t="s">
        <v>371</v>
      </c>
      <c r="C119" s="6">
        <v>1079</v>
      </c>
      <c r="D119" s="6"/>
      <c r="E119" s="6" t="s">
        <v>39</v>
      </c>
      <c r="F119" s="6" t="s">
        <v>211</v>
      </c>
      <c r="G119" s="6" t="s">
        <v>191</v>
      </c>
      <c r="H119" s="6" t="s">
        <v>192</v>
      </c>
      <c r="I119" s="6">
        <v>6</v>
      </c>
      <c r="J119" s="6" t="s">
        <v>212</v>
      </c>
      <c r="K119" s="6"/>
      <c r="L119" s="6" t="s">
        <v>213</v>
      </c>
      <c r="M119" s="6"/>
      <c r="N119" s="7">
        <v>43851</v>
      </c>
      <c r="O119" s="6" t="s">
        <v>40</v>
      </c>
      <c r="P119" s="6" t="s">
        <v>41</v>
      </c>
      <c r="Q119" s="6" t="s">
        <v>165</v>
      </c>
      <c r="S119" t="str">
        <f t="shared" si="3"/>
        <v xml:space="preserve"> </v>
      </c>
      <c r="T119" t="str">
        <f t="shared" si="4"/>
        <v xml:space="preserve"> </v>
      </c>
      <c r="W119" t="s">
        <v>47</v>
      </c>
      <c r="X119" s="8">
        <v>755.7</v>
      </c>
      <c r="Y119" s="8">
        <f t="shared" si="5"/>
        <v>0</v>
      </c>
    </row>
    <row r="120" spans="2:25">
      <c r="B120" s="6" t="s">
        <v>372</v>
      </c>
      <c r="C120" s="6">
        <v>1079</v>
      </c>
      <c r="D120" s="6"/>
      <c r="E120" s="6" t="s">
        <v>39</v>
      </c>
      <c r="F120" s="6" t="s">
        <v>211</v>
      </c>
      <c r="G120" s="6" t="s">
        <v>191</v>
      </c>
      <c r="H120" s="6" t="s">
        <v>192</v>
      </c>
      <c r="I120" s="6">
        <v>6</v>
      </c>
      <c r="J120" s="6" t="s">
        <v>212</v>
      </c>
      <c r="K120" s="6"/>
      <c r="L120" s="6" t="s">
        <v>213</v>
      </c>
      <c r="M120" s="6"/>
      <c r="N120" s="7">
        <v>43851</v>
      </c>
      <c r="O120" s="6" t="s">
        <v>40</v>
      </c>
      <c r="P120" s="6" t="s">
        <v>41</v>
      </c>
      <c r="Q120" s="6" t="s">
        <v>165</v>
      </c>
      <c r="S120" t="str">
        <f t="shared" si="3"/>
        <v xml:space="preserve"> </v>
      </c>
      <c r="T120" t="str">
        <f t="shared" si="4"/>
        <v xml:space="preserve"> </v>
      </c>
      <c r="W120" t="s">
        <v>47</v>
      </c>
      <c r="X120" s="8">
        <v>755.7</v>
      </c>
      <c r="Y120" s="8">
        <f t="shared" si="5"/>
        <v>0</v>
      </c>
    </row>
    <row r="121" spans="2:25">
      <c r="B121" s="6" t="s">
        <v>373</v>
      </c>
      <c r="C121" s="6">
        <v>1079</v>
      </c>
      <c r="D121" s="6"/>
      <c r="E121" s="6" t="s">
        <v>39</v>
      </c>
      <c r="F121" s="6" t="s">
        <v>211</v>
      </c>
      <c r="G121" s="6" t="s">
        <v>191</v>
      </c>
      <c r="H121" s="6" t="s">
        <v>192</v>
      </c>
      <c r="I121" s="6">
        <v>6</v>
      </c>
      <c r="J121" s="6" t="s">
        <v>212</v>
      </c>
      <c r="K121" s="6"/>
      <c r="L121" s="6" t="s">
        <v>213</v>
      </c>
      <c r="M121" s="6"/>
      <c r="N121" s="7">
        <v>43851</v>
      </c>
      <c r="O121" s="6" t="s">
        <v>40</v>
      </c>
      <c r="P121" s="6" t="s">
        <v>41</v>
      </c>
      <c r="Q121" s="6" t="s">
        <v>165</v>
      </c>
      <c r="S121" t="str">
        <f t="shared" si="3"/>
        <v xml:space="preserve"> </v>
      </c>
      <c r="T121" t="str">
        <f t="shared" si="4"/>
        <v xml:space="preserve"> </v>
      </c>
      <c r="W121" t="s">
        <v>47</v>
      </c>
      <c r="X121" s="8">
        <v>755.7</v>
      </c>
      <c r="Y121" s="8">
        <f t="shared" si="5"/>
        <v>0</v>
      </c>
    </row>
    <row r="122" spans="2:25">
      <c r="B122" s="6" t="s">
        <v>440</v>
      </c>
      <c r="C122" s="6">
        <v>1226</v>
      </c>
      <c r="D122" s="6"/>
      <c r="E122" s="6" t="s">
        <v>45</v>
      </c>
      <c r="F122" s="6" t="s">
        <v>441</v>
      </c>
      <c r="G122" s="6" t="s">
        <v>437</v>
      </c>
      <c r="H122" s="6" t="s">
        <v>438</v>
      </c>
      <c r="I122" s="6">
        <v>6</v>
      </c>
      <c r="J122" s="6" t="s">
        <v>442</v>
      </c>
      <c r="K122" s="6"/>
      <c r="L122" s="6" t="s">
        <v>443</v>
      </c>
      <c r="M122" s="6"/>
      <c r="N122" s="7">
        <v>43858</v>
      </c>
      <c r="O122" s="6" t="s">
        <v>40</v>
      </c>
      <c r="P122" s="6" t="s">
        <v>41</v>
      </c>
      <c r="Q122" s="6" t="s">
        <v>165</v>
      </c>
      <c r="S122" t="str">
        <f t="shared" si="3"/>
        <v xml:space="preserve"> </v>
      </c>
      <c r="T122" t="str">
        <f t="shared" si="4"/>
        <v xml:space="preserve"> </v>
      </c>
      <c r="W122" t="s">
        <v>47</v>
      </c>
      <c r="X122" s="8">
        <v>755.7</v>
      </c>
      <c r="Y122" s="8">
        <f t="shared" si="5"/>
        <v>0</v>
      </c>
    </row>
    <row r="123" spans="2:25">
      <c r="B123" s="6" t="s">
        <v>467</v>
      </c>
      <c r="C123" s="6"/>
      <c r="D123" s="6"/>
      <c r="E123" s="6" t="s">
        <v>49</v>
      </c>
      <c r="F123" s="6" t="s">
        <v>468</v>
      </c>
      <c r="G123" s="6" t="s">
        <v>437</v>
      </c>
      <c r="H123" s="6" t="s">
        <v>438</v>
      </c>
      <c r="I123" s="6">
        <v>10</v>
      </c>
      <c r="J123" s="6" t="s">
        <v>469</v>
      </c>
      <c r="K123" s="6"/>
      <c r="L123" s="6" t="s">
        <v>470</v>
      </c>
      <c r="M123" s="6"/>
      <c r="N123" s="7">
        <v>43859</v>
      </c>
      <c r="O123" s="6" t="s">
        <v>40</v>
      </c>
      <c r="P123" s="6" t="s">
        <v>41</v>
      </c>
      <c r="Q123" s="6" t="s">
        <v>165</v>
      </c>
      <c r="S123" t="str">
        <f t="shared" si="3"/>
        <v xml:space="preserve"> </v>
      </c>
      <c r="T123" t="str">
        <f t="shared" si="4"/>
        <v xml:space="preserve"> </v>
      </c>
      <c r="W123" t="s">
        <v>47</v>
      </c>
      <c r="X123" s="8">
        <v>999.6</v>
      </c>
      <c r="Y123" s="8">
        <f t="shared" si="5"/>
        <v>0</v>
      </c>
    </row>
    <row r="124" spans="2:25">
      <c r="B124" s="6" t="s">
        <v>471</v>
      </c>
      <c r="C124" s="6"/>
      <c r="D124" s="6"/>
      <c r="E124" s="6" t="s">
        <v>49</v>
      </c>
      <c r="F124" s="6" t="s">
        <v>468</v>
      </c>
      <c r="G124" s="6" t="s">
        <v>437</v>
      </c>
      <c r="H124" s="6" t="s">
        <v>438</v>
      </c>
      <c r="I124" s="6">
        <v>13</v>
      </c>
      <c r="J124" s="6" t="s">
        <v>469</v>
      </c>
      <c r="K124" s="6"/>
      <c r="L124" s="6" t="s">
        <v>470</v>
      </c>
      <c r="M124" s="6"/>
      <c r="N124" s="7">
        <v>43859</v>
      </c>
      <c r="O124" s="6" t="s">
        <v>40</v>
      </c>
      <c r="P124" s="6" t="s">
        <v>41</v>
      </c>
      <c r="Q124" s="6" t="s">
        <v>165</v>
      </c>
      <c r="S124" t="str">
        <f t="shared" si="3"/>
        <v xml:space="preserve"> </v>
      </c>
      <c r="T124" t="str">
        <f t="shared" si="4"/>
        <v xml:space="preserve"> </v>
      </c>
      <c r="W124" t="s">
        <v>43</v>
      </c>
      <c r="X124" s="8">
        <v>1299.48</v>
      </c>
      <c r="Y124" s="8">
        <f t="shared" si="5"/>
        <v>0</v>
      </c>
    </row>
    <row r="125" spans="2:25">
      <c r="B125" s="6" t="s">
        <v>472</v>
      </c>
      <c r="C125" s="6"/>
      <c r="D125" s="6"/>
      <c r="E125" s="6" t="s">
        <v>49</v>
      </c>
      <c r="F125" s="6" t="s">
        <v>468</v>
      </c>
      <c r="G125" s="6" t="s">
        <v>437</v>
      </c>
      <c r="H125" s="6" t="s">
        <v>438</v>
      </c>
      <c r="I125" s="6">
        <v>18</v>
      </c>
      <c r="J125" s="6" t="s">
        <v>469</v>
      </c>
      <c r="K125" s="6"/>
      <c r="L125" s="6" t="s">
        <v>470</v>
      </c>
      <c r="M125" s="6"/>
      <c r="N125" s="7">
        <v>43859</v>
      </c>
      <c r="O125" s="6" t="s">
        <v>40</v>
      </c>
      <c r="P125" s="6" t="s">
        <v>41</v>
      </c>
      <c r="Q125" s="6" t="s">
        <v>165</v>
      </c>
      <c r="S125" t="str">
        <f t="shared" si="3"/>
        <v xml:space="preserve"> </v>
      </c>
      <c r="T125" t="str">
        <f t="shared" si="4"/>
        <v xml:space="preserve"> </v>
      </c>
      <c r="W125" t="s">
        <v>43</v>
      </c>
      <c r="X125" s="8">
        <v>1799.28</v>
      </c>
      <c r="Y125" s="8">
        <f t="shared" si="5"/>
        <v>0</v>
      </c>
    </row>
    <row r="126" spans="2:25">
      <c r="B126" s="6" t="s">
        <v>374</v>
      </c>
      <c r="C126" s="6">
        <v>50</v>
      </c>
      <c r="D126" s="6"/>
      <c r="E126" s="6" t="s">
        <v>49</v>
      </c>
      <c r="F126" s="6" t="s">
        <v>208</v>
      </c>
      <c r="G126" s="6" t="s">
        <v>191</v>
      </c>
      <c r="H126" s="6" t="s">
        <v>192</v>
      </c>
      <c r="I126" s="6">
        <v>1</v>
      </c>
      <c r="J126" s="6" t="s">
        <v>209</v>
      </c>
      <c r="K126" s="6"/>
      <c r="L126" s="6"/>
      <c r="M126" s="6"/>
      <c r="N126" s="7">
        <v>43859</v>
      </c>
      <c r="O126" s="6" t="s">
        <v>40</v>
      </c>
      <c r="P126" s="6" t="s">
        <v>41</v>
      </c>
      <c r="Q126" s="6" t="s">
        <v>111</v>
      </c>
      <c r="S126" t="str">
        <f t="shared" si="3"/>
        <v xml:space="preserve"> </v>
      </c>
      <c r="T126" t="str">
        <f t="shared" si="4"/>
        <v xml:space="preserve"> </v>
      </c>
      <c r="W126" t="s">
        <v>48</v>
      </c>
      <c r="X126" s="8">
        <v>125.95</v>
      </c>
      <c r="Y126" s="8">
        <f t="shared" si="5"/>
        <v>0</v>
      </c>
    </row>
    <row r="127" spans="2:25">
      <c r="B127" s="6" t="s">
        <v>375</v>
      </c>
      <c r="C127" s="6">
        <v>50</v>
      </c>
      <c r="D127" s="6"/>
      <c r="E127" s="6" t="s">
        <v>49</v>
      </c>
      <c r="F127" s="6" t="s">
        <v>208</v>
      </c>
      <c r="G127" s="6" t="s">
        <v>191</v>
      </c>
      <c r="H127" s="6" t="s">
        <v>192</v>
      </c>
      <c r="I127" s="6">
        <v>1</v>
      </c>
      <c r="J127" s="6" t="s">
        <v>209</v>
      </c>
      <c r="K127" s="6"/>
      <c r="L127" s="6"/>
      <c r="M127" s="6"/>
      <c r="N127" s="7">
        <v>43859</v>
      </c>
      <c r="O127" s="6" t="s">
        <v>40</v>
      </c>
      <c r="P127" s="6" t="s">
        <v>41</v>
      </c>
      <c r="Q127" s="6" t="s">
        <v>111</v>
      </c>
      <c r="S127" t="str">
        <f t="shared" si="3"/>
        <v xml:space="preserve"> </v>
      </c>
      <c r="T127" t="str">
        <f t="shared" si="4"/>
        <v xml:space="preserve"> </v>
      </c>
      <c r="W127" t="s">
        <v>48</v>
      </c>
      <c r="X127" s="8">
        <v>125.95</v>
      </c>
      <c r="Y127" s="8">
        <f t="shared" si="5"/>
        <v>0</v>
      </c>
    </row>
    <row r="128" spans="2:25">
      <c r="B128" s="6" t="s">
        <v>376</v>
      </c>
      <c r="C128" s="6">
        <v>50</v>
      </c>
      <c r="D128" s="6"/>
      <c r="E128" s="6" t="s">
        <v>49</v>
      </c>
      <c r="F128" s="6" t="s">
        <v>208</v>
      </c>
      <c r="G128" s="6" t="s">
        <v>191</v>
      </c>
      <c r="H128" s="6" t="s">
        <v>192</v>
      </c>
      <c r="I128" s="6">
        <v>1</v>
      </c>
      <c r="J128" s="6" t="s">
        <v>209</v>
      </c>
      <c r="K128" s="6"/>
      <c r="L128" s="6"/>
      <c r="M128" s="6"/>
      <c r="N128" s="7">
        <v>43859</v>
      </c>
      <c r="O128" s="6" t="s">
        <v>40</v>
      </c>
      <c r="P128" s="6" t="s">
        <v>41</v>
      </c>
      <c r="Q128" s="6" t="s">
        <v>111</v>
      </c>
      <c r="S128" t="str">
        <f t="shared" si="3"/>
        <v xml:space="preserve"> </v>
      </c>
      <c r="T128" t="str">
        <f t="shared" si="4"/>
        <v xml:space="preserve"> </v>
      </c>
      <c r="W128" t="s">
        <v>48</v>
      </c>
      <c r="X128" s="8">
        <v>125.95</v>
      </c>
      <c r="Y128" s="8">
        <f t="shared" si="5"/>
        <v>0</v>
      </c>
    </row>
    <row r="129" spans="2:25">
      <c r="B129" s="6" t="s">
        <v>377</v>
      </c>
      <c r="C129" s="6">
        <v>50</v>
      </c>
      <c r="D129" s="6"/>
      <c r="E129" s="6" t="s">
        <v>49</v>
      </c>
      <c r="F129" s="6" t="s">
        <v>208</v>
      </c>
      <c r="G129" s="6" t="s">
        <v>191</v>
      </c>
      <c r="H129" s="6" t="s">
        <v>192</v>
      </c>
      <c r="I129" s="6">
        <v>1</v>
      </c>
      <c r="J129" s="6" t="s">
        <v>209</v>
      </c>
      <c r="K129" s="6"/>
      <c r="L129" s="6"/>
      <c r="M129" s="6"/>
      <c r="N129" s="7">
        <v>43859</v>
      </c>
      <c r="O129" s="6" t="s">
        <v>40</v>
      </c>
      <c r="P129" s="6" t="s">
        <v>41</v>
      </c>
      <c r="Q129" s="6" t="s">
        <v>111</v>
      </c>
      <c r="S129" t="str">
        <f t="shared" si="3"/>
        <v xml:space="preserve"> </v>
      </c>
      <c r="T129" t="str">
        <f t="shared" si="4"/>
        <v xml:space="preserve"> </v>
      </c>
      <c r="W129" t="s">
        <v>48</v>
      </c>
      <c r="X129" s="8">
        <v>125.95</v>
      </c>
      <c r="Y129" s="8">
        <f t="shared" si="5"/>
        <v>0</v>
      </c>
    </row>
    <row r="130" spans="2:25">
      <c r="B130" s="6" t="s">
        <v>378</v>
      </c>
      <c r="C130" s="6">
        <v>50</v>
      </c>
      <c r="D130" s="6"/>
      <c r="E130" s="6" t="s">
        <v>49</v>
      </c>
      <c r="F130" s="6" t="s">
        <v>208</v>
      </c>
      <c r="G130" s="6" t="s">
        <v>191</v>
      </c>
      <c r="H130" s="6" t="s">
        <v>192</v>
      </c>
      <c r="I130" s="6">
        <v>1</v>
      </c>
      <c r="J130" s="6" t="s">
        <v>209</v>
      </c>
      <c r="K130" s="6"/>
      <c r="L130" s="6"/>
      <c r="M130" s="6"/>
      <c r="N130" s="7">
        <v>43859</v>
      </c>
      <c r="O130" s="6" t="s">
        <v>40</v>
      </c>
      <c r="P130" s="6" t="s">
        <v>41</v>
      </c>
      <c r="Q130" s="6" t="s">
        <v>111</v>
      </c>
      <c r="S130" t="str">
        <f t="shared" si="3"/>
        <v xml:space="preserve"> </v>
      </c>
      <c r="T130" t="str">
        <f t="shared" si="4"/>
        <v xml:space="preserve"> </v>
      </c>
      <c r="W130" t="s">
        <v>48</v>
      </c>
      <c r="X130" s="8">
        <v>125.95</v>
      </c>
      <c r="Y130" s="8">
        <f t="shared" si="5"/>
        <v>0</v>
      </c>
    </row>
    <row r="131" spans="2:25">
      <c r="B131" s="6" t="s">
        <v>379</v>
      </c>
      <c r="C131" s="6">
        <v>50</v>
      </c>
      <c r="D131" s="6"/>
      <c r="E131" s="6" t="s">
        <v>49</v>
      </c>
      <c r="F131" s="6" t="s">
        <v>208</v>
      </c>
      <c r="G131" s="6" t="s">
        <v>191</v>
      </c>
      <c r="H131" s="6" t="s">
        <v>192</v>
      </c>
      <c r="I131" s="6">
        <v>1</v>
      </c>
      <c r="J131" s="6" t="s">
        <v>209</v>
      </c>
      <c r="K131" s="6"/>
      <c r="L131" s="6"/>
      <c r="M131" s="6"/>
      <c r="N131" s="7">
        <v>43859</v>
      </c>
      <c r="O131" s="6" t="s">
        <v>40</v>
      </c>
      <c r="P131" s="6" t="s">
        <v>41</v>
      </c>
      <c r="Q131" s="6" t="s">
        <v>111</v>
      </c>
      <c r="S131" t="str">
        <f t="shared" ref="S131:S194" si="6">IF(ISBLANK(R131)," ",I131)</f>
        <v xml:space="preserve"> </v>
      </c>
      <c r="T131" t="str">
        <f t="shared" ref="T131:T194" si="7">IF(ISBLANK(R131)," ",IF(R131&gt;=92%,I131," "))</f>
        <v xml:space="preserve"> </v>
      </c>
      <c r="W131" t="s">
        <v>48</v>
      </c>
      <c r="X131" s="8">
        <v>125.95</v>
      </c>
      <c r="Y131" s="8">
        <f t="shared" ref="Y131:Y194" si="8">IF(ISBLANK(R131),0,IF(R131&gt;=92%,0,X131*0.1))</f>
        <v>0</v>
      </c>
    </row>
    <row r="132" spans="2:25">
      <c r="B132" s="6" t="s">
        <v>380</v>
      </c>
      <c r="C132" s="6">
        <v>50</v>
      </c>
      <c r="D132" s="6"/>
      <c r="E132" s="6" t="s">
        <v>49</v>
      </c>
      <c r="F132" s="6" t="s">
        <v>208</v>
      </c>
      <c r="G132" s="6" t="s">
        <v>191</v>
      </c>
      <c r="H132" s="6" t="s">
        <v>192</v>
      </c>
      <c r="I132" s="6">
        <v>1</v>
      </c>
      <c r="J132" s="6" t="s">
        <v>209</v>
      </c>
      <c r="K132" s="6"/>
      <c r="L132" s="6"/>
      <c r="M132" s="6"/>
      <c r="N132" s="7">
        <v>43859</v>
      </c>
      <c r="O132" s="6" t="s">
        <v>40</v>
      </c>
      <c r="P132" s="6" t="s">
        <v>41</v>
      </c>
      <c r="Q132" s="6" t="s">
        <v>111</v>
      </c>
      <c r="S132" t="str">
        <f t="shared" si="6"/>
        <v xml:space="preserve"> </v>
      </c>
      <c r="T132" t="str">
        <f t="shared" si="7"/>
        <v xml:space="preserve"> </v>
      </c>
      <c r="W132" t="s">
        <v>48</v>
      </c>
      <c r="X132" s="8">
        <v>125.95</v>
      </c>
      <c r="Y132" s="8">
        <f t="shared" si="8"/>
        <v>0</v>
      </c>
    </row>
    <row r="133" spans="2:25">
      <c r="B133" s="6" t="s">
        <v>381</v>
      </c>
      <c r="C133" s="6">
        <v>50</v>
      </c>
      <c r="D133" s="6"/>
      <c r="E133" s="6" t="s">
        <v>49</v>
      </c>
      <c r="F133" s="6" t="s">
        <v>208</v>
      </c>
      <c r="G133" s="6" t="s">
        <v>191</v>
      </c>
      <c r="H133" s="6" t="s">
        <v>192</v>
      </c>
      <c r="I133" s="6">
        <v>1</v>
      </c>
      <c r="J133" s="6" t="s">
        <v>209</v>
      </c>
      <c r="K133" s="6"/>
      <c r="L133" s="6"/>
      <c r="M133" s="6"/>
      <c r="N133" s="7">
        <v>43859</v>
      </c>
      <c r="O133" s="6" t="s">
        <v>40</v>
      </c>
      <c r="P133" s="6" t="s">
        <v>41</v>
      </c>
      <c r="Q133" s="6" t="s">
        <v>111</v>
      </c>
      <c r="S133" t="str">
        <f t="shared" si="6"/>
        <v xml:space="preserve"> </v>
      </c>
      <c r="T133" t="str">
        <f t="shared" si="7"/>
        <v xml:space="preserve"> </v>
      </c>
      <c r="W133" t="s">
        <v>48</v>
      </c>
      <c r="X133" s="8">
        <v>125.95</v>
      </c>
      <c r="Y133" s="8">
        <f t="shared" si="8"/>
        <v>0</v>
      </c>
    </row>
    <row r="134" spans="2:25">
      <c r="B134" s="6" t="s">
        <v>382</v>
      </c>
      <c r="C134" s="6">
        <v>1563</v>
      </c>
      <c r="D134" s="6"/>
      <c r="E134" s="6" t="s">
        <v>46</v>
      </c>
      <c r="F134" s="6" t="s">
        <v>383</v>
      </c>
      <c r="G134" s="6" t="s">
        <v>191</v>
      </c>
      <c r="H134" s="6" t="s">
        <v>192</v>
      </c>
      <c r="I134" s="6">
        <v>1</v>
      </c>
      <c r="J134" s="6" t="s">
        <v>209</v>
      </c>
      <c r="K134" s="6"/>
      <c r="L134" s="6"/>
      <c r="M134" s="6"/>
      <c r="N134" s="7">
        <v>43859</v>
      </c>
      <c r="O134" s="6" t="s">
        <v>40</v>
      </c>
      <c r="P134" s="6" t="s">
        <v>41</v>
      </c>
      <c r="Q134" s="6" t="s">
        <v>111</v>
      </c>
      <c r="S134" t="str">
        <f t="shared" si="6"/>
        <v xml:space="preserve"> </v>
      </c>
      <c r="T134" t="str">
        <f t="shared" si="7"/>
        <v xml:space="preserve"> </v>
      </c>
      <c r="W134" t="s">
        <v>48</v>
      </c>
      <c r="X134" s="8">
        <v>125.95</v>
      </c>
      <c r="Y134" s="8">
        <f t="shared" si="8"/>
        <v>0</v>
      </c>
    </row>
    <row r="135" spans="2:25">
      <c r="B135" s="6" t="s">
        <v>384</v>
      </c>
      <c r="C135" s="6">
        <v>1495</v>
      </c>
      <c r="D135" s="6"/>
      <c r="E135" s="6" t="s">
        <v>46</v>
      </c>
      <c r="F135" s="6" t="s">
        <v>383</v>
      </c>
      <c r="G135" s="6" t="s">
        <v>191</v>
      </c>
      <c r="H135" s="6" t="s">
        <v>192</v>
      </c>
      <c r="I135" s="6">
        <v>2</v>
      </c>
      <c r="J135" s="6" t="s">
        <v>209</v>
      </c>
      <c r="K135" s="6"/>
      <c r="L135" s="6"/>
      <c r="M135" s="6"/>
      <c r="N135" s="7">
        <v>43859</v>
      </c>
      <c r="O135" s="6" t="s">
        <v>40</v>
      </c>
      <c r="P135" s="6" t="s">
        <v>41</v>
      </c>
      <c r="Q135" s="6" t="s">
        <v>111</v>
      </c>
      <c r="S135" t="str">
        <f t="shared" si="6"/>
        <v xml:space="preserve"> </v>
      </c>
      <c r="T135" t="str">
        <f t="shared" si="7"/>
        <v xml:space="preserve"> </v>
      </c>
      <c r="W135" t="s">
        <v>48</v>
      </c>
      <c r="X135" s="8">
        <v>251.9</v>
      </c>
      <c r="Y135" s="8">
        <f t="shared" si="8"/>
        <v>0</v>
      </c>
    </row>
    <row r="136" spans="2:25">
      <c r="B136" s="6" t="s">
        <v>385</v>
      </c>
      <c r="C136" s="6">
        <v>1599</v>
      </c>
      <c r="D136" s="6"/>
      <c r="E136" s="6" t="s">
        <v>46</v>
      </c>
      <c r="F136" s="6" t="s">
        <v>383</v>
      </c>
      <c r="G136" s="6" t="s">
        <v>191</v>
      </c>
      <c r="H136" s="6" t="s">
        <v>192</v>
      </c>
      <c r="I136" s="6">
        <v>1</v>
      </c>
      <c r="J136" s="6" t="s">
        <v>209</v>
      </c>
      <c r="K136" s="6"/>
      <c r="L136" s="6"/>
      <c r="M136" s="6"/>
      <c r="N136" s="7">
        <v>43859</v>
      </c>
      <c r="O136" s="6" t="s">
        <v>40</v>
      </c>
      <c r="P136" s="6" t="s">
        <v>41</v>
      </c>
      <c r="Q136" s="6" t="s">
        <v>111</v>
      </c>
      <c r="S136" t="str">
        <f t="shared" si="6"/>
        <v xml:space="preserve"> </v>
      </c>
      <c r="T136" t="str">
        <f t="shared" si="7"/>
        <v xml:space="preserve"> </v>
      </c>
      <c r="W136" t="s">
        <v>48</v>
      </c>
      <c r="X136" s="8">
        <v>125.95</v>
      </c>
      <c r="Y136" s="8">
        <f t="shared" si="8"/>
        <v>0</v>
      </c>
    </row>
    <row r="137" spans="2:25">
      <c r="B137" s="6" t="s">
        <v>386</v>
      </c>
      <c r="C137" s="6">
        <v>1601</v>
      </c>
      <c r="D137" s="6"/>
      <c r="E137" s="6" t="s">
        <v>46</v>
      </c>
      <c r="F137" s="6" t="s">
        <v>383</v>
      </c>
      <c r="G137" s="6" t="s">
        <v>191</v>
      </c>
      <c r="H137" s="6" t="s">
        <v>192</v>
      </c>
      <c r="I137" s="6">
        <v>1</v>
      </c>
      <c r="J137" s="6" t="s">
        <v>209</v>
      </c>
      <c r="K137" s="6"/>
      <c r="L137" s="6"/>
      <c r="M137" s="6"/>
      <c r="N137" s="7">
        <v>43859</v>
      </c>
      <c r="O137" s="6" t="s">
        <v>40</v>
      </c>
      <c r="P137" s="6" t="s">
        <v>41</v>
      </c>
      <c r="Q137" s="6" t="s">
        <v>111</v>
      </c>
      <c r="S137" t="str">
        <f t="shared" si="6"/>
        <v xml:space="preserve"> </v>
      </c>
      <c r="T137" t="str">
        <f t="shared" si="7"/>
        <v xml:space="preserve"> </v>
      </c>
      <c r="W137" t="s">
        <v>48</v>
      </c>
      <c r="X137" s="8">
        <v>125.95</v>
      </c>
      <c r="Y137" s="8">
        <f t="shared" si="8"/>
        <v>0</v>
      </c>
    </row>
    <row r="138" spans="2:25">
      <c r="B138" s="6" t="s">
        <v>387</v>
      </c>
      <c r="C138" s="6">
        <v>1605</v>
      </c>
      <c r="D138" s="6"/>
      <c r="E138" s="6" t="s">
        <v>46</v>
      </c>
      <c r="F138" s="6" t="s">
        <v>383</v>
      </c>
      <c r="G138" s="6" t="s">
        <v>191</v>
      </c>
      <c r="H138" s="6" t="s">
        <v>192</v>
      </c>
      <c r="I138" s="6">
        <v>1</v>
      </c>
      <c r="J138" s="6" t="s">
        <v>209</v>
      </c>
      <c r="K138" s="6"/>
      <c r="L138" s="6"/>
      <c r="M138" s="6"/>
      <c r="N138" s="7">
        <v>43859</v>
      </c>
      <c r="O138" s="6" t="s">
        <v>40</v>
      </c>
      <c r="P138" s="6" t="s">
        <v>41</v>
      </c>
      <c r="Q138" s="6" t="s">
        <v>111</v>
      </c>
      <c r="S138" t="str">
        <f t="shared" si="6"/>
        <v xml:space="preserve"> </v>
      </c>
      <c r="T138" t="str">
        <f t="shared" si="7"/>
        <v xml:space="preserve"> </v>
      </c>
      <c r="W138" t="s">
        <v>48</v>
      </c>
      <c r="X138" s="8">
        <v>125.95</v>
      </c>
      <c r="Y138" s="8">
        <f t="shared" si="8"/>
        <v>0</v>
      </c>
    </row>
    <row r="139" spans="2:25">
      <c r="B139" s="6" t="s">
        <v>388</v>
      </c>
      <c r="C139" s="6">
        <v>1605</v>
      </c>
      <c r="D139" s="6"/>
      <c r="E139" s="6" t="s">
        <v>46</v>
      </c>
      <c r="F139" s="6" t="s">
        <v>383</v>
      </c>
      <c r="G139" s="6" t="s">
        <v>191</v>
      </c>
      <c r="H139" s="6" t="s">
        <v>192</v>
      </c>
      <c r="I139" s="6">
        <v>1</v>
      </c>
      <c r="J139" s="6" t="s">
        <v>209</v>
      </c>
      <c r="K139" s="6"/>
      <c r="L139" s="6"/>
      <c r="M139" s="6"/>
      <c r="N139" s="7">
        <v>43859</v>
      </c>
      <c r="O139" s="6" t="s">
        <v>40</v>
      </c>
      <c r="P139" s="6" t="s">
        <v>41</v>
      </c>
      <c r="Q139" s="6" t="s">
        <v>111</v>
      </c>
      <c r="S139" t="str">
        <f t="shared" si="6"/>
        <v xml:space="preserve"> </v>
      </c>
      <c r="T139" t="str">
        <f t="shared" si="7"/>
        <v xml:space="preserve"> </v>
      </c>
      <c r="W139" t="s">
        <v>48</v>
      </c>
      <c r="X139" s="8">
        <v>125.95</v>
      </c>
      <c r="Y139" s="8">
        <f t="shared" si="8"/>
        <v>0</v>
      </c>
    </row>
    <row r="140" spans="2:25">
      <c r="B140" s="6" t="s">
        <v>389</v>
      </c>
      <c r="C140" s="6">
        <v>1607</v>
      </c>
      <c r="D140" s="6"/>
      <c r="E140" s="6" t="s">
        <v>46</v>
      </c>
      <c r="F140" s="6" t="s">
        <v>383</v>
      </c>
      <c r="G140" s="6" t="s">
        <v>191</v>
      </c>
      <c r="H140" s="6" t="s">
        <v>192</v>
      </c>
      <c r="I140" s="6">
        <v>1</v>
      </c>
      <c r="J140" s="6" t="s">
        <v>209</v>
      </c>
      <c r="K140" s="6"/>
      <c r="L140" s="6"/>
      <c r="M140" s="6"/>
      <c r="N140" s="7">
        <v>43859</v>
      </c>
      <c r="O140" s="6" t="s">
        <v>40</v>
      </c>
      <c r="P140" s="6" t="s">
        <v>41</v>
      </c>
      <c r="Q140" s="6" t="s">
        <v>111</v>
      </c>
      <c r="S140" t="str">
        <f t="shared" si="6"/>
        <v xml:space="preserve"> </v>
      </c>
      <c r="T140" t="str">
        <f t="shared" si="7"/>
        <v xml:space="preserve"> </v>
      </c>
      <c r="W140" t="s">
        <v>48</v>
      </c>
      <c r="X140" s="8">
        <v>125.95</v>
      </c>
      <c r="Y140" s="8">
        <f t="shared" si="8"/>
        <v>0</v>
      </c>
    </row>
    <row r="141" spans="2:25">
      <c r="B141" s="6" t="s">
        <v>390</v>
      </c>
      <c r="C141" s="6">
        <v>1609</v>
      </c>
      <c r="D141" s="6"/>
      <c r="E141" s="6" t="s">
        <v>46</v>
      </c>
      <c r="F141" s="6" t="s">
        <v>383</v>
      </c>
      <c r="G141" s="6" t="s">
        <v>191</v>
      </c>
      <c r="H141" s="6" t="s">
        <v>192</v>
      </c>
      <c r="I141" s="6">
        <v>1</v>
      </c>
      <c r="J141" s="6" t="s">
        <v>209</v>
      </c>
      <c r="K141" s="6"/>
      <c r="L141" s="6"/>
      <c r="M141" s="6"/>
      <c r="N141" s="7">
        <v>43859</v>
      </c>
      <c r="O141" s="6" t="s">
        <v>40</v>
      </c>
      <c r="P141" s="6" t="s">
        <v>41</v>
      </c>
      <c r="Q141" s="6" t="s">
        <v>111</v>
      </c>
      <c r="S141" t="str">
        <f t="shared" si="6"/>
        <v xml:space="preserve"> </v>
      </c>
      <c r="T141" t="str">
        <f t="shared" si="7"/>
        <v xml:space="preserve"> </v>
      </c>
      <c r="W141" t="s">
        <v>48</v>
      </c>
      <c r="X141" s="8">
        <v>125.95</v>
      </c>
      <c r="Y141" s="8">
        <f t="shared" si="8"/>
        <v>0</v>
      </c>
    </row>
    <row r="142" spans="2:25">
      <c r="B142" s="6" t="s">
        <v>391</v>
      </c>
      <c r="C142" s="6">
        <v>1613</v>
      </c>
      <c r="D142" s="6"/>
      <c r="E142" s="6" t="s">
        <v>46</v>
      </c>
      <c r="F142" s="6" t="s">
        <v>383</v>
      </c>
      <c r="G142" s="6" t="s">
        <v>191</v>
      </c>
      <c r="H142" s="6" t="s">
        <v>192</v>
      </c>
      <c r="I142" s="6">
        <v>1</v>
      </c>
      <c r="J142" s="6" t="s">
        <v>209</v>
      </c>
      <c r="K142" s="6"/>
      <c r="L142" s="6"/>
      <c r="M142" s="6"/>
      <c r="N142" s="7">
        <v>43859</v>
      </c>
      <c r="O142" s="6" t="s">
        <v>40</v>
      </c>
      <c r="P142" s="6" t="s">
        <v>41</v>
      </c>
      <c r="Q142" s="6" t="s">
        <v>111</v>
      </c>
      <c r="S142" t="str">
        <f t="shared" si="6"/>
        <v xml:space="preserve"> </v>
      </c>
      <c r="T142" t="str">
        <f t="shared" si="7"/>
        <v xml:space="preserve"> </v>
      </c>
      <c r="W142" t="s">
        <v>48</v>
      </c>
      <c r="X142" s="8">
        <v>125.95</v>
      </c>
      <c r="Y142" s="8">
        <f t="shared" si="8"/>
        <v>0</v>
      </c>
    </row>
    <row r="143" spans="2:25">
      <c r="B143" s="6" t="s">
        <v>392</v>
      </c>
      <c r="C143" s="6">
        <v>1613</v>
      </c>
      <c r="D143" s="6"/>
      <c r="E143" s="6" t="s">
        <v>46</v>
      </c>
      <c r="F143" s="6" t="s">
        <v>383</v>
      </c>
      <c r="G143" s="6" t="s">
        <v>191</v>
      </c>
      <c r="H143" s="6" t="s">
        <v>192</v>
      </c>
      <c r="I143" s="6">
        <v>1</v>
      </c>
      <c r="J143" s="6" t="s">
        <v>209</v>
      </c>
      <c r="K143" s="6"/>
      <c r="L143" s="6"/>
      <c r="M143" s="6"/>
      <c r="N143" s="7">
        <v>43859</v>
      </c>
      <c r="O143" s="6" t="s">
        <v>40</v>
      </c>
      <c r="P143" s="6" t="s">
        <v>41</v>
      </c>
      <c r="Q143" s="6" t="s">
        <v>111</v>
      </c>
      <c r="S143" t="str">
        <f t="shared" si="6"/>
        <v xml:space="preserve"> </v>
      </c>
      <c r="T143" t="str">
        <f t="shared" si="7"/>
        <v xml:space="preserve"> </v>
      </c>
      <c r="W143" t="s">
        <v>48</v>
      </c>
      <c r="X143" s="8">
        <v>125.95</v>
      </c>
      <c r="Y143" s="8">
        <f t="shared" si="8"/>
        <v>0</v>
      </c>
    </row>
    <row r="144" spans="2:25">
      <c r="B144" s="6" t="s">
        <v>393</v>
      </c>
      <c r="C144" s="6">
        <v>1623</v>
      </c>
      <c r="D144" s="6"/>
      <c r="E144" s="6" t="s">
        <v>46</v>
      </c>
      <c r="F144" s="6" t="s">
        <v>383</v>
      </c>
      <c r="G144" s="6" t="s">
        <v>191</v>
      </c>
      <c r="H144" s="6" t="s">
        <v>192</v>
      </c>
      <c r="I144" s="6">
        <v>1</v>
      </c>
      <c r="J144" s="6" t="s">
        <v>209</v>
      </c>
      <c r="K144" s="6"/>
      <c r="L144" s="6"/>
      <c r="M144" s="6"/>
      <c r="N144" s="7">
        <v>43859</v>
      </c>
      <c r="O144" s="6" t="s">
        <v>40</v>
      </c>
      <c r="P144" s="6" t="s">
        <v>41</v>
      </c>
      <c r="Q144" s="6" t="s">
        <v>111</v>
      </c>
      <c r="S144" t="str">
        <f t="shared" si="6"/>
        <v xml:space="preserve"> </v>
      </c>
      <c r="T144" t="str">
        <f t="shared" si="7"/>
        <v xml:space="preserve"> </v>
      </c>
      <c r="W144" t="s">
        <v>48</v>
      </c>
      <c r="X144" s="8">
        <v>125.95</v>
      </c>
      <c r="Y144" s="8">
        <f t="shared" si="8"/>
        <v>0</v>
      </c>
    </row>
    <row r="145" spans="2:25">
      <c r="B145" s="6" t="s">
        <v>394</v>
      </c>
      <c r="C145" s="6">
        <v>1767</v>
      </c>
      <c r="D145" s="6"/>
      <c r="E145" s="6" t="s">
        <v>46</v>
      </c>
      <c r="F145" s="6" t="s">
        <v>383</v>
      </c>
      <c r="G145" s="6" t="s">
        <v>191</v>
      </c>
      <c r="H145" s="6" t="s">
        <v>192</v>
      </c>
      <c r="I145" s="6">
        <v>1</v>
      </c>
      <c r="J145" s="6" t="s">
        <v>209</v>
      </c>
      <c r="K145" s="6"/>
      <c r="L145" s="6"/>
      <c r="M145" s="6"/>
      <c r="N145" s="7">
        <v>43859</v>
      </c>
      <c r="O145" s="6" t="s">
        <v>40</v>
      </c>
      <c r="P145" s="6" t="s">
        <v>41</v>
      </c>
      <c r="Q145" s="6" t="s">
        <v>111</v>
      </c>
      <c r="S145" t="str">
        <f t="shared" si="6"/>
        <v xml:space="preserve"> </v>
      </c>
      <c r="T145" t="str">
        <f t="shared" si="7"/>
        <v xml:space="preserve"> </v>
      </c>
      <c r="W145" t="s">
        <v>48</v>
      </c>
      <c r="X145" s="8">
        <v>125.95</v>
      </c>
      <c r="Y145" s="8">
        <f t="shared" si="8"/>
        <v>0</v>
      </c>
    </row>
    <row r="146" spans="2:25">
      <c r="B146" s="6" t="s">
        <v>395</v>
      </c>
      <c r="C146" s="6">
        <v>1767</v>
      </c>
      <c r="D146" s="6"/>
      <c r="E146" s="6" t="s">
        <v>46</v>
      </c>
      <c r="F146" s="6" t="s">
        <v>383</v>
      </c>
      <c r="G146" s="6" t="s">
        <v>191</v>
      </c>
      <c r="H146" s="6" t="s">
        <v>192</v>
      </c>
      <c r="I146" s="6">
        <v>1</v>
      </c>
      <c r="J146" s="6" t="s">
        <v>209</v>
      </c>
      <c r="K146" s="6"/>
      <c r="L146" s="6"/>
      <c r="M146" s="6"/>
      <c r="N146" s="7">
        <v>43859</v>
      </c>
      <c r="O146" s="6" t="s">
        <v>40</v>
      </c>
      <c r="P146" s="6" t="s">
        <v>41</v>
      </c>
      <c r="Q146" s="6" t="s">
        <v>111</v>
      </c>
      <c r="S146" t="str">
        <f t="shared" si="6"/>
        <v xml:space="preserve"> </v>
      </c>
      <c r="T146" t="str">
        <f t="shared" si="7"/>
        <v xml:space="preserve"> </v>
      </c>
      <c r="W146" t="s">
        <v>48</v>
      </c>
      <c r="X146" s="8">
        <v>125.95</v>
      </c>
      <c r="Y146" s="8">
        <f t="shared" si="8"/>
        <v>0</v>
      </c>
    </row>
    <row r="147" spans="2:25">
      <c r="B147" s="6" t="s">
        <v>396</v>
      </c>
      <c r="C147" s="6">
        <v>1767</v>
      </c>
      <c r="D147" s="6"/>
      <c r="E147" s="6" t="s">
        <v>46</v>
      </c>
      <c r="F147" s="6" t="s">
        <v>383</v>
      </c>
      <c r="G147" s="6" t="s">
        <v>191</v>
      </c>
      <c r="H147" s="6" t="s">
        <v>192</v>
      </c>
      <c r="I147" s="6">
        <v>1</v>
      </c>
      <c r="J147" s="6" t="s">
        <v>209</v>
      </c>
      <c r="K147" s="6"/>
      <c r="L147" s="6"/>
      <c r="M147" s="6"/>
      <c r="N147" s="7">
        <v>43859</v>
      </c>
      <c r="O147" s="6" t="s">
        <v>40</v>
      </c>
      <c r="P147" s="6" t="s">
        <v>41</v>
      </c>
      <c r="Q147" s="6" t="s">
        <v>111</v>
      </c>
      <c r="S147" t="str">
        <f t="shared" si="6"/>
        <v xml:space="preserve"> </v>
      </c>
      <c r="T147" t="str">
        <f t="shared" si="7"/>
        <v xml:space="preserve"> </v>
      </c>
      <c r="W147" t="s">
        <v>48</v>
      </c>
      <c r="X147" s="8">
        <v>125.95</v>
      </c>
      <c r="Y147" s="8">
        <f t="shared" si="8"/>
        <v>0</v>
      </c>
    </row>
    <row r="148" spans="2:25">
      <c r="B148" s="6" t="s">
        <v>397</v>
      </c>
      <c r="C148" s="6">
        <v>1767</v>
      </c>
      <c r="D148" s="6"/>
      <c r="E148" s="6" t="s">
        <v>46</v>
      </c>
      <c r="F148" s="6" t="s">
        <v>383</v>
      </c>
      <c r="G148" s="6" t="s">
        <v>191</v>
      </c>
      <c r="H148" s="6" t="s">
        <v>192</v>
      </c>
      <c r="I148" s="6">
        <v>1</v>
      </c>
      <c r="J148" s="6" t="s">
        <v>209</v>
      </c>
      <c r="K148" s="6"/>
      <c r="L148" s="6"/>
      <c r="M148" s="6"/>
      <c r="N148" s="7">
        <v>43859</v>
      </c>
      <c r="O148" s="6" t="s">
        <v>40</v>
      </c>
      <c r="P148" s="6" t="s">
        <v>41</v>
      </c>
      <c r="Q148" s="6" t="s">
        <v>111</v>
      </c>
      <c r="S148" t="str">
        <f t="shared" si="6"/>
        <v xml:space="preserve"> </v>
      </c>
      <c r="T148" t="str">
        <f t="shared" si="7"/>
        <v xml:space="preserve"> </v>
      </c>
      <c r="W148" t="s">
        <v>48</v>
      </c>
      <c r="X148" s="8">
        <v>125.95</v>
      </c>
      <c r="Y148" s="8">
        <f t="shared" si="8"/>
        <v>0</v>
      </c>
    </row>
    <row r="149" spans="2:25">
      <c r="B149" s="6" t="s">
        <v>398</v>
      </c>
      <c r="C149" s="6">
        <v>1767</v>
      </c>
      <c r="D149" s="6"/>
      <c r="E149" s="6" t="s">
        <v>46</v>
      </c>
      <c r="F149" s="6" t="s">
        <v>383</v>
      </c>
      <c r="G149" s="6" t="s">
        <v>191</v>
      </c>
      <c r="H149" s="6" t="s">
        <v>192</v>
      </c>
      <c r="I149" s="6">
        <v>1</v>
      </c>
      <c r="J149" s="6" t="s">
        <v>209</v>
      </c>
      <c r="K149" s="6"/>
      <c r="L149" s="6"/>
      <c r="M149" s="6"/>
      <c r="N149" s="7">
        <v>43859</v>
      </c>
      <c r="O149" s="6" t="s">
        <v>40</v>
      </c>
      <c r="P149" s="6" t="s">
        <v>41</v>
      </c>
      <c r="Q149" s="6" t="s">
        <v>111</v>
      </c>
      <c r="S149" t="str">
        <f t="shared" si="6"/>
        <v xml:space="preserve"> </v>
      </c>
      <c r="T149" t="str">
        <f t="shared" si="7"/>
        <v xml:space="preserve"> </v>
      </c>
      <c r="W149" t="s">
        <v>48</v>
      </c>
      <c r="X149" s="8">
        <v>125.95</v>
      </c>
      <c r="Y149" s="8">
        <f t="shared" si="8"/>
        <v>0</v>
      </c>
    </row>
    <row r="150" spans="2:25">
      <c r="B150" s="6" t="s">
        <v>399</v>
      </c>
      <c r="C150" s="6">
        <v>1767</v>
      </c>
      <c r="D150" s="6"/>
      <c r="E150" s="6" t="s">
        <v>46</v>
      </c>
      <c r="F150" s="6" t="s">
        <v>383</v>
      </c>
      <c r="G150" s="6" t="s">
        <v>191</v>
      </c>
      <c r="H150" s="6" t="s">
        <v>192</v>
      </c>
      <c r="I150" s="6">
        <v>1</v>
      </c>
      <c r="J150" s="6" t="s">
        <v>209</v>
      </c>
      <c r="K150" s="6"/>
      <c r="L150" s="6"/>
      <c r="M150" s="6"/>
      <c r="N150" s="7">
        <v>43859</v>
      </c>
      <c r="O150" s="6" t="s">
        <v>40</v>
      </c>
      <c r="P150" s="6" t="s">
        <v>41</v>
      </c>
      <c r="Q150" s="6" t="s">
        <v>111</v>
      </c>
      <c r="S150" t="str">
        <f t="shared" si="6"/>
        <v xml:space="preserve"> </v>
      </c>
      <c r="T150" t="str">
        <f t="shared" si="7"/>
        <v xml:space="preserve"> </v>
      </c>
      <c r="W150" t="s">
        <v>48</v>
      </c>
      <c r="X150" s="8">
        <v>125.95</v>
      </c>
      <c r="Y150" s="8">
        <f t="shared" si="8"/>
        <v>0</v>
      </c>
    </row>
    <row r="151" spans="2:25">
      <c r="B151" s="6" t="s">
        <v>400</v>
      </c>
      <c r="C151" s="6">
        <v>1767</v>
      </c>
      <c r="D151" s="6"/>
      <c r="E151" s="6" t="s">
        <v>46</v>
      </c>
      <c r="F151" s="6" t="s">
        <v>383</v>
      </c>
      <c r="G151" s="6" t="s">
        <v>191</v>
      </c>
      <c r="H151" s="6" t="s">
        <v>192</v>
      </c>
      <c r="I151" s="6">
        <v>1</v>
      </c>
      <c r="J151" s="6" t="s">
        <v>209</v>
      </c>
      <c r="K151" s="6"/>
      <c r="L151" s="6"/>
      <c r="M151" s="6"/>
      <c r="N151" s="7">
        <v>43859</v>
      </c>
      <c r="O151" s="6" t="s">
        <v>40</v>
      </c>
      <c r="P151" s="6" t="s">
        <v>41</v>
      </c>
      <c r="Q151" s="6" t="s">
        <v>111</v>
      </c>
      <c r="S151" t="str">
        <f t="shared" si="6"/>
        <v xml:space="preserve"> </v>
      </c>
      <c r="T151" t="str">
        <f t="shared" si="7"/>
        <v xml:space="preserve"> </v>
      </c>
      <c r="W151" t="s">
        <v>48</v>
      </c>
      <c r="X151" s="8">
        <v>125.95</v>
      </c>
      <c r="Y151" s="8">
        <f t="shared" si="8"/>
        <v>0</v>
      </c>
    </row>
    <row r="152" spans="2:25">
      <c r="B152" s="6" t="s">
        <v>401</v>
      </c>
      <c r="C152" s="6">
        <v>1767</v>
      </c>
      <c r="D152" s="6"/>
      <c r="E152" s="6" t="s">
        <v>46</v>
      </c>
      <c r="F152" s="6" t="s">
        <v>383</v>
      </c>
      <c r="G152" s="6" t="s">
        <v>191</v>
      </c>
      <c r="H152" s="6" t="s">
        <v>192</v>
      </c>
      <c r="I152" s="6">
        <v>1</v>
      </c>
      <c r="J152" s="6" t="s">
        <v>209</v>
      </c>
      <c r="K152" s="6"/>
      <c r="L152" s="6"/>
      <c r="M152" s="6"/>
      <c r="N152" s="7">
        <v>43859</v>
      </c>
      <c r="O152" s="6" t="s">
        <v>40</v>
      </c>
      <c r="P152" s="6" t="s">
        <v>41</v>
      </c>
      <c r="Q152" s="6" t="s">
        <v>111</v>
      </c>
      <c r="S152" t="str">
        <f t="shared" si="6"/>
        <v xml:space="preserve"> </v>
      </c>
      <c r="T152" t="str">
        <f t="shared" si="7"/>
        <v xml:space="preserve"> </v>
      </c>
      <c r="W152" t="s">
        <v>48</v>
      </c>
      <c r="X152" s="8">
        <v>125.95</v>
      </c>
      <c r="Y152" s="8">
        <f t="shared" si="8"/>
        <v>0</v>
      </c>
    </row>
    <row r="153" spans="2:25">
      <c r="B153" s="6" t="s">
        <v>402</v>
      </c>
      <c r="C153" s="6">
        <v>1767</v>
      </c>
      <c r="D153" s="6"/>
      <c r="E153" s="6" t="s">
        <v>46</v>
      </c>
      <c r="F153" s="6" t="s">
        <v>383</v>
      </c>
      <c r="G153" s="6" t="s">
        <v>191</v>
      </c>
      <c r="H153" s="6" t="s">
        <v>192</v>
      </c>
      <c r="I153" s="6">
        <v>1</v>
      </c>
      <c r="J153" s="6" t="s">
        <v>209</v>
      </c>
      <c r="K153" s="6"/>
      <c r="L153" s="6"/>
      <c r="M153" s="6"/>
      <c r="N153" s="7">
        <v>43859</v>
      </c>
      <c r="O153" s="6" t="s">
        <v>40</v>
      </c>
      <c r="P153" s="6" t="s">
        <v>41</v>
      </c>
      <c r="Q153" s="6" t="s">
        <v>111</v>
      </c>
      <c r="S153" t="str">
        <f t="shared" si="6"/>
        <v xml:space="preserve"> </v>
      </c>
      <c r="T153" t="str">
        <f t="shared" si="7"/>
        <v xml:space="preserve"> </v>
      </c>
      <c r="W153" t="s">
        <v>48</v>
      </c>
      <c r="X153" s="8">
        <v>125.95</v>
      </c>
      <c r="Y153" s="8">
        <f t="shared" si="8"/>
        <v>0</v>
      </c>
    </row>
    <row r="154" spans="2:25">
      <c r="B154" s="6" t="s">
        <v>403</v>
      </c>
      <c r="C154" s="6">
        <v>1781</v>
      </c>
      <c r="D154" s="6"/>
      <c r="E154" s="6" t="s">
        <v>46</v>
      </c>
      <c r="F154" s="6" t="s">
        <v>383</v>
      </c>
      <c r="G154" s="6" t="s">
        <v>191</v>
      </c>
      <c r="H154" s="6" t="s">
        <v>192</v>
      </c>
      <c r="I154" s="6">
        <v>1</v>
      </c>
      <c r="J154" s="6" t="s">
        <v>209</v>
      </c>
      <c r="K154" s="6"/>
      <c r="L154" s="6"/>
      <c r="M154" s="6"/>
      <c r="N154" s="7">
        <v>43859</v>
      </c>
      <c r="O154" s="6" t="s">
        <v>40</v>
      </c>
      <c r="P154" s="6" t="s">
        <v>41</v>
      </c>
      <c r="Q154" s="6" t="s">
        <v>111</v>
      </c>
      <c r="S154" t="str">
        <f t="shared" si="6"/>
        <v xml:space="preserve"> </v>
      </c>
      <c r="T154" t="str">
        <f t="shared" si="7"/>
        <v xml:space="preserve"> </v>
      </c>
      <c r="W154" t="s">
        <v>48</v>
      </c>
      <c r="X154" s="8">
        <v>125.95</v>
      </c>
      <c r="Y154" s="8">
        <f t="shared" si="8"/>
        <v>0</v>
      </c>
    </row>
    <row r="155" spans="2:25">
      <c r="B155" s="6" t="s">
        <v>404</v>
      </c>
      <c r="C155" s="6">
        <v>1815</v>
      </c>
      <c r="D155" s="6"/>
      <c r="E155" s="6" t="s">
        <v>46</v>
      </c>
      <c r="F155" s="6" t="s">
        <v>383</v>
      </c>
      <c r="G155" s="6" t="s">
        <v>191</v>
      </c>
      <c r="H155" s="6" t="s">
        <v>192</v>
      </c>
      <c r="I155" s="6">
        <v>1</v>
      </c>
      <c r="J155" s="6" t="s">
        <v>209</v>
      </c>
      <c r="K155" s="6"/>
      <c r="L155" s="6"/>
      <c r="M155" s="6"/>
      <c r="N155" s="7">
        <v>43859</v>
      </c>
      <c r="O155" s="6" t="s">
        <v>40</v>
      </c>
      <c r="P155" s="6" t="s">
        <v>41</v>
      </c>
      <c r="Q155" s="6" t="s">
        <v>111</v>
      </c>
      <c r="S155" t="str">
        <f t="shared" si="6"/>
        <v xml:space="preserve"> </v>
      </c>
      <c r="T155" t="str">
        <f t="shared" si="7"/>
        <v xml:space="preserve"> </v>
      </c>
      <c r="W155" t="s">
        <v>48</v>
      </c>
      <c r="X155" s="8">
        <v>125.95</v>
      </c>
      <c r="Y155" s="8">
        <f t="shared" si="8"/>
        <v>0</v>
      </c>
    </row>
    <row r="156" spans="2:25">
      <c r="B156" s="6" t="s">
        <v>405</v>
      </c>
      <c r="C156" s="6">
        <v>1823</v>
      </c>
      <c r="D156" s="6"/>
      <c r="E156" s="6" t="s">
        <v>46</v>
      </c>
      <c r="F156" s="6" t="s">
        <v>383</v>
      </c>
      <c r="G156" s="6" t="s">
        <v>191</v>
      </c>
      <c r="H156" s="6" t="s">
        <v>192</v>
      </c>
      <c r="I156" s="6">
        <v>1</v>
      </c>
      <c r="J156" s="6" t="s">
        <v>209</v>
      </c>
      <c r="K156" s="6"/>
      <c r="L156" s="6"/>
      <c r="M156" s="6"/>
      <c r="N156" s="7">
        <v>43859</v>
      </c>
      <c r="O156" s="6" t="s">
        <v>40</v>
      </c>
      <c r="P156" s="6" t="s">
        <v>41</v>
      </c>
      <c r="Q156" s="6" t="s">
        <v>111</v>
      </c>
      <c r="S156" t="str">
        <f t="shared" si="6"/>
        <v xml:space="preserve"> </v>
      </c>
      <c r="T156" t="str">
        <f t="shared" si="7"/>
        <v xml:space="preserve"> </v>
      </c>
      <c r="W156" t="s">
        <v>48</v>
      </c>
      <c r="X156" s="8">
        <v>125.95</v>
      </c>
      <c r="Y156" s="8">
        <f t="shared" si="8"/>
        <v>0</v>
      </c>
    </row>
    <row r="157" spans="2:25">
      <c r="B157" s="6" t="s">
        <v>406</v>
      </c>
      <c r="C157" s="6">
        <v>1863</v>
      </c>
      <c r="D157" s="6"/>
      <c r="E157" s="6" t="s">
        <v>46</v>
      </c>
      <c r="F157" s="6" t="s">
        <v>383</v>
      </c>
      <c r="G157" s="6" t="s">
        <v>191</v>
      </c>
      <c r="H157" s="6" t="s">
        <v>192</v>
      </c>
      <c r="I157" s="6">
        <v>1</v>
      </c>
      <c r="J157" s="6" t="s">
        <v>209</v>
      </c>
      <c r="K157" s="6"/>
      <c r="L157" s="6"/>
      <c r="M157" s="6"/>
      <c r="N157" s="7">
        <v>43859</v>
      </c>
      <c r="O157" s="6" t="s">
        <v>40</v>
      </c>
      <c r="P157" s="6" t="s">
        <v>41</v>
      </c>
      <c r="Q157" s="6" t="s">
        <v>111</v>
      </c>
      <c r="S157" t="str">
        <f t="shared" si="6"/>
        <v xml:space="preserve"> </v>
      </c>
      <c r="T157" t="str">
        <f t="shared" si="7"/>
        <v xml:space="preserve"> </v>
      </c>
      <c r="W157" t="s">
        <v>48</v>
      </c>
      <c r="X157" s="8">
        <v>125.95</v>
      </c>
      <c r="Y157" s="8">
        <f t="shared" si="8"/>
        <v>0</v>
      </c>
    </row>
    <row r="158" spans="2:25">
      <c r="B158" s="6" t="s">
        <v>407</v>
      </c>
      <c r="C158" s="6">
        <v>1863</v>
      </c>
      <c r="D158" s="6"/>
      <c r="E158" s="6" t="s">
        <v>46</v>
      </c>
      <c r="F158" s="6" t="s">
        <v>383</v>
      </c>
      <c r="G158" s="6" t="s">
        <v>191</v>
      </c>
      <c r="H158" s="6" t="s">
        <v>192</v>
      </c>
      <c r="I158" s="6">
        <v>1</v>
      </c>
      <c r="J158" s="6" t="s">
        <v>209</v>
      </c>
      <c r="K158" s="6"/>
      <c r="L158" s="6"/>
      <c r="M158" s="6"/>
      <c r="N158" s="7">
        <v>43859</v>
      </c>
      <c r="O158" s="6" t="s">
        <v>40</v>
      </c>
      <c r="P158" s="6" t="s">
        <v>41</v>
      </c>
      <c r="Q158" s="6" t="s">
        <v>111</v>
      </c>
      <c r="S158" t="str">
        <f t="shared" si="6"/>
        <v xml:space="preserve"> </v>
      </c>
      <c r="T158" t="str">
        <f t="shared" si="7"/>
        <v xml:space="preserve"> </v>
      </c>
      <c r="W158" t="s">
        <v>48</v>
      </c>
      <c r="X158" s="8">
        <v>125.95</v>
      </c>
      <c r="Y158" s="8">
        <f t="shared" si="8"/>
        <v>0</v>
      </c>
    </row>
    <row r="159" spans="2:25">
      <c r="B159" s="6" t="s">
        <v>408</v>
      </c>
      <c r="C159" s="6">
        <v>1863</v>
      </c>
      <c r="D159" s="6"/>
      <c r="E159" s="6" t="s">
        <v>46</v>
      </c>
      <c r="F159" s="6" t="s">
        <v>383</v>
      </c>
      <c r="G159" s="6" t="s">
        <v>191</v>
      </c>
      <c r="H159" s="6" t="s">
        <v>192</v>
      </c>
      <c r="I159" s="6">
        <v>1</v>
      </c>
      <c r="J159" s="6" t="s">
        <v>209</v>
      </c>
      <c r="K159" s="6"/>
      <c r="L159" s="6"/>
      <c r="M159" s="6"/>
      <c r="N159" s="7">
        <v>43859</v>
      </c>
      <c r="O159" s="6" t="s">
        <v>40</v>
      </c>
      <c r="P159" s="6" t="s">
        <v>41</v>
      </c>
      <c r="Q159" s="6" t="s">
        <v>111</v>
      </c>
      <c r="S159" t="str">
        <f t="shared" si="6"/>
        <v xml:space="preserve"> </v>
      </c>
      <c r="T159" t="str">
        <f t="shared" si="7"/>
        <v xml:space="preserve"> </v>
      </c>
      <c r="W159" t="s">
        <v>48</v>
      </c>
      <c r="X159" s="8">
        <v>125.95</v>
      </c>
      <c r="Y159" s="8">
        <f t="shared" si="8"/>
        <v>0</v>
      </c>
    </row>
    <row r="160" spans="2:25">
      <c r="B160" s="6" t="s">
        <v>409</v>
      </c>
      <c r="C160" s="6">
        <v>1901</v>
      </c>
      <c r="D160" s="6"/>
      <c r="E160" s="6" t="s">
        <v>46</v>
      </c>
      <c r="F160" s="6" t="s">
        <v>383</v>
      </c>
      <c r="G160" s="6" t="s">
        <v>191</v>
      </c>
      <c r="H160" s="6" t="s">
        <v>192</v>
      </c>
      <c r="I160" s="6">
        <v>1</v>
      </c>
      <c r="J160" s="6" t="s">
        <v>209</v>
      </c>
      <c r="K160" s="6"/>
      <c r="L160" s="6"/>
      <c r="M160" s="6"/>
      <c r="N160" s="7">
        <v>43859</v>
      </c>
      <c r="O160" s="6" t="s">
        <v>40</v>
      </c>
      <c r="P160" s="6" t="s">
        <v>41</v>
      </c>
      <c r="Q160" s="6" t="s">
        <v>111</v>
      </c>
      <c r="S160" t="str">
        <f t="shared" si="6"/>
        <v xml:space="preserve"> </v>
      </c>
      <c r="T160" t="str">
        <f t="shared" si="7"/>
        <v xml:space="preserve"> </v>
      </c>
      <c r="W160" t="s">
        <v>48</v>
      </c>
      <c r="X160" s="8">
        <v>125.95</v>
      </c>
      <c r="Y160" s="8">
        <f t="shared" si="8"/>
        <v>0</v>
      </c>
    </row>
    <row r="161" spans="2:25">
      <c r="B161" s="6" t="s">
        <v>410</v>
      </c>
      <c r="C161" s="6">
        <v>1943</v>
      </c>
      <c r="D161" s="6"/>
      <c r="E161" s="6" t="s">
        <v>46</v>
      </c>
      <c r="F161" s="6" t="s">
        <v>383</v>
      </c>
      <c r="G161" s="6" t="s">
        <v>191</v>
      </c>
      <c r="H161" s="6" t="s">
        <v>192</v>
      </c>
      <c r="I161" s="6">
        <v>3</v>
      </c>
      <c r="J161" s="6" t="s">
        <v>209</v>
      </c>
      <c r="K161" s="6"/>
      <c r="L161" s="6"/>
      <c r="M161" s="6"/>
      <c r="N161" s="7">
        <v>43859</v>
      </c>
      <c r="O161" s="6" t="s">
        <v>40</v>
      </c>
      <c r="P161" s="6" t="s">
        <v>41</v>
      </c>
      <c r="Q161" s="6" t="s">
        <v>111</v>
      </c>
      <c r="S161" t="str">
        <f t="shared" si="6"/>
        <v xml:space="preserve"> </v>
      </c>
      <c r="T161" t="str">
        <f t="shared" si="7"/>
        <v xml:space="preserve"> </v>
      </c>
      <c r="W161" t="s">
        <v>48</v>
      </c>
      <c r="X161" s="8">
        <v>377.85</v>
      </c>
      <c r="Y161" s="8">
        <f t="shared" si="8"/>
        <v>0</v>
      </c>
    </row>
    <row r="162" spans="2:25">
      <c r="B162" s="6" t="s">
        <v>411</v>
      </c>
      <c r="C162" s="6">
        <v>1951</v>
      </c>
      <c r="D162" s="6"/>
      <c r="E162" s="6" t="s">
        <v>46</v>
      </c>
      <c r="F162" s="6" t="s">
        <v>383</v>
      </c>
      <c r="G162" s="6" t="s">
        <v>191</v>
      </c>
      <c r="H162" s="6" t="s">
        <v>192</v>
      </c>
      <c r="I162" s="6">
        <v>1</v>
      </c>
      <c r="J162" s="6" t="s">
        <v>209</v>
      </c>
      <c r="K162" s="6"/>
      <c r="L162" s="6"/>
      <c r="M162" s="6"/>
      <c r="N162" s="7">
        <v>43859</v>
      </c>
      <c r="O162" s="6" t="s">
        <v>40</v>
      </c>
      <c r="P162" s="6" t="s">
        <v>41</v>
      </c>
      <c r="Q162" s="6" t="s">
        <v>111</v>
      </c>
      <c r="S162" t="str">
        <f t="shared" si="6"/>
        <v xml:space="preserve"> </v>
      </c>
      <c r="T162" t="str">
        <f t="shared" si="7"/>
        <v xml:space="preserve"> </v>
      </c>
      <c r="W162" t="s">
        <v>48</v>
      </c>
      <c r="X162" s="8">
        <v>125.95</v>
      </c>
      <c r="Y162" s="8">
        <f t="shared" si="8"/>
        <v>0</v>
      </c>
    </row>
    <row r="163" spans="2:25">
      <c r="B163" s="6" t="s">
        <v>412</v>
      </c>
      <c r="C163" s="6">
        <v>1987</v>
      </c>
      <c r="D163" s="6"/>
      <c r="E163" s="6" t="s">
        <v>46</v>
      </c>
      <c r="F163" s="6" t="s">
        <v>383</v>
      </c>
      <c r="G163" s="6" t="s">
        <v>191</v>
      </c>
      <c r="H163" s="6" t="s">
        <v>192</v>
      </c>
      <c r="I163" s="6">
        <v>1</v>
      </c>
      <c r="J163" s="6" t="s">
        <v>209</v>
      </c>
      <c r="K163" s="6"/>
      <c r="L163" s="6"/>
      <c r="M163" s="6"/>
      <c r="N163" s="7">
        <v>43859</v>
      </c>
      <c r="O163" s="6" t="s">
        <v>40</v>
      </c>
      <c r="P163" s="6" t="s">
        <v>41</v>
      </c>
      <c r="Q163" s="6" t="s">
        <v>111</v>
      </c>
      <c r="S163" t="str">
        <f t="shared" si="6"/>
        <v xml:space="preserve"> </v>
      </c>
      <c r="T163" t="str">
        <f t="shared" si="7"/>
        <v xml:space="preserve"> </v>
      </c>
      <c r="W163" t="s">
        <v>48</v>
      </c>
      <c r="X163" s="8">
        <v>125.95</v>
      </c>
      <c r="Y163" s="8">
        <f t="shared" si="8"/>
        <v>0</v>
      </c>
    </row>
    <row r="164" spans="2:25">
      <c r="B164" s="6" t="s">
        <v>413</v>
      </c>
      <c r="C164" s="6">
        <v>2169</v>
      </c>
      <c r="D164" s="6"/>
      <c r="E164" s="6" t="s">
        <v>46</v>
      </c>
      <c r="F164" s="6" t="s">
        <v>383</v>
      </c>
      <c r="G164" s="6" t="s">
        <v>191</v>
      </c>
      <c r="H164" s="6" t="s">
        <v>192</v>
      </c>
      <c r="I164" s="6">
        <v>2</v>
      </c>
      <c r="J164" s="6" t="s">
        <v>209</v>
      </c>
      <c r="K164" s="6"/>
      <c r="L164" s="6"/>
      <c r="M164" s="6"/>
      <c r="N164" s="7">
        <v>43859</v>
      </c>
      <c r="O164" s="6" t="s">
        <v>40</v>
      </c>
      <c r="P164" s="6" t="s">
        <v>41</v>
      </c>
      <c r="Q164" s="6" t="s">
        <v>111</v>
      </c>
      <c r="S164" t="str">
        <f t="shared" si="6"/>
        <v xml:space="preserve"> </v>
      </c>
      <c r="T164" t="str">
        <f t="shared" si="7"/>
        <v xml:space="preserve"> </v>
      </c>
      <c r="W164" t="s">
        <v>48</v>
      </c>
      <c r="X164" s="8">
        <v>251.9</v>
      </c>
      <c r="Y164" s="8">
        <f t="shared" si="8"/>
        <v>0</v>
      </c>
    </row>
    <row r="165" spans="2:25">
      <c r="B165" s="6" t="s">
        <v>414</v>
      </c>
      <c r="C165" s="6">
        <v>2195</v>
      </c>
      <c r="D165" s="6"/>
      <c r="E165" s="6" t="s">
        <v>46</v>
      </c>
      <c r="F165" s="6" t="s">
        <v>383</v>
      </c>
      <c r="G165" s="6" t="s">
        <v>191</v>
      </c>
      <c r="H165" s="6" t="s">
        <v>192</v>
      </c>
      <c r="I165" s="6">
        <v>1</v>
      </c>
      <c r="J165" s="6" t="s">
        <v>209</v>
      </c>
      <c r="K165" s="6"/>
      <c r="L165" s="6"/>
      <c r="M165" s="6"/>
      <c r="N165" s="7">
        <v>43859</v>
      </c>
      <c r="O165" s="6" t="s">
        <v>40</v>
      </c>
      <c r="P165" s="6" t="s">
        <v>41</v>
      </c>
      <c r="Q165" s="6" t="s">
        <v>111</v>
      </c>
      <c r="S165" t="str">
        <f t="shared" si="6"/>
        <v xml:space="preserve"> </v>
      </c>
      <c r="T165" t="str">
        <f t="shared" si="7"/>
        <v xml:space="preserve"> </v>
      </c>
      <c r="W165" t="s">
        <v>48</v>
      </c>
      <c r="X165" s="8">
        <v>125.95</v>
      </c>
      <c r="Y165" s="8">
        <f t="shared" si="8"/>
        <v>0</v>
      </c>
    </row>
    <row r="166" spans="2:25">
      <c r="B166" s="6" t="s">
        <v>415</v>
      </c>
      <c r="C166" s="6">
        <v>2199</v>
      </c>
      <c r="D166" s="6"/>
      <c r="E166" s="6" t="s">
        <v>46</v>
      </c>
      <c r="F166" s="6" t="s">
        <v>383</v>
      </c>
      <c r="G166" s="6" t="s">
        <v>191</v>
      </c>
      <c r="H166" s="6" t="s">
        <v>192</v>
      </c>
      <c r="I166" s="6">
        <v>1</v>
      </c>
      <c r="J166" s="6" t="s">
        <v>209</v>
      </c>
      <c r="K166" s="6"/>
      <c r="L166" s="6"/>
      <c r="M166" s="6"/>
      <c r="N166" s="7">
        <v>43859</v>
      </c>
      <c r="O166" s="6" t="s">
        <v>40</v>
      </c>
      <c r="P166" s="6" t="s">
        <v>41</v>
      </c>
      <c r="Q166" s="6" t="s">
        <v>111</v>
      </c>
      <c r="S166" t="str">
        <f t="shared" si="6"/>
        <v xml:space="preserve"> </v>
      </c>
      <c r="T166" t="str">
        <f t="shared" si="7"/>
        <v xml:space="preserve"> </v>
      </c>
      <c r="W166" t="s">
        <v>48</v>
      </c>
      <c r="X166" s="8">
        <v>125.95</v>
      </c>
      <c r="Y166" s="8">
        <f t="shared" si="8"/>
        <v>0</v>
      </c>
    </row>
    <row r="167" spans="2:25">
      <c r="B167" s="6" t="s">
        <v>416</v>
      </c>
      <c r="C167" s="6">
        <v>2199</v>
      </c>
      <c r="D167" s="6"/>
      <c r="E167" s="6" t="s">
        <v>46</v>
      </c>
      <c r="F167" s="6" t="s">
        <v>383</v>
      </c>
      <c r="G167" s="6" t="s">
        <v>191</v>
      </c>
      <c r="H167" s="6" t="s">
        <v>192</v>
      </c>
      <c r="I167" s="6">
        <v>1</v>
      </c>
      <c r="J167" s="6" t="s">
        <v>209</v>
      </c>
      <c r="K167" s="6"/>
      <c r="L167" s="6"/>
      <c r="M167" s="6"/>
      <c r="N167" s="7">
        <v>43859</v>
      </c>
      <c r="O167" s="6" t="s">
        <v>40</v>
      </c>
      <c r="P167" s="6" t="s">
        <v>41</v>
      </c>
      <c r="Q167" s="6" t="s">
        <v>111</v>
      </c>
      <c r="S167" t="str">
        <f t="shared" si="6"/>
        <v xml:space="preserve"> </v>
      </c>
      <c r="T167" t="str">
        <f t="shared" si="7"/>
        <v xml:space="preserve"> </v>
      </c>
      <c r="W167" t="s">
        <v>48</v>
      </c>
      <c r="X167" s="8">
        <v>125.95</v>
      </c>
      <c r="Y167" s="8">
        <f t="shared" si="8"/>
        <v>0</v>
      </c>
    </row>
    <row r="168" spans="2:25">
      <c r="B168" s="6" t="s">
        <v>417</v>
      </c>
      <c r="C168" s="6">
        <v>2199</v>
      </c>
      <c r="D168" s="6"/>
      <c r="E168" s="6" t="s">
        <v>46</v>
      </c>
      <c r="F168" s="6" t="s">
        <v>383</v>
      </c>
      <c r="G168" s="6" t="s">
        <v>191</v>
      </c>
      <c r="H168" s="6" t="s">
        <v>192</v>
      </c>
      <c r="I168" s="6">
        <v>1</v>
      </c>
      <c r="J168" s="6" t="s">
        <v>209</v>
      </c>
      <c r="K168" s="6"/>
      <c r="L168" s="6"/>
      <c r="M168" s="6"/>
      <c r="N168" s="7">
        <v>43859</v>
      </c>
      <c r="O168" s="6" t="s">
        <v>40</v>
      </c>
      <c r="P168" s="6" t="s">
        <v>41</v>
      </c>
      <c r="Q168" s="6" t="s">
        <v>111</v>
      </c>
      <c r="S168" t="str">
        <f t="shared" si="6"/>
        <v xml:space="preserve"> </v>
      </c>
      <c r="T168" t="str">
        <f t="shared" si="7"/>
        <v xml:space="preserve"> </v>
      </c>
      <c r="W168" t="s">
        <v>48</v>
      </c>
      <c r="X168" s="8">
        <v>125.95</v>
      </c>
      <c r="Y168" s="8">
        <f t="shared" si="8"/>
        <v>0</v>
      </c>
    </row>
    <row r="169" spans="2:25">
      <c r="B169" s="6" t="s">
        <v>418</v>
      </c>
      <c r="C169" s="6">
        <v>2199</v>
      </c>
      <c r="D169" s="6"/>
      <c r="E169" s="6" t="s">
        <v>46</v>
      </c>
      <c r="F169" s="6" t="s">
        <v>383</v>
      </c>
      <c r="G169" s="6" t="s">
        <v>191</v>
      </c>
      <c r="H169" s="6" t="s">
        <v>192</v>
      </c>
      <c r="I169" s="6">
        <v>1</v>
      </c>
      <c r="J169" s="6" t="s">
        <v>209</v>
      </c>
      <c r="K169" s="6"/>
      <c r="L169" s="6"/>
      <c r="M169" s="6"/>
      <c r="N169" s="7">
        <v>43859</v>
      </c>
      <c r="O169" s="6" t="s">
        <v>40</v>
      </c>
      <c r="P169" s="6" t="s">
        <v>41</v>
      </c>
      <c r="Q169" s="6" t="s">
        <v>111</v>
      </c>
      <c r="S169" t="str">
        <f t="shared" si="6"/>
        <v xml:space="preserve"> </v>
      </c>
      <c r="T169" t="str">
        <f t="shared" si="7"/>
        <v xml:space="preserve"> </v>
      </c>
      <c r="W169" t="s">
        <v>48</v>
      </c>
      <c r="X169" s="8">
        <v>125.95</v>
      </c>
      <c r="Y169" s="8">
        <f t="shared" si="8"/>
        <v>0</v>
      </c>
    </row>
    <row r="170" spans="2:25">
      <c r="B170" s="6" t="s">
        <v>419</v>
      </c>
      <c r="C170" s="6">
        <v>2199</v>
      </c>
      <c r="D170" s="6"/>
      <c r="E170" s="6" t="s">
        <v>46</v>
      </c>
      <c r="F170" s="6" t="s">
        <v>383</v>
      </c>
      <c r="G170" s="6" t="s">
        <v>191</v>
      </c>
      <c r="H170" s="6" t="s">
        <v>192</v>
      </c>
      <c r="I170" s="6">
        <v>1</v>
      </c>
      <c r="J170" s="6" t="s">
        <v>209</v>
      </c>
      <c r="K170" s="6"/>
      <c r="L170" s="6"/>
      <c r="M170" s="6"/>
      <c r="N170" s="7">
        <v>43859</v>
      </c>
      <c r="O170" s="6" t="s">
        <v>40</v>
      </c>
      <c r="P170" s="6" t="s">
        <v>41</v>
      </c>
      <c r="Q170" s="6" t="s">
        <v>111</v>
      </c>
      <c r="S170" t="str">
        <f t="shared" si="6"/>
        <v xml:space="preserve"> </v>
      </c>
      <c r="T170" t="str">
        <f t="shared" si="7"/>
        <v xml:space="preserve"> </v>
      </c>
      <c r="W170" t="s">
        <v>48</v>
      </c>
      <c r="X170" s="8">
        <v>125.95</v>
      </c>
      <c r="Y170" s="8">
        <f t="shared" si="8"/>
        <v>0</v>
      </c>
    </row>
    <row r="171" spans="2:25">
      <c r="B171" s="6" t="s">
        <v>420</v>
      </c>
      <c r="C171" s="6">
        <v>2201</v>
      </c>
      <c r="D171" s="6"/>
      <c r="E171" s="6" t="s">
        <v>46</v>
      </c>
      <c r="F171" s="6" t="s">
        <v>383</v>
      </c>
      <c r="G171" s="6" t="s">
        <v>191</v>
      </c>
      <c r="H171" s="6" t="s">
        <v>192</v>
      </c>
      <c r="I171" s="6">
        <v>1</v>
      </c>
      <c r="J171" s="6" t="s">
        <v>209</v>
      </c>
      <c r="K171" s="6"/>
      <c r="L171" s="6"/>
      <c r="M171" s="6"/>
      <c r="N171" s="7">
        <v>43859</v>
      </c>
      <c r="O171" s="6" t="s">
        <v>40</v>
      </c>
      <c r="P171" s="6" t="s">
        <v>41</v>
      </c>
      <c r="Q171" s="6" t="s">
        <v>111</v>
      </c>
      <c r="S171" t="str">
        <f t="shared" si="6"/>
        <v xml:space="preserve"> </v>
      </c>
      <c r="T171" t="str">
        <f t="shared" si="7"/>
        <v xml:space="preserve"> </v>
      </c>
      <c r="W171" t="s">
        <v>48</v>
      </c>
      <c r="X171" s="8">
        <v>125.95</v>
      </c>
      <c r="Y171" s="8">
        <f t="shared" si="8"/>
        <v>0</v>
      </c>
    </row>
    <row r="172" spans="2:25">
      <c r="B172" s="6" t="s">
        <v>421</v>
      </c>
      <c r="C172" s="6">
        <v>2251</v>
      </c>
      <c r="D172" s="6"/>
      <c r="E172" s="6" t="s">
        <v>46</v>
      </c>
      <c r="F172" s="6" t="s">
        <v>383</v>
      </c>
      <c r="G172" s="6" t="s">
        <v>191</v>
      </c>
      <c r="H172" s="6" t="s">
        <v>192</v>
      </c>
      <c r="I172" s="6">
        <v>1</v>
      </c>
      <c r="J172" s="6" t="s">
        <v>209</v>
      </c>
      <c r="K172" s="6"/>
      <c r="L172" s="6"/>
      <c r="M172" s="6"/>
      <c r="N172" s="7">
        <v>43859</v>
      </c>
      <c r="O172" s="6" t="s">
        <v>40</v>
      </c>
      <c r="P172" s="6" t="s">
        <v>41</v>
      </c>
      <c r="Q172" s="6" t="s">
        <v>111</v>
      </c>
      <c r="S172" t="str">
        <f t="shared" si="6"/>
        <v xml:space="preserve"> </v>
      </c>
      <c r="T172" t="str">
        <f t="shared" si="7"/>
        <v xml:space="preserve"> </v>
      </c>
      <c r="W172" t="s">
        <v>48</v>
      </c>
      <c r="X172" s="8">
        <v>125.95</v>
      </c>
      <c r="Y172" s="8">
        <f t="shared" si="8"/>
        <v>0</v>
      </c>
    </row>
    <row r="173" spans="2:25">
      <c r="B173" s="6" t="s">
        <v>422</v>
      </c>
      <c r="C173" s="6">
        <v>2263</v>
      </c>
      <c r="D173" s="6"/>
      <c r="E173" s="6" t="s">
        <v>46</v>
      </c>
      <c r="F173" s="6" t="s">
        <v>383</v>
      </c>
      <c r="G173" s="6" t="s">
        <v>191</v>
      </c>
      <c r="H173" s="6" t="s">
        <v>192</v>
      </c>
      <c r="I173" s="6">
        <v>2</v>
      </c>
      <c r="J173" s="6" t="s">
        <v>209</v>
      </c>
      <c r="K173" s="6"/>
      <c r="L173" s="6"/>
      <c r="M173" s="6"/>
      <c r="N173" s="7">
        <v>43859</v>
      </c>
      <c r="O173" s="6" t="s">
        <v>40</v>
      </c>
      <c r="P173" s="6" t="s">
        <v>41</v>
      </c>
      <c r="Q173" s="6" t="s">
        <v>111</v>
      </c>
      <c r="S173" t="str">
        <f t="shared" si="6"/>
        <v xml:space="preserve"> </v>
      </c>
      <c r="T173" t="str">
        <f t="shared" si="7"/>
        <v xml:space="preserve"> </v>
      </c>
      <c r="W173" t="s">
        <v>48</v>
      </c>
      <c r="X173" s="8">
        <v>251.9</v>
      </c>
      <c r="Y173" s="8">
        <f t="shared" si="8"/>
        <v>0</v>
      </c>
    </row>
    <row r="174" spans="2:25">
      <c r="B174" s="6" t="s">
        <v>423</v>
      </c>
      <c r="C174" s="6">
        <v>1767</v>
      </c>
      <c r="D174" s="6"/>
      <c r="E174" s="6" t="s">
        <v>46</v>
      </c>
      <c r="F174" s="6" t="s">
        <v>383</v>
      </c>
      <c r="G174" s="6" t="s">
        <v>191</v>
      </c>
      <c r="H174" s="6" t="s">
        <v>192</v>
      </c>
      <c r="I174" s="6">
        <v>1</v>
      </c>
      <c r="J174" s="6" t="s">
        <v>209</v>
      </c>
      <c r="K174" s="6"/>
      <c r="L174" s="6"/>
      <c r="M174" s="6"/>
      <c r="N174" s="7">
        <v>43859</v>
      </c>
      <c r="O174" s="6" t="s">
        <v>40</v>
      </c>
      <c r="P174" s="6" t="s">
        <v>41</v>
      </c>
      <c r="Q174" s="6" t="s">
        <v>111</v>
      </c>
      <c r="S174" t="str">
        <f t="shared" si="6"/>
        <v xml:space="preserve"> </v>
      </c>
      <c r="T174" t="str">
        <f t="shared" si="7"/>
        <v xml:space="preserve"> </v>
      </c>
      <c r="W174" t="s">
        <v>48</v>
      </c>
      <c r="X174" s="8">
        <v>125.95</v>
      </c>
      <c r="Y174" s="8">
        <f t="shared" si="8"/>
        <v>0</v>
      </c>
    </row>
    <row r="175" spans="2:25">
      <c r="B175" s="6" t="s">
        <v>473</v>
      </c>
      <c r="C175" s="6"/>
      <c r="D175" s="6"/>
      <c r="E175" s="6" t="s">
        <v>49</v>
      </c>
      <c r="F175" s="6" t="s">
        <v>468</v>
      </c>
      <c r="G175" s="6" t="s">
        <v>437</v>
      </c>
      <c r="H175" s="6" t="s">
        <v>438</v>
      </c>
      <c r="I175" s="6">
        <v>10</v>
      </c>
      <c r="J175" s="6" t="s">
        <v>469</v>
      </c>
      <c r="K175" s="6"/>
      <c r="L175" s="6" t="s">
        <v>470</v>
      </c>
      <c r="M175" s="6"/>
      <c r="N175" s="7">
        <v>43859</v>
      </c>
      <c r="O175" s="6" t="s">
        <v>40</v>
      </c>
      <c r="P175" s="6" t="s">
        <v>41</v>
      </c>
      <c r="Q175" s="6" t="s">
        <v>165</v>
      </c>
      <c r="S175" t="str">
        <f t="shared" si="6"/>
        <v xml:space="preserve"> </v>
      </c>
      <c r="T175" t="str">
        <f t="shared" si="7"/>
        <v xml:space="preserve"> </v>
      </c>
      <c r="W175" t="s">
        <v>47</v>
      </c>
      <c r="X175" s="8">
        <v>999.6</v>
      </c>
      <c r="Y175" s="8">
        <f t="shared" si="8"/>
        <v>0</v>
      </c>
    </row>
    <row r="176" spans="2:25">
      <c r="B176" s="6" t="s">
        <v>426</v>
      </c>
      <c r="C176" s="6">
        <v>43</v>
      </c>
      <c r="D176" s="6"/>
      <c r="E176" s="6" t="s">
        <v>51</v>
      </c>
      <c r="F176" s="6" t="s">
        <v>228</v>
      </c>
      <c r="G176" s="6" t="s">
        <v>191</v>
      </c>
      <c r="H176" s="6" t="s">
        <v>192</v>
      </c>
      <c r="I176" s="6">
        <v>2</v>
      </c>
      <c r="J176" s="6" t="s">
        <v>425</v>
      </c>
      <c r="K176" s="6"/>
      <c r="L176" s="6" t="s">
        <v>230</v>
      </c>
      <c r="M176" s="6"/>
      <c r="N176" s="7">
        <v>43851</v>
      </c>
      <c r="O176" s="6" t="s">
        <v>40</v>
      </c>
      <c r="P176" s="6" t="s">
        <v>41</v>
      </c>
      <c r="Q176" s="6" t="s">
        <v>165</v>
      </c>
      <c r="S176" t="str">
        <f t="shared" si="6"/>
        <v xml:space="preserve"> </v>
      </c>
      <c r="T176" t="str">
        <f t="shared" si="7"/>
        <v xml:space="preserve"> </v>
      </c>
      <c r="W176" t="s">
        <v>48</v>
      </c>
      <c r="X176" s="8">
        <v>251.9</v>
      </c>
      <c r="Y176" s="8">
        <f t="shared" si="8"/>
        <v>0</v>
      </c>
    </row>
    <row r="177" spans="1:25">
      <c r="B177" s="6" t="s">
        <v>427</v>
      </c>
      <c r="C177" s="6">
        <v>51</v>
      </c>
      <c r="D177" s="6"/>
      <c r="E177" s="6" t="s">
        <v>51</v>
      </c>
      <c r="F177" s="6" t="s">
        <v>228</v>
      </c>
      <c r="G177" s="6" t="s">
        <v>191</v>
      </c>
      <c r="H177" s="6" t="s">
        <v>192</v>
      </c>
      <c r="I177" s="6">
        <v>2</v>
      </c>
      <c r="J177" s="6" t="s">
        <v>425</v>
      </c>
      <c r="K177" s="6"/>
      <c r="L177" s="6" t="s">
        <v>230</v>
      </c>
      <c r="M177" s="6"/>
      <c r="N177" s="7">
        <v>43851</v>
      </c>
      <c r="O177" s="6" t="s">
        <v>40</v>
      </c>
      <c r="P177" s="6" t="s">
        <v>41</v>
      </c>
      <c r="Q177" s="6" t="s">
        <v>165</v>
      </c>
      <c r="S177" t="str">
        <f t="shared" si="6"/>
        <v xml:space="preserve"> </v>
      </c>
      <c r="T177" t="str">
        <f t="shared" si="7"/>
        <v xml:space="preserve"> </v>
      </c>
      <c r="W177" t="s">
        <v>48</v>
      </c>
      <c r="X177" s="8">
        <v>251.9</v>
      </c>
      <c r="Y177" s="8">
        <f t="shared" si="8"/>
        <v>0</v>
      </c>
    </row>
    <row r="178" spans="1:25">
      <c r="B178" s="6" t="s">
        <v>428</v>
      </c>
      <c r="C178" s="6">
        <v>61</v>
      </c>
      <c r="D178" s="6"/>
      <c r="E178" s="6" t="s">
        <v>51</v>
      </c>
      <c r="F178" s="6" t="s">
        <v>228</v>
      </c>
      <c r="G178" s="6" t="s">
        <v>191</v>
      </c>
      <c r="H178" s="6" t="s">
        <v>192</v>
      </c>
      <c r="I178" s="6">
        <v>2</v>
      </c>
      <c r="J178" s="6" t="s">
        <v>425</v>
      </c>
      <c r="K178" s="6"/>
      <c r="L178" s="6" t="s">
        <v>230</v>
      </c>
      <c r="M178" s="6"/>
      <c r="N178" s="7">
        <v>43851</v>
      </c>
      <c r="O178" s="6" t="s">
        <v>40</v>
      </c>
      <c r="P178" s="6" t="s">
        <v>41</v>
      </c>
      <c r="Q178" s="6" t="s">
        <v>165</v>
      </c>
      <c r="S178" t="str">
        <f t="shared" si="6"/>
        <v xml:space="preserve"> </v>
      </c>
      <c r="T178" t="str">
        <f t="shared" si="7"/>
        <v xml:space="preserve"> </v>
      </c>
      <c r="W178" t="s">
        <v>48</v>
      </c>
      <c r="X178" s="8">
        <v>251.9</v>
      </c>
      <c r="Y178" s="8">
        <f t="shared" si="8"/>
        <v>0</v>
      </c>
    </row>
    <row r="179" spans="1:25">
      <c r="B179" s="6" t="s">
        <v>429</v>
      </c>
      <c r="C179" s="6">
        <v>128</v>
      </c>
      <c r="D179" s="6"/>
      <c r="E179" s="6" t="s">
        <v>225</v>
      </c>
      <c r="F179" s="6" t="s">
        <v>430</v>
      </c>
      <c r="G179" s="6" t="s">
        <v>191</v>
      </c>
      <c r="H179" s="6" t="s">
        <v>192</v>
      </c>
      <c r="I179" s="6">
        <v>2</v>
      </c>
      <c r="J179" s="6" t="s">
        <v>425</v>
      </c>
      <c r="K179" s="6"/>
      <c r="L179" s="6" t="s">
        <v>230</v>
      </c>
      <c r="M179" s="6"/>
      <c r="N179" s="7">
        <v>43851</v>
      </c>
      <c r="O179" s="6" t="s">
        <v>40</v>
      </c>
      <c r="P179" s="6" t="s">
        <v>41</v>
      </c>
      <c r="Q179" s="6" t="s">
        <v>165</v>
      </c>
      <c r="S179" t="str">
        <f t="shared" si="6"/>
        <v xml:space="preserve"> </v>
      </c>
      <c r="T179" t="str">
        <f t="shared" si="7"/>
        <v xml:space="preserve"> </v>
      </c>
      <c r="W179" t="s">
        <v>48</v>
      </c>
      <c r="X179" s="8">
        <v>251.9</v>
      </c>
      <c r="Y179" s="8">
        <f t="shared" si="8"/>
        <v>0</v>
      </c>
    </row>
    <row r="180" spans="1:25">
      <c r="B180" s="6" t="s">
        <v>431</v>
      </c>
      <c r="C180" s="6">
        <v>162</v>
      </c>
      <c r="D180" s="6"/>
      <c r="E180" s="6" t="s">
        <v>225</v>
      </c>
      <c r="F180" s="6" t="s">
        <v>430</v>
      </c>
      <c r="G180" s="6" t="s">
        <v>191</v>
      </c>
      <c r="H180" s="6" t="s">
        <v>192</v>
      </c>
      <c r="I180" s="6">
        <v>2</v>
      </c>
      <c r="J180" s="6" t="s">
        <v>425</v>
      </c>
      <c r="K180" s="6"/>
      <c r="L180" s="6" t="s">
        <v>230</v>
      </c>
      <c r="M180" s="6"/>
      <c r="N180" s="7">
        <v>43851</v>
      </c>
      <c r="O180" s="6" t="s">
        <v>40</v>
      </c>
      <c r="P180" s="6" t="s">
        <v>41</v>
      </c>
      <c r="Q180" s="6" t="s">
        <v>165</v>
      </c>
      <c r="S180" t="str">
        <f t="shared" si="6"/>
        <v xml:space="preserve"> </v>
      </c>
      <c r="T180" t="str">
        <f t="shared" si="7"/>
        <v xml:space="preserve"> </v>
      </c>
      <c r="W180" t="s">
        <v>48</v>
      </c>
      <c r="X180" s="8">
        <v>251.9</v>
      </c>
      <c r="Y180" s="8">
        <f t="shared" si="8"/>
        <v>0</v>
      </c>
    </row>
    <row r="181" spans="1:25">
      <c r="B181" s="6" t="s">
        <v>432</v>
      </c>
      <c r="C181" s="6">
        <v>170</v>
      </c>
      <c r="D181" s="6"/>
      <c r="E181" s="6" t="s">
        <v>225</v>
      </c>
      <c r="F181" s="6" t="s">
        <v>430</v>
      </c>
      <c r="G181" s="6" t="s">
        <v>191</v>
      </c>
      <c r="H181" s="6" t="s">
        <v>192</v>
      </c>
      <c r="I181" s="6">
        <v>2</v>
      </c>
      <c r="J181" s="6" t="s">
        <v>425</v>
      </c>
      <c r="K181" s="6"/>
      <c r="L181" s="6" t="s">
        <v>230</v>
      </c>
      <c r="M181" s="6"/>
      <c r="N181" s="7">
        <v>43851</v>
      </c>
      <c r="O181" s="6" t="s">
        <v>40</v>
      </c>
      <c r="P181" s="6" t="s">
        <v>41</v>
      </c>
      <c r="Q181" s="6" t="s">
        <v>165</v>
      </c>
      <c r="S181" t="str">
        <f t="shared" si="6"/>
        <v xml:space="preserve"> </v>
      </c>
      <c r="T181" t="str">
        <f t="shared" si="7"/>
        <v xml:space="preserve"> </v>
      </c>
      <c r="W181" t="s">
        <v>48</v>
      </c>
      <c r="X181" s="8">
        <v>251.9</v>
      </c>
      <c r="Y181" s="8">
        <f t="shared" si="8"/>
        <v>0</v>
      </c>
    </row>
    <row r="182" spans="1:25">
      <c r="B182" s="6" t="s">
        <v>433</v>
      </c>
      <c r="C182" s="6">
        <v>178</v>
      </c>
      <c r="D182" s="6"/>
      <c r="E182" s="6" t="s">
        <v>225</v>
      </c>
      <c r="F182" s="6" t="s">
        <v>430</v>
      </c>
      <c r="G182" s="6" t="s">
        <v>191</v>
      </c>
      <c r="H182" s="6" t="s">
        <v>192</v>
      </c>
      <c r="I182" s="6">
        <v>2</v>
      </c>
      <c r="J182" s="6" t="s">
        <v>425</v>
      </c>
      <c r="K182" s="6"/>
      <c r="L182" s="6" t="s">
        <v>230</v>
      </c>
      <c r="M182" s="6"/>
      <c r="N182" s="7">
        <v>43851</v>
      </c>
      <c r="O182" s="6" t="s">
        <v>40</v>
      </c>
      <c r="P182" s="6" t="s">
        <v>41</v>
      </c>
      <c r="Q182" s="6" t="s">
        <v>165</v>
      </c>
      <c r="S182" t="str">
        <f t="shared" si="6"/>
        <v xml:space="preserve"> </v>
      </c>
      <c r="T182" t="str">
        <f t="shared" si="7"/>
        <v xml:space="preserve"> </v>
      </c>
      <c r="W182" t="s">
        <v>48</v>
      </c>
      <c r="X182" s="8">
        <v>251.9</v>
      </c>
      <c r="Y182" s="8">
        <f t="shared" si="8"/>
        <v>0</v>
      </c>
    </row>
    <row r="183" spans="1:25">
      <c r="B183" s="6" t="s">
        <v>434</v>
      </c>
      <c r="C183" s="6">
        <v>184</v>
      </c>
      <c r="D183" s="6"/>
      <c r="E183" s="6" t="s">
        <v>225</v>
      </c>
      <c r="F183" s="6" t="s">
        <v>430</v>
      </c>
      <c r="G183" s="6" t="s">
        <v>191</v>
      </c>
      <c r="H183" s="6" t="s">
        <v>192</v>
      </c>
      <c r="I183" s="6">
        <v>2</v>
      </c>
      <c r="J183" s="6" t="s">
        <v>425</v>
      </c>
      <c r="K183" s="6"/>
      <c r="L183" s="6" t="s">
        <v>230</v>
      </c>
      <c r="M183" s="6"/>
      <c r="N183" s="7">
        <v>43851</v>
      </c>
      <c r="O183" s="6" t="s">
        <v>40</v>
      </c>
      <c r="P183" s="6" t="s">
        <v>41</v>
      </c>
      <c r="Q183" s="6" t="s">
        <v>165</v>
      </c>
      <c r="S183" t="str">
        <f t="shared" si="6"/>
        <v xml:space="preserve"> </v>
      </c>
      <c r="T183" t="str">
        <f t="shared" si="7"/>
        <v xml:space="preserve"> </v>
      </c>
      <c r="W183" t="s">
        <v>48</v>
      </c>
      <c r="X183" s="8">
        <v>251.9</v>
      </c>
      <c r="Y183" s="8">
        <f t="shared" si="8"/>
        <v>0</v>
      </c>
    </row>
    <row r="184" spans="1:25">
      <c r="B184" s="6" t="s">
        <v>474</v>
      </c>
      <c r="C184" s="6"/>
      <c r="D184" s="6"/>
      <c r="E184" s="6" t="s">
        <v>49</v>
      </c>
      <c r="F184" s="6" t="s">
        <v>468</v>
      </c>
      <c r="G184" s="6" t="s">
        <v>437</v>
      </c>
      <c r="H184" s="6" t="s">
        <v>438</v>
      </c>
      <c r="I184" s="6">
        <v>13</v>
      </c>
      <c r="J184" s="6" t="s">
        <v>469</v>
      </c>
      <c r="K184" s="6"/>
      <c r="L184" s="6" t="s">
        <v>470</v>
      </c>
      <c r="M184" s="6"/>
      <c r="N184" s="7">
        <v>43859</v>
      </c>
      <c r="O184" s="6" t="s">
        <v>40</v>
      </c>
      <c r="P184" s="6" t="s">
        <v>41</v>
      </c>
      <c r="Q184" s="6" t="s">
        <v>165</v>
      </c>
      <c r="S184" t="str">
        <f t="shared" si="6"/>
        <v xml:space="preserve"> </v>
      </c>
      <c r="T184" t="str">
        <f t="shared" si="7"/>
        <v xml:space="preserve"> </v>
      </c>
      <c r="W184" t="s">
        <v>43</v>
      </c>
      <c r="X184" s="8">
        <v>1299.48</v>
      </c>
      <c r="Y184" s="8">
        <f t="shared" si="8"/>
        <v>0</v>
      </c>
    </row>
    <row r="185" spans="1:25">
      <c r="B185" s="6" t="s">
        <v>475</v>
      </c>
      <c r="C185" s="6"/>
      <c r="D185" s="6"/>
      <c r="E185" s="6" t="s">
        <v>49</v>
      </c>
      <c r="F185" s="6" t="s">
        <v>468</v>
      </c>
      <c r="G185" s="6" t="s">
        <v>437</v>
      </c>
      <c r="H185" s="6" t="s">
        <v>438</v>
      </c>
      <c r="I185" s="6">
        <v>26</v>
      </c>
      <c r="J185" s="6" t="s">
        <v>469</v>
      </c>
      <c r="K185" s="6"/>
      <c r="L185" s="6" t="s">
        <v>470</v>
      </c>
      <c r="M185" s="6"/>
      <c r="N185" s="7">
        <v>43859</v>
      </c>
      <c r="O185" s="6" t="s">
        <v>40</v>
      </c>
      <c r="P185" s="6" t="s">
        <v>41</v>
      </c>
      <c r="Q185" s="6" t="s">
        <v>165</v>
      </c>
      <c r="S185" t="str">
        <f t="shared" si="6"/>
        <v xml:space="preserve"> </v>
      </c>
      <c r="T185" t="str">
        <f t="shared" si="7"/>
        <v xml:space="preserve"> </v>
      </c>
      <c r="W185" t="s">
        <v>43</v>
      </c>
      <c r="X185" s="8">
        <v>2598.96</v>
      </c>
      <c r="Y185" s="8">
        <f t="shared" si="8"/>
        <v>0</v>
      </c>
    </row>
    <row r="186" spans="1:25">
      <c r="B186" s="6" t="s">
        <v>476</v>
      </c>
      <c r="C186" s="6"/>
      <c r="D186" s="6"/>
      <c r="E186" s="6" t="s">
        <v>49</v>
      </c>
      <c r="F186" s="6" t="s">
        <v>468</v>
      </c>
      <c r="G186" s="6" t="s">
        <v>437</v>
      </c>
      <c r="H186" s="6" t="s">
        <v>438</v>
      </c>
      <c r="I186" s="6">
        <v>6</v>
      </c>
      <c r="J186" s="6" t="s">
        <v>469</v>
      </c>
      <c r="K186" s="6"/>
      <c r="L186" s="6" t="s">
        <v>470</v>
      </c>
      <c r="M186" s="6"/>
      <c r="N186" s="7">
        <v>43859</v>
      </c>
      <c r="O186" s="6" t="s">
        <v>40</v>
      </c>
      <c r="P186" s="6" t="s">
        <v>41</v>
      </c>
      <c r="Q186" s="6" t="s">
        <v>165</v>
      </c>
      <c r="S186" t="str">
        <f t="shared" si="6"/>
        <v xml:space="preserve"> </v>
      </c>
      <c r="T186" t="str">
        <f t="shared" si="7"/>
        <v xml:space="preserve"> </v>
      </c>
      <c r="W186" t="s">
        <v>47</v>
      </c>
      <c r="X186" s="8">
        <v>599.76</v>
      </c>
      <c r="Y186" s="8">
        <f t="shared" si="8"/>
        <v>0</v>
      </c>
    </row>
    <row r="187" spans="1:25">
      <c r="B187" s="6" t="s">
        <v>477</v>
      </c>
      <c r="C187" s="6">
        <v>10</v>
      </c>
      <c r="D187" s="6"/>
      <c r="E187" s="6" t="s">
        <v>46</v>
      </c>
      <c r="F187" s="6" t="s">
        <v>478</v>
      </c>
      <c r="G187" s="6" t="s">
        <v>437</v>
      </c>
      <c r="H187" s="6" t="s">
        <v>438</v>
      </c>
      <c r="I187" s="6">
        <v>5</v>
      </c>
      <c r="J187" s="6" t="s">
        <v>479</v>
      </c>
      <c r="K187" s="6"/>
      <c r="L187" s="6" t="s">
        <v>480</v>
      </c>
      <c r="M187" s="6"/>
      <c r="N187" s="7">
        <v>43850</v>
      </c>
      <c r="O187" s="6" t="s">
        <v>40</v>
      </c>
      <c r="P187" s="6" t="s">
        <v>41</v>
      </c>
      <c r="Q187" s="6" t="s">
        <v>165</v>
      </c>
      <c r="S187" t="str">
        <f t="shared" si="6"/>
        <v xml:space="preserve"> </v>
      </c>
      <c r="T187" t="str">
        <f t="shared" si="7"/>
        <v xml:space="preserve"> </v>
      </c>
      <c r="W187" t="s">
        <v>47</v>
      </c>
      <c r="X187" s="8">
        <v>499.8</v>
      </c>
      <c r="Y187" s="8">
        <f t="shared" si="8"/>
        <v>0</v>
      </c>
    </row>
    <row r="188" spans="1:25">
      <c r="B188" s="6" t="s">
        <v>481</v>
      </c>
      <c r="C188" s="6">
        <v>10</v>
      </c>
      <c r="D188" s="6"/>
      <c r="E188" s="6" t="s">
        <v>46</v>
      </c>
      <c r="F188" s="6" t="s">
        <v>478</v>
      </c>
      <c r="G188" s="6" t="s">
        <v>437</v>
      </c>
      <c r="H188" s="6" t="s">
        <v>438</v>
      </c>
      <c r="I188" s="6">
        <v>21</v>
      </c>
      <c r="J188" s="6" t="s">
        <v>479</v>
      </c>
      <c r="K188" s="6"/>
      <c r="L188" s="6" t="s">
        <v>480</v>
      </c>
      <c r="M188" s="6"/>
      <c r="N188" s="7">
        <v>43850</v>
      </c>
      <c r="O188" s="6" t="s">
        <v>40</v>
      </c>
      <c r="P188" s="6" t="s">
        <v>41</v>
      </c>
      <c r="Q188" s="6" t="s">
        <v>165</v>
      </c>
      <c r="S188" t="str">
        <f t="shared" si="6"/>
        <v xml:space="preserve"> </v>
      </c>
      <c r="T188" t="str">
        <f t="shared" si="7"/>
        <v xml:space="preserve"> </v>
      </c>
      <c r="W188" t="s">
        <v>43</v>
      </c>
      <c r="X188" s="8">
        <v>2099.16</v>
      </c>
      <c r="Y188" s="8">
        <f t="shared" si="8"/>
        <v>0</v>
      </c>
    </row>
    <row r="189" spans="1:25">
      <c r="B189" s="6" t="s">
        <v>482</v>
      </c>
      <c r="C189" s="6">
        <v>10</v>
      </c>
      <c r="D189" s="6"/>
      <c r="E189" s="6" t="s">
        <v>46</v>
      </c>
      <c r="F189" s="6" t="s">
        <v>478</v>
      </c>
      <c r="G189" s="6" t="s">
        <v>437</v>
      </c>
      <c r="H189" s="6" t="s">
        <v>438</v>
      </c>
      <c r="I189" s="6">
        <v>5</v>
      </c>
      <c r="J189" s="6" t="s">
        <v>479</v>
      </c>
      <c r="K189" s="6"/>
      <c r="L189" s="6" t="s">
        <v>480</v>
      </c>
      <c r="M189" s="6"/>
      <c r="N189" s="7">
        <v>43850</v>
      </c>
      <c r="O189" s="6" t="s">
        <v>40</v>
      </c>
      <c r="P189" s="6" t="s">
        <v>41</v>
      </c>
      <c r="Q189" s="6" t="s">
        <v>165</v>
      </c>
      <c r="S189" t="str">
        <f t="shared" si="6"/>
        <v xml:space="preserve"> </v>
      </c>
      <c r="T189" t="str">
        <f t="shared" si="7"/>
        <v xml:space="preserve"> </v>
      </c>
      <c r="W189" t="s">
        <v>47</v>
      </c>
      <c r="X189" s="8">
        <v>499.8</v>
      </c>
      <c r="Y189" s="8">
        <f t="shared" si="8"/>
        <v>0</v>
      </c>
    </row>
    <row r="190" spans="1:25">
      <c r="B190" s="6" t="s">
        <v>483</v>
      </c>
      <c r="C190" s="6">
        <v>10</v>
      </c>
      <c r="D190" s="6"/>
      <c r="E190" s="6" t="s">
        <v>46</v>
      </c>
      <c r="F190" s="6" t="s">
        <v>478</v>
      </c>
      <c r="G190" s="6" t="s">
        <v>437</v>
      </c>
      <c r="H190" s="6" t="s">
        <v>438</v>
      </c>
      <c r="I190" s="6">
        <v>15</v>
      </c>
      <c r="J190" s="6" t="s">
        <v>479</v>
      </c>
      <c r="K190" s="6"/>
      <c r="L190" s="6" t="s">
        <v>480</v>
      </c>
      <c r="M190" s="6"/>
      <c r="N190" s="7">
        <v>43850</v>
      </c>
      <c r="O190" s="6" t="s">
        <v>40</v>
      </c>
      <c r="P190" s="6" t="s">
        <v>41</v>
      </c>
      <c r="Q190" s="6" t="s">
        <v>165</v>
      </c>
      <c r="S190" t="str">
        <f t="shared" si="6"/>
        <v xml:space="preserve"> </v>
      </c>
      <c r="T190" t="str">
        <f t="shared" si="7"/>
        <v xml:space="preserve"> </v>
      </c>
      <c r="W190" t="s">
        <v>43</v>
      </c>
      <c r="X190" s="8">
        <v>1499.4</v>
      </c>
      <c r="Y190" s="8">
        <f t="shared" si="8"/>
        <v>0</v>
      </c>
    </row>
    <row r="191" spans="1:25" s="19" customFormat="1">
      <c r="A191"/>
      <c r="B191" s="6" t="s">
        <v>484</v>
      </c>
      <c r="C191" s="6">
        <v>10</v>
      </c>
      <c r="D191" s="6"/>
      <c r="E191" s="6" t="s">
        <v>46</v>
      </c>
      <c r="F191" s="6" t="s">
        <v>478</v>
      </c>
      <c r="G191" s="6" t="s">
        <v>437</v>
      </c>
      <c r="H191" s="6" t="s">
        <v>438</v>
      </c>
      <c r="I191" s="6">
        <v>25</v>
      </c>
      <c r="J191" s="6" t="s">
        <v>479</v>
      </c>
      <c r="K191" s="6"/>
      <c r="L191" s="6" t="s">
        <v>480</v>
      </c>
      <c r="M191" s="6"/>
      <c r="N191" s="7">
        <v>43850</v>
      </c>
      <c r="O191" s="6" t="s">
        <v>40</v>
      </c>
      <c r="P191" s="6" t="s">
        <v>41</v>
      </c>
      <c r="Q191" s="6" t="s">
        <v>165</v>
      </c>
      <c r="R191" s="2"/>
      <c r="S191" t="str">
        <f t="shared" si="6"/>
        <v xml:space="preserve"> </v>
      </c>
      <c r="T191" t="str">
        <f t="shared" si="7"/>
        <v xml:space="preserve"> </v>
      </c>
      <c r="U191"/>
      <c r="V191"/>
      <c r="W191" t="s">
        <v>43</v>
      </c>
      <c r="X191" s="8">
        <v>2499</v>
      </c>
      <c r="Y191" s="8">
        <f t="shared" si="8"/>
        <v>0</v>
      </c>
    </row>
    <row r="192" spans="1:25" s="19" customFormat="1">
      <c r="A192"/>
      <c r="B192" s="6" t="s">
        <v>485</v>
      </c>
      <c r="C192" s="6">
        <v>10</v>
      </c>
      <c r="D192" s="6"/>
      <c r="E192" s="6" t="s">
        <v>46</v>
      </c>
      <c r="F192" s="6" t="s">
        <v>478</v>
      </c>
      <c r="G192" s="6" t="s">
        <v>437</v>
      </c>
      <c r="H192" s="6" t="s">
        <v>438</v>
      </c>
      <c r="I192" s="6">
        <v>7</v>
      </c>
      <c r="J192" s="6" t="s">
        <v>479</v>
      </c>
      <c r="K192" s="6"/>
      <c r="L192" s="6" t="s">
        <v>480</v>
      </c>
      <c r="M192" s="6"/>
      <c r="N192" s="7">
        <v>43850</v>
      </c>
      <c r="O192" s="6" t="s">
        <v>40</v>
      </c>
      <c r="P192" s="6" t="s">
        <v>41</v>
      </c>
      <c r="Q192" s="6" t="s">
        <v>165</v>
      </c>
      <c r="R192" s="2"/>
      <c r="S192" t="str">
        <f t="shared" si="6"/>
        <v xml:space="preserve"> </v>
      </c>
      <c r="T192" t="str">
        <f t="shared" si="7"/>
        <v xml:space="preserve"> </v>
      </c>
      <c r="U192"/>
      <c r="V192"/>
      <c r="W192" t="s">
        <v>47</v>
      </c>
      <c r="X192" s="8">
        <v>699.72</v>
      </c>
      <c r="Y192" s="8">
        <f t="shared" si="8"/>
        <v>0</v>
      </c>
    </row>
    <row r="193" spans="1:25" s="19" customFormat="1">
      <c r="A193"/>
      <c r="B193" s="6" t="s">
        <v>486</v>
      </c>
      <c r="C193" s="6">
        <v>10</v>
      </c>
      <c r="D193" s="6"/>
      <c r="E193" s="6" t="s">
        <v>46</v>
      </c>
      <c r="F193" s="6" t="s">
        <v>478</v>
      </c>
      <c r="G193" s="6" t="s">
        <v>437</v>
      </c>
      <c r="H193" s="6" t="s">
        <v>438</v>
      </c>
      <c r="I193" s="6">
        <v>19</v>
      </c>
      <c r="J193" s="6" t="s">
        <v>479</v>
      </c>
      <c r="K193" s="6"/>
      <c r="L193" s="6" t="s">
        <v>480</v>
      </c>
      <c r="M193" s="6"/>
      <c r="N193" s="7">
        <v>43850</v>
      </c>
      <c r="O193" s="6" t="s">
        <v>40</v>
      </c>
      <c r="P193" s="6" t="s">
        <v>41</v>
      </c>
      <c r="Q193" s="6" t="s">
        <v>165</v>
      </c>
      <c r="R193" s="2"/>
      <c r="S193" t="str">
        <f t="shared" si="6"/>
        <v xml:space="preserve"> </v>
      </c>
      <c r="T193" t="str">
        <f t="shared" si="7"/>
        <v xml:space="preserve"> </v>
      </c>
      <c r="U193"/>
      <c r="V193"/>
      <c r="W193" t="s">
        <v>43</v>
      </c>
      <c r="X193" s="8">
        <v>1899.24</v>
      </c>
      <c r="Y193" s="8">
        <f t="shared" si="8"/>
        <v>0</v>
      </c>
    </row>
    <row r="194" spans="1:25">
      <c r="B194" s="6" t="s">
        <v>487</v>
      </c>
      <c r="C194" s="6">
        <v>10</v>
      </c>
      <c r="D194" s="6"/>
      <c r="E194" s="6" t="s">
        <v>46</v>
      </c>
      <c r="F194" s="6" t="s">
        <v>478</v>
      </c>
      <c r="G194" s="6" t="s">
        <v>437</v>
      </c>
      <c r="H194" s="6" t="s">
        <v>438</v>
      </c>
      <c r="I194" s="6">
        <v>11</v>
      </c>
      <c r="J194" s="6" t="s">
        <v>479</v>
      </c>
      <c r="K194" s="6"/>
      <c r="L194" s="6" t="s">
        <v>480</v>
      </c>
      <c r="M194" s="6"/>
      <c r="N194" s="7">
        <v>43850</v>
      </c>
      <c r="O194" s="6" t="s">
        <v>40</v>
      </c>
      <c r="P194" s="6" t="s">
        <v>41</v>
      </c>
      <c r="Q194" s="6" t="s">
        <v>165</v>
      </c>
      <c r="S194" t="str">
        <f t="shared" si="6"/>
        <v xml:space="preserve"> </v>
      </c>
      <c r="T194" t="str">
        <f t="shared" si="7"/>
        <v xml:space="preserve"> </v>
      </c>
      <c r="W194" t="s">
        <v>47</v>
      </c>
      <c r="X194" s="8">
        <v>1099.56</v>
      </c>
      <c r="Y194" s="8">
        <f t="shared" si="8"/>
        <v>0</v>
      </c>
    </row>
    <row r="195" spans="1:25">
      <c r="B195" s="6" t="s">
        <v>488</v>
      </c>
      <c r="C195" s="6">
        <v>10</v>
      </c>
      <c r="D195" s="6"/>
      <c r="E195" s="6" t="s">
        <v>46</v>
      </c>
      <c r="F195" s="6" t="s">
        <v>478</v>
      </c>
      <c r="G195" s="6" t="s">
        <v>437</v>
      </c>
      <c r="H195" s="6" t="s">
        <v>438</v>
      </c>
      <c r="I195" s="6">
        <v>6</v>
      </c>
      <c r="J195" s="6" t="s">
        <v>479</v>
      </c>
      <c r="K195" s="6"/>
      <c r="L195" s="6" t="s">
        <v>480</v>
      </c>
      <c r="M195" s="6"/>
      <c r="N195" s="7">
        <v>43850</v>
      </c>
      <c r="O195" s="6" t="s">
        <v>40</v>
      </c>
      <c r="P195" s="6" t="s">
        <v>41</v>
      </c>
      <c r="Q195" s="6" t="s">
        <v>165</v>
      </c>
      <c r="S195" t="str">
        <f t="shared" ref="S195:S221" si="9">IF(ISBLANK(R195)," ",I195)</f>
        <v xml:space="preserve"> </v>
      </c>
      <c r="T195" t="str">
        <f t="shared" ref="T195:T221" si="10">IF(ISBLANK(R195)," ",IF(R195&gt;=92%,I195," "))</f>
        <v xml:space="preserve"> </v>
      </c>
      <c r="W195" t="s">
        <v>47</v>
      </c>
      <c r="X195" s="8">
        <v>599.76</v>
      </c>
      <c r="Y195" s="8">
        <f t="shared" ref="Y195:Y221" si="11">IF(ISBLANK(R195),0,IF(R195&gt;=92%,0,X195*0.1))</f>
        <v>0</v>
      </c>
    </row>
    <row r="196" spans="1:25">
      <c r="B196" s="6" t="s">
        <v>489</v>
      </c>
      <c r="C196" s="6">
        <v>10</v>
      </c>
      <c r="D196" s="6"/>
      <c r="E196" s="6" t="s">
        <v>46</v>
      </c>
      <c r="F196" s="6" t="s">
        <v>478</v>
      </c>
      <c r="G196" s="6" t="s">
        <v>437</v>
      </c>
      <c r="H196" s="6" t="s">
        <v>438</v>
      </c>
      <c r="I196" s="6">
        <v>12</v>
      </c>
      <c r="J196" s="6" t="s">
        <v>479</v>
      </c>
      <c r="K196" s="6"/>
      <c r="L196" s="6" t="s">
        <v>480</v>
      </c>
      <c r="M196" s="6"/>
      <c r="N196" s="7">
        <v>43850</v>
      </c>
      <c r="O196" s="6" t="s">
        <v>40</v>
      </c>
      <c r="P196" s="6" t="s">
        <v>41</v>
      </c>
      <c r="Q196" s="6" t="s">
        <v>165</v>
      </c>
      <c r="S196" t="str">
        <f t="shared" si="9"/>
        <v xml:space="preserve"> </v>
      </c>
      <c r="T196" t="str">
        <f t="shared" si="10"/>
        <v xml:space="preserve"> </v>
      </c>
      <c r="W196" t="s">
        <v>47</v>
      </c>
      <c r="X196" s="8">
        <v>1199.52</v>
      </c>
      <c r="Y196" s="8">
        <f t="shared" si="11"/>
        <v>0</v>
      </c>
    </row>
    <row r="197" spans="1:25">
      <c r="B197" s="6" t="s">
        <v>490</v>
      </c>
      <c r="C197" s="6">
        <v>10</v>
      </c>
      <c r="D197" s="6"/>
      <c r="E197" s="6" t="s">
        <v>46</v>
      </c>
      <c r="F197" s="6" t="s">
        <v>478</v>
      </c>
      <c r="G197" s="6" t="s">
        <v>437</v>
      </c>
      <c r="H197" s="6" t="s">
        <v>438</v>
      </c>
      <c r="I197" s="6">
        <v>5</v>
      </c>
      <c r="J197" s="6" t="s">
        <v>479</v>
      </c>
      <c r="K197" s="6"/>
      <c r="L197" s="6" t="s">
        <v>480</v>
      </c>
      <c r="M197" s="6"/>
      <c r="N197" s="7">
        <v>43850</v>
      </c>
      <c r="O197" s="6" t="s">
        <v>40</v>
      </c>
      <c r="P197" s="6" t="s">
        <v>41</v>
      </c>
      <c r="Q197" s="6" t="s">
        <v>165</v>
      </c>
      <c r="S197" t="str">
        <f t="shared" si="9"/>
        <v xml:space="preserve"> </v>
      </c>
      <c r="T197" t="str">
        <f t="shared" si="10"/>
        <v xml:space="preserve"> </v>
      </c>
      <c r="W197" t="s">
        <v>47</v>
      </c>
      <c r="X197" s="8">
        <v>499.8</v>
      </c>
      <c r="Y197" s="8">
        <f t="shared" si="11"/>
        <v>0</v>
      </c>
    </row>
    <row r="198" spans="1:25">
      <c r="B198" s="6" t="s">
        <v>342</v>
      </c>
      <c r="C198" s="6">
        <v>566</v>
      </c>
      <c r="D198" s="6"/>
      <c r="E198" s="6" t="s">
        <v>343</v>
      </c>
      <c r="F198" s="6" t="s">
        <v>344</v>
      </c>
      <c r="G198" s="6" t="s">
        <v>191</v>
      </c>
      <c r="H198" s="6" t="s">
        <v>192</v>
      </c>
      <c r="I198" s="6">
        <v>60</v>
      </c>
      <c r="J198" s="6" t="s">
        <v>345</v>
      </c>
      <c r="K198" s="6"/>
      <c r="L198" s="6"/>
      <c r="M198" s="6"/>
      <c r="N198" s="7">
        <v>43859</v>
      </c>
      <c r="O198" s="6" t="s">
        <v>40</v>
      </c>
      <c r="P198" s="6" t="s">
        <v>41</v>
      </c>
      <c r="Q198" s="6" t="s">
        <v>165</v>
      </c>
      <c r="S198" t="str">
        <f t="shared" si="9"/>
        <v xml:space="preserve"> </v>
      </c>
      <c r="T198" t="str">
        <f t="shared" si="10"/>
        <v xml:space="preserve"> </v>
      </c>
      <c r="W198" t="s">
        <v>43</v>
      </c>
      <c r="X198" s="8">
        <v>5997.6</v>
      </c>
      <c r="Y198" s="8">
        <f t="shared" si="11"/>
        <v>0</v>
      </c>
    </row>
    <row r="199" spans="1:25">
      <c r="B199" s="6" t="s">
        <v>214</v>
      </c>
      <c r="C199" s="6">
        <v>349</v>
      </c>
      <c r="D199" s="6"/>
      <c r="E199" s="6" t="s">
        <v>45</v>
      </c>
      <c r="F199" s="6" t="s">
        <v>215</v>
      </c>
      <c r="G199" s="6" t="s">
        <v>191</v>
      </c>
      <c r="H199" s="6" t="s">
        <v>192</v>
      </c>
      <c r="I199" s="6">
        <v>20</v>
      </c>
      <c r="J199" s="6" t="s">
        <v>216</v>
      </c>
      <c r="K199" s="6"/>
      <c r="L199" s="6"/>
      <c r="M199" s="6"/>
      <c r="N199" s="7">
        <v>43850</v>
      </c>
      <c r="O199" s="6" t="s">
        <v>40</v>
      </c>
      <c r="P199" s="6" t="s">
        <v>41</v>
      </c>
      <c r="Q199" s="6" t="s">
        <v>165</v>
      </c>
      <c r="S199" t="str">
        <f t="shared" si="9"/>
        <v xml:space="preserve"> </v>
      </c>
      <c r="T199" t="str">
        <f t="shared" si="10"/>
        <v xml:space="preserve"> </v>
      </c>
      <c r="W199" t="s">
        <v>43</v>
      </c>
      <c r="X199" s="8">
        <v>1999.2</v>
      </c>
      <c r="Y199" s="8">
        <f t="shared" si="11"/>
        <v>0</v>
      </c>
    </row>
    <row r="200" spans="1:25">
      <c r="B200" s="6" t="s">
        <v>254</v>
      </c>
      <c r="C200" s="6">
        <v>20</v>
      </c>
      <c r="D200" s="6"/>
      <c r="E200" s="6" t="s">
        <v>46</v>
      </c>
      <c r="F200" s="6" t="s">
        <v>255</v>
      </c>
      <c r="G200" s="6" t="s">
        <v>191</v>
      </c>
      <c r="H200" s="6" t="s">
        <v>192</v>
      </c>
      <c r="I200" s="6">
        <v>18</v>
      </c>
      <c r="J200" s="6" t="s">
        <v>256</v>
      </c>
      <c r="K200" s="6"/>
      <c r="L200" s="6"/>
      <c r="M200" s="6"/>
      <c r="N200" s="7">
        <v>43858</v>
      </c>
      <c r="O200" s="6" t="s">
        <v>40</v>
      </c>
      <c r="P200" s="6" t="s">
        <v>41</v>
      </c>
      <c r="Q200" s="6" t="s">
        <v>165</v>
      </c>
      <c r="S200" t="str">
        <f t="shared" si="9"/>
        <v xml:space="preserve"> </v>
      </c>
      <c r="T200" t="str">
        <f t="shared" si="10"/>
        <v xml:space="preserve"> </v>
      </c>
      <c r="W200" t="s">
        <v>43</v>
      </c>
      <c r="X200" s="8">
        <v>1799.28</v>
      </c>
      <c r="Y200" s="8">
        <f t="shared" si="11"/>
        <v>0</v>
      </c>
    </row>
    <row r="201" spans="1:25">
      <c r="B201" s="6" t="s">
        <v>251</v>
      </c>
      <c r="C201" s="6">
        <v>256</v>
      </c>
      <c r="D201" s="6"/>
      <c r="E201" s="6" t="s">
        <v>46</v>
      </c>
      <c r="F201" s="6" t="s">
        <v>252</v>
      </c>
      <c r="G201" s="6" t="s">
        <v>191</v>
      </c>
      <c r="H201" s="6" t="s">
        <v>192</v>
      </c>
      <c r="I201" s="6">
        <v>104</v>
      </c>
      <c r="J201" s="6" t="s">
        <v>253</v>
      </c>
      <c r="K201" s="6"/>
      <c r="L201" s="6"/>
      <c r="M201" s="6"/>
      <c r="N201" s="7">
        <v>43859</v>
      </c>
      <c r="O201" s="6" t="s">
        <v>40</v>
      </c>
      <c r="P201" s="6" t="s">
        <v>41</v>
      </c>
      <c r="Q201" s="6" t="s">
        <v>165</v>
      </c>
      <c r="S201" t="str">
        <f t="shared" si="9"/>
        <v xml:space="preserve"> </v>
      </c>
      <c r="T201" t="str">
        <f t="shared" si="10"/>
        <v xml:space="preserve"> </v>
      </c>
      <c r="W201" t="s">
        <v>43</v>
      </c>
      <c r="X201" s="8">
        <v>10395.84</v>
      </c>
      <c r="Y201" s="8">
        <f t="shared" si="11"/>
        <v>0</v>
      </c>
    </row>
    <row r="202" spans="1:25" s="30" customFormat="1">
      <c r="A202"/>
      <c r="B202" s="6" t="s">
        <v>257</v>
      </c>
      <c r="C202" s="6">
        <v>319</v>
      </c>
      <c r="D202" s="6"/>
      <c r="E202" s="6" t="s">
        <v>46</v>
      </c>
      <c r="F202" s="6" t="s">
        <v>252</v>
      </c>
      <c r="G202" s="6" t="s">
        <v>191</v>
      </c>
      <c r="H202" s="6" t="s">
        <v>192</v>
      </c>
      <c r="I202" s="6">
        <v>8</v>
      </c>
      <c r="J202" s="6" t="s">
        <v>258</v>
      </c>
      <c r="K202" s="6"/>
      <c r="L202" s="6"/>
      <c r="M202" s="6"/>
      <c r="N202" s="7">
        <v>43858</v>
      </c>
      <c r="O202" s="6" t="s">
        <v>40</v>
      </c>
      <c r="P202" s="6" t="s">
        <v>41</v>
      </c>
      <c r="Q202" s="6" t="s">
        <v>165</v>
      </c>
      <c r="R202" s="2"/>
      <c r="S202" t="str">
        <f t="shared" si="9"/>
        <v xml:space="preserve"> </v>
      </c>
      <c r="T202" t="str">
        <f t="shared" si="10"/>
        <v xml:space="preserve"> </v>
      </c>
      <c r="U202"/>
      <c r="V202"/>
      <c r="W202" t="s">
        <v>47</v>
      </c>
      <c r="X202" s="8">
        <v>799.68</v>
      </c>
      <c r="Y202" s="8">
        <f t="shared" si="11"/>
        <v>0</v>
      </c>
    </row>
    <row r="203" spans="1:25">
      <c r="B203" s="6" t="s">
        <v>265</v>
      </c>
      <c r="C203" s="6">
        <v>611</v>
      </c>
      <c r="D203" s="6"/>
      <c r="E203" s="6" t="s">
        <v>39</v>
      </c>
      <c r="F203" s="6" t="s">
        <v>266</v>
      </c>
      <c r="G203" s="6" t="s">
        <v>191</v>
      </c>
      <c r="H203" s="6" t="s">
        <v>192</v>
      </c>
      <c r="I203" s="6">
        <v>15</v>
      </c>
      <c r="J203" s="6" t="s">
        <v>267</v>
      </c>
      <c r="K203" s="6"/>
      <c r="L203" s="6"/>
      <c r="M203" s="6"/>
      <c r="N203" s="7">
        <v>43859</v>
      </c>
      <c r="O203" s="6" t="s">
        <v>40</v>
      </c>
      <c r="P203" s="6" t="s">
        <v>41</v>
      </c>
      <c r="Q203" s="6" t="s">
        <v>165</v>
      </c>
      <c r="S203" t="str">
        <f t="shared" si="9"/>
        <v xml:space="preserve"> </v>
      </c>
      <c r="T203" t="str">
        <f t="shared" si="10"/>
        <v xml:space="preserve"> </v>
      </c>
      <c r="W203" t="s">
        <v>43</v>
      </c>
      <c r="X203" s="8">
        <v>1499.4</v>
      </c>
      <c r="Y203" s="8">
        <f t="shared" si="11"/>
        <v>0</v>
      </c>
    </row>
    <row r="204" spans="1:25">
      <c r="B204" s="6" t="s">
        <v>248</v>
      </c>
      <c r="C204" s="6">
        <v>132</v>
      </c>
      <c r="D204" s="6"/>
      <c r="E204" s="6" t="s">
        <v>46</v>
      </c>
      <c r="F204" s="6" t="s">
        <v>249</v>
      </c>
      <c r="G204" s="6" t="s">
        <v>191</v>
      </c>
      <c r="H204" s="6" t="s">
        <v>192</v>
      </c>
      <c r="I204" s="6">
        <v>32</v>
      </c>
      <c r="J204" s="6" t="s">
        <v>250</v>
      </c>
      <c r="K204" s="6"/>
      <c r="L204" s="6"/>
      <c r="M204" s="6"/>
      <c r="N204" s="7">
        <v>43851</v>
      </c>
      <c r="O204" s="6" t="s">
        <v>40</v>
      </c>
      <c r="P204" s="6" t="s">
        <v>41</v>
      </c>
      <c r="Q204" s="6" t="s">
        <v>165</v>
      </c>
      <c r="S204" t="str">
        <f t="shared" si="9"/>
        <v xml:space="preserve"> </v>
      </c>
      <c r="T204" t="str">
        <f t="shared" si="10"/>
        <v xml:space="preserve"> </v>
      </c>
      <c r="W204" t="s">
        <v>43</v>
      </c>
      <c r="X204" s="8">
        <v>3198.72</v>
      </c>
      <c r="Y204" s="8">
        <f t="shared" si="11"/>
        <v>0</v>
      </c>
    </row>
    <row r="205" spans="1:25" s="11" customFormat="1">
      <c r="A205"/>
      <c r="B205" s="6" t="s">
        <v>204</v>
      </c>
      <c r="C205" s="6">
        <v>164</v>
      </c>
      <c r="D205" s="6"/>
      <c r="E205" s="6" t="s">
        <v>39</v>
      </c>
      <c r="F205" s="6" t="s">
        <v>205</v>
      </c>
      <c r="G205" s="6" t="s">
        <v>191</v>
      </c>
      <c r="H205" s="6" t="s">
        <v>192</v>
      </c>
      <c r="I205" s="6">
        <v>23</v>
      </c>
      <c r="J205" s="6" t="s">
        <v>206</v>
      </c>
      <c r="K205" s="6"/>
      <c r="L205" s="6"/>
      <c r="M205" s="6"/>
      <c r="N205" s="7">
        <v>43850</v>
      </c>
      <c r="O205" s="6" t="s">
        <v>40</v>
      </c>
      <c r="P205" s="6" t="s">
        <v>41</v>
      </c>
      <c r="Q205" s="6" t="s">
        <v>165</v>
      </c>
      <c r="R205" s="2"/>
      <c r="S205" t="str">
        <f t="shared" si="9"/>
        <v xml:space="preserve"> </v>
      </c>
      <c r="T205" t="str">
        <f t="shared" si="10"/>
        <v xml:space="preserve"> </v>
      </c>
      <c r="U205"/>
      <c r="V205"/>
      <c r="W205" t="s">
        <v>43</v>
      </c>
      <c r="X205" s="8">
        <v>2299.08</v>
      </c>
      <c r="Y205" s="8">
        <f t="shared" si="11"/>
        <v>0</v>
      </c>
    </row>
    <row r="206" spans="1:25">
      <c r="B206" s="6" t="s">
        <v>201</v>
      </c>
      <c r="C206" s="6">
        <v>453</v>
      </c>
      <c r="D206" s="6"/>
      <c r="E206" s="6" t="s">
        <v>39</v>
      </c>
      <c r="F206" s="6" t="s">
        <v>202</v>
      </c>
      <c r="G206" s="6" t="s">
        <v>191</v>
      </c>
      <c r="H206" s="6" t="s">
        <v>192</v>
      </c>
      <c r="I206" s="6">
        <v>25</v>
      </c>
      <c r="J206" s="6" t="s">
        <v>203</v>
      </c>
      <c r="K206" s="6"/>
      <c r="L206" s="6"/>
      <c r="M206" s="6"/>
      <c r="N206" s="7">
        <v>43850</v>
      </c>
      <c r="O206" s="6" t="s">
        <v>40</v>
      </c>
      <c r="P206" s="6" t="s">
        <v>41</v>
      </c>
      <c r="Q206" s="6" t="s">
        <v>165</v>
      </c>
      <c r="S206" t="str">
        <f t="shared" si="9"/>
        <v xml:space="preserve"> </v>
      </c>
      <c r="T206" t="str">
        <f t="shared" si="10"/>
        <v xml:space="preserve"> </v>
      </c>
      <c r="W206" t="s">
        <v>43</v>
      </c>
      <c r="X206" s="8">
        <v>2499</v>
      </c>
      <c r="Y206" s="8">
        <f t="shared" si="11"/>
        <v>0</v>
      </c>
    </row>
    <row r="207" spans="1:25">
      <c r="B207" s="6" t="s">
        <v>231</v>
      </c>
      <c r="C207" s="6">
        <v>52</v>
      </c>
      <c r="D207" s="6"/>
      <c r="E207" s="6" t="s">
        <v>46</v>
      </c>
      <c r="F207" s="6" t="s">
        <v>232</v>
      </c>
      <c r="G207" s="6" t="s">
        <v>191</v>
      </c>
      <c r="H207" s="6" t="s">
        <v>192</v>
      </c>
      <c r="I207" s="6">
        <v>107</v>
      </c>
      <c r="J207" s="6" t="s">
        <v>233</v>
      </c>
      <c r="K207" s="6"/>
      <c r="L207" s="6"/>
      <c r="M207" s="6"/>
      <c r="N207" s="7">
        <v>43846</v>
      </c>
      <c r="O207" s="6" t="s">
        <v>40</v>
      </c>
      <c r="P207" s="6" t="s">
        <v>41</v>
      </c>
      <c r="Q207" s="6" t="s">
        <v>111</v>
      </c>
      <c r="S207" t="str">
        <f t="shared" si="9"/>
        <v xml:space="preserve"> </v>
      </c>
      <c r="T207" t="str">
        <f t="shared" si="10"/>
        <v xml:space="preserve"> </v>
      </c>
      <c r="W207" t="s">
        <v>43</v>
      </c>
      <c r="X207" s="8">
        <v>10695.72</v>
      </c>
      <c r="Y207" s="8">
        <f t="shared" si="11"/>
        <v>0</v>
      </c>
    </row>
    <row r="208" spans="1:25">
      <c r="B208" s="6" t="s">
        <v>491</v>
      </c>
      <c r="C208" s="6">
        <v>1226</v>
      </c>
      <c r="D208" s="6"/>
      <c r="E208" s="6" t="s">
        <v>45</v>
      </c>
      <c r="F208" s="6" t="s">
        <v>441</v>
      </c>
      <c r="G208" s="6" t="s">
        <v>437</v>
      </c>
      <c r="H208" s="6" t="s">
        <v>438</v>
      </c>
      <c r="I208" s="6">
        <v>1</v>
      </c>
      <c r="J208" s="6" t="s">
        <v>442</v>
      </c>
      <c r="K208" s="6"/>
      <c r="L208" s="6" t="s">
        <v>443</v>
      </c>
      <c r="M208" s="6"/>
      <c r="N208" s="7">
        <v>43858</v>
      </c>
      <c r="O208" s="6" t="s">
        <v>40</v>
      </c>
      <c r="P208" s="6" t="s">
        <v>41</v>
      </c>
      <c r="Q208" s="6" t="s">
        <v>165</v>
      </c>
      <c r="S208" t="str">
        <f t="shared" si="9"/>
        <v xml:space="preserve"> </v>
      </c>
      <c r="T208" t="str">
        <f t="shared" si="10"/>
        <v xml:space="preserve"> </v>
      </c>
      <c r="W208" t="s">
        <v>48</v>
      </c>
      <c r="X208" s="8">
        <v>125.95</v>
      </c>
      <c r="Y208" s="8">
        <f t="shared" si="11"/>
        <v>0</v>
      </c>
    </row>
    <row r="209" spans="1:25">
      <c r="B209" s="6" t="s">
        <v>492</v>
      </c>
      <c r="C209" s="6">
        <v>1226</v>
      </c>
      <c r="D209" s="6"/>
      <c r="E209" s="6" t="s">
        <v>45</v>
      </c>
      <c r="F209" s="6" t="s">
        <v>441</v>
      </c>
      <c r="G209" s="6" t="s">
        <v>437</v>
      </c>
      <c r="H209" s="6" t="s">
        <v>438</v>
      </c>
      <c r="I209" s="6">
        <v>1</v>
      </c>
      <c r="J209" s="6" t="s">
        <v>442</v>
      </c>
      <c r="K209" s="6"/>
      <c r="L209" s="6" t="s">
        <v>443</v>
      </c>
      <c r="M209" s="6"/>
      <c r="N209" s="7">
        <v>43858</v>
      </c>
      <c r="O209" s="6" t="s">
        <v>40</v>
      </c>
      <c r="P209" s="6" t="s">
        <v>41</v>
      </c>
      <c r="Q209" s="6" t="s">
        <v>165</v>
      </c>
      <c r="S209" t="str">
        <f t="shared" si="9"/>
        <v xml:space="preserve"> </v>
      </c>
      <c r="T209" t="str">
        <f t="shared" si="10"/>
        <v xml:space="preserve"> </v>
      </c>
      <c r="W209" t="s">
        <v>48</v>
      </c>
      <c r="X209" s="8">
        <v>125.95</v>
      </c>
      <c r="Y209" s="8">
        <f t="shared" si="11"/>
        <v>0</v>
      </c>
    </row>
    <row r="210" spans="1:25">
      <c r="B210" s="6" t="s">
        <v>493</v>
      </c>
      <c r="C210" s="6">
        <v>1226</v>
      </c>
      <c r="D210" s="6"/>
      <c r="E210" s="6" t="s">
        <v>45</v>
      </c>
      <c r="F210" s="6" t="s">
        <v>441</v>
      </c>
      <c r="G210" s="6" t="s">
        <v>437</v>
      </c>
      <c r="H210" s="6" t="s">
        <v>438</v>
      </c>
      <c r="I210" s="6">
        <v>1</v>
      </c>
      <c r="J210" s="6" t="s">
        <v>442</v>
      </c>
      <c r="K210" s="6"/>
      <c r="L210" s="6" t="s">
        <v>443</v>
      </c>
      <c r="M210" s="6"/>
      <c r="N210" s="7">
        <v>43858</v>
      </c>
      <c r="O210" s="6" t="s">
        <v>40</v>
      </c>
      <c r="P210" s="6" t="s">
        <v>41</v>
      </c>
      <c r="Q210" s="6" t="s">
        <v>165</v>
      </c>
      <c r="S210" t="str">
        <f t="shared" si="9"/>
        <v xml:space="preserve"> </v>
      </c>
      <c r="T210" t="str">
        <f t="shared" si="10"/>
        <v xml:space="preserve"> </v>
      </c>
      <c r="W210" t="s">
        <v>48</v>
      </c>
      <c r="X210" s="8">
        <v>125.95</v>
      </c>
      <c r="Y210" s="8">
        <f t="shared" si="11"/>
        <v>0</v>
      </c>
    </row>
    <row r="211" spans="1:25">
      <c r="B211" s="6" t="s">
        <v>494</v>
      </c>
      <c r="C211" s="6">
        <v>1226</v>
      </c>
      <c r="D211" s="6"/>
      <c r="E211" s="6" t="s">
        <v>45</v>
      </c>
      <c r="F211" s="6" t="s">
        <v>441</v>
      </c>
      <c r="G211" s="6" t="s">
        <v>437</v>
      </c>
      <c r="H211" s="6" t="s">
        <v>438</v>
      </c>
      <c r="I211" s="6">
        <v>1</v>
      </c>
      <c r="J211" s="6" t="s">
        <v>442</v>
      </c>
      <c r="K211" s="6"/>
      <c r="L211" s="6" t="s">
        <v>443</v>
      </c>
      <c r="M211" s="6"/>
      <c r="N211" s="7">
        <v>43858</v>
      </c>
      <c r="O211" s="6" t="s">
        <v>40</v>
      </c>
      <c r="P211" s="6" t="s">
        <v>41</v>
      </c>
      <c r="Q211" s="6" t="s">
        <v>165</v>
      </c>
      <c r="S211" t="str">
        <f t="shared" si="9"/>
        <v xml:space="preserve"> </v>
      </c>
      <c r="T211" t="str">
        <f t="shared" si="10"/>
        <v xml:space="preserve"> </v>
      </c>
      <c r="W211" t="s">
        <v>48</v>
      </c>
      <c r="X211" s="8">
        <v>125.95</v>
      </c>
      <c r="Y211" s="8">
        <f t="shared" si="11"/>
        <v>0</v>
      </c>
    </row>
    <row r="212" spans="1:25">
      <c r="B212" s="6" t="s">
        <v>495</v>
      </c>
      <c r="C212" s="6">
        <v>1226</v>
      </c>
      <c r="D212" s="6"/>
      <c r="E212" s="6" t="s">
        <v>45</v>
      </c>
      <c r="F212" s="6" t="s">
        <v>441</v>
      </c>
      <c r="G212" s="6" t="s">
        <v>437</v>
      </c>
      <c r="H212" s="6" t="s">
        <v>438</v>
      </c>
      <c r="I212" s="6">
        <v>1</v>
      </c>
      <c r="J212" s="6" t="s">
        <v>442</v>
      </c>
      <c r="K212" s="6"/>
      <c r="L212" s="6" t="s">
        <v>443</v>
      </c>
      <c r="M212" s="6"/>
      <c r="N212" s="7">
        <v>43858</v>
      </c>
      <c r="O212" s="6" t="s">
        <v>40</v>
      </c>
      <c r="P212" s="6" t="s">
        <v>41</v>
      </c>
      <c r="Q212" s="6" t="s">
        <v>165</v>
      </c>
      <c r="S212" t="str">
        <f t="shared" si="9"/>
        <v xml:space="preserve"> </v>
      </c>
      <c r="T212" t="str">
        <f t="shared" si="10"/>
        <v xml:space="preserve"> </v>
      </c>
      <c r="W212" t="s">
        <v>48</v>
      </c>
      <c r="X212" s="8">
        <v>125.95</v>
      </c>
      <c r="Y212" s="8">
        <f t="shared" si="11"/>
        <v>0</v>
      </c>
    </row>
    <row r="213" spans="1:25">
      <c r="B213" s="6" t="s">
        <v>496</v>
      </c>
      <c r="C213" s="6">
        <v>1226</v>
      </c>
      <c r="D213" s="6"/>
      <c r="E213" s="6" t="s">
        <v>45</v>
      </c>
      <c r="F213" s="6" t="s">
        <v>441</v>
      </c>
      <c r="G213" s="6" t="s">
        <v>437</v>
      </c>
      <c r="H213" s="6" t="s">
        <v>438</v>
      </c>
      <c r="I213" s="6">
        <v>1</v>
      </c>
      <c r="J213" s="6" t="s">
        <v>442</v>
      </c>
      <c r="K213" s="6"/>
      <c r="L213" s="6" t="s">
        <v>443</v>
      </c>
      <c r="M213" s="6"/>
      <c r="N213" s="7">
        <v>43858</v>
      </c>
      <c r="O213" s="6" t="s">
        <v>40</v>
      </c>
      <c r="P213" s="6" t="s">
        <v>41</v>
      </c>
      <c r="Q213" s="6" t="s">
        <v>165</v>
      </c>
      <c r="S213" t="str">
        <f t="shared" si="9"/>
        <v xml:space="preserve"> </v>
      </c>
      <c r="T213" t="str">
        <f t="shared" si="10"/>
        <v xml:space="preserve"> </v>
      </c>
      <c r="W213" t="s">
        <v>48</v>
      </c>
      <c r="X213" s="8">
        <v>125.95</v>
      </c>
      <c r="Y213" s="8">
        <f t="shared" si="11"/>
        <v>0</v>
      </c>
    </row>
    <row r="214" spans="1:25">
      <c r="B214" s="6" t="s">
        <v>497</v>
      </c>
      <c r="C214" s="6">
        <v>1226</v>
      </c>
      <c r="D214" s="6"/>
      <c r="E214" s="6" t="s">
        <v>45</v>
      </c>
      <c r="F214" s="6" t="s">
        <v>441</v>
      </c>
      <c r="G214" s="6" t="s">
        <v>437</v>
      </c>
      <c r="H214" s="6" t="s">
        <v>438</v>
      </c>
      <c r="I214" s="6">
        <v>1</v>
      </c>
      <c r="J214" s="6" t="s">
        <v>442</v>
      </c>
      <c r="K214" s="6"/>
      <c r="L214" s="6" t="s">
        <v>443</v>
      </c>
      <c r="M214" s="6"/>
      <c r="N214" s="7">
        <v>43858</v>
      </c>
      <c r="O214" s="6" t="s">
        <v>40</v>
      </c>
      <c r="P214" s="6" t="s">
        <v>41</v>
      </c>
      <c r="Q214" s="6" t="s">
        <v>165</v>
      </c>
      <c r="S214" t="str">
        <f t="shared" si="9"/>
        <v xml:space="preserve"> </v>
      </c>
      <c r="T214" t="str">
        <f t="shared" si="10"/>
        <v xml:space="preserve"> </v>
      </c>
      <c r="W214" t="s">
        <v>48</v>
      </c>
      <c r="X214" s="8">
        <v>125.95</v>
      </c>
      <c r="Y214" s="8">
        <f t="shared" si="11"/>
        <v>0</v>
      </c>
    </row>
    <row r="215" spans="1:25">
      <c r="B215" s="6" t="s">
        <v>498</v>
      </c>
      <c r="C215" s="6">
        <v>1226</v>
      </c>
      <c r="D215" s="6"/>
      <c r="E215" s="6" t="s">
        <v>45</v>
      </c>
      <c r="F215" s="6" t="s">
        <v>441</v>
      </c>
      <c r="G215" s="6" t="s">
        <v>437</v>
      </c>
      <c r="H215" s="6" t="s">
        <v>438</v>
      </c>
      <c r="I215" s="6">
        <v>1</v>
      </c>
      <c r="J215" s="6" t="s">
        <v>442</v>
      </c>
      <c r="K215" s="6"/>
      <c r="L215" s="6" t="s">
        <v>443</v>
      </c>
      <c r="M215" s="6"/>
      <c r="N215" s="7">
        <v>43858</v>
      </c>
      <c r="O215" s="6" t="s">
        <v>40</v>
      </c>
      <c r="P215" s="6" t="s">
        <v>41</v>
      </c>
      <c r="Q215" s="6" t="s">
        <v>165</v>
      </c>
      <c r="S215" t="str">
        <f t="shared" si="9"/>
        <v xml:space="preserve"> </v>
      </c>
      <c r="T215" t="str">
        <f t="shared" si="10"/>
        <v xml:space="preserve"> </v>
      </c>
      <c r="W215" t="s">
        <v>48</v>
      </c>
      <c r="X215" s="8">
        <v>125.95</v>
      </c>
      <c r="Y215" s="8">
        <f t="shared" si="11"/>
        <v>0</v>
      </c>
    </row>
    <row r="216" spans="1:25" s="24" customFormat="1">
      <c r="A216"/>
      <c r="B216" s="6" t="s">
        <v>499</v>
      </c>
      <c r="C216" s="6">
        <v>1226</v>
      </c>
      <c r="D216" s="6"/>
      <c r="E216" s="6" t="s">
        <v>45</v>
      </c>
      <c r="F216" s="6" t="s">
        <v>441</v>
      </c>
      <c r="G216" s="6" t="s">
        <v>437</v>
      </c>
      <c r="H216" s="6" t="s">
        <v>438</v>
      </c>
      <c r="I216" s="6">
        <v>1</v>
      </c>
      <c r="J216" s="6" t="s">
        <v>442</v>
      </c>
      <c r="K216" s="6"/>
      <c r="L216" s="6" t="s">
        <v>443</v>
      </c>
      <c r="M216" s="6"/>
      <c r="N216" s="7">
        <v>43858</v>
      </c>
      <c r="O216" s="6" t="s">
        <v>40</v>
      </c>
      <c r="P216" s="6" t="s">
        <v>41</v>
      </c>
      <c r="Q216" s="6" t="s">
        <v>165</v>
      </c>
      <c r="R216" s="2"/>
      <c r="S216" t="str">
        <f t="shared" si="9"/>
        <v xml:space="preserve"> </v>
      </c>
      <c r="T216" t="str">
        <f t="shared" si="10"/>
        <v xml:space="preserve"> </v>
      </c>
      <c r="U216"/>
      <c r="V216"/>
      <c r="W216" t="s">
        <v>48</v>
      </c>
      <c r="X216" s="8">
        <v>125.95</v>
      </c>
      <c r="Y216" s="8">
        <f t="shared" si="11"/>
        <v>0</v>
      </c>
    </row>
    <row r="217" spans="1:25">
      <c r="B217" s="6" t="s">
        <v>500</v>
      </c>
      <c r="C217" s="6">
        <v>99</v>
      </c>
      <c r="D217" s="6"/>
      <c r="E217" s="6" t="s">
        <v>46</v>
      </c>
      <c r="F217" s="6" t="s">
        <v>463</v>
      </c>
      <c r="G217" s="6" t="s">
        <v>437</v>
      </c>
      <c r="H217" s="6" t="s">
        <v>438</v>
      </c>
      <c r="I217" s="6">
        <v>2</v>
      </c>
      <c r="J217" s="6" t="s">
        <v>464</v>
      </c>
      <c r="K217" s="6"/>
      <c r="L217" s="6" t="s">
        <v>465</v>
      </c>
      <c r="M217" s="6"/>
      <c r="N217" s="7">
        <v>43850</v>
      </c>
      <c r="O217" s="6" t="s">
        <v>40</v>
      </c>
      <c r="P217" s="6" t="s">
        <v>41</v>
      </c>
      <c r="Q217" s="6" t="s">
        <v>165</v>
      </c>
      <c r="S217" t="str">
        <f t="shared" si="9"/>
        <v xml:space="preserve"> </v>
      </c>
      <c r="T217" t="str">
        <f t="shared" si="10"/>
        <v xml:space="preserve"> </v>
      </c>
      <c r="W217" t="s">
        <v>48</v>
      </c>
      <c r="X217" s="8">
        <v>251.9</v>
      </c>
      <c r="Y217" s="8">
        <f t="shared" si="11"/>
        <v>0</v>
      </c>
    </row>
    <row r="218" spans="1:25" s="45" customFormat="1">
      <c r="A218"/>
      <c r="B218" s="6" t="s">
        <v>502</v>
      </c>
      <c r="C218" s="6">
        <v>74</v>
      </c>
      <c r="D218" s="6"/>
      <c r="E218" s="6" t="s">
        <v>49</v>
      </c>
      <c r="F218" s="6" t="s">
        <v>503</v>
      </c>
      <c r="G218" s="6" t="s">
        <v>437</v>
      </c>
      <c r="H218" s="6" t="s">
        <v>438</v>
      </c>
      <c r="I218" s="6">
        <v>1</v>
      </c>
      <c r="J218" s="6" t="s">
        <v>504</v>
      </c>
      <c r="K218" s="6"/>
      <c r="L218" s="6"/>
      <c r="M218" s="6"/>
      <c r="N218" s="7">
        <v>43853</v>
      </c>
      <c r="O218" s="6" t="s">
        <v>40</v>
      </c>
      <c r="P218" s="6" t="s">
        <v>41</v>
      </c>
      <c r="Q218" s="6" t="s">
        <v>111</v>
      </c>
      <c r="R218" s="2"/>
      <c r="S218" t="str">
        <f t="shared" si="9"/>
        <v xml:space="preserve"> </v>
      </c>
      <c r="T218" t="str">
        <f t="shared" si="10"/>
        <v xml:space="preserve"> </v>
      </c>
      <c r="U218"/>
      <c r="V218"/>
      <c r="W218" t="s">
        <v>48</v>
      </c>
      <c r="X218" s="8">
        <v>125.95</v>
      </c>
      <c r="Y218" s="8">
        <f t="shared" si="11"/>
        <v>0</v>
      </c>
    </row>
    <row r="219" spans="1:25">
      <c r="B219" s="6" t="s">
        <v>452</v>
      </c>
      <c r="C219" s="6">
        <v>61</v>
      </c>
      <c r="D219" s="6"/>
      <c r="E219" s="6" t="s">
        <v>46</v>
      </c>
      <c r="F219" s="6" t="s">
        <v>453</v>
      </c>
      <c r="G219" s="6" t="s">
        <v>437</v>
      </c>
      <c r="H219" s="6" t="s">
        <v>438</v>
      </c>
      <c r="I219" s="6">
        <v>18</v>
      </c>
      <c r="J219" s="6" t="s">
        <v>454</v>
      </c>
      <c r="K219" s="6"/>
      <c r="L219" s="6"/>
      <c r="M219" s="6"/>
      <c r="N219" s="7">
        <v>43851</v>
      </c>
      <c r="O219" s="6" t="s">
        <v>40</v>
      </c>
      <c r="P219" s="6" t="s">
        <v>41</v>
      </c>
      <c r="Q219" s="6" t="s">
        <v>165</v>
      </c>
      <c r="S219" t="str">
        <f t="shared" si="9"/>
        <v xml:space="preserve"> </v>
      </c>
      <c r="T219" t="str">
        <f t="shared" si="10"/>
        <v xml:space="preserve"> </v>
      </c>
      <c r="W219" t="s">
        <v>43</v>
      </c>
      <c r="X219" s="8">
        <v>1799.28</v>
      </c>
      <c r="Y219" s="8">
        <f t="shared" si="11"/>
        <v>0</v>
      </c>
    </row>
    <row r="220" spans="1:25">
      <c r="B220" s="6" t="s">
        <v>459</v>
      </c>
      <c r="C220" s="6">
        <v>48</v>
      </c>
      <c r="D220" s="6"/>
      <c r="E220" s="6" t="s">
        <v>46</v>
      </c>
      <c r="F220" s="6" t="s">
        <v>460</v>
      </c>
      <c r="G220" s="6" t="s">
        <v>437</v>
      </c>
      <c r="H220" s="6" t="s">
        <v>438</v>
      </c>
      <c r="I220" s="6">
        <v>26</v>
      </c>
      <c r="J220" s="6" t="s">
        <v>461</v>
      </c>
      <c r="K220" s="6"/>
      <c r="L220" s="6"/>
      <c r="M220" s="6"/>
      <c r="N220" s="7">
        <v>43858</v>
      </c>
      <c r="O220" s="6" t="s">
        <v>40</v>
      </c>
      <c r="P220" s="6" t="s">
        <v>41</v>
      </c>
      <c r="Q220" s="6" t="s">
        <v>165</v>
      </c>
      <c r="S220" t="str">
        <f t="shared" si="9"/>
        <v xml:space="preserve"> </v>
      </c>
      <c r="T220" t="str">
        <f t="shared" si="10"/>
        <v xml:space="preserve"> </v>
      </c>
      <c r="W220" t="s">
        <v>43</v>
      </c>
      <c r="X220" s="8">
        <v>2598.96</v>
      </c>
      <c r="Y220" s="8">
        <f t="shared" si="11"/>
        <v>0</v>
      </c>
    </row>
    <row r="221" spans="1:25">
      <c r="B221" s="6" t="s">
        <v>508</v>
      </c>
      <c r="C221" s="6"/>
      <c r="D221" s="6"/>
      <c r="E221" s="6" t="s">
        <v>509</v>
      </c>
      <c r="F221" s="6" t="s">
        <v>510</v>
      </c>
      <c r="G221" s="6" t="s">
        <v>437</v>
      </c>
      <c r="H221" s="6" t="s">
        <v>438</v>
      </c>
      <c r="I221" s="6">
        <v>1</v>
      </c>
      <c r="J221" s="6" t="s">
        <v>457</v>
      </c>
      <c r="K221" s="6"/>
      <c r="L221" s="6" t="s">
        <v>458</v>
      </c>
      <c r="M221" s="6"/>
      <c r="N221" s="7">
        <v>43851</v>
      </c>
      <c r="O221" s="6" t="s">
        <v>40</v>
      </c>
      <c r="P221" s="6" t="s">
        <v>41</v>
      </c>
      <c r="Q221" s="6" t="s">
        <v>165</v>
      </c>
      <c r="S221" t="str">
        <f t="shared" si="9"/>
        <v xml:space="preserve"> </v>
      </c>
      <c r="T221" t="str">
        <f t="shared" si="10"/>
        <v xml:space="preserve"> </v>
      </c>
      <c r="W221" t="s">
        <v>48</v>
      </c>
      <c r="X221" s="8">
        <v>125.95</v>
      </c>
      <c r="Y221" s="8">
        <f t="shared" si="11"/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BW77"/>
  <sheetViews>
    <sheetView showGridLines="0" tabSelected="1" topLeftCell="B3" zoomScale="110" zoomScaleNormal="110" workbookViewId="0">
      <selection activeCell="J37" sqref="J37"/>
    </sheetView>
  </sheetViews>
  <sheetFormatPr baseColWidth="10" defaultColWidth="11.453125" defaultRowHeight="14.5"/>
  <cols>
    <col min="1" max="1" width="3.81640625" style="70" customWidth="1"/>
    <col min="2" max="2" width="30.453125" style="69" bestFit="1" customWidth="1"/>
    <col min="3" max="3" width="34" style="70" customWidth="1"/>
    <col min="4" max="4" width="16.453125" style="70" bestFit="1" customWidth="1"/>
    <col min="5" max="5" width="14.81640625" style="69" customWidth="1"/>
    <col min="6" max="6" width="15.26953125" style="70" customWidth="1"/>
    <col min="7" max="7" width="22.453125" style="69" customWidth="1"/>
    <col min="8" max="8" width="15.26953125" style="70" customWidth="1"/>
    <col min="9" max="9" width="11.26953125" style="70" customWidth="1"/>
    <col min="10" max="12" width="18.54296875" style="70" customWidth="1"/>
    <col min="13" max="13" width="11.453125" style="70"/>
    <col min="14" max="25" width="16.81640625" style="70" customWidth="1"/>
    <col min="26" max="16384" width="11.453125" style="70"/>
  </cols>
  <sheetData>
    <row r="1" spans="2:15">
      <c r="I1" s="71"/>
      <c r="J1" s="71"/>
      <c r="K1" s="71"/>
      <c r="L1" s="71"/>
    </row>
    <row r="2" spans="2:15" ht="14.5" customHeight="1">
      <c r="B2" s="180" t="s">
        <v>511</v>
      </c>
      <c r="C2" s="180"/>
      <c r="D2" s="180"/>
      <c r="E2" s="180"/>
      <c r="F2" s="180"/>
      <c r="I2" s="72" t="str">
        <f>CONCATENATE("Fiche suivi chantier lot ",C7," - ",C6)</f>
        <v>Fiche suivi chantier lot CEMRJ1SC_1068 - PA-13005-0029</v>
      </c>
      <c r="J2" s="73"/>
      <c r="K2" s="73"/>
      <c r="L2" s="73"/>
    </row>
    <row r="3" spans="2:15" ht="30" customHeight="1">
      <c r="B3" s="180"/>
      <c r="C3" s="180"/>
      <c r="D3" s="180"/>
      <c r="E3" s="180"/>
      <c r="F3" s="180"/>
      <c r="I3" s="70" t="s">
        <v>512</v>
      </c>
      <c r="L3" s="70" t="s">
        <v>513</v>
      </c>
    </row>
    <row r="4" spans="2:15">
      <c r="I4" s="74" t="s">
        <v>514</v>
      </c>
      <c r="L4" s="75" t="s">
        <v>515</v>
      </c>
    </row>
    <row r="5" spans="2:15">
      <c r="B5" s="76" t="s">
        <v>31</v>
      </c>
      <c r="C5" s="77"/>
      <c r="D5" s="78" t="s">
        <v>516</v>
      </c>
      <c r="E5" s="79" t="s">
        <v>517</v>
      </c>
      <c r="F5" s="77" t="s">
        <v>518</v>
      </c>
      <c r="I5" s="74" t="s">
        <v>519</v>
      </c>
      <c r="L5" s="75" t="s">
        <v>520</v>
      </c>
    </row>
    <row r="6" spans="2:15" ht="15" thickBot="1">
      <c r="B6" s="80" t="s">
        <v>521</v>
      </c>
      <c r="C6" s="81" t="str">
        <f>J69</f>
        <v>PA-13005-0029</v>
      </c>
      <c r="L6" s="75" t="s">
        <v>523</v>
      </c>
    </row>
    <row r="7" spans="2:15">
      <c r="B7" s="80" t="s">
        <v>1</v>
      </c>
      <c r="C7" s="81" t="s">
        <v>175</v>
      </c>
      <c r="E7" s="82" t="s">
        <v>524</v>
      </c>
      <c r="F7" s="169" t="s">
        <v>525</v>
      </c>
      <c r="I7" s="70" t="s">
        <v>522</v>
      </c>
      <c r="J7" s="181"/>
      <c r="K7" s="182"/>
      <c r="L7" s="182"/>
      <c r="M7" s="182"/>
      <c r="N7" s="182"/>
      <c r="O7" s="183"/>
    </row>
    <row r="8" spans="2:15">
      <c r="B8" s="80" t="s">
        <v>526</v>
      </c>
      <c r="C8" s="81" t="str">
        <f>B69</f>
        <v>IMB/13005/X/01V4</v>
      </c>
      <c r="E8" s="79"/>
      <c r="F8" s="83"/>
      <c r="I8" s="84" t="s">
        <v>527</v>
      </c>
      <c r="J8" s="184"/>
      <c r="K8" s="185"/>
      <c r="L8" s="185"/>
      <c r="M8" s="185"/>
      <c r="N8" s="185"/>
      <c r="O8" s="186"/>
    </row>
    <row r="9" spans="2:15" s="87" customFormat="1" ht="29.5" thickBot="1">
      <c r="B9" s="85" t="s">
        <v>528</v>
      </c>
      <c r="C9" s="86" t="s">
        <v>703</v>
      </c>
      <c r="E9" s="82" t="s">
        <v>529</v>
      </c>
      <c r="F9" s="169"/>
      <c r="G9" s="69"/>
      <c r="I9" s="88" t="s">
        <v>530</v>
      </c>
      <c r="J9" s="187"/>
      <c r="K9" s="188"/>
      <c r="L9" s="188"/>
      <c r="M9" s="188"/>
      <c r="N9" s="188"/>
      <c r="O9" s="189"/>
    </row>
    <row r="10" spans="2:15" s="87" customFormat="1">
      <c r="B10" s="89"/>
      <c r="C10" s="89"/>
      <c r="E10" s="82"/>
      <c r="F10" s="90"/>
      <c r="G10" s="82"/>
    </row>
    <row r="11" spans="2:15">
      <c r="B11" s="80" t="s">
        <v>531</v>
      </c>
      <c r="C11" s="91" t="str">
        <f>CONCATENATE(C9,"/ZA-PA/",C8)</f>
        <v>VEN/ZA-PA/IMB/13005/X/01V4</v>
      </c>
      <c r="E11" s="79" t="s">
        <v>532</v>
      </c>
      <c r="F11" s="77"/>
      <c r="G11" s="92"/>
      <c r="I11" s="69" t="s">
        <v>533</v>
      </c>
    </row>
    <row r="12" spans="2:15">
      <c r="B12" s="80" t="s">
        <v>534</v>
      </c>
      <c r="C12" s="77" t="s">
        <v>535</v>
      </c>
      <c r="E12" s="79"/>
      <c r="F12" s="83"/>
      <c r="G12" s="79"/>
      <c r="I12" s="93" t="s">
        <v>536</v>
      </c>
      <c r="J12" s="94"/>
      <c r="K12" s="70" t="s">
        <v>537</v>
      </c>
      <c r="L12" s="70" t="s">
        <v>538</v>
      </c>
      <c r="N12" s="70" t="s">
        <v>539</v>
      </c>
    </row>
    <row r="13" spans="2:15">
      <c r="B13" s="80" t="s">
        <v>540</v>
      </c>
      <c r="C13" s="77" t="s">
        <v>536</v>
      </c>
      <c r="E13" s="79" t="s">
        <v>541</v>
      </c>
      <c r="F13" s="170"/>
      <c r="G13" s="79"/>
      <c r="I13" s="93" t="s">
        <v>542</v>
      </c>
      <c r="J13" s="94"/>
      <c r="K13" s="94" t="s">
        <v>182</v>
      </c>
      <c r="L13" s="75" t="s">
        <v>543</v>
      </c>
      <c r="N13" t="s">
        <v>544</v>
      </c>
      <c r="O13" s="69" t="s">
        <v>545</v>
      </c>
    </row>
    <row r="14" spans="2:15">
      <c r="B14" s="80" t="s">
        <v>546</v>
      </c>
      <c r="C14" s="77" t="s">
        <v>547</v>
      </c>
      <c r="E14" s="190" t="str">
        <f>IF(F13="NON","Création d'un fiche Fille","")</f>
        <v/>
      </c>
      <c r="F14" s="190"/>
      <c r="G14" s="79"/>
      <c r="I14" s="93" t="s">
        <v>548</v>
      </c>
      <c r="J14" s="94"/>
      <c r="K14" s="94" t="s">
        <v>181</v>
      </c>
      <c r="L14" s="75" t="s">
        <v>549</v>
      </c>
      <c r="N14" t="s">
        <v>550</v>
      </c>
      <c r="O14" s="69" t="s">
        <v>551</v>
      </c>
    </row>
    <row r="15" spans="2:15">
      <c r="B15" s="80" t="s">
        <v>552</v>
      </c>
      <c r="C15" s="171" t="str">
        <f>IF(COUNTIF(C7,"*CI*"),"CIRCET ICTR SE",IF(COUNTIF(C7,"*IN*"),"INEO ICTR SE",IF(COUNTIF(C7,"*VI*"),"VINCI-AXIANS",IF(COUNTIF(C7,"*EI*"),"EIFFAGE ICTR SUD EST",IF(COUNTIF(C7,"*CP*"),"SOLUTION30 ICTR SE",IF(COUNTIF(C7,"*GR*"),"GRIMALDI ICTR SE",IF(COUNTIF(C7,"*ES*"),"ESCOTEL","")))))))&amp;IF(COUNTIF(C7,"*KA*"),"KALLISTE NUMERIQUE ICTR SE",IF(COUNTIF(C7,"*CO*"),"CONSTRUCTEL ICTR SE",IF(COUNTIF(C7,"*DE*"),"DELTACOM ICTR SE",IF(COUNTIF(C7,"*SC*"),"SCOPELEC ICTR SE",""))))</f>
        <v>SCOPELEC ICTR SE</v>
      </c>
      <c r="E15" s="79" t="s">
        <v>553</v>
      </c>
      <c r="F15" s="170"/>
      <c r="G15" s="92"/>
      <c r="I15" s="69" t="s">
        <v>554</v>
      </c>
      <c r="J15" s="69"/>
      <c r="K15" s="94" t="s">
        <v>555</v>
      </c>
      <c r="L15" s="75" t="s">
        <v>556</v>
      </c>
      <c r="N15" t="s">
        <v>557</v>
      </c>
      <c r="O15" s="69" t="s">
        <v>558</v>
      </c>
    </row>
    <row r="16" spans="2:15">
      <c r="B16" s="80" t="s">
        <v>559</v>
      </c>
      <c r="C16" s="81" t="str">
        <f>G69</f>
        <v>AUBAGNE</v>
      </c>
      <c r="E16" s="190" t="str">
        <f>IF(F15="OUI","Prévoir intervention terrain","")</f>
        <v/>
      </c>
      <c r="F16" s="190"/>
      <c r="G16" s="92"/>
      <c r="I16" s="75" t="s">
        <v>560</v>
      </c>
      <c r="J16" s="94"/>
      <c r="K16" s="94" t="s">
        <v>561</v>
      </c>
      <c r="L16" s="75" t="s">
        <v>562</v>
      </c>
      <c r="N16" t="s">
        <v>563</v>
      </c>
      <c r="O16" s="69" t="s">
        <v>564</v>
      </c>
    </row>
    <row r="17" spans="2:15">
      <c r="B17" s="80" t="s">
        <v>565</v>
      </c>
      <c r="C17" s="81" t="str">
        <f>CONCATENATE(C69," ",D69," ",E69," ",F69)</f>
        <v>1  Avenue des Goums</v>
      </c>
      <c r="E17" s="83"/>
      <c r="F17" s="83"/>
      <c r="G17" s="79"/>
      <c r="I17" s="93" t="s">
        <v>547</v>
      </c>
      <c r="J17" s="94"/>
      <c r="K17" s="94">
        <v>83</v>
      </c>
      <c r="L17" s="75" t="s">
        <v>566</v>
      </c>
      <c r="N17" t="s">
        <v>567</v>
      </c>
      <c r="O17" s="69" t="s">
        <v>568</v>
      </c>
    </row>
    <row r="18" spans="2:15">
      <c r="B18" s="80" t="s">
        <v>569</v>
      </c>
      <c r="C18" s="81" t="str">
        <f>LEFT(H69,2)</f>
        <v>13</v>
      </c>
      <c r="E18" s="83"/>
      <c r="F18" s="83"/>
      <c r="G18" s="79"/>
      <c r="I18" s="93" t="s">
        <v>570</v>
      </c>
      <c r="J18" s="94"/>
      <c r="K18" s="94">
        <v>84</v>
      </c>
      <c r="L18" s="75" t="s">
        <v>571</v>
      </c>
      <c r="N18" t="s">
        <v>572</v>
      </c>
      <c r="O18" s="69" t="s">
        <v>573</v>
      </c>
    </row>
    <row r="19" spans="2:15">
      <c r="B19" s="80" t="s">
        <v>574</v>
      </c>
      <c r="C19" s="168" t="s">
        <v>515</v>
      </c>
      <c r="E19" s="191" t="s">
        <v>575</v>
      </c>
      <c r="F19" s="191"/>
      <c r="G19" s="92"/>
      <c r="I19" s="93" t="s">
        <v>576</v>
      </c>
      <c r="J19" s="94"/>
      <c r="K19" s="94">
        <v>30</v>
      </c>
      <c r="L19" s="75" t="s">
        <v>577</v>
      </c>
      <c r="N19" t="s">
        <v>525</v>
      </c>
      <c r="O19" s="69" t="s">
        <v>578</v>
      </c>
    </row>
    <row r="20" spans="2:15">
      <c r="B20" s="80" t="s">
        <v>579</v>
      </c>
      <c r="C20" s="77" t="s">
        <v>580</v>
      </c>
      <c r="E20" s="83"/>
      <c r="F20" s="83"/>
      <c r="G20" s="79"/>
      <c r="I20" s="93" t="s">
        <v>581</v>
      </c>
      <c r="J20" s="94"/>
      <c r="L20" s="75" t="s">
        <v>582</v>
      </c>
      <c r="N20" t="s">
        <v>583</v>
      </c>
      <c r="O20" s="69" t="s">
        <v>584</v>
      </c>
    </row>
    <row r="21" spans="2:15">
      <c r="B21" s="80" t="s">
        <v>585</v>
      </c>
      <c r="C21" s="77" t="s">
        <v>586</v>
      </c>
      <c r="E21" s="79" t="s">
        <v>587</v>
      </c>
      <c r="F21" s="170" t="s">
        <v>514</v>
      </c>
      <c r="G21" s="92"/>
      <c r="I21" s="93" t="s">
        <v>588</v>
      </c>
      <c r="J21" s="94"/>
      <c r="L21" s="75" t="s">
        <v>589</v>
      </c>
      <c r="N21" s="69" t="s">
        <v>590</v>
      </c>
      <c r="O21" s="69" t="s">
        <v>590</v>
      </c>
    </row>
    <row r="22" spans="2:15">
      <c r="B22" s="80" t="s">
        <v>591</v>
      </c>
      <c r="C22" s="77" t="s">
        <v>580</v>
      </c>
      <c r="E22" s="83"/>
      <c r="F22" s="83"/>
      <c r="G22" s="79"/>
      <c r="I22" s="93" t="s">
        <v>592</v>
      </c>
      <c r="J22" s="94"/>
      <c r="L22" s="75" t="s">
        <v>593</v>
      </c>
      <c r="N22" s="69" t="s">
        <v>594</v>
      </c>
      <c r="O22" s="69" t="s">
        <v>594</v>
      </c>
    </row>
    <row r="23" spans="2:15">
      <c r="B23" s="80" t="s">
        <v>595</v>
      </c>
      <c r="C23" s="77" t="s">
        <v>596</v>
      </c>
      <c r="E23" s="79" t="s">
        <v>597</v>
      </c>
      <c r="F23" s="77"/>
      <c r="G23" s="92"/>
      <c r="I23" s="93" t="s">
        <v>598</v>
      </c>
      <c r="J23" s="94"/>
      <c r="L23" s="75" t="s">
        <v>599</v>
      </c>
      <c r="N23" s="69" t="s">
        <v>600</v>
      </c>
      <c r="O23" s="69" t="s">
        <v>600</v>
      </c>
    </row>
    <row r="24" spans="2:15">
      <c r="B24" s="80" t="s">
        <v>601</v>
      </c>
      <c r="C24" s="95">
        <f>N69</f>
        <v>43851</v>
      </c>
      <c r="E24" s="83"/>
      <c r="F24" s="83"/>
      <c r="G24" s="79"/>
      <c r="I24" s="93" t="s">
        <v>602</v>
      </c>
      <c r="J24" s="94"/>
      <c r="L24" s="75" t="s">
        <v>603</v>
      </c>
    </row>
    <row r="25" spans="2:15">
      <c r="B25" s="80" t="s">
        <v>604</v>
      </c>
      <c r="C25" s="96">
        <v>1</v>
      </c>
      <c r="E25" s="79" t="s">
        <v>605</v>
      </c>
      <c r="F25" s="170" t="s">
        <v>519</v>
      </c>
      <c r="G25" s="92"/>
      <c r="I25" s="93" t="s">
        <v>606</v>
      </c>
      <c r="J25" s="94"/>
    </row>
    <row r="26" spans="2:15">
      <c r="B26" s="80" t="s">
        <v>607</v>
      </c>
      <c r="C26" s="168" t="s">
        <v>608</v>
      </c>
      <c r="E26" s="97" t="str">
        <f>IF(F25="OUI","Facturation d'un forfait Reprise Terrain","")</f>
        <v/>
      </c>
      <c r="F26" s="98"/>
      <c r="G26" s="92"/>
      <c r="I26" s="93" t="s">
        <v>609</v>
      </c>
      <c r="J26" s="94"/>
    </row>
    <row r="27" spans="2:15">
      <c r="B27" s="80" t="s">
        <v>610</v>
      </c>
      <c r="C27" s="77" t="s">
        <v>580</v>
      </c>
      <c r="E27" s="79" t="s">
        <v>597</v>
      </c>
      <c r="F27" s="77"/>
      <c r="G27" s="92"/>
      <c r="I27" s="93" t="s">
        <v>611</v>
      </c>
      <c r="J27" s="94"/>
    </row>
    <row r="28" spans="2:15">
      <c r="B28" s="80" t="s">
        <v>612</v>
      </c>
      <c r="C28" s="77" t="s">
        <v>580</v>
      </c>
      <c r="E28" s="83"/>
      <c r="F28" s="83"/>
      <c r="G28" s="79"/>
      <c r="I28" s="93" t="s">
        <v>613</v>
      </c>
      <c r="J28" s="94"/>
    </row>
    <row r="29" spans="2:15">
      <c r="B29" s="80" t="s">
        <v>614</v>
      </c>
      <c r="C29" s="99">
        <f>I69</f>
        <v>5</v>
      </c>
      <c r="F29" s="70" t="s">
        <v>615</v>
      </c>
      <c r="H29" s="76" t="s">
        <v>616</v>
      </c>
      <c r="I29" s="93" t="s">
        <v>617</v>
      </c>
      <c r="J29" s="94"/>
    </row>
    <row r="30" spans="2:15">
      <c r="B30" s="80" t="s">
        <v>618</v>
      </c>
      <c r="C30" s="146">
        <f>I48</f>
        <v>0</v>
      </c>
      <c r="D30" s="101" t="s">
        <v>619</v>
      </c>
      <c r="E30" s="102"/>
      <c r="F30" s="77">
        <v>0</v>
      </c>
      <c r="G30" s="103" t="str">
        <f>IF(F30&lt;&gt;0,CONCATENATE(F30," FFT10"),"")</f>
        <v/>
      </c>
      <c r="H30" s="104">
        <v>770</v>
      </c>
      <c r="I30" s="93" t="s">
        <v>620</v>
      </c>
      <c r="J30" s="94"/>
    </row>
    <row r="31" spans="2:15">
      <c r="B31" s="80" t="s">
        <v>621</v>
      </c>
      <c r="C31" s="100" t="str">
        <f>CONCATENATE("# ",G30," ",G31," ",G32," ",G33," ",G34," # ",C7)</f>
        <v>#     1 FFT14 # CEMRJ1SC_1068</v>
      </c>
      <c r="D31" s="101" t="s">
        <v>622</v>
      </c>
      <c r="E31" s="102"/>
      <c r="F31" s="77">
        <v>0</v>
      </c>
      <c r="G31" s="103" t="str">
        <f>IF(F31&lt;&gt;0,CONCATENATE(F31," FFT11"),"")</f>
        <v/>
      </c>
      <c r="H31" s="104">
        <v>165</v>
      </c>
      <c r="I31" s="93" t="s">
        <v>623</v>
      </c>
      <c r="J31" s="94"/>
    </row>
    <row r="32" spans="2:15">
      <c r="B32" s="80" t="s">
        <v>624</v>
      </c>
      <c r="C32" s="77" t="s">
        <v>625</v>
      </c>
      <c r="D32" s="101" t="s">
        <v>626</v>
      </c>
      <c r="E32" s="102"/>
      <c r="F32" s="77">
        <v>0</v>
      </c>
      <c r="G32" s="103" t="str">
        <f>IF(F32&lt;&gt;0,CONCATENATE(F32," FFT12"),"")</f>
        <v/>
      </c>
      <c r="H32" s="104">
        <v>192.5</v>
      </c>
      <c r="I32" s="105" t="s">
        <v>627</v>
      </c>
      <c r="J32" s="74" t="s">
        <v>628</v>
      </c>
    </row>
    <row r="33" spans="1:75">
      <c r="B33" s="70"/>
      <c r="D33" s="101" t="s">
        <v>629</v>
      </c>
      <c r="E33" s="102"/>
      <c r="F33" s="77">
        <v>0</v>
      </c>
      <c r="G33" s="103" t="str">
        <f>IF(F33&lt;&gt;0,CONCATENATE(F33," FFT13"),"")</f>
        <v/>
      </c>
      <c r="H33" s="104">
        <v>247.5</v>
      </c>
      <c r="I33" s="105" t="s">
        <v>608</v>
      </c>
      <c r="J33" s="74" t="s">
        <v>630</v>
      </c>
    </row>
    <row r="34" spans="1:75">
      <c r="B34" s="106"/>
      <c r="C34" s="106"/>
      <c r="D34" s="101" t="s">
        <v>631</v>
      </c>
      <c r="E34" s="102"/>
      <c r="F34" s="77">
        <v>1</v>
      </c>
      <c r="G34" s="103" t="str">
        <f>IF(F34&lt;&gt;0,CONCATENATE(F34," FFT14"),"")</f>
        <v>1 FFT14</v>
      </c>
      <c r="H34" s="104">
        <v>440</v>
      </c>
      <c r="I34" s="105"/>
      <c r="J34" s="74" t="s">
        <v>632</v>
      </c>
    </row>
    <row r="35" spans="1:75">
      <c r="B35" s="106"/>
      <c r="C35" s="106"/>
      <c r="D35" s="207" t="s">
        <v>633</v>
      </c>
      <c r="E35" s="208"/>
      <c r="G35" s="69" t="s">
        <v>634</v>
      </c>
      <c r="H35" s="107">
        <f>F30*H30+F31*H31+F32*H32+F33*H33+F34*H34</f>
        <v>440</v>
      </c>
      <c r="K35" s="150"/>
      <c r="L35" s="150"/>
      <c r="M35" s="112"/>
    </row>
    <row r="36" spans="1:75" ht="29">
      <c r="A36" s="108" t="s">
        <v>635</v>
      </c>
      <c r="B36" s="108" t="s">
        <v>636</v>
      </c>
      <c r="C36" s="108" t="s">
        <v>19</v>
      </c>
      <c r="D36" s="108" t="s">
        <v>637</v>
      </c>
      <c r="E36" s="109" t="s">
        <v>638</v>
      </c>
      <c r="F36" s="110" t="s">
        <v>639</v>
      </c>
      <c r="G36" s="111"/>
      <c r="H36" s="110" t="s">
        <v>640</v>
      </c>
      <c r="I36" s="110" t="s">
        <v>615</v>
      </c>
      <c r="J36" s="151" t="s">
        <v>672</v>
      </c>
      <c r="K36" s="149"/>
      <c r="L36" s="173" t="s">
        <v>704</v>
      </c>
      <c r="M36" s="173" t="s">
        <v>705</v>
      </c>
    </row>
    <row r="37" spans="1:75" s="83" customFormat="1">
      <c r="A37" s="113" t="s">
        <v>641</v>
      </c>
      <c r="B37" s="114" t="s">
        <v>685</v>
      </c>
      <c r="C37" s="115"/>
      <c r="D37" s="176" t="s">
        <v>706</v>
      </c>
      <c r="E37" s="176" t="s">
        <v>715</v>
      </c>
      <c r="F37" s="170" t="s">
        <v>630</v>
      </c>
      <c r="G37" s="79"/>
      <c r="H37" s="116" t="str">
        <f>HYPERLINK("https://www.google.com/maps/place/"&amp;D37&amp;" "&amp;E37,"GOOGLE MAPS")</f>
        <v>GOOGLE MAPS</v>
      </c>
      <c r="I37" s="117"/>
      <c r="J37" s="148" t="s">
        <v>673</v>
      </c>
      <c r="K37" s="172" t="str">
        <f>SUBSTITUTE(SUBSTITUTE(J37,"L93 = X : ","")," - Y : "," ")</f>
        <v>867838,19 6284582,50</v>
      </c>
      <c r="L37" s="147" t="str">
        <f>LEFT(K37,SEARCH(" ",K37) -1)</f>
        <v>867838,19</v>
      </c>
      <c r="M37" s="147" t="str">
        <f>RIGHT(K37, LEN(K37) -SEARCH(" ", K37))</f>
        <v>6284582,50</v>
      </c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</row>
    <row r="38" spans="1:75" s="83" customFormat="1">
      <c r="A38" s="113" t="s">
        <v>521</v>
      </c>
      <c r="B38" s="114"/>
      <c r="C38" s="115"/>
      <c r="D38" s="176" t="s">
        <v>706</v>
      </c>
      <c r="E38" s="176" t="s">
        <v>715</v>
      </c>
      <c r="F38" s="170"/>
      <c r="G38" s="79"/>
      <c r="H38" s="116" t="str">
        <f>HYPERLINK("https://www.google.com/maps/place/"&amp;D38&amp;" "&amp;E38,"GOOGLE MAPS")</f>
        <v>GOOGLE MAPS</v>
      </c>
      <c r="I38" s="117"/>
      <c r="J38" s="148" t="s">
        <v>673</v>
      </c>
      <c r="K38" s="172" t="str">
        <f t="shared" ref="K38:K47" si="0">SUBSTITUTE(SUBSTITUTE(J38,"L93 = X : ","")," - Y : "," ")</f>
        <v>867838,19 6284582,50</v>
      </c>
      <c r="L38" s="147" t="str">
        <f t="shared" ref="L38:L47" si="1">LEFT(K38,SEARCH(" ",K38) -1)</f>
        <v>867838,19</v>
      </c>
      <c r="M38" s="147" t="str">
        <f t="shared" ref="M38:M47" si="2">RIGHT(K38, LEN(K38) -SEARCH(" ", K38))</f>
        <v>6284582,50</v>
      </c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N38" s="70"/>
      <c r="BO38" s="70"/>
      <c r="BP38" s="70"/>
      <c r="BQ38" s="70"/>
      <c r="BR38" s="70"/>
      <c r="BS38" s="70"/>
      <c r="BT38" s="70"/>
      <c r="BU38" s="70"/>
      <c r="BV38" s="70"/>
      <c r="BW38" s="70"/>
    </row>
    <row r="39" spans="1:75" s="83" customFormat="1">
      <c r="A39" s="113" t="s">
        <v>642</v>
      </c>
      <c r="B39" s="159"/>
      <c r="C39" s="115"/>
      <c r="D39" s="176" t="s">
        <v>706</v>
      </c>
      <c r="E39" s="176" t="s">
        <v>715</v>
      </c>
      <c r="F39" s="170"/>
      <c r="G39" s="79"/>
      <c r="H39" s="116" t="str">
        <f t="shared" ref="H39:H47" si="3">HYPERLINK("https://www.google.com/maps/place/"&amp;D39&amp;" "&amp;E39,"GOOGLE MAPS")</f>
        <v>GOOGLE MAPS</v>
      </c>
      <c r="I39" s="118">
        <f t="shared" ref="I39:I47" si="4">IF(B39&lt;&gt;"",1,)</f>
        <v>0</v>
      </c>
      <c r="J39" s="148" t="s">
        <v>673</v>
      </c>
      <c r="K39" s="172" t="str">
        <f t="shared" si="0"/>
        <v>867838,19 6284582,50</v>
      </c>
      <c r="L39" s="147" t="str">
        <f t="shared" si="1"/>
        <v>867838,19</v>
      </c>
      <c r="M39" s="147" t="str">
        <f t="shared" si="2"/>
        <v>6284582,50</v>
      </c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  <c r="BL39" s="70"/>
      <c r="BM39" s="70"/>
      <c r="BN39" s="70"/>
      <c r="BO39" s="70"/>
      <c r="BP39" s="70"/>
      <c r="BQ39" s="70"/>
      <c r="BR39" s="70"/>
      <c r="BS39" s="70"/>
      <c r="BT39" s="70"/>
      <c r="BU39" s="70"/>
      <c r="BV39" s="70"/>
      <c r="BW39" s="70"/>
    </row>
    <row r="40" spans="1:75" s="83" customFormat="1">
      <c r="A40" s="113" t="s">
        <v>642</v>
      </c>
      <c r="B40" s="160"/>
      <c r="C40" s="115"/>
      <c r="D40" s="176" t="s">
        <v>707</v>
      </c>
      <c r="E40" s="176" t="s">
        <v>716</v>
      </c>
      <c r="F40" s="170"/>
      <c r="G40" s="79"/>
      <c r="H40" s="116" t="str">
        <f t="shared" si="3"/>
        <v>GOOGLE MAPS</v>
      </c>
      <c r="I40" s="118">
        <f t="shared" si="4"/>
        <v>0</v>
      </c>
      <c r="J40" s="148" t="s">
        <v>686</v>
      </c>
      <c r="K40" s="172" t="str">
        <f t="shared" si="0"/>
        <v>867838,19 6284582,51</v>
      </c>
      <c r="L40" s="147" t="str">
        <f t="shared" si="1"/>
        <v>867838,19</v>
      </c>
      <c r="M40" s="147" t="str">
        <f t="shared" si="2"/>
        <v>6284582,51</v>
      </c>
    </row>
    <row r="41" spans="1:75" s="83" customFormat="1">
      <c r="A41" s="113" t="s">
        <v>642</v>
      </c>
      <c r="B41" s="161"/>
      <c r="C41" s="115"/>
      <c r="D41" s="176" t="s">
        <v>708</v>
      </c>
      <c r="E41" s="176" t="s">
        <v>717</v>
      </c>
      <c r="F41" s="170"/>
      <c r="G41" s="79"/>
      <c r="H41" s="116" t="str">
        <f t="shared" si="3"/>
        <v>GOOGLE MAPS</v>
      </c>
      <c r="I41" s="118">
        <f t="shared" si="4"/>
        <v>0</v>
      </c>
      <c r="J41" s="148" t="s">
        <v>687</v>
      </c>
      <c r="K41" s="172" t="str">
        <f t="shared" si="0"/>
        <v>867838,19 6284582,52</v>
      </c>
      <c r="L41" s="147" t="str">
        <f t="shared" si="1"/>
        <v>867838,19</v>
      </c>
      <c r="M41" s="147" t="str">
        <f t="shared" si="2"/>
        <v>6284582,52</v>
      </c>
    </row>
    <row r="42" spans="1:75" s="83" customFormat="1">
      <c r="A42" s="113" t="s">
        <v>642</v>
      </c>
      <c r="B42" s="162"/>
      <c r="C42" s="115"/>
      <c r="D42" s="176" t="s">
        <v>709</v>
      </c>
      <c r="E42" s="176" t="s">
        <v>718</v>
      </c>
      <c r="F42" s="170"/>
      <c r="G42" s="79"/>
      <c r="H42" s="116" t="str">
        <f t="shared" si="3"/>
        <v>GOOGLE MAPS</v>
      </c>
      <c r="I42" s="118">
        <f t="shared" si="4"/>
        <v>0</v>
      </c>
      <c r="J42" s="148" t="s">
        <v>688</v>
      </c>
      <c r="K42" s="172" t="str">
        <f t="shared" si="0"/>
        <v>867838,19 6284582,53</v>
      </c>
      <c r="L42" s="147" t="str">
        <f t="shared" si="1"/>
        <v>867838,19</v>
      </c>
      <c r="M42" s="147" t="str">
        <f t="shared" si="2"/>
        <v>6284582,53</v>
      </c>
    </row>
    <row r="43" spans="1:75" s="83" customFormat="1">
      <c r="A43" s="113" t="s">
        <v>642</v>
      </c>
      <c r="B43" s="163"/>
      <c r="C43" s="115"/>
      <c r="D43" s="176" t="s">
        <v>710</v>
      </c>
      <c r="E43" s="176" t="s">
        <v>719</v>
      </c>
      <c r="F43" s="170"/>
      <c r="G43" s="79"/>
      <c r="H43" s="116" t="str">
        <f t="shared" si="3"/>
        <v>GOOGLE MAPS</v>
      </c>
      <c r="I43" s="118">
        <f t="shared" si="4"/>
        <v>0</v>
      </c>
      <c r="J43" s="148" t="s">
        <v>689</v>
      </c>
      <c r="K43" s="172" t="str">
        <f t="shared" si="0"/>
        <v>867838,19 6284582,54</v>
      </c>
      <c r="L43" s="147" t="str">
        <f t="shared" si="1"/>
        <v>867838,19</v>
      </c>
      <c r="M43" s="147" t="str">
        <f t="shared" si="2"/>
        <v>6284582,54</v>
      </c>
    </row>
    <row r="44" spans="1:75" s="83" customFormat="1">
      <c r="A44" s="113" t="s">
        <v>642</v>
      </c>
      <c r="B44" s="164"/>
      <c r="C44" s="115"/>
      <c r="D44" s="176" t="s">
        <v>711</v>
      </c>
      <c r="E44" s="176" t="s">
        <v>720</v>
      </c>
      <c r="F44" s="170"/>
      <c r="G44" s="79"/>
      <c r="H44" s="116" t="str">
        <f t="shared" si="3"/>
        <v>GOOGLE MAPS</v>
      </c>
      <c r="I44" s="118">
        <f t="shared" si="4"/>
        <v>0</v>
      </c>
      <c r="J44" s="148" t="s">
        <v>690</v>
      </c>
      <c r="K44" s="172" t="str">
        <f t="shared" si="0"/>
        <v>867838,19 6284582,55</v>
      </c>
      <c r="L44" s="147" t="str">
        <f t="shared" si="1"/>
        <v>867838,19</v>
      </c>
      <c r="M44" s="147" t="str">
        <f t="shared" si="2"/>
        <v>6284582,55</v>
      </c>
    </row>
    <row r="45" spans="1:75" s="83" customFormat="1">
      <c r="A45" s="113" t="s">
        <v>642</v>
      </c>
      <c r="B45" s="165"/>
      <c r="C45" s="115"/>
      <c r="D45" s="176" t="s">
        <v>712</v>
      </c>
      <c r="E45" s="176" t="s">
        <v>721</v>
      </c>
      <c r="F45" s="170"/>
      <c r="G45" s="79"/>
      <c r="H45" s="116" t="str">
        <f t="shared" si="3"/>
        <v>GOOGLE MAPS</v>
      </c>
      <c r="I45" s="118">
        <f t="shared" si="4"/>
        <v>0</v>
      </c>
      <c r="J45" s="148" t="s">
        <v>691</v>
      </c>
      <c r="K45" s="172" t="str">
        <f t="shared" si="0"/>
        <v>867838,19 6284582,56</v>
      </c>
      <c r="L45" s="147" t="str">
        <f t="shared" si="1"/>
        <v>867838,19</v>
      </c>
      <c r="M45" s="147" t="str">
        <f t="shared" si="2"/>
        <v>6284582,56</v>
      </c>
    </row>
    <row r="46" spans="1:75" s="83" customFormat="1">
      <c r="A46" s="113" t="s">
        <v>642</v>
      </c>
      <c r="B46" s="166"/>
      <c r="C46" s="115"/>
      <c r="D46" s="176" t="s">
        <v>713</v>
      </c>
      <c r="E46" s="176" t="s">
        <v>722</v>
      </c>
      <c r="F46" s="170"/>
      <c r="G46" s="79"/>
      <c r="H46" s="116" t="str">
        <f t="shared" si="3"/>
        <v>GOOGLE MAPS</v>
      </c>
      <c r="I46" s="118">
        <f t="shared" si="4"/>
        <v>0</v>
      </c>
      <c r="J46" s="148" t="s">
        <v>692</v>
      </c>
      <c r="K46" s="172" t="str">
        <f t="shared" si="0"/>
        <v>867838,19 6284582,57</v>
      </c>
      <c r="L46" s="147" t="str">
        <f t="shared" si="1"/>
        <v>867838,19</v>
      </c>
      <c r="M46" s="147" t="str">
        <f t="shared" si="2"/>
        <v>6284582,57</v>
      </c>
    </row>
    <row r="47" spans="1:75" s="83" customFormat="1">
      <c r="A47" s="113" t="s">
        <v>642</v>
      </c>
      <c r="B47" s="167"/>
      <c r="C47" s="115"/>
      <c r="D47" s="176" t="s">
        <v>714</v>
      </c>
      <c r="E47" s="176" t="s">
        <v>723</v>
      </c>
      <c r="F47" s="170"/>
      <c r="G47" s="79"/>
      <c r="H47" s="116" t="str">
        <f t="shared" si="3"/>
        <v>GOOGLE MAPS</v>
      </c>
      <c r="I47" s="118">
        <f t="shared" si="4"/>
        <v>0</v>
      </c>
      <c r="J47" s="174" t="s">
        <v>693</v>
      </c>
      <c r="K47" s="172" t="str">
        <f t="shared" si="0"/>
        <v>867838,19 6284582,58</v>
      </c>
      <c r="L47" s="147" t="str">
        <f t="shared" si="1"/>
        <v>867838,19</v>
      </c>
      <c r="M47" s="147" t="str">
        <f t="shared" si="2"/>
        <v>6284582,58</v>
      </c>
    </row>
    <row r="48" spans="1:75" s="83" customFormat="1">
      <c r="B48" s="69" t="s">
        <v>643</v>
      </c>
      <c r="C48" s="120"/>
      <c r="D48" s="121"/>
      <c r="E48" s="121"/>
      <c r="F48" s="122"/>
      <c r="G48" s="92"/>
      <c r="I48" s="123">
        <f>SUM(I39:I47)</f>
        <v>0</v>
      </c>
      <c r="K48" s="70"/>
      <c r="L48" s="192"/>
    </row>
    <row r="49" spans="2:25" s="83" customFormat="1" ht="34.5" customHeight="1">
      <c r="B49" s="119" t="s">
        <v>644</v>
      </c>
      <c r="C49" s="124" t="str">
        <f>CONCATENATE(B38," ",B39," ",B40," ",B41," ",B42," ",B43," ",B44," ",B45," ",B46," ",B47,)</f>
        <v xml:space="preserve">         </v>
      </c>
      <c r="D49" s="70"/>
      <c r="E49" s="70"/>
      <c r="F49" s="70"/>
      <c r="G49" s="92"/>
      <c r="K49" s="70"/>
      <c r="L49" s="192"/>
    </row>
    <row r="50" spans="2:25">
      <c r="I50" s="175"/>
      <c r="L50" s="192"/>
    </row>
    <row r="51" spans="2:25">
      <c r="L51" s="192"/>
    </row>
    <row r="52" spans="2:25" ht="15" thickBot="1">
      <c r="B52" s="69" t="s">
        <v>645</v>
      </c>
      <c r="L52" s="192"/>
    </row>
    <row r="53" spans="2:25">
      <c r="B53" s="193"/>
      <c r="C53" s="194"/>
      <c r="D53" s="194"/>
      <c r="E53" s="194"/>
      <c r="F53" s="195"/>
      <c r="G53" s="106"/>
      <c r="K53" s="128" t="s">
        <v>655</v>
      </c>
      <c r="L53" s="192"/>
    </row>
    <row r="54" spans="2:25">
      <c r="B54" s="196"/>
      <c r="C54" s="197"/>
      <c r="D54" s="197"/>
      <c r="E54" s="197"/>
      <c r="F54" s="198"/>
      <c r="G54" s="106"/>
      <c r="K54" s="133"/>
    </row>
    <row r="55" spans="2:25">
      <c r="B55" s="196"/>
      <c r="C55" s="197"/>
      <c r="D55" s="197"/>
      <c r="E55" s="197"/>
      <c r="F55" s="198"/>
      <c r="G55" s="106"/>
    </row>
    <row r="56" spans="2:25">
      <c r="B56" s="196"/>
      <c r="C56" s="197"/>
      <c r="D56" s="197"/>
      <c r="E56" s="197"/>
      <c r="F56" s="198"/>
      <c r="G56" s="106"/>
    </row>
    <row r="57" spans="2:25" ht="15.5">
      <c r="B57" s="196"/>
      <c r="C57" s="197"/>
      <c r="D57" s="197"/>
      <c r="E57" s="197"/>
      <c r="F57" s="198"/>
      <c r="G57" s="106"/>
      <c r="K57" s="4" t="s">
        <v>24</v>
      </c>
    </row>
    <row r="58" spans="2:25">
      <c r="B58" s="196"/>
      <c r="C58" s="197"/>
      <c r="D58" s="197"/>
      <c r="E58" s="197"/>
      <c r="F58" s="198"/>
      <c r="G58" s="106"/>
      <c r="K58" s="136"/>
    </row>
    <row r="59" spans="2:25">
      <c r="B59" s="196"/>
      <c r="C59" s="197"/>
      <c r="D59" s="197"/>
      <c r="E59" s="197"/>
      <c r="F59" s="198"/>
      <c r="G59" s="106"/>
    </row>
    <row r="60" spans="2:25">
      <c r="B60" s="196"/>
      <c r="C60" s="197"/>
      <c r="D60" s="197"/>
      <c r="E60" s="197"/>
      <c r="F60" s="198"/>
      <c r="G60" s="106"/>
    </row>
    <row r="61" spans="2:25" ht="15" thickBot="1">
      <c r="B61" s="199"/>
      <c r="C61" s="200"/>
      <c r="D61" s="200"/>
      <c r="E61" s="200"/>
      <c r="F61" s="201"/>
      <c r="G61" s="106"/>
    </row>
    <row r="62" spans="2:25">
      <c r="B62" s="125"/>
      <c r="C62" s="125"/>
      <c r="D62" s="125"/>
      <c r="E62" s="125"/>
      <c r="F62" s="125"/>
      <c r="G62" s="106"/>
    </row>
    <row r="63" spans="2:25">
      <c r="B63" s="126" t="s">
        <v>646</v>
      </c>
    </row>
    <row r="64" spans="2:25" s="83" customFormat="1">
      <c r="B64" s="127" t="s">
        <v>647</v>
      </c>
      <c r="C64" s="128" t="s">
        <v>648</v>
      </c>
      <c r="D64" s="128" t="s">
        <v>537</v>
      </c>
      <c r="E64" s="127" t="s">
        <v>649</v>
      </c>
      <c r="F64" s="128" t="s">
        <v>650</v>
      </c>
      <c r="G64" s="127" t="s">
        <v>651</v>
      </c>
      <c r="H64" s="128" t="s">
        <v>652</v>
      </c>
      <c r="I64" s="128" t="s">
        <v>653</v>
      </c>
      <c r="J64" s="128" t="s">
        <v>654</v>
      </c>
      <c r="K64" s="70"/>
      <c r="L64" s="128" t="s">
        <v>656</v>
      </c>
      <c r="M64" s="128" t="s">
        <v>657</v>
      </c>
      <c r="N64" s="128" t="s">
        <v>658</v>
      </c>
      <c r="O64" s="128" t="s">
        <v>659</v>
      </c>
      <c r="P64" s="128" t="s">
        <v>660</v>
      </c>
      <c r="Q64" s="128" t="s">
        <v>661</v>
      </c>
      <c r="R64" s="128" t="s">
        <v>662</v>
      </c>
      <c r="S64" s="128" t="s">
        <v>663</v>
      </c>
      <c r="T64" s="128" t="s">
        <v>664</v>
      </c>
      <c r="U64" s="128" t="s">
        <v>665</v>
      </c>
      <c r="V64" s="128" t="s">
        <v>666</v>
      </c>
      <c r="W64" s="128" t="s">
        <v>667</v>
      </c>
      <c r="X64" s="128" t="s">
        <v>668</v>
      </c>
      <c r="Y64" s="70"/>
    </row>
    <row r="65" spans="1:25" s="129" customFormat="1" ht="43.5">
      <c r="B65" s="100" t="str">
        <f>F5</f>
        <v>A532896148.x</v>
      </c>
      <c r="C65" s="100" t="str">
        <f>C15</f>
        <v>SCOPELEC ICTR SE</v>
      </c>
      <c r="D65" s="130" t="str">
        <f xml:space="preserve"> C18</f>
        <v>13</v>
      </c>
      <c r="E65" s="131" t="str">
        <f xml:space="preserve"> C9</f>
        <v>VEN</v>
      </c>
      <c r="F65" s="100" t="str">
        <f>C6</f>
        <v>PA-13005-0029</v>
      </c>
      <c r="G65" s="132" t="str">
        <f>C16</f>
        <v>AUBAGNE</v>
      </c>
      <c r="H65" s="100" t="str">
        <f>C49</f>
        <v xml:space="preserve">         </v>
      </c>
      <c r="I65" s="100">
        <f>C30</f>
        <v>0</v>
      </c>
      <c r="J65" s="130" t="s">
        <v>669</v>
      </c>
      <c r="K65" s="70"/>
      <c r="L65" s="133"/>
      <c r="M65" s="100" t="str">
        <f>F7</f>
        <v>Sébastien GERMAIN</v>
      </c>
      <c r="N65" s="100">
        <f>F9</f>
        <v>0</v>
      </c>
      <c r="O65" s="100" t="str">
        <f>IF(C5=100,"CONFORME","NON CONFORME")</f>
        <v>NON CONFORME</v>
      </c>
      <c r="P65" s="100" t="str">
        <f>C11</f>
        <v>VEN/ZA-PA/IMB/13005/X/01V4</v>
      </c>
      <c r="Q65" s="100" t="str">
        <f>C7</f>
        <v>CEMRJ1SC_1068</v>
      </c>
      <c r="R65" s="100">
        <f>F23</f>
        <v>0</v>
      </c>
      <c r="S65" s="130"/>
      <c r="T65" s="130"/>
      <c r="U65" s="100">
        <f>H35</f>
        <v>440</v>
      </c>
      <c r="V65" s="100" t="str">
        <f>C31</f>
        <v>#     1 FFT14 # CEMRJ1SC_1068</v>
      </c>
      <c r="W65" s="130"/>
      <c r="X65" s="130"/>
      <c r="Y65" s="70"/>
    </row>
    <row r="68" spans="1:25" customFormat="1" ht="15.5">
      <c r="A68" s="4" t="s">
        <v>14</v>
      </c>
      <c r="B68" s="4" t="s">
        <v>15</v>
      </c>
      <c r="C68" s="4" t="s">
        <v>16</v>
      </c>
      <c r="D68" s="4" t="s">
        <v>17</v>
      </c>
      <c r="E68" s="4" t="s">
        <v>18</v>
      </c>
      <c r="F68" s="4" t="s">
        <v>19</v>
      </c>
      <c r="G68" s="4" t="s">
        <v>20</v>
      </c>
      <c r="H68" s="4" t="s">
        <v>21</v>
      </c>
      <c r="I68" s="4" t="s">
        <v>22</v>
      </c>
      <c r="J68" s="4" t="s">
        <v>23</v>
      </c>
      <c r="K68" s="70"/>
      <c r="L68" s="4" t="s">
        <v>25</v>
      </c>
      <c r="M68" s="4" t="s">
        <v>26</v>
      </c>
      <c r="N68" s="4" t="s">
        <v>27</v>
      </c>
      <c r="O68" s="4" t="s">
        <v>28</v>
      </c>
      <c r="P68" s="4" t="s">
        <v>29</v>
      </c>
      <c r="Q68" s="10" t="s">
        <v>31</v>
      </c>
      <c r="R68" s="5" t="s">
        <v>32</v>
      </c>
      <c r="S68" s="5" t="s">
        <v>33</v>
      </c>
      <c r="T68" s="5" t="s">
        <v>34</v>
      </c>
      <c r="U68" s="5" t="s">
        <v>35</v>
      </c>
      <c r="V68" s="5" t="s">
        <v>36</v>
      </c>
      <c r="W68" s="9" t="s">
        <v>37</v>
      </c>
      <c r="X68" s="9" t="s">
        <v>38</v>
      </c>
    </row>
    <row r="69" spans="1:25" s="145" customFormat="1">
      <c r="A69" s="135"/>
      <c r="B69" s="136" t="s">
        <v>185</v>
      </c>
      <c r="C69" s="136">
        <v>1</v>
      </c>
      <c r="D69" s="136"/>
      <c r="E69" s="136" t="s">
        <v>39</v>
      </c>
      <c r="F69" s="136" t="s">
        <v>186</v>
      </c>
      <c r="G69" s="136" t="s">
        <v>183</v>
      </c>
      <c r="H69" s="136" t="s">
        <v>184</v>
      </c>
      <c r="I69" s="136">
        <v>5</v>
      </c>
      <c r="J69" s="136" t="s">
        <v>187</v>
      </c>
      <c r="K69" s="70"/>
      <c r="L69" s="136"/>
      <c r="M69" s="136"/>
      <c r="N69" s="137">
        <v>43851</v>
      </c>
      <c r="O69" s="136" t="s">
        <v>40</v>
      </c>
      <c r="P69" s="136" t="s">
        <v>41</v>
      </c>
      <c r="Q69" s="136" t="s">
        <v>42</v>
      </c>
      <c r="R69" s="138"/>
      <c r="S69" s="135" t="str">
        <f t="shared" ref="S69" si="5">IF(ISBLANK(R69)," ",I69)</f>
        <v xml:space="preserve"> </v>
      </c>
      <c r="T69" s="135" t="str">
        <f t="shared" ref="T69" si="6">IF(ISBLANK(R69)," ",IF(R69&gt;=92%,I69," "))</f>
        <v xml:space="preserve"> </v>
      </c>
      <c r="U69" s="135"/>
      <c r="V69" s="135"/>
      <c r="W69" s="135" t="s">
        <v>47</v>
      </c>
      <c r="X69" s="139">
        <v>642.1</v>
      </c>
      <c r="Y69" s="139">
        <f t="shared" ref="Y69" si="7">IF(ISBLANK(R69),0,IF(R69&gt;=92%,0,X69*0.1))</f>
        <v>0</v>
      </c>
    </row>
    <row r="70" spans="1:25">
      <c r="H70" s="134"/>
    </row>
    <row r="71" spans="1:25" ht="15" thickBot="1"/>
    <row r="72" spans="1:25" ht="15" customHeight="1">
      <c r="B72" s="202" t="s">
        <v>674</v>
      </c>
      <c r="C72" s="203"/>
      <c r="D72" s="203"/>
      <c r="E72" s="203"/>
      <c r="F72" s="203"/>
      <c r="G72" s="211" t="s">
        <v>678</v>
      </c>
      <c r="H72" s="212"/>
    </row>
    <row r="73" spans="1:25" ht="60" customHeight="1">
      <c r="A73" s="155" t="s">
        <v>670</v>
      </c>
      <c r="B73" s="204" t="s">
        <v>682</v>
      </c>
      <c r="C73" s="205"/>
      <c r="D73" s="205"/>
      <c r="E73" s="205"/>
      <c r="F73" s="206"/>
      <c r="G73" s="213" t="s">
        <v>679</v>
      </c>
      <c r="H73" s="214"/>
    </row>
    <row r="74" spans="1:25" ht="60" customHeight="1" thickBot="1">
      <c r="A74" s="155" t="s">
        <v>521</v>
      </c>
      <c r="B74" s="157" t="s">
        <v>681</v>
      </c>
      <c r="C74" s="158"/>
      <c r="D74" s="158"/>
      <c r="E74" s="158"/>
      <c r="F74" s="156"/>
      <c r="G74" s="213" t="s">
        <v>680</v>
      </c>
      <c r="H74" s="214"/>
    </row>
    <row r="75" spans="1:25" ht="21" customHeight="1">
      <c r="B75" s="202" t="s">
        <v>675</v>
      </c>
      <c r="C75" s="203"/>
      <c r="D75" s="203"/>
      <c r="E75" s="203"/>
      <c r="F75" s="203"/>
      <c r="G75" s="215" t="s">
        <v>683</v>
      </c>
      <c r="H75" s="216"/>
    </row>
    <row r="76" spans="1:25" ht="16.5" customHeight="1">
      <c r="B76" s="152" t="s">
        <v>676</v>
      </c>
      <c r="C76" s="153" t="s">
        <v>677</v>
      </c>
      <c r="D76" s="153" t="str">
        <f>RIGHT(B37,6)</f>
        <v>000210</v>
      </c>
      <c r="E76" s="154"/>
      <c r="F76" s="153"/>
      <c r="G76" s="215"/>
      <c r="H76" s="216"/>
    </row>
    <row r="77" spans="1:25" ht="70.5" customHeight="1" thickBot="1">
      <c r="B77" s="209" t="str">
        <f>CONCATENATE(B76,D76,C76,C9)</f>
        <v>https://ipon-ihm.sso.francetelecom.fr/common/search.jsp?search_mode=search&amp;do_search=yes&amp;return=%2Fstartpage.jsp&amp;object=6080138709004846227&amp;o=1000&amp;property_ishidden_group_-10=no&amp;_r_1=in&amp;_v_1=000210&amp;_r8072551130013442688=in&amp;_v8072551130013442688=VEN</v>
      </c>
      <c r="C77" s="210"/>
      <c r="D77" s="210"/>
      <c r="E77" s="210"/>
      <c r="F77" s="210"/>
      <c r="G77" s="217" t="s">
        <v>684</v>
      </c>
      <c r="H77" s="218"/>
    </row>
  </sheetData>
  <mergeCells count="17">
    <mergeCell ref="B75:F75"/>
    <mergeCell ref="B77:F77"/>
    <mergeCell ref="G72:H72"/>
    <mergeCell ref="G73:H73"/>
    <mergeCell ref="G74:H74"/>
    <mergeCell ref="G75:H76"/>
    <mergeCell ref="G77:H77"/>
    <mergeCell ref="L48:L53"/>
    <mergeCell ref="B53:F61"/>
    <mergeCell ref="B72:F72"/>
    <mergeCell ref="B73:F73"/>
    <mergeCell ref="D35:E35"/>
    <mergeCell ref="B2:F3"/>
    <mergeCell ref="J7:O9"/>
    <mergeCell ref="E14:F14"/>
    <mergeCell ref="E16:F16"/>
    <mergeCell ref="E19:F19"/>
  </mergeCells>
  <dataValidations count="8">
    <dataValidation type="list" allowBlank="1" showInputMessage="1" showErrorMessage="1" sqref="C18">
      <formula1>$K$13:$K$19</formula1>
    </dataValidation>
    <dataValidation type="list" allowBlank="1" showInputMessage="1" showErrorMessage="1" sqref="C19">
      <formula1>$L$4:$L$6</formula1>
    </dataValidation>
    <dataValidation type="list" allowBlank="1" showInputMessage="1" showErrorMessage="1" sqref="F7 F9">
      <formula1>$N$13:$N$23</formula1>
    </dataValidation>
    <dataValidation type="list" allowBlank="1" showInputMessage="1" showErrorMessage="1" sqref="C26">
      <formula1>$I$32:$I$33</formula1>
    </dataValidation>
    <dataValidation type="list" allowBlank="1" showInputMessage="1" showErrorMessage="1" sqref="C14">
      <formula1>$I$16:$I$31</formula1>
    </dataValidation>
    <dataValidation type="list" allowBlank="1" showInputMessage="1" showErrorMessage="1" sqref="C13">
      <formula1>$I$12:$I$14</formula1>
    </dataValidation>
    <dataValidation type="list" allowBlank="1" showInputMessage="1" showErrorMessage="1" sqref="F37:F49 G48:G49">
      <formula1>$J$32:$J$34</formula1>
    </dataValidation>
    <dataValidation type="list" allowBlank="1" showInputMessage="1" showErrorMessage="1" sqref="F21 F25 F13 F15">
      <formula1>$I$4:$I$5</formula1>
    </dataValidation>
  </dataValidations>
  <hyperlinks>
    <hyperlink ref="B76" r:id="rId1"/>
    <hyperlink ref="B74" r:id="rId2"/>
    <hyperlink ref="B73" r:id="rId3"/>
  </hyperlinks>
  <pageMargins left="0.7" right="0.7" top="0.75" bottom="0.75" header="0.3" footer="0.3"/>
  <pageSetup paperSize="9" scale="71" orientation="portrait" r:id="rId4"/>
  <drawing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CEMRJ1IN_1040</vt:lpstr>
      <vt:lpstr>CEMRJ1SC_1030</vt:lpstr>
      <vt:lpstr>Chantier</vt:lpstr>
      <vt:lpstr>Chantier!Zone_d_impression</vt:lpstr>
    </vt:vector>
  </TitlesOfParts>
  <Company>ORANGE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ARIAS Lauric UI PRM</dc:creator>
  <cp:lastModifiedBy>S059816</cp:lastModifiedBy>
  <dcterms:created xsi:type="dcterms:W3CDTF">2020-01-31T15:38:27Z</dcterms:created>
  <dcterms:modified xsi:type="dcterms:W3CDTF">2020-02-16T13:57:28Z</dcterms:modified>
</cp:coreProperties>
</file>