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1"/>
  <workbookPr defaultThemeVersion="166925"/>
  <xr:revisionPtr revIDLastSave="0" documentId="8_{627E240F-5C20-4A10-BBFB-2ED6D5E277E7}" xr6:coauthVersionLast="45" xr6:coauthVersionMax="45" xr10:uidLastSave="{00000000-0000-0000-0000-000000000000}"/>
  <bookViews>
    <workbookView xWindow="240" yWindow="105" windowWidth="14805" windowHeight="8010" activeTab="1" xr2:uid="{00000000-000D-0000-FFFF-FFFF00000000}"/>
  </bookViews>
  <sheets>
    <sheet name="Feuil1" sheetId="1" r:id="rId1"/>
    <sheet name="Feuil2" sheetId="2" r:id="rId2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2" l="1" a="1"/>
  <c r="I3" i="2"/>
  <c r="I4" i="2" a="1"/>
  <c r="I4" i="2"/>
  <c r="I5" i="2" a="1"/>
  <c r="I5" i="2"/>
  <c r="I6" i="2" a="1"/>
  <c r="I6" i="2"/>
  <c r="I2" i="2" a="1"/>
  <c r="I2" i="2"/>
  <c r="O2" i="1"/>
  <c r="O11" i="1" l="1"/>
  <c r="O10" i="1"/>
  <c r="O9" i="1"/>
  <c r="O8" i="1"/>
  <c r="O7" i="1"/>
  <c r="O6" i="1"/>
  <c r="O5" i="1"/>
  <c r="O4" i="1"/>
  <c r="O3" i="1"/>
  <c r="G9" i="1" a="1"/>
  <c r="G9" i="1"/>
  <c r="M2" i="1" l="1"/>
  <c r="N2" i="1"/>
  <c r="M3" i="1"/>
  <c r="N3" i="1"/>
  <c r="M4" i="1"/>
  <c r="N4" i="1"/>
  <c r="M5" i="1"/>
  <c r="N5" i="1"/>
  <c r="M6" i="1"/>
  <c r="N6" i="1"/>
  <c r="M7" i="1"/>
  <c r="N7" i="1"/>
  <c r="M8" i="1"/>
  <c r="N8" i="1"/>
  <c r="M9" i="1"/>
  <c r="N9" i="1"/>
  <c r="M10" i="1"/>
  <c r="N10" i="1"/>
  <c r="M11" i="1"/>
  <c r="N11" i="1"/>
  <c r="G2" i="1"/>
  <c r="F2" i="1"/>
  <c r="G3" i="1"/>
  <c r="F11" i="1" l="1"/>
  <c r="F10" i="1"/>
  <c r="F9" i="1"/>
  <c r="F8" i="1"/>
  <c r="F7" i="1"/>
  <c r="F6" i="1"/>
  <c r="F5" i="1"/>
  <c r="F4" i="1"/>
  <c r="F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<sst xmlns="http://schemas.openxmlformats.org/spreadsheetml/2006/main" count="244" uniqueCount="27">
  <si>
    <t>NOM</t>
  </si>
  <si>
    <t>SEXE</t>
  </si>
  <si>
    <t>A PRENDRE</t>
  </si>
  <si>
    <t>SALAIRE</t>
  </si>
  <si>
    <t>TOP</t>
  </si>
  <si>
    <t>a</t>
  </si>
  <si>
    <t>femme</t>
  </si>
  <si>
    <t>Oui</t>
  </si>
  <si>
    <t>b</t>
  </si>
  <si>
    <t>homme</t>
  </si>
  <si>
    <t>Non</t>
  </si>
  <si>
    <t>=NB.SI.ENS(B2:B30;"=femme";C2:C30;"=Oui")*(GRANDE.VALEUR(D2:D30;&lt;11))</t>
  </si>
  <si>
    <t>c</t>
  </si>
  <si>
    <t>Donnée brutes</t>
  </si>
  <si>
    <t>Classement TOP / FLOP automatique</t>
  </si>
  <si>
    <t>Salaire minimum</t>
  </si>
  <si>
    <t>Pays</t>
  </si>
  <si>
    <t>=GRANDE.VALEUR(DIMSALAIRE2;[SALAIRE];O18)</t>
  </si>
  <si>
    <t>=INDEX(DimSalaires2[SEXE];EQUIV(P18;DimSalaires2[SALAIRE];0))</t>
  </si>
  <si>
    <t>=GRANDE.VALEUR(DimSalaires2[Salaire minimum];E9)</t>
  </si>
  <si>
    <t>Mois</t>
  </si>
  <si>
    <t>Formation</t>
  </si>
  <si>
    <t>Session</t>
  </si>
  <si>
    <t>Participants</t>
  </si>
  <si>
    <t>A</t>
  </si>
  <si>
    <t>B</t>
  </si>
  <si>
    <t>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</si>
</sst>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1"/>
      <color rgb="FF444444"/>
      <name val="Calibri"/>
      <family val="2"/>
      <charset val="1"/>
    </font>
    <font>
      <sz val="10"/>
      <color theme="1"/>
      <name val="Calibri"/>
      <family val="2"/>
      <scheme val="minor"/>
    </font>
    <font>
      <sz val="11"/>
      <color rgb="FF171717"/>
      <name val="Open Sans"/>
      <charset val="1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E7E6E6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5A5A5"/>
      </left>
      <right/>
      <top style="thin">
        <color rgb="FFA5A5A5"/>
      </top>
      <bottom/>
      <diagonal/>
    </border>
    <border>
      <left/>
      <right style="thin">
        <color rgb="FFA5A5A5"/>
      </right>
      <top style="thin">
        <color rgb="FFA5A5A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1" xfId="0" applyFont="1" applyBorder="1"/>
    <xf numFmtId="164" fontId="2" fillId="0" borderId="1" xfId="0" applyNumberFormat="1" applyFont="1" applyBorder="1"/>
    <xf numFmtId="0" fontId="0" fillId="0" borderId="0" xfId="0" applyAlignment="1">
      <alignment wrapText="1"/>
    </xf>
    <xf numFmtId="0" fontId="3" fillId="0" borderId="0" xfId="0" quotePrefix="1" applyFont="1"/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2" borderId="2" xfId="0" applyFont="1" applyFill="1" applyBorder="1" applyAlignment="1"/>
    <xf numFmtId="0" fontId="8" fillId="2" borderId="3" xfId="0" applyFont="1" applyFill="1" applyBorder="1" applyAlignment="1"/>
    <xf numFmtId="0" fontId="6" fillId="3" borderId="0" xfId="0" applyFont="1" applyFill="1" applyBorder="1" applyAlignment="1"/>
    <xf numFmtId="6" fontId="6" fillId="0" borderId="0" xfId="0" applyNumberFormat="1" applyFont="1" applyFill="1" applyBorder="1" applyAlignment="1"/>
    <xf numFmtId="0" fontId="6" fillId="0" borderId="0" xfId="0" quotePrefix="1" applyFont="1" applyFill="1" applyBorder="1" applyAlignment="1"/>
    <xf numFmtId="0" fontId="6" fillId="0" borderId="0" xfId="0" applyFont="1" applyFill="1" applyBorder="1" applyAlignment="1"/>
    <xf numFmtId="0" fontId="8" fillId="2" borderId="0" xfId="0" applyFont="1" applyFill="1" applyBorder="1" applyAlignment="1"/>
    <xf numFmtId="0" fontId="9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quotePrefix="1" applyFont="1" applyBorder="1"/>
    <xf numFmtId="0" fontId="3" fillId="0" borderId="1" xfId="0" quotePrefix="1" applyFont="1" applyBorder="1"/>
    <xf numFmtId="164" fontId="3" fillId="0" borderId="1" xfId="0" quotePrefix="1" applyNumberFormat="1" applyFont="1" applyBorder="1"/>
    <xf numFmtId="0" fontId="6" fillId="4" borderId="0" xfId="0" applyFont="1" applyFill="1" applyBorder="1" applyAlignment="1"/>
    <xf numFmtId="17" fontId="6" fillId="0" borderId="0" xfId="0" applyNumberFormat="1" applyFont="1" applyFill="1" applyBorder="1" applyAlignment="1"/>
    <xf numFmtId="0" fontId="6" fillId="5" borderId="4" xfId="0" applyFont="1" applyFill="1" applyBorder="1" applyAlignment="1"/>
    <xf numFmtId="0" fontId="6" fillId="5" borderId="0" xfId="0" applyFont="1" applyFill="1" applyBorder="1" applyAlignment="1"/>
    <xf numFmtId="0" fontId="4" fillId="0" borderId="0" xfId="1" quotePrefix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viewtopic.php?t=53490" TargetMode="External"/><Relationship Id="rId1" Type="http://schemas.openxmlformats.org/officeDocument/2006/relationships/hyperlink" Target="https://forum.excel-pratique.com/viewtopic.php?t=53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6"/>
  <sheetViews>
    <sheetView workbookViewId="0">
      <selection activeCell="O2" sqref="O2"/>
    </sheetView>
  </sheetViews>
  <sheetFormatPr defaultRowHeight="15"/>
  <cols>
    <col min="1" max="1" width="5.140625" bestFit="1" customWidth="1"/>
    <col min="3" max="3" width="9.5703125" bestFit="1" customWidth="1"/>
    <col min="4" max="4" width="11.5703125" bestFit="1" customWidth="1"/>
    <col min="6" max="6" width="7.140625" bestFit="1" customWidth="1"/>
    <col min="7" max="7" width="8" bestFit="1" customWidth="1"/>
    <col min="8" max="11" width="8" customWidth="1"/>
    <col min="12" max="12" width="3.140625" bestFit="1" customWidth="1"/>
    <col min="13" max="13" width="12.7109375" customWidth="1"/>
    <col min="14" max="14" width="10.5703125" bestFit="1" customWidth="1"/>
    <col min="15" max="15" width="13.7109375" customWidth="1"/>
    <col min="16" max="16" width="10.5703125" customWidth="1"/>
    <col min="17" max="17" width="11.42578125" bestFit="1" customWidth="1"/>
    <col min="18" max="18" width="2.85546875" customWidth="1"/>
    <col min="19" max="19" width="6.42578125" customWidth="1"/>
    <col min="20" max="37" width="10.5703125" bestFit="1" customWidth="1"/>
    <col min="38" max="38" width="11.5703125" bestFit="1" customWidth="1"/>
    <col min="39" max="39" width="12.7109375" bestFit="1" customWidth="1"/>
  </cols>
  <sheetData>
    <row r="1" spans="1:22">
      <c r="A1" s="3" t="s">
        <v>0</v>
      </c>
      <c r="B1" s="3" t="s">
        <v>1</v>
      </c>
      <c r="C1" s="3" t="s">
        <v>2</v>
      </c>
      <c r="D1" s="3" t="s">
        <v>3</v>
      </c>
      <c r="L1" s="17" t="s">
        <v>4</v>
      </c>
      <c r="M1" s="17"/>
      <c r="N1" s="17"/>
      <c r="O1" s="17"/>
    </row>
    <row r="2" spans="1:22">
      <c r="A2" s="3" t="s">
        <v>5</v>
      </c>
      <c r="B2" s="3" t="s">
        <v>6</v>
      </c>
      <c r="C2" s="3" t="s">
        <v>7</v>
      </c>
      <c r="D2" s="4">
        <v>100000</v>
      </c>
      <c r="F2">
        <f>LARGE(D:D,1)</f>
        <v>100000</v>
      </c>
      <c r="G2" s="2">
        <f>COUNTIFS(B2:B30,"=femme",C2:C30,"=Oui")</f>
        <v>10</v>
      </c>
      <c r="H2" s="2"/>
      <c r="I2" s="2"/>
      <c r="J2" s="2"/>
      <c r="K2" s="2"/>
      <c r="L2" s="18">
        <v>1</v>
      </c>
      <c r="M2" s="19" t="str">
        <f>INDEX($A$2:$A$30,MATCH(O2,$D$2:$D$30,0))</f>
        <v>a</v>
      </c>
      <c r="N2" s="20" t="str">
        <f>INDEX($B$2:$B$30,MATCH(O2,$D$2:$D$30,0))</f>
        <v>femme</v>
      </c>
      <c r="O2" s="21">
        <f>LARGE($D$2:$D$30,1)</f>
        <v>100000</v>
      </c>
      <c r="P2" s="6"/>
      <c r="Q2" s="6"/>
    </row>
    <row r="3" spans="1:22">
      <c r="A3" s="3" t="s">
        <v>8</v>
      </c>
      <c r="B3" s="3" t="s">
        <v>9</v>
      </c>
      <c r="C3" s="3" t="s">
        <v>10</v>
      </c>
      <c r="D3" s="4">
        <v>58000</v>
      </c>
      <c r="F3">
        <f>LARGE(D:D,2)</f>
        <v>95410</v>
      </c>
      <c r="G3" s="2">
        <f>COUNTIFS(B2:B30,"=homme",C2:C30,"=Oui")</f>
        <v>16</v>
      </c>
      <c r="H3" s="2"/>
      <c r="I3" s="2"/>
      <c r="J3" s="2"/>
      <c r="K3" s="2"/>
      <c r="L3" s="18">
        <v>2</v>
      </c>
      <c r="M3" s="19" t="str">
        <f t="shared" ref="M3:M11" si="0">INDEX($A$2:$A$30,MATCH(O3,$D$2:$D$30,0))</f>
        <v>a</v>
      </c>
      <c r="N3" s="20" t="str">
        <f t="shared" ref="N3:N11" si="1">INDEX($B$2:$B$30,MATCH(O3,$D$2:$D$30,0))</f>
        <v>femme</v>
      </c>
      <c r="O3" s="20">
        <f>LARGE($D$2:$D$30,2)</f>
        <v>95410</v>
      </c>
      <c r="P3" s="6"/>
      <c r="Q3" s="6"/>
    </row>
    <row r="4" spans="1:22">
      <c r="A4" s="3" t="s">
        <v>5</v>
      </c>
      <c r="B4" s="3" t="s">
        <v>6</v>
      </c>
      <c r="C4" s="3" t="s">
        <v>7</v>
      </c>
      <c r="D4" s="4">
        <v>61000</v>
      </c>
      <c r="F4">
        <f>LARGE(D:D,3)</f>
        <v>94000</v>
      </c>
      <c r="L4" s="18">
        <v>3</v>
      </c>
      <c r="M4" s="19" t="str">
        <f t="shared" si="0"/>
        <v>c</v>
      </c>
      <c r="N4" s="20" t="str">
        <f t="shared" si="1"/>
        <v>homme</v>
      </c>
      <c r="O4" s="20">
        <f>LARGE($D$2:$D$30,3)</f>
        <v>94000</v>
      </c>
      <c r="P4" s="6"/>
      <c r="Q4" s="6"/>
    </row>
    <row r="5" spans="1:22">
      <c r="A5" s="3" t="s">
        <v>8</v>
      </c>
      <c r="B5" s="3" t="s">
        <v>9</v>
      </c>
      <c r="C5" s="3" t="s">
        <v>7</v>
      </c>
      <c r="D5" s="4">
        <v>28000</v>
      </c>
      <c r="F5">
        <f>LARGE(D:D,4)</f>
        <v>81024</v>
      </c>
      <c r="L5" s="18">
        <v>4</v>
      </c>
      <c r="M5" s="19" t="str">
        <f t="shared" si="0"/>
        <v>a</v>
      </c>
      <c r="N5" s="20" t="str">
        <f t="shared" si="1"/>
        <v>homme</v>
      </c>
      <c r="O5" s="20">
        <f>LARGE($D$2:$D$30,4)</f>
        <v>81024</v>
      </c>
      <c r="P5" s="6"/>
      <c r="Q5" s="6"/>
    </row>
    <row r="6" spans="1:22">
      <c r="A6" s="3" t="s">
        <v>8</v>
      </c>
      <c r="B6" s="3" t="s">
        <v>9</v>
      </c>
      <c r="C6" s="3" t="s">
        <v>7</v>
      </c>
      <c r="D6" s="4">
        <v>30000</v>
      </c>
      <c r="F6">
        <f>LARGE(D:D,5)</f>
        <v>80000</v>
      </c>
      <c r="G6" s="1" t="s">
        <v>11</v>
      </c>
      <c r="H6" s="1"/>
      <c r="I6" s="1"/>
      <c r="J6" s="1"/>
      <c r="K6" s="1"/>
      <c r="L6" s="18">
        <v>5</v>
      </c>
      <c r="M6" s="19" t="str">
        <f t="shared" si="0"/>
        <v>c</v>
      </c>
      <c r="N6" s="20" t="str">
        <f t="shared" si="1"/>
        <v>homme</v>
      </c>
      <c r="O6" s="20">
        <f>LARGE($D$2:$D$30,5)</f>
        <v>80000</v>
      </c>
      <c r="P6" s="6"/>
      <c r="Q6" s="6"/>
    </row>
    <row r="7" spans="1:22">
      <c r="A7" s="3" t="s">
        <v>12</v>
      </c>
      <c r="B7" s="3" t="s">
        <v>9</v>
      </c>
      <c r="C7" s="3" t="s">
        <v>7</v>
      </c>
      <c r="D7" s="4">
        <v>48000</v>
      </c>
      <c r="F7">
        <f>LARGE(D:D,6)</f>
        <v>75412</v>
      </c>
      <c r="L7" s="18">
        <v>6</v>
      </c>
      <c r="M7" s="19" t="str">
        <f t="shared" si="0"/>
        <v>c</v>
      </c>
      <c r="N7" s="20" t="str">
        <f t="shared" si="1"/>
        <v>homme</v>
      </c>
      <c r="O7" s="20">
        <f>LARGE($D$2:$D$30,6)</f>
        <v>75412</v>
      </c>
      <c r="P7" s="6"/>
      <c r="Q7" s="6"/>
    </row>
    <row r="8" spans="1:22">
      <c r="A8" s="3" t="s">
        <v>5</v>
      </c>
      <c r="B8" s="3" t="s">
        <v>6</v>
      </c>
      <c r="C8" s="3" t="s">
        <v>7</v>
      </c>
      <c r="D8" s="4">
        <v>44400</v>
      </c>
      <c r="F8">
        <f>LARGE(D:D,7)</f>
        <v>69214</v>
      </c>
      <c r="L8" s="18">
        <v>7</v>
      </c>
      <c r="M8" s="19" t="str">
        <f t="shared" si="0"/>
        <v>a</v>
      </c>
      <c r="N8" s="20" t="str">
        <f t="shared" si="1"/>
        <v>homme</v>
      </c>
      <c r="O8" s="20">
        <f>LARGE($D$2:$D$30,7)</f>
        <v>69214</v>
      </c>
      <c r="P8" s="6"/>
      <c r="Q8" s="6"/>
    </row>
    <row r="9" spans="1:22">
      <c r="A9" s="3" t="s">
        <v>8</v>
      </c>
      <c r="B9" s="3" t="s">
        <v>9</v>
      </c>
      <c r="C9" s="3" t="s">
        <v>7</v>
      </c>
      <c r="D9" s="4">
        <v>66000</v>
      </c>
      <c r="F9">
        <f>LARGE(D:D,8)</f>
        <v>66000</v>
      </c>
      <c r="G9" s="5" t="e" cm="1">
        <f t="array" ref="G9">SUMPRODUCT((A1:A10)*(A1:A10&gt;=LARGE(A1:A10,3)))</f>
        <v>#VALUE!</v>
      </c>
      <c r="H9" s="5"/>
      <c r="I9" s="5"/>
      <c r="J9" s="5"/>
      <c r="K9" s="5"/>
      <c r="L9" s="18">
        <v>8</v>
      </c>
      <c r="M9" s="19" t="str">
        <f t="shared" si="0"/>
        <v>b</v>
      </c>
      <c r="N9" s="20" t="str">
        <f t="shared" si="1"/>
        <v>homme</v>
      </c>
      <c r="O9" s="20">
        <f>LARGE($D$2:$D$30,8)</f>
        <v>66000</v>
      </c>
      <c r="P9" s="6"/>
      <c r="Q9" s="6"/>
    </row>
    <row r="10" spans="1:22">
      <c r="A10" s="3" t="s">
        <v>12</v>
      </c>
      <c r="B10" s="3" t="s">
        <v>9</v>
      </c>
      <c r="C10" s="3" t="s">
        <v>10</v>
      </c>
      <c r="D10" s="4">
        <v>18000</v>
      </c>
      <c r="F10">
        <f>LARGE(D:D,9)</f>
        <v>63214</v>
      </c>
      <c r="L10" s="18">
        <v>9</v>
      </c>
      <c r="M10" s="19" t="str">
        <f t="shared" si="0"/>
        <v>b</v>
      </c>
      <c r="N10" s="20" t="str">
        <f t="shared" si="1"/>
        <v>homme</v>
      </c>
      <c r="O10" s="20">
        <f>LARGE($D$2:$D$30,9)</f>
        <v>63214</v>
      </c>
      <c r="P10" s="6"/>
      <c r="Q10" s="6"/>
    </row>
    <row r="11" spans="1:22">
      <c r="A11" s="3" t="s">
        <v>5</v>
      </c>
      <c r="B11" s="3" t="s">
        <v>6</v>
      </c>
      <c r="C11" s="3" t="s">
        <v>10</v>
      </c>
      <c r="D11" s="4">
        <v>24000</v>
      </c>
      <c r="F11">
        <f>LARGE(D:D,10)</f>
        <v>62479</v>
      </c>
      <c r="L11" s="18">
        <v>10</v>
      </c>
      <c r="M11" s="19" t="str">
        <f t="shared" si="0"/>
        <v>b</v>
      </c>
      <c r="N11" s="20" t="str">
        <f t="shared" si="1"/>
        <v>homme</v>
      </c>
      <c r="O11" s="20">
        <f>LARGE($D$2:$D$30,10)</f>
        <v>62479</v>
      </c>
      <c r="P11" s="6"/>
      <c r="Q11" s="6"/>
    </row>
    <row r="12" spans="1:22">
      <c r="A12" s="3" t="s">
        <v>8</v>
      </c>
      <c r="B12" s="3" t="s">
        <v>6</v>
      </c>
      <c r="C12" s="3" t="s">
        <v>7</v>
      </c>
      <c r="D12" s="4">
        <v>31000</v>
      </c>
    </row>
    <row r="13" spans="1:22">
      <c r="A13" s="3" t="s">
        <v>12</v>
      </c>
      <c r="B13" s="3" t="s">
        <v>6</v>
      </c>
      <c r="C13" s="3" t="s">
        <v>7</v>
      </c>
      <c r="D13" s="4">
        <v>51000</v>
      </c>
    </row>
    <row r="14" spans="1:22">
      <c r="A14" s="3" t="s">
        <v>5</v>
      </c>
      <c r="B14" s="3" t="s">
        <v>9</v>
      </c>
      <c r="C14" s="3" t="s">
        <v>7</v>
      </c>
      <c r="D14" s="4">
        <v>33000</v>
      </c>
      <c r="N14" s="7"/>
      <c r="O14" s="8"/>
      <c r="P14" s="8"/>
      <c r="Q14" s="8"/>
      <c r="R14" s="8"/>
      <c r="S14" s="8"/>
      <c r="T14" s="8"/>
      <c r="U14" s="8"/>
      <c r="V14" s="8"/>
    </row>
    <row r="15" spans="1:22" ht="18.75">
      <c r="A15" s="3" t="s">
        <v>8</v>
      </c>
      <c r="B15" s="3" t="s">
        <v>9</v>
      </c>
      <c r="C15" s="3" t="s">
        <v>7</v>
      </c>
      <c r="D15" s="4">
        <v>25000</v>
      </c>
      <c r="N15" s="9" t="s">
        <v>13</v>
      </c>
      <c r="O15" s="8"/>
      <c r="P15" s="8"/>
      <c r="Q15" s="8"/>
      <c r="R15" s="8"/>
      <c r="S15" s="9" t="s">
        <v>14</v>
      </c>
      <c r="T15" s="8"/>
    </row>
    <row r="16" spans="1:22">
      <c r="A16" s="3" t="s">
        <v>12</v>
      </c>
      <c r="B16" s="3" t="s">
        <v>9</v>
      </c>
      <c r="C16" s="3" t="s">
        <v>7</v>
      </c>
      <c r="D16" s="4">
        <v>80000</v>
      </c>
      <c r="N16" s="8"/>
      <c r="O16" s="8"/>
      <c r="P16" s="8"/>
      <c r="Q16" s="8"/>
      <c r="R16" s="8"/>
      <c r="S16" s="8"/>
      <c r="T16" s="8"/>
      <c r="U16" s="8"/>
      <c r="V16" s="8"/>
    </row>
    <row r="17" spans="1:22">
      <c r="A17" s="3" t="s">
        <v>5</v>
      </c>
      <c r="B17" s="3" t="s">
        <v>9</v>
      </c>
      <c r="C17" s="3" t="s">
        <v>7</v>
      </c>
      <c r="D17" s="4">
        <v>15000</v>
      </c>
      <c r="N17" s="10" t="s">
        <v>0</v>
      </c>
      <c r="O17" s="11" t="s">
        <v>1</v>
      </c>
      <c r="P17" s="16" t="s">
        <v>2</v>
      </c>
      <c r="Q17" s="16" t="s">
        <v>3</v>
      </c>
      <c r="R17" s="8"/>
      <c r="S17" s="12" t="s">
        <v>4</v>
      </c>
      <c r="T17" s="12" t="s">
        <v>15</v>
      </c>
      <c r="U17" s="12" t="s">
        <v>16</v>
      </c>
      <c r="V17" s="8"/>
    </row>
    <row r="18" spans="1:22">
      <c r="A18" s="3" t="s">
        <v>8</v>
      </c>
      <c r="B18" s="3" t="s">
        <v>9</v>
      </c>
      <c r="C18" s="3" t="s">
        <v>7</v>
      </c>
      <c r="D18" s="4">
        <v>27000</v>
      </c>
      <c r="N18" s="3" t="s">
        <v>5</v>
      </c>
      <c r="O18" s="3" t="s">
        <v>6</v>
      </c>
      <c r="P18" s="3" t="s">
        <v>7</v>
      </c>
      <c r="Q18" s="4">
        <v>100000</v>
      </c>
      <c r="R18" s="8"/>
      <c r="S18" s="8">
        <v>1</v>
      </c>
      <c r="T18" s="13" t="s">
        <v>17</v>
      </c>
      <c r="U18" s="8" t="s">
        <v>18</v>
      </c>
      <c r="V18" s="14" t="s">
        <v>19</v>
      </c>
    </row>
    <row r="19" spans="1:22">
      <c r="A19" s="3" t="s">
        <v>12</v>
      </c>
      <c r="B19" s="3" t="s">
        <v>9</v>
      </c>
      <c r="C19" s="3" t="s">
        <v>7</v>
      </c>
      <c r="D19" s="4">
        <v>94000</v>
      </c>
      <c r="N19" s="3" t="s">
        <v>8</v>
      </c>
      <c r="O19" s="3" t="s">
        <v>9</v>
      </c>
      <c r="P19" s="3" t="s">
        <v>10</v>
      </c>
      <c r="Q19" s="4">
        <v>58000</v>
      </c>
      <c r="R19" s="15"/>
      <c r="S19" s="8">
        <v>2</v>
      </c>
      <c r="T19" s="13" t="s">
        <v>17</v>
      </c>
      <c r="U19" s="8" t="s">
        <v>18</v>
      </c>
      <c r="V19" s="8"/>
    </row>
    <row r="20" spans="1:22">
      <c r="A20" s="3" t="s">
        <v>5</v>
      </c>
      <c r="B20" s="3" t="s">
        <v>9</v>
      </c>
      <c r="C20" s="3" t="s">
        <v>7</v>
      </c>
      <c r="D20" s="4">
        <v>15500</v>
      </c>
      <c r="N20" s="3" t="s">
        <v>5</v>
      </c>
      <c r="O20" s="3" t="s">
        <v>6</v>
      </c>
      <c r="P20" s="3" t="s">
        <v>7</v>
      </c>
      <c r="Q20" s="4">
        <v>61000</v>
      </c>
      <c r="R20" s="15"/>
      <c r="S20" s="8">
        <v>3</v>
      </c>
      <c r="T20" s="13" t="s">
        <v>17</v>
      </c>
      <c r="U20" s="8" t="s">
        <v>18</v>
      </c>
      <c r="V20" s="8"/>
    </row>
    <row r="21" spans="1:22">
      <c r="A21" s="3" t="s">
        <v>8</v>
      </c>
      <c r="B21" s="3" t="s">
        <v>6</v>
      </c>
      <c r="C21" s="3" t="s">
        <v>7</v>
      </c>
      <c r="D21" s="4">
        <v>34800</v>
      </c>
      <c r="N21" s="3" t="s">
        <v>8</v>
      </c>
      <c r="O21" s="3" t="s">
        <v>9</v>
      </c>
      <c r="P21" s="3" t="s">
        <v>7</v>
      </c>
      <c r="Q21" s="4">
        <v>28000</v>
      </c>
      <c r="R21" s="15"/>
      <c r="S21" s="8">
        <v>4</v>
      </c>
      <c r="T21" s="13" t="s">
        <v>17</v>
      </c>
      <c r="U21" s="8" t="s">
        <v>18</v>
      </c>
      <c r="V21" s="8"/>
    </row>
    <row r="22" spans="1:22">
      <c r="A22" s="3" t="s">
        <v>12</v>
      </c>
      <c r="B22" s="3" t="s">
        <v>6</v>
      </c>
      <c r="C22" s="3" t="s">
        <v>7</v>
      </c>
      <c r="D22" s="4">
        <v>47620</v>
      </c>
      <c r="N22" s="3" t="s">
        <v>8</v>
      </c>
      <c r="O22" s="3" t="s">
        <v>9</v>
      </c>
      <c r="P22" s="3" t="s">
        <v>7</v>
      </c>
      <c r="Q22" s="4">
        <v>30000</v>
      </c>
      <c r="R22" s="8"/>
      <c r="S22" s="8">
        <v>5</v>
      </c>
      <c r="T22" s="13" t="s">
        <v>17</v>
      </c>
      <c r="U22" s="8" t="s">
        <v>18</v>
      </c>
      <c r="V22" s="8"/>
    </row>
    <row r="23" spans="1:22">
      <c r="A23" s="3" t="s">
        <v>5</v>
      </c>
      <c r="B23" s="3" t="s">
        <v>9</v>
      </c>
      <c r="C23" s="3" t="s">
        <v>7</v>
      </c>
      <c r="D23" s="4">
        <v>69214</v>
      </c>
      <c r="N23" s="3" t="s">
        <v>12</v>
      </c>
      <c r="O23" s="3" t="s">
        <v>9</v>
      </c>
      <c r="P23" s="3" t="s">
        <v>7</v>
      </c>
      <c r="Q23" s="4">
        <v>48000</v>
      </c>
      <c r="R23" s="8"/>
      <c r="S23" s="8">
        <v>6</v>
      </c>
      <c r="T23" s="13" t="s">
        <v>17</v>
      </c>
      <c r="U23" s="8" t="s">
        <v>18</v>
      </c>
      <c r="V23" s="8"/>
    </row>
    <row r="24" spans="1:22">
      <c r="A24" s="3" t="s">
        <v>8</v>
      </c>
      <c r="B24" s="3" t="s">
        <v>9</v>
      </c>
      <c r="C24" s="3" t="s">
        <v>7</v>
      </c>
      <c r="D24" s="4">
        <v>63214</v>
      </c>
      <c r="N24" s="3" t="s">
        <v>5</v>
      </c>
      <c r="O24" s="3" t="s">
        <v>6</v>
      </c>
      <c r="P24" s="3" t="s">
        <v>7</v>
      </c>
      <c r="Q24" s="4">
        <v>44400</v>
      </c>
      <c r="R24" s="8"/>
      <c r="S24" s="8">
        <v>7</v>
      </c>
      <c r="T24" s="13" t="s">
        <v>17</v>
      </c>
      <c r="U24" s="8" t="s">
        <v>18</v>
      </c>
      <c r="V24" s="8"/>
    </row>
    <row r="25" spans="1:22">
      <c r="A25" s="3" t="s">
        <v>12</v>
      </c>
      <c r="B25" s="3" t="s">
        <v>6</v>
      </c>
      <c r="C25" s="3" t="s">
        <v>7</v>
      </c>
      <c r="D25" s="4">
        <v>36214</v>
      </c>
      <c r="N25" s="3" t="s">
        <v>8</v>
      </c>
      <c r="O25" s="3" t="s">
        <v>9</v>
      </c>
      <c r="P25" s="3" t="s">
        <v>7</v>
      </c>
      <c r="Q25" s="4">
        <v>66000</v>
      </c>
      <c r="R25" s="8"/>
      <c r="S25" s="8">
        <v>8</v>
      </c>
      <c r="T25" s="13" t="s">
        <v>17</v>
      </c>
      <c r="U25" s="8" t="s">
        <v>18</v>
      </c>
      <c r="V25" s="14"/>
    </row>
    <row r="26" spans="1:22">
      <c r="A26" s="3" t="s">
        <v>5</v>
      </c>
      <c r="B26" s="3" t="s">
        <v>6</v>
      </c>
      <c r="C26" s="3" t="s">
        <v>7</v>
      </c>
      <c r="D26" s="4">
        <v>95410</v>
      </c>
      <c r="N26" s="3" t="s">
        <v>12</v>
      </c>
      <c r="O26" s="3" t="s">
        <v>9</v>
      </c>
      <c r="P26" s="3" t="s">
        <v>10</v>
      </c>
      <c r="Q26" s="4">
        <v>18000</v>
      </c>
      <c r="R26" s="8"/>
      <c r="S26" s="8">
        <v>9</v>
      </c>
      <c r="T26" s="13" t="s">
        <v>17</v>
      </c>
      <c r="U26" s="8" t="s">
        <v>18</v>
      </c>
      <c r="V26" s="8"/>
    </row>
    <row r="27" spans="1:22">
      <c r="A27" s="3" t="s">
        <v>8</v>
      </c>
      <c r="B27" s="3" t="s">
        <v>6</v>
      </c>
      <c r="C27" s="3" t="s">
        <v>7</v>
      </c>
      <c r="D27" s="4">
        <v>24795</v>
      </c>
      <c r="N27" s="3" t="s">
        <v>5</v>
      </c>
      <c r="O27" s="3" t="s">
        <v>6</v>
      </c>
      <c r="P27" s="3" t="s">
        <v>10</v>
      </c>
      <c r="Q27" s="4">
        <v>24000</v>
      </c>
      <c r="R27" s="8"/>
      <c r="S27" s="8">
        <v>10</v>
      </c>
      <c r="T27" s="13" t="s">
        <v>17</v>
      </c>
      <c r="U27" s="8" t="s">
        <v>18</v>
      </c>
      <c r="V27" s="8"/>
    </row>
    <row r="28" spans="1:22">
      <c r="A28" s="3" t="s">
        <v>12</v>
      </c>
      <c r="B28" s="3" t="s">
        <v>9</v>
      </c>
      <c r="C28" s="3" t="s">
        <v>7</v>
      </c>
      <c r="D28" s="4">
        <v>75412</v>
      </c>
      <c r="N28" s="3" t="s">
        <v>8</v>
      </c>
      <c r="O28" s="3" t="s">
        <v>6</v>
      </c>
      <c r="P28" s="3" t="s">
        <v>7</v>
      </c>
      <c r="Q28" s="4">
        <v>31000</v>
      </c>
      <c r="R28" s="8"/>
      <c r="S28" s="8"/>
      <c r="T28" s="13"/>
      <c r="U28" s="8"/>
      <c r="V28" s="8"/>
    </row>
    <row r="29" spans="1:22">
      <c r="A29" s="3" t="s">
        <v>5</v>
      </c>
      <c r="B29" s="3" t="s">
        <v>9</v>
      </c>
      <c r="C29" s="3" t="s">
        <v>7</v>
      </c>
      <c r="D29" s="4">
        <v>81024</v>
      </c>
      <c r="N29" s="3" t="s">
        <v>12</v>
      </c>
      <c r="O29" s="3" t="s">
        <v>6</v>
      </c>
      <c r="P29" s="3" t="s">
        <v>7</v>
      </c>
      <c r="Q29" s="4">
        <v>51000</v>
      </c>
      <c r="R29" s="8"/>
      <c r="S29" s="8"/>
      <c r="T29" s="13"/>
      <c r="U29" s="8"/>
      <c r="V29" s="8"/>
    </row>
    <row r="30" spans="1:22">
      <c r="A30" s="3" t="s">
        <v>8</v>
      </c>
      <c r="B30" s="3" t="s">
        <v>9</v>
      </c>
      <c r="C30" s="3" t="s">
        <v>7</v>
      </c>
      <c r="D30" s="4">
        <v>62479</v>
      </c>
      <c r="N30" s="3" t="s">
        <v>5</v>
      </c>
      <c r="O30" s="3" t="s">
        <v>9</v>
      </c>
      <c r="P30" s="3" t="s">
        <v>7</v>
      </c>
      <c r="Q30" s="4">
        <v>33000</v>
      </c>
      <c r="R30" s="8"/>
      <c r="S30" s="8"/>
      <c r="T30" s="8"/>
      <c r="U30" s="8"/>
      <c r="V30" s="8"/>
    </row>
    <row r="31" spans="1:22">
      <c r="N31" s="3" t="s">
        <v>8</v>
      </c>
      <c r="O31" s="3" t="s">
        <v>9</v>
      </c>
      <c r="P31" s="3" t="s">
        <v>7</v>
      </c>
      <c r="Q31" s="4">
        <v>25000</v>
      </c>
      <c r="R31" s="8"/>
      <c r="S31" s="8"/>
      <c r="T31" s="8"/>
      <c r="U31" s="8"/>
      <c r="V31" s="8"/>
    </row>
    <row r="32" spans="1:22">
      <c r="N32" s="3" t="s">
        <v>12</v>
      </c>
      <c r="O32" s="3" t="s">
        <v>9</v>
      </c>
      <c r="P32" s="3" t="s">
        <v>7</v>
      </c>
      <c r="Q32" s="4">
        <v>80000</v>
      </c>
      <c r="R32" s="8"/>
      <c r="S32" s="8"/>
      <c r="T32" s="8"/>
      <c r="U32" s="8"/>
      <c r="V32" s="8"/>
    </row>
    <row r="33" spans="14:22">
      <c r="N33" s="3" t="s">
        <v>5</v>
      </c>
      <c r="O33" s="3" t="s">
        <v>9</v>
      </c>
      <c r="P33" s="3" t="s">
        <v>7</v>
      </c>
      <c r="Q33" s="4">
        <v>15000</v>
      </c>
      <c r="R33" s="8"/>
      <c r="S33" s="8"/>
      <c r="T33" s="8"/>
      <c r="U33" s="8"/>
      <c r="V33" s="8"/>
    </row>
    <row r="34" spans="14:22">
      <c r="N34" s="3" t="s">
        <v>8</v>
      </c>
      <c r="O34" s="3" t="s">
        <v>9</v>
      </c>
      <c r="P34" s="3" t="s">
        <v>7</v>
      </c>
      <c r="Q34" s="4">
        <v>27000</v>
      </c>
      <c r="R34" s="8"/>
      <c r="S34" s="8"/>
      <c r="T34" s="8"/>
      <c r="U34" s="8"/>
      <c r="V34" s="8"/>
    </row>
    <row r="35" spans="14:22">
      <c r="N35" s="3" t="s">
        <v>12</v>
      </c>
      <c r="O35" s="3" t="s">
        <v>9</v>
      </c>
      <c r="P35" s="3" t="s">
        <v>7</v>
      </c>
      <c r="Q35" s="4">
        <v>94000</v>
      </c>
      <c r="R35" s="8"/>
      <c r="S35" s="8"/>
      <c r="T35" s="8"/>
      <c r="U35" s="8"/>
      <c r="V35" s="8"/>
    </row>
    <row r="36" spans="14:22">
      <c r="N36" s="3" t="s">
        <v>5</v>
      </c>
      <c r="O36" s="3" t="s">
        <v>9</v>
      </c>
      <c r="P36" s="3" t="s">
        <v>7</v>
      </c>
      <c r="Q36" s="4">
        <v>15500</v>
      </c>
    </row>
    <row r="37" spans="14:22">
      <c r="N37" s="3" t="s">
        <v>8</v>
      </c>
      <c r="O37" s="3" t="s">
        <v>6</v>
      </c>
      <c r="P37" s="3" t="s">
        <v>7</v>
      </c>
      <c r="Q37" s="4">
        <v>34800</v>
      </c>
    </row>
    <row r="38" spans="14:22">
      <c r="N38" s="3" t="s">
        <v>12</v>
      </c>
      <c r="O38" s="3" t="s">
        <v>6</v>
      </c>
      <c r="P38" s="3" t="s">
        <v>7</v>
      </c>
      <c r="Q38" s="4">
        <v>47620</v>
      </c>
    </row>
    <row r="39" spans="14:22">
      <c r="N39" s="3" t="s">
        <v>5</v>
      </c>
      <c r="O39" s="3" t="s">
        <v>9</v>
      </c>
      <c r="P39" s="3" t="s">
        <v>7</v>
      </c>
      <c r="Q39" s="4">
        <v>69214</v>
      </c>
    </row>
    <row r="40" spans="14:22">
      <c r="N40" s="3" t="s">
        <v>8</v>
      </c>
      <c r="O40" s="3" t="s">
        <v>9</v>
      </c>
      <c r="P40" s="3" t="s">
        <v>7</v>
      </c>
      <c r="Q40" s="4">
        <v>63214</v>
      </c>
    </row>
    <row r="41" spans="14:22">
      <c r="N41" s="3" t="s">
        <v>12</v>
      </c>
      <c r="O41" s="3" t="s">
        <v>6</v>
      </c>
      <c r="P41" s="3" t="s">
        <v>7</v>
      </c>
      <c r="Q41" s="4">
        <v>36214</v>
      </c>
    </row>
    <row r="42" spans="14:22">
      <c r="N42" s="3" t="s">
        <v>5</v>
      </c>
      <c r="O42" s="3" t="s">
        <v>6</v>
      </c>
      <c r="P42" s="3" t="s">
        <v>7</v>
      </c>
      <c r="Q42" s="4">
        <v>95410</v>
      </c>
    </row>
    <row r="43" spans="14:22">
      <c r="N43" s="3" t="s">
        <v>8</v>
      </c>
      <c r="O43" s="3" t="s">
        <v>6</v>
      </c>
      <c r="P43" s="3" t="s">
        <v>7</v>
      </c>
      <c r="Q43" s="4">
        <v>24795</v>
      </c>
    </row>
    <row r="44" spans="14:22">
      <c r="N44" s="3" t="s">
        <v>12</v>
      </c>
      <c r="O44" s="3" t="s">
        <v>9</v>
      </c>
      <c r="P44" s="3" t="s">
        <v>7</v>
      </c>
      <c r="Q44" s="4">
        <v>75412</v>
      </c>
    </row>
    <row r="45" spans="14:22">
      <c r="N45" s="3" t="s">
        <v>5</v>
      </c>
      <c r="O45" s="3" t="s">
        <v>9</v>
      </c>
      <c r="P45" s="3" t="s">
        <v>7</v>
      </c>
      <c r="Q45" s="4">
        <v>81024</v>
      </c>
    </row>
    <row r="46" spans="14:22">
      <c r="N46" s="3" t="s">
        <v>8</v>
      </c>
      <c r="O46" s="3" t="s">
        <v>9</v>
      </c>
      <c r="P46" s="3" t="s">
        <v>7</v>
      </c>
      <c r="Q46" s="4">
        <v>62479</v>
      </c>
    </row>
  </sheetData>
  <mergeCells count="2">
    <mergeCell ref="R19:R21"/>
    <mergeCell ref="L1:O1"/>
  </mergeCells>
  <pageMargins left="0.7" right="0.7" top="0.75" bottom="0.75" header="0.3" footer="0.3"/>
  <ignoredErrors>
    <ignoredError sqref="G9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18C22-1E53-4D83-9700-EA9D54D4CA8A}">
  <dimension ref="A1:L21"/>
  <sheetViews>
    <sheetView tabSelected="1" workbookViewId="0">
      <selection activeCell="I2" sqref="I2:I6"/>
    </sheetView>
  </sheetViews>
  <sheetFormatPr defaultRowHeight="15"/>
  <sheetData>
    <row r="1" spans="1:12">
      <c r="A1" s="22" t="s">
        <v>20</v>
      </c>
      <c r="B1" s="22" t="s">
        <v>21</v>
      </c>
      <c r="C1" s="22" t="s">
        <v>22</v>
      </c>
      <c r="D1" s="22" t="s">
        <v>23</v>
      </c>
      <c r="E1" s="22"/>
      <c r="F1" s="22"/>
      <c r="H1" s="22" t="s">
        <v>20</v>
      </c>
      <c r="I1" s="22" t="s">
        <v>24</v>
      </c>
      <c r="J1" s="22" t="s">
        <v>23</v>
      </c>
      <c r="K1" s="22" t="s">
        <v>25</v>
      </c>
      <c r="L1" s="22" t="s">
        <v>23</v>
      </c>
    </row>
    <row r="2" spans="1:12">
      <c r="A2" s="23">
        <v>41640</v>
      </c>
      <c r="B2" s="8" t="s">
        <v>24</v>
      </c>
      <c r="C2" s="8">
        <v>1</v>
      </c>
      <c r="D2" s="8"/>
      <c r="E2" s="8"/>
      <c r="F2" s="8"/>
      <c r="H2" s="23">
        <v>41640</v>
      </c>
      <c r="I2" s="26" cm="1">
        <f t="array" ref="I2">IFERROR(LARGE(IF((B$2:B$21=I$1)*(MONTH(A$2:A$21)=MONTH(H2)),C$2:C$21),1),"")</f>
        <v>2</v>
      </c>
      <c r="J2" s="8"/>
      <c r="K2" s="24" t="s">
        <v>26</v>
      </c>
      <c r="L2" s="8"/>
    </row>
    <row r="3" spans="1:12">
      <c r="A3" s="23">
        <v>41640</v>
      </c>
      <c r="B3" s="8" t="s">
        <v>24</v>
      </c>
      <c r="C3" s="8">
        <v>1</v>
      </c>
      <c r="D3" s="8"/>
      <c r="E3" s="8"/>
      <c r="F3" s="8"/>
      <c r="H3" s="23">
        <v>41671</v>
      </c>
      <c r="I3" s="26" t="str" cm="1">
        <f t="array" ref="I3">IFERROR(LARGE(IF((B$2:B$21=I$1)*(MONTH(A$2:A$21)=MONTH(H3)),C$2:C$21),1),"")</f>
        <v/>
      </c>
      <c r="J3" s="8"/>
      <c r="K3" s="25" t="s">
        <v>26</v>
      </c>
      <c r="L3" s="8"/>
    </row>
    <row r="4" spans="1:12">
      <c r="A4" s="23">
        <v>41640</v>
      </c>
      <c r="B4" s="8" t="s">
        <v>24</v>
      </c>
      <c r="C4" s="8">
        <v>1</v>
      </c>
      <c r="D4" s="8"/>
      <c r="E4" s="8"/>
      <c r="F4" s="8"/>
      <c r="H4" s="23">
        <v>41699</v>
      </c>
      <c r="I4" s="26" t="str" cm="1">
        <f t="array" ref="I4">IFERROR(LARGE(IF((B$2:B$21=I$1)*(MONTH(A$2:A$21)=MONTH(H4)),C$2:C$21),1),"")</f>
        <v/>
      </c>
      <c r="J4" s="8"/>
      <c r="K4" s="25" t="s">
        <v>26</v>
      </c>
      <c r="L4" s="8"/>
    </row>
    <row r="5" spans="1:12">
      <c r="A5" s="23">
        <v>41640</v>
      </c>
      <c r="B5" s="8" t="s">
        <v>24</v>
      </c>
      <c r="C5" s="8">
        <v>1</v>
      </c>
      <c r="D5" s="8"/>
      <c r="E5" s="8"/>
      <c r="F5" s="8"/>
      <c r="H5" s="23">
        <v>41730</v>
      </c>
      <c r="I5" s="26" t="str" cm="1">
        <f t="array" ref="I5">IFERROR(LARGE(IF((B$2:B$21=I$1)*(MONTH(A$2:A$21)=MONTH(H5)),C$2:C$21),1),"")</f>
        <v/>
      </c>
      <c r="J5" s="8"/>
      <c r="K5" s="25" t="s">
        <v>26</v>
      </c>
      <c r="L5" s="8"/>
    </row>
    <row r="6" spans="1:12">
      <c r="A6" s="23">
        <v>41640</v>
      </c>
      <c r="B6" s="8" t="s">
        <v>24</v>
      </c>
      <c r="C6" s="8">
        <v>1</v>
      </c>
      <c r="D6" s="8"/>
      <c r="E6" s="8"/>
      <c r="F6" s="8"/>
      <c r="H6" s="23">
        <v>41760</v>
      </c>
      <c r="I6" s="26" t="str" cm="1">
        <f t="array" ref="I6">IFERROR(LARGE(IF((B$2:B$21=I$1)*(MONTH(A$2:A$21)=MONTH(H6)),C$2:C$21),1),"")</f>
        <v/>
      </c>
      <c r="J6" s="8"/>
      <c r="K6" s="25" t="s">
        <v>26</v>
      </c>
      <c r="L6" s="8"/>
    </row>
    <row r="7" spans="1:12">
      <c r="A7" s="23">
        <v>41640</v>
      </c>
      <c r="B7" s="8" t="s">
        <v>24</v>
      </c>
      <c r="C7" s="8">
        <v>1</v>
      </c>
      <c r="D7" s="8"/>
      <c r="E7" s="8"/>
      <c r="F7" s="8"/>
    </row>
    <row r="8" spans="1:12">
      <c r="A8" s="23">
        <v>41640</v>
      </c>
      <c r="B8" s="8" t="s">
        <v>25</v>
      </c>
      <c r="C8" s="8">
        <v>1</v>
      </c>
      <c r="D8" s="8"/>
      <c r="E8" s="8"/>
      <c r="F8" s="8"/>
    </row>
    <row r="9" spans="1:12">
      <c r="A9" s="23">
        <v>41640</v>
      </c>
      <c r="B9" s="8" t="s">
        <v>25</v>
      </c>
      <c r="C9" s="8">
        <v>1</v>
      </c>
      <c r="D9" s="8"/>
      <c r="E9" s="8"/>
      <c r="F9" s="8"/>
    </row>
    <row r="10" spans="1:12">
      <c r="A10" s="23">
        <v>41640</v>
      </c>
      <c r="B10" s="8" t="s">
        <v>25</v>
      </c>
      <c r="C10" s="8">
        <v>1</v>
      </c>
      <c r="D10" s="8"/>
      <c r="E10" s="8"/>
      <c r="F10" s="8"/>
    </row>
    <row r="11" spans="1:12">
      <c r="A11" s="23">
        <v>41640</v>
      </c>
      <c r="B11" s="8" t="s">
        <v>25</v>
      </c>
      <c r="C11" s="8">
        <v>1</v>
      </c>
      <c r="D11" s="8"/>
      <c r="E11" s="8"/>
      <c r="F11" s="8"/>
    </row>
    <row r="12" spans="1:12">
      <c r="A12" s="23">
        <v>41640</v>
      </c>
      <c r="B12" s="8" t="s">
        <v>25</v>
      </c>
      <c r="C12" s="8">
        <v>1</v>
      </c>
      <c r="D12" s="8"/>
      <c r="E12" s="8"/>
      <c r="F12" s="8"/>
    </row>
    <row r="13" spans="1:12">
      <c r="A13" s="23">
        <v>41640</v>
      </c>
      <c r="B13" s="8" t="s">
        <v>24</v>
      </c>
      <c r="C13" s="8">
        <v>2</v>
      </c>
      <c r="D13" s="8"/>
      <c r="E13" s="8"/>
      <c r="F13" s="8"/>
    </row>
    <row r="14" spans="1:12">
      <c r="A14" s="23">
        <v>41640</v>
      </c>
      <c r="B14" s="8" t="s">
        <v>24</v>
      </c>
      <c r="C14" s="8">
        <v>2</v>
      </c>
      <c r="D14" s="8"/>
      <c r="E14" s="8"/>
      <c r="F14" s="8"/>
    </row>
    <row r="15" spans="1:12">
      <c r="A15" s="23">
        <v>41640</v>
      </c>
      <c r="B15" s="8" t="s">
        <v>24</v>
      </c>
      <c r="C15" s="8">
        <v>2</v>
      </c>
      <c r="D15" s="8"/>
      <c r="E15" s="8"/>
      <c r="F15" s="8"/>
    </row>
    <row r="16" spans="1:12">
      <c r="A16" s="23">
        <v>41640</v>
      </c>
      <c r="B16" s="8" t="s">
        <v>24</v>
      </c>
      <c r="C16" s="8">
        <v>2</v>
      </c>
      <c r="D16" s="8"/>
      <c r="E16" s="8"/>
      <c r="F16" s="8"/>
    </row>
    <row r="17" spans="1:6">
      <c r="A17" s="23">
        <v>41640</v>
      </c>
      <c r="B17" s="8" t="s">
        <v>24</v>
      </c>
      <c r="C17" s="8">
        <v>2</v>
      </c>
      <c r="D17" s="8"/>
      <c r="E17" s="8"/>
      <c r="F17" s="8"/>
    </row>
    <row r="18" spans="1:6">
      <c r="A18" s="23">
        <v>41640</v>
      </c>
      <c r="B18" s="8" t="s">
        <v>24</v>
      </c>
      <c r="C18" s="8">
        <v>2</v>
      </c>
      <c r="D18" s="8"/>
      <c r="E18" s="8"/>
      <c r="F18" s="8"/>
    </row>
    <row r="19" spans="1:6">
      <c r="A19" s="23">
        <v>41640</v>
      </c>
      <c r="B19" s="8" t="s">
        <v>24</v>
      </c>
      <c r="C19" s="8">
        <v>2</v>
      </c>
      <c r="D19" s="8"/>
      <c r="E19" s="8"/>
      <c r="F19" s="8"/>
    </row>
    <row r="20" spans="1:6">
      <c r="A20" s="23">
        <v>41640</v>
      </c>
      <c r="B20" s="8" t="s">
        <v>24</v>
      </c>
      <c r="C20" s="8">
        <v>2</v>
      </c>
      <c r="D20" s="8"/>
      <c r="E20" s="8"/>
      <c r="F20" s="8"/>
    </row>
    <row r="21" spans="1:6">
      <c r="A21" s="23">
        <v>41640</v>
      </c>
      <c r="B21" s="8" t="s">
        <v>24</v>
      </c>
      <c r="C21" s="8">
        <v>2</v>
      </c>
      <c r="D21" s="8"/>
      <c r="E21" s="8"/>
      <c r="F21" s="8"/>
    </row>
  </sheetData>
  <hyperlinks>
    <hyperlink ref="I2" r:id="rId1" display="=SIERREUR(GRANDE.VALEUR(SI((B$2:B$21=I$1)*(MOIS(A$2:A$21)=MOIS(H2));C$2:C$21);1);&quot;&quot;)" xr:uid="{D8409C99-1C37-4BAD-831F-0029F8C23A0D}"/>
    <hyperlink ref="I3:I6" r:id="rId2" display="=SIERREUR(GRANDE.VALEUR(SI((B$2:B$21=I$1)*(MOIS(A$2:A$21)=MOIS(H2));C$2:C$21);1);&quot;&quot;)" xr:uid="{14C49C59-0F1E-4844-99F4-12F9E1A45DF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2020-02-05T17:09:55Z</dcterms:created>
  <dcterms:modified xsi:type="dcterms:W3CDTF">2020-02-05T21:04:30Z</dcterms:modified>
  <cp:category/>
  <cp:contentStatus/>
</cp:coreProperties>
</file>