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D:\Desktop\"/>
    </mc:Choice>
  </mc:AlternateContent>
  <xr:revisionPtr revIDLastSave="0" documentId="13_ncr:1_{D6DA068B-5172-4C8C-845B-346FB5CF69EE}" xr6:coauthVersionLast="45" xr6:coauthVersionMax="45" xr10:uidLastSave="{00000000-0000-0000-0000-000000000000}"/>
  <bookViews>
    <workbookView xWindow="3420" yWindow="300" windowWidth="33120" windowHeight="20865" xr2:uid="{00000000-000D-0000-FFFF-FFFF00000000}"/>
  </bookViews>
  <sheets>
    <sheet name="Entrées" sheetId="1" r:id="rId1"/>
    <sheet name="Tableau" sheetId="2" r:id="rId2"/>
  </sheets>
  <definedNames>
    <definedName name="Années">Entrées!$J$13:$J$47</definedName>
    <definedName name="Personnel">Entrées!$M$3:$M$20</definedName>
    <definedName name="Type">Tableau4[Nom]</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33" i="1" l="1"/>
  <c r="G233" i="1"/>
  <c r="H233" i="1"/>
  <c r="F232" i="1"/>
  <c r="G232" i="1"/>
  <c r="H232" i="1"/>
  <c r="F231" i="1"/>
  <c r="G231" i="1"/>
  <c r="H231" i="1"/>
  <c r="O20" i="1" l="1"/>
  <c r="S20" i="1" s="1"/>
  <c r="R20" i="1"/>
  <c r="T20" i="1" s="1"/>
  <c r="R3" i="1"/>
  <c r="T3" i="1" s="1"/>
  <c r="R4" i="1"/>
  <c r="T4" i="1" s="1"/>
  <c r="R5" i="1"/>
  <c r="T5" i="1" s="1"/>
  <c r="R6" i="1"/>
  <c r="T6" i="1" s="1"/>
  <c r="R7" i="1"/>
  <c r="T7" i="1" s="1"/>
  <c r="R8" i="1"/>
  <c r="T8" i="1" s="1"/>
  <c r="R9" i="1"/>
  <c r="T9" i="1" s="1"/>
  <c r="R10" i="1"/>
  <c r="T10" i="1" s="1"/>
  <c r="R11" i="1"/>
  <c r="T11" i="1" s="1"/>
  <c r="R12" i="1"/>
  <c r="T12" i="1" s="1"/>
  <c r="R13" i="1"/>
  <c r="T13" i="1" s="1"/>
  <c r="R14" i="1"/>
  <c r="T14" i="1" s="1"/>
  <c r="R15" i="1"/>
  <c r="T15" i="1" s="1"/>
  <c r="R16" i="1"/>
  <c r="T16" i="1" s="1"/>
  <c r="R17" i="1"/>
  <c r="T17" i="1" s="1"/>
  <c r="R18" i="1"/>
  <c r="T18" i="1" s="1"/>
  <c r="R19" i="1"/>
  <c r="T19" i="1" s="1"/>
  <c r="F230" i="1"/>
  <c r="G230" i="1"/>
  <c r="H230" i="1"/>
  <c r="F229" i="1"/>
  <c r="G229" i="1"/>
  <c r="H229" i="1"/>
  <c r="U20" i="1" l="1"/>
  <c r="P20" i="1" s="1"/>
  <c r="F228" i="1"/>
  <c r="G228" i="1"/>
  <c r="H228" i="1"/>
  <c r="F227" i="1"/>
  <c r="G227" i="1"/>
  <c r="H227" i="1"/>
  <c r="F226" i="1"/>
  <c r="G226" i="1"/>
  <c r="H226" i="1"/>
  <c r="F222" i="1"/>
  <c r="G222" i="1"/>
  <c r="H222" i="1"/>
  <c r="F225" i="1"/>
  <c r="G225" i="1"/>
  <c r="H225" i="1"/>
  <c r="F224" i="1"/>
  <c r="G224" i="1"/>
  <c r="H224" i="1"/>
  <c r="F223" i="1"/>
  <c r="G223" i="1"/>
  <c r="H223" i="1"/>
  <c r="F221" i="1"/>
  <c r="G221" i="1"/>
  <c r="H221" i="1"/>
  <c r="F220" i="1"/>
  <c r="G220" i="1"/>
  <c r="H220" i="1"/>
  <c r="F219" i="1"/>
  <c r="G219" i="1"/>
  <c r="H219" i="1"/>
  <c r="F218" i="1"/>
  <c r="G218" i="1"/>
  <c r="H218" i="1"/>
  <c r="F217" i="1"/>
  <c r="G217" i="1"/>
  <c r="H217" i="1"/>
  <c r="F216" i="1"/>
  <c r="G216" i="1"/>
  <c r="H216" i="1"/>
  <c r="F42" i="1" l="1"/>
  <c r="G42" i="1"/>
  <c r="H42" i="1"/>
  <c r="F39" i="1"/>
  <c r="G39" i="1"/>
  <c r="H39" i="1"/>
  <c r="F215" i="1"/>
  <c r="G215" i="1"/>
  <c r="H215" i="1"/>
  <c r="F214" i="1"/>
  <c r="G214" i="1"/>
  <c r="H214" i="1"/>
  <c r="F213" i="1"/>
  <c r="G213" i="1"/>
  <c r="H213" i="1"/>
  <c r="F212" i="1"/>
  <c r="G212" i="1"/>
  <c r="H212" i="1"/>
  <c r="F211" i="1"/>
  <c r="G211" i="1"/>
  <c r="H211" i="1"/>
  <c r="F210" i="1"/>
  <c r="G210" i="1"/>
  <c r="H210" i="1"/>
  <c r="F209" i="1"/>
  <c r="G209" i="1"/>
  <c r="H209" i="1"/>
  <c r="F208" i="1"/>
  <c r="G208" i="1"/>
  <c r="H208" i="1"/>
  <c r="F207" i="1"/>
  <c r="G207" i="1"/>
  <c r="H207" i="1"/>
  <c r="F206" i="1"/>
  <c r="G206" i="1"/>
  <c r="H206" i="1"/>
  <c r="F205" i="1"/>
  <c r="G205" i="1"/>
  <c r="H205" i="1"/>
  <c r="F204" i="1"/>
  <c r="G204" i="1"/>
  <c r="H204" i="1"/>
  <c r="F203" i="1"/>
  <c r="G203" i="1"/>
  <c r="H203" i="1"/>
  <c r="F202" i="1"/>
  <c r="G202" i="1"/>
  <c r="H202" i="1"/>
  <c r="F201" i="1"/>
  <c r="G201" i="1"/>
  <c r="H201" i="1"/>
  <c r="F200" i="1"/>
  <c r="G200" i="1"/>
  <c r="H200" i="1"/>
  <c r="F199" i="1"/>
  <c r="G199" i="1"/>
  <c r="H199" i="1"/>
  <c r="F198" i="1"/>
  <c r="G198" i="1"/>
  <c r="H198" i="1"/>
  <c r="F197" i="1"/>
  <c r="G197" i="1"/>
  <c r="H197" i="1"/>
  <c r="F196" i="1"/>
  <c r="G196" i="1"/>
  <c r="H196" i="1"/>
  <c r="F195" i="1"/>
  <c r="G195" i="1"/>
  <c r="H195" i="1"/>
  <c r="F194" i="1"/>
  <c r="G194" i="1"/>
  <c r="H194" i="1"/>
  <c r="F193" i="1"/>
  <c r="G193" i="1"/>
  <c r="H193" i="1"/>
  <c r="F192" i="1"/>
  <c r="G192" i="1"/>
  <c r="H192" i="1"/>
  <c r="F191" i="1"/>
  <c r="G191" i="1"/>
  <c r="H191" i="1"/>
  <c r="F190" i="1"/>
  <c r="G190" i="1"/>
  <c r="H190" i="1"/>
  <c r="F189" i="1"/>
  <c r="G189" i="1"/>
  <c r="H189" i="1"/>
  <c r="F188" i="1"/>
  <c r="G188" i="1"/>
  <c r="H188" i="1"/>
  <c r="F187" i="1"/>
  <c r="G187" i="1"/>
  <c r="H187" i="1"/>
  <c r="F186" i="1"/>
  <c r="G186" i="1"/>
  <c r="H186" i="1"/>
  <c r="F185" i="1"/>
  <c r="G185" i="1"/>
  <c r="H185" i="1"/>
  <c r="F184" i="1"/>
  <c r="G184" i="1"/>
  <c r="H184" i="1"/>
  <c r="F183" i="1" l="1"/>
  <c r="G183" i="1"/>
  <c r="H183" i="1"/>
  <c r="F182" i="1"/>
  <c r="G182" i="1"/>
  <c r="H182" i="1"/>
  <c r="F181" i="1"/>
  <c r="G181" i="1"/>
  <c r="H181" i="1"/>
  <c r="F180" i="1"/>
  <c r="G180" i="1"/>
  <c r="H180" i="1"/>
  <c r="F179" i="1"/>
  <c r="G179" i="1"/>
  <c r="H179" i="1"/>
  <c r="F178" i="1"/>
  <c r="G178" i="1"/>
  <c r="H178" i="1"/>
  <c r="F177" i="1"/>
  <c r="G177" i="1"/>
  <c r="H177" i="1"/>
  <c r="F176" i="1"/>
  <c r="G176" i="1"/>
  <c r="H176" i="1"/>
  <c r="F175" i="1"/>
  <c r="G175" i="1"/>
  <c r="H175" i="1"/>
  <c r="F174" i="1"/>
  <c r="G174" i="1"/>
  <c r="H174" i="1"/>
  <c r="F173" i="1"/>
  <c r="G173" i="1"/>
  <c r="H173" i="1"/>
  <c r="F172" i="1"/>
  <c r="G172" i="1"/>
  <c r="H172" i="1"/>
  <c r="F171" i="1"/>
  <c r="G171" i="1"/>
  <c r="H171" i="1"/>
  <c r="F170" i="1"/>
  <c r="G170" i="1"/>
  <c r="H170" i="1"/>
  <c r="F169" i="1"/>
  <c r="G169" i="1"/>
  <c r="H169" i="1"/>
  <c r="F168" i="1"/>
  <c r="G168" i="1"/>
  <c r="H168" i="1"/>
  <c r="F167" i="1"/>
  <c r="G167" i="1"/>
  <c r="H167" i="1"/>
  <c r="F166" i="1"/>
  <c r="G166" i="1"/>
  <c r="H166" i="1"/>
  <c r="F165" i="1"/>
  <c r="G165" i="1"/>
  <c r="H165" i="1"/>
  <c r="F164" i="1"/>
  <c r="G164" i="1"/>
  <c r="H164" i="1"/>
  <c r="F163" i="1"/>
  <c r="G163" i="1"/>
  <c r="H163" i="1"/>
  <c r="F162" i="1"/>
  <c r="G162" i="1"/>
  <c r="H162" i="1"/>
  <c r="F161" i="1"/>
  <c r="G161" i="1"/>
  <c r="H161" i="1"/>
  <c r="F160" i="1"/>
  <c r="G160" i="1"/>
  <c r="H160" i="1"/>
  <c r="F159" i="1"/>
  <c r="G159" i="1"/>
  <c r="H159" i="1"/>
  <c r="F158" i="1"/>
  <c r="G158" i="1"/>
  <c r="H158" i="1"/>
  <c r="F157" i="1"/>
  <c r="G157" i="1"/>
  <c r="H157" i="1"/>
  <c r="F156" i="1"/>
  <c r="G156" i="1"/>
  <c r="H156" i="1"/>
  <c r="F155" i="1"/>
  <c r="G155" i="1"/>
  <c r="H155" i="1"/>
  <c r="F154" i="1"/>
  <c r="G154" i="1"/>
  <c r="H154" i="1"/>
  <c r="F153" i="1"/>
  <c r="G153" i="1"/>
  <c r="H153" i="1"/>
  <c r="F152" i="1"/>
  <c r="G152" i="1"/>
  <c r="H152" i="1"/>
  <c r="F151" i="1" l="1"/>
  <c r="G151" i="1"/>
  <c r="H151" i="1"/>
  <c r="F150" i="1"/>
  <c r="G150" i="1"/>
  <c r="H150" i="1"/>
  <c r="F149" i="1"/>
  <c r="G149" i="1"/>
  <c r="H149" i="1"/>
  <c r="F148" i="1"/>
  <c r="G148" i="1"/>
  <c r="H148" i="1"/>
  <c r="F147" i="1"/>
  <c r="G147" i="1"/>
  <c r="H147" i="1"/>
  <c r="F146" i="1"/>
  <c r="G146" i="1"/>
  <c r="H146" i="1"/>
  <c r="F145" i="1"/>
  <c r="G145" i="1"/>
  <c r="H145" i="1"/>
  <c r="F144" i="1"/>
  <c r="G144" i="1"/>
  <c r="H144" i="1"/>
  <c r="F143" i="1"/>
  <c r="G143" i="1"/>
  <c r="H143" i="1"/>
  <c r="F142" i="1"/>
  <c r="G142" i="1"/>
  <c r="H142" i="1"/>
  <c r="F141" i="1"/>
  <c r="G141" i="1"/>
  <c r="H141" i="1"/>
  <c r="F140" i="1"/>
  <c r="G140" i="1"/>
  <c r="H140" i="1"/>
  <c r="F139" i="1"/>
  <c r="G139" i="1"/>
  <c r="H139" i="1"/>
  <c r="F138" i="1"/>
  <c r="G138" i="1"/>
  <c r="H138" i="1"/>
  <c r="F137" i="1"/>
  <c r="G137" i="1"/>
  <c r="H137" i="1"/>
  <c r="F136" i="1"/>
  <c r="G136" i="1"/>
  <c r="H136" i="1"/>
  <c r="F135" i="1"/>
  <c r="G135" i="1"/>
  <c r="H135" i="1"/>
  <c r="F134" i="1"/>
  <c r="G134" i="1"/>
  <c r="H134" i="1"/>
  <c r="F133" i="1"/>
  <c r="G133" i="1"/>
  <c r="H133" i="1"/>
  <c r="F132" i="1"/>
  <c r="G132" i="1"/>
  <c r="H132" i="1"/>
  <c r="F131" i="1"/>
  <c r="G131" i="1"/>
  <c r="H131" i="1"/>
  <c r="F130" i="1"/>
  <c r="G130" i="1"/>
  <c r="H130" i="1"/>
  <c r="F129" i="1"/>
  <c r="G129" i="1"/>
  <c r="H129" i="1"/>
  <c r="F128" i="1"/>
  <c r="G128" i="1"/>
  <c r="H128" i="1"/>
  <c r="F127" i="1"/>
  <c r="G127" i="1"/>
  <c r="H127" i="1"/>
  <c r="F126" i="1"/>
  <c r="G126" i="1"/>
  <c r="H126" i="1"/>
  <c r="F125" i="1"/>
  <c r="G125" i="1"/>
  <c r="H125" i="1"/>
  <c r="F124" i="1"/>
  <c r="G124" i="1"/>
  <c r="H124" i="1"/>
  <c r="F123" i="1"/>
  <c r="G123" i="1"/>
  <c r="H123" i="1"/>
  <c r="F122" i="1"/>
  <c r="G122" i="1"/>
  <c r="H122" i="1"/>
  <c r="F121" i="1"/>
  <c r="G121" i="1"/>
  <c r="H121" i="1"/>
  <c r="F120" i="1"/>
  <c r="G120" i="1"/>
  <c r="H120" i="1"/>
  <c r="F119" i="1"/>
  <c r="G119" i="1"/>
  <c r="H119" i="1"/>
  <c r="F118" i="1"/>
  <c r="G118" i="1"/>
  <c r="H118" i="1"/>
  <c r="F117" i="1"/>
  <c r="G117" i="1"/>
  <c r="H117" i="1"/>
  <c r="F116" i="1"/>
  <c r="G116" i="1"/>
  <c r="H116" i="1"/>
  <c r="F115" i="1"/>
  <c r="G115" i="1"/>
  <c r="H115" i="1"/>
  <c r="F114" i="1"/>
  <c r="G114" i="1"/>
  <c r="H114" i="1"/>
  <c r="F113" i="1"/>
  <c r="G113" i="1"/>
  <c r="H113" i="1"/>
  <c r="F112" i="1"/>
  <c r="G112" i="1"/>
  <c r="H112" i="1"/>
  <c r="F111" i="1"/>
  <c r="G111" i="1"/>
  <c r="H111" i="1"/>
  <c r="F110" i="1"/>
  <c r="G110" i="1"/>
  <c r="H110" i="1"/>
  <c r="F109" i="1"/>
  <c r="G109" i="1"/>
  <c r="H109" i="1"/>
  <c r="F108" i="1"/>
  <c r="G108" i="1"/>
  <c r="H108" i="1"/>
  <c r="F107" i="1"/>
  <c r="G107" i="1"/>
  <c r="H107" i="1"/>
  <c r="F106" i="1"/>
  <c r="G106" i="1"/>
  <c r="H106" i="1"/>
  <c r="F105" i="1"/>
  <c r="G105" i="1"/>
  <c r="H105" i="1"/>
  <c r="F104" i="1"/>
  <c r="G104" i="1"/>
  <c r="H104" i="1"/>
  <c r="F103" i="1" l="1"/>
  <c r="G103" i="1"/>
  <c r="H103" i="1"/>
  <c r="F102" i="1"/>
  <c r="G102" i="1"/>
  <c r="H102" i="1"/>
  <c r="F101" i="1"/>
  <c r="G101" i="1"/>
  <c r="H101" i="1"/>
  <c r="F100" i="1"/>
  <c r="G100" i="1"/>
  <c r="H100" i="1"/>
  <c r="F99" i="1"/>
  <c r="G99" i="1"/>
  <c r="H99" i="1"/>
  <c r="F96" i="1"/>
  <c r="G96" i="1"/>
  <c r="H96" i="1"/>
  <c r="F98" i="1"/>
  <c r="G98" i="1"/>
  <c r="H98" i="1"/>
  <c r="F97" i="1"/>
  <c r="G97" i="1"/>
  <c r="H97" i="1"/>
  <c r="H81" i="1"/>
  <c r="G81" i="1"/>
  <c r="F81" i="1"/>
  <c r="F95" i="1" l="1"/>
  <c r="G95" i="1"/>
  <c r="H95" i="1"/>
  <c r="F94" i="1"/>
  <c r="G94" i="1"/>
  <c r="H94" i="1"/>
  <c r="F93" i="1"/>
  <c r="G93" i="1"/>
  <c r="H93" i="1"/>
  <c r="F92" i="1"/>
  <c r="G92" i="1"/>
  <c r="H92" i="1"/>
  <c r="F91" i="1"/>
  <c r="G91" i="1"/>
  <c r="H91" i="1"/>
  <c r="F89" i="1"/>
  <c r="G89" i="1"/>
  <c r="H89" i="1"/>
  <c r="H90" i="1"/>
  <c r="G90" i="1"/>
  <c r="F90" i="1"/>
  <c r="F72" i="1" l="1"/>
  <c r="G72" i="1"/>
  <c r="H72" i="1"/>
  <c r="F70" i="1"/>
  <c r="G70" i="1"/>
  <c r="H70" i="1"/>
  <c r="F71" i="1"/>
  <c r="G71" i="1"/>
  <c r="H71" i="1"/>
  <c r="F68" i="1"/>
  <c r="G68" i="1"/>
  <c r="H68" i="1"/>
  <c r="F69" i="1"/>
  <c r="G69" i="1"/>
  <c r="H69" i="1"/>
  <c r="F67" i="1"/>
  <c r="G67" i="1"/>
  <c r="H67" i="1"/>
  <c r="F48" i="1"/>
  <c r="G48" i="1"/>
  <c r="H48" i="1"/>
  <c r="F65" i="1"/>
  <c r="G65" i="1"/>
  <c r="H65" i="1"/>
  <c r="F66" i="1"/>
  <c r="G66" i="1"/>
  <c r="H66" i="1"/>
  <c r="F64" i="1"/>
  <c r="G64" i="1"/>
  <c r="H64" i="1"/>
  <c r="F88" i="1"/>
  <c r="G88" i="1"/>
  <c r="H88" i="1"/>
  <c r="F87" i="1"/>
  <c r="G87" i="1"/>
  <c r="H87" i="1"/>
  <c r="F86" i="1"/>
  <c r="G86" i="1"/>
  <c r="H86" i="1"/>
  <c r="F85" i="1"/>
  <c r="G85" i="1"/>
  <c r="H85" i="1"/>
  <c r="F84" i="1"/>
  <c r="G84" i="1"/>
  <c r="H84" i="1"/>
  <c r="F83" i="1"/>
  <c r="G83" i="1"/>
  <c r="H83" i="1"/>
  <c r="F82" i="1"/>
  <c r="G82" i="1"/>
  <c r="H82" i="1"/>
  <c r="F80" i="1"/>
  <c r="G80" i="1"/>
  <c r="H80" i="1"/>
  <c r="F79" i="1"/>
  <c r="G79" i="1"/>
  <c r="H79" i="1"/>
  <c r="F78" i="1"/>
  <c r="G78" i="1"/>
  <c r="H78" i="1"/>
  <c r="F77" i="1"/>
  <c r="G77" i="1"/>
  <c r="H77" i="1"/>
  <c r="F76" i="1"/>
  <c r="G76" i="1"/>
  <c r="H76" i="1"/>
  <c r="F75" i="1"/>
  <c r="G75" i="1"/>
  <c r="H75" i="1"/>
  <c r="F74" i="1"/>
  <c r="G74" i="1"/>
  <c r="H74" i="1"/>
  <c r="F73" i="1"/>
  <c r="G73" i="1"/>
  <c r="H73" i="1"/>
  <c r="F63" i="1"/>
  <c r="G63" i="1"/>
  <c r="H63" i="1"/>
  <c r="F62" i="1"/>
  <c r="G62" i="1"/>
  <c r="H62" i="1"/>
  <c r="F61" i="1"/>
  <c r="G61" i="1"/>
  <c r="H61" i="1"/>
  <c r="F60" i="1"/>
  <c r="G60" i="1"/>
  <c r="H60" i="1"/>
  <c r="F59" i="1"/>
  <c r="G59" i="1"/>
  <c r="H59" i="1"/>
  <c r="F58" i="1"/>
  <c r="G58" i="1"/>
  <c r="H58" i="1"/>
  <c r="F57" i="1"/>
  <c r="G57" i="1"/>
  <c r="H57" i="1"/>
  <c r="F56" i="1"/>
  <c r="G56" i="1"/>
  <c r="H56" i="1"/>
  <c r="F53" i="1" l="1"/>
  <c r="G53" i="1"/>
  <c r="H53" i="1"/>
  <c r="F55" i="1"/>
  <c r="G55" i="1"/>
  <c r="H55" i="1"/>
  <c r="F54" i="1"/>
  <c r="G54" i="1"/>
  <c r="H54" i="1"/>
  <c r="F52" i="1"/>
  <c r="G52" i="1"/>
  <c r="H52" i="1"/>
  <c r="F51" i="1"/>
  <c r="G51" i="1"/>
  <c r="H51" i="1"/>
  <c r="F50" i="1"/>
  <c r="G50" i="1"/>
  <c r="H50" i="1"/>
  <c r="F49" i="1"/>
  <c r="G49" i="1"/>
  <c r="H49" i="1"/>
  <c r="F47" i="1"/>
  <c r="G47" i="1"/>
  <c r="H47" i="1"/>
  <c r="F46" i="1"/>
  <c r="G46" i="1"/>
  <c r="H46" i="1"/>
  <c r="F45" i="1"/>
  <c r="G45" i="1"/>
  <c r="H45" i="1"/>
  <c r="F44" i="1"/>
  <c r="G44" i="1"/>
  <c r="H44" i="1"/>
  <c r="F43" i="1"/>
  <c r="G43" i="1"/>
  <c r="H43" i="1"/>
  <c r="F41" i="1"/>
  <c r="G41" i="1"/>
  <c r="H41" i="1"/>
  <c r="F40" i="1"/>
  <c r="G40" i="1"/>
  <c r="H40" i="1"/>
  <c r="F38" i="1"/>
  <c r="G38" i="1"/>
  <c r="H38" i="1"/>
  <c r="F37" i="1"/>
  <c r="G37" i="1"/>
  <c r="H37" i="1"/>
  <c r="F36" i="1"/>
  <c r="G36" i="1"/>
  <c r="H36" i="1"/>
  <c r="F35" i="1"/>
  <c r="G35" i="1"/>
  <c r="H35" i="1"/>
  <c r="F34" i="1"/>
  <c r="G34" i="1"/>
  <c r="H34" i="1"/>
  <c r="F33" i="1"/>
  <c r="G33" i="1"/>
  <c r="H33" i="1"/>
  <c r="F32" i="1"/>
  <c r="G32" i="1"/>
  <c r="H32" i="1"/>
  <c r="F31" i="1"/>
  <c r="G31" i="1"/>
  <c r="H31" i="1"/>
  <c r="F30" i="1"/>
  <c r="G30" i="1"/>
  <c r="H30" i="1"/>
  <c r="F29" i="1"/>
  <c r="G29" i="1"/>
  <c r="H29" i="1"/>
  <c r="F28" i="1"/>
  <c r="G28" i="1"/>
  <c r="H28" i="1"/>
  <c r="F27" i="1"/>
  <c r="G27" i="1"/>
  <c r="H27" i="1"/>
  <c r="F26" i="1"/>
  <c r="G26" i="1"/>
  <c r="H26" i="1"/>
  <c r="F25" i="1"/>
  <c r="G25" i="1"/>
  <c r="H25" i="1"/>
  <c r="F24" i="1"/>
  <c r="G24" i="1"/>
  <c r="H24" i="1"/>
  <c r="F23" i="1"/>
  <c r="G23" i="1"/>
  <c r="H23" i="1"/>
  <c r="F22" i="1"/>
  <c r="G22" i="1"/>
  <c r="H22" i="1"/>
  <c r="F21" i="1"/>
  <c r="G21" i="1"/>
  <c r="H21" i="1"/>
  <c r="F20" i="1"/>
  <c r="G20" i="1"/>
  <c r="H20" i="1"/>
  <c r="F19" i="1"/>
  <c r="G19" i="1"/>
  <c r="H19" i="1"/>
  <c r="F18" i="1"/>
  <c r="G18" i="1"/>
  <c r="H18" i="1"/>
  <c r="F17" i="1"/>
  <c r="G17" i="1"/>
  <c r="H17" i="1"/>
  <c r="F16" i="1" l="1"/>
  <c r="G16" i="1"/>
  <c r="H16" i="1"/>
  <c r="F15" i="1"/>
  <c r="G15" i="1"/>
  <c r="H15" i="1"/>
  <c r="F14" i="1"/>
  <c r="G14" i="1"/>
  <c r="H14" i="1"/>
  <c r="F13" i="1"/>
  <c r="G13" i="1"/>
  <c r="H13" i="1"/>
  <c r="F12" i="1"/>
  <c r="G12" i="1"/>
  <c r="H12" i="1"/>
  <c r="F11" i="1"/>
  <c r="G11" i="1"/>
  <c r="H11" i="1"/>
  <c r="F10" i="1"/>
  <c r="G10" i="1"/>
  <c r="H10" i="1"/>
  <c r="F9" i="1"/>
  <c r="G9" i="1"/>
  <c r="H9" i="1"/>
  <c r="F8" i="1"/>
  <c r="G8" i="1"/>
  <c r="H8" i="1"/>
  <c r="F7" i="1"/>
  <c r="G7" i="1"/>
  <c r="H7" i="1"/>
  <c r="F6" i="1"/>
  <c r="G6" i="1"/>
  <c r="H6" i="1"/>
  <c r="F5" i="1"/>
  <c r="G5" i="1"/>
  <c r="H5" i="1"/>
  <c r="F4" i="1"/>
  <c r="G4" i="1"/>
  <c r="H4" i="1"/>
  <c r="F3" i="1"/>
  <c r="G3" i="1"/>
  <c r="H3" i="1"/>
  <c r="X36" i="1" l="1"/>
  <c r="X38" i="1" l="1"/>
  <c r="X40" i="1"/>
  <c r="O3" i="1"/>
  <c r="S3" i="1" l="1"/>
  <c r="U3" i="1" s="1"/>
  <c r="P3" i="1" s="1"/>
  <c r="X42" i="1"/>
  <c r="I9" i="2" s="1"/>
  <c r="X19" i="1"/>
  <c r="X2" i="1"/>
  <c r="X13" i="1" s="1"/>
  <c r="X29" i="1" l="1"/>
  <c r="X28" i="1"/>
  <c r="M9" i="2"/>
  <c r="X5" i="1"/>
  <c r="X9" i="1" s="1"/>
  <c r="X7" i="1"/>
  <c r="X31" i="1"/>
  <c r="X30" i="1"/>
  <c r="X23" i="1"/>
  <c r="X24" i="1" s="1"/>
  <c r="X21" i="1"/>
  <c r="X12" i="1"/>
  <c r="X8" i="1"/>
  <c r="X4" i="1"/>
  <c r="X16" i="1"/>
  <c r="X15" i="1"/>
  <c r="X14" i="1"/>
  <c r="X10" i="1" l="1"/>
  <c r="X6" i="1"/>
  <c r="X11" i="1"/>
  <c r="X26" i="1"/>
  <c r="X25" i="1"/>
  <c r="X22" i="1"/>
  <c r="X27" i="1"/>
  <c r="O4" i="1" l="1"/>
  <c r="O5" i="1"/>
  <c r="O6" i="1"/>
  <c r="O7" i="1"/>
  <c r="O8" i="1"/>
  <c r="O9" i="1"/>
  <c r="O10" i="1"/>
  <c r="O11" i="1"/>
  <c r="O12" i="1"/>
  <c r="O13" i="1"/>
  <c r="O14" i="1"/>
  <c r="O15" i="1"/>
  <c r="O16" i="1"/>
  <c r="O17" i="1"/>
  <c r="O18" i="1"/>
  <c r="O19" i="1"/>
  <c r="B3" i="2"/>
  <c r="S18" i="1" l="1"/>
  <c r="U18" i="1" s="1"/>
  <c r="P18" i="1" s="1"/>
  <c r="S10" i="1"/>
  <c r="U10" i="1" s="1"/>
  <c r="P10" i="1" s="1"/>
  <c r="S16" i="1"/>
  <c r="U16" i="1" s="1"/>
  <c r="P16" i="1" s="1"/>
  <c r="S17" i="1"/>
  <c r="U17" i="1" s="1"/>
  <c r="P17" i="1" s="1"/>
  <c r="S6" i="1"/>
  <c r="U6" i="1" s="1"/>
  <c r="P6" i="1" s="1"/>
  <c r="S8" i="1"/>
  <c r="U8" i="1" s="1"/>
  <c r="P8" i="1" s="1"/>
  <c r="S13" i="1"/>
  <c r="U13" i="1" s="1"/>
  <c r="P13" i="1" s="1"/>
  <c r="S5" i="1"/>
  <c r="U5" i="1" s="1"/>
  <c r="P5" i="1" s="1"/>
  <c r="S19" i="1"/>
  <c r="U19" i="1" s="1"/>
  <c r="P19" i="1" s="1"/>
  <c r="S11" i="1"/>
  <c r="U11" i="1" s="1"/>
  <c r="P11" i="1" s="1"/>
  <c r="S9" i="1"/>
  <c r="U9" i="1" s="1"/>
  <c r="P9" i="1" s="1"/>
  <c r="S15" i="1"/>
  <c r="U15" i="1" s="1"/>
  <c r="P15" i="1" s="1"/>
  <c r="S7" i="1"/>
  <c r="U7" i="1" s="1"/>
  <c r="P7" i="1" s="1"/>
  <c r="S14" i="1"/>
  <c r="U14" i="1" s="1"/>
  <c r="P14" i="1" s="1"/>
  <c r="S12" i="1"/>
  <c r="U12" i="1" s="1"/>
  <c r="P12" i="1" s="1"/>
  <c r="S4" i="1"/>
  <c r="U4" i="1" s="1"/>
  <c r="P4" i="1" s="1"/>
  <c r="B4" i="2"/>
  <c r="B5" i="2" s="1"/>
  <c r="D15" i="2" s="1"/>
  <c r="D20" i="2" l="1"/>
  <c r="C14" i="2"/>
  <c r="C15" i="2" s="1"/>
  <c r="D25" i="2" l="1"/>
  <c r="C19" i="2"/>
  <c r="D19" i="2" s="1"/>
  <c r="D14" i="2"/>
  <c r="D23" i="2" l="1" a="1"/>
  <c r="D23" i="2" s="1"/>
  <c r="D17" i="2"/>
  <c r="M6" i="2" s="1"/>
  <c r="D18" i="2" a="1"/>
  <c r="D18" i="2" s="1"/>
  <c r="D22" i="2"/>
  <c r="D30" i="2"/>
  <c r="C24" i="2"/>
  <c r="D21" i="2"/>
  <c r="C20" i="2"/>
  <c r="E19" i="2" s="1"/>
  <c r="E23" i="2" s="1" a="1"/>
  <c r="E23" i="2" s="1"/>
  <c r="D16" i="2"/>
  <c r="E14" i="2"/>
  <c r="E18" i="2" s="1" a="1"/>
  <c r="E18" i="2" s="1"/>
  <c r="E17" i="2" l="1"/>
  <c r="F19" i="2"/>
  <c r="F23" i="2" s="1" a="1"/>
  <c r="F23" i="2" s="1"/>
  <c r="E21" i="2"/>
  <c r="D35" i="2"/>
  <c r="C29" i="2"/>
  <c r="E22" i="2"/>
  <c r="E16" i="2"/>
  <c r="F14" i="2"/>
  <c r="F18" i="2" s="1" a="1"/>
  <c r="F18" i="2" s="1"/>
  <c r="C25" i="2"/>
  <c r="D24" i="2"/>
  <c r="D28" i="2" s="1" a="1"/>
  <c r="D28" i="2" s="1"/>
  <c r="D27" i="2" l="1"/>
  <c r="F22" i="2"/>
  <c r="F21" i="2"/>
  <c r="G19" i="2"/>
  <c r="G23" i="2" s="1" a="1"/>
  <c r="G23" i="2" s="1"/>
  <c r="D29" i="2"/>
  <c r="D33" i="2" s="1" a="1"/>
  <c r="D33" i="2" s="1"/>
  <c r="C30" i="2"/>
  <c r="D40" i="2"/>
  <c r="C34" i="2"/>
  <c r="F16" i="2"/>
  <c r="G14" i="2"/>
  <c r="G18" i="2" s="1" a="1"/>
  <c r="G18" i="2" s="1"/>
  <c r="F17" i="2"/>
  <c r="E24" i="2"/>
  <c r="E28" i="2" s="1" a="1"/>
  <c r="E28" i="2" s="1"/>
  <c r="D26" i="2"/>
  <c r="G22" i="2" l="1"/>
  <c r="H14" i="2"/>
  <c r="H18" i="2" s="1" a="1"/>
  <c r="H18" i="2" s="1"/>
  <c r="E29" i="2"/>
  <c r="E33" i="2" s="1" a="1"/>
  <c r="E33" i="2" s="1"/>
  <c r="H19" i="2"/>
  <c r="H23" i="2" s="1" a="1"/>
  <c r="H23" i="2" s="1"/>
  <c r="G21" i="2"/>
  <c r="D31" i="2"/>
  <c r="D32" i="2"/>
  <c r="C39" i="2"/>
  <c r="D45" i="2"/>
  <c r="D34" i="2"/>
  <c r="D38" i="2" s="1" a="1"/>
  <c r="D38" i="2" s="1"/>
  <c r="C35" i="2"/>
  <c r="G16" i="2"/>
  <c r="G17" i="2"/>
  <c r="F24" i="2"/>
  <c r="F28" i="2" s="1" a="1"/>
  <c r="F28" i="2" s="1"/>
  <c r="E27" i="2"/>
  <c r="E26" i="2"/>
  <c r="I14" i="2" l="1"/>
  <c r="I18" i="2" s="1" a="1"/>
  <c r="I18" i="2" s="1"/>
  <c r="H16" i="2"/>
  <c r="H17" i="2"/>
  <c r="H21" i="2"/>
  <c r="E31" i="2"/>
  <c r="F29" i="2"/>
  <c r="F33" i="2" s="1" a="1"/>
  <c r="F33" i="2" s="1"/>
  <c r="E32" i="2"/>
  <c r="I19" i="2"/>
  <c r="I23" i="2" s="1" a="1"/>
  <c r="I23" i="2" s="1"/>
  <c r="H22" i="2"/>
  <c r="C40" i="2"/>
  <c r="D39" i="2"/>
  <c r="D43" i="2" s="1" a="1"/>
  <c r="D43" i="2" s="1"/>
  <c r="C44" i="2"/>
  <c r="D50" i="2"/>
  <c r="D36" i="2"/>
  <c r="D37" i="2"/>
  <c r="E34" i="2"/>
  <c r="E38" i="2" s="1" a="1"/>
  <c r="E38" i="2" s="1"/>
  <c r="G24" i="2"/>
  <c r="G28" i="2" s="1" a="1"/>
  <c r="G28" i="2" s="1"/>
  <c r="F27" i="2"/>
  <c r="F26" i="2"/>
  <c r="I16" i="2" l="1"/>
  <c r="J14" i="2"/>
  <c r="J18" i="2" s="1" a="1"/>
  <c r="J18" i="2" s="1"/>
  <c r="I17" i="2"/>
  <c r="I21" i="2"/>
  <c r="F31" i="2"/>
  <c r="J19" i="2"/>
  <c r="J23" i="2" s="1" a="1"/>
  <c r="J23" i="2" s="1"/>
  <c r="I22" i="2"/>
  <c r="G29" i="2"/>
  <c r="G33" i="2" s="1" a="1"/>
  <c r="G33" i="2" s="1"/>
  <c r="F32" i="2"/>
  <c r="C45" i="2"/>
  <c r="D44" i="2"/>
  <c r="D48" i="2" s="1" a="1"/>
  <c r="D48" i="2" s="1"/>
  <c r="F34" i="2"/>
  <c r="F38" i="2" s="1" a="1"/>
  <c r="F38" i="2" s="1"/>
  <c r="E36" i="2"/>
  <c r="E37" i="2"/>
  <c r="C49" i="2"/>
  <c r="D55" i="2"/>
  <c r="D41" i="2"/>
  <c r="D42" i="2"/>
  <c r="E39" i="2"/>
  <c r="E43" i="2" s="1" a="1"/>
  <c r="E43" i="2" s="1"/>
  <c r="H24" i="2"/>
  <c r="H28" i="2" s="1" a="1"/>
  <c r="H28" i="2" s="1"/>
  <c r="G27" i="2"/>
  <c r="G26" i="2"/>
  <c r="J17" i="2" l="1"/>
  <c r="J16" i="2"/>
  <c r="K14" i="2"/>
  <c r="K18" i="2" s="1" a="1"/>
  <c r="K18" i="2" s="1"/>
  <c r="J22" i="2"/>
  <c r="J21" i="2"/>
  <c r="K19" i="2"/>
  <c r="K23" i="2" s="1" a="1"/>
  <c r="K23" i="2" s="1"/>
  <c r="G32" i="2"/>
  <c r="G31" i="2"/>
  <c r="H29" i="2"/>
  <c r="H33" i="2" s="1" a="1"/>
  <c r="H33" i="2" s="1"/>
  <c r="G34" i="2"/>
  <c r="G38" i="2" s="1" a="1"/>
  <c r="G38" i="2" s="1"/>
  <c r="F36" i="2"/>
  <c r="F37" i="2"/>
  <c r="D47" i="2"/>
  <c r="D46" i="2"/>
  <c r="E44" i="2"/>
  <c r="E48" i="2" s="1" a="1"/>
  <c r="E48" i="2" s="1"/>
  <c r="D49" i="2"/>
  <c r="D53" i="2" s="1" a="1"/>
  <c r="D53" i="2" s="1"/>
  <c r="C50" i="2"/>
  <c r="E42" i="2"/>
  <c r="E41" i="2"/>
  <c r="F39" i="2"/>
  <c r="F43" i="2" s="1" a="1"/>
  <c r="F43" i="2" s="1"/>
  <c r="C54" i="2"/>
  <c r="D60" i="2"/>
  <c r="I24" i="2"/>
  <c r="I28" i="2" s="1" a="1"/>
  <c r="I28" i="2" s="1"/>
  <c r="H27" i="2"/>
  <c r="H26" i="2"/>
  <c r="K17" i="2" l="1"/>
  <c r="K16" i="2"/>
  <c r="L14" i="2"/>
  <c r="L18" i="2" s="1" a="1"/>
  <c r="L18" i="2" s="1"/>
  <c r="I29" i="2"/>
  <c r="I33" i="2" s="1" a="1"/>
  <c r="I33" i="2" s="1"/>
  <c r="K21" i="2"/>
  <c r="K22" i="2"/>
  <c r="H31" i="2"/>
  <c r="L19" i="2"/>
  <c r="L23" i="2" s="1" a="1"/>
  <c r="L23" i="2" s="1"/>
  <c r="H32" i="2"/>
  <c r="H34" i="2"/>
  <c r="H38" i="2" s="1" a="1"/>
  <c r="H38" i="2" s="1"/>
  <c r="G36" i="2"/>
  <c r="G37" i="2"/>
  <c r="F41" i="2"/>
  <c r="F42" i="2"/>
  <c r="G39" i="2"/>
  <c r="G43" i="2" s="1" a="1"/>
  <c r="G43" i="2" s="1"/>
  <c r="C55" i="2"/>
  <c r="D54" i="2"/>
  <c r="D58" i="2" s="1" a="1"/>
  <c r="D58" i="2" s="1"/>
  <c r="E46" i="2"/>
  <c r="E47" i="2"/>
  <c r="F44" i="2"/>
  <c r="F48" i="2" s="1" a="1"/>
  <c r="F48" i="2" s="1"/>
  <c r="C59" i="2"/>
  <c r="D65" i="2"/>
  <c r="D51" i="2"/>
  <c r="E49" i="2"/>
  <c r="E53" i="2" s="1" a="1"/>
  <c r="E53" i="2" s="1"/>
  <c r="D52" i="2"/>
  <c r="J24" i="2"/>
  <c r="J28" i="2" s="1" a="1"/>
  <c r="J28" i="2" s="1"/>
  <c r="I27" i="2"/>
  <c r="I26" i="2"/>
  <c r="L16" i="2" l="1"/>
  <c r="M14" i="2"/>
  <c r="M18" i="2" s="1" a="1"/>
  <c r="M18" i="2" s="1"/>
  <c r="L17" i="2"/>
  <c r="J29" i="2"/>
  <c r="J33" i="2" s="1" a="1"/>
  <c r="J33" i="2" s="1"/>
  <c r="L21" i="2"/>
  <c r="L22" i="2"/>
  <c r="M19" i="2"/>
  <c r="I32" i="2"/>
  <c r="I31" i="2"/>
  <c r="E51" i="2"/>
  <c r="E52" i="2"/>
  <c r="F49" i="2"/>
  <c r="F53" i="2" s="1" a="1"/>
  <c r="F53" i="2" s="1"/>
  <c r="I34" i="2"/>
  <c r="I38" i="2" s="1" a="1"/>
  <c r="I38" i="2" s="1"/>
  <c r="H37" i="2"/>
  <c r="H36" i="2"/>
  <c r="E54" i="2"/>
  <c r="E58" i="2" s="1" a="1"/>
  <c r="E58" i="2" s="1"/>
  <c r="D56" i="2"/>
  <c r="D57" i="2"/>
  <c r="G44" i="2"/>
  <c r="G48" i="2" s="1" a="1"/>
  <c r="G48" i="2" s="1"/>
  <c r="F46" i="2"/>
  <c r="F47" i="2"/>
  <c r="D59" i="2"/>
  <c r="D63" i="2" s="1" a="1"/>
  <c r="D63" i="2" s="1"/>
  <c r="C60" i="2"/>
  <c r="C64" i="2"/>
  <c r="D70" i="2"/>
  <c r="C69" i="2" s="1"/>
  <c r="G42" i="2"/>
  <c r="H39" i="2"/>
  <c r="H43" i="2" s="1" a="1"/>
  <c r="H43" i="2" s="1"/>
  <c r="G41" i="2"/>
  <c r="K24" i="2"/>
  <c r="K28" i="2" s="1" a="1"/>
  <c r="K28" i="2" s="1"/>
  <c r="J27" i="2"/>
  <c r="J26" i="2"/>
  <c r="N14" i="2" l="1"/>
  <c r="N18" i="2" s="1" a="1"/>
  <c r="N18" i="2" s="1"/>
  <c r="M16" i="2"/>
  <c r="M17" i="2"/>
  <c r="J31" i="2"/>
  <c r="J32" i="2"/>
  <c r="K29" i="2"/>
  <c r="K33" i="2" s="1" a="1"/>
  <c r="K33" i="2" s="1"/>
  <c r="N19" i="2"/>
  <c r="N23" i="2" s="1" a="1"/>
  <c r="N23" i="2" s="1"/>
  <c r="M23" i="2" a="1"/>
  <c r="M23" i="2" s="1"/>
  <c r="M22" i="2"/>
  <c r="M21" i="2"/>
  <c r="F51" i="2"/>
  <c r="F52" i="2"/>
  <c r="G49" i="2"/>
  <c r="G53" i="2" s="1" a="1"/>
  <c r="G53" i="2" s="1"/>
  <c r="F54" i="2"/>
  <c r="F58" i="2" s="1" a="1"/>
  <c r="F58" i="2" s="1"/>
  <c r="E56" i="2"/>
  <c r="E57" i="2"/>
  <c r="I39" i="2"/>
  <c r="I43" i="2" s="1" a="1"/>
  <c r="I43" i="2" s="1"/>
  <c r="H42" i="2"/>
  <c r="H41" i="2"/>
  <c r="G47" i="2"/>
  <c r="H44" i="2"/>
  <c r="H48" i="2" s="1" a="1"/>
  <c r="H48" i="2" s="1"/>
  <c r="G46" i="2"/>
  <c r="J34" i="2"/>
  <c r="J38" i="2" s="1" a="1"/>
  <c r="J38" i="2" s="1"/>
  <c r="I37" i="2"/>
  <c r="I36" i="2"/>
  <c r="D62" i="2"/>
  <c r="D61" i="2"/>
  <c r="E59" i="2"/>
  <c r="E63" i="2" s="1" a="1"/>
  <c r="E63" i="2" s="1"/>
  <c r="C65" i="2"/>
  <c r="D64" i="2"/>
  <c r="D68" i="2" s="1" a="1"/>
  <c r="D68" i="2" s="1"/>
  <c r="C70" i="2"/>
  <c r="D69" i="2"/>
  <c r="D73" i="2" s="1" a="1"/>
  <c r="D73" i="2" s="1"/>
  <c r="L24" i="2"/>
  <c r="L28" i="2" s="1" a="1"/>
  <c r="L28" i="2" s="1"/>
  <c r="K27" i="2"/>
  <c r="K26" i="2"/>
  <c r="O14" i="2" l="1"/>
  <c r="O18" i="2" s="1" a="1"/>
  <c r="O18" i="2" s="1"/>
  <c r="N17" i="2"/>
  <c r="N16" i="2"/>
  <c r="L29" i="2"/>
  <c r="L33" i="2" s="1" a="1"/>
  <c r="L33" i="2" s="1"/>
  <c r="K32" i="2"/>
  <c r="K31" i="2"/>
  <c r="N21" i="2"/>
  <c r="O19" i="2"/>
  <c r="O23" i="2" s="1" a="1"/>
  <c r="O23" i="2" s="1"/>
  <c r="N22" i="2"/>
  <c r="G54" i="2"/>
  <c r="G58" i="2" s="1" a="1"/>
  <c r="G58" i="2" s="1"/>
  <c r="F57" i="2"/>
  <c r="F56" i="2"/>
  <c r="H46" i="2"/>
  <c r="H47" i="2"/>
  <c r="I44" i="2"/>
  <c r="I48" i="2" s="1" a="1"/>
  <c r="I48" i="2" s="1"/>
  <c r="E62" i="2"/>
  <c r="E61" i="2"/>
  <c r="F59" i="2"/>
  <c r="F63" i="2" s="1" a="1"/>
  <c r="F63" i="2" s="1"/>
  <c r="K34" i="2"/>
  <c r="K38" i="2" s="1" a="1"/>
  <c r="K38" i="2" s="1"/>
  <c r="J36" i="2"/>
  <c r="J37" i="2"/>
  <c r="J39" i="2"/>
  <c r="J43" i="2" s="1" a="1"/>
  <c r="J43" i="2" s="1"/>
  <c r="I42" i="2"/>
  <c r="I41" i="2"/>
  <c r="D66" i="2"/>
  <c r="E64" i="2"/>
  <c r="E68" i="2" s="1" a="1"/>
  <c r="E68" i="2" s="1"/>
  <c r="D67" i="2"/>
  <c r="E69" i="2"/>
  <c r="E73" i="2" s="1" a="1"/>
  <c r="E73" i="2" s="1"/>
  <c r="D71" i="2"/>
  <c r="D72" i="2"/>
  <c r="G52" i="2"/>
  <c r="G51" i="2"/>
  <c r="H49" i="2"/>
  <c r="H53" i="2" s="1" a="1"/>
  <c r="H53" i="2" s="1"/>
  <c r="O16" i="2"/>
  <c r="O17" i="2"/>
  <c r="M24" i="2"/>
  <c r="M28" i="2" s="1" a="1"/>
  <c r="M28" i="2" s="1"/>
  <c r="L27" i="2"/>
  <c r="L26" i="2"/>
  <c r="P14" i="2" l="1"/>
  <c r="P18" i="2" s="1" a="1"/>
  <c r="P18" i="2" s="1"/>
  <c r="L31" i="2"/>
  <c r="L32" i="2"/>
  <c r="M29" i="2"/>
  <c r="M33" i="2" s="1" a="1"/>
  <c r="M33" i="2" s="1"/>
  <c r="O21" i="2"/>
  <c r="P19" i="2"/>
  <c r="P23" i="2" s="1" a="1"/>
  <c r="P23" i="2" s="1"/>
  <c r="O22" i="2"/>
  <c r="G56" i="2"/>
  <c r="G57" i="2"/>
  <c r="H54" i="2"/>
  <c r="H58" i="2" s="1" a="1"/>
  <c r="H58" i="2" s="1"/>
  <c r="F64" i="2"/>
  <c r="F68" i="2" s="1" a="1"/>
  <c r="F68" i="2" s="1"/>
  <c r="E66" i="2"/>
  <c r="E67" i="2"/>
  <c r="G59" i="2"/>
  <c r="G63" i="2" s="1" a="1"/>
  <c r="G63" i="2" s="1"/>
  <c r="F61" i="2"/>
  <c r="F62" i="2"/>
  <c r="H51" i="2"/>
  <c r="H52" i="2"/>
  <c r="I49" i="2"/>
  <c r="I53" i="2" s="1" a="1"/>
  <c r="I53" i="2" s="1"/>
  <c r="E72" i="2"/>
  <c r="E71" i="2"/>
  <c r="F69" i="2"/>
  <c r="F73" i="2" s="1" a="1"/>
  <c r="F73" i="2" s="1"/>
  <c r="K39" i="2"/>
  <c r="K43" i="2" s="1" a="1"/>
  <c r="K43" i="2" s="1"/>
  <c r="J41" i="2"/>
  <c r="J42" i="2"/>
  <c r="L34" i="2"/>
  <c r="L38" i="2" s="1" a="1"/>
  <c r="L38" i="2" s="1"/>
  <c r="K36" i="2"/>
  <c r="K37" i="2"/>
  <c r="I47" i="2"/>
  <c r="I46" i="2"/>
  <c r="J44" i="2"/>
  <c r="J48" i="2" s="1" a="1"/>
  <c r="J48" i="2" s="1"/>
  <c r="N24" i="2"/>
  <c r="N28" i="2" s="1" a="1"/>
  <c r="N28" i="2" s="1"/>
  <c r="M27" i="2"/>
  <c r="P16" i="2"/>
  <c r="P17" i="2"/>
  <c r="M26" i="2"/>
  <c r="Q14" i="2" l="1"/>
  <c r="Q18" i="2" s="1" a="1"/>
  <c r="Q18" i="2" s="1"/>
  <c r="M31" i="2"/>
  <c r="M32" i="2"/>
  <c r="N29" i="2"/>
  <c r="N33" i="2" s="1" a="1"/>
  <c r="N33" i="2" s="1"/>
  <c r="P21" i="2"/>
  <c r="Q19" i="2"/>
  <c r="Q22" i="2" s="1"/>
  <c r="P22" i="2"/>
  <c r="G62" i="2"/>
  <c r="G61" i="2"/>
  <c r="H59" i="2"/>
  <c r="H63" i="2" s="1" a="1"/>
  <c r="H63" i="2" s="1"/>
  <c r="H56" i="2"/>
  <c r="H57" i="2"/>
  <c r="I54" i="2"/>
  <c r="I58" i="2" s="1" a="1"/>
  <c r="I58" i="2" s="1"/>
  <c r="G64" i="2"/>
  <c r="G68" i="2" s="1" a="1"/>
  <c r="G68" i="2" s="1"/>
  <c r="F66" i="2"/>
  <c r="F67" i="2"/>
  <c r="K44" i="2"/>
  <c r="K48" i="2" s="1" a="1"/>
  <c r="K48" i="2" s="1"/>
  <c r="J47" i="2"/>
  <c r="J46" i="2"/>
  <c r="G69" i="2"/>
  <c r="G73" i="2" s="1" a="1"/>
  <c r="G73" i="2" s="1"/>
  <c r="F71" i="2"/>
  <c r="F72" i="2"/>
  <c r="M34" i="2"/>
  <c r="M38" i="2" s="1" a="1"/>
  <c r="M38" i="2" s="1"/>
  <c r="L36" i="2"/>
  <c r="L37" i="2"/>
  <c r="K42" i="2"/>
  <c r="K41" i="2"/>
  <c r="L39" i="2"/>
  <c r="L43" i="2" s="1" a="1"/>
  <c r="L43" i="2" s="1"/>
  <c r="J49" i="2"/>
  <c r="J53" i="2" s="1" a="1"/>
  <c r="J53" i="2" s="1"/>
  <c r="I51" i="2"/>
  <c r="I52" i="2"/>
  <c r="O24" i="2"/>
  <c r="O28" i="2" s="1" a="1"/>
  <c r="O28" i="2" s="1"/>
  <c r="N27" i="2"/>
  <c r="N26" i="2"/>
  <c r="R14" i="2" l="1"/>
  <c r="R18" i="2" s="1" a="1"/>
  <c r="R18" i="2" s="1"/>
  <c r="Q16" i="2"/>
  <c r="Q17" i="2"/>
  <c r="N31" i="2"/>
  <c r="O29" i="2"/>
  <c r="O33" i="2" s="1" a="1"/>
  <c r="O33" i="2" s="1"/>
  <c r="N32" i="2"/>
  <c r="Q21" i="2"/>
  <c r="Q23" i="2" a="1"/>
  <c r="Q23" i="2" s="1"/>
  <c r="R19" i="2"/>
  <c r="N34" i="2"/>
  <c r="N38" i="2" s="1" a="1"/>
  <c r="N38" i="2" s="1"/>
  <c r="M36" i="2"/>
  <c r="M37" i="2"/>
  <c r="J51" i="2"/>
  <c r="J52" i="2"/>
  <c r="K49" i="2"/>
  <c r="K53" i="2" s="1" a="1"/>
  <c r="K53" i="2" s="1"/>
  <c r="K46" i="2"/>
  <c r="K47" i="2"/>
  <c r="L44" i="2"/>
  <c r="L48" i="2" s="1" a="1"/>
  <c r="L48" i="2" s="1"/>
  <c r="H61" i="2"/>
  <c r="H62" i="2"/>
  <c r="I59" i="2"/>
  <c r="I63" i="2" s="1" a="1"/>
  <c r="I63" i="2" s="1"/>
  <c r="G67" i="2"/>
  <c r="G66" i="2"/>
  <c r="H64" i="2"/>
  <c r="H68" i="2" s="1" a="1"/>
  <c r="H68" i="2" s="1"/>
  <c r="H69" i="2"/>
  <c r="H73" i="2" s="1" a="1"/>
  <c r="H73" i="2" s="1"/>
  <c r="G72" i="2"/>
  <c r="G71" i="2"/>
  <c r="M39" i="2"/>
  <c r="M43" i="2" s="1" a="1"/>
  <c r="M43" i="2" s="1"/>
  <c r="L42" i="2"/>
  <c r="L41" i="2"/>
  <c r="J54" i="2"/>
  <c r="J58" i="2" s="1" a="1"/>
  <c r="J58" i="2" s="1"/>
  <c r="I56" i="2"/>
  <c r="I57" i="2"/>
  <c r="P24" i="2"/>
  <c r="P28" i="2" s="1" a="1"/>
  <c r="P28" i="2" s="1"/>
  <c r="O27" i="2"/>
  <c r="O26" i="2"/>
  <c r="S14" i="2" l="1"/>
  <c r="S18" i="2" s="1" a="1"/>
  <c r="S18" i="2" s="1"/>
  <c r="R16" i="2"/>
  <c r="R17" i="2"/>
  <c r="O32" i="2"/>
  <c r="P29" i="2"/>
  <c r="P33" i="2" s="1" a="1"/>
  <c r="P33" i="2" s="1"/>
  <c r="O31" i="2"/>
  <c r="R23" i="2" a="1"/>
  <c r="R23" i="2" s="1"/>
  <c r="R22" i="2"/>
  <c r="S19" i="2"/>
  <c r="R21" i="2"/>
  <c r="H67" i="2"/>
  <c r="H66" i="2"/>
  <c r="I64" i="2"/>
  <c r="I68" i="2" s="1" a="1"/>
  <c r="I68" i="2" s="1"/>
  <c r="M44" i="2"/>
  <c r="M48" i="2" s="1" a="1"/>
  <c r="M48" i="2" s="1"/>
  <c r="L47" i="2"/>
  <c r="L46" i="2"/>
  <c r="J57" i="2"/>
  <c r="J56" i="2"/>
  <c r="K54" i="2"/>
  <c r="K58" i="2" s="1" a="1"/>
  <c r="K58" i="2" s="1"/>
  <c r="M42" i="2"/>
  <c r="M41" i="2"/>
  <c r="N39" i="2"/>
  <c r="N43" i="2" s="1" a="1"/>
  <c r="N43" i="2" s="1"/>
  <c r="H71" i="2"/>
  <c r="H72" i="2"/>
  <c r="I69" i="2"/>
  <c r="I73" i="2" s="1" a="1"/>
  <c r="I73" i="2" s="1"/>
  <c r="O34" i="2"/>
  <c r="O38" i="2" s="1" a="1"/>
  <c r="O38" i="2" s="1"/>
  <c r="N37" i="2"/>
  <c r="N36" i="2"/>
  <c r="I61" i="2"/>
  <c r="I62" i="2"/>
  <c r="J59" i="2"/>
  <c r="J63" i="2" s="1" a="1"/>
  <c r="J63" i="2" s="1"/>
  <c r="K52" i="2"/>
  <c r="K51" i="2"/>
  <c r="L49" i="2"/>
  <c r="L53" i="2" s="1" a="1"/>
  <c r="L53" i="2" s="1"/>
  <c r="Q24" i="2"/>
  <c r="Q28" i="2" s="1" a="1"/>
  <c r="Q28" i="2" s="1"/>
  <c r="P27" i="2"/>
  <c r="P26" i="2"/>
  <c r="S17" i="2" l="1"/>
  <c r="T14" i="2"/>
  <c r="T18" i="2" s="1" a="1"/>
  <c r="T18" i="2" s="1"/>
  <c r="S16" i="2"/>
  <c r="Q29" i="2"/>
  <c r="Q33" i="2" s="1" a="1"/>
  <c r="Q33" i="2" s="1"/>
  <c r="P32" i="2"/>
  <c r="P31" i="2"/>
  <c r="S23" i="2" a="1"/>
  <c r="S23" i="2" s="1"/>
  <c r="T19" i="2"/>
  <c r="S21" i="2"/>
  <c r="S22" i="2"/>
  <c r="P34" i="2"/>
  <c r="P38" i="2" s="1" a="1"/>
  <c r="P38" i="2" s="1"/>
  <c r="O36" i="2"/>
  <c r="O37" i="2"/>
  <c r="L52" i="2"/>
  <c r="L51" i="2"/>
  <c r="M49" i="2"/>
  <c r="M53" i="2" s="1" a="1"/>
  <c r="M53" i="2" s="1"/>
  <c r="N42" i="2"/>
  <c r="N41" i="2"/>
  <c r="O39" i="2"/>
  <c r="O43" i="2" s="1" a="1"/>
  <c r="O43" i="2" s="1"/>
  <c r="K56" i="2"/>
  <c r="L54" i="2"/>
  <c r="L58" i="2" s="1" a="1"/>
  <c r="L58" i="2" s="1"/>
  <c r="K57" i="2"/>
  <c r="I66" i="2"/>
  <c r="I67" i="2"/>
  <c r="J64" i="2"/>
  <c r="J68" i="2" s="1" a="1"/>
  <c r="J68" i="2" s="1"/>
  <c r="M47" i="2"/>
  <c r="M46" i="2"/>
  <c r="N44" i="2"/>
  <c r="N48" i="2" s="1" a="1"/>
  <c r="N48" i="2" s="1"/>
  <c r="J62" i="2"/>
  <c r="K59" i="2"/>
  <c r="K63" i="2" s="1" a="1"/>
  <c r="K63" i="2" s="1"/>
  <c r="J61" i="2"/>
  <c r="J69" i="2"/>
  <c r="J73" i="2" s="1" a="1"/>
  <c r="J73" i="2" s="1"/>
  <c r="I71" i="2"/>
  <c r="I72" i="2"/>
  <c r="R24" i="2"/>
  <c r="R28" i="2" s="1" a="1"/>
  <c r="R28" i="2" s="1"/>
  <c r="Q27" i="2"/>
  <c r="T16" i="2"/>
  <c r="T17" i="2"/>
  <c r="Q26" i="2"/>
  <c r="U14" i="2"/>
  <c r="U18" i="2" s="1" a="1"/>
  <c r="U18" i="2" s="1"/>
  <c r="Q32" i="2" l="1"/>
  <c r="Q31" i="2"/>
  <c r="R29" i="2"/>
  <c r="R33" i="2" s="1" a="1"/>
  <c r="R33" i="2" s="1"/>
  <c r="T23" i="2" a="1"/>
  <c r="T23" i="2" s="1"/>
  <c r="U19" i="2"/>
  <c r="T22" i="2"/>
  <c r="T21" i="2"/>
  <c r="Q34" i="2"/>
  <c r="Q38" i="2" s="1" a="1"/>
  <c r="Q38" i="2" s="1"/>
  <c r="P36" i="2"/>
  <c r="P37" i="2"/>
  <c r="J72" i="2"/>
  <c r="J71" i="2"/>
  <c r="K69" i="2"/>
  <c r="K73" i="2" s="1" a="1"/>
  <c r="K73" i="2" s="1"/>
  <c r="N47" i="2"/>
  <c r="N46" i="2"/>
  <c r="O44" i="2"/>
  <c r="O48" i="2" s="1" a="1"/>
  <c r="O48" i="2" s="1"/>
  <c r="J67" i="2"/>
  <c r="K64" i="2"/>
  <c r="K68" i="2" s="1" a="1"/>
  <c r="K68" i="2" s="1"/>
  <c r="J66" i="2"/>
  <c r="O41" i="2"/>
  <c r="O42" i="2"/>
  <c r="P39" i="2"/>
  <c r="P43" i="2" s="1" a="1"/>
  <c r="P43" i="2" s="1"/>
  <c r="K62" i="2"/>
  <c r="L59" i="2"/>
  <c r="L63" i="2" s="1" a="1"/>
  <c r="L63" i="2" s="1"/>
  <c r="K61" i="2"/>
  <c r="M54" i="2"/>
  <c r="M58" i="2" s="1" a="1"/>
  <c r="M58" i="2" s="1"/>
  <c r="L57" i="2"/>
  <c r="L56" i="2"/>
  <c r="M52" i="2"/>
  <c r="M51" i="2"/>
  <c r="N49" i="2"/>
  <c r="N53" i="2" s="1" a="1"/>
  <c r="N53" i="2" s="1"/>
  <c r="S24" i="2"/>
  <c r="S28" i="2" s="1" a="1"/>
  <c r="S28" i="2" s="1"/>
  <c r="R27" i="2"/>
  <c r="U16" i="2"/>
  <c r="U17" i="2"/>
  <c r="R26" i="2"/>
  <c r="V14" i="2"/>
  <c r="V18" i="2" s="1" a="1"/>
  <c r="V18" i="2" s="1"/>
  <c r="R31" i="2" l="1"/>
  <c r="S29" i="2"/>
  <c r="S33" i="2" s="1" a="1"/>
  <c r="S33" i="2" s="1"/>
  <c r="R32" i="2"/>
  <c r="U23" i="2" a="1"/>
  <c r="U23" i="2" s="1"/>
  <c r="U22" i="2"/>
  <c r="U21" i="2"/>
  <c r="V19" i="2"/>
  <c r="L61" i="2"/>
  <c r="L62" i="2"/>
  <c r="M59" i="2"/>
  <c r="M63" i="2" s="1" a="1"/>
  <c r="M63" i="2" s="1"/>
  <c r="O47" i="2"/>
  <c r="P44" i="2"/>
  <c r="P48" i="2" s="1" a="1"/>
  <c r="P48" i="2" s="1"/>
  <c r="O46" i="2"/>
  <c r="R34" i="2"/>
  <c r="R38" i="2" s="1" a="1"/>
  <c r="R38" i="2" s="1"/>
  <c r="Q36" i="2"/>
  <c r="Q37" i="2"/>
  <c r="N51" i="2"/>
  <c r="N52" i="2"/>
  <c r="O49" i="2"/>
  <c r="O53" i="2" s="1" a="1"/>
  <c r="O53" i="2" s="1"/>
  <c r="P42" i="2"/>
  <c r="P41" i="2"/>
  <c r="Q39" i="2"/>
  <c r="Q43" i="2" s="1" a="1"/>
  <c r="Q43" i="2" s="1"/>
  <c r="M56" i="2"/>
  <c r="M57" i="2"/>
  <c r="N54" i="2"/>
  <c r="N58" i="2" s="1" a="1"/>
  <c r="N58" i="2" s="1"/>
  <c r="K66" i="2"/>
  <c r="L64" i="2"/>
  <c r="L68" i="2" s="1" a="1"/>
  <c r="L68" i="2" s="1"/>
  <c r="K67" i="2"/>
  <c r="K72" i="2"/>
  <c r="K71" i="2"/>
  <c r="L69" i="2"/>
  <c r="L73" i="2" s="1" a="1"/>
  <c r="L73" i="2" s="1"/>
  <c r="T24" i="2"/>
  <c r="T28" i="2" s="1" a="1"/>
  <c r="T28" i="2" s="1"/>
  <c r="S27" i="2"/>
  <c r="V16" i="2"/>
  <c r="V17" i="2"/>
  <c r="S26" i="2"/>
  <c r="W14" i="2"/>
  <c r="W18" i="2" s="1" a="1"/>
  <c r="W18" i="2" s="1"/>
  <c r="S32" i="2" l="1"/>
  <c r="S31" i="2"/>
  <c r="T29" i="2"/>
  <c r="T33" i="2" s="1" a="1"/>
  <c r="T33" i="2" s="1"/>
  <c r="V23" i="2" a="1"/>
  <c r="V23" i="2" s="1"/>
  <c r="V22" i="2"/>
  <c r="V21" i="2"/>
  <c r="W19" i="2"/>
  <c r="S34" i="2"/>
  <c r="S38" i="2" s="1" a="1"/>
  <c r="S38" i="2" s="1"/>
  <c r="R36" i="2"/>
  <c r="R37" i="2"/>
  <c r="L71" i="2"/>
  <c r="L72" i="2"/>
  <c r="M69" i="2"/>
  <c r="M73" i="2" s="1" a="1"/>
  <c r="M73" i="2" s="1"/>
  <c r="N57" i="2"/>
  <c r="N56" i="2"/>
  <c r="O54" i="2"/>
  <c r="O58" i="2" s="1" a="1"/>
  <c r="O58" i="2" s="1"/>
  <c r="R39" i="2"/>
  <c r="R43" i="2" s="1" a="1"/>
  <c r="R43" i="2" s="1"/>
  <c r="Q41" i="2"/>
  <c r="Q42" i="2"/>
  <c r="N59" i="2"/>
  <c r="N63" i="2" s="1" a="1"/>
  <c r="N63" i="2" s="1"/>
  <c r="M62" i="2"/>
  <c r="M61" i="2"/>
  <c r="L67" i="2"/>
  <c r="M64" i="2"/>
  <c r="M68" i="2" s="1" a="1"/>
  <c r="M68" i="2" s="1"/>
  <c r="L66" i="2"/>
  <c r="P46" i="2"/>
  <c r="Q44" i="2"/>
  <c r="Q48" i="2" s="1" a="1"/>
  <c r="Q48" i="2" s="1"/>
  <c r="P47" i="2"/>
  <c r="P49" i="2"/>
  <c r="P53" i="2" s="1" a="1"/>
  <c r="P53" i="2" s="1"/>
  <c r="O51" i="2"/>
  <c r="O52" i="2"/>
  <c r="W16" i="2"/>
  <c r="W17" i="2"/>
  <c r="U24" i="2"/>
  <c r="U28" i="2" s="1" a="1"/>
  <c r="U28" i="2" s="1"/>
  <c r="T27" i="2"/>
  <c r="T26" i="2"/>
  <c r="X14" i="2"/>
  <c r="X18" i="2" s="1" a="1"/>
  <c r="X18" i="2" s="1"/>
  <c r="T31" i="2" l="1"/>
  <c r="U29" i="2"/>
  <c r="U33" i="2" s="1" a="1"/>
  <c r="U33" i="2" s="1"/>
  <c r="T32" i="2"/>
  <c r="W23" i="2" a="1"/>
  <c r="W23" i="2" s="1"/>
  <c r="W22" i="2"/>
  <c r="W21" i="2"/>
  <c r="X19" i="2"/>
  <c r="N62" i="2"/>
  <c r="N61" i="2"/>
  <c r="O59" i="2"/>
  <c r="O63" i="2" s="1" a="1"/>
  <c r="O63" i="2" s="1"/>
  <c r="T34" i="2"/>
  <c r="T38" i="2" s="1" a="1"/>
  <c r="T38" i="2" s="1"/>
  <c r="S36" i="2"/>
  <c r="S37" i="2"/>
  <c r="Q49" i="2"/>
  <c r="Q53" i="2" s="1" a="1"/>
  <c r="Q53" i="2" s="1"/>
  <c r="P51" i="2"/>
  <c r="P52" i="2"/>
  <c r="M66" i="2"/>
  <c r="M67" i="2"/>
  <c r="N64" i="2"/>
  <c r="N68" i="2" s="1" a="1"/>
  <c r="N68" i="2" s="1"/>
  <c r="O57" i="2"/>
  <c r="O56" i="2"/>
  <c r="P54" i="2"/>
  <c r="P58" i="2" s="1" a="1"/>
  <c r="P58" i="2" s="1"/>
  <c r="R41" i="2"/>
  <c r="R42" i="2"/>
  <c r="S39" i="2"/>
  <c r="S43" i="2" s="1" a="1"/>
  <c r="S43" i="2" s="1"/>
  <c r="Q47" i="2"/>
  <c r="Q46" i="2"/>
  <c r="R44" i="2"/>
  <c r="R48" i="2" s="1" a="1"/>
  <c r="R48" i="2" s="1"/>
  <c r="N69" i="2"/>
  <c r="N73" i="2" s="1" a="1"/>
  <c r="N73" i="2" s="1"/>
  <c r="M72" i="2"/>
  <c r="M71" i="2"/>
  <c r="V24" i="2"/>
  <c r="V28" i="2" s="1" a="1"/>
  <c r="V28" i="2" s="1"/>
  <c r="U27" i="2"/>
  <c r="X16" i="2"/>
  <c r="X17" i="2"/>
  <c r="U26" i="2"/>
  <c r="Y14" i="2"/>
  <c r="Y18" i="2" s="1" a="1"/>
  <c r="Y18" i="2" s="1"/>
  <c r="U32" i="2" l="1"/>
  <c r="U31" i="2"/>
  <c r="V29" i="2"/>
  <c r="V33" i="2" s="1" a="1"/>
  <c r="V33" i="2" s="1"/>
  <c r="X23" i="2" a="1"/>
  <c r="X23" i="2" s="1"/>
  <c r="Y19" i="2"/>
  <c r="X22" i="2"/>
  <c r="X21" i="2"/>
  <c r="Q51" i="2"/>
  <c r="Q52" i="2"/>
  <c r="R49" i="2"/>
  <c r="R53" i="2" s="1" a="1"/>
  <c r="R53" i="2" s="1"/>
  <c r="S41" i="2"/>
  <c r="S42" i="2"/>
  <c r="T39" i="2"/>
  <c r="T43" i="2" s="1" a="1"/>
  <c r="T43" i="2" s="1"/>
  <c r="P56" i="2"/>
  <c r="P57" i="2"/>
  <c r="Q54" i="2"/>
  <c r="Q58" i="2" s="1" a="1"/>
  <c r="Q58" i="2" s="1"/>
  <c r="O61" i="2"/>
  <c r="P59" i="2"/>
  <c r="P63" i="2" s="1" a="1"/>
  <c r="P63" i="2" s="1"/>
  <c r="O62" i="2"/>
  <c r="U34" i="2"/>
  <c r="U38" i="2" s="1" a="1"/>
  <c r="U38" i="2" s="1"/>
  <c r="T36" i="2"/>
  <c r="T37" i="2"/>
  <c r="N72" i="2"/>
  <c r="O69" i="2"/>
  <c r="O73" i="2" s="1" a="1"/>
  <c r="O73" i="2" s="1"/>
  <c r="N71" i="2"/>
  <c r="R47" i="2"/>
  <c r="R46" i="2"/>
  <c r="S44" i="2"/>
  <c r="S48" i="2" s="1" a="1"/>
  <c r="S48" i="2" s="1"/>
  <c r="N66" i="2"/>
  <c r="O64" i="2"/>
  <c r="O68" i="2" s="1" a="1"/>
  <c r="O68" i="2" s="1"/>
  <c r="N67" i="2"/>
  <c r="Y17" i="2"/>
  <c r="Y16" i="2"/>
  <c r="W24" i="2"/>
  <c r="W28" i="2" s="1" a="1"/>
  <c r="W28" i="2" s="1"/>
  <c r="V27" i="2"/>
  <c r="V26" i="2"/>
  <c r="Z14" i="2"/>
  <c r="Z18" i="2" s="1" a="1"/>
  <c r="Z18" i="2" s="1"/>
  <c r="V32" i="2" l="1"/>
  <c r="V31" i="2"/>
  <c r="W29" i="2"/>
  <c r="W33" i="2" s="1" a="1"/>
  <c r="W33" i="2" s="1"/>
  <c r="Y23" i="2" a="1"/>
  <c r="Y23" i="2" s="1"/>
  <c r="Z19" i="2"/>
  <c r="Y22" i="2"/>
  <c r="Y21" i="2"/>
  <c r="O66" i="2"/>
  <c r="O67" i="2"/>
  <c r="P64" i="2"/>
  <c r="P68" i="2" s="1" a="1"/>
  <c r="P68" i="2" s="1"/>
  <c r="P69" i="2"/>
  <c r="P73" i="2" s="1" a="1"/>
  <c r="P73" i="2" s="1"/>
  <c r="O72" i="2"/>
  <c r="O71" i="2"/>
  <c r="R54" i="2"/>
  <c r="R58" i="2" s="1" a="1"/>
  <c r="R58" i="2" s="1"/>
  <c r="Q56" i="2"/>
  <c r="Q57" i="2"/>
  <c r="R52" i="2"/>
  <c r="R51" i="2"/>
  <c r="S49" i="2"/>
  <c r="S53" i="2" s="1" a="1"/>
  <c r="S53" i="2" s="1"/>
  <c r="V34" i="2"/>
  <c r="V38" i="2" s="1" a="1"/>
  <c r="V38" i="2" s="1"/>
  <c r="U36" i="2"/>
  <c r="U37" i="2"/>
  <c r="P61" i="2"/>
  <c r="P62" i="2"/>
  <c r="Q59" i="2"/>
  <c r="Q63" i="2" s="1" a="1"/>
  <c r="Q63" i="2" s="1"/>
  <c r="S46" i="2"/>
  <c r="S47" i="2"/>
  <c r="T44" i="2"/>
  <c r="T48" i="2" s="1" a="1"/>
  <c r="T48" i="2" s="1"/>
  <c r="T42" i="2"/>
  <c r="T41" i="2"/>
  <c r="U39" i="2"/>
  <c r="U43" i="2" s="1" a="1"/>
  <c r="U43" i="2" s="1"/>
  <c r="X24" i="2"/>
  <c r="X28" i="2" s="1" a="1"/>
  <c r="X28" i="2" s="1"/>
  <c r="W27" i="2"/>
  <c r="Z17" i="2"/>
  <c r="Z16" i="2"/>
  <c r="W26" i="2"/>
  <c r="AA14" i="2"/>
  <c r="AA18" i="2" s="1" a="1"/>
  <c r="AA18" i="2" s="1"/>
  <c r="W32" i="2" l="1"/>
  <c r="W31" i="2"/>
  <c r="X29" i="2"/>
  <c r="X33" i="2" s="1" a="1"/>
  <c r="X33" i="2" s="1"/>
  <c r="Z23" i="2" a="1"/>
  <c r="Z23" i="2" s="1"/>
  <c r="Z22" i="2"/>
  <c r="AA19" i="2"/>
  <c r="Z21" i="2"/>
  <c r="V39" i="2"/>
  <c r="V43" i="2" s="1" a="1"/>
  <c r="V43" i="2" s="1"/>
  <c r="U41" i="2"/>
  <c r="U42" i="2"/>
  <c r="Q62" i="2"/>
  <c r="Q61" i="2"/>
  <c r="R59" i="2"/>
  <c r="R63" i="2" s="1" a="1"/>
  <c r="R63" i="2" s="1"/>
  <c r="S52" i="2"/>
  <c r="S51" i="2"/>
  <c r="T49" i="2"/>
  <c r="T53" i="2" s="1" a="1"/>
  <c r="T53" i="2" s="1"/>
  <c r="W34" i="2"/>
  <c r="W38" i="2" s="1" a="1"/>
  <c r="W38" i="2" s="1"/>
  <c r="V36" i="2"/>
  <c r="V37" i="2"/>
  <c r="S54" i="2"/>
  <c r="S58" i="2" s="1" a="1"/>
  <c r="S58" i="2" s="1"/>
  <c r="R56" i="2"/>
  <c r="R57" i="2"/>
  <c r="P71" i="2"/>
  <c r="Q69" i="2"/>
  <c r="Q73" i="2" s="1" a="1"/>
  <c r="Q73" i="2" s="1"/>
  <c r="P72" i="2"/>
  <c r="P67" i="2"/>
  <c r="P66" i="2"/>
  <c r="Q64" i="2"/>
  <c r="Q68" i="2" s="1" a="1"/>
  <c r="Q68" i="2" s="1"/>
  <c r="T46" i="2"/>
  <c r="T47" i="2"/>
  <c r="U44" i="2"/>
  <c r="U48" i="2" s="1" a="1"/>
  <c r="U48" i="2" s="1"/>
  <c r="Y24" i="2"/>
  <c r="Y28" i="2" s="1" a="1"/>
  <c r="Y28" i="2" s="1"/>
  <c r="X27" i="2"/>
  <c r="AA16" i="2"/>
  <c r="AA17" i="2"/>
  <c r="X26" i="2"/>
  <c r="AB14" i="2"/>
  <c r="AB18" i="2" s="1" a="1"/>
  <c r="AB18" i="2" s="1"/>
  <c r="X31" i="2" l="1"/>
  <c r="X32" i="2"/>
  <c r="Y29" i="2"/>
  <c r="Y33" i="2" s="1" a="1"/>
  <c r="Y33" i="2" s="1"/>
  <c r="AA23" i="2" a="1"/>
  <c r="AA23" i="2" s="1"/>
  <c r="AA21" i="2"/>
  <c r="AA22" i="2"/>
  <c r="AB19" i="2"/>
  <c r="X34" i="2"/>
  <c r="X38" i="2" s="1" a="1"/>
  <c r="X38" i="2" s="1"/>
  <c r="W36" i="2"/>
  <c r="W37" i="2"/>
  <c r="Q72" i="2"/>
  <c r="R69" i="2"/>
  <c r="R73" i="2" s="1" a="1"/>
  <c r="R73" i="2" s="1"/>
  <c r="Q71" i="2"/>
  <c r="R62" i="2"/>
  <c r="R61" i="2"/>
  <c r="S59" i="2"/>
  <c r="S63" i="2" s="1" a="1"/>
  <c r="S63" i="2" s="1"/>
  <c r="U47" i="2"/>
  <c r="U46" i="2"/>
  <c r="V44" i="2"/>
  <c r="V48" i="2" s="1" a="1"/>
  <c r="V48" i="2" s="1"/>
  <c r="S57" i="2"/>
  <c r="S56" i="2"/>
  <c r="T54" i="2"/>
  <c r="T58" i="2" s="1" a="1"/>
  <c r="T58" i="2" s="1"/>
  <c r="V42" i="2"/>
  <c r="V41" i="2"/>
  <c r="W39" i="2"/>
  <c r="W43" i="2" s="1" a="1"/>
  <c r="W43" i="2" s="1"/>
  <c r="R64" i="2"/>
  <c r="R68" i="2" s="1" a="1"/>
  <c r="R68" i="2" s="1"/>
  <c r="Q66" i="2"/>
  <c r="Q67" i="2"/>
  <c r="T52" i="2"/>
  <c r="T51" i="2"/>
  <c r="U49" i="2"/>
  <c r="U53" i="2" s="1" a="1"/>
  <c r="U53" i="2" s="1"/>
  <c r="AB16" i="2"/>
  <c r="AB17" i="2"/>
  <c r="Z24" i="2"/>
  <c r="Z28" i="2" s="1" a="1"/>
  <c r="Z28" i="2" s="1"/>
  <c r="Y27" i="2"/>
  <c r="Y26" i="2"/>
  <c r="AC14" i="2"/>
  <c r="AC18" i="2" s="1" a="1"/>
  <c r="AC18" i="2" s="1"/>
  <c r="Z29" i="2" l="1"/>
  <c r="Z33" i="2" s="1" a="1"/>
  <c r="Z33" i="2" s="1"/>
  <c r="Y32" i="2"/>
  <c r="Y31" i="2"/>
  <c r="AB23" i="2" a="1"/>
  <c r="AB23" i="2" s="1"/>
  <c r="AC19" i="2"/>
  <c r="AB22" i="2"/>
  <c r="AB21" i="2"/>
  <c r="Y34" i="2"/>
  <c r="Y38" i="2" s="1" a="1"/>
  <c r="Y38" i="2" s="1"/>
  <c r="X37" i="2"/>
  <c r="X36" i="2"/>
  <c r="S61" i="2"/>
  <c r="S62" i="2"/>
  <c r="T59" i="2"/>
  <c r="T63" i="2" s="1" a="1"/>
  <c r="T63" i="2" s="1"/>
  <c r="W42" i="2"/>
  <c r="W41" i="2"/>
  <c r="X39" i="2"/>
  <c r="X43" i="2" s="1" a="1"/>
  <c r="X43" i="2" s="1"/>
  <c r="S69" i="2"/>
  <c r="S73" i="2" s="1" a="1"/>
  <c r="S73" i="2" s="1"/>
  <c r="R71" i="2"/>
  <c r="R72" i="2"/>
  <c r="U51" i="2"/>
  <c r="U52" i="2"/>
  <c r="V49" i="2"/>
  <c r="V53" i="2" s="1" a="1"/>
  <c r="V53" i="2" s="1"/>
  <c r="S64" i="2"/>
  <c r="S68" i="2" s="1" a="1"/>
  <c r="S68" i="2" s="1"/>
  <c r="R66" i="2"/>
  <c r="R67" i="2"/>
  <c r="T57" i="2"/>
  <c r="T56" i="2"/>
  <c r="U54" i="2"/>
  <c r="U58" i="2" s="1" a="1"/>
  <c r="U58" i="2" s="1"/>
  <c r="V47" i="2"/>
  <c r="V46" i="2"/>
  <c r="W44" i="2"/>
  <c r="W48" i="2" s="1" a="1"/>
  <c r="W48" i="2" s="1"/>
  <c r="AC17" i="2"/>
  <c r="AC16" i="2"/>
  <c r="AA24" i="2"/>
  <c r="AA28" i="2" s="1" a="1"/>
  <c r="AA28" i="2" s="1"/>
  <c r="Z27" i="2"/>
  <c r="Z26" i="2"/>
  <c r="AD14" i="2"/>
  <c r="AD18" i="2" s="1" a="1"/>
  <c r="AD18" i="2" s="1"/>
  <c r="Z32" i="2" l="1"/>
  <c r="Z31" i="2"/>
  <c r="AA29" i="2"/>
  <c r="AA33" i="2" s="1" a="1"/>
  <c r="AA33" i="2" s="1"/>
  <c r="AC23" i="2" a="1"/>
  <c r="AC23" i="2" s="1"/>
  <c r="AD19" i="2"/>
  <c r="AC22" i="2"/>
  <c r="AC21" i="2"/>
  <c r="Z34" i="2"/>
  <c r="Z38" i="2" s="1" a="1"/>
  <c r="Z38" i="2" s="1"/>
  <c r="Y36" i="2"/>
  <c r="Y37" i="2"/>
  <c r="V51" i="2"/>
  <c r="W49" i="2"/>
  <c r="W53" i="2" s="1" a="1"/>
  <c r="W53" i="2" s="1"/>
  <c r="V52" i="2"/>
  <c r="X41" i="2"/>
  <c r="Y39" i="2"/>
  <c r="Y43" i="2" s="1" a="1"/>
  <c r="Y43" i="2" s="1"/>
  <c r="X42" i="2"/>
  <c r="X44" i="2"/>
  <c r="X48" i="2" s="1" a="1"/>
  <c r="X48" i="2" s="1"/>
  <c r="W47" i="2"/>
  <c r="W46" i="2"/>
  <c r="S67" i="2"/>
  <c r="T64" i="2"/>
  <c r="T68" i="2" s="1" a="1"/>
  <c r="T68" i="2" s="1"/>
  <c r="S66" i="2"/>
  <c r="T69" i="2"/>
  <c r="T73" i="2" s="1" a="1"/>
  <c r="T73" i="2" s="1"/>
  <c r="S72" i="2"/>
  <c r="S71" i="2"/>
  <c r="V54" i="2"/>
  <c r="V58" i="2" s="1" a="1"/>
  <c r="V58" i="2" s="1"/>
  <c r="U57" i="2"/>
  <c r="U56" i="2"/>
  <c r="T61" i="2"/>
  <c r="U59" i="2"/>
  <c r="U63" i="2" s="1" a="1"/>
  <c r="U63" i="2" s="1"/>
  <c r="T62" i="2"/>
  <c r="AB24" i="2"/>
  <c r="AB28" i="2" s="1" a="1"/>
  <c r="AB28" i="2" s="1"/>
  <c r="AA27" i="2"/>
  <c r="AD16" i="2"/>
  <c r="AD17" i="2"/>
  <c r="AA26" i="2"/>
  <c r="AE14" i="2"/>
  <c r="AE18" i="2" s="1" a="1"/>
  <c r="AE18" i="2" s="1"/>
  <c r="AA32" i="2" l="1"/>
  <c r="AA31" i="2"/>
  <c r="AB29" i="2"/>
  <c r="AB33" i="2" s="1" a="1"/>
  <c r="AB33" i="2" s="1"/>
  <c r="AD23" i="2" a="1"/>
  <c r="AD23" i="2" s="1"/>
  <c r="AD22" i="2"/>
  <c r="AD21" i="2"/>
  <c r="AE19" i="2"/>
  <c r="X46" i="2"/>
  <c r="Y44" i="2"/>
  <c r="Y48" i="2" s="1" a="1"/>
  <c r="Y48" i="2" s="1"/>
  <c r="X47" i="2"/>
  <c r="U62" i="2"/>
  <c r="U61" i="2"/>
  <c r="V59" i="2"/>
  <c r="V63" i="2" s="1" a="1"/>
  <c r="V63" i="2" s="1"/>
  <c r="T71" i="2"/>
  <c r="T72" i="2"/>
  <c r="U69" i="2"/>
  <c r="U73" i="2" s="1" a="1"/>
  <c r="U73" i="2" s="1"/>
  <c r="W52" i="2"/>
  <c r="W51" i="2"/>
  <c r="X49" i="2"/>
  <c r="X53" i="2" s="1" a="1"/>
  <c r="X53" i="2" s="1"/>
  <c r="AA34" i="2"/>
  <c r="AA38" i="2" s="1" a="1"/>
  <c r="AA38" i="2" s="1"/>
  <c r="Z37" i="2"/>
  <c r="Z36" i="2"/>
  <c r="V57" i="2"/>
  <c r="W54" i="2"/>
  <c r="W58" i="2" s="1" a="1"/>
  <c r="W58" i="2" s="1"/>
  <c r="V56" i="2"/>
  <c r="T67" i="2"/>
  <c r="U64" i="2"/>
  <c r="U68" i="2" s="1" a="1"/>
  <c r="U68" i="2" s="1"/>
  <c r="T66" i="2"/>
  <c r="Y41" i="2"/>
  <c r="Y42" i="2"/>
  <c r="Z39" i="2"/>
  <c r="Z43" i="2" s="1" a="1"/>
  <c r="Z43" i="2" s="1"/>
  <c r="AE16" i="2"/>
  <c r="AE17" i="2"/>
  <c r="AC24" i="2"/>
  <c r="AC28" i="2" s="1" a="1"/>
  <c r="AC28" i="2" s="1"/>
  <c r="AB27" i="2"/>
  <c r="AB26" i="2"/>
  <c r="AF14" i="2"/>
  <c r="AF18" i="2" s="1" a="1"/>
  <c r="AF18" i="2" s="1"/>
  <c r="AB31" i="2" l="1"/>
  <c r="AB32" i="2"/>
  <c r="AC29" i="2"/>
  <c r="AC33" i="2" s="1" a="1"/>
  <c r="AC33" i="2" s="1"/>
  <c r="AE23" i="2" a="1"/>
  <c r="AE23" i="2" s="1"/>
  <c r="AE22" i="2"/>
  <c r="AE21" i="2"/>
  <c r="AF19" i="2"/>
  <c r="Y47" i="2"/>
  <c r="Y46" i="2"/>
  <c r="Z44" i="2"/>
  <c r="Z48" i="2" s="1" a="1"/>
  <c r="Z48" i="2" s="1"/>
  <c r="Z42" i="2"/>
  <c r="AA39" i="2"/>
  <c r="AA43" i="2" s="1" a="1"/>
  <c r="AA43" i="2" s="1"/>
  <c r="Z41" i="2"/>
  <c r="W57" i="2"/>
  <c r="W56" i="2"/>
  <c r="X54" i="2"/>
  <c r="X58" i="2" s="1" a="1"/>
  <c r="X58" i="2" s="1"/>
  <c r="X52" i="2"/>
  <c r="X51" i="2"/>
  <c r="Y49" i="2"/>
  <c r="Y53" i="2" s="1" a="1"/>
  <c r="Y53" i="2" s="1"/>
  <c r="V62" i="2"/>
  <c r="V61" i="2"/>
  <c r="W59" i="2"/>
  <c r="W63" i="2" s="1" a="1"/>
  <c r="W63" i="2" s="1"/>
  <c r="AB34" i="2"/>
  <c r="AB38" i="2" s="1" a="1"/>
  <c r="AB38" i="2" s="1"/>
  <c r="AA36" i="2"/>
  <c r="AA37" i="2"/>
  <c r="U67" i="2"/>
  <c r="U66" i="2"/>
  <c r="V64" i="2"/>
  <c r="V68" i="2" s="1" a="1"/>
  <c r="V68" i="2" s="1"/>
  <c r="U72" i="2"/>
  <c r="V69" i="2"/>
  <c r="V73" i="2" s="1" a="1"/>
  <c r="V73" i="2" s="1"/>
  <c r="U71" i="2"/>
  <c r="AD24" i="2"/>
  <c r="AD28" i="2" s="1" a="1"/>
  <c r="AD28" i="2" s="1"/>
  <c r="AC27" i="2"/>
  <c r="AF16" i="2"/>
  <c r="AF17" i="2"/>
  <c r="AC26" i="2"/>
  <c r="AG14" i="2"/>
  <c r="AG18" i="2" s="1" a="1"/>
  <c r="AG18" i="2" s="1"/>
  <c r="AC31" i="2" l="1"/>
  <c r="AC32" i="2"/>
  <c r="AD29" i="2"/>
  <c r="AD33" i="2" s="1" a="1"/>
  <c r="AD33" i="2" s="1"/>
  <c r="AF23" i="2" a="1"/>
  <c r="AF23" i="2" s="1"/>
  <c r="AF22" i="2"/>
  <c r="AG19" i="2"/>
  <c r="AF21" i="2"/>
  <c r="V71" i="2"/>
  <c r="V72" i="2"/>
  <c r="W69" i="2"/>
  <c r="W73" i="2" s="1" a="1"/>
  <c r="W73" i="2" s="1"/>
  <c r="W61" i="2"/>
  <c r="X59" i="2"/>
  <c r="X63" i="2" s="1" a="1"/>
  <c r="X63" i="2" s="1"/>
  <c r="W62" i="2"/>
  <c r="X56" i="2"/>
  <c r="Y54" i="2"/>
  <c r="Y58" i="2" s="1" a="1"/>
  <c r="Y58" i="2" s="1"/>
  <c r="X57" i="2"/>
  <c r="Z47" i="2"/>
  <c r="Z46" i="2"/>
  <c r="AA44" i="2"/>
  <c r="AA48" i="2" s="1" a="1"/>
  <c r="AA48" i="2" s="1"/>
  <c r="AC34" i="2"/>
  <c r="AC38" i="2" s="1" a="1"/>
  <c r="AC38" i="2" s="1"/>
  <c r="AB37" i="2"/>
  <c r="AB36" i="2"/>
  <c r="AA42" i="2"/>
  <c r="AB39" i="2"/>
  <c r="AB43" i="2" s="1" a="1"/>
  <c r="AB43" i="2" s="1"/>
  <c r="AA41" i="2"/>
  <c r="V66" i="2"/>
  <c r="W64" i="2"/>
  <c r="W68" i="2" s="1" a="1"/>
  <c r="W68" i="2" s="1"/>
  <c r="V67" i="2"/>
  <c r="Y52" i="2"/>
  <c r="Z49" i="2"/>
  <c r="Z53" i="2" s="1" a="1"/>
  <c r="Z53" i="2" s="1"/>
  <c r="Y51" i="2"/>
  <c r="AG17" i="2"/>
  <c r="AG16" i="2"/>
  <c r="AE24" i="2"/>
  <c r="AE28" i="2" s="1" a="1"/>
  <c r="AE28" i="2" s="1"/>
  <c r="AD27" i="2"/>
  <c r="AD26" i="2"/>
  <c r="AH14" i="2"/>
  <c r="AH18" i="2" s="1" a="1"/>
  <c r="AH18" i="2" s="1"/>
  <c r="AM18" i="2" s="1"/>
  <c r="AD32" i="2" l="1"/>
  <c r="AD31" i="2"/>
  <c r="AE29" i="2"/>
  <c r="AE33" i="2" s="1" a="1"/>
  <c r="AE33" i="2" s="1"/>
  <c r="AG23" i="2" a="1"/>
  <c r="AG23" i="2" s="1"/>
  <c r="AH19" i="2"/>
  <c r="AG22" i="2"/>
  <c r="AG21" i="2"/>
  <c r="X61" i="2"/>
  <c r="X62" i="2"/>
  <c r="Y59" i="2"/>
  <c r="Y63" i="2" s="1" a="1"/>
  <c r="Y63" i="2" s="1"/>
  <c r="AD34" i="2"/>
  <c r="AD38" i="2" s="1" a="1"/>
  <c r="AD38" i="2" s="1"/>
  <c r="AC36" i="2"/>
  <c r="AC37" i="2"/>
  <c r="Z51" i="2"/>
  <c r="AA49" i="2"/>
  <c r="AA53" i="2" s="1" a="1"/>
  <c r="AA53" i="2" s="1"/>
  <c r="Z52" i="2"/>
  <c r="AB42" i="2"/>
  <c r="AB41" i="2"/>
  <c r="AC39" i="2"/>
  <c r="AC43" i="2" s="1" a="1"/>
  <c r="AC43" i="2" s="1"/>
  <c r="AA46" i="2"/>
  <c r="AA47" i="2"/>
  <c r="AB44" i="2"/>
  <c r="AB48" i="2" s="1" a="1"/>
  <c r="AB48" i="2" s="1"/>
  <c r="W66" i="2"/>
  <c r="X64" i="2"/>
  <c r="X68" i="2" s="1" a="1"/>
  <c r="X68" i="2" s="1"/>
  <c r="W67" i="2"/>
  <c r="Y57" i="2"/>
  <c r="Z54" i="2"/>
  <c r="Z58" i="2" s="1" a="1"/>
  <c r="Z58" i="2" s="1"/>
  <c r="Y56" i="2"/>
  <c r="W72" i="2"/>
  <c r="W71" i="2"/>
  <c r="X69" i="2"/>
  <c r="X73" i="2" s="1" a="1"/>
  <c r="X73" i="2" s="1"/>
  <c r="AF24" i="2"/>
  <c r="AF28" i="2" s="1" a="1"/>
  <c r="AF28" i="2" s="1"/>
  <c r="AE27" i="2"/>
  <c r="AH17" i="2"/>
  <c r="AH16" i="2"/>
  <c r="AE26" i="2"/>
  <c r="AE32" i="2" l="1"/>
  <c r="AE31" i="2"/>
  <c r="AF29" i="2"/>
  <c r="AF33" i="2" s="1" a="1"/>
  <c r="AF33" i="2" s="1"/>
  <c r="AH23" i="2" a="1"/>
  <c r="AH23" i="2" s="1"/>
  <c r="AM23" i="2" s="1"/>
  <c r="AH21" i="2"/>
  <c r="AH22" i="2"/>
  <c r="X71" i="2"/>
  <c r="X72" i="2"/>
  <c r="Y69" i="2"/>
  <c r="Y73" i="2" s="1" a="1"/>
  <c r="Y73" i="2" s="1"/>
  <c r="X67" i="2"/>
  <c r="Y64" i="2"/>
  <c r="Y68" i="2" s="1" a="1"/>
  <c r="Y68" i="2" s="1"/>
  <c r="X66" i="2"/>
  <c r="AE34" i="2"/>
  <c r="AE38" i="2" s="1" a="1"/>
  <c r="AE38" i="2" s="1"/>
  <c r="AD36" i="2"/>
  <c r="AD37" i="2"/>
  <c r="Y61" i="2"/>
  <c r="Y62" i="2"/>
  <c r="Z59" i="2"/>
  <c r="Z63" i="2" s="1" a="1"/>
  <c r="Z63" i="2" s="1"/>
  <c r="AC41" i="2"/>
  <c r="AD39" i="2"/>
  <c r="AD43" i="2" s="1" a="1"/>
  <c r="AD43" i="2" s="1"/>
  <c r="AC42" i="2"/>
  <c r="Z57" i="2"/>
  <c r="AA54" i="2"/>
  <c r="AA58" i="2" s="1" a="1"/>
  <c r="AA58" i="2" s="1"/>
  <c r="Z56" i="2"/>
  <c r="AB46" i="2"/>
  <c r="AB47" i="2"/>
  <c r="AC44" i="2"/>
  <c r="AC48" i="2" s="1" a="1"/>
  <c r="AC48" i="2" s="1"/>
  <c r="AA52" i="2"/>
  <c r="AA51" i="2"/>
  <c r="AB49" i="2"/>
  <c r="AB53" i="2" s="1" a="1"/>
  <c r="AB53" i="2" s="1"/>
  <c r="AG24" i="2"/>
  <c r="AG28" i="2" s="1" a="1"/>
  <c r="AG28" i="2" s="1"/>
  <c r="AF27" i="2"/>
  <c r="AF26" i="2"/>
  <c r="AJ18" i="2"/>
  <c r="AK18" i="2"/>
  <c r="AI18" i="2"/>
  <c r="AL18" i="2"/>
  <c r="AG29" i="2" l="1"/>
  <c r="AG33" i="2" s="1" a="1"/>
  <c r="AG33" i="2" s="1"/>
  <c r="AF31" i="2"/>
  <c r="AF32" i="2"/>
  <c r="AL23" i="2"/>
  <c r="AI23" i="2"/>
  <c r="AJ23" i="2"/>
  <c r="AK23" i="2"/>
  <c r="AA57" i="2"/>
  <c r="AB54" i="2"/>
  <c r="AB58" i="2" s="1" a="1"/>
  <c r="AB58" i="2" s="1"/>
  <c r="AA56" i="2"/>
  <c r="AB52" i="2"/>
  <c r="AB51" i="2"/>
  <c r="AC49" i="2"/>
  <c r="AC53" i="2" s="1" a="1"/>
  <c r="AC53" i="2" s="1"/>
  <c r="AF34" i="2"/>
  <c r="AF38" i="2" s="1" a="1"/>
  <c r="AF38" i="2" s="1"/>
  <c r="AE36" i="2"/>
  <c r="AE37" i="2"/>
  <c r="Y66" i="2"/>
  <c r="Y67" i="2"/>
  <c r="Z64" i="2"/>
  <c r="Z68" i="2" s="1" a="1"/>
  <c r="Z68" i="2" s="1"/>
  <c r="Y72" i="2"/>
  <c r="Y71" i="2"/>
  <c r="Z69" i="2"/>
  <c r="Z73" i="2" s="1" a="1"/>
  <c r="Z73" i="2" s="1"/>
  <c r="AD41" i="2"/>
  <c r="AD42" i="2"/>
  <c r="AE39" i="2"/>
  <c r="AE43" i="2" s="1" a="1"/>
  <c r="AE43" i="2" s="1"/>
  <c r="AC47" i="2"/>
  <c r="AC46" i="2"/>
  <c r="AD44" i="2"/>
  <c r="AD48" i="2" s="1" a="1"/>
  <c r="AD48" i="2" s="1"/>
  <c r="Z62" i="2"/>
  <c r="Z61" i="2"/>
  <c r="AA59" i="2"/>
  <c r="AA63" i="2" s="1" a="1"/>
  <c r="AA63" i="2" s="1"/>
  <c r="AH24" i="2"/>
  <c r="AH28" i="2" s="1" a="1"/>
  <c r="AH28" i="2" s="1"/>
  <c r="AM28" i="2" s="1"/>
  <c r="AG27" i="2"/>
  <c r="AG26" i="2"/>
  <c r="AG31" i="2" l="1"/>
  <c r="AH29" i="2"/>
  <c r="AH33" i="2" s="1" a="1"/>
  <c r="AH33" i="2" s="1"/>
  <c r="AM33" i="2" s="1"/>
  <c r="AG32" i="2"/>
  <c r="AH27" i="2"/>
  <c r="AC51" i="2"/>
  <c r="AD49" i="2"/>
  <c r="AD53" i="2" s="1" a="1"/>
  <c r="AD53" i="2" s="1"/>
  <c r="AC52" i="2"/>
  <c r="AG34" i="2"/>
  <c r="AG38" i="2" s="1" a="1"/>
  <c r="AG38" i="2" s="1"/>
  <c r="AF36" i="2"/>
  <c r="AF37" i="2"/>
  <c r="AE41" i="2"/>
  <c r="AF39" i="2"/>
  <c r="AF43" i="2" s="1" a="1"/>
  <c r="AF43" i="2" s="1"/>
  <c r="AE42" i="2"/>
  <c r="AA61" i="2"/>
  <c r="AA62" i="2"/>
  <c r="AB59" i="2"/>
  <c r="AB63" i="2" s="1" a="1"/>
  <c r="AB63" i="2" s="1"/>
  <c r="Z67" i="2"/>
  <c r="AA64" i="2"/>
  <c r="AA68" i="2" s="1" a="1"/>
  <c r="AA68" i="2" s="1"/>
  <c r="Z66" i="2"/>
  <c r="AH32" i="2"/>
  <c r="AH31" i="2"/>
  <c r="AB56" i="2"/>
  <c r="AB57" i="2"/>
  <c r="AC54" i="2"/>
  <c r="AC58" i="2" s="1" a="1"/>
  <c r="AC58" i="2" s="1"/>
  <c r="AD47" i="2"/>
  <c r="AD46" i="2"/>
  <c r="AE44" i="2"/>
  <c r="AE48" i="2" s="1" a="1"/>
  <c r="AE48" i="2" s="1"/>
  <c r="Z72" i="2"/>
  <c r="Z71" i="2"/>
  <c r="AA69" i="2"/>
  <c r="AA73" i="2" s="1" a="1"/>
  <c r="AA73" i="2" s="1"/>
  <c r="AH26" i="2"/>
  <c r="AJ33" i="2" l="1"/>
  <c r="AA72" i="2"/>
  <c r="AB69" i="2"/>
  <c r="AB73" i="2" s="1" a="1"/>
  <c r="AB73" i="2" s="1"/>
  <c r="AA71" i="2"/>
  <c r="AB61" i="2"/>
  <c r="AB62" i="2"/>
  <c r="AC59" i="2"/>
  <c r="AC63" i="2" s="1" a="1"/>
  <c r="AC63" i="2" s="1"/>
  <c r="AD52" i="2"/>
  <c r="AD51" i="2"/>
  <c r="AE49" i="2"/>
  <c r="AE53" i="2" s="1" a="1"/>
  <c r="AE53" i="2" s="1"/>
  <c r="AE47" i="2"/>
  <c r="AE46" i="2"/>
  <c r="AF44" i="2"/>
  <c r="AF48" i="2" s="1" a="1"/>
  <c r="AF48" i="2" s="1"/>
  <c r="AC57" i="2"/>
  <c r="AC56" i="2"/>
  <c r="AD54" i="2"/>
  <c r="AD58" i="2" s="1" a="1"/>
  <c r="AD58" i="2" s="1"/>
  <c r="AB64" i="2"/>
  <c r="AB68" i="2" s="1" a="1"/>
  <c r="AB68" i="2" s="1"/>
  <c r="AA67" i="2"/>
  <c r="AA66" i="2"/>
  <c r="AG39" i="2"/>
  <c r="AG43" i="2" s="1" a="1"/>
  <c r="AG43" i="2" s="1"/>
  <c r="AF42" i="2"/>
  <c r="AF41" i="2"/>
  <c r="AI33" i="2"/>
  <c r="AK33" i="2"/>
  <c r="AH34" i="2"/>
  <c r="AH38" i="2" s="1" a="1"/>
  <c r="AH38" i="2" s="1"/>
  <c r="AM38" i="2" s="1"/>
  <c r="AG37" i="2"/>
  <c r="AG36" i="2"/>
  <c r="AL33" i="2"/>
  <c r="AK28" i="2"/>
  <c r="AJ28" i="2"/>
  <c r="AI28" i="2"/>
  <c r="AL28" i="2"/>
  <c r="AE51" i="2" l="1"/>
  <c r="AE52" i="2"/>
  <c r="AF49" i="2"/>
  <c r="AF53" i="2" s="1" a="1"/>
  <c r="AF53" i="2" s="1"/>
  <c r="AB66" i="2"/>
  <c r="AC64" i="2"/>
  <c r="AC68" i="2" s="1" a="1"/>
  <c r="AC68" i="2" s="1"/>
  <c r="AB67" i="2"/>
  <c r="AB71" i="2"/>
  <c r="AB72" i="2"/>
  <c r="AC69" i="2"/>
  <c r="AC73" i="2" s="1" a="1"/>
  <c r="AC73" i="2" s="1"/>
  <c r="AF46" i="2"/>
  <c r="AF47" i="2"/>
  <c r="AG44" i="2"/>
  <c r="AG48" i="2" s="1" a="1"/>
  <c r="AG48" i="2" s="1"/>
  <c r="AD57" i="2"/>
  <c r="AD56" i="2"/>
  <c r="AE54" i="2"/>
  <c r="AE58" i="2" s="1" a="1"/>
  <c r="AE58" i="2" s="1"/>
  <c r="AG42" i="2"/>
  <c r="AH39" i="2"/>
  <c r="AH43" i="2" s="1" a="1"/>
  <c r="AH43" i="2" s="1"/>
  <c r="AM43" i="2" s="1"/>
  <c r="AG41" i="2"/>
  <c r="AC62" i="2"/>
  <c r="AC61" i="2"/>
  <c r="AD59" i="2"/>
  <c r="AD63" i="2" s="1" a="1"/>
  <c r="AD63" i="2" s="1"/>
  <c r="AH37" i="2"/>
  <c r="AL38" i="2"/>
  <c r="AH36" i="2"/>
  <c r="AC66" i="2" l="1"/>
  <c r="AD64" i="2"/>
  <c r="AD68" i="2" s="1" a="1"/>
  <c r="AD68" i="2" s="1"/>
  <c r="AC67" i="2"/>
  <c r="AJ38" i="2"/>
  <c r="AI38" i="2"/>
  <c r="AK38" i="2"/>
  <c r="AG47" i="2"/>
  <c r="AG46" i="2"/>
  <c r="AH44" i="2"/>
  <c r="AH48" i="2" s="1" a="1"/>
  <c r="AH48" i="2" s="1"/>
  <c r="AM48" i="2" s="1"/>
  <c r="AD61" i="2"/>
  <c r="AD62" i="2"/>
  <c r="AE59" i="2"/>
  <c r="AE63" i="2" s="1" a="1"/>
  <c r="AE63" i="2" s="1"/>
  <c r="AE56" i="2"/>
  <c r="AE57" i="2"/>
  <c r="AF54" i="2"/>
  <c r="AF58" i="2" s="1" a="1"/>
  <c r="AF58" i="2" s="1"/>
  <c r="AI43" i="2"/>
  <c r="AH41" i="2"/>
  <c r="AH42" i="2"/>
  <c r="AC72" i="2"/>
  <c r="AC71" i="2"/>
  <c r="AD69" i="2"/>
  <c r="AD73" i="2" s="1" a="1"/>
  <c r="AD73" i="2" s="1"/>
  <c r="AF52" i="2"/>
  <c r="AG49" i="2"/>
  <c r="AG53" i="2" s="1" a="1"/>
  <c r="AG53" i="2" s="1"/>
  <c r="AF51" i="2"/>
  <c r="AD72" i="2" l="1"/>
  <c r="AD71" i="2"/>
  <c r="AE69" i="2"/>
  <c r="AE73" i="2" s="1" a="1"/>
  <c r="AE73" i="2" s="1"/>
  <c r="AJ43" i="2"/>
  <c r="AK43" i="2"/>
  <c r="AL43" i="2"/>
  <c r="AE62" i="2"/>
  <c r="AE61" i="2"/>
  <c r="AF59" i="2"/>
  <c r="AF63" i="2" s="1" a="1"/>
  <c r="AF63" i="2" s="1"/>
  <c r="AH49" i="2"/>
  <c r="AH53" i="2" s="1" a="1"/>
  <c r="AH53" i="2" s="1"/>
  <c r="AM53" i="2" s="1"/>
  <c r="AG52" i="2"/>
  <c r="AG51" i="2"/>
  <c r="AI48" i="2"/>
  <c r="AH47" i="2"/>
  <c r="AH46" i="2"/>
  <c r="AD66" i="2"/>
  <c r="AD67" i="2"/>
  <c r="AE64" i="2"/>
  <c r="AE68" i="2" s="1" a="1"/>
  <c r="AE68" i="2" s="1"/>
  <c r="AG54" i="2"/>
  <c r="AG58" i="2" s="1" a="1"/>
  <c r="AG58" i="2" s="1"/>
  <c r="AF56" i="2"/>
  <c r="AF57" i="2"/>
  <c r="AE67" i="2" l="1"/>
  <c r="AE66" i="2"/>
  <c r="AF64" i="2"/>
  <c r="AF68" i="2" s="1" a="1"/>
  <c r="AF68" i="2" s="1"/>
  <c r="AG56" i="2"/>
  <c r="AG57" i="2"/>
  <c r="AH54" i="2"/>
  <c r="AH58" i="2" s="1" a="1"/>
  <c r="AH58" i="2" s="1"/>
  <c r="AM58" i="2" s="1"/>
  <c r="AK48" i="2"/>
  <c r="AJ48" i="2"/>
  <c r="AL48" i="2"/>
  <c r="AF61" i="2"/>
  <c r="AF62" i="2"/>
  <c r="AG59" i="2"/>
  <c r="AG63" i="2" s="1" a="1"/>
  <c r="AG63" i="2" s="1"/>
  <c r="AL53" i="2"/>
  <c r="AH51" i="2"/>
  <c r="AH52" i="2"/>
  <c r="AE71" i="2"/>
  <c r="AF69" i="2"/>
  <c r="AF73" i="2" s="1" a="1"/>
  <c r="AF73" i="2" s="1"/>
  <c r="AE72" i="2"/>
  <c r="AF66" i="2" l="1"/>
  <c r="AF67" i="2"/>
  <c r="AG64" i="2"/>
  <c r="AG68" i="2" s="1" a="1"/>
  <c r="AG68" i="2" s="1"/>
  <c r="AF71" i="2"/>
  <c r="AF72" i="2"/>
  <c r="AG69" i="2"/>
  <c r="AG73" i="2" s="1" a="1"/>
  <c r="AG73" i="2" s="1"/>
  <c r="AH59" i="2"/>
  <c r="AH63" i="2" s="1" a="1"/>
  <c r="AH63" i="2" s="1"/>
  <c r="AM63" i="2" s="1"/>
  <c r="AG61" i="2"/>
  <c r="AG62" i="2"/>
  <c r="AJ53" i="2"/>
  <c r="AI53" i="2"/>
  <c r="AH56" i="2"/>
  <c r="AK58" i="2"/>
  <c r="AH57" i="2"/>
  <c r="AK53" i="2"/>
  <c r="AL58" i="2" l="1"/>
  <c r="AI58" i="2"/>
  <c r="AH69" i="2"/>
  <c r="AH73" i="2" s="1" a="1"/>
  <c r="AH73" i="2" s="1"/>
  <c r="AM73" i="2" s="1"/>
  <c r="AG71" i="2"/>
  <c r="AG72" i="2"/>
  <c r="AJ58" i="2"/>
  <c r="AI63" i="2"/>
  <c r="AH61" i="2"/>
  <c r="AH62" i="2"/>
  <c r="AH64" i="2"/>
  <c r="AH68" i="2" s="1" a="1"/>
  <c r="AH68" i="2" s="1"/>
  <c r="AM68" i="2" s="1"/>
  <c r="AG66" i="2"/>
  <c r="AG67" i="2"/>
  <c r="I11" i="2" l="1"/>
  <c r="AJ63" i="2"/>
  <c r="AI68" i="2"/>
  <c r="AH66" i="2"/>
  <c r="AH67" i="2"/>
  <c r="AK63" i="2"/>
  <c r="AL63" i="2"/>
  <c r="AH71" i="2"/>
  <c r="AH72" i="2"/>
  <c r="AK73" i="2"/>
  <c r="M11" i="2" l="1"/>
  <c r="AJ73" i="2"/>
  <c r="AL68" i="2"/>
  <c r="AI73" i="2"/>
  <c r="I6" i="2" s="1"/>
  <c r="Q6" i="2" s="1"/>
  <c r="AL73" i="2"/>
  <c r="AJ68" i="2"/>
  <c r="AK68" i="2"/>
  <c r="I8" i="2" s="1"/>
  <c r="Q9" i="2" s="1"/>
  <c r="I7" i="2" l="1"/>
  <c r="Q7" i="2" s="1"/>
  <c r="I10" i="2"/>
  <c r="Q11" i="2" s="1"/>
</calcChain>
</file>

<file path=xl/sharedStrings.xml><?xml version="1.0" encoding="utf-8"?>
<sst xmlns="http://schemas.openxmlformats.org/spreadsheetml/2006/main" count="656" uniqueCount="97">
  <si>
    <t>Nom</t>
  </si>
  <si>
    <t>Type</t>
  </si>
  <si>
    <t>Date début</t>
  </si>
  <si>
    <t>Date de Fin</t>
  </si>
  <si>
    <t>Symbole</t>
  </si>
  <si>
    <t>Joseph</t>
  </si>
  <si>
    <t>Récup Férié</t>
  </si>
  <si>
    <t>V</t>
  </si>
  <si>
    <t>RF</t>
  </si>
  <si>
    <t>Vacances</t>
  </si>
  <si>
    <t>Elodie</t>
  </si>
  <si>
    <t>Début</t>
  </si>
  <si>
    <t>Fin</t>
  </si>
  <si>
    <t>Audrey</t>
  </si>
  <si>
    <t>Mariange</t>
  </si>
  <si>
    <t>Personnel</t>
  </si>
  <si>
    <t>Dominique</t>
  </si>
  <si>
    <t>Années</t>
  </si>
  <si>
    <t>Anne</t>
  </si>
  <si>
    <t>Christianne</t>
  </si>
  <si>
    <t>Adeline</t>
  </si>
  <si>
    <t>Helène</t>
  </si>
  <si>
    <t>Anne-Caroline</t>
  </si>
  <si>
    <t>Céline</t>
  </si>
  <si>
    <t>Nicolas</t>
  </si>
  <si>
    <t>Christophe</t>
  </si>
  <si>
    <t>Edna</t>
  </si>
  <si>
    <t>Claudio</t>
  </si>
  <si>
    <t>Wendy</t>
  </si>
  <si>
    <t>Date entrée Clinique</t>
  </si>
  <si>
    <t>Nombre jours de vacances</t>
  </si>
  <si>
    <t>Sophie</t>
  </si>
  <si>
    <t>Année d'entrée</t>
  </si>
  <si>
    <t>Calcul</t>
  </si>
  <si>
    <t>année</t>
  </si>
  <si>
    <t>glissante</t>
  </si>
  <si>
    <t>Année</t>
  </si>
  <si>
    <t>Fêtes et Fériés en France</t>
  </si>
  <si>
    <t>Fêtes et Fériés à Genève</t>
  </si>
  <si>
    <t>1er Janvier</t>
  </si>
  <si>
    <t>1er janvier</t>
  </si>
  <si>
    <t>Pâques</t>
  </si>
  <si>
    <t>Vendredi saint</t>
  </si>
  <si>
    <t>Lundi de Pâques</t>
  </si>
  <si>
    <t>1er Mai</t>
  </si>
  <si>
    <t>8 Mai</t>
  </si>
  <si>
    <t>Ascension</t>
  </si>
  <si>
    <t>Ascenscion</t>
  </si>
  <si>
    <t>Pentecôte</t>
  </si>
  <si>
    <t>Lundi de Pentecôte</t>
  </si>
  <si>
    <t>Lundi de la Pentecôte</t>
  </si>
  <si>
    <t>Jeûne genevois</t>
  </si>
  <si>
    <t>14 Juillet</t>
  </si>
  <si>
    <t>Noël</t>
  </si>
  <si>
    <t>15 Août</t>
  </si>
  <si>
    <t>Restauration République</t>
  </si>
  <si>
    <t>1er Novembre</t>
  </si>
  <si>
    <t>11 Novembre</t>
  </si>
  <si>
    <t>25 Décembre</t>
  </si>
  <si>
    <r>
      <t xml:space="preserve">Total de </t>
    </r>
    <r>
      <rPr>
        <b/>
        <sz val="11"/>
        <color theme="1"/>
        <rFont val="Calibri"/>
        <family val="2"/>
        <scheme val="minor"/>
      </rPr>
      <t>Vacances</t>
    </r>
    <r>
      <rPr>
        <sz val="11"/>
        <color theme="1"/>
        <rFont val="Calibri"/>
        <family val="2"/>
        <scheme val="minor"/>
      </rPr>
      <t xml:space="preserve"> posées :</t>
    </r>
  </si>
  <si>
    <r>
      <t xml:space="preserve">Total de </t>
    </r>
    <r>
      <rPr>
        <b/>
        <sz val="11"/>
        <color theme="1"/>
        <rFont val="Calibri"/>
        <family val="2"/>
        <scheme val="minor"/>
      </rPr>
      <t>Vacances-1</t>
    </r>
    <r>
      <rPr>
        <sz val="11"/>
        <color theme="1"/>
        <rFont val="Calibri"/>
        <family val="2"/>
        <scheme val="minor"/>
      </rPr>
      <t xml:space="preserve"> posées :</t>
    </r>
  </si>
  <si>
    <t>V-1</t>
  </si>
  <si>
    <t>Récup Férié-1</t>
  </si>
  <si>
    <t>Vacances-1</t>
  </si>
  <si>
    <t>RF-1</t>
  </si>
  <si>
    <t>Total nbre jours</t>
  </si>
  <si>
    <t>Nb de jours</t>
  </si>
  <si>
    <t>Reste V de (n-1)</t>
  </si>
  <si>
    <r>
      <t xml:space="preserve">Total de Récup </t>
    </r>
    <r>
      <rPr>
        <b/>
        <sz val="11"/>
        <color theme="1"/>
        <rFont val="Calibri"/>
        <family val="2"/>
        <scheme val="minor"/>
      </rPr>
      <t>Férié-1</t>
    </r>
    <r>
      <rPr>
        <sz val="11"/>
        <color theme="1"/>
        <rFont val="Calibri"/>
        <family val="2"/>
        <scheme val="minor"/>
      </rPr>
      <t xml:space="preserve"> pris :</t>
    </r>
  </si>
  <si>
    <r>
      <t xml:space="preserve">Total de </t>
    </r>
    <r>
      <rPr>
        <b/>
        <sz val="11"/>
        <color theme="1"/>
        <rFont val="Calibri"/>
        <family val="2"/>
        <scheme val="minor"/>
      </rPr>
      <t>Récup Férié</t>
    </r>
    <r>
      <rPr>
        <sz val="11"/>
        <color theme="1"/>
        <rFont val="Calibri"/>
        <family val="2"/>
        <scheme val="minor"/>
      </rPr>
      <t xml:space="preserve"> posés :</t>
    </r>
  </si>
  <si>
    <t>Ne pas toucher à cette colonne (Formules)</t>
  </si>
  <si>
    <t>Férié</t>
  </si>
  <si>
    <t>F</t>
  </si>
  <si>
    <r>
      <t xml:space="preserve">Total de </t>
    </r>
    <r>
      <rPr>
        <b/>
        <sz val="11"/>
        <color theme="1"/>
        <rFont val="Calibri"/>
        <family val="2"/>
        <scheme val="minor"/>
      </rPr>
      <t>Fériés</t>
    </r>
    <r>
      <rPr>
        <sz val="11"/>
        <color theme="1"/>
        <rFont val="Calibri"/>
        <family val="2"/>
        <scheme val="minor"/>
      </rPr>
      <t xml:space="preserve"> posés :</t>
    </r>
  </si>
  <si>
    <t>Reste F + RF</t>
  </si>
  <si>
    <t>Reste F de (n)</t>
  </si>
  <si>
    <r>
      <t xml:space="preserve">Total de </t>
    </r>
    <r>
      <rPr>
        <b/>
        <sz val="11"/>
        <color theme="1"/>
        <rFont val="Calibri"/>
        <family val="2"/>
        <scheme val="minor"/>
      </rPr>
      <t>Fériés-1</t>
    </r>
    <r>
      <rPr>
        <sz val="11"/>
        <color theme="1"/>
        <rFont val="Calibri"/>
        <family val="2"/>
        <scheme val="minor"/>
      </rPr>
      <t xml:space="preserve"> pris :</t>
    </r>
  </si>
  <si>
    <t>Reste F de (n-1)</t>
  </si>
  <si>
    <t xml:space="preserve">Fête Nationale </t>
  </si>
  <si>
    <t>Reste F+RF de n-1</t>
  </si>
  <si>
    <t>Reste V de (n)</t>
  </si>
  <si>
    <t>à revoir</t>
  </si>
  <si>
    <t>Date de naissance</t>
  </si>
  <si>
    <t>Nombre de (V) posés dans (n-1)</t>
  </si>
  <si>
    <t>Nombre de (RF) posés dans (n-1)</t>
  </si>
  <si>
    <t>Nombre de (F) posés dans (n-1)</t>
  </si>
  <si>
    <t>Nombre de F et RF posés dans (n-1)</t>
  </si>
  <si>
    <t>Nombre de V dispo dans (n-1)</t>
  </si>
  <si>
    <t>Colonne1</t>
  </si>
  <si>
    <t>Colonne2</t>
  </si>
  <si>
    <t>Colonne3</t>
  </si>
  <si>
    <t>Colonne4</t>
  </si>
  <si>
    <t>Test</t>
  </si>
  <si>
    <t>Rajouter la date de naissance directement dans la cellule concernée</t>
  </si>
  <si>
    <r>
      <t xml:space="preserve">Colonnes à utiliser pour rajouter du personnel : Lorsque le </t>
    </r>
    <r>
      <rPr>
        <b/>
        <sz val="12"/>
        <color rgb="FF0070C0"/>
        <rFont val="Calibri"/>
        <family val="2"/>
        <scheme val="minor"/>
      </rPr>
      <t>prénom</t>
    </r>
    <r>
      <rPr>
        <b/>
        <sz val="11"/>
        <color rgb="FF0070C0"/>
        <rFont val="Calibri"/>
        <family val="2"/>
        <scheme val="minor"/>
      </rPr>
      <t xml:space="preserve"> et la </t>
    </r>
    <r>
      <rPr>
        <b/>
        <sz val="12"/>
        <color rgb="FF0070C0"/>
        <rFont val="Calibri"/>
        <family val="2"/>
        <scheme val="minor"/>
      </rPr>
      <t>date d'entrée</t>
    </r>
    <r>
      <rPr>
        <b/>
        <sz val="11"/>
        <color rgb="FF0070C0"/>
        <rFont val="Calibri"/>
        <family val="2"/>
        <scheme val="minor"/>
      </rPr>
      <t xml:space="preserve"> ont été rajoutés en bas de la liste, sélectionner toute les cellules avec les prénoms et dans le bandeau du haut, à droite aller dans "Trier et filter" puis sélectionner "Trier de A à Z"           </t>
    </r>
    <r>
      <rPr>
        <b/>
        <sz val="12"/>
        <color rgb="FF0070C0"/>
        <rFont val="Wingdings"/>
        <charset val="2"/>
      </rPr>
      <t>ð</t>
    </r>
    <r>
      <rPr>
        <b/>
        <sz val="12"/>
        <color rgb="FF0070C0"/>
        <rFont val="Calibri"/>
        <family val="2"/>
      </rPr>
      <t xml:space="preserve"> Pour supprimer un prénom, sélectionner la cellule concernée puis dans le bandeau du haut (Onglet "Cellules") cliquer sur "Supprimer" (dans le groupe "Cellules") et choisir "Supprimer des lignes de tableau"</t>
    </r>
  </si>
  <si>
    <r>
      <rPr>
        <b/>
        <sz val="12"/>
        <color rgb="FFFF0000"/>
        <rFont val="Calibri"/>
        <family val="2"/>
        <scheme val="minor"/>
      </rPr>
      <t>Ne pas toucher au tableau avec les symboles.</t>
    </r>
    <r>
      <rPr>
        <b/>
        <sz val="11"/>
        <color rgb="FFFF0000"/>
        <rFont val="Calibri"/>
        <family val="2"/>
        <scheme val="minor"/>
      </rPr>
      <t xml:space="preserve"> </t>
    </r>
    <r>
      <rPr>
        <b/>
        <sz val="11"/>
        <color rgb="FFFF0000"/>
        <rFont val="Wingdings"/>
        <charset val="2"/>
      </rPr>
      <t>ð</t>
    </r>
    <r>
      <rPr>
        <b/>
        <sz val="11"/>
        <color rgb="FFFF0000"/>
        <rFont val="Calibri"/>
        <family val="2"/>
        <scheme val="minor"/>
      </rPr>
      <t xml:space="preserve"> Pour le tableau des "Années", il est possible de rajouter des années supplémentaires à la suite des autres</t>
    </r>
  </si>
  <si>
    <t>Pour effacer une ligne dans ce tableau (suite à une erreur de planification par exemple), sélectionner la première cellule de la ligne puis dans le bandeau du haut (Onglet "Cellules") cliquer sur "Supprimer" (dans le groupe "Cellules") et choisir "Supprimer des lignes de tableau". En cas de besoin il est possible de corriger les dates de début et de fin sans avoir à effacer la ligne.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</si>
</sst>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d"/>
    <numFmt numFmtId="165" formatCode="mmmm"/>
    <numFmt numFmtId="166" formatCode="mmmm\ /\ yyyy"/>
    <numFmt numFmtId="167" formatCode="dd/mm/yyyy;@"/>
  </numFmts>
  <fonts count="21" x14ac:knownFonts="1">
    <font>
      <sz val="11"/>
      <color theme="1"/>
      <name val="Calibri"/>
      <family val="2"/>
      <scheme val="minor"/>
    </font>
    <font>
      <sz val="11"/>
      <color theme="0"/>
      <name val="Calibri"/>
      <family val="2"/>
      <scheme val="minor"/>
    </font>
    <font>
      <b/>
      <sz val="36"/>
      <color theme="1"/>
      <name val="Calibri"/>
      <family val="2"/>
      <scheme val="minor"/>
    </font>
    <font>
      <b/>
      <sz val="48"/>
      <color theme="1"/>
      <name val="Calibri"/>
      <family val="2"/>
      <scheme val="minor"/>
    </font>
    <font>
      <b/>
      <sz val="11"/>
      <color theme="1"/>
      <name val="Calibri"/>
      <family val="2"/>
      <scheme val="minor"/>
    </font>
    <font>
      <sz val="11"/>
      <name val="Calibri"/>
      <family val="2"/>
      <scheme val="minor"/>
    </font>
    <font>
      <b/>
      <sz val="11"/>
      <color theme="0"/>
      <name val="Calibri"/>
      <family val="2"/>
      <scheme val="minor"/>
    </font>
    <font>
      <sz val="8"/>
      <name val="Calibri"/>
      <family val="2"/>
      <scheme val="minor"/>
    </font>
    <font>
      <b/>
      <sz val="11"/>
      <color theme="4"/>
      <name val="Calibri"/>
      <family val="2"/>
      <scheme val="minor"/>
    </font>
    <font>
      <b/>
      <sz val="14"/>
      <color rgb="FFFF0000"/>
      <name val="Calibri"/>
      <family val="2"/>
      <scheme val="minor"/>
    </font>
    <font>
      <b/>
      <sz val="10"/>
      <color theme="0"/>
      <name val="Courier New"/>
      <family val="3"/>
    </font>
    <font>
      <b/>
      <sz val="12"/>
      <color rgb="FF0070C0"/>
      <name val="Calibri"/>
      <family val="2"/>
      <scheme val="minor"/>
    </font>
    <font>
      <b/>
      <sz val="11"/>
      <color rgb="FFFF0000"/>
      <name val="Calibri"/>
      <family val="2"/>
      <scheme val="minor"/>
    </font>
    <font>
      <b/>
      <sz val="11"/>
      <color rgb="FF0070C0"/>
      <name val="Calibri"/>
      <family val="2"/>
      <scheme val="minor"/>
    </font>
    <font>
      <b/>
      <sz val="11"/>
      <name val="Calibri"/>
      <family val="2"/>
      <scheme val="minor"/>
    </font>
    <font>
      <sz val="11"/>
      <color rgb="FF0070C0"/>
      <name val="Calibri"/>
      <family val="2"/>
      <scheme val="minor"/>
    </font>
    <font>
      <b/>
      <sz val="12"/>
      <color rgb="FF0070C0"/>
      <name val="Wingdings"/>
      <charset val="2"/>
    </font>
    <font>
      <b/>
      <sz val="12"/>
      <color rgb="FF0070C0"/>
      <name val="Calibri"/>
      <family val="2"/>
    </font>
    <font>
      <b/>
      <sz val="14"/>
      <color rgb="FF0070C0"/>
      <name val="Calibri"/>
      <family val="2"/>
      <scheme val="minor"/>
    </font>
    <font>
      <b/>
      <sz val="12"/>
      <color rgb="FFFF0000"/>
      <name val="Calibri"/>
      <family val="2"/>
      <scheme val="minor"/>
    </font>
    <font>
      <b/>
      <sz val="11"/>
      <color rgb="FFFF0000"/>
      <name val="Wingdings"/>
      <charset val="2"/>
    </font>
  </fonts>
  <fills count="14">
    <fill>
      <patternFill patternType="none"/>
    </fill>
    <fill>
      <patternFill patternType="gray125"/>
    </fill>
    <fill>
      <patternFill patternType="solid">
        <fgColor rgb="FF0070C0"/>
        <bgColor indexed="64"/>
      </patternFill>
    </fill>
    <fill>
      <patternFill patternType="solid">
        <fgColor rgb="FFFF0000"/>
        <bgColor indexed="64"/>
      </patternFill>
    </fill>
    <fill>
      <patternFill patternType="solid">
        <fgColor rgb="FF00B050"/>
        <bgColor indexed="64"/>
      </patternFill>
    </fill>
    <fill>
      <patternFill patternType="solid">
        <fgColor theme="0" tint="-0.14999847407452621"/>
        <bgColor indexed="64"/>
      </patternFill>
    </fill>
    <fill>
      <patternFill patternType="solid">
        <fgColor theme="9" tint="-0.249977111117893"/>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0" tint="-0.499984740745262"/>
        <bgColor indexed="64"/>
      </patternFill>
    </fill>
    <fill>
      <patternFill patternType="solid">
        <fgColor rgb="FF7030A0"/>
        <bgColor indexed="64"/>
      </patternFill>
    </fill>
    <fill>
      <patternFill patternType="solid">
        <fgColor rgb="FF00B0F0"/>
        <bgColor indexed="64"/>
      </patternFill>
    </fill>
    <fill>
      <patternFill patternType="solid">
        <fgColor rgb="FFFFFF00"/>
        <bgColor indexed="64"/>
      </patternFill>
    </fill>
    <fill>
      <patternFill patternType="solid">
        <fgColor theme="6" tint="0.7999816888943144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
    <xf numFmtId="0" fontId="0" fillId="0" borderId="0"/>
  </cellStyleXfs>
  <cellXfs count="123">
    <xf numFmtId="0" fontId="0" fillId="0" borderId="0" xfId="0"/>
    <xf numFmtId="0" fontId="0" fillId="0" borderId="0" xfId="0" applyProtection="1">
      <protection locked="0"/>
    </xf>
    <xf numFmtId="0" fontId="0" fillId="0" borderId="0" xfId="0" applyProtection="1"/>
    <xf numFmtId="14" fontId="0" fillId="0" borderId="0" xfId="0" applyNumberFormat="1" applyProtection="1"/>
    <xf numFmtId="0" fontId="0" fillId="0" borderId="0" xfId="0" applyAlignment="1" applyProtection="1">
      <alignment horizontal="center"/>
    </xf>
    <xf numFmtId="0" fontId="0" fillId="0" borderId="0" xfId="0" applyFill="1" applyProtection="1">
      <protection locked="0"/>
    </xf>
    <xf numFmtId="14" fontId="0" fillId="0" borderId="0" xfId="0" applyNumberFormat="1" applyAlignment="1" applyProtection="1">
      <alignment horizontal="center"/>
    </xf>
    <xf numFmtId="0" fontId="0" fillId="0" borderId="0" xfId="0" applyNumberFormat="1" applyAlignment="1" applyProtection="1">
      <alignment horizontal="center"/>
    </xf>
    <xf numFmtId="0" fontId="0" fillId="0" borderId="0" xfId="0" applyAlignment="1" applyProtection="1">
      <alignment horizontal="left"/>
    </xf>
    <xf numFmtId="0" fontId="0" fillId="0" borderId="0" xfId="0" applyNumberFormat="1" applyProtection="1"/>
    <xf numFmtId="0" fontId="4" fillId="0" borderId="0" xfId="0" applyNumberFormat="1" applyFont="1" applyProtection="1"/>
    <xf numFmtId="0" fontId="0" fillId="0" borderId="11" xfId="0" applyBorder="1" applyProtection="1"/>
    <xf numFmtId="0" fontId="1" fillId="3" borderId="0" xfId="0" applyFont="1" applyFill="1" applyAlignment="1" applyProtection="1">
      <alignment horizontal="center"/>
    </xf>
    <xf numFmtId="0" fontId="0" fillId="0" borderId="12" xfId="0" applyBorder="1" applyProtection="1"/>
    <xf numFmtId="0" fontId="0" fillId="0" borderId="21" xfId="0" applyBorder="1" applyProtection="1"/>
    <xf numFmtId="0" fontId="1" fillId="2" borderId="0" xfId="0" applyFont="1" applyFill="1" applyAlignment="1" applyProtection="1">
      <alignment horizontal="center"/>
    </xf>
    <xf numFmtId="0" fontId="1" fillId="4" borderId="0" xfId="0" applyFont="1" applyFill="1" applyAlignment="1" applyProtection="1">
      <alignment horizontal="center"/>
    </xf>
    <xf numFmtId="0" fontId="1" fillId="6" borderId="0" xfId="0" applyFont="1" applyFill="1" applyAlignment="1" applyProtection="1">
      <alignment horizontal="center"/>
    </xf>
    <xf numFmtId="14" fontId="0" fillId="0" borderId="0" xfId="0" applyNumberFormat="1" applyAlignment="1" applyProtection="1">
      <alignment textRotation="90"/>
    </xf>
    <xf numFmtId="0" fontId="0" fillId="0" borderId="3" xfId="0" applyBorder="1" applyProtection="1"/>
    <xf numFmtId="0" fontId="0" fillId="0" borderId="4" xfId="0" applyBorder="1" applyProtection="1"/>
    <xf numFmtId="165" fontId="4" fillId="0" borderId="0" xfId="0" applyNumberFormat="1" applyFont="1" applyAlignment="1" applyProtection="1">
      <alignment horizontal="center" vertical="center"/>
    </xf>
    <xf numFmtId="0" fontId="0" fillId="0" borderId="5" xfId="0" applyBorder="1" applyAlignment="1" applyProtection="1">
      <alignment horizontal="center"/>
    </xf>
    <xf numFmtId="0" fontId="0" fillId="0" borderId="1" xfId="0" applyBorder="1" applyAlignment="1" applyProtection="1">
      <alignment horizontal="center"/>
    </xf>
    <xf numFmtId="0" fontId="0" fillId="0" borderId="6" xfId="0" applyBorder="1" applyAlignment="1" applyProtection="1">
      <alignment horizontal="center"/>
    </xf>
    <xf numFmtId="164" fontId="0" fillId="0" borderId="5" xfId="0" applyNumberFormat="1" applyBorder="1" applyAlignment="1" applyProtection="1">
      <alignment horizontal="center"/>
    </xf>
    <xf numFmtId="164" fontId="0" fillId="0" borderId="1" xfId="0" applyNumberFormat="1" applyBorder="1" applyAlignment="1" applyProtection="1">
      <alignment horizontal="center"/>
    </xf>
    <xf numFmtId="164" fontId="0" fillId="0" borderId="6" xfId="0" applyNumberFormat="1" applyBorder="1" applyAlignment="1" applyProtection="1">
      <alignment horizontal="center"/>
    </xf>
    <xf numFmtId="0" fontId="0" fillId="0" borderId="7" xfId="0" applyBorder="1" applyAlignment="1" applyProtection="1">
      <alignment horizontal="center"/>
    </xf>
    <xf numFmtId="165" fontId="0" fillId="0" borderId="0" xfId="0" applyNumberFormat="1" applyProtection="1"/>
    <xf numFmtId="14" fontId="0" fillId="0" borderId="14" xfId="0" applyNumberFormat="1" applyBorder="1" applyAlignment="1" applyProtection="1">
      <alignment textRotation="90"/>
    </xf>
    <xf numFmtId="14" fontId="0" fillId="0" borderId="17" xfId="0" applyNumberFormat="1" applyBorder="1" applyAlignment="1" applyProtection="1">
      <alignment textRotation="90"/>
    </xf>
    <xf numFmtId="14" fontId="0" fillId="0" borderId="18" xfId="0" applyNumberFormat="1" applyBorder="1" applyAlignment="1" applyProtection="1">
      <alignment textRotation="90"/>
    </xf>
    <xf numFmtId="0" fontId="0" fillId="0" borderId="19" xfId="0" applyBorder="1" applyProtection="1"/>
    <xf numFmtId="0" fontId="0" fillId="0" borderId="20" xfId="0" applyBorder="1" applyProtection="1"/>
    <xf numFmtId="0" fontId="0" fillId="0" borderId="15" xfId="0" applyBorder="1" applyAlignment="1" applyProtection="1">
      <alignment horizontal="center"/>
    </xf>
    <xf numFmtId="0" fontId="0" fillId="0" borderId="13" xfId="0" applyBorder="1" applyAlignment="1" applyProtection="1">
      <alignment horizontal="center"/>
    </xf>
    <xf numFmtId="0" fontId="0" fillId="0" borderId="16" xfId="0" applyBorder="1" applyAlignment="1" applyProtection="1">
      <alignment horizontal="center"/>
    </xf>
    <xf numFmtId="14" fontId="0" fillId="0" borderId="7" xfId="0" applyNumberFormat="1" applyBorder="1" applyAlignment="1" applyProtection="1">
      <alignment textRotation="90"/>
    </xf>
    <xf numFmtId="14" fontId="0" fillId="0" borderId="8" xfId="0" applyNumberFormat="1" applyBorder="1" applyAlignment="1" applyProtection="1">
      <alignment textRotation="90"/>
    </xf>
    <xf numFmtId="14" fontId="0" fillId="0" borderId="9" xfId="0" applyNumberFormat="1" applyBorder="1" applyAlignment="1" applyProtection="1">
      <alignment textRotation="90"/>
    </xf>
    <xf numFmtId="0" fontId="0" fillId="0" borderId="22" xfId="0" applyBorder="1" applyProtection="1"/>
    <xf numFmtId="0" fontId="4" fillId="0" borderId="23" xfId="0" applyFont="1" applyBorder="1" applyProtection="1"/>
    <xf numFmtId="0" fontId="0" fillId="0" borderId="22" xfId="0" applyFont="1" applyBorder="1" applyProtection="1"/>
    <xf numFmtId="0" fontId="0" fillId="0" borderId="24" xfId="0" applyBorder="1" applyProtection="1"/>
    <xf numFmtId="14" fontId="0" fillId="0" borderId="25" xfId="0" applyNumberFormat="1" applyBorder="1" applyProtection="1"/>
    <xf numFmtId="0" fontId="0" fillId="0" borderId="24" xfId="0" applyFont="1" applyBorder="1" applyProtection="1"/>
    <xf numFmtId="16" fontId="0" fillId="0" borderId="24" xfId="0" applyNumberFormat="1" applyFont="1" applyBorder="1" applyProtection="1"/>
    <xf numFmtId="14" fontId="0" fillId="0" borderId="25" xfId="0" applyNumberFormat="1" applyFont="1" applyBorder="1" applyProtection="1"/>
    <xf numFmtId="16" fontId="0" fillId="0" borderId="24" xfId="0" quotePrefix="1" applyNumberFormat="1" applyBorder="1" applyProtection="1"/>
    <xf numFmtId="0" fontId="0" fillId="0" borderId="24" xfId="0" applyFont="1" applyFill="1" applyBorder="1" applyAlignment="1" applyProtection="1">
      <alignment vertical="center"/>
    </xf>
    <xf numFmtId="14" fontId="5" fillId="0" borderId="0" xfId="0" applyNumberFormat="1" applyFont="1" applyProtection="1"/>
    <xf numFmtId="0" fontId="0" fillId="0" borderId="24" xfId="0" quotePrefix="1" applyBorder="1" applyProtection="1"/>
    <xf numFmtId="0" fontId="4" fillId="0" borderId="25" xfId="0" applyFont="1" applyBorder="1" applyProtection="1"/>
    <xf numFmtId="0" fontId="0" fillId="0" borderId="0" xfId="0" applyFill="1" applyProtection="1"/>
    <xf numFmtId="16" fontId="0" fillId="0" borderId="26" xfId="0" quotePrefix="1" applyNumberFormat="1" applyBorder="1" applyProtection="1"/>
    <xf numFmtId="14" fontId="0" fillId="0" borderId="27" xfId="0" applyNumberFormat="1" applyBorder="1" applyProtection="1"/>
    <xf numFmtId="0" fontId="4" fillId="0" borderId="0" xfId="0" applyFont="1" applyBorder="1" applyAlignment="1" applyProtection="1">
      <alignment horizontal="left"/>
    </xf>
    <xf numFmtId="0" fontId="4" fillId="0" borderId="0" xfId="0" applyFont="1" applyProtection="1"/>
    <xf numFmtId="0" fontId="0" fillId="0" borderId="0" xfId="0" applyFill="1" applyAlignment="1" applyProtection="1">
      <alignment horizontal="center"/>
      <protection locked="0"/>
    </xf>
    <xf numFmtId="0" fontId="0" fillId="0" borderId="0" xfId="0" applyAlignment="1" applyProtection="1">
      <alignment horizontal="center"/>
      <protection locked="0"/>
    </xf>
    <xf numFmtId="0" fontId="0" fillId="0" borderId="0" xfId="0" applyBorder="1" applyProtection="1"/>
    <xf numFmtId="0" fontId="0" fillId="5" borderId="26" xfId="0" applyFont="1" applyFill="1" applyBorder="1" applyProtection="1"/>
    <xf numFmtId="0" fontId="4" fillId="5" borderId="27" xfId="0" applyFont="1" applyFill="1" applyBorder="1" applyProtection="1"/>
    <xf numFmtId="0" fontId="0" fillId="0" borderId="0" xfId="0" applyAlignment="1" applyProtection="1">
      <alignment horizontal="left"/>
      <protection locked="0"/>
    </xf>
    <xf numFmtId="0" fontId="0" fillId="0" borderId="0" xfId="0" applyFill="1" applyAlignment="1" applyProtection="1">
      <alignment vertical="center" wrapText="1"/>
    </xf>
    <xf numFmtId="0" fontId="0" fillId="0" borderId="0" xfId="0" applyAlignment="1" applyProtection="1">
      <alignment horizontal="center" vertical="center"/>
      <protection locked="0"/>
    </xf>
    <xf numFmtId="49" fontId="0" fillId="0" borderId="0" xfId="0" applyNumberFormat="1" applyProtection="1">
      <protection locked="0"/>
    </xf>
    <xf numFmtId="0" fontId="0" fillId="0" borderId="0" xfId="0" applyAlignment="1" applyProtection="1">
      <alignment horizontal="right"/>
    </xf>
    <xf numFmtId="0" fontId="8" fillId="0" borderId="0" xfId="0" applyFont="1" applyAlignment="1" applyProtection="1">
      <alignment horizontal="right"/>
    </xf>
    <xf numFmtId="0" fontId="0" fillId="0" borderId="0" xfId="0" applyNumberFormat="1" applyAlignment="1" applyProtection="1">
      <alignment horizontal="center" vertical="center"/>
      <protection locked="0"/>
    </xf>
    <xf numFmtId="0" fontId="10" fillId="3" borderId="0" xfId="0" applyFont="1" applyFill="1" applyAlignment="1">
      <alignment horizontal="center" vertical="center"/>
    </xf>
    <xf numFmtId="0" fontId="10" fillId="6" borderId="0" xfId="0" applyFont="1" applyFill="1" applyAlignment="1">
      <alignment horizontal="center" vertical="center"/>
    </xf>
    <xf numFmtId="0" fontId="6" fillId="3" borderId="0" xfId="0" applyFont="1" applyFill="1" applyAlignment="1">
      <alignment horizontal="center" vertical="center"/>
    </xf>
    <xf numFmtId="0" fontId="9" fillId="8" borderId="1" xfId="0" applyFont="1" applyFill="1" applyBorder="1" applyAlignment="1" applyProtection="1">
      <alignment horizontal="center" vertical="center" wrapText="1"/>
    </xf>
    <xf numFmtId="167" fontId="0" fillId="0" borderId="0" xfId="0" applyNumberFormat="1" applyAlignment="1" applyProtection="1">
      <alignment horizontal="center"/>
      <protection locked="0"/>
    </xf>
    <xf numFmtId="0" fontId="0" fillId="9" borderId="0" xfId="0" applyFill="1" applyProtection="1"/>
    <xf numFmtId="0" fontId="6" fillId="10" borderId="0" xfId="0" applyFont="1" applyFill="1" applyAlignment="1" applyProtection="1">
      <alignment horizontal="center"/>
    </xf>
    <xf numFmtId="0" fontId="6" fillId="0" borderId="0" xfId="0" applyFont="1" applyFill="1" applyAlignment="1" applyProtection="1">
      <alignment horizontal="center"/>
    </xf>
    <xf numFmtId="0" fontId="0" fillId="0" borderId="12" xfId="0" applyFill="1" applyBorder="1" applyProtection="1"/>
    <xf numFmtId="0" fontId="0" fillId="0" borderId="0" xfId="0" applyFill="1" applyBorder="1" applyAlignment="1" applyProtection="1">
      <alignment horizontal="center"/>
    </xf>
    <xf numFmtId="0" fontId="13" fillId="0" borderId="0" xfId="0" applyFont="1" applyAlignment="1" applyProtection="1">
      <alignment horizontal="right"/>
    </xf>
    <xf numFmtId="0" fontId="6" fillId="9" borderId="0" xfId="0" applyFont="1" applyFill="1" applyAlignment="1" applyProtection="1">
      <alignment horizontal="center"/>
    </xf>
    <xf numFmtId="0" fontId="6" fillId="2" borderId="0" xfId="0" applyFont="1" applyFill="1" applyAlignment="1" applyProtection="1">
      <alignment horizontal="center"/>
    </xf>
    <xf numFmtId="0" fontId="14" fillId="0" borderId="0" xfId="0" applyFont="1" applyAlignment="1" applyProtection="1">
      <alignment horizontal="right"/>
    </xf>
    <xf numFmtId="0" fontId="4" fillId="0" borderId="24" xfId="0" applyFont="1" applyBorder="1" applyAlignment="1" applyProtection="1">
      <alignment horizontal="center"/>
    </xf>
    <xf numFmtId="0" fontId="4" fillId="0" borderId="25" xfId="0" applyFont="1" applyBorder="1" applyAlignment="1" applyProtection="1">
      <alignment horizontal="center"/>
    </xf>
    <xf numFmtId="0" fontId="0" fillId="0" borderId="21" xfId="0" applyFill="1" applyBorder="1" applyProtection="1"/>
    <xf numFmtId="0" fontId="6" fillId="0" borderId="0" xfId="0" applyFont="1" applyFill="1" applyAlignment="1">
      <alignment horizontal="center" vertical="center"/>
    </xf>
    <xf numFmtId="0" fontId="1" fillId="11" borderId="0" xfId="0" applyFont="1" applyFill="1" applyAlignment="1" applyProtection="1">
      <alignment horizontal="center"/>
    </xf>
    <xf numFmtId="0" fontId="6" fillId="11" borderId="0" xfId="0" applyFont="1" applyFill="1" applyAlignment="1">
      <alignment horizontal="center" vertical="center"/>
    </xf>
    <xf numFmtId="0" fontId="10" fillId="11" borderId="0" xfId="0" applyFont="1" applyFill="1" applyAlignment="1">
      <alignment horizontal="center" vertical="center"/>
    </xf>
    <xf numFmtId="0" fontId="6" fillId="11" borderId="0" xfId="0" applyFont="1" applyFill="1" applyAlignment="1" applyProtection="1">
      <alignment horizontal="center"/>
    </xf>
    <xf numFmtId="0" fontId="15" fillId="0" borderId="0" xfId="0" applyFont="1" applyProtection="1"/>
    <xf numFmtId="0" fontId="15" fillId="0" borderId="0" xfId="0" applyFont="1" applyFill="1" applyProtection="1"/>
    <xf numFmtId="0" fontId="10" fillId="9" borderId="0" xfId="0" applyFont="1" applyFill="1" applyAlignment="1">
      <alignment horizontal="center" vertical="center"/>
    </xf>
    <xf numFmtId="0" fontId="0" fillId="0" borderId="30" xfId="0" applyBorder="1" applyAlignment="1" applyProtection="1">
      <alignment horizontal="center"/>
    </xf>
    <xf numFmtId="0" fontId="0" fillId="0" borderId="24" xfId="0" applyFont="1" applyFill="1" applyBorder="1" applyProtection="1"/>
    <xf numFmtId="0" fontId="0" fillId="12" borderId="0" xfId="0" applyFill="1" applyProtection="1"/>
    <xf numFmtId="0" fontId="11" fillId="13" borderId="1" xfId="0" applyFont="1" applyFill="1" applyBorder="1" applyAlignment="1" applyProtection="1">
      <alignment horizontal="center" vertical="center" wrapText="1"/>
    </xf>
    <xf numFmtId="167" fontId="0" fillId="0" borderId="0" xfId="0" applyNumberFormat="1" applyAlignment="1" applyProtection="1">
      <alignment horizontal="center"/>
    </xf>
    <xf numFmtId="0" fontId="14" fillId="12" borderId="0" xfId="0" applyFont="1" applyFill="1" applyProtection="1"/>
    <xf numFmtId="0" fontId="1" fillId="0" borderId="24" xfId="0" applyFont="1" applyBorder="1" applyAlignment="1" applyProtection="1">
      <alignment horizontal="left"/>
    </xf>
    <xf numFmtId="14" fontId="1" fillId="0" borderId="25" xfId="0" applyNumberFormat="1" applyFont="1" applyBorder="1" applyProtection="1"/>
    <xf numFmtId="0" fontId="1" fillId="0" borderId="24" xfId="0" applyFont="1" applyBorder="1" applyProtection="1"/>
    <xf numFmtId="1" fontId="0" fillId="0" borderId="0" xfId="0" applyNumberFormat="1" applyProtection="1"/>
    <xf numFmtId="1" fontId="0" fillId="0" borderId="0" xfId="0" applyNumberFormat="1" applyAlignment="1" applyProtection="1">
      <alignment horizontal="center"/>
    </xf>
    <xf numFmtId="1" fontId="0" fillId="0" borderId="0" xfId="0" quotePrefix="1" applyNumberFormat="1" applyAlignment="1" applyProtection="1">
      <alignment horizontal="center"/>
    </xf>
    <xf numFmtId="0" fontId="4" fillId="0" borderId="24" xfId="0" applyFont="1" applyBorder="1" applyAlignment="1" applyProtection="1">
      <alignment horizontal="center"/>
    </xf>
    <xf numFmtId="0" fontId="4" fillId="0" borderId="25" xfId="0" applyFont="1" applyBorder="1" applyAlignment="1" applyProtection="1">
      <alignment horizontal="center"/>
    </xf>
    <xf numFmtId="166" fontId="2" fillId="0" borderId="2" xfId="0" applyNumberFormat="1" applyFont="1" applyBorder="1" applyAlignment="1" applyProtection="1">
      <alignment horizontal="center" vertical="center"/>
    </xf>
    <xf numFmtId="166" fontId="2" fillId="0" borderId="3" xfId="0" applyNumberFormat="1" applyFont="1" applyBorder="1" applyAlignment="1" applyProtection="1">
      <alignment horizontal="center" vertical="center"/>
    </xf>
    <xf numFmtId="0" fontId="3" fillId="5" borderId="0" xfId="0" applyFont="1" applyFill="1" applyBorder="1" applyAlignment="1" applyProtection="1">
      <alignment horizontal="center" vertical="center"/>
      <protection locked="0"/>
    </xf>
    <xf numFmtId="0" fontId="3" fillId="5" borderId="10" xfId="0" applyFont="1" applyFill="1" applyBorder="1" applyAlignment="1" applyProtection="1">
      <alignment horizontal="center" vertical="center"/>
      <protection locked="0"/>
    </xf>
    <xf numFmtId="0" fontId="3" fillId="7" borderId="0" xfId="0" applyFont="1" applyFill="1" applyBorder="1" applyAlignment="1" applyProtection="1">
      <alignment horizontal="center" vertical="center"/>
      <protection locked="0"/>
    </xf>
    <xf numFmtId="0" fontId="3" fillId="7" borderId="10" xfId="0" applyFont="1" applyFill="1" applyBorder="1" applyAlignment="1" applyProtection="1">
      <alignment horizontal="center" vertical="center"/>
      <protection locked="0"/>
    </xf>
    <xf numFmtId="0" fontId="13" fillId="13" borderId="28" xfId="0" applyFont="1" applyFill="1" applyBorder="1" applyAlignment="1" applyProtection="1">
      <alignment horizontal="left" vertical="center" wrapText="1"/>
    </xf>
    <xf numFmtId="0" fontId="13" fillId="13" borderId="12" xfId="0" applyFont="1" applyFill="1" applyBorder="1" applyAlignment="1" applyProtection="1">
      <alignment horizontal="left" vertical="center" wrapText="1"/>
    </xf>
    <xf numFmtId="0" fontId="12" fillId="8" borderId="28" xfId="0" applyFont="1" applyFill="1" applyBorder="1" applyAlignment="1" applyProtection="1">
      <alignment horizontal="left" vertical="center" wrapText="1"/>
    </xf>
    <xf numFmtId="0" fontId="12" fillId="8" borderId="29" xfId="0" applyFont="1" applyFill="1" applyBorder="1" applyAlignment="1" applyProtection="1">
      <alignment horizontal="left" vertical="center" wrapText="1"/>
    </xf>
    <xf numFmtId="0" fontId="19" fillId="8" borderId="1" xfId="0" applyFont="1" applyFill="1" applyBorder="1" applyAlignment="1" applyProtection="1">
      <alignment horizontal="center" vertical="center" wrapText="1"/>
    </xf>
    <xf numFmtId="0" fontId="18" fillId="13" borderId="28" xfId="0" applyFont="1" applyFill="1" applyBorder="1" applyAlignment="1" applyProtection="1">
      <alignment horizontal="center" vertical="center" wrapText="1"/>
      <protection locked="0"/>
    </xf>
    <xf numFmtId="0" fontId="18" fillId="13" borderId="12" xfId="0" applyFont="1" applyFill="1" applyBorder="1" applyAlignment="1" applyProtection="1">
      <alignment horizontal="center" vertical="center" wrapText="1"/>
      <protection locked="0"/>
    </xf>
  </cellXfs>
  <cellStyles count="1">
    <cellStyle name="Normal" xfId="0" builtinId="0"/>
  </cellStyles>
  <dxfs count="44">
    <dxf>
      <font>
        <b/>
        <i val="0"/>
        <color theme="0"/>
      </font>
      <fill>
        <patternFill>
          <bgColor rgb="FF7030A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val="0"/>
        <i val="0"/>
        <color auto="1"/>
      </font>
      <fill>
        <patternFill>
          <bgColor rgb="FFFFFF00"/>
        </patternFill>
      </fill>
    </dxf>
    <dxf>
      <font>
        <b/>
        <i val="0"/>
        <color theme="0"/>
      </font>
      <fill>
        <patternFill>
          <bgColor rgb="FFFF0000"/>
        </patternFill>
      </fill>
    </dxf>
    <dxf>
      <font>
        <b/>
        <i val="0"/>
        <color theme="0"/>
      </font>
      <fill>
        <patternFill>
          <bgColor theme="4"/>
        </patternFill>
      </fill>
    </dxf>
    <dxf>
      <font>
        <b/>
        <i val="0"/>
        <color theme="0"/>
      </font>
      <fill>
        <patternFill>
          <bgColor rgb="FF00B050"/>
        </patternFill>
      </fill>
    </dxf>
    <dxf>
      <font>
        <b/>
        <i val="0"/>
        <color theme="0"/>
      </font>
      <fill>
        <patternFill>
          <bgColor theme="9" tint="-0.24994659260841701"/>
        </patternFill>
      </fill>
    </dxf>
    <dxf>
      <numFmt numFmtId="1" formatCode="0"/>
      <alignment horizontal="center" vertical="bottom" textRotation="0" wrapText="0" indent="0" justifyLastLine="0" shrinkToFit="0" readingOrder="0"/>
      <protection locked="1" hidden="0"/>
    </dxf>
    <dxf>
      <numFmt numFmtId="0" formatCode="General"/>
      <alignment horizontal="center" vertical="center" textRotation="0" wrapText="0" indent="0" justifyLastLine="0" shrinkToFit="0" readingOrder="0"/>
      <protection locked="0" hidden="0"/>
    </dxf>
    <dxf>
      <alignment horizontal="center" vertical="bottom" textRotation="0" wrapText="0" indent="0" justifyLastLine="0" shrinkToFit="0" readingOrder="0"/>
      <protection locked="0" hidden="0"/>
    </dxf>
    <dxf>
      <alignment horizontal="center" vertical="center" textRotation="0" wrapText="0" indent="0" justifyLastLine="0" shrinkToFit="0" readingOrder="0"/>
      <protection locked="0" hidden="0"/>
    </dxf>
    <dxf>
      <numFmt numFmtId="167" formatCode="dd/mm/yyyy;@"/>
      <alignment horizontal="center" vertical="bottom" textRotation="0" wrapText="0" indent="0" justifyLastLine="0" shrinkToFit="0" readingOrder="0"/>
      <protection locked="0" hidden="0"/>
    </dxf>
    <dxf>
      <numFmt numFmtId="167" formatCode="dd/mm/yyyy;@"/>
      <alignment horizontal="center" vertical="bottom" textRotation="0" wrapText="0" indent="0" justifyLastLine="0" shrinkToFit="0" readingOrder="0"/>
      <protection locked="0" hidden="0"/>
    </dxf>
    <dxf>
      <protection locked="0" hidden="0"/>
    </dxf>
    <dxf>
      <numFmt numFmtId="30" formatCode="@"/>
      <protection locked="0" hidden="0"/>
    </dxf>
    <dxf>
      <alignment horizontal="center" vertical="bottom" textRotation="0" wrapText="0" indent="0" justifyLastLine="0" shrinkToFit="0" readingOrder="0"/>
      <protection locked="0" hidden="0"/>
    </dxf>
    <dxf>
      <alignment horizontal="center" vertical="bottom" textRotation="0" wrapText="0" indent="0" justifyLastLine="0" shrinkToFit="0" readingOrder="0"/>
      <protection locked="0" hidden="0"/>
    </dxf>
    <dxf>
      <alignment horizontal="center" vertical="bottom" textRotation="0" wrapText="0" relativeIndent="0" justifyLastLine="0" shrinkToFit="0" readingOrder="0"/>
      <protection locked="1" hidden="0"/>
    </dxf>
    <dxf>
      <alignment horizontal="center" vertical="bottom" textRotation="0" wrapText="0" relativeIndent="0" justifyLastLine="0" shrinkToFit="0" readingOrder="0"/>
      <protection locked="1" hidden="0"/>
    </dxf>
    <dxf>
      <alignment horizontal="center" vertical="bottom" textRotation="0" wrapText="0" relativeIndent="0" justifyLastLine="0" shrinkToFit="0" readingOrder="0"/>
      <protection locked="1" hidden="0"/>
    </dxf>
    <dxf>
      <numFmt numFmtId="1" formatCode="0"/>
      <alignment horizontal="center" vertical="bottom" textRotation="0" wrapText="0" indent="0" justifyLastLine="0" shrinkToFit="0" readingOrder="0"/>
      <protection locked="1" hidden="0"/>
    </dxf>
    <dxf>
      <numFmt numFmtId="1" formatCode="0"/>
      <alignment horizontal="center" vertical="bottom" textRotation="0" wrapText="0" indent="0" justifyLastLine="0" shrinkToFit="0" readingOrder="0"/>
      <protection locked="1" hidden="0"/>
    </dxf>
    <dxf>
      <numFmt numFmtId="1" formatCode="0"/>
      <alignment horizontal="center" vertical="bottom" textRotation="0" wrapText="0" indent="0" justifyLastLine="0" shrinkToFit="0" readingOrder="0"/>
      <protection locked="1" hidden="0"/>
    </dxf>
    <dxf>
      <numFmt numFmtId="0" formatCode="General"/>
      <alignment horizontal="center" vertical="bottom" textRotation="0" wrapText="0" indent="0" justifyLastLine="0" shrinkToFit="0" readingOrder="0"/>
      <protection locked="1" hidden="0"/>
    </dxf>
    <dxf>
      <alignment horizontal="center" vertical="bottom" textRotation="0" wrapText="0" indent="0" justifyLastLine="0" shrinkToFit="0" readingOrder="0"/>
      <protection locked="1" hidden="0"/>
    </dxf>
    <dxf>
      <numFmt numFmtId="0" formatCode="General"/>
      <alignment horizontal="center" vertical="bottom" textRotation="0" wrapText="0" relativeIndent="0" justifyLastLine="0" shrinkToFit="0" readingOrder="0"/>
      <protection locked="1" hidden="0"/>
    </dxf>
    <dxf>
      <numFmt numFmtId="19" formatCode="dd/mm/yyyy"/>
      <alignment horizontal="center" vertical="bottom" textRotation="0" wrapText="0" indent="0" justifyLastLine="0" shrinkToFit="0" readingOrder="0"/>
      <protection locked="1" hidden="0"/>
    </dxf>
    <dxf>
      <protection locked="1" hidden="0"/>
    </dxf>
    <dxf>
      <alignment textRotation="0" indent="0" justifyLastLine="0" shrinkToFit="0" readingOrder="0"/>
      <protection locked="1" hidden="0"/>
    </dxf>
    <dxf>
      <alignment horizontal="left" vertical="bottom" textRotation="0" wrapText="0" indent="0" justifyLastLine="0" shrinkToFit="0" readingOrder="0"/>
      <protection locked="1" hidden="0"/>
    </dxf>
    <dxf>
      <alignment horizontal="center" vertical="bottom" textRotation="0" wrapText="0" indent="0" justifyLastLine="0" shrinkToFit="0" readingOrder="0"/>
      <protection locked="1" hidden="0"/>
    </dxf>
    <dxf>
      <protection locked="1" hidden="0"/>
    </dxf>
    <dxf>
      <protection locked="1" hidden="0"/>
    </dxf>
    <dxf>
      <protection locked="1" hidden="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352425</xdr:colOff>
          <xdr:row>6</xdr:row>
          <xdr:rowOff>114300</xdr:rowOff>
        </xdr:from>
        <xdr:to>
          <xdr:col>31</xdr:col>
          <xdr:colOff>361950</xdr:colOff>
          <xdr:row>9</xdr:row>
          <xdr:rowOff>152400</xdr:rowOff>
        </xdr:to>
        <xdr:sp macro="" textlink="">
          <xdr:nvSpPr>
            <xdr:cNvPr id="2052" name="CommandButton1"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Tableau4" displayName="Tableau4" ref="J2:K7" totalsRowShown="0" headerRowDxfId="43" dataDxfId="42">
  <autoFilter ref="J2:K7" xr:uid="{00000000-0009-0000-0100-000004000000}"/>
  <tableColumns count="2">
    <tableColumn id="1" xr3:uid="{00000000-0010-0000-0100-000001000000}" name="Nom" dataDxfId="41"/>
    <tableColumn id="2" xr3:uid="{00000000-0010-0000-0100-000002000000}" name="Symbole" dataDxfId="40"/>
  </tableColumns>
  <tableStyleInfo name="TableStyleMedium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Tableau5" displayName="Tableau5" ref="M2:U20" totalsRowShown="0" headerRowDxfId="39" dataDxfId="38">
  <autoFilter ref="M2:U20" xr:uid="{00000000-0009-0000-0100-000005000000}"/>
  <sortState xmlns:xlrd2="http://schemas.microsoft.com/office/spreadsheetml/2017/richdata2" ref="M3:O19">
    <sortCondition ref="M3"/>
  </sortState>
  <tableColumns count="9">
    <tableColumn id="1" xr3:uid="{00000000-0010-0000-0200-000001000000}" name="Personnel" dataDxfId="37"/>
    <tableColumn id="2" xr3:uid="{00000000-0010-0000-0200-000002000000}" name="Date entrée Clinique" dataDxfId="36"/>
    <tableColumn id="4" xr3:uid="{00000000-0010-0000-0200-000004000000}" name="Année d'entrée" dataDxfId="35">
      <calculatedColumnFormula>MONTH(Tableau5[Date entrée Clinique])</calculatedColumnFormula>
    </tableColumn>
    <tableColumn id="11" xr3:uid="{912E91AF-1311-4861-BC02-68A3A37B9034}" name="Nombre jours de vacances" dataDxfId="17">
      <calculatedColumnFormula>IF(Tableau!$D$2-Tableau5[[#This Row],[Année d''entrée]]&lt;0,0,Tableau5[[#This Row],[Colonne4]])</calculatedColumnFormula>
    </tableColumn>
    <tableColumn id="6" xr3:uid="{0615B8C2-AD71-4FA7-BEA4-CDDAF49E6D2A}" name="Date de naissance" dataDxfId="34"/>
    <tableColumn id="10" xr3:uid="{A2C38BF9-6229-4BFC-9B38-7527F2A302F6}" name="Colonne1" dataDxfId="33">
      <calculatedColumnFormula>YEAR(Tableau5[[#This Row],[Date de naissance]])</calculatedColumnFormula>
    </tableColumn>
    <tableColumn id="9" xr3:uid="{592EA83B-F0C9-46E1-BE3E-7C43F690FCB0}" name="Colonne2" dataDxfId="32">
      <calculatedColumnFormula>IF(Tableau!$D$2&gt;Tableau5[[#This Row],[Année d''entrée]]+1,25,20)</calculatedColumnFormula>
    </tableColumn>
    <tableColumn id="7" xr3:uid="{55165B66-30DA-4B51-8D48-9D70AD222B60}" name="Colonne3" dataDxfId="31">
      <calculatedColumnFormula>IF(Tableau!$D$2&gt;Tableau5[[#This Row],[Colonne1]]+50,5,0)</calculatedColumnFormula>
    </tableColumn>
    <tableColumn id="3" xr3:uid="{00000000-0010-0000-0200-000003000000}" name="Colonne4" dataDxfId="30">
      <calculatedColumnFormula>IF(AND(Tableau!$D$2&lt;Tableau5[[#This Row],[Année d''entrée]]+1,Tableau!$D$2&gt;Tableau5[[#This Row],[Colonne1]]+50),Tableau5[[#This Row],[Colonne2]],Tableau5[[#This Row],[Colonne2]]+Tableau5[[#This Row],[Colonne3]])</calculatedColumnFormula>
    </tableColumn>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3000000}" name="Tableau7" displayName="Tableau7" ref="J12:J47" totalsRowShown="0" headerRowDxfId="29" dataDxfId="28">
  <autoFilter ref="J12:J47" xr:uid="{00000000-0009-0000-0100-000007000000}"/>
  <tableColumns count="1">
    <tableColumn id="1" xr3:uid="{00000000-0010-0000-0300-000001000000}" name="Années" dataDxfId="27"/>
  </tableColumns>
  <tableStyleInfo name="TableStyleMedium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CDBBD67-534E-4F63-96F8-EEB0CB535D06}" name="Tableau1" displayName="Tableau1" ref="B2:H233" totalsRowShown="0" headerRowDxfId="26" dataDxfId="25">
  <autoFilter ref="B2:H233" xr:uid="{BC840BD1-3AC3-448D-8F0B-68E2FCCEF468}"/>
  <tableColumns count="7">
    <tableColumn id="1" xr3:uid="{BAAC3A47-8EE8-4F10-8FDE-CF071591A712}" name="Nom" dataDxfId="24"/>
    <tableColumn id="2" xr3:uid="{01D9F0D2-A148-47E0-AED3-161A15721AA1}" name="Type" dataDxfId="23"/>
    <tableColumn id="3" xr3:uid="{1400CB68-BBEC-40E4-817F-CEE7F85412A4}" name="Date début" dataDxfId="22"/>
    <tableColumn id="4" xr3:uid="{56B7B232-0076-4790-95B5-0F3EBCC5158A}" name="Date de Fin" dataDxfId="21"/>
    <tableColumn id="5" xr3:uid="{94B6E941-AFD7-4CF3-B876-9843E5B6902F}" name="Symbole" dataDxfId="20">
      <calculatedColumnFormula>VLOOKUP(Tableau1[[#This Row],[Type]],Tableau4[],2,0)</calculatedColumnFormula>
    </tableColumn>
    <tableColumn id="6" xr3:uid="{47765387-A46B-42D1-821E-E981489067D5}" name="Année" dataDxfId="19">
      <calculatedColumnFormula>YEAR(Tableau1[[#This Row],[Date de Fin]])</calculatedColumnFormula>
    </tableColumn>
    <tableColumn id="7" xr3:uid="{AC31B597-DEAE-4B08-B7F9-8E381B0FCB17}" name="Nb de jours" dataDxfId="18">
      <calculatedColumnFormula>IF(Tableau1[[#This Row],[Date de Fin]]-Tableau1[[#This Row],[Date début]]=0,1,Tableau1[[#This Row],[Date de Fin]]-Tableau1[[#This Row],[Date début]]+1)</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5" Type="http://schemas.openxmlformats.org/officeDocument/2006/relationships/table" Target="../tables/table4.xml"/><Relationship Id="rId4" Type="http://schemas.openxmlformats.org/officeDocument/2006/relationships/table" Target="../tables/table3.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D1439"/>
  <sheetViews>
    <sheetView tabSelected="1" workbookViewId="0">
      <selection activeCell="K16" sqref="K16"/>
    </sheetView>
  </sheetViews>
  <sheetFormatPr baseColWidth="10" defaultRowHeight="15" x14ac:dyDescent="0.25"/>
  <cols>
    <col min="1" max="1" width="10" style="2" customWidth="1"/>
    <col min="2" max="3" width="14.140625" style="1" customWidth="1"/>
    <col min="4" max="4" width="13" style="60" customWidth="1"/>
    <col min="5" max="5" width="13.140625" style="60" customWidth="1"/>
    <col min="6" max="7" width="11.42578125" style="60"/>
    <col min="8" max="8" width="17" style="60" customWidth="1"/>
    <col min="9" max="9" width="6.28515625" style="2" customWidth="1"/>
    <col min="10" max="10" width="12.7109375" style="2" customWidth="1"/>
    <col min="11" max="11" width="11.42578125" style="2"/>
    <col min="12" max="12" width="6.140625" style="2" customWidth="1"/>
    <col min="13" max="13" width="19" style="2" customWidth="1"/>
    <col min="14" max="14" width="23.85546875" style="4" customWidth="1"/>
    <col min="15" max="15" width="16.5703125" style="4" customWidth="1"/>
    <col min="16" max="16" width="26.5703125" style="4" customWidth="1"/>
    <col min="17" max="17" width="19.5703125" style="4" customWidth="1"/>
    <col min="18" max="21" width="14" style="4" hidden="1" customWidth="1"/>
    <col min="22" max="22" width="3" style="2" customWidth="1"/>
    <col min="23" max="23" width="31.85546875" style="2" customWidth="1"/>
    <col min="24" max="24" width="11.42578125" style="2"/>
    <col min="25" max="25" width="6.42578125" style="9" customWidth="1"/>
    <col min="26" max="26" width="6.42578125" style="105" customWidth="1"/>
    <col min="27" max="29" width="6.42578125" style="2" customWidth="1"/>
    <col min="30" max="16384" width="11.42578125" style="2"/>
  </cols>
  <sheetData>
    <row r="1" spans="1:27" ht="188.25" customHeight="1" x14ac:dyDescent="0.25">
      <c r="B1" s="121" t="s">
        <v>96</v>
      </c>
      <c r="C1" s="122"/>
      <c r="D1" s="122"/>
      <c r="E1" s="122"/>
      <c r="F1" s="120" t="s">
        <v>70</v>
      </c>
      <c r="G1" s="120" t="s">
        <v>70</v>
      </c>
      <c r="H1" s="120" t="s">
        <v>70</v>
      </c>
      <c r="J1" s="118" t="s">
        <v>95</v>
      </c>
      <c r="K1" s="119"/>
      <c r="M1" s="116" t="s">
        <v>94</v>
      </c>
      <c r="N1" s="117"/>
      <c r="O1" s="74" t="s">
        <v>70</v>
      </c>
      <c r="P1" s="74" t="s">
        <v>70</v>
      </c>
      <c r="Q1" s="99" t="s">
        <v>93</v>
      </c>
      <c r="R1" s="120" t="s">
        <v>70</v>
      </c>
      <c r="S1" s="120" t="s">
        <v>70</v>
      </c>
      <c r="T1" s="120" t="s">
        <v>70</v>
      </c>
      <c r="U1" s="120" t="s">
        <v>70</v>
      </c>
      <c r="V1" s="4"/>
      <c r="Y1" s="2"/>
      <c r="Z1" s="9"/>
      <c r="AA1" s="105"/>
    </row>
    <row r="2" spans="1:27" x14ac:dyDescent="0.25">
      <c r="B2" s="1" t="s">
        <v>0</v>
      </c>
      <c r="C2" s="1" t="s">
        <v>1</v>
      </c>
      <c r="D2" s="64" t="s">
        <v>2</v>
      </c>
      <c r="E2" s="64" t="s">
        <v>3</v>
      </c>
      <c r="F2" s="64" t="s">
        <v>4</v>
      </c>
      <c r="G2" s="64" t="s">
        <v>36</v>
      </c>
      <c r="H2" s="64" t="s">
        <v>66</v>
      </c>
      <c r="J2" s="2" t="s">
        <v>0</v>
      </c>
      <c r="K2" s="2" t="s">
        <v>4</v>
      </c>
      <c r="M2" s="8" t="s">
        <v>15</v>
      </c>
      <c r="N2" s="8" t="s">
        <v>29</v>
      </c>
      <c r="O2" s="8" t="s">
        <v>32</v>
      </c>
      <c r="P2" s="8" t="s">
        <v>30</v>
      </c>
      <c r="Q2" s="8" t="s">
        <v>82</v>
      </c>
      <c r="R2" s="8" t="s">
        <v>88</v>
      </c>
      <c r="S2" s="8" t="s">
        <v>89</v>
      </c>
      <c r="T2" s="8" t="s">
        <v>90</v>
      </c>
      <c r="U2" s="8" t="s">
        <v>91</v>
      </c>
      <c r="V2" s="76"/>
      <c r="W2" s="41" t="s">
        <v>36</v>
      </c>
      <c r="X2" s="42">
        <f>Tableau!D2</f>
        <v>2020</v>
      </c>
    </row>
    <row r="3" spans="1:27" ht="15" customHeight="1" x14ac:dyDescent="0.25">
      <c r="A3" s="65"/>
      <c r="B3" s="67" t="s">
        <v>20</v>
      </c>
      <c r="C3" s="1" t="s">
        <v>9</v>
      </c>
      <c r="D3" s="75">
        <v>43132</v>
      </c>
      <c r="E3" s="75">
        <v>43148</v>
      </c>
      <c r="F3" s="66" t="str">
        <f>VLOOKUP(Tableau1[[#This Row],[Type]],Tableau4[],2,0)</f>
        <v>V</v>
      </c>
      <c r="G3" s="60">
        <f>YEAR(Tableau1[[#This Row],[Date de Fin]])</f>
        <v>2018</v>
      </c>
      <c r="H3" s="70">
        <f>IF(Tableau1[[#This Row],[Date de Fin]]-Tableau1[[#This Row],[Date début]]=0,1,Tableau1[[#This Row],[Date de Fin]]-Tableau1[[#This Row],[Date début]]+1)</f>
        <v>17</v>
      </c>
      <c r="J3" s="2" t="s">
        <v>63</v>
      </c>
      <c r="K3" s="4" t="s">
        <v>61</v>
      </c>
      <c r="M3" s="61" t="s">
        <v>20</v>
      </c>
      <c r="N3" s="6">
        <v>39146</v>
      </c>
      <c r="O3" s="7">
        <f>YEAR(Tableau5[[#This Row],[Date entrée Clinique]])</f>
        <v>2007</v>
      </c>
      <c r="P3" s="106">
        <f>IF(Tableau!$D$2-Tableau5[[#This Row],[Année d''entrée]]&lt;0,0,Tableau5[[#This Row],[Colonne4]])</f>
        <v>25</v>
      </c>
      <c r="Q3" s="100">
        <v>29344</v>
      </c>
      <c r="R3" s="7">
        <f>YEAR(Tableau5[[#This Row],[Date de naissance]])</f>
        <v>1980</v>
      </c>
      <c r="S3" s="106">
        <f>IF(Tableau!$D$2&gt;Tableau5[[#This Row],[Année d''entrée]]+1,25,20)</f>
        <v>25</v>
      </c>
      <c r="T3" s="106">
        <f>IF(Tableau!$D$2&gt;Tableau5[[#This Row],[Colonne1]]+50,5,0)</f>
        <v>0</v>
      </c>
      <c r="U3" s="107">
        <f>IF(AND(Tableau!$D$2&lt;Tableau5[[#This Row],[Année d''entrée]]+1,Tableau!$D$2&gt;Tableau5[[#This Row],[Colonne1]]+50),Tableau5[[#This Row],[Colonne2]],Tableau5[[#This Row],[Colonne2]]+Tableau5[[#This Row],[Colonne3]])</f>
        <v>25</v>
      </c>
      <c r="V3" s="76"/>
      <c r="W3" s="108" t="s">
        <v>37</v>
      </c>
      <c r="X3" s="109"/>
    </row>
    <row r="4" spans="1:27" x14ac:dyDescent="0.25">
      <c r="A4" s="65"/>
      <c r="B4" s="67" t="s">
        <v>20</v>
      </c>
      <c r="C4" s="1" t="s">
        <v>63</v>
      </c>
      <c r="D4" s="75">
        <v>43328</v>
      </c>
      <c r="E4" s="75">
        <v>43330</v>
      </c>
      <c r="F4" s="66" t="str">
        <f>VLOOKUP(Tableau1[[#This Row],[Type]],Tableau4[],2,0)</f>
        <v>V-1</v>
      </c>
      <c r="G4" s="60">
        <f>YEAR(Tableau1[[#This Row],[Date de Fin]])</f>
        <v>2018</v>
      </c>
      <c r="H4" s="70">
        <f>IF(Tableau1[[#This Row],[Date de Fin]]-Tableau1[[#This Row],[Date début]]=0,1,Tableau1[[#This Row],[Date de Fin]]-Tableau1[[#This Row],[Date début]]+1)</f>
        <v>3</v>
      </c>
      <c r="J4" s="2" t="s">
        <v>9</v>
      </c>
      <c r="K4" s="4" t="s">
        <v>7</v>
      </c>
      <c r="M4" s="61" t="s">
        <v>18</v>
      </c>
      <c r="N4" s="6">
        <v>38782</v>
      </c>
      <c r="O4" s="7">
        <f>YEAR(Tableau5[[#This Row],[Date entrée Clinique]])</f>
        <v>2006</v>
      </c>
      <c r="P4" s="106">
        <f>IF(Tableau!$D$2-Tableau5[[#This Row],[Année d''entrée]]&lt;0,0,Tableau5[[#This Row],[Colonne4]])</f>
        <v>30</v>
      </c>
      <c r="Q4" s="100">
        <v>22039</v>
      </c>
      <c r="R4" s="7">
        <f>YEAR(Tableau5[[#This Row],[Date de naissance]])</f>
        <v>1960</v>
      </c>
      <c r="S4" s="106">
        <f>IF(Tableau!$D$2&gt;Tableau5[[#This Row],[Année d''entrée]]+1,25,20)</f>
        <v>25</v>
      </c>
      <c r="T4" s="106">
        <f>IF(Tableau!$D$2&gt;Tableau5[[#This Row],[Colonne1]]+50,5,0)</f>
        <v>5</v>
      </c>
      <c r="U4" s="106">
        <f>IF(AND(Tableau!$D$2&lt;Tableau5[[#This Row],[Année d''entrée]]+1,Tableau!$D$2&gt;Tableau5[[#This Row],[Colonne1]]+50),Tableau5[[#This Row],[Colonne2]],Tableau5[[#This Row],[Colonne2]]+Tableau5[[#This Row],[Colonne3]])</f>
        <v>30</v>
      </c>
      <c r="V4" s="76"/>
      <c r="W4" s="44" t="s">
        <v>39</v>
      </c>
      <c r="X4" s="45">
        <f>DATE($X$2,1,1)</f>
        <v>43831</v>
      </c>
    </row>
    <row r="5" spans="1:27" x14ac:dyDescent="0.25">
      <c r="A5" s="65"/>
      <c r="B5" s="67" t="s">
        <v>20</v>
      </c>
      <c r="C5" s="1" t="s">
        <v>63</v>
      </c>
      <c r="D5" s="75">
        <v>43343</v>
      </c>
      <c r="E5" s="75">
        <v>43343</v>
      </c>
      <c r="F5" s="66" t="str">
        <f>VLOOKUP(Tableau1[[#This Row],[Type]],Tableau4[],2,0)</f>
        <v>V-1</v>
      </c>
      <c r="G5" s="60">
        <f>YEAR(Tableau1[[#This Row],[Date de Fin]])</f>
        <v>2018</v>
      </c>
      <c r="H5" s="70">
        <f>IF(Tableau1[[#This Row],[Date de Fin]]-Tableau1[[#This Row],[Date début]]=0,1,Tableau1[[#This Row],[Date de Fin]]-Tableau1[[#This Row],[Date début]]+1)</f>
        <v>1</v>
      </c>
      <c r="J5" s="2" t="s">
        <v>71</v>
      </c>
      <c r="K5" s="4" t="s">
        <v>72</v>
      </c>
      <c r="M5" s="61" t="s">
        <v>22</v>
      </c>
      <c r="N5" s="6">
        <v>42370</v>
      </c>
      <c r="O5" s="7">
        <f>YEAR(Tableau5[[#This Row],[Date entrée Clinique]])</f>
        <v>2016</v>
      </c>
      <c r="P5" s="106">
        <f>IF(Tableau!$D$2-Tableau5[[#This Row],[Année d''entrée]]&lt;0,0,Tableau5[[#This Row],[Colonne4]])</f>
        <v>25</v>
      </c>
      <c r="Q5" s="100">
        <v>25788</v>
      </c>
      <c r="R5" s="7">
        <f>YEAR(Tableau5[[#This Row],[Date de naissance]])</f>
        <v>1970</v>
      </c>
      <c r="S5" s="106">
        <f>IF(Tableau!$D$2&gt;Tableau5[[#This Row],[Année d''entrée]]+1,25,20)</f>
        <v>25</v>
      </c>
      <c r="T5" s="106">
        <f>IF(Tableau!$D$2&gt;Tableau5[[#This Row],[Colonne1]]+50,5,0)</f>
        <v>0</v>
      </c>
      <c r="U5" s="106">
        <f>IF(AND(Tableau!$D$2&lt;Tableau5[[#This Row],[Année d''entrée]]+1,Tableau!$D$2&gt;Tableau5[[#This Row],[Colonne1]]+50),Tableau5[[#This Row],[Colonne2]],Tableau5[[#This Row],[Colonne2]]+Tableau5[[#This Row],[Colonne3]])</f>
        <v>25</v>
      </c>
      <c r="V5" s="76"/>
      <c r="W5" s="44" t="s">
        <v>41</v>
      </c>
      <c r="X5" s="45">
        <f>ROUND(DATE($X$2,4,MOD(234-11*MOD($X$2,19),30))/7,)*7-6</f>
        <v>43933</v>
      </c>
    </row>
    <row r="6" spans="1:27" x14ac:dyDescent="0.25">
      <c r="A6" s="65"/>
      <c r="B6" s="67" t="s">
        <v>20</v>
      </c>
      <c r="C6" s="1" t="s">
        <v>63</v>
      </c>
      <c r="D6" s="75">
        <v>43364</v>
      </c>
      <c r="E6" s="75">
        <v>43364</v>
      </c>
      <c r="F6" s="66" t="str">
        <f>VLOOKUP(Tableau1[[#This Row],[Type]],Tableau4[],2,0)</f>
        <v>V-1</v>
      </c>
      <c r="G6" s="60">
        <f>YEAR(Tableau1[[#This Row],[Date de Fin]])</f>
        <v>2018</v>
      </c>
      <c r="H6" s="70">
        <f>IF(Tableau1[[#This Row],[Date de Fin]]-Tableau1[[#This Row],[Date début]]=0,1,Tableau1[[#This Row],[Date de Fin]]-Tableau1[[#This Row],[Date début]]+1)</f>
        <v>1</v>
      </c>
      <c r="J6" s="2" t="s">
        <v>6</v>
      </c>
      <c r="K6" s="4" t="s">
        <v>8</v>
      </c>
      <c r="M6" s="2" t="s">
        <v>13</v>
      </c>
      <c r="N6" s="6">
        <v>43252</v>
      </c>
      <c r="O6" s="7">
        <f>YEAR(Tableau5[[#This Row],[Date entrée Clinique]])</f>
        <v>2018</v>
      </c>
      <c r="P6" s="106">
        <f>IF(Tableau!$D$2-Tableau5[[#This Row],[Année d''entrée]]&lt;0,0,Tableau5[[#This Row],[Colonne4]])</f>
        <v>25</v>
      </c>
      <c r="Q6" s="100">
        <v>34822</v>
      </c>
      <c r="R6" s="7">
        <f>YEAR(Tableau5[[#This Row],[Date de naissance]])</f>
        <v>1995</v>
      </c>
      <c r="S6" s="106">
        <f>IF(Tableau!$D$2&gt;Tableau5[[#This Row],[Année d''entrée]]+1,25,20)</f>
        <v>25</v>
      </c>
      <c r="T6" s="106">
        <f>IF(Tableau!$D$2&gt;Tableau5[[#This Row],[Colonne1]]+50,5,0)</f>
        <v>0</v>
      </c>
      <c r="U6" s="106">
        <f>IF(AND(Tableau!$D$2&lt;Tableau5[[#This Row],[Année d''entrée]]+1,Tableau!$D$2&gt;Tableau5[[#This Row],[Colonne1]]+50),Tableau5[[#This Row],[Colonne2]],Tableau5[[#This Row],[Colonne2]]+Tableau5[[#This Row],[Colonne3]])</f>
        <v>25</v>
      </c>
      <c r="V6" s="76"/>
      <c r="W6" s="44" t="s">
        <v>43</v>
      </c>
      <c r="X6" s="45">
        <f>X5+1</f>
        <v>43934</v>
      </c>
    </row>
    <row r="7" spans="1:27" x14ac:dyDescent="0.25">
      <c r="A7" s="65"/>
      <c r="B7" s="67" t="s">
        <v>20</v>
      </c>
      <c r="C7" s="1" t="s">
        <v>63</v>
      </c>
      <c r="D7" s="75">
        <v>43367</v>
      </c>
      <c r="E7" s="75">
        <v>43367</v>
      </c>
      <c r="F7" s="66" t="str">
        <f>VLOOKUP(Tableau1[[#This Row],[Type]],Tableau4[],2,0)</f>
        <v>V-1</v>
      </c>
      <c r="G7" s="60">
        <f>YEAR(Tableau1[[#This Row],[Date de Fin]])</f>
        <v>2018</v>
      </c>
      <c r="H7" s="70">
        <f>IF(Tableau1[[#This Row],[Date de Fin]]-Tableau1[[#This Row],[Date début]]=0,1,Tableau1[[#This Row],[Date de Fin]]-Tableau1[[#This Row],[Date début]]+1)</f>
        <v>1</v>
      </c>
      <c r="J7" s="2" t="s">
        <v>62</v>
      </c>
      <c r="K7" s="4" t="s">
        <v>64</v>
      </c>
      <c r="M7" s="61" t="s">
        <v>23</v>
      </c>
      <c r="N7" s="6">
        <v>43739</v>
      </c>
      <c r="O7" s="7">
        <f>YEAR(Tableau5[[#This Row],[Date entrée Clinique]])</f>
        <v>2019</v>
      </c>
      <c r="P7" s="106">
        <f>IF(Tableau!$D$2-Tableau5[[#This Row],[Année d''entrée]]&lt;0,0,Tableau5[[#This Row],[Colonne4]])</f>
        <v>20</v>
      </c>
      <c r="Q7" s="100">
        <v>32996</v>
      </c>
      <c r="R7" s="7">
        <f>YEAR(Tableau5[[#This Row],[Date de naissance]])</f>
        <v>1990</v>
      </c>
      <c r="S7" s="106">
        <f>IF(Tableau!$D$2&gt;Tableau5[[#This Row],[Année d''entrée]]+1,25,20)</f>
        <v>20</v>
      </c>
      <c r="T7" s="106">
        <f>IF(Tableau!$D$2&gt;Tableau5[[#This Row],[Colonne1]]+50,5,0)</f>
        <v>0</v>
      </c>
      <c r="U7" s="106">
        <f>IF(AND(Tableau!$D$2&lt;Tableau5[[#This Row],[Année d''entrée]]+1,Tableau!$D$2&gt;Tableau5[[#This Row],[Colonne1]]+50),Tableau5[[#This Row],[Colonne2]],Tableau5[[#This Row],[Colonne2]]+Tableau5[[#This Row],[Colonne3]])</f>
        <v>20</v>
      </c>
      <c r="V7" s="76"/>
      <c r="W7" s="44" t="s">
        <v>44</v>
      </c>
      <c r="X7" s="45">
        <f>DATE($X$2,5,1)</f>
        <v>43952</v>
      </c>
    </row>
    <row r="8" spans="1:27" x14ac:dyDescent="0.25">
      <c r="A8" s="65"/>
      <c r="B8" s="67" t="s">
        <v>20</v>
      </c>
      <c r="C8" s="1" t="s">
        <v>63</v>
      </c>
      <c r="D8" s="75">
        <v>43371</v>
      </c>
      <c r="E8" s="75">
        <v>43371</v>
      </c>
      <c r="F8" s="66" t="str">
        <f>VLOOKUP(Tableau1[[#This Row],[Type]],Tableau4[],2,0)</f>
        <v>V-1</v>
      </c>
      <c r="G8" s="60">
        <f>YEAR(Tableau1[[#This Row],[Date de Fin]])</f>
        <v>2018</v>
      </c>
      <c r="H8" s="70">
        <f>IF(Tableau1[[#This Row],[Date de Fin]]-Tableau1[[#This Row],[Date début]]=0,1,Tableau1[[#This Row],[Date de Fin]]-Tableau1[[#This Row],[Date début]]+1)</f>
        <v>1</v>
      </c>
      <c r="M8" s="61" t="s">
        <v>19</v>
      </c>
      <c r="N8" s="6">
        <v>39299</v>
      </c>
      <c r="O8" s="7">
        <f>YEAR(Tableau5[[#This Row],[Date entrée Clinique]])</f>
        <v>2007</v>
      </c>
      <c r="P8" s="106">
        <f>IF(Tableau!$D$2-Tableau5[[#This Row],[Année d''entrée]]&lt;0,0,Tableau5[[#This Row],[Colonne4]])</f>
        <v>30</v>
      </c>
      <c r="Q8" s="100">
        <v>21736</v>
      </c>
      <c r="R8" s="7">
        <f>YEAR(Tableau5[[#This Row],[Date de naissance]])</f>
        <v>1959</v>
      </c>
      <c r="S8" s="106">
        <f>IF(Tableau!$D$2&gt;Tableau5[[#This Row],[Année d''entrée]]+1,25,20)</f>
        <v>25</v>
      </c>
      <c r="T8" s="106">
        <f>IF(Tableau!$D$2&gt;Tableau5[[#This Row],[Colonne1]]+50,5,0)</f>
        <v>5</v>
      </c>
      <c r="U8" s="106">
        <f>IF(AND(Tableau!$D$2&lt;Tableau5[[#This Row],[Année d''entrée]]+1,Tableau!$D$2&gt;Tableau5[[#This Row],[Colonne1]]+50),Tableau5[[#This Row],[Colonne2]],Tableau5[[#This Row],[Colonne2]]+Tableau5[[#This Row],[Colonne3]])</f>
        <v>30</v>
      </c>
      <c r="V8" s="76"/>
      <c r="W8" s="49" t="s">
        <v>45</v>
      </c>
      <c r="X8" s="45">
        <f>DATE($X$2,5,8)</f>
        <v>43959</v>
      </c>
    </row>
    <row r="9" spans="1:27" x14ac:dyDescent="0.25">
      <c r="A9" s="65"/>
      <c r="B9" s="67" t="s">
        <v>20</v>
      </c>
      <c r="C9" s="1" t="s">
        <v>9</v>
      </c>
      <c r="D9" s="75">
        <v>43395</v>
      </c>
      <c r="E9" s="75">
        <v>43396</v>
      </c>
      <c r="F9" s="66" t="str">
        <f>VLOOKUP(Tableau1[[#This Row],[Type]],Tableau4[],2,0)</f>
        <v>V</v>
      </c>
      <c r="G9" s="60">
        <f>YEAR(Tableau1[[#This Row],[Date de Fin]])</f>
        <v>2018</v>
      </c>
      <c r="H9" s="70">
        <f>IF(Tableau1[[#This Row],[Date de Fin]]-Tableau1[[#This Row],[Date début]]=0,1,Tableau1[[#This Row],[Date de Fin]]-Tableau1[[#This Row],[Date début]]+1)</f>
        <v>2</v>
      </c>
      <c r="L9" s="61"/>
      <c r="M9" s="61" t="s">
        <v>25</v>
      </c>
      <c r="N9" s="6">
        <v>39814</v>
      </c>
      <c r="O9" s="7">
        <f>YEAR(Tableau5[[#This Row],[Date entrée Clinique]])</f>
        <v>2009</v>
      </c>
      <c r="P9" s="106">
        <f>IF(Tableau!$D$2-Tableau5[[#This Row],[Année d''entrée]]&lt;0,0,Tableau5[[#This Row],[Colonne4]])</f>
        <v>25</v>
      </c>
      <c r="Q9" s="100">
        <v>25691</v>
      </c>
      <c r="R9" s="7">
        <f>YEAR(Tableau5[[#This Row],[Date de naissance]])</f>
        <v>1970</v>
      </c>
      <c r="S9" s="106">
        <f>IF(Tableau!$D$2&gt;Tableau5[[#This Row],[Année d''entrée]]+1,25,20)</f>
        <v>25</v>
      </c>
      <c r="T9" s="106">
        <f>IF(Tableau!$D$2&gt;Tableau5[[#This Row],[Colonne1]]+50,5,0)</f>
        <v>0</v>
      </c>
      <c r="U9" s="106">
        <f>IF(AND(Tableau!$D$2&lt;Tableau5[[#This Row],[Année d''entrée]]+1,Tableau!$D$2&gt;Tableau5[[#This Row],[Colonne1]]+50),Tableau5[[#This Row],[Colonne2]],Tableau5[[#This Row],[Colonne2]]+Tableau5[[#This Row],[Colonne3]])</f>
        <v>25</v>
      </c>
      <c r="V9" s="76"/>
      <c r="W9" s="44" t="s">
        <v>47</v>
      </c>
      <c r="X9" s="45">
        <f>X5+39</f>
        <v>43972</v>
      </c>
    </row>
    <row r="10" spans="1:27" x14ac:dyDescent="0.25">
      <c r="A10" s="65"/>
      <c r="B10" s="67" t="s">
        <v>20</v>
      </c>
      <c r="C10" s="1" t="s">
        <v>9</v>
      </c>
      <c r="D10" s="75">
        <v>43461</v>
      </c>
      <c r="E10" s="75">
        <v>43462</v>
      </c>
      <c r="F10" s="66" t="str">
        <f>VLOOKUP(Tableau1[[#This Row],[Type]],Tableau4[],2,0)</f>
        <v>V</v>
      </c>
      <c r="G10" s="60">
        <f>YEAR(Tableau1[[#This Row],[Date de Fin]])</f>
        <v>2018</v>
      </c>
      <c r="H10" s="70">
        <f>IF(Tableau1[[#This Row],[Date de Fin]]-Tableau1[[#This Row],[Date début]]=0,1,Tableau1[[#This Row],[Date de Fin]]-Tableau1[[#This Row],[Date début]]+1)</f>
        <v>2</v>
      </c>
      <c r="L10" s="61"/>
      <c r="M10" s="61" t="s">
        <v>27</v>
      </c>
      <c r="N10" s="6">
        <v>42979</v>
      </c>
      <c r="O10" s="7">
        <f>YEAR(Tableau5[[#This Row],[Date entrée Clinique]])</f>
        <v>2017</v>
      </c>
      <c r="P10" s="106">
        <f>IF(Tableau!$D$2-Tableau5[[#This Row],[Année d''entrée]]&lt;0,0,Tableau5[[#This Row],[Colonne4]])</f>
        <v>25</v>
      </c>
      <c r="Q10" s="100">
        <v>33027</v>
      </c>
      <c r="R10" s="7">
        <f>YEAR(Tableau5[[#This Row],[Date de naissance]])</f>
        <v>1990</v>
      </c>
      <c r="S10" s="106">
        <f>IF(Tableau!$D$2&gt;Tableau5[[#This Row],[Année d''entrée]]+1,25,20)</f>
        <v>25</v>
      </c>
      <c r="T10" s="106">
        <f>IF(Tableau!$D$2&gt;Tableau5[[#This Row],[Colonne1]]+50,5,0)</f>
        <v>0</v>
      </c>
      <c r="U10" s="106">
        <f>IF(AND(Tableau!$D$2&lt;Tableau5[[#This Row],[Année d''entrée]]+1,Tableau!$D$2&gt;Tableau5[[#This Row],[Colonne1]]+50),Tableau5[[#This Row],[Colonne2]],Tableau5[[#This Row],[Colonne2]]+Tableau5[[#This Row],[Colonne3]])</f>
        <v>25</v>
      </c>
      <c r="V10" s="76"/>
      <c r="W10" s="44" t="s">
        <v>48</v>
      </c>
      <c r="X10" s="45">
        <f>X5+49</f>
        <v>43982</v>
      </c>
    </row>
    <row r="11" spans="1:27" x14ac:dyDescent="0.25">
      <c r="A11" s="65"/>
      <c r="B11" s="67" t="s">
        <v>20</v>
      </c>
      <c r="C11" s="1" t="s">
        <v>9</v>
      </c>
      <c r="D11" s="75">
        <v>43467</v>
      </c>
      <c r="E11" s="75">
        <v>43467</v>
      </c>
      <c r="F11" s="66" t="str">
        <f>VLOOKUP(Tableau1[[#This Row],[Type]],Tableau4[],2,0)</f>
        <v>V</v>
      </c>
      <c r="G11" s="60">
        <f>YEAR(Tableau1[[#This Row],[Date de Fin]])</f>
        <v>2019</v>
      </c>
      <c r="H11" s="70">
        <f>IF(Tableau1[[#This Row],[Date de Fin]]-Tableau1[[#This Row],[Date début]]=0,1,Tableau1[[#This Row],[Date de Fin]]-Tableau1[[#This Row],[Date début]]+1)</f>
        <v>1</v>
      </c>
      <c r="M11" s="61" t="s">
        <v>16</v>
      </c>
      <c r="N11" s="6">
        <v>39684</v>
      </c>
      <c r="O11" s="7">
        <f>YEAR(Tableau5[[#This Row],[Date entrée Clinique]])</f>
        <v>2008</v>
      </c>
      <c r="P11" s="106">
        <f>IF(Tableau!$D$2-Tableau5[[#This Row],[Année d''entrée]]&lt;0,0,Tableau5[[#This Row],[Colonne4]])</f>
        <v>30</v>
      </c>
      <c r="Q11" s="100">
        <v>20578</v>
      </c>
      <c r="R11" s="7">
        <f>YEAR(Tableau5[[#This Row],[Date de naissance]])</f>
        <v>1956</v>
      </c>
      <c r="S11" s="106">
        <f>IF(Tableau!$D$2&gt;Tableau5[[#This Row],[Année d''entrée]]+1,25,20)</f>
        <v>25</v>
      </c>
      <c r="T11" s="106">
        <f>IF(Tableau!$D$2&gt;Tableau5[[#This Row],[Colonne1]]+50,5,0)</f>
        <v>5</v>
      </c>
      <c r="U11" s="106">
        <f>IF(AND(Tableau!$D$2&lt;Tableau5[[#This Row],[Année d''entrée]]+1,Tableau!$D$2&gt;Tableau5[[#This Row],[Colonne1]]+50),Tableau5[[#This Row],[Colonne2]],Tableau5[[#This Row],[Colonne2]]+Tableau5[[#This Row],[Colonne3]])</f>
        <v>30</v>
      </c>
      <c r="V11" s="76"/>
      <c r="W11" s="44" t="s">
        <v>50</v>
      </c>
      <c r="X11" s="45">
        <f>X5+50</f>
        <v>43983</v>
      </c>
    </row>
    <row r="12" spans="1:27" x14ac:dyDescent="0.25">
      <c r="A12" s="65"/>
      <c r="B12" s="67" t="s">
        <v>20</v>
      </c>
      <c r="C12" s="1" t="s">
        <v>9</v>
      </c>
      <c r="D12" s="75">
        <v>43469</v>
      </c>
      <c r="E12" s="75">
        <v>43469</v>
      </c>
      <c r="F12" s="66" t="str">
        <f>VLOOKUP(Tableau1[[#This Row],[Type]],Tableau4[],2,0)</f>
        <v>V</v>
      </c>
      <c r="G12" s="60">
        <f>YEAR(Tableau1[[#This Row],[Date de Fin]])</f>
        <v>2019</v>
      </c>
      <c r="H12" s="70">
        <f>IF(Tableau1[[#This Row],[Date de Fin]]-Tableau1[[#This Row],[Date début]]=0,1,Tableau1[[#This Row],[Date de Fin]]-Tableau1[[#This Row],[Date début]]+1)</f>
        <v>1</v>
      </c>
      <c r="J12" s="4" t="s">
        <v>17</v>
      </c>
      <c r="M12" s="61" t="s">
        <v>26</v>
      </c>
      <c r="N12" s="6">
        <v>38899</v>
      </c>
      <c r="O12" s="7">
        <f>YEAR(Tableau5[[#This Row],[Date entrée Clinique]])</f>
        <v>2006</v>
      </c>
      <c r="P12" s="106">
        <f>IF(Tableau!$D$2-Tableau5[[#This Row],[Année d''entrée]]&lt;0,0,Tableau5[[#This Row],[Colonne4]])</f>
        <v>30</v>
      </c>
      <c r="Q12" s="100">
        <v>25326</v>
      </c>
      <c r="R12" s="7">
        <f>YEAR(Tableau5[[#This Row],[Date de naissance]])</f>
        <v>1969</v>
      </c>
      <c r="S12" s="106">
        <f>IF(Tableau!$D$2&gt;Tableau5[[#This Row],[Année d''entrée]]+1,25,20)</f>
        <v>25</v>
      </c>
      <c r="T12" s="106">
        <f>IF(Tableau!$D$2&gt;Tableau5[[#This Row],[Colonne1]]+50,5,0)</f>
        <v>5</v>
      </c>
      <c r="U12" s="106">
        <f>IF(AND(Tableau!$D$2&lt;Tableau5[[#This Row],[Année d''entrée]]+1,Tableau!$D$2&gt;Tableau5[[#This Row],[Colonne1]]+50),Tableau5[[#This Row],[Colonne2]],Tableau5[[#This Row],[Colonne2]]+Tableau5[[#This Row],[Colonne3]])</f>
        <v>30</v>
      </c>
      <c r="V12" s="76"/>
      <c r="W12" s="52" t="s">
        <v>52</v>
      </c>
      <c r="X12" s="45">
        <f>DATE($X$2,7,14)</f>
        <v>44026</v>
      </c>
    </row>
    <row r="13" spans="1:27" x14ac:dyDescent="0.25">
      <c r="A13" s="65"/>
      <c r="B13" s="67" t="s">
        <v>20</v>
      </c>
      <c r="C13" s="1" t="s">
        <v>9</v>
      </c>
      <c r="D13" s="75">
        <v>43472</v>
      </c>
      <c r="E13" s="75">
        <v>43472</v>
      </c>
      <c r="F13" s="66" t="str">
        <f>VLOOKUP(Tableau1[[#This Row],[Type]],Tableau4[],2,0)</f>
        <v>V</v>
      </c>
      <c r="G13" s="60">
        <f>YEAR(Tableau1[[#This Row],[Date de Fin]])</f>
        <v>2019</v>
      </c>
      <c r="H13" s="70">
        <f>IF(Tableau1[[#This Row],[Date de Fin]]-Tableau1[[#This Row],[Date début]]=0,1,Tableau1[[#This Row],[Date de Fin]]-Tableau1[[#This Row],[Date début]]+1)</f>
        <v>1</v>
      </c>
      <c r="J13" s="4">
        <v>2016</v>
      </c>
      <c r="M13" s="2" t="s">
        <v>10</v>
      </c>
      <c r="N13" s="6">
        <v>43282</v>
      </c>
      <c r="O13" s="7">
        <f>YEAR(Tableau5[[#This Row],[Date entrée Clinique]])</f>
        <v>2018</v>
      </c>
      <c r="P13" s="106">
        <f>IF(Tableau!$D$2-Tableau5[[#This Row],[Année d''entrée]]&lt;0,0,Tableau5[[#This Row],[Colonne4]])</f>
        <v>25</v>
      </c>
      <c r="Q13" s="100">
        <v>31170</v>
      </c>
      <c r="R13" s="7">
        <f>YEAR(Tableau5[[#This Row],[Date de naissance]])</f>
        <v>1985</v>
      </c>
      <c r="S13" s="106">
        <f>IF(Tableau!$D$2&gt;Tableau5[[#This Row],[Année d''entrée]]+1,25,20)</f>
        <v>25</v>
      </c>
      <c r="T13" s="106">
        <f>IF(Tableau!$D$2&gt;Tableau5[[#This Row],[Colonne1]]+50,5,0)</f>
        <v>0</v>
      </c>
      <c r="U13" s="106">
        <f>IF(AND(Tableau!$D$2&lt;Tableau5[[#This Row],[Année d''entrée]]+1,Tableau!$D$2&gt;Tableau5[[#This Row],[Colonne1]]+50),Tableau5[[#This Row],[Colonne2]],Tableau5[[#This Row],[Colonne2]]+Tableau5[[#This Row],[Colonne3]])</f>
        <v>25</v>
      </c>
      <c r="V13" s="76"/>
      <c r="W13" s="52" t="s">
        <v>54</v>
      </c>
      <c r="X13" s="45">
        <f>DATE($X$2,8,15)</f>
        <v>44058</v>
      </c>
    </row>
    <row r="14" spans="1:27" x14ac:dyDescent="0.25">
      <c r="A14" s="65"/>
      <c r="B14" s="67" t="s">
        <v>20</v>
      </c>
      <c r="C14" s="1" t="s">
        <v>9</v>
      </c>
      <c r="D14" s="75">
        <v>43474</v>
      </c>
      <c r="E14" s="75">
        <v>43476</v>
      </c>
      <c r="F14" s="66" t="str">
        <f>VLOOKUP(Tableau1[[#This Row],[Type]],Tableau4[],2,0)</f>
        <v>V</v>
      </c>
      <c r="G14" s="60">
        <f>YEAR(Tableau1[[#This Row],[Date de Fin]])</f>
        <v>2019</v>
      </c>
      <c r="H14" s="70">
        <f>IF(Tableau1[[#This Row],[Date de Fin]]-Tableau1[[#This Row],[Date début]]=0,1,Tableau1[[#This Row],[Date de Fin]]-Tableau1[[#This Row],[Date début]]+1)</f>
        <v>3</v>
      </c>
      <c r="J14" s="4">
        <v>2017</v>
      </c>
      <c r="M14" s="61" t="s">
        <v>21</v>
      </c>
      <c r="N14" s="6">
        <v>36526</v>
      </c>
      <c r="O14" s="7">
        <f>YEAR(Tableau5[[#This Row],[Date entrée Clinique]])</f>
        <v>2000</v>
      </c>
      <c r="P14" s="106">
        <f>IF(Tableau!$D$2-Tableau5[[#This Row],[Année d''entrée]]&lt;0,0,Tableau5[[#This Row],[Colonne4]])</f>
        <v>30</v>
      </c>
      <c r="Q14" s="100">
        <v>17290</v>
      </c>
      <c r="R14" s="7">
        <f>YEAR(Tableau5[[#This Row],[Date de naissance]])</f>
        <v>1947</v>
      </c>
      <c r="S14" s="106">
        <f>IF(Tableau!$D$2&gt;Tableau5[[#This Row],[Année d''entrée]]+1,25,20)</f>
        <v>25</v>
      </c>
      <c r="T14" s="106">
        <f>IF(Tableau!$D$2&gt;Tableau5[[#This Row],[Colonne1]]+50,5,0)</f>
        <v>5</v>
      </c>
      <c r="U14" s="106">
        <f>IF(AND(Tableau!$D$2&lt;Tableau5[[#This Row],[Année d''entrée]]+1,Tableau!$D$2&gt;Tableau5[[#This Row],[Colonne1]]+50),Tableau5[[#This Row],[Colonne2]],Tableau5[[#This Row],[Colonne2]]+Tableau5[[#This Row],[Colonne3]])</f>
        <v>30</v>
      </c>
      <c r="V14" s="76"/>
      <c r="W14" s="52" t="s">
        <v>56</v>
      </c>
      <c r="X14" s="45">
        <f>DATE($X$2,11,1)</f>
        <v>44136</v>
      </c>
    </row>
    <row r="15" spans="1:27" x14ac:dyDescent="0.25">
      <c r="A15" s="65"/>
      <c r="B15" s="67" t="s">
        <v>20</v>
      </c>
      <c r="C15" s="1" t="s">
        <v>9</v>
      </c>
      <c r="D15" s="75">
        <v>43517</v>
      </c>
      <c r="E15" s="75">
        <v>43518</v>
      </c>
      <c r="F15" s="66" t="str">
        <f>VLOOKUP(Tableau1[[#This Row],[Type]],Tableau4[],2,0)</f>
        <v>V</v>
      </c>
      <c r="G15" s="60">
        <f>YEAR(Tableau1[[#This Row],[Date de Fin]])</f>
        <v>2019</v>
      </c>
      <c r="H15" s="70">
        <f>IF(Tableau1[[#This Row],[Date de Fin]]-Tableau1[[#This Row],[Date début]]=0,1,Tableau1[[#This Row],[Date de Fin]]-Tableau1[[#This Row],[Date début]]+1)</f>
        <v>2</v>
      </c>
      <c r="J15" s="4">
        <v>2018</v>
      </c>
      <c r="M15" s="61" t="s">
        <v>5</v>
      </c>
      <c r="N15" s="6">
        <v>40794</v>
      </c>
      <c r="O15" s="7">
        <f>YEAR(Tableau5[[#This Row],[Date entrée Clinique]])</f>
        <v>2011</v>
      </c>
      <c r="P15" s="106">
        <f>IF(Tableau!$D$2-Tableau5[[#This Row],[Année d''entrée]]&lt;0,0,Tableau5[[#This Row],[Colonne4]])</f>
        <v>30</v>
      </c>
      <c r="Q15" s="100">
        <v>21034</v>
      </c>
      <c r="R15" s="7">
        <f>YEAR(Tableau5[[#This Row],[Date de naissance]])</f>
        <v>1957</v>
      </c>
      <c r="S15" s="106">
        <f>IF(Tableau!$D$2&gt;Tableau5[[#This Row],[Année d''entrée]]+1,25,20)</f>
        <v>25</v>
      </c>
      <c r="T15" s="106">
        <f>IF(Tableau!$D$2&gt;Tableau5[[#This Row],[Colonne1]]+50,5,0)</f>
        <v>5</v>
      </c>
      <c r="U15" s="106">
        <f>IF(AND(Tableau!$D$2&lt;Tableau5[[#This Row],[Année d''entrée]]+1,Tableau!$D$2&gt;Tableau5[[#This Row],[Colonne1]]+50),Tableau5[[#This Row],[Colonne2]],Tableau5[[#This Row],[Colonne2]]+Tableau5[[#This Row],[Colonne3]])</f>
        <v>30</v>
      </c>
      <c r="V15" s="76"/>
      <c r="W15" s="52" t="s">
        <v>57</v>
      </c>
      <c r="X15" s="45">
        <f>DATE($X$2,11,11)</f>
        <v>44146</v>
      </c>
    </row>
    <row r="16" spans="1:27" x14ac:dyDescent="0.25">
      <c r="A16" s="65"/>
      <c r="B16" s="67" t="s">
        <v>20</v>
      </c>
      <c r="C16" s="1" t="s">
        <v>9</v>
      </c>
      <c r="D16" s="75">
        <v>43521</v>
      </c>
      <c r="E16" s="75">
        <v>43522</v>
      </c>
      <c r="F16" s="66" t="str">
        <f>VLOOKUP(Tableau1[[#This Row],[Type]],Tableau4[],2,0)</f>
        <v>V</v>
      </c>
      <c r="G16" s="60">
        <f>YEAR(Tableau1[[#This Row],[Date de Fin]])</f>
        <v>2019</v>
      </c>
      <c r="H16" s="70">
        <f>IF(Tableau1[[#This Row],[Date de Fin]]-Tableau1[[#This Row],[Date début]]=0,1,Tableau1[[#This Row],[Date de Fin]]-Tableau1[[#This Row],[Date début]]+1)</f>
        <v>2</v>
      </c>
      <c r="J16" s="4">
        <v>2019</v>
      </c>
      <c r="M16" s="2" t="s">
        <v>14</v>
      </c>
      <c r="N16" s="6">
        <v>36586</v>
      </c>
      <c r="O16" s="7">
        <f>YEAR(Tableau5[[#This Row],[Date entrée Clinique]])</f>
        <v>2000</v>
      </c>
      <c r="P16" s="106">
        <f>IF(Tableau!$D$2-Tableau5[[#This Row],[Année d''entrée]]&lt;0,0,Tableau5[[#This Row],[Colonne4]])</f>
        <v>30</v>
      </c>
      <c r="Q16" s="100">
        <v>20212</v>
      </c>
      <c r="R16" s="7">
        <f>YEAR(Tableau5[[#This Row],[Date de naissance]])</f>
        <v>1955</v>
      </c>
      <c r="S16" s="106">
        <f>IF(Tableau!$D$2&gt;Tableau5[[#This Row],[Année d''entrée]]+1,25,20)</f>
        <v>25</v>
      </c>
      <c r="T16" s="106">
        <f>IF(Tableau!$D$2&gt;Tableau5[[#This Row],[Colonne1]]+50,5,0)</f>
        <v>5</v>
      </c>
      <c r="U16" s="106">
        <f>IF(AND(Tableau!$D$2&lt;Tableau5[[#This Row],[Année d''entrée]]+1,Tableau!$D$2&gt;Tableau5[[#This Row],[Colonne1]]+50),Tableau5[[#This Row],[Colonne2]],Tableau5[[#This Row],[Colonne2]]+Tableau5[[#This Row],[Colonne3]])</f>
        <v>30</v>
      </c>
      <c r="V16" s="76"/>
      <c r="W16" s="55" t="s">
        <v>58</v>
      </c>
      <c r="X16" s="56">
        <f>DATE($X$2,12,25)</f>
        <v>44190</v>
      </c>
    </row>
    <row r="17" spans="1:30" x14ac:dyDescent="0.25">
      <c r="A17" s="65"/>
      <c r="B17" s="67" t="s">
        <v>20</v>
      </c>
      <c r="C17" s="1" t="s">
        <v>63</v>
      </c>
      <c r="D17" s="75">
        <v>43579</v>
      </c>
      <c r="E17" s="75">
        <v>43580</v>
      </c>
      <c r="F17" s="66" t="str">
        <f>VLOOKUP(Tableau1[[#This Row],[Type]],Tableau4[],2,0)</f>
        <v>V-1</v>
      </c>
      <c r="G17" s="60">
        <f>YEAR(Tableau1[[#This Row],[Date de Fin]])</f>
        <v>2019</v>
      </c>
      <c r="H17" s="70">
        <f>IF(Tableau1[[#This Row],[Date de Fin]]-Tableau1[[#This Row],[Date début]]=0,1,Tableau1[[#This Row],[Date de Fin]]-Tableau1[[#This Row],[Date début]]+1)</f>
        <v>2</v>
      </c>
      <c r="J17" s="4">
        <v>2020</v>
      </c>
      <c r="M17" s="61" t="s">
        <v>24</v>
      </c>
      <c r="N17" s="6">
        <v>43647</v>
      </c>
      <c r="O17" s="7">
        <f>YEAR(Tableau5[[#This Row],[Date entrée Clinique]])</f>
        <v>2019</v>
      </c>
      <c r="P17" s="106">
        <f>IF(Tableau!$D$2-Tableau5[[#This Row],[Année d''entrée]]&lt;0,0,Tableau5[[#This Row],[Colonne4]])</f>
        <v>20</v>
      </c>
      <c r="Q17" s="100">
        <v>31170</v>
      </c>
      <c r="R17" s="7">
        <f>YEAR(Tableau5[[#This Row],[Date de naissance]])</f>
        <v>1985</v>
      </c>
      <c r="S17" s="106">
        <f>IF(Tableau!$D$2&gt;Tableau5[[#This Row],[Année d''entrée]]+1,25,20)</f>
        <v>20</v>
      </c>
      <c r="T17" s="106">
        <f>IF(Tableau!$D$2&gt;Tableau5[[#This Row],[Colonne1]]+50,5,0)</f>
        <v>0</v>
      </c>
      <c r="U17" s="106">
        <f>IF(AND(Tableau!$D$2&lt;Tableau5[[#This Row],[Année d''entrée]]+1,Tableau!$D$2&gt;Tableau5[[#This Row],[Colonne1]]+50),Tableau5[[#This Row],[Colonne2]],Tableau5[[#This Row],[Colonne2]]+Tableau5[[#This Row],[Colonne3]])</f>
        <v>20</v>
      </c>
      <c r="V17" s="76"/>
      <c r="W17" s="57"/>
      <c r="X17" s="57"/>
      <c r="AC17" s="58"/>
      <c r="AD17" s="58"/>
    </row>
    <row r="18" spans="1:30" x14ac:dyDescent="0.25">
      <c r="A18" s="65"/>
      <c r="B18" s="67" t="s">
        <v>20</v>
      </c>
      <c r="C18" s="1" t="s">
        <v>63</v>
      </c>
      <c r="D18" s="75">
        <v>43612</v>
      </c>
      <c r="E18" s="75">
        <v>43614</v>
      </c>
      <c r="F18" s="66" t="str">
        <f>VLOOKUP(Tableau1[[#This Row],[Type]],Tableau4[],2,0)</f>
        <v>V-1</v>
      </c>
      <c r="G18" s="60">
        <f>YEAR(Tableau1[[#This Row],[Date de Fin]])</f>
        <v>2019</v>
      </c>
      <c r="H18" s="70">
        <f>IF(Tableau1[[#This Row],[Date de Fin]]-Tableau1[[#This Row],[Date début]]=0,1,Tableau1[[#This Row],[Date de Fin]]-Tableau1[[#This Row],[Date début]]+1)</f>
        <v>3</v>
      </c>
      <c r="J18" s="4">
        <v>2021</v>
      </c>
      <c r="M18" s="61" t="s">
        <v>31</v>
      </c>
      <c r="N18" s="6">
        <v>43862</v>
      </c>
      <c r="O18" s="7">
        <f>YEAR(Tableau5[[#This Row],[Date entrée Clinique]])</f>
        <v>2020</v>
      </c>
      <c r="P18" s="106">
        <f>IF(Tableau!$D$2-Tableau5[[#This Row],[Année d''entrée]]&lt;0,0,Tableau5[[#This Row],[Colonne4]])</f>
        <v>20</v>
      </c>
      <c r="Q18" s="6">
        <v>22769</v>
      </c>
      <c r="R18" s="7">
        <f>YEAR(Tableau5[[#This Row],[Date de naissance]])</f>
        <v>1962</v>
      </c>
      <c r="S18" s="106">
        <f>IF(Tableau!$D$2&gt;Tableau5[[#This Row],[Année d''entrée]]+1,25,20)</f>
        <v>20</v>
      </c>
      <c r="T18" s="106">
        <f>IF(Tableau!$D$2&gt;Tableau5[[#This Row],[Colonne1]]+50,5,0)</f>
        <v>5</v>
      </c>
      <c r="U18" s="106">
        <f>IF(AND(Tableau!$D$2&lt;Tableau5[[#This Row],[Année d''entrée]]+1,Tableau!$D$2&gt;Tableau5[[#This Row],[Colonne1]]+50),Tableau5[[#This Row],[Colonne2]],Tableau5[[#This Row],[Colonne2]]+Tableau5[[#This Row],[Colonne3]])</f>
        <v>20</v>
      </c>
      <c r="V18" s="76"/>
      <c r="W18" s="57"/>
      <c r="X18" s="57"/>
      <c r="AC18" s="58"/>
      <c r="AD18" s="58"/>
    </row>
    <row r="19" spans="1:30" x14ac:dyDescent="0.25">
      <c r="A19" s="65"/>
      <c r="B19" s="67" t="s">
        <v>20</v>
      </c>
      <c r="C19" s="1" t="s">
        <v>63</v>
      </c>
      <c r="D19" s="75">
        <v>43616</v>
      </c>
      <c r="E19" s="75">
        <v>43616</v>
      </c>
      <c r="F19" s="66" t="str">
        <f>VLOOKUP(Tableau1[[#This Row],[Type]],Tableau4[],2,0)</f>
        <v>V-1</v>
      </c>
      <c r="G19" s="60">
        <f>YEAR(Tableau1[[#This Row],[Date de Fin]])</f>
        <v>2019</v>
      </c>
      <c r="H19" s="70">
        <f>IF(Tableau1[[#This Row],[Date de Fin]]-Tableau1[[#This Row],[Date début]]=0,1,Tableau1[[#This Row],[Date de Fin]]-Tableau1[[#This Row],[Date début]]+1)</f>
        <v>1</v>
      </c>
      <c r="J19" s="4">
        <v>2022</v>
      </c>
      <c r="M19" s="61" t="s">
        <v>28</v>
      </c>
      <c r="N19" s="6">
        <v>38899</v>
      </c>
      <c r="O19" s="7">
        <f>YEAR(Tableau5[[#This Row],[Date entrée Clinique]])</f>
        <v>2006</v>
      </c>
      <c r="P19" s="106">
        <f>IF(Tableau!$D$2-Tableau5[[#This Row],[Année d''entrée]]&lt;0,0,Tableau5[[#This Row],[Colonne4]])</f>
        <v>25</v>
      </c>
      <c r="Q19" s="6">
        <v>32793</v>
      </c>
      <c r="R19" s="7">
        <f>YEAR(Tableau5[[#This Row],[Date de naissance]])</f>
        <v>1989</v>
      </c>
      <c r="S19" s="106">
        <f>IF(Tableau!$D$2&gt;Tableau5[[#This Row],[Année d''entrée]]+1,25,20)</f>
        <v>25</v>
      </c>
      <c r="T19" s="106">
        <f>IF(Tableau!$D$2&gt;Tableau5[[#This Row],[Colonne1]]+50,5,0)</f>
        <v>0</v>
      </c>
      <c r="U19" s="106">
        <f>IF(AND(Tableau!$D$2&lt;Tableau5[[#This Row],[Année d''entrée]]+1,Tableau!$D$2&gt;Tableau5[[#This Row],[Colonne1]]+50),Tableau5[[#This Row],[Colonne2]],Tableau5[[#This Row],[Colonne2]]+Tableau5[[#This Row],[Colonne3]])</f>
        <v>25</v>
      </c>
      <c r="V19" s="76"/>
      <c r="W19" s="43" t="s">
        <v>36</v>
      </c>
      <c r="X19" s="42">
        <f>Tableau!D2</f>
        <v>2020</v>
      </c>
      <c r="AC19" s="58"/>
      <c r="AD19" s="58"/>
    </row>
    <row r="20" spans="1:30" x14ac:dyDescent="0.25">
      <c r="B20" s="67" t="s">
        <v>20</v>
      </c>
      <c r="C20" s="1" t="s">
        <v>63</v>
      </c>
      <c r="D20" s="75">
        <v>43733</v>
      </c>
      <c r="E20" s="75">
        <v>43735</v>
      </c>
      <c r="F20" s="66" t="str">
        <f>VLOOKUP(Tableau1[[#This Row],[Type]],Tableau4[],2,0)</f>
        <v>V-1</v>
      </c>
      <c r="G20" s="60">
        <f>YEAR(Tableau1[[#This Row],[Date de Fin]])</f>
        <v>2019</v>
      </c>
      <c r="H20" s="70">
        <f>IF(Tableau1[[#This Row],[Date de Fin]]-Tableau1[[#This Row],[Date début]]=0,1,Tableau1[[#This Row],[Date de Fin]]-Tableau1[[#This Row],[Date début]]+1)</f>
        <v>3</v>
      </c>
      <c r="J20" s="4">
        <v>2023</v>
      </c>
      <c r="M20" s="54" t="s">
        <v>92</v>
      </c>
      <c r="N20" s="6">
        <v>43862</v>
      </c>
      <c r="O20" s="7">
        <f>YEAR(Tableau5[[#This Row],[Date entrée Clinique]])</f>
        <v>2020</v>
      </c>
      <c r="P20" s="106">
        <f>IF(Tableau!$D$2-Tableau5[[#This Row],[Année d''entrée]]&lt;0,0,Tableau5[[#This Row],[Colonne4]])</f>
        <v>20</v>
      </c>
      <c r="Q20" s="6">
        <v>25995</v>
      </c>
      <c r="R20" s="7">
        <f>YEAR(Tableau5[[#This Row],[Date de naissance]])</f>
        <v>1971</v>
      </c>
      <c r="S20" s="106">
        <f>IF(Tableau!$D$2&gt;Tableau5[[#This Row],[Année d''entrée]]+1,25,20)</f>
        <v>20</v>
      </c>
      <c r="T20" s="106">
        <f>IF(Tableau!$D$2&gt;Tableau5[[#This Row],[Colonne1]]+50,5,0)</f>
        <v>0</v>
      </c>
      <c r="U20" s="106">
        <f>IF(AND(Tableau!$D$2&lt;Tableau5[[#This Row],[Année d''entrée]]+1,Tableau!$D$2&gt;Tableau5[[#This Row],[Colonne1]]+50),Tableau5[[#This Row],[Colonne2]],Tableau5[[#This Row],[Colonne2]]+Tableau5[[#This Row],[Colonne3]])</f>
        <v>20</v>
      </c>
      <c r="V20" s="76"/>
      <c r="W20" s="85" t="s">
        <v>38</v>
      </c>
      <c r="X20" s="86"/>
    </row>
    <row r="21" spans="1:30" x14ac:dyDescent="0.25">
      <c r="B21" s="67" t="s">
        <v>20</v>
      </c>
      <c r="C21" s="1" t="s">
        <v>63</v>
      </c>
      <c r="D21" s="75">
        <v>43825</v>
      </c>
      <c r="E21" s="75">
        <v>43826</v>
      </c>
      <c r="F21" s="66" t="str">
        <f>VLOOKUP(Tableau1[[#This Row],[Type]],Tableau4[],2,0)</f>
        <v>V-1</v>
      </c>
      <c r="G21" s="60">
        <f>YEAR(Tableau1[[#This Row],[Date de Fin]])</f>
        <v>2019</v>
      </c>
      <c r="H21" s="70">
        <f>IF(Tableau1[[#This Row],[Date de Fin]]-Tableau1[[#This Row],[Date début]]=0,1,Tableau1[[#This Row],[Date de Fin]]-Tableau1[[#This Row],[Date début]]+1)</f>
        <v>2</v>
      </c>
      <c r="J21" s="4">
        <v>2024</v>
      </c>
      <c r="M21" s="54"/>
      <c r="V21" s="76"/>
      <c r="W21" s="46" t="s">
        <v>40</v>
      </c>
      <c r="X21" s="45">
        <f>DATE($X$19,1,1)</f>
        <v>43831</v>
      </c>
    </row>
    <row r="22" spans="1:30" x14ac:dyDescent="0.25">
      <c r="B22" s="67" t="s">
        <v>20</v>
      </c>
      <c r="C22" s="1" t="s">
        <v>71</v>
      </c>
      <c r="D22" s="75">
        <v>43241</v>
      </c>
      <c r="E22" s="75">
        <v>43241</v>
      </c>
      <c r="F22" s="66" t="str">
        <f>VLOOKUP(Tableau1[[#This Row],[Type]],Tableau4[],2,0)</f>
        <v>F</v>
      </c>
      <c r="G22" s="60">
        <f>YEAR(Tableau1[[#This Row],[Date de Fin]])</f>
        <v>2018</v>
      </c>
      <c r="H22" s="70">
        <f>IF(Tableau1[[#This Row],[Date de Fin]]-Tableau1[[#This Row],[Date début]]=0,1,Tableau1[[#This Row],[Date de Fin]]-Tableau1[[#This Row],[Date début]]+1)</f>
        <v>1</v>
      </c>
      <c r="J22" s="4">
        <v>2025</v>
      </c>
      <c r="M22" s="54"/>
      <c r="V22" s="76"/>
      <c r="W22" s="47" t="s">
        <v>42</v>
      </c>
      <c r="X22" s="48">
        <f>X23-2</f>
        <v>43931</v>
      </c>
    </row>
    <row r="23" spans="1:30" x14ac:dyDescent="0.25">
      <c r="B23" s="67" t="s">
        <v>20</v>
      </c>
      <c r="C23" s="1" t="s">
        <v>6</v>
      </c>
      <c r="D23" s="75">
        <v>43248</v>
      </c>
      <c r="E23" s="75">
        <v>43248</v>
      </c>
      <c r="F23" s="66" t="str">
        <f>VLOOKUP(Tableau1[[#This Row],[Type]],Tableau4[],2,0)</f>
        <v>RF</v>
      </c>
      <c r="G23" s="60">
        <f>YEAR(Tableau1[[#This Row],[Date de Fin]])</f>
        <v>2018</v>
      </c>
      <c r="H23" s="70">
        <f>IF(Tableau1[[#This Row],[Date de Fin]]-Tableau1[[#This Row],[Date début]]=0,1,Tableau1[[#This Row],[Date de Fin]]-Tableau1[[#This Row],[Date début]]+1)</f>
        <v>1</v>
      </c>
      <c r="J23" s="4">
        <v>2026</v>
      </c>
      <c r="M23" s="54"/>
      <c r="V23" s="76"/>
      <c r="W23" s="102" t="s">
        <v>41</v>
      </c>
      <c r="X23" s="103">
        <f>ROUND(DATE($X$19,4,MOD(234-11*MOD($X$19,19),30))/7,)*7-6</f>
        <v>43933</v>
      </c>
    </row>
    <row r="24" spans="1:30" x14ac:dyDescent="0.25">
      <c r="B24" s="67" t="s">
        <v>20</v>
      </c>
      <c r="C24" s="1" t="s">
        <v>6</v>
      </c>
      <c r="D24" s="75">
        <v>43340</v>
      </c>
      <c r="E24" s="75">
        <v>43340</v>
      </c>
      <c r="F24" s="66" t="str">
        <f>VLOOKUP(Tableau1[[#This Row],[Type]],Tableau4[],2,0)</f>
        <v>RF</v>
      </c>
      <c r="G24" s="60">
        <f>YEAR(Tableau1[[#This Row],[Date de Fin]])</f>
        <v>2018</v>
      </c>
      <c r="H24" s="70">
        <f>IF(Tableau1[[#This Row],[Date de Fin]]-Tableau1[[#This Row],[Date début]]=0,1,Tableau1[[#This Row],[Date de Fin]]-Tableau1[[#This Row],[Date début]]+1)</f>
        <v>1</v>
      </c>
      <c r="J24" s="4">
        <v>2027</v>
      </c>
      <c r="M24" s="54"/>
      <c r="V24" s="76"/>
      <c r="W24" s="46" t="s">
        <v>43</v>
      </c>
      <c r="X24" s="48">
        <f>X23+1</f>
        <v>43934</v>
      </c>
    </row>
    <row r="25" spans="1:30" x14ac:dyDescent="0.25">
      <c r="B25" s="67" t="s">
        <v>20</v>
      </c>
      <c r="C25" s="1" t="s">
        <v>71</v>
      </c>
      <c r="D25" s="75">
        <v>43349</v>
      </c>
      <c r="E25" s="75">
        <v>43349</v>
      </c>
      <c r="F25" s="66" t="str">
        <f>VLOOKUP(Tableau1[[#This Row],[Type]],Tableau4[],2,0)</f>
        <v>F</v>
      </c>
      <c r="G25" s="60">
        <f>YEAR(Tableau1[[#This Row],[Date de Fin]])</f>
        <v>2018</v>
      </c>
      <c r="H25" s="70">
        <f>IF(Tableau1[[#This Row],[Date de Fin]]-Tableau1[[#This Row],[Date début]]=0,1,Tableau1[[#This Row],[Date de Fin]]-Tableau1[[#This Row],[Date début]]+1)</f>
        <v>1</v>
      </c>
      <c r="J25" s="4">
        <v>2028</v>
      </c>
      <c r="M25" s="54"/>
      <c r="V25" s="76"/>
      <c r="W25" s="46" t="s">
        <v>46</v>
      </c>
      <c r="X25" s="45">
        <f>X23+39</f>
        <v>43972</v>
      </c>
    </row>
    <row r="26" spans="1:30" x14ac:dyDescent="0.25">
      <c r="B26" s="67" t="s">
        <v>20</v>
      </c>
      <c r="C26" s="1" t="s">
        <v>71</v>
      </c>
      <c r="D26" s="75">
        <v>43459</v>
      </c>
      <c r="E26" s="75">
        <v>43459</v>
      </c>
      <c r="F26" s="66" t="str">
        <f>VLOOKUP(Tableau1[[#This Row],[Type]],Tableau4[],2,0)</f>
        <v>F</v>
      </c>
      <c r="G26" s="60">
        <f>YEAR(Tableau1[[#This Row],[Date de Fin]])</f>
        <v>2018</v>
      </c>
      <c r="H26" s="70">
        <f>IF(Tableau1[[#This Row],[Date de Fin]]-Tableau1[[#This Row],[Date début]]=0,1,Tableau1[[#This Row],[Date de Fin]]-Tableau1[[#This Row],[Date début]]+1)</f>
        <v>1</v>
      </c>
      <c r="J26" s="4">
        <v>2029</v>
      </c>
      <c r="M26" s="54"/>
      <c r="V26" s="76"/>
      <c r="W26" s="104" t="s">
        <v>48</v>
      </c>
      <c r="X26" s="103">
        <f>X23+49</f>
        <v>43982</v>
      </c>
    </row>
    <row r="27" spans="1:30" x14ac:dyDescent="0.25">
      <c r="B27" s="67" t="s">
        <v>20</v>
      </c>
      <c r="C27" s="1" t="s">
        <v>71</v>
      </c>
      <c r="D27" s="75">
        <v>43465</v>
      </c>
      <c r="E27" s="75">
        <v>43465</v>
      </c>
      <c r="F27" s="66" t="str">
        <f>VLOOKUP(Tableau1[[#This Row],[Type]],Tableau4[],2,0)</f>
        <v>F</v>
      </c>
      <c r="G27" s="60">
        <f>YEAR(Tableau1[[#This Row],[Date de Fin]])</f>
        <v>2018</v>
      </c>
      <c r="H27" s="70">
        <f>IF(Tableau1[[#This Row],[Date de Fin]]-Tableau1[[#This Row],[Date début]]=0,1,Tableau1[[#This Row],[Date de Fin]]-Tableau1[[#This Row],[Date début]]+1)</f>
        <v>1</v>
      </c>
      <c r="J27" s="4">
        <v>2030</v>
      </c>
      <c r="M27" s="54"/>
      <c r="V27" s="76"/>
      <c r="W27" s="50" t="s">
        <v>49</v>
      </c>
      <c r="X27" s="48">
        <f>X23+50</f>
        <v>43983</v>
      </c>
    </row>
    <row r="28" spans="1:30" x14ac:dyDescent="0.25">
      <c r="B28" s="67" t="s">
        <v>20</v>
      </c>
      <c r="C28" s="1" t="s">
        <v>62</v>
      </c>
      <c r="D28" s="75">
        <v>43581</v>
      </c>
      <c r="E28" s="75">
        <v>43581</v>
      </c>
      <c r="F28" s="66" t="str">
        <f>VLOOKUP(Tableau1[[#This Row],[Type]],Tableau4[],2,0)</f>
        <v>RF-1</v>
      </c>
      <c r="G28" s="60">
        <f>YEAR(Tableau1[[#This Row],[Date de Fin]])</f>
        <v>2019</v>
      </c>
      <c r="H28" s="70">
        <f>IF(Tableau1[[#This Row],[Date de Fin]]-Tableau1[[#This Row],[Date début]]=0,1,Tableau1[[#This Row],[Date de Fin]]-Tableau1[[#This Row],[Date début]]+1)</f>
        <v>1</v>
      </c>
      <c r="J28" s="4">
        <v>2031</v>
      </c>
      <c r="M28" s="54"/>
      <c r="V28" s="76"/>
      <c r="W28" s="97" t="s">
        <v>78</v>
      </c>
      <c r="X28" s="48">
        <f>DATE($X$19,8,1)</f>
        <v>44044</v>
      </c>
    </row>
    <row r="29" spans="1:30" x14ac:dyDescent="0.25">
      <c r="B29" s="67" t="s">
        <v>20</v>
      </c>
      <c r="C29" s="1" t="s">
        <v>71</v>
      </c>
      <c r="D29" s="75">
        <v>43466</v>
      </c>
      <c r="E29" s="75">
        <v>43466</v>
      </c>
      <c r="F29" s="66" t="str">
        <f>VLOOKUP(Tableau1[[#This Row],[Type]],Tableau4[],2,0)</f>
        <v>F</v>
      </c>
      <c r="G29" s="60">
        <f>YEAR(Tableau1[[#This Row],[Date de Fin]])</f>
        <v>2019</v>
      </c>
      <c r="H29" s="70">
        <f>IF(Tableau1[[#This Row],[Date de Fin]]-Tableau1[[#This Row],[Date début]]=0,1,Tableau1[[#This Row],[Date de Fin]]-Tableau1[[#This Row],[Date début]]+1)</f>
        <v>1</v>
      </c>
      <c r="J29" s="4">
        <v>2032</v>
      </c>
      <c r="M29" s="54"/>
      <c r="V29" s="76"/>
      <c r="W29" s="46" t="s">
        <v>51</v>
      </c>
      <c r="X29" s="51">
        <f>DATE(X19,9,1)+7-WEEKDAY(DATE(X19,9,1),2)+4</f>
        <v>44084</v>
      </c>
    </row>
    <row r="30" spans="1:30" x14ac:dyDescent="0.25">
      <c r="B30" s="67" t="s">
        <v>20</v>
      </c>
      <c r="C30" s="1" t="s">
        <v>6</v>
      </c>
      <c r="D30" s="75">
        <v>43697</v>
      </c>
      <c r="E30" s="75">
        <v>43697</v>
      </c>
      <c r="F30" s="66" t="str">
        <f>VLOOKUP(Tableau1[[#This Row],[Type]],Tableau4[],2,0)</f>
        <v>RF</v>
      </c>
      <c r="G30" s="60">
        <f>YEAR(Tableau1[[#This Row],[Date de Fin]])</f>
        <v>2019</v>
      </c>
      <c r="H30" s="70">
        <f>IF(Tableau1[[#This Row],[Date de Fin]]-Tableau1[[#This Row],[Date début]]=0,1,Tableau1[[#This Row],[Date de Fin]]-Tableau1[[#This Row],[Date début]]+1)</f>
        <v>1</v>
      </c>
      <c r="J30" s="4">
        <v>2033</v>
      </c>
      <c r="M30" s="54"/>
      <c r="N30" s="6"/>
      <c r="V30" s="76"/>
      <c r="W30" s="46" t="s">
        <v>53</v>
      </c>
      <c r="X30" s="48">
        <f>DATE($X$19,12,25)</f>
        <v>44190</v>
      </c>
    </row>
    <row r="31" spans="1:30" x14ac:dyDescent="0.25">
      <c r="B31" s="67" t="s">
        <v>20</v>
      </c>
      <c r="C31" s="1" t="s">
        <v>71</v>
      </c>
      <c r="D31" s="75">
        <v>43615</v>
      </c>
      <c r="E31" s="75">
        <v>43615</v>
      </c>
      <c r="F31" s="66" t="str">
        <f>VLOOKUP(Tableau1[[#This Row],[Type]],Tableau4[],2,0)</f>
        <v>F</v>
      </c>
      <c r="G31" s="60">
        <f>YEAR(Tableau1[[#This Row],[Date de Fin]])</f>
        <v>2019</v>
      </c>
      <c r="H31" s="70">
        <f>IF(Tableau1[[#This Row],[Date de Fin]]-Tableau1[[#This Row],[Date début]]=0,1,Tableau1[[#This Row],[Date de Fin]]-Tableau1[[#This Row],[Date début]]+1)</f>
        <v>1</v>
      </c>
      <c r="J31" s="4">
        <v>2034</v>
      </c>
      <c r="M31" s="54"/>
      <c r="V31" s="76"/>
      <c r="W31" s="46" t="s">
        <v>55</v>
      </c>
      <c r="X31" s="48">
        <f>DATE($X$19,12,31)</f>
        <v>44196</v>
      </c>
    </row>
    <row r="32" spans="1:30" x14ac:dyDescent="0.25">
      <c r="B32" s="67" t="s">
        <v>20</v>
      </c>
      <c r="C32" s="1" t="s">
        <v>71</v>
      </c>
      <c r="D32" s="75">
        <v>43626</v>
      </c>
      <c r="E32" s="75">
        <v>43626</v>
      </c>
      <c r="F32" s="66" t="str">
        <f>VLOOKUP(Tableau1[[#This Row],[Type]],Tableau4[],2,0)</f>
        <v>F</v>
      </c>
      <c r="G32" s="60">
        <f>YEAR(Tableau1[[#This Row],[Date de Fin]])</f>
        <v>2019</v>
      </c>
      <c r="H32" s="70">
        <f>IF(Tableau1[[#This Row],[Date de Fin]]-Tableau1[[#This Row],[Date début]]=0,1,Tableau1[[#This Row],[Date de Fin]]-Tableau1[[#This Row],[Date début]]+1)</f>
        <v>1</v>
      </c>
      <c r="J32" s="4">
        <v>2035</v>
      </c>
      <c r="M32" s="54"/>
      <c r="V32" s="76"/>
      <c r="W32" s="46"/>
      <c r="X32" s="53"/>
    </row>
    <row r="33" spans="2:24" x14ac:dyDescent="0.25">
      <c r="B33" s="67" t="s">
        <v>20</v>
      </c>
      <c r="C33" s="1" t="s">
        <v>71</v>
      </c>
      <c r="D33" s="75">
        <v>43830</v>
      </c>
      <c r="E33" s="75">
        <v>43830</v>
      </c>
      <c r="F33" s="66" t="str">
        <f>VLOOKUP(Tableau1[[#This Row],[Type]],Tableau4[],2,0)</f>
        <v>F</v>
      </c>
      <c r="G33" s="60">
        <f>YEAR(Tableau1[[#This Row],[Date de Fin]])</f>
        <v>2019</v>
      </c>
      <c r="H33" s="70">
        <f>IF(Tableau1[[#This Row],[Date de Fin]]-Tableau1[[#This Row],[Date début]]=0,1,Tableau1[[#This Row],[Date de Fin]]-Tableau1[[#This Row],[Date début]]+1)</f>
        <v>1</v>
      </c>
      <c r="J33" s="4">
        <v>2036</v>
      </c>
      <c r="M33" s="54"/>
      <c r="V33" s="76"/>
      <c r="W33" s="62" t="s">
        <v>65</v>
      </c>
      <c r="X33" s="63">
        <v>9</v>
      </c>
    </row>
    <row r="34" spans="2:24" x14ac:dyDescent="0.25">
      <c r="B34" s="67" t="s">
        <v>20</v>
      </c>
      <c r="C34" s="1" t="s">
        <v>9</v>
      </c>
      <c r="D34" s="75">
        <v>43875</v>
      </c>
      <c r="E34" s="75">
        <v>43875</v>
      </c>
      <c r="F34" s="66" t="str">
        <f>VLOOKUP(Tableau1[[#This Row],[Type]],Tableau4[],2,0)</f>
        <v>V</v>
      </c>
      <c r="G34" s="60">
        <f>YEAR(Tableau1[[#This Row],[Date de Fin]])</f>
        <v>2020</v>
      </c>
      <c r="H34" s="70">
        <f>IF(Tableau1[[#This Row],[Date de Fin]]-Tableau1[[#This Row],[Date début]]=0,1,Tableau1[[#This Row],[Date de Fin]]-Tableau1[[#This Row],[Date début]]+1)</f>
        <v>1</v>
      </c>
      <c r="J34" s="4">
        <v>2037</v>
      </c>
      <c r="M34" s="54"/>
      <c r="V34" s="76"/>
    </row>
    <row r="35" spans="2:24" x14ac:dyDescent="0.25">
      <c r="B35" s="67" t="s">
        <v>20</v>
      </c>
      <c r="C35" s="1" t="s">
        <v>9</v>
      </c>
      <c r="D35" s="75">
        <v>43878</v>
      </c>
      <c r="E35" s="75">
        <v>43882</v>
      </c>
      <c r="F35" s="66" t="str">
        <f>VLOOKUP(Tableau1[[#This Row],[Type]],Tableau4[],2,0)</f>
        <v>V</v>
      </c>
      <c r="G35" s="60">
        <f>YEAR(Tableau1[[#This Row],[Date de Fin]])</f>
        <v>2020</v>
      </c>
      <c r="H35" s="70">
        <f>IF(Tableau1[[#This Row],[Date de Fin]]-Tableau1[[#This Row],[Date début]]=0,1,Tableau1[[#This Row],[Date de Fin]]-Tableau1[[#This Row],[Date début]]+1)</f>
        <v>5</v>
      </c>
      <c r="J35" s="4">
        <v>2038</v>
      </c>
      <c r="M35" s="54"/>
      <c r="V35" s="76"/>
    </row>
    <row r="36" spans="2:24" x14ac:dyDescent="0.25">
      <c r="B36" s="67" t="s">
        <v>20</v>
      </c>
      <c r="C36" s="1" t="s">
        <v>9</v>
      </c>
      <c r="D36" s="75">
        <v>43885</v>
      </c>
      <c r="E36" s="75">
        <v>43889</v>
      </c>
      <c r="F36" s="66" t="str">
        <f>VLOOKUP(Tableau1[[#This Row],[Type]],Tableau4[],2,0)</f>
        <v>V</v>
      </c>
      <c r="G36" s="60">
        <f>YEAR(Tableau1[[#This Row],[Date de Fin]])</f>
        <v>2020</v>
      </c>
      <c r="H36" s="70">
        <f>IF(Tableau1[[#This Row],[Date de Fin]]-Tableau1[[#This Row],[Date début]]=0,1,Tableau1[[#This Row],[Date de Fin]]-Tableau1[[#This Row],[Date début]]+1)</f>
        <v>5</v>
      </c>
      <c r="J36" s="4">
        <v>2039</v>
      </c>
      <c r="M36" s="54"/>
      <c r="V36" s="76"/>
      <c r="W36" s="2" t="s">
        <v>83</v>
      </c>
      <c r="X36" s="71">
        <f>SUMIFS(Tableau1[Nb de jours],Tableau1[Symbole],"V",Tableau1[Nom],Tableau!$V$2,Tableau1[Date début],"&gt;="&amp;DATE(Tableau!$D$2-1,MONTH(VLOOKUP(Tableau!$V$2,Tableau5[],2,0)),1),Tableau1[Date de Fin],"&lt;"&amp;DATE(Tableau!$D$2,MONTH(VLOOKUP(Tableau!$V$2,Tableau5[],2,0)),1))</f>
        <v>0</v>
      </c>
    </row>
    <row r="37" spans="2:24" x14ac:dyDescent="0.25">
      <c r="B37" s="67" t="s">
        <v>20</v>
      </c>
      <c r="C37" s="1" t="s">
        <v>63</v>
      </c>
      <c r="D37" s="75">
        <v>43892</v>
      </c>
      <c r="E37" s="75">
        <v>43895</v>
      </c>
      <c r="F37" s="66" t="str">
        <f>VLOOKUP(Tableau1[[#This Row],[Type]],Tableau4[],2,0)</f>
        <v>V-1</v>
      </c>
      <c r="G37" s="60">
        <f>YEAR(Tableau1[[#This Row],[Date de Fin]])</f>
        <v>2020</v>
      </c>
      <c r="H37" s="70">
        <f>IF(Tableau1[[#This Row],[Date de Fin]]-Tableau1[[#This Row],[Date début]]=0,1,Tableau1[[#This Row],[Date de Fin]]-Tableau1[[#This Row],[Date début]]+1)</f>
        <v>4</v>
      </c>
      <c r="J37" s="4">
        <v>2040</v>
      </c>
      <c r="M37" s="54"/>
      <c r="V37" s="76"/>
    </row>
    <row r="38" spans="2:24" x14ac:dyDescent="0.25">
      <c r="B38" s="67" t="s">
        <v>18</v>
      </c>
      <c r="C38" s="1" t="s">
        <v>71</v>
      </c>
      <c r="D38" s="75">
        <v>43189</v>
      </c>
      <c r="E38" s="75">
        <v>43189</v>
      </c>
      <c r="F38" s="66" t="str">
        <f>VLOOKUP(Tableau1[[#This Row],[Type]],Tableau4[],2,0)</f>
        <v>F</v>
      </c>
      <c r="G38" s="60">
        <f>YEAR(Tableau1[[#This Row],[Date de Fin]])</f>
        <v>2018</v>
      </c>
      <c r="H38" s="70">
        <f>IF(Tableau1[[#This Row],[Date de Fin]]-Tableau1[[#This Row],[Date début]]=0,1,Tableau1[[#This Row],[Date de Fin]]-Tableau1[[#This Row],[Date début]]+1)</f>
        <v>1</v>
      </c>
      <c r="J38" s="4">
        <v>2041</v>
      </c>
      <c r="M38" s="54"/>
      <c r="V38" s="76"/>
      <c r="W38" s="2" t="s">
        <v>84</v>
      </c>
      <c r="X38" s="72">
        <f>SUMIFS(Tableau1[Nb de jours],Tableau1[Symbole],"RF",Tableau1[Nom],Tableau!$V$2,Tableau1[Date début],"&gt;="&amp;DATE(Tableau!$D$2-1,MONTH(VLOOKUP(Tableau!$V$2,Tableau5[],2,0)),1),Tableau1[Date de Fin],"&lt;"&amp;DATE(Tableau!$D$2,MONTH(VLOOKUP(Tableau!$V$2,Tableau5[],2,0)),1))</f>
        <v>0</v>
      </c>
    </row>
    <row r="39" spans="2:24" x14ac:dyDescent="0.25">
      <c r="B39" s="67" t="s">
        <v>18</v>
      </c>
      <c r="C39" s="1" t="s">
        <v>71</v>
      </c>
      <c r="D39" s="75">
        <v>43192</v>
      </c>
      <c r="E39" s="75">
        <v>43192</v>
      </c>
      <c r="F39" s="66" t="str">
        <f>VLOOKUP(Tableau1[[#This Row],[Type]],Tableau4[],2,0)</f>
        <v>F</v>
      </c>
      <c r="G39" s="60">
        <f>YEAR(Tableau1[[#This Row],[Date de Fin]])</f>
        <v>2018</v>
      </c>
      <c r="H39" s="70">
        <f>IF(Tableau1[[#This Row],[Date de Fin]]-Tableau1[[#This Row],[Date début]]=0,1,Tableau1[[#This Row],[Date de Fin]]-Tableau1[[#This Row],[Date début]]+1)</f>
        <v>1</v>
      </c>
      <c r="J39" s="4">
        <v>2042</v>
      </c>
      <c r="M39" s="54"/>
      <c r="V39" s="76"/>
    </row>
    <row r="40" spans="2:24" x14ac:dyDescent="0.25">
      <c r="B40" s="67" t="s">
        <v>18</v>
      </c>
      <c r="C40" s="1" t="s">
        <v>71</v>
      </c>
      <c r="D40" s="75">
        <v>43230</v>
      </c>
      <c r="E40" s="75">
        <v>43230</v>
      </c>
      <c r="F40" s="66" t="str">
        <f>VLOOKUP(Tableau1[[#This Row],[Type]],Tableau4[],2,0)</f>
        <v>F</v>
      </c>
      <c r="G40" s="60">
        <f>YEAR(Tableau1[[#This Row],[Date de Fin]])</f>
        <v>2018</v>
      </c>
      <c r="H40" s="70">
        <f>IF(Tableau1[[#This Row],[Date de Fin]]-Tableau1[[#This Row],[Date début]]=0,1,Tableau1[[#This Row],[Date de Fin]]-Tableau1[[#This Row],[Date début]]+1)</f>
        <v>1</v>
      </c>
      <c r="J40" s="4">
        <v>2043</v>
      </c>
      <c r="M40" s="54"/>
      <c r="V40" s="76"/>
      <c r="W40" s="2" t="s">
        <v>85</v>
      </c>
      <c r="X40" s="91">
        <f>SUMIFS(Tableau1[Nb de jours],Tableau1[Symbole],"F",Tableau1[Nom],Tableau!$V$2,Tableau1[Date début],"&gt;="&amp;DATE(Tableau!$D$2-1,MONTH(VLOOKUP(Tableau!$V$2,Tableau5[],2,0)),1),Tableau1[Date de Fin],"&lt;"&amp;DATE(Tableau!$D$2,MONTH(VLOOKUP(Tableau!$V$2,Tableau5[],2,0)),1))</f>
        <v>0</v>
      </c>
    </row>
    <row r="41" spans="2:24" x14ac:dyDescent="0.25">
      <c r="B41" s="67" t="s">
        <v>18</v>
      </c>
      <c r="C41" s="1" t="s">
        <v>71</v>
      </c>
      <c r="D41" s="75">
        <v>43240</v>
      </c>
      <c r="E41" s="75">
        <v>43240</v>
      </c>
      <c r="F41" s="66" t="str">
        <f>VLOOKUP(Tableau1[[#This Row],[Type]],Tableau4[],2,0)</f>
        <v>F</v>
      </c>
      <c r="G41" s="60">
        <f>YEAR(Tableau1[[#This Row],[Date de Fin]])</f>
        <v>2018</v>
      </c>
      <c r="H41" s="70">
        <f>IF(Tableau1[[#This Row],[Date de Fin]]-Tableau1[[#This Row],[Date début]]=0,1,Tableau1[[#This Row],[Date de Fin]]-Tableau1[[#This Row],[Date début]]+1)</f>
        <v>1</v>
      </c>
      <c r="J41" s="4">
        <v>2044</v>
      </c>
      <c r="M41" s="54"/>
      <c r="V41" s="76"/>
    </row>
    <row r="42" spans="2:24" x14ac:dyDescent="0.25">
      <c r="B42" s="67" t="s">
        <v>18</v>
      </c>
      <c r="C42" s="1" t="s">
        <v>71</v>
      </c>
      <c r="D42" s="75">
        <v>43349</v>
      </c>
      <c r="E42" s="75">
        <v>43349</v>
      </c>
      <c r="F42" s="66" t="str">
        <f>VLOOKUP(Tableau1[[#This Row],[Type]],Tableau4[],2,0)</f>
        <v>F</v>
      </c>
      <c r="G42" s="60">
        <f>YEAR(Tableau1[[#This Row],[Date de Fin]])</f>
        <v>2018</v>
      </c>
      <c r="H42" s="70">
        <f>IF(Tableau1[[#This Row],[Date de Fin]]-Tableau1[[#This Row],[Date début]]=0,1,Tableau1[[#This Row],[Date de Fin]]-Tableau1[[#This Row],[Date début]]+1)</f>
        <v>1</v>
      </c>
      <c r="J42" s="4">
        <v>2045</v>
      </c>
      <c r="M42" s="54"/>
      <c r="V42" s="76"/>
      <c r="W42" s="2" t="s">
        <v>86</v>
      </c>
      <c r="X42" s="95">
        <f>X40+X38</f>
        <v>0</v>
      </c>
    </row>
    <row r="43" spans="2:24" x14ac:dyDescent="0.25">
      <c r="B43" s="67" t="s">
        <v>18</v>
      </c>
      <c r="C43" s="1" t="s">
        <v>62</v>
      </c>
      <c r="D43" s="75">
        <v>43460</v>
      </c>
      <c r="E43" s="75">
        <v>43460</v>
      </c>
      <c r="F43" s="66" t="str">
        <f>VLOOKUP(Tableau1[[#This Row],[Type]],Tableau4[],2,0)</f>
        <v>RF-1</v>
      </c>
      <c r="G43" s="60">
        <f>YEAR(Tableau1[[#This Row],[Date de Fin]])</f>
        <v>2018</v>
      </c>
      <c r="H43" s="70">
        <f>IF(Tableau1[[#This Row],[Date de Fin]]-Tableau1[[#This Row],[Date début]]=0,1,Tableau1[[#This Row],[Date de Fin]]-Tableau1[[#This Row],[Date début]]+1)</f>
        <v>1</v>
      </c>
      <c r="J43" s="4">
        <v>2046</v>
      </c>
      <c r="M43" s="54"/>
      <c r="V43" s="76"/>
    </row>
    <row r="44" spans="2:24" x14ac:dyDescent="0.25">
      <c r="B44" s="67" t="s">
        <v>18</v>
      </c>
      <c r="C44" s="1" t="s">
        <v>6</v>
      </c>
      <c r="D44" s="75">
        <v>43461</v>
      </c>
      <c r="E44" s="75">
        <v>43461</v>
      </c>
      <c r="F44" s="66" t="str">
        <f>VLOOKUP(Tableau1[[#This Row],[Type]],Tableau4[],2,0)</f>
        <v>RF</v>
      </c>
      <c r="G44" s="60">
        <f>YEAR(Tableau1[[#This Row],[Date de Fin]])</f>
        <v>2018</v>
      </c>
      <c r="H44" s="70">
        <f>IF(Tableau1[[#This Row],[Date de Fin]]-Tableau1[[#This Row],[Date début]]=0,1,Tableau1[[#This Row],[Date de Fin]]-Tableau1[[#This Row],[Date début]]+1)</f>
        <v>1</v>
      </c>
      <c r="J44" s="4">
        <v>2047</v>
      </c>
      <c r="M44" s="54"/>
      <c r="V44" s="76"/>
      <c r="W44" s="2" t="s">
        <v>87</v>
      </c>
      <c r="X44" s="101"/>
    </row>
    <row r="45" spans="2:24" x14ac:dyDescent="0.25">
      <c r="B45" s="67" t="s">
        <v>18</v>
      </c>
      <c r="C45" s="1" t="s">
        <v>71</v>
      </c>
      <c r="D45" s="75">
        <v>43574</v>
      </c>
      <c r="E45" s="75">
        <v>43574</v>
      </c>
      <c r="F45" s="66" t="str">
        <f>VLOOKUP(Tableau1[[#This Row],[Type]],Tableau4[],2,0)</f>
        <v>F</v>
      </c>
      <c r="G45" s="60">
        <f>YEAR(Tableau1[[#This Row],[Date de Fin]])</f>
        <v>2019</v>
      </c>
      <c r="H45" s="70">
        <f>IF(Tableau1[[#This Row],[Date de Fin]]-Tableau1[[#This Row],[Date début]]=0,1,Tableau1[[#This Row],[Date de Fin]]-Tableau1[[#This Row],[Date début]]+1)</f>
        <v>1</v>
      </c>
      <c r="J45" s="4">
        <v>2048</v>
      </c>
      <c r="M45" s="54"/>
      <c r="V45" s="76"/>
    </row>
    <row r="46" spans="2:24" x14ac:dyDescent="0.25">
      <c r="B46" s="67" t="s">
        <v>18</v>
      </c>
      <c r="C46" s="1" t="s">
        <v>71</v>
      </c>
      <c r="D46" s="75">
        <v>43577</v>
      </c>
      <c r="E46" s="75">
        <v>43577</v>
      </c>
      <c r="F46" s="66" t="str">
        <f>VLOOKUP(Tableau1[[#This Row],[Type]],Tableau4[],2,0)</f>
        <v>F</v>
      </c>
      <c r="G46" s="60">
        <f>YEAR(Tableau1[[#This Row],[Date de Fin]])</f>
        <v>2019</v>
      </c>
      <c r="H46" s="70">
        <f>IF(Tableau1[[#This Row],[Date de Fin]]-Tableau1[[#This Row],[Date début]]=0,1,Tableau1[[#This Row],[Date de Fin]]-Tableau1[[#This Row],[Date début]]+1)</f>
        <v>1</v>
      </c>
      <c r="J46" s="4">
        <v>2049</v>
      </c>
      <c r="M46" s="54"/>
      <c r="V46" s="76"/>
    </row>
    <row r="47" spans="2:24" x14ac:dyDescent="0.25">
      <c r="B47" s="67" t="s">
        <v>18</v>
      </c>
      <c r="C47" s="1" t="s">
        <v>71</v>
      </c>
      <c r="D47" s="75">
        <v>43615</v>
      </c>
      <c r="E47" s="75">
        <v>43615</v>
      </c>
      <c r="F47" s="66" t="str">
        <f>VLOOKUP(Tableau1[[#This Row],[Type]],Tableau4[],2,0)</f>
        <v>F</v>
      </c>
      <c r="G47" s="60">
        <f>YEAR(Tableau1[[#This Row],[Date de Fin]])</f>
        <v>2019</v>
      </c>
      <c r="H47" s="70">
        <f>IF(Tableau1[[#This Row],[Date de Fin]]-Tableau1[[#This Row],[Date début]]=0,1,Tableau1[[#This Row],[Date de Fin]]-Tableau1[[#This Row],[Date début]]+1)</f>
        <v>1</v>
      </c>
      <c r="J47" s="4">
        <v>2050</v>
      </c>
      <c r="M47" s="54"/>
      <c r="V47" s="76"/>
    </row>
    <row r="48" spans="2:24" x14ac:dyDescent="0.25">
      <c r="B48" s="67" t="s">
        <v>18</v>
      </c>
      <c r="C48" s="1" t="s">
        <v>71</v>
      </c>
      <c r="D48" s="75">
        <v>43678</v>
      </c>
      <c r="E48" s="75">
        <v>43678</v>
      </c>
      <c r="F48" s="66" t="str">
        <f>VLOOKUP(Tableau1[[#This Row],[Type]],Tableau4[],2,0)</f>
        <v>F</v>
      </c>
      <c r="G48" s="60">
        <f>YEAR(Tableau1[[#This Row],[Date de Fin]])</f>
        <v>2019</v>
      </c>
      <c r="H48" s="70">
        <f>IF(Tableau1[[#This Row],[Date de Fin]]-Tableau1[[#This Row],[Date début]]=0,1,Tableau1[[#This Row],[Date de Fin]]-Tableau1[[#This Row],[Date début]]+1)</f>
        <v>1</v>
      </c>
      <c r="M48" s="54"/>
      <c r="V48" s="76"/>
    </row>
    <row r="49" spans="2:13" x14ac:dyDescent="0.25">
      <c r="B49" s="67" t="s">
        <v>18</v>
      </c>
      <c r="C49" s="1" t="s">
        <v>71</v>
      </c>
      <c r="D49" s="75">
        <v>43713</v>
      </c>
      <c r="E49" s="75">
        <v>43713</v>
      </c>
      <c r="F49" s="66" t="str">
        <f>VLOOKUP(Tableau1[[#This Row],[Type]],Tableau4[],2,0)</f>
        <v>F</v>
      </c>
      <c r="G49" s="60">
        <f>YEAR(Tableau1[[#This Row],[Date de Fin]])</f>
        <v>2019</v>
      </c>
      <c r="H49" s="70">
        <f>IF(Tableau1[[#This Row],[Date de Fin]]-Tableau1[[#This Row],[Date début]]=0,1,Tableau1[[#This Row],[Date de Fin]]-Tableau1[[#This Row],[Date début]]+1)</f>
        <v>1</v>
      </c>
      <c r="M49" s="54"/>
    </row>
    <row r="50" spans="2:13" x14ac:dyDescent="0.25">
      <c r="B50" s="67" t="s">
        <v>18</v>
      </c>
      <c r="C50" s="1" t="s">
        <v>71</v>
      </c>
      <c r="D50" s="75">
        <v>43824</v>
      </c>
      <c r="E50" s="75">
        <v>43824</v>
      </c>
      <c r="F50" s="66" t="str">
        <f>VLOOKUP(Tableau1[[#This Row],[Type]],Tableau4[],2,0)</f>
        <v>F</v>
      </c>
      <c r="G50" s="60">
        <f>YEAR(Tableau1[[#This Row],[Date de Fin]])</f>
        <v>2019</v>
      </c>
      <c r="H50" s="70">
        <f>IF(Tableau1[[#This Row],[Date de Fin]]-Tableau1[[#This Row],[Date début]]=0,1,Tableau1[[#This Row],[Date de Fin]]-Tableau1[[#This Row],[Date début]]+1)</f>
        <v>1</v>
      </c>
      <c r="M50" s="54"/>
    </row>
    <row r="51" spans="2:13" x14ac:dyDescent="0.25">
      <c r="B51" s="67" t="s">
        <v>18</v>
      </c>
      <c r="C51" s="1" t="s">
        <v>71</v>
      </c>
      <c r="D51" s="75">
        <v>43830</v>
      </c>
      <c r="E51" s="75">
        <v>43830</v>
      </c>
      <c r="F51" s="66" t="str">
        <f>VLOOKUP(Tableau1[[#This Row],[Type]],Tableau4[],2,0)</f>
        <v>F</v>
      </c>
      <c r="G51" s="60">
        <f>YEAR(Tableau1[[#This Row],[Date de Fin]])</f>
        <v>2019</v>
      </c>
      <c r="H51" s="70">
        <f>IF(Tableau1[[#This Row],[Date de Fin]]-Tableau1[[#This Row],[Date début]]=0,1,Tableau1[[#This Row],[Date de Fin]]-Tableau1[[#This Row],[Date début]]+1)</f>
        <v>1</v>
      </c>
      <c r="M51" s="54"/>
    </row>
    <row r="52" spans="2:13" x14ac:dyDescent="0.25">
      <c r="B52" s="67" t="s">
        <v>18</v>
      </c>
      <c r="C52" s="1" t="s">
        <v>62</v>
      </c>
      <c r="D52" s="75">
        <v>43894</v>
      </c>
      <c r="E52" s="75">
        <v>43895</v>
      </c>
      <c r="F52" s="66" t="str">
        <f>VLOOKUP(Tableau1[[#This Row],[Type]],Tableau4[],2,0)</f>
        <v>RF-1</v>
      </c>
      <c r="G52" s="60">
        <f>YEAR(Tableau1[[#This Row],[Date de Fin]])</f>
        <v>2020</v>
      </c>
      <c r="H52" s="70">
        <f>IF(Tableau1[[#This Row],[Date de Fin]]-Tableau1[[#This Row],[Date début]]=0,1,Tableau1[[#This Row],[Date de Fin]]-Tableau1[[#This Row],[Date début]]+1)</f>
        <v>2</v>
      </c>
      <c r="M52" s="54"/>
    </row>
    <row r="53" spans="2:13" x14ac:dyDescent="0.25">
      <c r="B53" s="67" t="s">
        <v>18</v>
      </c>
      <c r="C53" s="1" t="s">
        <v>9</v>
      </c>
      <c r="D53" s="75">
        <v>43132</v>
      </c>
      <c r="E53" s="75">
        <v>43149</v>
      </c>
      <c r="F53" s="66" t="str">
        <f>VLOOKUP(Tableau1[[#This Row],[Type]],Tableau4[],2,0)</f>
        <v>V</v>
      </c>
      <c r="G53" s="60">
        <f>YEAR(Tableau1[[#This Row],[Date de Fin]])</f>
        <v>2018</v>
      </c>
      <c r="H53" s="70">
        <f>IF(Tableau1[[#This Row],[Date de Fin]]-Tableau1[[#This Row],[Date début]]=0,1,Tableau1[[#This Row],[Date de Fin]]-Tableau1[[#This Row],[Date début]]+1)</f>
        <v>18</v>
      </c>
      <c r="M53" s="54"/>
    </row>
    <row r="54" spans="2:13" x14ac:dyDescent="0.25">
      <c r="B54" s="67" t="s">
        <v>18</v>
      </c>
      <c r="C54" s="1" t="s">
        <v>63</v>
      </c>
      <c r="D54" s="75">
        <v>43229</v>
      </c>
      <c r="E54" s="75">
        <v>43229</v>
      </c>
      <c r="F54" s="66" t="str">
        <f>VLOOKUP(Tableau1[[#This Row],[Type]],Tableau4[],2,0)</f>
        <v>V-1</v>
      </c>
      <c r="G54" s="60">
        <f>YEAR(Tableau1[[#This Row],[Date de Fin]])</f>
        <v>2018</v>
      </c>
      <c r="H54" s="70">
        <f>IF(Tableau1[[#This Row],[Date de Fin]]-Tableau1[[#This Row],[Date début]]=0,1,Tableau1[[#This Row],[Date de Fin]]-Tableau1[[#This Row],[Date début]]+1)</f>
        <v>1</v>
      </c>
      <c r="M54" s="54"/>
    </row>
    <row r="55" spans="2:13" x14ac:dyDescent="0.25">
      <c r="B55" s="67" t="s">
        <v>18</v>
      </c>
      <c r="C55" s="1" t="s">
        <v>63</v>
      </c>
      <c r="D55" s="75">
        <v>43231</v>
      </c>
      <c r="E55" s="75">
        <v>43231</v>
      </c>
      <c r="F55" s="66" t="str">
        <f>VLOOKUP(Tableau1[[#This Row],[Type]],Tableau4[],2,0)</f>
        <v>V-1</v>
      </c>
      <c r="G55" s="60">
        <f>YEAR(Tableau1[[#This Row],[Date de Fin]])</f>
        <v>2018</v>
      </c>
      <c r="H55" s="70">
        <f>IF(Tableau1[[#This Row],[Date de Fin]]-Tableau1[[#This Row],[Date début]]=0,1,Tableau1[[#This Row],[Date de Fin]]-Tableau1[[#This Row],[Date début]]+1)</f>
        <v>1</v>
      </c>
      <c r="M55" s="54"/>
    </row>
    <row r="56" spans="2:13" x14ac:dyDescent="0.25">
      <c r="B56" s="67" t="s">
        <v>18</v>
      </c>
      <c r="C56" s="1" t="s">
        <v>63</v>
      </c>
      <c r="D56" s="75">
        <v>43346</v>
      </c>
      <c r="E56" s="75">
        <v>43348</v>
      </c>
      <c r="F56" s="66" t="str">
        <f>VLOOKUP(Tableau1[[#This Row],[Type]],Tableau4[],2,0)</f>
        <v>V-1</v>
      </c>
      <c r="G56" s="60">
        <f>YEAR(Tableau1[[#This Row],[Date de Fin]])</f>
        <v>2018</v>
      </c>
      <c r="H56" s="70">
        <f>IF(Tableau1[[#This Row],[Date de Fin]]-Tableau1[[#This Row],[Date début]]=0,1,Tableau1[[#This Row],[Date de Fin]]-Tableau1[[#This Row],[Date début]]+1)</f>
        <v>3</v>
      </c>
      <c r="M56" s="54"/>
    </row>
    <row r="57" spans="2:13" x14ac:dyDescent="0.25">
      <c r="B57" s="67" t="s">
        <v>18</v>
      </c>
      <c r="C57" s="1" t="s">
        <v>63</v>
      </c>
      <c r="D57" s="75">
        <v>43350</v>
      </c>
      <c r="E57" s="75">
        <v>43350</v>
      </c>
      <c r="F57" s="66" t="str">
        <f>VLOOKUP(Tableau1[[#This Row],[Type]],Tableau4[],2,0)</f>
        <v>V-1</v>
      </c>
      <c r="G57" s="60">
        <f>YEAR(Tableau1[[#This Row],[Date de Fin]])</f>
        <v>2018</v>
      </c>
      <c r="H57" s="70">
        <f>IF(Tableau1[[#This Row],[Date de Fin]]-Tableau1[[#This Row],[Date début]]=0,1,Tableau1[[#This Row],[Date de Fin]]-Tableau1[[#This Row],[Date début]]+1)</f>
        <v>1</v>
      </c>
      <c r="M57" s="54"/>
    </row>
    <row r="58" spans="2:13" x14ac:dyDescent="0.25">
      <c r="B58" s="67" t="s">
        <v>18</v>
      </c>
      <c r="C58" s="1" t="s">
        <v>63</v>
      </c>
      <c r="D58" s="75">
        <v>43353</v>
      </c>
      <c r="E58" s="75">
        <v>43357</v>
      </c>
      <c r="F58" s="66" t="str">
        <f>VLOOKUP(Tableau1[[#This Row],[Type]],Tableau4[],2,0)</f>
        <v>V-1</v>
      </c>
      <c r="G58" s="60">
        <f>YEAR(Tableau1[[#This Row],[Date de Fin]])</f>
        <v>2018</v>
      </c>
      <c r="H58" s="70">
        <f>IF(Tableau1[[#This Row],[Date de Fin]]-Tableau1[[#This Row],[Date début]]=0,1,Tableau1[[#This Row],[Date de Fin]]-Tableau1[[#This Row],[Date début]]+1)</f>
        <v>5</v>
      </c>
      <c r="M58" s="54"/>
    </row>
    <row r="59" spans="2:13" x14ac:dyDescent="0.25">
      <c r="B59" s="67" t="s">
        <v>18</v>
      </c>
      <c r="C59" s="1" t="s">
        <v>63</v>
      </c>
      <c r="D59" s="75">
        <v>43360</v>
      </c>
      <c r="E59" s="75">
        <v>43360</v>
      </c>
      <c r="F59" s="66" t="str">
        <f>VLOOKUP(Tableau1[[#This Row],[Type]],Tableau4[],2,0)</f>
        <v>V-1</v>
      </c>
      <c r="G59" s="60">
        <f>YEAR(Tableau1[[#This Row],[Date de Fin]])</f>
        <v>2018</v>
      </c>
      <c r="H59" s="70">
        <f>IF(Tableau1[[#This Row],[Date de Fin]]-Tableau1[[#This Row],[Date début]]=0,1,Tableau1[[#This Row],[Date de Fin]]-Tableau1[[#This Row],[Date début]]+1)</f>
        <v>1</v>
      </c>
      <c r="M59" s="54"/>
    </row>
    <row r="60" spans="2:13" x14ac:dyDescent="0.25">
      <c r="B60" s="67" t="s">
        <v>18</v>
      </c>
      <c r="C60" s="1" t="s">
        <v>9</v>
      </c>
      <c r="D60" s="75">
        <v>43361</v>
      </c>
      <c r="E60" s="75">
        <v>43364</v>
      </c>
      <c r="F60" s="66" t="str">
        <f>VLOOKUP(Tableau1[[#This Row],[Type]],Tableau4[],2,0)</f>
        <v>V</v>
      </c>
      <c r="G60" s="60">
        <f>YEAR(Tableau1[[#This Row],[Date de Fin]])</f>
        <v>2018</v>
      </c>
      <c r="H60" s="70">
        <f>IF(Tableau1[[#This Row],[Date de Fin]]-Tableau1[[#This Row],[Date début]]=0,1,Tableau1[[#This Row],[Date de Fin]]-Tableau1[[#This Row],[Date début]]+1)</f>
        <v>4</v>
      </c>
      <c r="M60" s="54"/>
    </row>
    <row r="61" spans="2:13" x14ac:dyDescent="0.25">
      <c r="B61" s="67" t="s">
        <v>18</v>
      </c>
      <c r="C61" s="1" t="s">
        <v>9</v>
      </c>
      <c r="D61" s="75">
        <v>43367</v>
      </c>
      <c r="E61" s="75">
        <v>43371</v>
      </c>
      <c r="F61" s="66" t="str">
        <f>VLOOKUP(Tableau1[[#This Row],[Type]],Tableau4[],2,0)</f>
        <v>V</v>
      </c>
      <c r="G61" s="60">
        <f>YEAR(Tableau1[[#This Row],[Date de Fin]])</f>
        <v>2018</v>
      </c>
      <c r="H61" s="70">
        <f>IF(Tableau1[[#This Row],[Date de Fin]]-Tableau1[[#This Row],[Date début]]=0,1,Tableau1[[#This Row],[Date de Fin]]-Tableau1[[#This Row],[Date début]]+1)</f>
        <v>5</v>
      </c>
      <c r="M61" s="54"/>
    </row>
    <row r="62" spans="2:13" x14ac:dyDescent="0.25">
      <c r="B62" s="67" t="s">
        <v>18</v>
      </c>
      <c r="C62" s="1" t="s">
        <v>9</v>
      </c>
      <c r="D62" s="75">
        <v>43521</v>
      </c>
      <c r="E62" s="75">
        <v>43524</v>
      </c>
      <c r="F62" s="66" t="str">
        <f>VLOOKUP(Tableau1[[#This Row],[Type]],Tableau4[],2,0)</f>
        <v>V</v>
      </c>
      <c r="G62" s="60">
        <f>YEAR(Tableau1[[#This Row],[Date de Fin]])</f>
        <v>2019</v>
      </c>
      <c r="H62" s="70">
        <f>IF(Tableau1[[#This Row],[Date de Fin]]-Tableau1[[#This Row],[Date début]]=0,1,Tableau1[[#This Row],[Date de Fin]]-Tableau1[[#This Row],[Date début]]+1)</f>
        <v>4</v>
      </c>
      <c r="M62" s="54"/>
    </row>
    <row r="63" spans="2:13" x14ac:dyDescent="0.25">
      <c r="B63" s="67" t="s">
        <v>18</v>
      </c>
      <c r="C63" s="1" t="s">
        <v>63</v>
      </c>
      <c r="D63" s="75">
        <v>43578</v>
      </c>
      <c r="E63" s="75">
        <v>43581</v>
      </c>
      <c r="F63" s="66" t="str">
        <f>VLOOKUP(Tableau1[[#This Row],[Type]],Tableau4[],2,0)</f>
        <v>V-1</v>
      </c>
      <c r="G63" s="60">
        <f>YEAR(Tableau1[[#This Row],[Date de Fin]])</f>
        <v>2019</v>
      </c>
      <c r="H63" s="70">
        <f>IF(Tableau1[[#This Row],[Date de Fin]]-Tableau1[[#This Row],[Date début]]=0,1,Tableau1[[#This Row],[Date de Fin]]-Tableau1[[#This Row],[Date début]]+1)</f>
        <v>4</v>
      </c>
      <c r="M63" s="54"/>
    </row>
    <row r="64" spans="2:13" x14ac:dyDescent="0.25">
      <c r="B64" s="67" t="s">
        <v>18</v>
      </c>
      <c r="C64" s="1" t="s">
        <v>63</v>
      </c>
      <c r="D64" s="75">
        <v>43675</v>
      </c>
      <c r="E64" s="75">
        <v>43677</v>
      </c>
      <c r="F64" s="66" t="str">
        <f>VLOOKUP(Tableau1[[#This Row],[Type]],Tableau4[],2,0)</f>
        <v>V-1</v>
      </c>
      <c r="G64" s="60">
        <f>YEAR(Tableau1[[#This Row],[Date de Fin]])</f>
        <v>2019</v>
      </c>
      <c r="H64" s="70">
        <f>IF(Tableau1[[#This Row],[Date de Fin]]-Tableau1[[#This Row],[Date début]]=0,1,Tableau1[[#This Row],[Date de Fin]]-Tableau1[[#This Row],[Date début]]+1)</f>
        <v>3</v>
      </c>
      <c r="M64" s="54"/>
    </row>
    <row r="65" spans="2:13" x14ac:dyDescent="0.25">
      <c r="B65" s="67" t="s">
        <v>18</v>
      </c>
      <c r="C65" s="1" t="s">
        <v>63</v>
      </c>
      <c r="D65" s="75">
        <v>43678</v>
      </c>
      <c r="E65" s="75">
        <v>43679</v>
      </c>
      <c r="F65" s="66" t="str">
        <f>VLOOKUP(Tableau1[[#This Row],[Type]],Tableau4[],2,0)</f>
        <v>V-1</v>
      </c>
      <c r="G65" s="60">
        <f>YEAR(Tableau1[[#This Row],[Date de Fin]])</f>
        <v>2019</v>
      </c>
      <c r="H65" s="70">
        <f>IF(Tableau1[[#This Row],[Date de Fin]]-Tableau1[[#This Row],[Date début]]=0,1,Tableau1[[#This Row],[Date de Fin]]-Tableau1[[#This Row],[Date début]]+1)</f>
        <v>2</v>
      </c>
      <c r="M65" s="54"/>
    </row>
    <row r="66" spans="2:13" x14ac:dyDescent="0.25">
      <c r="B66" s="67" t="s">
        <v>18</v>
      </c>
      <c r="C66" s="1" t="s">
        <v>63</v>
      </c>
      <c r="D66" s="75">
        <v>43682</v>
      </c>
      <c r="E66" s="75">
        <v>43686</v>
      </c>
      <c r="F66" s="66" t="str">
        <f>VLOOKUP(Tableau1[[#This Row],[Type]],Tableau4[],2,0)</f>
        <v>V-1</v>
      </c>
      <c r="G66" s="60">
        <f>YEAR(Tableau1[[#This Row],[Date de Fin]])</f>
        <v>2019</v>
      </c>
      <c r="H66" s="70">
        <f>IF(Tableau1[[#This Row],[Date de Fin]]-Tableau1[[#This Row],[Date début]]=0,1,Tableau1[[#This Row],[Date de Fin]]-Tableau1[[#This Row],[Date début]]+1)</f>
        <v>5</v>
      </c>
      <c r="M66" s="54"/>
    </row>
    <row r="67" spans="2:13" x14ac:dyDescent="0.25">
      <c r="B67" s="67" t="s">
        <v>18</v>
      </c>
      <c r="C67" s="1" t="s">
        <v>63</v>
      </c>
      <c r="D67" s="75">
        <v>43689</v>
      </c>
      <c r="E67" s="75">
        <v>43692</v>
      </c>
      <c r="F67" s="66" t="str">
        <f>VLOOKUP(Tableau1[[#This Row],[Type]],Tableau4[],2,0)</f>
        <v>V-1</v>
      </c>
      <c r="G67" s="60">
        <f>YEAR(Tableau1[[#This Row],[Date de Fin]])</f>
        <v>2019</v>
      </c>
      <c r="H67" s="70">
        <f>IF(Tableau1[[#This Row],[Date de Fin]]-Tableau1[[#This Row],[Date début]]=0,1,Tableau1[[#This Row],[Date de Fin]]-Tableau1[[#This Row],[Date début]]+1)</f>
        <v>4</v>
      </c>
      <c r="M67" s="54"/>
    </row>
    <row r="68" spans="2:13" x14ac:dyDescent="0.25">
      <c r="B68" s="67" t="s">
        <v>18</v>
      </c>
      <c r="C68" s="1" t="s">
        <v>9</v>
      </c>
      <c r="D68" s="75">
        <v>43693</v>
      </c>
      <c r="E68" s="75">
        <v>43693</v>
      </c>
      <c r="F68" s="66" t="str">
        <f>VLOOKUP(Tableau1[[#This Row],[Type]],Tableau4[],2,0)</f>
        <v>V</v>
      </c>
      <c r="G68" s="60">
        <f>YEAR(Tableau1[[#This Row],[Date de Fin]])</f>
        <v>2019</v>
      </c>
      <c r="H68" s="70">
        <f>IF(Tableau1[[#This Row],[Date de Fin]]-Tableau1[[#This Row],[Date début]]=0,1,Tableau1[[#This Row],[Date de Fin]]-Tableau1[[#This Row],[Date début]]+1)</f>
        <v>1</v>
      </c>
      <c r="M68" s="54"/>
    </row>
    <row r="69" spans="2:13" x14ac:dyDescent="0.25">
      <c r="B69" s="67" t="s">
        <v>18</v>
      </c>
      <c r="C69" s="1" t="s">
        <v>9</v>
      </c>
      <c r="D69" s="75">
        <v>43696</v>
      </c>
      <c r="E69" s="75">
        <v>43697</v>
      </c>
      <c r="F69" s="66" t="str">
        <f>VLOOKUP(Tableau1[[#This Row],[Type]],Tableau4[],2,0)</f>
        <v>V</v>
      </c>
      <c r="G69" s="60">
        <f>YEAR(Tableau1[[#This Row],[Date de Fin]])</f>
        <v>2019</v>
      </c>
      <c r="H69" s="70">
        <f>IF(Tableau1[[#This Row],[Date de Fin]]-Tableau1[[#This Row],[Date début]]=0,1,Tableau1[[#This Row],[Date de Fin]]-Tableau1[[#This Row],[Date début]]+1)</f>
        <v>2</v>
      </c>
      <c r="M69" s="54"/>
    </row>
    <row r="70" spans="2:13" x14ac:dyDescent="0.25">
      <c r="B70" s="67" t="s">
        <v>18</v>
      </c>
      <c r="C70" s="1" t="s">
        <v>9</v>
      </c>
      <c r="D70" s="75">
        <v>43880</v>
      </c>
      <c r="E70" s="75">
        <v>43882</v>
      </c>
      <c r="F70" s="66" t="str">
        <f>VLOOKUP(Tableau1[[#This Row],[Type]],Tableau4[],2,0)</f>
        <v>V</v>
      </c>
      <c r="G70" s="60">
        <f>YEAR(Tableau1[[#This Row],[Date de Fin]])</f>
        <v>2020</v>
      </c>
      <c r="H70" s="70">
        <f>IF(Tableau1[[#This Row],[Date de Fin]]-Tableau1[[#This Row],[Date début]]=0,1,Tableau1[[#This Row],[Date de Fin]]-Tableau1[[#This Row],[Date début]]+1)</f>
        <v>3</v>
      </c>
      <c r="M70" s="54"/>
    </row>
    <row r="71" spans="2:13" x14ac:dyDescent="0.25">
      <c r="B71" s="67" t="s">
        <v>18</v>
      </c>
      <c r="C71" s="1" t="s">
        <v>9</v>
      </c>
      <c r="D71" s="75">
        <v>43885</v>
      </c>
      <c r="E71" s="75">
        <v>43889</v>
      </c>
      <c r="F71" s="66" t="str">
        <f>VLOOKUP(Tableau1[[#This Row],[Type]],Tableau4[],2,0)</f>
        <v>V</v>
      </c>
      <c r="G71" s="60">
        <f>YEAR(Tableau1[[#This Row],[Date de Fin]])</f>
        <v>2020</v>
      </c>
      <c r="H71" s="70">
        <f>IF(Tableau1[[#This Row],[Date de Fin]]-Tableau1[[#This Row],[Date début]]=0,1,Tableau1[[#This Row],[Date de Fin]]-Tableau1[[#This Row],[Date début]]+1)</f>
        <v>5</v>
      </c>
      <c r="M71" s="54"/>
    </row>
    <row r="72" spans="2:13" x14ac:dyDescent="0.25">
      <c r="B72" s="67" t="s">
        <v>18</v>
      </c>
      <c r="C72" s="1" t="s">
        <v>63</v>
      </c>
      <c r="D72" s="75">
        <v>43892</v>
      </c>
      <c r="E72" s="75">
        <v>43893</v>
      </c>
      <c r="F72" s="66" t="str">
        <f>VLOOKUP(Tableau1[[#This Row],[Type]],Tableau4[],2,0)</f>
        <v>V-1</v>
      </c>
      <c r="G72" s="60">
        <f>YEAR(Tableau1[[#This Row],[Date de Fin]])</f>
        <v>2020</v>
      </c>
      <c r="H72" s="70">
        <f>IF(Tableau1[[#This Row],[Date de Fin]]-Tableau1[[#This Row],[Date début]]=0,1,Tableau1[[#This Row],[Date de Fin]]-Tableau1[[#This Row],[Date début]]+1)</f>
        <v>2</v>
      </c>
      <c r="M72" s="54"/>
    </row>
    <row r="73" spans="2:13" x14ac:dyDescent="0.25">
      <c r="B73" s="67" t="s">
        <v>5</v>
      </c>
      <c r="C73" s="1" t="s">
        <v>6</v>
      </c>
      <c r="D73" s="75">
        <v>43286</v>
      </c>
      <c r="E73" s="75">
        <v>43286</v>
      </c>
      <c r="F73" s="66" t="str">
        <f>VLOOKUP(Tableau1[[#This Row],[Type]],Tableau4[],2,0)</f>
        <v>RF</v>
      </c>
      <c r="G73" s="60">
        <f>YEAR(Tableau1[[#This Row],[Date de Fin]])</f>
        <v>2018</v>
      </c>
      <c r="H73" s="70">
        <f>IF(Tableau1[[#This Row],[Date de Fin]]-Tableau1[[#This Row],[Date début]]=0,1,Tableau1[[#This Row],[Date de Fin]]-Tableau1[[#This Row],[Date début]]+1)</f>
        <v>1</v>
      </c>
      <c r="M73" s="54"/>
    </row>
    <row r="74" spans="2:13" x14ac:dyDescent="0.25">
      <c r="B74" s="67" t="s">
        <v>5</v>
      </c>
      <c r="C74" s="1" t="s">
        <v>6</v>
      </c>
      <c r="D74" s="75">
        <v>43287</v>
      </c>
      <c r="E74" s="75">
        <v>43287</v>
      </c>
      <c r="F74" s="66" t="str">
        <f>VLOOKUP(Tableau1[[#This Row],[Type]],Tableau4[],2,0)</f>
        <v>RF</v>
      </c>
      <c r="G74" s="60">
        <f>YEAR(Tableau1[[#This Row],[Date de Fin]])</f>
        <v>2018</v>
      </c>
      <c r="H74" s="70">
        <f>IF(Tableau1[[#This Row],[Date de Fin]]-Tableau1[[#This Row],[Date début]]=0,1,Tableau1[[#This Row],[Date de Fin]]-Tableau1[[#This Row],[Date début]]+1)</f>
        <v>1</v>
      </c>
      <c r="M74" s="54"/>
    </row>
    <row r="75" spans="2:13" x14ac:dyDescent="0.25">
      <c r="B75" s="67" t="s">
        <v>5</v>
      </c>
      <c r="C75" s="1" t="s">
        <v>62</v>
      </c>
      <c r="D75" s="75">
        <v>43508</v>
      </c>
      <c r="E75" s="75">
        <v>43508</v>
      </c>
      <c r="F75" s="66" t="str">
        <f>VLOOKUP(Tableau1[[#This Row],[Type]],Tableau4[],2,0)</f>
        <v>RF-1</v>
      </c>
      <c r="G75" s="60">
        <f>YEAR(Tableau1[[#This Row],[Date de Fin]])</f>
        <v>2019</v>
      </c>
      <c r="H75" s="70">
        <f>IF(Tableau1[[#This Row],[Date de Fin]]-Tableau1[[#This Row],[Date début]]=0,1,Tableau1[[#This Row],[Date de Fin]]-Tableau1[[#This Row],[Date début]]+1)</f>
        <v>1</v>
      </c>
      <c r="M75" s="54"/>
    </row>
    <row r="76" spans="2:13" x14ac:dyDescent="0.25">
      <c r="B76" s="67" t="s">
        <v>5</v>
      </c>
      <c r="C76" s="1" t="s">
        <v>71</v>
      </c>
      <c r="D76" s="75">
        <v>43094</v>
      </c>
      <c r="E76" s="75">
        <v>43094</v>
      </c>
      <c r="F76" s="66" t="str">
        <f>VLOOKUP(Tableau1[[#This Row],[Type]],Tableau4[],2,0)</f>
        <v>F</v>
      </c>
      <c r="G76" s="60">
        <f>YEAR(Tableau1[[#This Row],[Date de Fin]])</f>
        <v>2017</v>
      </c>
      <c r="H76" s="70">
        <f>IF(Tableau1[[#This Row],[Date de Fin]]-Tableau1[[#This Row],[Date début]]=0,1,Tableau1[[#This Row],[Date de Fin]]-Tableau1[[#This Row],[Date début]]+1)</f>
        <v>1</v>
      </c>
      <c r="M76" s="54"/>
    </row>
    <row r="77" spans="2:13" x14ac:dyDescent="0.25">
      <c r="B77" s="67" t="s">
        <v>5</v>
      </c>
      <c r="C77" s="1" t="s">
        <v>71</v>
      </c>
      <c r="D77" s="75">
        <v>43100</v>
      </c>
      <c r="E77" s="75">
        <v>43100</v>
      </c>
      <c r="F77" s="66" t="str">
        <f>VLOOKUP(Tableau1[[#This Row],[Type]],Tableau4[],2,0)</f>
        <v>F</v>
      </c>
      <c r="G77" s="60">
        <f>YEAR(Tableau1[[#This Row],[Date de Fin]])</f>
        <v>2017</v>
      </c>
      <c r="H77" s="70">
        <f>IF(Tableau1[[#This Row],[Date de Fin]]-Tableau1[[#This Row],[Date début]]=0,1,Tableau1[[#This Row],[Date de Fin]]-Tableau1[[#This Row],[Date début]]+1)</f>
        <v>1</v>
      </c>
      <c r="M77" s="54"/>
    </row>
    <row r="78" spans="2:13" x14ac:dyDescent="0.25">
      <c r="B78" s="67" t="s">
        <v>5</v>
      </c>
      <c r="C78" s="1" t="s">
        <v>71</v>
      </c>
      <c r="D78" s="75">
        <v>43189</v>
      </c>
      <c r="E78" s="75">
        <v>43189</v>
      </c>
      <c r="F78" s="66" t="str">
        <f>VLOOKUP(Tableau1[[#This Row],[Type]],Tableau4[],2,0)</f>
        <v>F</v>
      </c>
      <c r="G78" s="60">
        <f>YEAR(Tableau1[[#This Row],[Date de Fin]])</f>
        <v>2018</v>
      </c>
      <c r="H78" s="70">
        <f>IF(Tableau1[[#This Row],[Date de Fin]]-Tableau1[[#This Row],[Date début]]=0,1,Tableau1[[#This Row],[Date de Fin]]-Tableau1[[#This Row],[Date début]]+1)</f>
        <v>1</v>
      </c>
      <c r="M78" s="54"/>
    </row>
    <row r="79" spans="2:13" x14ac:dyDescent="0.25">
      <c r="B79" s="67" t="s">
        <v>5</v>
      </c>
      <c r="C79" s="1" t="s">
        <v>71</v>
      </c>
      <c r="D79" s="75">
        <v>43192</v>
      </c>
      <c r="E79" s="75">
        <v>43192</v>
      </c>
      <c r="F79" s="66" t="str">
        <f>VLOOKUP(Tableau1[[#This Row],[Type]],Tableau4[],2,0)</f>
        <v>F</v>
      </c>
      <c r="G79" s="60">
        <f>YEAR(Tableau1[[#This Row],[Date de Fin]])</f>
        <v>2018</v>
      </c>
      <c r="H79" s="70">
        <f>IF(Tableau1[[#This Row],[Date de Fin]]-Tableau1[[#This Row],[Date début]]=0,1,Tableau1[[#This Row],[Date de Fin]]-Tableau1[[#This Row],[Date début]]+1)</f>
        <v>1</v>
      </c>
      <c r="M79" s="54"/>
    </row>
    <row r="80" spans="2:13" x14ac:dyDescent="0.25">
      <c r="B80" s="67" t="s">
        <v>5</v>
      </c>
      <c r="C80" s="1" t="s">
        <v>71</v>
      </c>
      <c r="D80" s="75">
        <v>43230</v>
      </c>
      <c r="E80" s="75">
        <v>43230</v>
      </c>
      <c r="F80" s="66" t="str">
        <f>VLOOKUP(Tableau1[[#This Row],[Type]],Tableau4[],2,0)</f>
        <v>F</v>
      </c>
      <c r="G80" s="60">
        <f>YEAR(Tableau1[[#This Row],[Date de Fin]])</f>
        <v>2018</v>
      </c>
      <c r="H80" s="70">
        <f>IF(Tableau1[[#This Row],[Date de Fin]]-Tableau1[[#This Row],[Date début]]=0,1,Tableau1[[#This Row],[Date de Fin]]-Tableau1[[#This Row],[Date début]]+1)</f>
        <v>1</v>
      </c>
      <c r="M80" s="54"/>
    </row>
    <row r="81" spans="1:13" x14ac:dyDescent="0.25">
      <c r="B81" s="67" t="s">
        <v>5</v>
      </c>
      <c r="C81" s="1" t="s">
        <v>71</v>
      </c>
      <c r="D81" s="75">
        <v>43313</v>
      </c>
      <c r="E81" s="75">
        <v>43313</v>
      </c>
      <c r="F81" s="66" t="str">
        <f>VLOOKUP(Tableau1[[#This Row],[Type]],Tableau4[],2,0)</f>
        <v>F</v>
      </c>
      <c r="G81" s="60">
        <f>YEAR(Tableau1[[#This Row],[Date de Fin]])</f>
        <v>2018</v>
      </c>
      <c r="H81" s="70">
        <f>IF(Tableau1[[#This Row],[Date de Fin]]-Tableau1[[#This Row],[Date début]]=0,1,Tableau1[[#This Row],[Date de Fin]]-Tableau1[[#This Row],[Date début]]+1)</f>
        <v>1</v>
      </c>
      <c r="M81" s="54"/>
    </row>
    <row r="82" spans="1:13" x14ac:dyDescent="0.25">
      <c r="B82" s="67" t="s">
        <v>5</v>
      </c>
      <c r="C82" s="1" t="s">
        <v>6</v>
      </c>
      <c r="D82" s="75">
        <v>43538</v>
      </c>
      <c r="E82" s="75">
        <v>43538</v>
      </c>
      <c r="F82" s="66" t="str">
        <f>VLOOKUP(Tableau1[[#This Row],[Type]],Tableau4[],2,0)</f>
        <v>RF</v>
      </c>
      <c r="G82" s="60">
        <f>YEAR(Tableau1[[#This Row],[Date de Fin]])</f>
        <v>2019</v>
      </c>
      <c r="H82" s="70">
        <f>IF(Tableau1[[#This Row],[Date de Fin]]-Tableau1[[#This Row],[Date début]]=0,1,Tableau1[[#This Row],[Date de Fin]]-Tableau1[[#This Row],[Date début]]+1)</f>
        <v>1</v>
      </c>
      <c r="M82" s="54"/>
    </row>
    <row r="83" spans="1:13" x14ac:dyDescent="0.25">
      <c r="B83" s="67" t="s">
        <v>5</v>
      </c>
      <c r="C83" s="1" t="s">
        <v>62</v>
      </c>
      <c r="D83" s="75">
        <v>43839</v>
      </c>
      <c r="E83" s="75">
        <v>43839</v>
      </c>
      <c r="F83" s="66" t="str">
        <f>VLOOKUP(Tableau1[[#This Row],[Type]],Tableau4[],2,0)</f>
        <v>RF-1</v>
      </c>
      <c r="G83" s="60">
        <f>YEAR(Tableau1[[#This Row],[Date de Fin]])</f>
        <v>2020</v>
      </c>
      <c r="H83" s="70">
        <f>IF(Tableau1[[#This Row],[Date de Fin]]-Tableau1[[#This Row],[Date début]]=0,1,Tableau1[[#This Row],[Date de Fin]]-Tableau1[[#This Row],[Date début]]+1)</f>
        <v>1</v>
      </c>
      <c r="M83" s="54"/>
    </row>
    <row r="84" spans="1:13" x14ac:dyDescent="0.25">
      <c r="B84" s="67" t="s">
        <v>5</v>
      </c>
      <c r="C84" s="1" t="s">
        <v>71</v>
      </c>
      <c r="D84" s="75">
        <v>43465</v>
      </c>
      <c r="E84" s="75">
        <v>43465</v>
      </c>
      <c r="F84" s="66" t="str">
        <f>VLOOKUP(Tableau1[[#This Row],[Type]],Tableau4[],2,0)</f>
        <v>F</v>
      </c>
      <c r="G84" s="60">
        <f>YEAR(Tableau1[[#This Row],[Date de Fin]])</f>
        <v>2018</v>
      </c>
      <c r="H84" s="70">
        <f>IF(Tableau1[[#This Row],[Date de Fin]]-Tableau1[[#This Row],[Date début]]=0,1,Tableau1[[#This Row],[Date de Fin]]-Tableau1[[#This Row],[Date début]]+1)</f>
        <v>1</v>
      </c>
      <c r="M84" s="54"/>
    </row>
    <row r="85" spans="1:13" x14ac:dyDescent="0.25">
      <c r="B85" s="67" t="s">
        <v>5</v>
      </c>
      <c r="C85" s="1" t="s">
        <v>71</v>
      </c>
      <c r="D85" s="75">
        <v>43466</v>
      </c>
      <c r="E85" s="75">
        <v>43466</v>
      </c>
      <c r="F85" s="66" t="str">
        <f>VLOOKUP(Tableau1[[#This Row],[Type]],Tableau4[],2,0)</f>
        <v>F</v>
      </c>
      <c r="G85" s="60">
        <f>YEAR(Tableau1[[#This Row],[Date de Fin]])</f>
        <v>2019</v>
      </c>
      <c r="H85" s="70">
        <f>IF(Tableau1[[#This Row],[Date de Fin]]-Tableau1[[#This Row],[Date début]]=0,1,Tableau1[[#This Row],[Date de Fin]]-Tableau1[[#This Row],[Date début]]+1)</f>
        <v>1</v>
      </c>
      <c r="M85" s="54"/>
    </row>
    <row r="86" spans="1:13" x14ac:dyDescent="0.25">
      <c r="B86" s="67" t="s">
        <v>5</v>
      </c>
      <c r="C86" s="1" t="s">
        <v>71</v>
      </c>
      <c r="D86" s="75">
        <v>43577</v>
      </c>
      <c r="E86" s="75">
        <v>43577</v>
      </c>
      <c r="F86" s="66" t="str">
        <f>VLOOKUP(Tableau1[[#This Row],[Type]],Tableau4[],2,0)</f>
        <v>F</v>
      </c>
      <c r="G86" s="60">
        <f>YEAR(Tableau1[[#This Row],[Date de Fin]])</f>
        <v>2019</v>
      </c>
      <c r="H86" s="70">
        <f>IF(Tableau1[[#This Row],[Date de Fin]]-Tableau1[[#This Row],[Date début]]=0,1,Tableau1[[#This Row],[Date de Fin]]-Tableau1[[#This Row],[Date début]]+1)</f>
        <v>1</v>
      </c>
      <c r="M86" s="54"/>
    </row>
    <row r="87" spans="1:13" x14ac:dyDescent="0.25">
      <c r="B87" s="67" t="s">
        <v>5</v>
      </c>
      <c r="C87" s="1" t="s">
        <v>71</v>
      </c>
      <c r="D87" s="75">
        <v>43615</v>
      </c>
      <c r="E87" s="75">
        <v>43615</v>
      </c>
      <c r="F87" s="66" t="str">
        <f>VLOOKUP(Tableau1[[#This Row],[Type]],Tableau4[],2,0)</f>
        <v>F</v>
      </c>
      <c r="G87" s="60">
        <f>YEAR(Tableau1[[#This Row],[Date de Fin]])</f>
        <v>2019</v>
      </c>
      <c r="H87" s="70">
        <f>IF(Tableau1[[#This Row],[Date de Fin]]-Tableau1[[#This Row],[Date début]]=0,1,Tableau1[[#This Row],[Date de Fin]]-Tableau1[[#This Row],[Date début]]+1)</f>
        <v>1</v>
      </c>
      <c r="M87" s="54"/>
    </row>
    <row r="88" spans="1:13" x14ac:dyDescent="0.25">
      <c r="B88" s="67" t="s">
        <v>5</v>
      </c>
      <c r="C88" s="1" t="s">
        <v>71</v>
      </c>
      <c r="D88" s="75">
        <v>43626</v>
      </c>
      <c r="E88" s="75">
        <v>43626</v>
      </c>
      <c r="F88" s="66" t="str">
        <f>VLOOKUP(Tableau1[[#This Row],[Type]],Tableau4[],2,0)</f>
        <v>F</v>
      </c>
      <c r="G88" s="60">
        <f>YEAR(Tableau1[[#This Row],[Date de Fin]])</f>
        <v>2019</v>
      </c>
      <c r="H88" s="70">
        <f>IF(Tableau1[[#This Row],[Date de Fin]]-Tableau1[[#This Row],[Date début]]=0,1,Tableau1[[#This Row],[Date de Fin]]-Tableau1[[#This Row],[Date début]]+1)</f>
        <v>1</v>
      </c>
      <c r="M88" s="54"/>
    </row>
    <row r="89" spans="1:13" x14ac:dyDescent="0.25">
      <c r="B89" s="67" t="s">
        <v>5</v>
      </c>
      <c r="C89" s="1" t="s">
        <v>63</v>
      </c>
      <c r="D89" s="75">
        <v>43262</v>
      </c>
      <c r="E89" s="75">
        <v>43262</v>
      </c>
      <c r="F89" s="66" t="str">
        <f>VLOOKUP(Tableau1[[#This Row],[Type]],Tableau4[],2,0)</f>
        <v>V-1</v>
      </c>
      <c r="G89" s="60">
        <f>YEAR(Tableau1[[#This Row],[Date de Fin]])</f>
        <v>2018</v>
      </c>
      <c r="H89" s="70">
        <f>IF(Tableau1[[#This Row],[Date de Fin]]-Tableau1[[#This Row],[Date début]]=0,1,Tableau1[[#This Row],[Date de Fin]]-Tableau1[[#This Row],[Date début]]+1)</f>
        <v>1</v>
      </c>
      <c r="M89" s="54"/>
    </row>
    <row r="90" spans="1:13" x14ac:dyDescent="0.25">
      <c r="B90" s="67" t="s">
        <v>5</v>
      </c>
      <c r="C90" s="1" t="s">
        <v>9</v>
      </c>
      <c r="D90" s="75">
        <v>43263</v>
      </c>
      <c r="E90" s="75">
        <v>43266</v>
      </c>
      <c r="F90" s="66" t="str">
        <f>VLOOKUP(Tableau1[[#This Row],[Type]],Tableau4[],2,0)</f>
        <v>V</v>
      </c>
      <c r="G90" s="60">
        <f>YEAR(Tableau1[[#This Row],[Date de Fin]])</f>
        <v>2018</v>
      </c>
      <c r="H90" s="70">
        <f>IF(Tableau1[[#This Row],[Date de Fin]]-Tableau1[[#This Row],[Date début]]=0,1,Tableau1[[#This Row],[Date de Fin]]-Tableau1[[#This Row],[Date début]]+1)</f>
        <v>4</v>
      </c>
      <c r="M90" s="54"/>
    </row>
    <row r="91" spans="1:13" x14ac:dyDescent="0.25">
      <c r="B91" s="67" t="s">
        <v>5</v>
      </c>
      <c r="C91" s="1" t="s">
        <v>9</v>
      </c>
      <c r="D91" s="75">
        <v>43283</v>
      </c>
      <c r="E91" s="75">
        <v>43285</v>
      </c>
      <c r="F91" s="66" t="str">
        <f>VLOOKUP(Tableau1[[#This Row],[Type]],Tableau4[],2,0)</f>
        <v>V</v>
      </c>
      <c r="G91" s="60">
        <f>YEAR(Tableau1[[#This Row],[Date de Fin]])</f>
        <v>2018</v>
      </c>
      <c r="H91" s="70">
        <f>IF(Tableau1[[#This Row],[Date de Fin]]-Tableau1[[#This Row],[Date début]]=0,1,Tableau1[[#This Row],[Date de Fin]]-Tableau1[[#This Row],[Date début]]+1)</f>
        <v>3</v>
      </c>
      <c r="M91" s="54"/>
    </row>
    <row r="92" spans="1:13" x14ac:dyDescent="0.25">
      <c r="B92" s="67" t="s">
        <v>5</v>
      </c>
      <c r="C92" s="1" t="s">
        <v>63</v>
      </c>
      <c r="D92" s="75">
        <v>43360</v>
      </c>
      <c r="E92" s="75">
        <v>43364</v>
      </c>
      <c r="F92" s="66" t="str">
        <f>VLOOKUP(Tableau1[[#This Row],[Type]],Tableau4[],2,0)</f>
        <v>V-1</v>
      </c>
      <c r="G92" s="60">
        <f>YEAR(Tableau1[[#This Row],[Date de Fin]])</f>
        <v>2018</v>
      </c>
      <c r="H92" s="70">
        <f>IF(Tableau1[[#This Row],[Date de Fin]]-Tableau1[[#This Row],[Date début]]=0,1,Tableau1[[#This Row],[Date de Fin]]-Tableau1[[#This Row],[Date début]]+1)</f>
        <v>5</v>
      </c>
      <c r="M92" s="54"/>
    </row>
    <row r="93" spans="1:13" x14ac:dyDescent="0.25">
      <c r="B93" s="67" t="s">
        <v>5</v>
      </c>
      <c r="C93" s="1" t="s">
        <v>63</v>
      </c>
      <c r="D93" s="75">
        <v>43367</v>
      </c>
      <c r="E93" s="75">
        <v>43371</v>
      </c>
      <c r="F93" s="66" t="str">
        <f>VLOOKUP(Tableau1[[#This Row],[Type]],Tableau4[],2,0)</f>
        <v>V-1</v>
      </c>
      <c r="G93" s="60">
        <f>YEAR(Tableau1[[#This Row],[Date de Fin]])</f>
        <v>2018</v>
      </c>
      <c r="H93" s="70">
        <f>IF(Tableau1[[#This Row],[Date de Fin]]-Tableau1[[#This Row],[Date début]]=0,1,Tableau1[[#This Row],[Date de Fin]]-Tableau1[[#This Row],[Date début]]+1)</f>
        <v>5</v>
      </c>
      <c r="M93" s="54"/>
    </row>
    <row r="94" spans="1:13" x14ac:dyDescent="0.25">
      <c r="B94" s="67" t="s">
        <v>5</v>
      </c>
      <c r="C94" s="1" t="s">
        <v>63</v>
      </c>
      <c r="D94" s="75">
        <v>43374</v>
      </c>
      <c r="E94" s="75">
        <v>43378</v>
      </c>
      <c r="F94" s="66" t="str">
        <f>VLOOKUP(Tableau1[[#This Row],[Type]],Tableau4[],2,0)</f>
        <v>V-1</v>
      </c>
      <c r="G94" s="60">
        <f>YEAR(Tableau1[[#This Row],[Date de Fin]])</f>
        <v>2018</v>
      </c>
      <c r="H94" s="70">
        <f>IF(Tableau1[[#This Row],[Date de Fin]]-Tableau1[[#This Row],[Date début]]=0,1,Tableau1[[#This Row],[Date de Fin]]-Tableau1[[#This Row],[Date début]]+1)</f>
        <v>5</v>
      </c>
      <c r="M94" s="54"/>
    </row>
    <row r="95" spans="1:13" x14ac:dyDescent="0.25">
      <c r="B95" s="67" t="s">
        <v>5</v>
      </c>
      <c r="C95" s="1" t="s">
        <v>63</v>
      </c>
      <c r="D95" s="75">
        <v>43381</v>
      </c>
      <c r="E95" s="75">
        <v>43384</v>
      </c>
      <c r="F95" s="66" t="str">
        <f>VLOOKUP(Tableau1[[#This Row],[Type]],Tableau4[],2,0)</f>
        <v>V-1</v>
      </c>
      <c r="G95" s="60">
        <f>YEAR(Tableau1[[#This Row],[Date de Fin]])</f>
        <v>2018</v>
      </c>
      <c r="H95" s="70">
        <f>IF(Tableau1[[#This Row],[Date de Fin]]-Tableau1[[#This Row],[Date début]]=0,1,Tableau1[[#This Row],[Date de Fin]]-Tableau1[[#This Row],[Date début]]+1)</f>
        <v>4</v>
      </c>
      <c r="M95" s="54"/>
    </row>
    <row r="96" spans="1:13" x14ac:dyDescent="0.25">
      <c r="A96" s="98" t="s">
        <v>81</v>
      </c>
      <c r="B96" s="67"/>
      <c r="D96" s="75"/>
      <c r="E96" s="75"/>
      <c r="F96" s="66" t="e">
        <f>VLOOKUP(Tableau1[[#This Row],[Type]],Tableau4[],2,0)</f>
        <v>#N/A</v>
      </c>
      <c r="G96" s="60">
        <f>YEAR(Tableau1[[#This Row],[Date de Fin]])</f>
        <v>1900</v>
      </c>
      <c r="H96" s="70">
        <f>IF(Tableau1[[#This Row],[Date de Fin]]-Tableau1[[#This Row],[Date début]]=0,1,Tableau1[[#This Row],[Date de Fin]]-Tableau1[[#This Row],[Date début]]+1)</f>
        <v>1</v>
      </c>
      <c r="M96" s="54"/>
    </row>
    <row r="97" spans="1:13" x14ac:dyDescent="0.25">
      <c r="B97" s="67" t="s">
        <v>5</v>
      </c>
      <c r="C97" s="1" t="s">
        <v>9</v>
      </c>
      <c r="D97" s="75">
        <v>43537</v>
      </c>
      <c r="E97" s="75">
        <v>43537</v>
      </c>
      <c r="F97" s="66" t="str">
        <f>VLOOKUP(Tableau1[[#This Row],[Type]],Tableau4[],2,0)</f>
        <v>V</v>
      </c>
      <c r="G97" s="60">
        <f>YEAR(Tableau1[[#This Row],[Date de Fin]])</f>
        <v>2019</v>
      </c>
      <c r="H97" s="70">
        <f>IF(Tableau1[[#This Row],[Date de Fin]]-Tableau1[[#This Row],[Date début]]=0,1,Tableau1[[#This Row],[Date de Fin]]-Tableau1[[#This Row],[Date début]]+1)</f>
        <v>1</v>
      </c>
      <c r="M97" s="54"/>
    </row>
    <row r="98" spans="1:13" x14ac:dyDescent="0.25">
      <c r="B98" s="67" t="s">
        <v>5</v>
      </c>
      <c r="C98" s="1" t="s">
        <v>9</v>
      </c>
      <c r="D98" s="75">
        <v>43539</v>
      </c>
      <c r="E98" s="75">
        <v>43539</v>
      </c>
      <c r="F98" s="66" t="str">
        <f>VLOOKUP(Tableau1[[#This Row],[Type]],Tableau4[],2,0)</f>
        <v>V</v>
      </c>
      <c r="G98" s="60">
        <f>YEAR(Tableau1[[#This Row],[Date de Fin]])</f>
        <v>2019</v>
      </c>
      <c r="H98" s="70">
        <f>IF(Tableau1[[#This Row],[Date de Fin]]-Tableau1[[#This Row],[Date début]]=0,1,Tableau1[[#This Row],[Date de Fin]]-Tableau1[[#This Row],[Date début]]+1)</f>
        <v>1</v>
      </c>
      <c r="M98" s="54"/>
    </row>
    <row r="99" spans="1:13" x14ac:dyDescent="0.25">
      <c r="B99" s="67" t="s">
        <v>5</v>
      </c>
      <c r="C99" s="1" t="s">
        <v>9</v>
      </c>
      <c r="D99" s="75">
        <v>43542</v>
      </c>
      <c r="E99" s="75">
        <v>43544</v>
      </c>
      <c r="F99" s="66" t="str">
        <f>VLOOKUP(Tableau1[[#This Row],[Type]],Tableau4[],2,0)</f>
        <v>V</v>
      </c>
      <c r="G99" s="60">
        <f>YEAR(Tableau1[[#This Row],[Date de Fin]])</f>
        <v>2019</v>
      </c>
      <c r="H99" s="70">
        <f>IF(Tableau1[[#This Row],[Date de Fin]]-Tableau1[[#This Row],[Date début]]=0,1,Tableau1[[#This Row],[Date de Fin]]-Tableau1[[#This Row],[Date début]]+1)</f>
        <v>3</v>
      </c>
      <c r="M99" s="54"/>
    </row>
    <row r="100" spans="1:13" x14ac:dyDescent="0.25">
      <c r="B100" s="67" t="s">
        <v>5</v>
      </c>
      <c r="C100" s="1" t="s">
        <v>63</v>
      </c>
      <c r="D100" s="75">
        <v>43745</v>
      </c>
      <c r="E100" s="75">
        <v>43749</v>
      </c>
      <c r="F100" s="66" t="str">
        <f>VLOOKUP(Tableau1[[#This Row],[Type]],Tableau4[],2,0)</f>
        <v>V-1</v>
      </c>
      <c r="G100" s="60">
        <f>YEAR(Tableau1[[#This Row],[Date de Fin]])</f>
        <v>2019</v>
      </c>
      <c r="H100" s="70">
        <f>IF(Tableau1[[#This Row],[Date de Fin]]-Tableau1[[#This Row],[Date début]]=0,1,Tableau1[[#This Row],[Date de Fin]]-Tableau1[[#This Row],[Date début]]+1)</f>
        <v>5</v>
      </c>
      <c r="M100" s="54"/>
    </row>
    <row r="101" spans="1:13" x14ac:dyDescent="0.25">
      <c r="B101" s="67" t="s">
        <v>5</v>
      </c>
      <c r="C101" s="1" t="s">
        <v>63</v>
      </c>
      <c r="D101" s="75">
        <v>43752</v>
      </c>
      <c r="E101" s="75">
        <v>43756</v>
      </c>
      <c r="F101" s="66" t="str">
        <f>VLOOKUP(Tableau1[[#This Row],[Type]],Tableau4[],2,0)</f>
        <v>V-1</v>
      </c>
      <c r="G101" s="60">
        <f>YEAR(Tableau1[[#This Row],[Date de Fin]])</f>
        <v>2019</v>
      </c>
      <c r="H101" s="70">
        <f>IF(Tableau1[[#This Row],[Date de Fin]]-Tableau1[[#This Row],[Date début]]=0,1,Tableau1[[#This Row],[Date de Fin]]-Tableau1[[#This Row],[Date début]]+1)</f>
        <v>5</v>
      </c>
      <c r="M101" s="54"/>
    </row>
    <row r="102" spans="1:13" x14ac:dyDescent="0.25">
      <c r="B102" s="67" t="s">
        <v>5</v>
      </c>
      <c r="C102" s="1" t="s">
        <v>63</v>
      </c>
      <c r="D102" s="75">
        <v>43759</v>
      </c>
      <c r="E102" s="75">
        <v>43763</v>
      </c>
      <c r="F102" s="66" t="str">
        <f>VLOOKUP(Tableau1[[#This Row],[Type]],Tableau4[],2,0)</f>
        <v>V-1</v>
      </c>
      <c r="G102" s="60">
        <f>YEAR(Tableau1[[#This Row],[Date de Fin]])</f>
        <v>2019</v>
      </c>
      <c r="H102" s="70">
        <f>IF(Tableau1[[#This Row],[Date de Fin]]-Tableau1[[#This Row],[Date début]]=0,1,Tableau1[[#This Row],[Date de Fin]]-Tableau1[[#This Row],[Date début]]+1)</f>
        <v>5</v>
      </c>
      <c r="M102" s="54"/>
    </row>
    <row r="103" spans="1:13" x14ac:dyDescent="0.25">
      <c r="B103" s="67" t="s">
        <v>5</v>
      </c>
      <c r="C103" s="1" t="s">
        <v>63</v>
      </c>
      <c r="D103" s="75">
        <v>43766</v>
      </c>
      <c r="E103" s="75">
        <v>43769</v>
      </c>
      <c r="F103" s="66" t="str">
        <f>VLOOKUP(Tableau1[[#This Row],[Type]],Tableau4[],2,0)</f>
        <v>V-1</v>
      </c>
      <c r="G103" s="60">
        <f>YEAR(Tableau1[[#This Row],[Date de Fin]])</f>
        <v>2019</v>
      </c>
      <c r="H103" s="70">
        <f>IF(Tableau1[[#This Row],[Date de Fin]]-Tableau1[[#This Row],[Date début]]=0,1,Tableau1[[#This Row],[Date de Fin]]-Tableau1[[#This Row],[Date début]]+1)</f>
        <v>4</v>
      </c>
      <c r="M103" s="54"/>
    </row>
    <row r="104" spans="1:13" x14ac:dyDescent="0.25">
      <c r="B104" s="67" t="s">
        <v>19</v>
      </c>
      <c r="C104" s="1" t="s">
        <v>71</v>
      </c>
      <c r="D104" s="75">
        <v>42948</v>
      </c>
      <c r="E104" s="75">
        <v>42948</v>
      </c>
      <c r="F104" s="66" t="str">
        <f>VLOOKUP(Tableau1[[#This Row],[Type]],Tableau4[],2,0)</f>
        <v>F</v>
      </c>
      <c r="G104" s="60">
        <f>YEAR(Tableau1[[#This Row],[Date de Fin]])</f>
        <v>2017</v>
      </c>
      <c r="H104" s="70">
        <f>IF(Tableau1[[#This Row],[Date de Fin]]-Tableau1[[#This Row],[Date début]]=0,1,Tableau1[[#This Row],[Date de Fin]]-Tableau1[[#This Row],[Date début]]+1)</f>
        <v>1</v>
      </c>
      <c r="M104" s="54"/>
    </row>
    <row r="105" spans="1:13" x14ac:dyDescent="0.25">
      <c r="B105" s="67" t="s">
        <v>19</v>
      </c>
      <c r="C105" s="1" t="s">
        <v>71</v>
      </c>
      <c r="D105" s="75">
        <v>42985</v>
      </c>
      <c r="E105" s="75">
        <v>42985</v>
      </c>
      <c r="F105" s="66" t="str">
        <f>VLOOKUP(Tableau1[[#This Row],[Type]],Tableau4[],2,0)</f>
        <v>F</v>
      </c>
      <c r="G105" s="60">
        <f>YEAR(Tableau1[[#This Row],[Date de Fin]])</f>
        <v>2017</v>
      </c>
      <c r="H105" s="70">
        <f>IF(Tableau1[[#This Row],[Date de Fin]]-Tableau1[[#This Row],[Date début]]=0,1,Tableau1[[#This Row],[Date de Fin]]-Tableau1[[#This Row],[Date début]]+1)</f>
        <v>1</v>
      </c>
      <c r="M105" s="54"/>
    </row>
    <row r="106" spans="1:13" x14ac:dyDescent="0.25">
      <c r="B106" s="67" t="s">
        <v>19</v>
      </c>
      <c r="C106" s="1" t="s">
        <v>71</v>
      </c>
      <c r="D106" s="75">
        <v>43094</v>
      </c>
      <c r="E106" s="75">
        <v>43094</v>
      </c>
      <c r="F106" s="66" t="str">
        <f>VLOOKUP(Tableau1[[#This Row],[Type]],Tableau4[],2,0)</f>
        <v>F</v>
      </c>
      <c r="G106" s="60">
        <f>YEAR(Tableau1[[#This Row],[Date de Fin]])</f>
        <v>2017</v>
      </c>
      <c r="H106" s="70">
        <f>IF(Tableau1[[#This Row],[Date de Fin]]-Tableau1[[#This Row],[Date début]]=0,1,Tableau1[[#This Row],[Date de Fin]]-Tableau1[[#This Row],[Date début]]+1)</f>
        <v>1</v>
      </c>
      <c r="M106" s="54"/>
    </row>
    <row r="107" spans="1:13" x14ac:dyDescent="0.25">
      <c r="B107" s="67" t="s">
        <v>19</v>
      </c>
      <c r="C107" s="1" t="s">
        <v>71</v>
      </c>
      <c r="D107" s="75">
        <v>43100</v>
      </c>
      <c r="E107" s="75">
        <v>43101</v>
      </c>
      <c r="F107" s="66" t="str">
        <f>VLOOKUP(Tableau1[[#This Row],[Type]],Tableau4[],2,0)</f>
        <v>F</v>
      </c>
      <c r="G107" s="60">
        <f>YEAR(Tableau1[[#This Row],[Date de Fin]])</f>
        <v>2018</v>
      </c>
      <c r="H107" s="70">
        <f>IF(Tableau1[[#This Row],[Date de Fin]]-Tableau1[[#This Row],[Date début]]=0,1,Tableau1[[#This Row],[Date de Fin]]-Tableau1[[#This Row],[Date début]]+1)</f>
        <v>2</v>
      </c>
      <c r="M107" s="54"/>
    </row>
    <row r="108" spans="1:13" x14ac:dyDescent="0.25">
      <c r="B108" s="67" t="s">
        <v>19</v>
      </c>
      <c r="C108" s="1" t="s">
        <v>71</v>
      </c>
      <c r="D108" s="75">
        <v>43189</v>
      </c>
      <c r="E108" s="75">
        <v>43189</v>
      </c>
      <c r="F108" s="66" t="str">
        <f>VLOOKUP(Tableau1[[#This Row],[Type]],Tableau4[],2,0)</f>
        <v>F</v>
      </c>
      <c r="G108" s="60">
        <f>YEAR(Tableau1[[#This Row],[Date de Fin]])</f>
        <v>2018</v>
      </c>
      <c r="H108" s="70">
        <f>IF(Tableau1[[#This Row],[Date de Fin]]-Tableau1[[#This Row],[Date début]]=0,1,Tableau1[[#This Row],[Date de Fin]]-Tableau1[[#This Row],[Date début]]+1)</f>
        <v>1</v>
      </c>
      <c r="M108" s="54"/>
    </row>
    <row r="109" spans="1:13" x14ac:dyDescent="0.25">
      <c r="B109" s="67" t="s">
        <v>19</v>
      </c>
      <c r="C109" s="1" t="s">
        <v>71</v>
      </c>
      <c r="D109" s="75">
        <v>43192</v>
      </c>
      <c r="E109" s="75">
        <v>43192</v>
      </c>
      <c r="F109" s="66" t="str">
        <f>VLOOKUP(Tableau1[[#This Row],[Type]],Tableau4[],2,0)</f>
        <v>F</v>
      </c>
      <c r="G109" s="60">
        <f>YEAR(Tableau1[[#This Row],[Date de Fin]])</f>
        <v>2018</v>
      </c>
      <c r="H109" s="70">
        <f>IF(Tableau1[[#This Row],[Date de Fin]]-Tableau1[[#This Row],[Date début]]=0,1,Tableau1[[#This Row],[Date de Fin]]-Tableau1[[#This Row],[Date début]]+1)</f>
        <v>1</v>
      </c>
      <c r="M109" s="54"/>
    </row>
    <row r="110" spans="1:13" x14ac:dyDescent="0.25">
      <c r="B110" s="67" t="s">
        <v>19</v>
      </c>
      <c r="C110" s="1" t="s">
        <v>62</v>
      </c>
      <c r="D110" s="75">
        <v>43493</v>
      </c>
      <c r="E110" s="75">
        <v>43493</v>
      </c>
      <c r="F110" s="66" t="str">
        <f>VLOOKUP(Tableau1[[#This Row],[Type]],Tableau4[],2,0)</f>
        <v>RF-1</v>
      </c>
      <c r="G110" s="60">
        <f>YEAR(Tableau1[[#This Row],[Date de Fin]])</f>
        <v>2019</v>
      </c>
      <c r="H110" s="70">
        <f>IF(Tableau1[[#This Row],[Date de Fin]]-Tableau1[[#This Row],[Date début]]=0,1,Tableau1[[#This Row],[Date de Fin]]-Tableau1[[#This Row],[Date début]]+1)</f>
        <v>1</v>
      </c>
      <c r="M110" s="54"/>
    </row>
    <row r="111" spans="1:13" x14ac:dyDescent="0.25">
      <c r="B111" s="67" t="s">
        <v>19</v>
      </c>
      <c r="C111" s="1" t="s">
        <v>71</v>
      </c>
      <c r="D111" s="75">
        <v>43241</v>
      </c>
      <c r="E111" s="75">
        <v>43241</v>
      </c>
      <c r="F111" s="66" t="str">
        <f>VLOOKUP(Tableau1[[#This Row],[Type]],Tableau4[],2,0)</f>
        <v>F</v>
      </c>
      <c r="G111" s="60">
        <f>YEAR(Tableau1[[#This Row],[Date de Fin]])</f>
        <v>2018</v>
      </c>
      <c r="H111" s="70">
        <f>IF(Tableau1[[#This Row],[Date de Fin]]-Tableau1[[#This Row],[Date début]]=0,1,Tableau1[[#This Row],[Date de Fin]]-Tableau1[[#This Row],[Date début]]+1)</f>
        <v>1</v>
      </c>
      <c r="M111" s="54"/>
    </row>
    <row r="112" spans="1:13" x14ac:dyDescent="0.25">
      <c r="A112" s="54"/>
      <c r="B112" s="67" t="s">
        <v>19</v>
      </c>
      <c r="C112" s="1" t="s">
        <v>71</v>
      </c>
      <c r="D112" s="75">
        <v>43313</v>
      </c>
      <c r="E112" s="75">
        <v>43313</v>
      </c>
      <c r="F112" s="66" t="str">
        <f>VLOOKUP(Tableau1[[#This Row],[Type]],Tableau4[],2,0)</f>
        <v>F</v>
      </c>
      <c r="G112" s="60">
        <f>YEAR(Tableau1[[#This Row],[Date de Fin]])</f>
        <v>2018</v>
      </c>
      <c r="H112" s="70">
        <f>IF(Tableau1[[#This Row],[Date de Fin]]-Tableau1[[#This Row],[Date début]]=0,1,Tableau1[[#This Row],[Date de Fin]]-Tableau1[[#This Row],[Date début]]+1)</f>
        <v>1</v>
      </c>
      <c r="M112" s="54"/>
    </row>
    <row r="113" spans="2:13" x14ac:dyDescent="0.25">
      <c r="B113" s="67" t="s">
        <v>19</v>
      </c>
      <c r="C113" s="1" t="s">
        <v>71</v>
      </c>
      <c r="D113" s="75">
        <v>43349</v>
      </c>
      <c r="E113" s="75">
        <v>43349</v>
      </c>
      <c r="F113" s="66" t="str">
        <f>VLOOKUP(Tableau1[[#This Row],[Type]],Tableau4[],2,0)</f>
        <v>F</v>
      </c>
      <c r="G113" s="60">
        <f>YEAR(Tableau1[[#This Row],[Date de Fin]])</f>
        <v>2018</v>
      </c>
      <c r="H113" s="70">
        <f>IF(Tableau1[[#This Row],[Date de Fin]]-Tableau1[[#This Row],[Date début]]=0,1,Tableau1[[#This Row],[Date de Fin]]-Tableau1[[#This Row],[Date début]]+1)</f>
        <v>1</v>
      </c>
      <c r="M113" s="54"/>
    </row>
    <row r="114" spans="2:13" x14ac:dyDescent="0.25">
      <c r="B114" s="67" t="s">
        <v>19</v>
      </c>
      <c r="C114" s="1" t="s">
        <v>71</v>
      </c>
      <c r="D114" s="75">
        <v>43459</v>
      </c>
      <c r="E114" s="75">
        <v>43459</v>
      </c>
      <c r="F114" s="66" t="str">
        <f>VLOOKUP(Tableau1[[#This Row],[Type]],Tableau4[],2,0)</f>
        <v>F</v>
      </c>
      <c r="G114" s="60">
        <f>YEAR(Tableau1[[#This Row],[Date de Fin]])</f>
        <v>2018</v>
      </c>
      <c r="H114" s="70">
        <f>IF(Tableau1[[#This Row],[Date de Fin]]-Tableau1[[#This Row],[Date début]]=0,1,Tableau1[[#This Row],[Date de Fin]]-Tableau1[[#This Row],[Date début]]+1)</f>
        <v>1</v>
      </c>
      <c r="M114" s="54"/>
    </row>
    <row r="115" spans="2:13" x14ac:dyDescent="0.25">
      <c r="B115" s="67" t="s">
        <v>19</v>
      </c>
      <c r="C115" s="1" t="s">
        <v>71</v>
      </c>
      <c r="D115" s="75">
        <v>43465</v>
      </c>
      <c r="E115" s="75">
        <v>43465</v>
      </c>
      <c r="F115" s="66" t="str">
        <f>VLOOKUP(Tableau1[[#This Row],[Type]],Tableau4[],2,0)</f>
        <v>F</v>
      </c>
      <c r="G115" s="60">
        <f>YEAR(Tableau1[[#This Row],[Date de Fin]])</f>
        <v>2018</v>
      </c>
      <c r="H115" s="70">
        <f>IF(Tableau1[[#This Row],[Date de Fin]]-Tableau1[[#This Row],[Date début]]=0,1,Tableau1[[#This Row],[Date de Fin]]-Tableau1[[#This Row],[Date début]]+1)</f>
        <v>1</v>
      </c>
      <c r="M115" s="54"/>
    </row>
    <row r="116" spans="2:13" x14ac:dyDescent="0.25">
      <c r="B116" s="67" t="s">
        <v>19</v>
      </c>
      <c r="C116" s="1" t="s">
        <v>62</v>
      </c>
      <c r="D116" s="75">
        <v>43858</v>
      </c>
      <c r="E116" s="75">
        <v>43858</v>
      </c>
      <c r="F116" s="66" t="str">
        <f>VLOOKUP(Tableau1[[#This Row],[Type]],Tableau4[],2,0)</f>
        <v>RF-1</v>
      </c>
      <c r="G116" s="60">
        <f>YEAR(Tableau1[[#This Row],[Date de Fin]])</f>
        <v>2020</v>
      </c>
      <c r="H116" s="70">
        <f>IF(Tableau1[[#This Row],[Date de Fin]]-Tableau1[[#This Row],[Date début]]=0,1,Tableau1[[#This Row],[Date de Fin]]-Tableau1[[#This Row],[Date début]]+1)</f>
        <v>1</v>
      </c>
      <c r="M116" s="54"/>
    </row>
    <row r="117" spans="2:13" x14ac:dyDescent="0.25">
      <c r="B117" s="67" t="s">
        <v>19</v>
      </c>
      <c r="C117" s="1" t="s">
        <v>71</v>
      </c>
      <c r="D117" s="75">
        <v>43574</v>
      </c>
      <c r="E117" s="75">
        <v>43574</v>
      </c>
      <c r="F117" s="66" t="str">
        <f>VLOOKUP(Tableau1[[#This Row],[Type]],Tableau4[],2,0)</f>
        <v>F</v>
      </c>
      <c r="G117" s="60">
        <f>YEAR(Tableau1[[#This Row],[Date de Fin]])</f>
        <v>2019</v>
      </c>
      <c r="H117" s="70">
        <f>IF(Tableau1[[#This Row],[Date de Fin]]-Tableau1[[#This Row],[Date début]]=0,1,Tableau1[[#This Row],[Date de Fin]]-Tableau1[[#This Row],[Date début]]+1)</f>
        <v>1</v>
      </c>
      <c r="M117" s="54"/>
    </row>
    <row r="118" spans="2:13" x14ac:dyDescent="0.25">
      <c r="B118" s="67" t="s">
        <v>19</v>
      </c>
      <c r="C118" s="1" t="s">
        <v>71</v>
      </c>
      <c r="D118" s="75">
        <v>43577</v>
      </c>
      <c r="E118" s="75">
        <v>43577</v>
      </c>
      <c r="F118" s="66" t="str">
        <f>VLOOKUP(Tableau1[[#This Row],[Type]],Tableau4[],2,0)</f>
        <v>F</v>
      </c>
      <c r="G118" s="60">
        <f>YEAR(Tableau1[[#This Row],[Date de Fin]])</f>
        <v>2019</v>
      </c>
      <c r="H118" s="70">
        <f>IF(Tableau1[[#This Row],[Date de Fin]]-Tableau1[[#This Row],[Date début]]=0,1,Tableau1[[#This Row],[Date de Fin]]-Tableau1[[#This Row],[Date début]]+1)</f>
        <v>1</v>
      </c>
      <c r="M118" s="54"/>
    </row>
    <row r="119" spans="2:13" x14ac:dyDescent="0.25">
      <c r="B119" s="67" t="s">
        <v>19</v>
      </c>
      <c r="C119" s="1" t="s">
        <v>71</v>
      </c>
      <c r="D119" s="75">
        <v>43615</v>
      </c>
      <c r="E119" s="75">
        <v>43615</v>
      </c>
      <c r="F119" s="66" t="str">
        <f>VLOOKUP(Tableau1[[#This Row],[Type]],Tableau4[],2,0)</f>
        <v>F</v>
      </c>
      <c r="G119" s="60">
        <f>YEAR(Tableau1[[#This Row],[Date de Fin]])</f>
        <v>2019</v>
      </c>
      <c r="H119" s="70">
        <f>IF(Tableau1[[#This Row],[Date de Fin]]-Tableau1[[#This Row],[Date début]]=0,1,Tableau1[[#This Row],[Date de Fin]]-Tableau1[[#This Row],[Date début]]+1)</f>
        <v>1</v>
      </c>
      <c r="M119" s="54"/>
    </row>
    <row r="120" spans="2:13" x14ac:dyDescent="0.25">
      <c r="B120" s="67" t="s">
        <v>19</v>
      </c>
      <c r="C120" s="1" t="s">
        <v>71</v>
      </c>
      <c r="D120" s="75">
        <v>43626</v>
      </c>
      <c r="E120" s="75">
        <v>43626</v>
      </c>
      <c r="F120" s="66" t="str">
        <f>VLOOKUP(Tableau1[[#This Row],[Type]],Tableau4[],2,0)</f>
        <v>F</v>
      </c>
      <c r="G120" s="60">
        <f>YEAR(Tableau1[[#This Row],[Date de Fin]])</f>
        <v>2019</v>
      </c>
      <c r="H120" s="70">
        <f>IF(Tableau1[[#This Row],[Date de Fin]]-Tableau1[[#This Row],[Date début]]=0,1,Tableau1[[#This Row],[Date de Fin]]-Tableau1[[#This Row],[Date début]]+1)</f>
        <v>1</v>
      </c>
      <c r="M120" s="54"/>
    </row>
    <row r="121" spans="2:13" x14ac:dyDescent="0.25">
      <c r="B121" s="67" t="s">
        <v>19</v>
      </c>
      <c r="C121" s="1" t="s">
        <v>71</v>
      </c>
      <c r="D121" s="75">
        <v>43678</v>
      </c>
      <c r="E121" s="75">
        <v>43678</v>
      </c>
      <c r="F121" s="66" t="str">
        <f>VLOOKUP(Tableau1[[#This Row],[Type]],Tableau4[],2,0)</f>
        <v>F</v>
      </c>
      <c r="G121" s="60">
        <f>YEAR(Tableau1[[#This Row],[Date de Fin]])</f>
        <v>2019</v>
      </c>
      <c r="H121" s="70">
        <f>IF(Tableau1[[#This Row],[Date de Fin]]-Tableau1[[#This Row],[Date début]]=0,1,Tableau1[[#This Row],[Date de Fin]]-Tableau1[[#This Row],[Date début]]+1)</f>
        <v>1</v>
      </c>
      <c r="M121" s="54"/>
    </row>
    <row r="122" spans="2:13" x14ac:dyDescent="0.25">
      <c r="B122" s="67" t="s">
        <v>19</v>
      </c>
      <c r="C122" s="1" t="s">
        <v>71</v>
      </c>
      <c r="D122" s="75">
        <v>43713</v>
      </c>
      <c r="E122" s="75">
        <v>43713</v>
      </c>
      <c r="F122" s="66" t="str">
        <f>VLOOKUP(Tableau1[[#This Row],[Type]],Tableau4[],2,0)</f>
        <v>F</v>
      </c>
      <c r="G122" s="60">
        <f>YEAR(Tableau1[[#This Row],[Date de Fin]])</f>
        <v>2019</v>
      </c>
      <c r="H122" s="70">
        <f>IF(Tableau1[[#This Row],[Date de Fin]]-Tableau1[[#This Row],[Date début]]=0,1,Tableau1[[#This Row],[Date de Fin]]-Tableau1[[#This Row],[Date début]]+1)</f>
        <v>1</v>
      </c>
      <c r="M122" s="54"/>
    </row>
    <row r="123" spans="2:13" x14ac:dyDescent="0.25">
      <c r="B123" s="67" t="s">
        <v>19</v>
      </c>
      <c r="C123" s="1" t="s">
        <v>71</v>
      </c>
      <c r="D123" s="75">
        <v>43824</v>
      </c>
      <c r="E123" s="75">
        <v>43824</v>
      </c>
      <c r="F123" s="66" t="str">
        <f>VLOOKUP(Tableau1[[#This Row],[Type]],Tableau4[],2,0)</f>
        <v>F</v>
      </c>
      <c r="G123" s="60">
        <f>YEAR(Tableau1[[#This Row],[Date de Fin]])</f>
        <v>2019</v>
      </c>
      <c r="H123" s="70">
        <f>IF(Tableau1[[#This Row],[Date de Fin]]-Tableau1[[#This Row],[Date début]]=0,1,Tableau1[[#This Row],[Date de Fin]]-Tableau1[[#This Row],[Date début]]+1)</f>
        <v>1</v>
      </c>
      <c r="M123" s="54"/>
    </row>
    <row r="124" spans="2:13" x14ac:dyDescent="0.25">
      <c r="B124" s="67" t="s">
        <v>19</v>
      </c>
      <c r="C124" s="1" t="s">
        <v>71</v>
      </c>
      <c r="D124" s="75">
        <v>43830</v>
      </c>
      <c r="E124" s="75">
        <v>43830</v>
      </c>
      <c r="F124" s="66" t="str">
        <f>VLOOKUP(Tableau1[[#This Row],[Type]],Tableau4[],2,0)</f>
        <v>F</v>
      </c>
      <c r="G124" s="60">
        <f>YEAR(Tableau1[[#This Row],[Date de Fin]])</f>
        <v>2019</v>
      </c>
      <c r="H124" s="70">
        <f>IF(Tableau1[[#This Row],[Date de Fin]]-Tableau1[[#This Row],[Date début]]=0,1,Tableau1[[#This Row],[Date de Fin]]-Tableau1[[#This Row],[Date début]]+1)</f>
        <v>1</v>
      </c>
      <c r="M124" s="54"/>
    </row>
    <row r="125" spans="2:13" x14ac:dyDescent="0.25">
      <c r="B125" s="67" t="s">
        <v>19</v>
      </c>
      <c r="C125" s="1" t="s">
        <v>9</v>
      </c>
      <c r="D125" s="75">
        <v>42954</v>
      </c>
      <c r="E125" s="75">
        <v>42957</v>
      </c>
      <c r="F125" s="66" t="str">
        <f>VLOOKUP(Tableau1[[#This Row],[Type]],Tableau4[],2,0)</f>
        <v>V</v>
      </c>
      <c r="G125" s="60">
        <f>YEAR(Tableau1[[#This Row],[Date de Fin]])</f>
        <v>2017</v>
      </c>
      <c r="H125" s="70">
        <f>IF(Tableau1[[#This Row],[Date de Fin]]-Tableau1[[#This Row],[Date début]]=0,1,Tableau1[[#This Row],[Date de Fin]]-Tableau1[[#This Row],[Date début]]+1)</f>
        <v>4</v>
      </c>
      <c r="M125" s="54"/>
    </row>
    <row r="126" spans="2:13" x14ac:dyDescent="0.25">
      <c r="B126" s="67" t="s">
        <v>19</v>
      </c>
      <c r="C126" s="1" t="s">
        <v>9</v>
      </c>
      <c r="D126" s="75">
        <v>43249</v>
      </c>
      <c r="E126" s="75">
        <v>43251</v>
      </c>
      <c r="F126" s="66" t="str">
        <f>VLOOKUP(Tableau1[[#This Row],[Type]],Tableau4[],2,0)</f>
        <v>V</v>
      </c>
      <c r="G126" s="60">
        <f>YEAR(Tableau1[[#This Row],[Date de Fin]])</f>
        <v>2018</v>
      </c>
      <c r="H126" s="70">
        <f>IF(Tableau1[[#This Row],[Date de Fin]]-Tableau1[[#This Row],[Date début]]=0,1,Tableau1[[#This Row],[Date de Fin]]-Tableau1[[#This Row],[Date début]]+1)</f>
        <v>3</v>
      </c>
      <c r="M126" s="54"/>
    </row>
    <row r="127" spans="2:13" x14ac:dyDescent="0.25">
      <c r="B127" s="67" t="s">
        <v>19</v>
      </c>
      <c r="C127" s="1" t="s">
        <v>9</v>
      </c>
      <c r="D127" s="75">
        <v>43276</v>
      </c>
      <c r="E127" s="75">
        <v>43279</v>
      </c>
      <c r="F127" s="66" t="str">
        <f>VLOOKUP(Tableau1[[#This Row],[Type]],Tableau4[],2,0)</f>
        <v>V</v>
      </c>
      <c r="G127" s="60">
        <f>YEAR(Tableau1[[#This Row],[Date de Fin]])</f>
        <v>2018</v>
      </c>
      <c r="H127" s="70">
        <f>IF(Tableau1[[#This Row],[Date de Fin]]-Tableau1[[#This Row],[Date début]]=0,1,Tableau1[[#This Row],[Date de Fin]]-Tableau1[[#This Row],[Date début]]+1)</f>
        <v>4</v>
      </c>
      <c r="M127" s="54"/>
    </row>
    <row r="128" spans="2:13" x14ac:dyDescent="0.25">
      <c r="B128" s="67" t="s">
        <v>19</v>
      </c>
      <c r="C128" s="1" t="s">
        <v>9</v>
      </c>
      <c r="D128" s="75">
        <v>43311</v>
      </c>
      <c r="E128" s="75">
        <v>43312</v>
      </c>
      <c r="F128" s="66" t="str">
        <f>VLOOKUP(Tableau1[[#This Row],[Type]],Tableau4[],2,0)</f>
        <v>V</v>
      </c>
      <c r="G128" s="60">
        <f>YEAR(Tableau1[[#This Row],[Date de Fin]])</f>
        <v>2018</v>
      </c>
      <c r="H128" s="70">
        <f>IF(Tableau1[[#This Row],[Date de Fin]]-Tableau1[[#This Row],[Date début]]=0,1,Tableau1[[#This Row],[Date de Fin]]-Tableau1[[#This Row],[Date début]]+1)</f>
        <v>2</v>
      </c>
      <c r="M128" s="54"/>
    </row>
    <row r="129" spans="2:13" x14ac:dyDescent="0.25">
      <c r="B129" s="67" t="s">
        <v>19</v>
      </c>
      <c r="C129" s="1" t="s">
        <v>63</v>
      </c>
      <c r="D129" s="75">
        <v>43314</v>
      </c>
      <c r="E129" s="75">
        <v>43315</v>
      </c>
      <c r="F129" s="66" t="str">
        <f>VLOOKUP(Tableau1[[#This Row],[Type]],Tableau4[],2,0)</f>
        <v>V-1</v>
      </c>
      <c r="G129" s="60">
        <f>YEAR(Tableau1[[#This Row],[Date de Fin]])</f>
        <v>2018</v>
      </c>
      <c r="H129" s="70">
        <f>IF(Tableau1[[#This Row],[Date de Fin]]-Tableau1[[#This Row],[Date début]]=0,1,Tableau1[[#This Row],[Date de Fin]]-Tableau1[[#This Row],[Date début]]+1)</f>
        <v>2</v>
      </c>
      <c r="M129" s="54"/>
    </row>
    <row r="130" spans="2:13" x14ac:dyDescent="0.25">
      <c r="B130" s="67" t="s">
        <v>19</v>
      </c>
      <c r="C130" s="1" t="s">
        <v>63</v>
      </c>
      <c r="D130" s="75">
        <v>43342</v>
      </c>
      <c r="E130" s="75">
        <v>43343</v>
      </c>
      <c r="F130" s="66" t="str">
        <f>VLOOKUP(Tableau1[[#This Row],[Type]],Tableau4[],2,0)</f>
        <v>V-1</v>
      </c>
      <c r="G130" s="60">
        <f>YEAR(Tableau1[[#This Row],[Date de Fin]])</f>
        <v>2018</v>
      </c>
      <c r="H130" s="70">
        <f>IF(Tableau1[[#This Row],[Date de Fin]]-Tableau1[[#This Row],[Date début]]=0,1,Tableau1[[#This Row],[Date de Fin]]-Tableau1[[#This Row],[Date début]]+1)</f>
        <v>2</v>
      </c>
      <c r="M130" s="54"/>
    </row>
    <row r="131" spans="2:13" x14ac:dyDescent="0.25">
      <c r="B131" s="67" t="s">
        <v>19</v>
      </c>
      <c r="C131" s="1" t="s">
        <v>63</v>
      </c>
      <c r="D131" s="75">
        <v>43346</v>
      </c>
      <c r="E131" s="75">
        <v>43348</v>
      </c>
      <c r="F131" s="66" t="str">
        <f>VLOOKUP(Tableau1[[#This Row],[Type]],Tableau4[],2,0)</f>
        <v>V-1</v>
      </c>
      <c r="G131" s="60">
        <f>YEAR(Tableau1[[#This Row],[Date de Fin]])</f>
        <v>2018</v>
      </c>
      <c r="H131" s="70">
        <f>IF(Tableau1[[#This Row],[Date de Fin]]-Tableau1[[#This Row],[Date début]]=0,1,Tableau1[[#This Row],[Date de Fin]]-Tableau1[[#This Row],[Date début]]+1)</f>
        <v>3</v>
      </c>
      <c r="M131" s="54"/>
    </row>
    <row r="132" spans="2:13" x14ac:dyDescent="0.25">
      <c r="B132" s="67" t="s">
        <v>19</v>
      </c>
      <c r="C132" s="1" t="s">
        <v>63</v>
      </c>
      <c r="D132" s="75">
        <v>43350</v>
      </c>
      <c r="E132" s="75">
        <v>43350</v>
      </c>
      <c r="F132" s="66" t="str">
        <f>VLOOKUP(Tableau1[[#This Row],[Type]],Tableau4[],2,0)</f>
        <v>V-1</v>
      </c>
      <c r="G132" s="60">
        <f>YEAR(Tableau1[[#This Row],[Date de Fin]])</f>
        <v>2018</v>
      </c>
      <c r="H132" s="70">
        <f>IF(Tableau1[[#This Row],[Date de Fin]]-Tableau1[[#This Row],[Date début]]=0,1,Tableau1[[#This Row],[Date de Fin]]-Tableau1[[#This Row],[Date début]]+1)</f>
        <v>1</v>
      </c>
      <c r="M132" s="54"/>
    </row>
    <row r="133" spans="2:13" x14ac:dyDescent="0.25">
      <c r="B133" s="67" t="s">
        <v>19</v>
      </c>
      <c r="C133" s="1" t="s">
        <v>63</v>
      </c>
      <c r="D133" s="75">
        <v>43399</v>
      </c>
      <c r="E133" s="75">
        <v>43399</v>
      </c>
      <c r="F133" s="66" t="str">
        <f>VLOOKUP(Tableau1[[#This Row],[Type]],Tableau4[],2,0)</f>
        <v>V-1</v>
      </c>
      <c r="G133" s="60">
        <f>YEAR(Tableau1[[#This Row],[Date de Fin]])</f>
        <v>2018</v>
      </c>
      <c r="H133" s="70">
        <f>IF(Tableau1[[#This Row],[Date de Fin]]-Tableau1[[#This Row],[Date début]]=0,1,Tableau1[[#This Row],[Date de Fin]]-Tableau1[[#This Row],[Date début]]+1)</f>
        <v>1</v>
      </c>
      <c r="M133" s="54"/>
    </row>
    <row r="134" spans="2:13" x14ac:dyDescent="0.25">
      <c r="B134" s="67" t="s">
        <v>19</v>
      </c>
      <c r="C134" s="1" t="s">
        <v>63</v>
      </c>
      <c r="D134" s="75">
        <v>43409</v>
      </c>
      <c r="E134" s="75">
        <v>43411</v>
      </c>
      <c r="F134" s="66" t="str">
        <f>VLOOKUP(Tableau1[[#This Row],[Type]],Tableau4[],2,0)</f>
        <v>V-1</v>
      </c>
      <c r="G134" s="60">
        <f>YEAR(Tableau1[[#This Row],[Date de Fin]])</f>
        <v>2018</v>
      </c>
      <c r="H134" s="70">
        <f>IF(Tableau1[[#This Row],[Date de Fin]]-Tableau1[[#This Row],[Date début]]=0,1,Tableau1[[#This Row],[Date de Fin]]-Tableau1[[#This Row],[Date début]]+1)</f>
        <v>3</v>
      </c>
      <c r="M134" s="54"/>
    </row>
    <row r="135" spans="2:13" x14ac:dyDescent="0.25">
      <c r="B135" s="67" t="s">
        <v>19</v>
      </c>
      <c r="C135" s="1" t="s">
        <v>63</v>
      </c>
      <c r="D135" s="75">
        <v>43423</v>
      </c>
      <c r="E135" s="75">
        <v>43424</v>
      </c>
      <c r="F135" s="66" t="str">
        <f>VLOOKUP(Tableau1[[#This Row],[Type]],Tableau4[],2,0)</f>
        <v>V-1</v>
      </c>
      <c r="G135" s="60">
        <f>YEAR(Tableau1[[#This Row],[Date de Fin]])</f>
        <v>2018</v>
      </c>
      <c r="H135" s="70">
        <f>IF(Tableau1[[#This Row],[Date de Fin]]-Tableau1[[#This Row],[Date début]]=0,1,Tableau1[[#This Row],[Date de Fin]]-Tableau1[[#This Row],[Date début]]+1)</f>
        <v>2</v>
      </c>
      <c r="M135" s="54"/>
    </row>
    <row r="136" spans="2:13" x14ac:dyDescent="0.25">
      <c r="B136" s="67" t="s">
        <v>19</v>
      </c>
      <c r="C136" s="1" t="s">
        <v>63</v>
      </c>
      <c r="D136" s="75">
        <v>43475</v>
      </c>
      <c r="E136" s="75">
        <v>43476</v>
      </c>
      <c r="F136" s="66" t="str">
        <f>VLOOKUP(Tableau1[[#This Row],[Type]],Tableau4[],2,0)</f>
        <v>V-1</v>
      </c>
      <c r="G136" s="60">
        <f>YEAR(Tableau1[[#This Row],[Date de Fin]])</f>
        <v>2019</v>
      </c>
      <c r="H136" s="70">
        <f>IF(Tableau1[[#This Row],[Date de Fin]]-Tableau1[[#This Row],[Date début]]=0,1,Tableau1[[#This Row],[Date de Fin]]-Tableau1[[#This Row],[Date début]]+1)</f>
        <v>2</v>
      </c>
      <c r="M136" s="54"/>
    </row>
    <row r="137" spans="2:13" x14ac:dyDescent="0.25">
      <c r="B137" s="67" t="s">
        <v>19</v>
      </c>
      <c r="C137" s="1" t="s">
        <v>63</v>
      </c>
      <c r="D137" s="75">
        <v>43479</v>
      </c>
      <c r="E137" s="75">
        <v>43479</v>
      </c>
      <c r="F137" s="66" t="str">
        <f>VLOOKUP(Tableau1[[#This Row],[Type]],Tableau4[],2,0)</f>
        <v>V-1</v>
      </c>
      <c r="G137" s="60">
        <f>YEAR(Tableau1[[#This Row],[Date de Fin]])</f>
        <v>2019</v>
      </c>
      <c r="H137" s="70">
        <f>IF(Tableau1[[#This Row],[Date de Fin]]-Tableau1[[#This Row],[Date début]]=0,1,Tableau1[[#This Row],[Date de Fin]]-Tableau1[[#This Row],[Date début]]+1)</f>
        <v>1</v>
      </c>
      <c r="M137" s="54"/>
    </row>
    <row r="138" spans="2:13" x14ac:dyDescent="0.25">
      <c r="B138" s="67" t="s">
        <v>19</v>
      </c>
      <c r="C138" s="1" t="s">
        <v>9</v>
      </c>
      <c r="D138" s="75">
        <v>43480</v>
      </c>
      <c r="E138" s="75">
        <v>43482</v>
      </c>
      <c r="F138" s="66" t="str">
        <f>VLOOKUP(Tableau1[[#This Row],[Type]],Tableau4[],2,0)</f>
        <v>V</v>
      </c>
      <c r="G138" s="60">
        <f>YEAR(Tableau1[[#This Row],[Date de Fin]])</f>
        <v>2019</v>
      </c>
      <c r="H138" s="70">
        <f>IF(Tableau1[[#This Row],[Date de Fin]]-Tableau1[[#This Row],[Date début]]=0,1,Tableau1[[#This Row],[Date de Fin]]-Tableau1[[#This Row],[Date début]]+1)</f>
        <v>3</v>
      </c>
      <c r="M138" s="54"/>
    </row>
    <row r="139" spans="2:13" x14ac:dyDescent="0.25">
      <c r="B139" s="67" t="s">
        <v>19</v>
      </c>
      <c r="C139" s="1" t="s">
        <v>9</v>
      </c>
      <c r="D139" s="75">
        <v>43552</v>
      </c>
      <c r="E139" s="75">
        <v>43553</v>
      </c>
      <c r="F139" s="66" t="str">
        <f>VLOOKUP(Tableau1[[#This Row],[Type]],Tableau4[],2,0)</f>
        <v>V</v>
      </c>
      <c r="G139" s="60">
        <f>YEAR(Tableau1[[#This Row],[Date de Fin]])</f>
        <v>2019</v>
      </c>
      <c r="H139" s="70">
        <f>IF(Tableau1[[#This Row],[Date de Fin]]-Tableau1[[#This Row],[Date début]]=0,1,Tableau1[[#This Row],[Date de Fin]]-Tableau1[[#This Row],[Date début]]+1)</f>
        <v>2</v>
      </c>
      <c r="M139" s="54"/>
    </row>
    <row r="140" spans="2:13" x14ac:dyDescent="0.25">
      <c r="B140" s="67" t="s">
        <v>19</v>
      </c>
      <c r="C140" s="1" t="s">
        <v>9</v>
      </c>
      <c r="D140" s="75">
        <v>43556</v>
      </c>
      <c r="E140" s="75">
        <v>43560</v>
      </c>
      <c r="F140" s="66" t="str">
        <f>VLOOKUP(Tableau1[[#This Row],[Type]],Tableau4[],2,0)</f>
        <v>V</v>
      </c>
      <c r="G140" s="60">
        <f>YEAR(Tableau1[[#This Row],[Date de Fin]])</f>
        <v>2019</v>
      </c>
      <c r="H140" s="70">
        <f>IF(Tableau1[[#This Row],[Date de Fin]]-Tableau1[[#This Row],[Date début]]=0,1,Tableau1[[#This Row],[Date de Fin]]-Tableau1[[#This Row],[Date début]]+1)</f>
        <v>5</v>
      </c>
      <c r="M140" s="54"/>
    </row>
    <row r="141" spans="2:13" x14ac:dyDescent="0.25">
      <c r="B141" s="67" t="s">
        <v>19</v>
      </c>
      <c r="C141" s="1" t="s">
        <v>9</v>
      </c>
      <c r="D141" s="75">
        <v>43563</v>
      </c>
      <c r="E141" s="75">
        <v>43563</v>
      </c>
      <c r="F141" s="66" t="str">
        <f>VLOOKUP(Tableau1[[#This Row],[Type]],Tableau4[],2,0)</f>
        <v>V</v>
      </c>
      <c r="G141" s="60">
        <f>YEAR(Tableau1[[#This Row],[Date de Fin]])</f>
        <v>2019</v>
      </c>
      <c r="H141" s="70">
        <f>IF(Tableau1[[#This Row],[Date de Fin]]-Tableau1[[#This Row],[Date début]]=0,1,Tableau1[[#This Row],[Date de Fin]]-Tableau1[[#This Row],[Date début]]+1)</f>
        <v>1</v>
      </c>
      <c r="M141" s="54"/>
    </row>
    <row r="142" spans="2:13" x14ac:dyDescent="0.25">
      <c r="B142" s="67" t="s">
        <v>19</v>
      </c>
      <c r="C142" s="1" t="s">
        <v>9</v>
      </c>
      <c r="D142" s="75">
        <v>43650</v>
      </c>
      <c r="E142" s="75">
        <v>43651</v>
      </c>
      <c r="F142" s="66" t="str">
        <f>VLOOKUP(Tableau1[[#This Row],[Type]],Tableau4[],2,0)</f>
        <v>V</v>
      </c>
      <c r="G142" s="60">
        <f>YEAR(Tableau1[[#This Row],[Date de Fin]])</f>
        <v>2019</v>
      </c>
      <c r="H142" s="70">
        <f>IF(Tableau1[[#This Row],[Date de Fin]]-Tableau1[[#This Row],[Date début]]=0,1,Tableau1[[#This Row],[Date de Fin]]-Tableau1[[#This Row],[Date début]]+1)</f>
        <v>2</v>
      </c>
      <c r="M142" s="54"/>
    </row>
    <row r="143" spans="2:13" x14ac:dyDescent="0.25">
      <c r="B143" s="67" t="s">
        <v>19</v>
      </c>
      <c r="C143" s="1" t="s">
        <v>9</v>
      </c>
      <c r="D143" s="75">
        <v>43654</v>
      </c>
      <c r="E143" s="75">
        <v>43656</v>
      </c>
      <c r="F143" s="66" t="str">
        <f>VLOOKUP(Tableau1[[#This Row],[Type]],Tableau4[],2,0)</f>
        <v>V</v>
      </c>
      <c r="G143" s="60">
        <f>YEAR(Tableau1[[#This Row],[Date de Fin]])</f>
        <v>2019</v>
      </c>
      <c r="H143" s="70">
        <f>IF(Tableau1[[#This Row],[Date de Fin]]-Tableau1[[#This Row],[Date début]]=0,1,Tableau1[[#This Row],[Date de Fin]]-Tableau1[[#This Row],[Date début]]+1)</f>
        <v>3</v>
      </c>
      <c r="M143" s="54"/>
    </row>
    <row r="144" spans="2:13" x14ac:dyDescent="0.25">
      <c r="B144" s="67" t="s">
        <v>19</v>
      </c>
      <c r="C144" s="1" t="s">
        <v>9</v>
      </c>
      <c r="D144" s="75">
        <v>43672</v>
      </c>
      <c r="E144" s="75">
        <v>43672</v>
      </c>
      <c r="F144" s="66" t="str">
        <f>VLOOKUP(Tableau1[[#This Row],[Type]],Tableau4[],2,0)</f>
        <v>V</v>
      </c>
      <c r="G144" s="60">
        <f>YEAR(Tableau1[[#This Row],[Date de Fin]])</f>
        <v>2019</v>
      </c>
      <c r="H144" s="70">
        <f>IF(Tableau1[[#This Row],[Date de Fin]]-Tableau1[[#This Row],[Date début]]=0,1,Tableau1[[#This Row],[Date de Fin]]-Tableau1[[#This Row],[Date début]]+1)</f>
        <v>1</v>
      </c>
      <c r="M144" s="54"/>
    </row>
    <row r="145" spans="2:13" x14ac:dyDescent="0.25">
      <c r="B145" s="67" t="s">
        <v>19</v>
      </c>
      <c r="C145" s="1" t="s">
        <v>9</v>
      </c>
      <c r="D145" s="75">
        <v>43675</v>
      </c>
      <c r="E145" s="75">
        <v>43677</v>
      </c>
      <c r="F145" s="66" t="str">
        <f>VLOOKUP(Tableau1[[#This Row],[Type]],Tableau4[],2,0)</f>
        <v>V</v>
      </c>
      <c r="G145" s="60">
        <f>YEAR(Tableau1[[#This Row],[Date de Fin]])</f>
        <v>2019</v>
      </c>
      <c r="H145" s="70">
        <f>IF(Tableau1[[#This Row],[Date de Fin]]-Tableau1[[#This Row],[Date début]]=0,1,Tableau1[[#This Row],[Date de Fin]]-Tableau1[[#This Row],[Date début]]+1)</f>
        <v>3</v>
      </c>
      <c r="M145" s="54"/>
    </row>
    <row r="146" spans="2:13" x14ac:dyDescent="0.25">
      <c r="B146" s="67" t="s">
        <v>19</v>
      </c>
      <c r="C146" s="1" t="s">
        <v>63</v>
      </c>
      <c r="D146" s="75">
        <v>43705</v>
      </c>
      <c r="E146" s="75">
        <v>43707</v>
      </c>
      <c r="F146" s="66" t="str">
        <f>VLOOKUP(Tableau1[[#This Row],[Type]],Tableau4[],2,0)</f>
        <v>V-1</v>
      </c>
      <c r="G146" s="60">
        <f>YEAR(Tableau1[[#This Row],[Date de Fin]])</f>
        <v>2019</v>
      </c>
      <c r="H146" s="70">
        <f>IF(Tableau1[[#This Row],[Date de Fin]]-Tableau1[[#This Row],[Date début]]=0,1,Tableau1[[#This Row],[Date de Fin]]-Tableau1[[#This Row],[Date début]]+1)</f>
        <v>3</v>
      </c>
      <c r="M146" s="54"/>
    </row>
    <row r="147" spans="2:13" x14ac:dyDescent="0.25">
      <c r="B147" s="67" t="s">
        <v>19</v>
      </c>
      <c r="C147" s="1" t="s">
        <v>63</v>
      </c>
      <c r="D147" s="75">
        <v>43710</v>
      </c>
      <c r="E147" s="75">
        <v>43712</v>
      </c>
      <c r="F147" s="66" t="str">
        <f>VLOOKUP(Tableau1[[#This Row],[Type]],Tableau4[],2,0)</f>
        <v>V-1</v>
      </c>
      <c r="G147" s="60">
        <f>YEAR(Tableau1[[#This Row],[Date de Fin]])</f>
        <v>2019</v>
      </c>
      <c r="H147" s="70">
        <f>IF(Tableau1[[#This Row],[Date de Fin]]-Tableau1[[#This Row],[Date début]]=0,1,Tableau1[[#This Row],[Date de Fin]]-Tableau1[[#This Row],[Date début]]+1)</f>
        <v>3</v>
      </c>
      <c r="M147" s="54"/>
    </row>
    <row r="148" spans="2:13" x14ac:dyDescent="0.25">
      <c r="B148" s="67" t="s">
        <v>19</v>
      </c>
      <c r="C148" s="1" t="s">
        <v>63</v>
      </c>
      <c r="D148" s="75">
        <v>43714</v>
      </c>
      <c r="E148" s="75">
        <v>43714</v>
      </c>
      <c r="F148" s="66" t="str">
        <f>VLOOKUP(Tableau1[[#This Row],[Type]],Tableau4[],2,0)</f>
        <v>V-1</v>
      </c>
      <c r="G148" s="60">
        <f>YEAR(Tableau1[[#This Row],[Date de Fin]])</f>
        <v>2019</v>
      </c>
      <c r="H148" s="70">
        <f>IF(Tableau1[[#This Row],[Date de Fin]]-Tableau1[[#This Row],[Date début]]=0,1,Tableau1[[#This Row],[Date de Fin]]-Tableau1[[#This Row],[Date début]]+1)</f>
        <v>1</v>
      </c>
      <c r="M148" s="54"/>
    </row>
    <row r="149" spans="2:13" x14ac:dyDescent="0.25">
      <c r="B149" s="67" t="s">
        <v>19</v>
      </c>
      <c r="C149" s="1" t="s">
        <v>63</v>
      </c>
      <c r="D149" s="75">
        <v>43717</v>
      </c>
      <c r="E149" s="75">
        <v>43718</v>
      </c>
      <c r="F149" s="66" t="str">
        <f>VLOOKUP(Tableau1[[#This Row],[Type]],Tableau4[],2,0)</f>
        <v>V-1</v>
      </c>
      <c r="G149" s="60">
        <f>YEAR(Tableau1[[#This Row],[Date de Fin]])</f>
        <v>2019</v>
      </c>
      <c r="H149" s="70">
        <f>IF(Tableau1[[#This Row],[Date de Fin]]-Tableau1[[#This Row],[Date début]]=0,1,Tableau1[[#This Row],[Date de Fin]]-Tableau1[[#This Row],[Date début]]+1)</f>
        <v>2</v>
      </c>
      <c r="M149" s="54"/>
    </row>
    <row r="150" spans="2:13" x14ac:dyDescent="0.25">
      <c r="B150" s="67" t="s">
        <v>19</v>
      </c>
      <c r="C150" s="1" t="s">
        <v>63</v>
      </c>
      <c r="D150" s="75">
        <v>43753</v>
      </c>
      <c r="E150" s="75">
        <v>43753</v>
      </c>
      <c r="F150" s="66" t="str">
        <f>VLOOKUP(Tableau1[[#This Row],[Type]],Tableau4[],2,0)</f>
        <v>V-1</v>
      </c>
      <c r="G150" s="60">
        <f>YEAR(Tableau1[[#This Row],[Date de Fin]])</f>
        <v>2019</v>
      </c>
      <c r="H150" s="70">
        <f>IF(Tableau1[[#This Row],[Date de Fin]]-Tableau1[[#This Row],[Date début]]=0,1,Tableau1[[#This Row],[Date de Fin]]-Tableau1[[#This Row],[Date début]]+1)</f>
        <v>1</v>
      </c>
      <c r="M150" s="54"/>
    </row>
    <row r="151" spans="2:13" x14ac:dyDescent="0.25">
      <c r="B151" s="67" t="s">
        <v>19</v>
      </c>
      <c r="C151" s="1" t="s">
        <v>9</v>
      </c>
      <c r="D151" s="75">
        <v>43872</v>
      </c>
      <c r="E151" s="75">
        <v>43873</v>
      </c>
      <c r="F151" s="66" t="str">
        <f>VLOOKUP(Tableau1[[#This Row],[Type]],Tableau4[],2,0)</f>
        <v>V</v>
      </c>
      <c r="G151" s="60">
        <f>YEAR(Tableau1[[#This Row],[Date de Fin]])</f>
        <v>2020</v>
      </c>
      <c r="H151" s="70">
        <f>IF(Tableau1[[#This Row],[Date de Fin]]-Tableau1[[#This Row],[Date début]]=0,1,Tableau1[[#This Row],[Date de Fin]]-Tableau1[[#This Row],[Date début]]+1)</f>
        <v>2</v>
      </c>
      <c r="M151" s="54"/>
    </row>
    <row r="152" spans="2:13" x14ac:dyDescent="0.25">
      <c r="B152" s="67" t="s">
        <v>14</v>
      </c>
      <c r="C152" s="1" t="s">
        <v>71</v>
      </c>
      <c r="D152" s="75">
        <v>43191</v>
      </c>
      <c r="E152" s="75">
        <v>43191</v>
      </c>
      <c r="F152" s="66" t="str">
        <f>VLOOKUP(Tableau1[[#This Row],[Type]],Tableau4[],2,0)</f>
        <v>F</v>
      </c>
      <c r="G152" s="60">
        <f>YEAR(Tableau1[[#This Row],[Date de Fin]])</f>
        <v>2018</v>
      </c>
      <c r="H152" s="70">
        <f>IF(Tableau1[[#This Row],[Date de Fin]]-Tableau1[[#This Row],[Date début]]=0,1,Tableau1[[#This Row],[Date de Fin]]-Tableau1[[#This Row],[Date début]]+1)</f>
        <v>1</v>
      </c>
      <c r="M152" s="54"/>
    </row>
    <row r="153" spans="2:13" x14ac:dyDescent="0.25">
      <c r="B153" s="67" t="s">
        <v>14</v>
      </c>
      <c r="C153" s="1" t="s">
        <v>6</v>
      </c>
      <c r="D153" s="75">
        <v>43507</v>
      </c>
      <c r="E153" s="75">
        <v>43507</v>
      </c>
      <c r="F153" s="66" t="str">
        <f>VLOOKUP(Tableau1[[#This Row],[Type]],Tableau4[],2,0)</f>
        <v>RF</v>
      </c>
      <c r="G153" s="60">
        <f>YEAR(Tableau1[[#This Row],[Date de Fin]])</f>
        <v>2019</v>
      </c>
      <c r="H153" s="70">
        <f>IF(Tableau1[[#This Row],[Date de Fin]]-Tableau1[[#This Row],[Date début]]=0,1,Tableau1[[#This Row],[Date de Fin]]-Tableau1[[#This Row],[Date début]]+1)</f>
        <v>1</v>
      </c>
      <c r="M153" s="54"/>
    </row>
    <row r="154" spans="2:13" x14ac:dyDescent="0.25">
      <c r="B154" s="67" t="s">
        <v>14</v>
      </c>
      <c r="C154" s="1" t="s">
        <v>71</v>
      </c>
      <c r="D154" s="75">
        <v>43230</v>
      </c>
      <c r="E154" s="75">
        <v>43230</v>
      </c>
      <c r="F154" s="66" t="str">
        <f>VLOOKUP(Tableau1[[#This Row],[Type]],Tableau4[],2,0)</f>
        <v>F</v>
      </c>
      <c r="G154" s="60">
        <f>YEAR(Tableau1[[#This Row],[Date de Fin]])</f>
        <v>2018</v>
      </c>
      <c r="H154" s="70">
        <f>IF(Tableau1[[#This Row],[Date de Fin]]-Tableau1[[#This Row],[Date début]]=0,1,Tableau1[[#This Row],[Date de Fin]]-Tableau1[[#This Row],[Date début]]+1)</f>
        <v>1</v>
      </c>
      <c r="M154" s="54"/>
    </row>
    <row r="155" spans="2:13" x14ac:dyDescent="0.25">
      <c r="B155" s="67" t="s">
        <v>14</v>
      </c>
      <c r="C155" s="1" t="s">
        <v>71</v>
      </c>
      <c r="D155" s="75">
        <v>43241</v>
      </c>
      <c r="E155" s="75">
        <v>43241</v>
      </c>
      <c r="F155" s="66" t="str">
        <f>VLOOKUP(Tableau1[[#This Row],[Type]],Tableau4[],2,0)</f>
        <v>F</v>
      </c>
      <c r="G155" s="60">
        <f>YEAR(Tableau1[[#This Row],[Date de Fin]])</f>
        <v>2018</v>
      </c>
      <c r="H155" s="70">
        <f>IF(Tableau1[[#This Row],[Date de Fin]]-Tableau1[[#This Row],[Date début]]=0,1,Tableau1[[#This Row],[Date de Fin]]-Tableau1[[#This Row],[Date début]]+1)</f>
        <v>1</v>
      </c>
      <c r="M155" s="54"/>
    </row>
    <row r="156" spans="2:13" x14ac:dyDescent="0.25">
      <c r="B156" s="67" t="s">
        <v>14</v>
      </c>
      <c r="C156" s="1" t="s">
        <v>62</v>
      </c>
      <c r="D156" s="75">
        <v>43836</v>
      </c>
      <c r="E156" s="75">
        <v>43836</v>
      </c>
      <c r="F156" s="66" t="str">
        <f>VLOOKUP(Tableau1[[#This Row],[Type]],Tableau4[],2,0)</f>
        <v>RF-1</v>
      </c>
      <c r="G156" s="60">
        <f>YEAR(Tableau1[[#This Row],[Date de Fin]])</f>
        <v>2020</v>
      </c>
      <c r="H156" s="70">
        <f>IF(Tableau1[[#This Row],[Date de Fin]]-Tableau1[[#This Row],[Date début]]=0,1,Tableau1[[#This Row],[Date de Fin]]-Tableau1[[#This Row],[Date début]]+1)</f>
        <v>1</v>
      </c>
      <c r="M156" s="54"/>
    </row>
    <row r="157" spans="2:13" x14ac:dyDescent="0.25">
      <c r="B157" s="67" t="s">
        <v>14</v>
      </c>
      <c r="C157" s="1" t="s">
        <v>71</v>
      </c>
      <c r="D157" s="75">
        <v>43349</v>
      </c>
      <c r="E157" s="75">
        <v>43349</v>
      </c>
      <c r="F157" s="66" t="str">
        <f>VLOOKUP(Tableau1[[#This Row],[Type]],Tableau4[],2,0)</f>
        <v>F</v>
      </c>
      <c r="G157" s="60">
        <f>YEAR(Tableau1[[#This Row],[Date de Fin]])</f>
        <v>2018</v>
      </c>
      <c r="H157" s="70">
        <f>IF(Tableau1[[#This Row],[Date de Fin]]-Tableau1[[#This Row],[Date début]]=0,1,Tableau1[[#This Row],[Date de Fin]]-Tableau1[[#This Row],[Date début]]+1)</f>
        <v>1</v>
      </c>
      <c r="M157" s="54"/>
    </row>
    <row r="158" spans="2:13" x14ac:dyDescent="0.25">
      <c r="B158" s="67" t="s">
        <v>14</v>
      </c>
      <c r="C158" s="1" t="s">
        <v>71</v>
      </c>
      <c r="D158" s="75">
        <v>43459</v>
      </c>
      <c r="E158" s="75">
        <v>43459</v>
      </c>
      <c r="F158" s="66" t="str">
        <f>VLOOKUP(Tableau1[[#This Row],[Type]],Tableau4[],2,0)</f>
        <v>F</v>
      </c>
      <c r="G158" s="60">
        <f>YEAR(Tableau1[[#This Row],[Date de Fin]])</f>
        <v>2018</v>
      </c>
      <c r="H158" s="70">
        <f>IF(Tableau1[[#This Row],[Date de Fin]]-Tableau1[[#This Row],[Date début]]=0,1,Tableau1[[#This Row],[Date de Fin]]-Tableau1[[#This Row],[Date début]]+1)</f>
        <v>1</v>
      </c>
      <c r="M158" s="54"/>
    </row>
    <row r="159" spans="2:13" x14ac:dyDescent="0.25">
      <c r="B159" s="67" t="s">
        <v>14</v>
      </c>
      <c r="C159" s="1" t="s">
        <v>71</v>
      </c>
      <c r="D159" s="75">
        <v>43465</v>
      </c>
      <c r="E159" s="75">
        <v>43465</v>
      </c>
      <c r="F159" s="66" t="str">
        <f>VLOOKUP(Tableau1[[#This Row],[Type]],Tableau4[],2,0)</f>
        <v>F</v>
      </c>
      <c r="G159" s="60">
        <f>YEAR(Tableau1[[#This Row],[Date de Fin]])</f>
        <v>2018</v>
      </c>
      <c r="H159" s="70">
        <f>IF(Tableau1[[#This Row],[Date de Fin]]-Tableau1[[#This Row],[Date début]]=0,1,Tableau1[[#This Row],[Date de Fin]]-Tableau1[[#This Row],[Date début]]+1)</f>
        <v>1</v>
      </c>
      <c r="M159" s="54"/>
    </row>
    <row r="160" spans="2:13" x14ac:dyDescent="0.25">
      <c r="B160" s="67" t="s">
        <v>14</v>
      </c>
      <c r="C160" s="1" t="s">
        <v>71</v>
      </c>
      <c r="D160" s="75">
        <v>43466</v>
      </c>
      <c r="E160" s="75">
        <v>43466</v>
      </c>
      <c r="F160" s="66" t="str">
        <f>VLOOKUP(Tableau1[[#This Row],[Type]],Tableau4[],2,0)</f>
        <v>F</v>
      </c>
      <c r="G160" s="60">
        <f>YEAR(Tableau1[[#This Row],[Date de Fin]])</f>
        <v>2019</v>
      </c>
      <c r="H160" s="70">
        <f>IF(Tableau1[[#This Row],[Date de Fin]]-Tableau1[[#This Row],[Date début]]=0,1,Tableau1[[#This Row],[Date de Fin]]-Tableau1[[#This Row],[Date début]]+1)</f>
        <v>1</v>
      </c>
      <c r="M160" s="54"/>
    </row>
    <row r="161" spans="2:13" x14ac:dyDescent="0.25">
      <c r="B161" s="67" t="s">
        <v>14</v>
      </c>
      <c r="C161" s="1" t="s">
        <v>71</v>
      </c>
      <c r="D161" s="75">
        <v>43574</v>
      </c>
      <c r="E161" s="75">
        <v>43574</v>
      </c>
      <c r="F161" s="66" t="str">
        <f>VLOOKUP(Tableau1[[#This Row],[Type]],Tableau4[],2,0)</f>
        <v>F</v>
      </c>
      <c r="G161" s="60">
        <f>YEAR(Tableau1[[#This Row],[Date de Fin]])</f>
        <v>2019</v>
      </c>
      <c r="H161" s="70">
        <f>IF(Tableau1[[#This Row],[Date de Fin]]-Tableau1[[#This Row],[Date début]]=0,1,Tableau1[[#This Row],[Date de Fin]]-Tableau1[[#This Row],[Date début]]+1)</f>
        <v>1</v>
      </c>
      <c r="M161" s="54"/>
    </row>
    <row r="162" spans="2:13" x14ac:dyDescent="0.25">
      <c r="B162" s="67" t="s">
        <v>14</v>
      </c>
      <c r="C162" s="1" t="s">
        <v>71</v>
      </c>
      <c r="D162" s="75">
        <v>43577</v>
      </c>
      <c r="E162" s="75">
        <v>43577</v>
      </c>
      <c r="F162" s="66" t="str">
        <f>VLOOKUP(Tableau1[[#This Row],[Type]],Tableau4[],2,0)</f>
        <v>F</v>
      </c>
      <c r="G162" s="60">
        <f>YEAR(Tableau1[[#This Row],[Date de Fin]])</f>
        <v>2019</v>
      </c>
      <c r="H162" s="70">
        <f>IF(Tableau1[[#This Row],[Date de Fin]]-Tableau1[[#This Row],[Date début]]=0,1,Tableau1[[#This Row],[Date de Fin]]-Tableau1[[#This Row],[Date début]]+1)</f>
        <v>1</v>
      </c>
      <c r="M162" s="54"/>
    </row>
    <row r="163" spans="2:13" x14ac:dyDescent="0.25">
      <c r="B163" s="67" t="s">
        <v>14</v>
      </c>
      <c r="C163" s="1" t="s">
        <v>71</v>
      </c>
      <c r="D163" s="75">
        <v>43626</v>
      </c>
      <c r="E163" s="75">
        <v>43626</v>
      </c>
      <c r="F163" s="66" t="str">
        <f>VLOOKUP(Tableau1[[#This Row],[Type]],Tableau4[],2,0)</f>
        <v>F</v>
      </c>
      <c r="G163" s="60">
        <f>YEAR(Tableau1[[#This Row],[Date de Fin]])</f>
        <v>2019</v>
      </c>
      <c r="H163" s="70">
        <f>IF(Tableau1[[#This Row],[Date de Fin]]-Tableau1[[#This Row],[Date début]]=0,1,Tableau1[[#This Row],[Date de Fin]]-Tableau1[[#This Row],[Date début]]+1)</f>
        <v>1</v>
      </c>
      <c r="M163" s="54"/>
    </row>
    <row r="164" spans="2:13" x14ac:dyDescent="0.25">
      <c r="B164" s="67" t="s">
        <v>14</v>
      </c>
      <c r="C164" s="1" t="s">
        <v>71</v>
      </c>
      <c r="D164" s="75">
        <v>43678</v>
      </c>
      <c r="E164" s="75">
        <v>43678</v>
      </c>
      <c r="F164" s="66" t="str">
        <f>VLOOKUP(Tableau1[[#This Row],[Type]],Tableau4[],2,0)</f>
        <v>F</v>
      </c>
      <c r="G164" s="60">
        <f>YEAR(Tableau1[[#This Row],[Date de Fin]])</f>
        <v>2019</v>
      </c>
      <c r="H164" s="70">
        <f>IF(Tableau1[[#This Row],[Date de Fin]]-Tableau1[[#This Row],[Date début]]=0,1,Tableau1[[#This Row],[Date de Fin]]-Tableau1[[#This Row],[Date début]]+1)</f>
        <v>1</v>
      </c>
      <c r="M164" s="54"/>
    </row>
    <row r="165" spans="2:13" x14ac:dyDescent="0.25">
      <c r="B165" s="67" t="s">
        <v>14</v>
      </c>
      <c r="C165" s="1" t="s">
        <v>71</v>
      </c>
      <c r="D165" s="75">
        <v>43713</v>
      </c>
      <c r="E165" s="75">
        <v>43713</v>
      </c>
      <c r="F165" s="66" t="str">
        <f>VLOOKUP(Tableau1[[#This Row],[Type]],Tableau4[],2,0)</f>
        <v>F</v>
      </c>
      <c r="G165" s="60">
        <f>YEAR(Tableau1[[#This Row],[Date de Fin]])</f>
        <v>2019</v>
      </c>
      <c r="H165" s="70">
        <f>IF(Tableau1[[#This Row],[Date de Fin]]-Tableau1[[#This Row],[Date début]]=0,1,Tableau1[[#This Row],[Date de Fin]]-Tableau1[[#This Row],[Date début]]+1)</f>
        <v>1</v>
      </c>
      <c r="M165" s="54"/>
    </row>
    <row r="166" spans="2:13" x14ac:dyDescent="0.25">
      <c r="B166" s="67" t="s">
        <v>14</v>
      </c>
      <c r="C166" s="1" t="s">
        <v>71</v>
      </c>
      <c r="D166" s="75">
        <v>43830</v>
      </c>
      <c r="E166" s="75">
        <v>43831</v>
      </c>
      <c r="F166" s="66" t="str">
        <f>VLOOKUP(Tableau1[[#This Row],[Type]],Tableau4[],2,0)</f>
        <v>F</v>
      </c>
      <c r="G166" s="60">
        <f>YEAR(Tableau1[[#This Row],[Date de Fin]])</f>
        <v>2020</v>
      </c>
      <c r="H166" s="70">
        <f>IF(Tableau1[[#This Row],[Date de Fin]]-Tableau1[[#This Row],[Date début]]=0,1,Tableau1[[#This Row],[Date de Fin]]-Tableau1[[#This Row],[Date début]]+1)</f>
        <v>2</v>
      </c>
      <c r="M166" s="54"/>
    </row>
    <row r="167" spans="2:13" x14ac:dyDescent="0.25">
      <c r="B167" s="67" t="s">
        <v>14</v>
      </c>
      <c r="C167" s="1" t="s">
        <v>9</v>
      </c>
      <c r="D167" s="75">
        <v>43132</v>
      </c>
      <c r="E167" s="75">
        <v>43150</v>
      </c>
      <c r="F167" s="66" t="str">
        <f>VLOOKUP(Tableau1[[#This Row],[Type]],Tableau4[],2,0)</f>
        <v>V</v>
      </c>
      <c r="G167" s="60">
        <f>YEAR(Tableau1[[#This Row],[Date de Fin]])</f>
        <v>2018</v>
      </c>
      <c r="H167" s="70">
        <f>IF(Tableau1[[#This Row],[Date de Fin]]-Tableau1[[#This Row],[Date début]]=0,1,Tableau1[[#This Row],[Date de Fin]]-Tableau1[[#This Row],[Date début]]+1)</f>
        <v>19</v>
      </c>
      <c r="M167" s="54"/>
    </row>
    <row r="168" spans="2:13" x14ac:dyDescent="0.25">
      <c r="B168" s="67" t="s">
        <v>14</v>
      </c>
      <c r="C168" s="1" t="s">
        <v>63</v>
      </c>
      <c r="D168" s="75">
        <v>43235</v>
      </c>
      <c r="E168" s="75">
        <v>43238</v>
      </c>
      <c r="F168" s="66" t="str">
        <f>VLOOKUP(Tableau1[[#This Row],[Type]],Tableau4[],2,0)</f>
        <v>V-1</v>
      </c>
      <c r="G168" s="60">
        <f>YEAR(Tableau1[[#This Row],[Date de Fin]])</f>
        <v>2018</v>
      </c>
      <c r="H168" s="70">
        <f>IF(Tableau1[[#This Row],[Date de Fin]]-Tableau1[[#This Row],[Date début]]=0,1,Tableau1[[#This Row],[Date de Fin]]-Tableau1[[#This Row],[Date début]]+1)</f>
        <v>4</v>
      </c>
      <c r="M168" s="54"/>
    </row>
    <row r="169" spans="2:13" x14ac:dyDescent="0.25">
      <c r="B169" s="67" t="s">
        <v>14</v>
      </c>
      <c r="C169" s="1" t="s">
        <v>63</v>
      </c>
      <c r="D169" s="75">
        <v>43255</v>
      </c>
      <c r="E169" s="75">
        <v>43259</v>
      </c>
      <c r="F169" s="66" t="str">
        <f>VLOOKUP(Tableau1[[#This Row],[Type]],Tableau4[],2,0)</f>
        <v>V-1</v>
      </c>
      <c r="G169" s="60">
        <f>YEAR(Tableau1[[#This Row],[Date de Fin]])</f>
        <v>2018</v>
      </c>
      <c r="H169" s="70">
        <f>IF(Tableau1[[#This Row],[Date de Fin]]-Tableau1[[#This Row],[Date début]]=0,1,Tableau1[[#This Row],[Date de Fin]]-Tableau1[[#This Row],[Date début]]+1)</f>
        <v>5</v>
      </c>
      <c r="M169" s="54"/>
    </row>
    <row r="170" spans="2:13" x14ac:dyDescent="0.25">
      <c r="B170" s="67" t="s">
        <v>14</v>
      </c>
      <c r="C170" s="1" t="s">
        <v>63</v>
      </c>
      <c r="D170" s="75">
        <v>43262</v>
      </c>
      <c r="E170" s="75">
        <v>43263</v>
      </c>
      <c r="F170" s="66" t="str">
        <f>VLOOKUP(Tableau1[[#This Row],[Type]],Tableau4[],2,0)</f>
        <v>V-1</v>
      </c>
      <c r="G170" s="60">
        <f>YEAR(Tableau1[[#This Row],[Date de Fin]])</f>
        <v>2018</v>
      </c>
      <c r="H170" s="70">
        <f>IF(Tableau1[[#This Row],[Date de Fin]]-Tableau1[[#This Row],[Date début]]=0,1,Tableau1[[#This Row],[Date de Fin]]-Tableau1[[#This Row],[Date début]]+1)</f>
        <v>2</v>
      </c>
      <c r="M170" s="54"/>
    </row>
    <row r="171" spans="2:13" x14ac:dyDescent="0.25">
      <c r="B171" s="67" t="s">
        <v>14</v>
      </c>
      <c r="C171" s="1" t="s">
        <v>9</v>
      </c>
      <c r="D171" s="75">
        <v>43264</v>
      </c>
      <c r="E171" s="75">
        <v>43264</v>
      </c>
      <c r="F171" s="66" t="str">
        <f>VLOOKUP(Tableau1[[#This Row],[Type]],Tableau4[],2,0)</f>
        <v>V</v>
      </c>
      <c r="G171" s="60">
        <f>YEAR(Tableau1[[#This Row],[Date de Fin]])</f>
        <v>2018</v>
      </c>
      <c r="H171" s="70">
        <f>IF(Tableau1[[#This Row],[Date de Fin]]-Tableau1[[#This Row],[Date début]]=0,1,Tableau1[[#This Row],[Date de Fin]]-Tableau1[[#This Row],[Date début]]+1)</f>
        <v>1</v>
      </c>
      <c r="M171" s="54"/>
    </row>
    <row r="172" spans="2:13" x14ac:dyDescent="0.25">
      <c r="B172" s="67" t="s">
        <v>14</v>
      </c>
      <c r="C172" s="1" t="s">
        <v>9</v>
      </c>
      <c r="D172" s="75">
        <v>43382</v>
      </c>
      <c r="E172" s="75">
        <v>43385</v>
      </c>
      <c r="F172" s="66" t="str">
        <f>VLOOKUP(Tableau1[[#This Row],[Type]],Tableau4[],2,0)</f>
        <v>V</v>
      </c>
      <c r="G172" s="60">
        <f>YEAR(Tableau1[[#This Row],[Date de Fin]])</f>
        <v>2018</v>
      </c>
      <c r="H172" s="70">
        <f>IF(Tableau1[[#This Row],[Date de Fin]]-Tableau1[[#This Row],[Date début]]=0,1,Tableau1[[#This Row],[Date de Fin]]-Tableau1[[#This Row],[Date début]]+1)</f>
        <v>4</v>
      </c>
      <c r="M172" s="54"/>
    </row>
    <row r="173" spans="2:13" x14ac:dyDescent="0.25">
      <c r="B173" s="67" t="s">
        <v>14</v>
      </c>
      <c r="C173" s="1" t="s">
        <v>9</v>
      </c>
      <c r="D173" s="75">
        <v>43388</v>
      </c>
      <c r="E173" s="75">
        <v>43392</v>
      </c>
      <c r="F173" s="66" t="str">
        <f>VLOOKUP(Tableau1[[#This Row],[Type]],Tableau4[],2,0)</f>
        <v>V</v>
      </c>
      <c r="G173" s="60">
        <f>YEAR(Tableau1[[#This Row],[Date de Fin]])</f>
        <v>2018</v>
      </c>
      <c r="H173" s="70">
        <f>IF(Tableau1[[#This Row],[Date de Fin]]-Tableau1[[#This Row],[Date début]]=0,1,Tableau1[[#This Row],[Date de Fin]]-Tableau1[[#This Row],[Date début]]+1)</f>
        <v>5</v>
      </c>
      <c r="M173" s="54"/>
    </row>
    <row r="174" spans="2:13" x14ac:dyDescent="0.25">
      <c r="B174" s="67" t="s">
        <v>14</v>
      </c>
      <c r="C174" s="1" t="s">
        <v>9</v>
      </c>
      <c r="D174" s="75">
        <v>43395</v>
      </c>
      <c r="E174" s="75">
        <v>43399</v>
      </c>
      <c r="F174" s="66" t="str">
        <f>VLOOKUP(Tableau1[[#This Row],[Type]],Tableau4[],2,0)</f>
        <v>V</v>
      </c>
      <c r="G174" s="60">
        <f>YEAR(Tableau1[[#This Row],[Date de Fin]])</f>
        <v>2018</v>
      </c>
      <c r="H174" s="70">
        <f>IF(Tableau1[[#This Row],[Date de Fin]]-Tableau1[[#This Row],[Date début]]=0,1,Tableau1[[#This Row],[Date de Fin]]-Tableau1[[#This Row],[Date début]]+1)</f>
        <v>5</v>
      </c>
      <c r="M174" s="54"/>
    </row>
    <row r="175" spans="2:13" x14ac:dyDescent="0.25">
      <c r="B175" s="67" t="s">
        <v>14</v>
      </c>
      <c r="C175" s="1" t="s">
        <v>9</v>
      </c>
      <c r="D175" s="75">
        <v>43402</v>
      </c>
      <c r="E175" s="75">
        <v>43404</v>
      </c>
      <c r="F175" s="66" t="str">
        <f>VLOOKUP(Tableau1[[#This Row],[Type]],Tableau4[],2,0)</f>
        <v>V</v>
      </c>
      <c r="G175" s="60">
        <f>YEAR(Tableau1[[#This Row],[Date de Fin]])</f>
        <v>2018</v>
      </c>
      <c r="H175" s="70">
        <f>IF(Tableau1[[#This Row],[Date de Fin]]-Tableau1[[#This Row],[Date début]]=0,1,Tableau1[[#This Row],[Date de Fin]]-Tableau1[[#This Row],[Date début]]+1)</f>
        <v>3</v>
      </c>
      <c r="M175" s="54"/>
    </row>
    <row r="176" spans="2:13" x14ac:dyDescent="0.25">
      <c r="B176" s="67" t="s">
        <v>14</v>
      </c>
      <c r="C176" s="1" t="s">
        <v>63</v>
      </c>
      <c r="D176" s="75">
        <v>43642</v>
      </c>
      <c r="E176" s="75">
        <v>43644</v>
      </c>
      <c r="F176" s="66" t="str">
        <f>VLOOKUP(Tableau1[[#This Row],[Type]],Tableau4[],2,0)</f>
        <v>V-1</v>
      </c>
      <c r="G176" s="60">
        <f>YEAR(Tableau1[[#This Row],[Date de Fin]])</f>
        <v>2019</v>
      </c>
      <c r="H176" s="70">
        <f>IF(Tableau1[[#This Row],[Date de Fin]]-Tableau1[[#This Row],[Date début]]=0,1,Tableau1[[#This Row],[Date de Fin]]-Tableau1[[#This Row],[Date début]]+1)</f>
        <v>3</v>
      </c>
      <c r="M176" s="54"/>
    </row>
    <row r="177" spans="2:13" x14ac:dyDescent="0.25">
      <c r="B177" s="67" t="s">
        <v>14</v>
      </c>
      <c r="C177" s="1" t="s">
        <v>63</v>
      </c>
      <c r="D177" s="75">
        <v>43662</v>
      </c>
      <c r="E177" s="75">
        <v>43665</v>
      </c>
      <c r="F177" s="66" t="str">
        <f>VLOOKUP(Tableau1[[#This Row],[Type]],Tableau4[],2,0)</f>
        <v>V-1</v>
      </c>
      <c r="G177" s="60">
        <f>YEAR(Tableau1[[#This Row],[Date de Fin]])</f>
        <v>2019</v>
      </c>
      <c r="H177" s="70">
        <f>IF(Tableau1[[#This Row],[Date de Fin]]-Tableau1[[#This Row],[Date début]]=0,1,Tableau1[[#This Row],[Date de Fin]]-Tableau1[[#This Row],[Date début]]+1)</f>
        <v>4</v>
      </c>
      <c r="M177" s="54"/>
    </row>
    <row r="178" spans="2:13" x14ac:dyDescent="0.25">
      <c r="B178" s="67" t="s">
        <v>14</v>
      </c>
      <c r="C178" s="1" t="s">
        <v>63</v>
      </c>
      <c r="D178" s="75">
        <v>43668</v>
      </c>
      <c r="E178" s="75">
        <v>43672</v>
      </c>
      <c r="F178" s="66" t="str">
        <f>VLOOKUP(Tableau1[[#This Row],[Type]],Tableau4[],2,0)</f>
        <v>V-1</v>
      </c>
      <c r="G178" s="60">
        <f>YEAR(Tableau1[[#This Row],[Date de Fin]])</f>
        <v>2019</v>
      </c>
      <c r="H178" s="70">
        <f>IF(Tableau1[[#This Row],[Date de Fin]]-Tableau1[[#This Row],[Date début]]=0,1,Tableau1[[#This Row],[Date de Fin]]-Tableau1[[#This Row],[Date début]]+1)</f>
        <v>5</v>
      </c>
      <c r="M178" s="54"/>
    </row>
    <row r="179" spans="2:13" x14ac:dyDescent="0.25">
      <c r="B179" s="67" t="s">
        <v>14</v>
      </c>
      <c r="C179" s="1" t="s">
        <v>9</v>
      </c>
      <c r="D179" s="75">
        <v>43675</v>
      </c>
      <c r="E179" s="75">
        <v>43676</v>
      </c>
      <c r="F179" s="66" t="str">
        <f>VLOOKUP(Tableau1[[#This Row],[Type]],Tableau4[],2,0)</f>
        <v>V</v>
      </c>
      <c r="G179" s="60">
        <f>YEAR(Tableau1[[#This Row],[Date de Fin]])</f>
        <v>2019</v>
      </c>
      <c r="H179" s="70">
        <f>IF(Tableau1[[#This Row],[Date de Fin]]-Tableau1[[#This Row],[Date début]]=0,1,Tableau1[[#This Row],[Date de Fin]]-Tableau1[[#This Row],[Date début]]+1)</f>
        <v>2</v>
      </c>
      <c r="M179" s="54"/>
    </row>
    <row r="180" spans="2:13" x14ac:dyDescent="0.25">
      <c r="B180" s="67" t="s">
        <v>14</v>
      </c>
      <c r="C180" s="1" t="s">
        <v>9</v>
      </c>
      <c r="D180" s="75">
        <v>43683</v>
      </c>
      <c r="E180" s="75">
        <v>43685</v>
      </c>
      <c r="F180" s="66" t="str">
        <f>VLOOKUP(Tableau1[[#This Row],[Type]],Tableau4[],2,0)</f>
        <v>V</v>
      </c>
      <c r="G180" s="60">
        <f>YEAR(Tableau1[[#This Row],[Date de Fin]])</f>
        <v>2019</v>
      </c>
      <c r="H180" s="70">
        <f>IF(Tableau1[[#This Row],[Date de Fin]]-Tableau1[[#This Row],[Date début]]=0,1,Tableau1[[#This Row],[Date de Fin]]-Tableau1[[#This Row],[Date début]]+1)</f>
        <v>3</v>
      </c>
      <c r="M180" s="54"/>
    </row>
    <row r="181" spans="2:13" x14ac:dyDescent="0.25">
      <c r="B181" s="67" t="s">
        <v>14</v>
      </c>
      <c r="C181" s="1" t="s">
        <v>9</v>
      </c>
      <c r="D181" s="75">
        <v>43754</v>
      </c>
      <c r="E181" s="75">
        <v>43756</v>
      </c>
      <c r="F181" s="66" t="str">
        <f>VLOOKUP(Tableau1[[#This Row],[Type]],Tableau4[],2,0)</f>
        <v>V</v>
      </c>
      <c r="G181" s="60">
        <f>YEAR(Tableau1[[#This Row],[Date de Fin]])</f>
        <v>2019</v>
      </c>
      <c r="H181" s="70">
        <f>IF(Tableau1[[#This Row],[Date de Fin]]-Tableau1[[#This Row],[Date début]]=0,1,Tableau1[[#This Row],[Date de Fin]]-Tableau1[[#This Row],[Date début]]+1)</f>
        <v>3</v>
      </c>
      <c r="M181" s="54"/>
    </row>
    <row r="182" spans="2:13" x14ac:dyDescent="0.25">
      <c r="B182" s="67" t="s">
        <v>14</v>
      </c>
      <c r="C182" s="1" t="s">
        <v>9</v>
      </c>
      <c r="D182" s="75">
        <v>43759</v>
      </c>
      <c r="E182" s="75">
        <v>43763</v>
      </c>
      <c r="F182" s="66" t="str">
        <f>VLOOKUP(Tableau1[[#This Row],[Type]],Tableau4[],2,0)</f>
        <v>V</v>
      </c>
      <c r="G182" s="60">
        <f>YEAR(Tableau1[[#This Row],[Date de Fin]])</f>
        <v>2019</v>
      </c>
      <c r="H182" s="70">
        <f>IF(Tableau1[[#This Row],[Date de Fin]]-Tableau1[[#This Row],[Date début]]=0,1,Tableau1[[#This Row],[Date de Fin]]-Tableau1[[#This Row],[Date début]]+1)</f>
        <v>5</v>
      </c>
      <c r="M182" s="54"/>
    </row>
    <row r="183" spans="2:13" x14ac:dyDescent="0.25">
      <c r="B183" s="67" t="s">
        <v>14</v>
      </c>
      <c r="C183" s="1" t="s">
        <v>9</v>
      </c>
      <c r="D183" s="75">
        <v>43766</v>
      </c>
      <c r="E183" s="75">
        <v>43766</v>
      </c>
      <c r="F183" s="66" t="str">
        <f>VLOOKUP(Tableau1[[#This Row],[Type]],Tableau4[],2,0)</f>
        <v>V</v>
      </c>
      <c r="G183" s="60">
        <f>YEAR(Tableau1[[#This Row],[Date de Fin]])</f>
        <v>2019</v>
      </c>
      <c r="H183" s="70">
        <f>IF(Tableau1[[#This Row],[Date de Fin]]-Tableau1[[#This Row],[Date début]]=0,1,Tableau1[[#This Row],[Date de Fin]]-Tableau1[[#This Row],[Date début]]+1)</f>
        <v>1</v>
      </c>
      <c r="M183" s="54"/>
    </row>
    <row r="184" spans="2:13" x14ac:dyDescent="0.25">
      <c r="B184" s="67" t="s">
        <v>22</v>
      </c>
      <c r="C184" s="1" t="s">
        <v>71</v>
      </c>
      <c r="D184" s="75">
        <v>42736</v>
      </c>
      <c r="E184" s="75">
        <v>42736</v>
      </c>
      <c r="F184" s="66" t="str">
        <f>VLOOKUP(Tableau1[[#This Row],[Type]],Tableau4[],2,0)</f>
        <v>F</v>
      </c>
      <c r="G184" s="60">
        <f>YEAR(Tableau1[[#This Row],[Date de Fin]])</f>
        <v>2017</v>
      </c>
      <c r="H184" s="70">
        <f>IF(Tableau1[[#This Row],[Date de Fin]]-Tableau1[[#This Row],[Date début]]=0,1,Tableau1[[#This Row],[Date de Fin]]-Tableau1[[#This Row],[Date début]]+1)</f>
        <v>1</v>
      </c>
      <c r="M184" s="54"/>
    </row>
    <row r="185" spans="2:13" x14ac:dyDescent="0.25">
      <c r="B185" s="67" t="s">
        <v>22</v>
      </c>
      <c r="C185" s="1" t="s">
        <v>71</v>
      </c>
      <c r="D185" s="75">
        <v>42839</v>
      </c>
      <c r="E185" s="75">
        <v>42839</v>
      </c>
      <c r="F185" s="66" t="str">
        <f>VLOOKUP(Tableau1[[#This Row],[Type]],Tableau4[],2,0)</f>
        <v>F</v>
      </c>
      <c r="G185" s="60">
        <f>YEAR(Tableau1[[#This Row],[Date de Fin]])</f>
        <v>2017</v>
      </c>
      <c r="H185" s="70">
        <f>IF(Tableau1[[#This Row],[Date de Fin]]-Tableau1[[#This Row],[Date début]]=0,1,Tableau1[[#This Row],[Date de Fin]]-Tableau1[[#This Row],[Date début]]+1)</f>
        <v>1</v>
      </c>
      <c r="M185" s="54"/>
    </row>
    <row r="186" spans="2:13" x14ac:dyDescent="0.25">
      <c r="B186" s="67" t="s">
        <v>22</v>
      </c>
      <c r="C186" s="1" t="s">
        <v>71</v>
      </c>
      <c r="D186" s="75">
        <v>42842</v>
      </c>
      <c r="E186" s="75">
        <v>42842</v>
      </c>
      <c r="F186" s="66" t="str">
        <f>VLOOKUP(Tableau1[[#This Row],[Type]],Tableau4[],2,0)</f>
        <v>F</v>
      </c>
      <c r="G186" s="60">
        <f>YEAR(Tableau1[[#This Row],[Date de Fin]])</f>
        <v>2017</v>
      </c>
      <c r="H186" s="70">
        <f>IF(Tableau1[[#This Row],[Date de Fin]]-Tableau1[[#This Row],[Date début]]=0,1,Tableau1[[#This Row],[Date de Fin]]-Tableau1[[#This Row],[Date début]]+1)</f>
        <v>1</v>
      </c>
      <c r="M186" s="54"/>
    </row>
    <row r="187" spans="2:13" x14ac:dyDescent="0.25">
      <c r="B187" s="67" t="s">
        <v>22</v>
      </c>
      <c r="C187" s="1" t="s">
        <v>71</v>
      </c>
      <c r="D187" s="75">
        <v>42880</v>
      </c>
      <c r="E187" s="75">
        <v>42880</v>
      </c>
      <c r="F187" s="66" t="str">
        <f>VLOOKUP(Tableau1[[#This Row],[Type]],Tableau4[],2,0)</f>
        <v>F</v>
      </c>
      <c r="G187" s="60">
        <f>YEAR(Tableau1[[#This Row],[Date de Fin]])</f>
        <v>2017</v>
      </c>
      <c r="H187" s="70">
        <f>IF(Tableau1[[#This Row],[Date de Fin]]-Tableau1[[#This Row],[Date début]]=0,1,Tableau1[[#This Row],[Date de Fin]]-Tableau1[[#This Row],[Date début]]+1)</f>
        <v>1</v>
      </c>
      <c r="M187" s="54"/>
    </row>
    <row r="188" spans="2:13" x14ac:dyDescent="0.25">
      <c r="B188" s="67" t="s">
        <v>22</v>
      </c>
      <c r="C188" s="1" t="s">
        <v>71</v>
      </c>
      <c r="D188" s="75">
        <v>42891</v>
      </c>
      <c r="E188" s="75">
        <v>42891</v>
      </c>
      <c r="F188" s="66" t="str">
        <f>VLOOKUP(Tableau1[[#This Row],[Type]],Tableau4[],2,0)</f>
        <v>F</v>
      </c>
      <c r="G188" s="60">
        <f>YEAR(Tableau1[[#This Row],[Date de Fin]])</f>
        <v>2017</v>
      </c>
      <c r="H188" s="70">
        <f>IF(Tableau1[[#This Row],[Date de Fin]]-Tableau1[[#This Row],[Date début]]=0,1,Tableau1[[#This Row],[Date de Fin]]-Tableau1[[#This Row],[Date début]]+1)</f>
        <v>1</v>
      </c>
      <c r="M188" s="54"/>
    </row>
    <row r="189" spans="2:13" x14ac:dyDescent="0.25">
      <c r="B189" s="67" t="s">
        <v>22</v>
      </c>
      <c r="C189" s="1" t="s">
        <v>71</v>
      </c>
      <c r="D189" s="75">
        <v>42948</v>
      </c>
      <c r="E189" s="75">
        <v>42948</v>
      </c>
      <c r="F189" s="66" t="str">
        <f>VLOOKUP(Tableau1[[#This Row],[Type]],Tableau4[],2,0)</f>
        <v>F</v>
      </c>
      <c r="G189" s="60">
        <f>YEAR(Tableau1[[#This Row],[Date de Fin]])</f>
        <v>2017</v>
      </c>
      <c r="H189" s="70">
        <f>IF(Tableau1[[#This Row],[Date de Fin]]-Tableau1[[#This Row],[Date début]]=0,1,Tableau1[[#This Row],[Date de Fin]]-Tableau1[[#This Row],[Date début]]+1)</f>
        <v>1</v>
      </c>
      <c r="M189" s="54"/>
    </row>
    <row r="190" spans="2:13" x14ac:dyDescent="0.25">
      <c r="B190" s="67" t="s">
        <v>22</v>
      </c>
      <c r="C190" s="1" t="s">
        <v>71</v>
      </c>
      <c r="D190" s="75">
        <v>42985</v>
      </c>
      <c r="E190" s="75">
        <v>42985</v>
      </c>
      <c r="F190" s="66" t="str">
        <f>VLOOKUP(Tableau1[[#This Row],[Type]],Tableau4[],2,0)</f>
        <v>F</v>
      </c>
      <c r="G190" s="60">
        <f>YEAR(Tableau1[[#This Row],[Date de Fin]])</f>
        <v>2017</v>
      </c>
      <c r="H190" s="70">
        <f>IF(Tableau1[[#This Row],[Date de Fin]]-Tableau1[[#This Row],[Date début]]=0,1,Tableau1[[#This Row],[Date de Fin]]-Tableau1[[#This Row],[Date début]]+1)</f>
        <v>1</v>
      </c>
      <c r="M190" s="54"/>
    </row>
    <row r="191" spans="2:13" x14ac:dyDescent="0.25">
      <c r="B191" s="67" t="s">
        <v>22</v>
      </c>
      <c r="C191" s="1" t="s">
        <v>71</v>
      </c>
      <c r="D191" s="75">
        <v>43094</v>
      </c>
      <c r="E191" s="75">
        <v>43094</v>
      </c>
      <c r="F191" s="66" t="str">
        <f>VLOOKUP(Tableau1[[#This Row],[Type]],Tableau4[],2,0)</f>
        <v>F</v>
      </c>
      <c r="G191" s="60">
        <f>YEAR(Tableau1[[#This Row],[Date de Fin]])</f>
        <v>2017</v>
      </c>
      <c r="H191" s="70">
        <f>IF(Tableau1[[#This Row],[Date de Fin]]-Tableau1[[#This Row],[Date début]]=0,1,Tableau1[[#This Row],[Date de Fin]]-Tableau1[[#This Row],[Date début]]+1)</f>
        <v>1</v>
      </c>
      <c r="M191" s="54"/>
    </row>
    <row r="192" spans="2:13" x14ac:dyDescent="0.25">
      <c r="B192" s="67" t="s">
        <v>22</v>
      </c>
      <c r="C192" s="1" t="s">
        <v>62</v>
      </c>
      <c r="D192" s="75">
        <v>43335</v>
      </c>
      <c r="E192" s="75">
        <v>43335</v>
      </c>
      <c r="F192" s="66" t="str">
        <f>VLOOKUP(Tableau1[[#This Row],[Type]],Tableau4[],2,0)</f>
        <v>RF-1</v>
      </c>
      <c r="G192" s="60">
        <f>YEAR(Tableau1[[#This Row],[Date de Fin]])</f>
        <v>2018</v>
      </c>
      <c r="H192" s="70">
        <f>IF(Tableau1[[#This Row],[Date de Fin]]-Tableau1[[#This Row],[Date début]]=0,1,Tableau1[[#This Row],[Date de Fin]]-Tableau1[[#This Row],[Date début]]+1)</f>
        <v>1</v>
      </c>
      <c r="M192" s="54"/>
    </row>
    <row r="193" spans="2:13" x14ac:dyDescent="0.25">
      <c r="B193" s="67" t="s">
        <v>22</v>
      </c>
      <c r="C193" s="1" t="s">
        <v>71</v>
      </c>
      <c r="D193" s="75">
        <v>43101</v>
      </c>
      <c r="E193" s="75">
        <v>43101</v>
      </c>
      <c r="F193" s="66" t="str">
        <f>VLOOKUP(Tableau1[[#This Row],[Type]],Tableau4[],2,0)</f>
        <v>F</v>
      </c>
      <c r="G193" s="60">
        <f>YEAR(Tableau1[[#This Row],[Date de Fin]])</f>
        <v>2018</v>
      </c>
      <c r="H193" s="70">
        <f>IF(Tableau1[[#This Row],[Date de Fin]]-Tableau1[[#This Row],[Date début]]=0,1,Tableau1[[#This Row],[Date de Fin]]-Tableau1[[#This Row],[Date début]]+1)</f>
        <v>1</v>
      </c>
      <c r="M193" s="54"/>
    </row>
    <row r="194" spans="2:13" x14ac:dyDescent="0.25">
      <c r="B194" s="67" t="s">
        <v>22</v>
      </c>
      <c r="C194" s="1" t="s">
        <v>71</v>
      </c>
      <c r="D194" s="75">
        <v>43189</v>
      </c>
      <c r="E194" s="75">
        <v>43189</v>
      </c>
      <c r="F194" s="66" t="str">
        <f>VLOOKUP(Tableau1[[#This Row],[Type]],Tableau4[],2,0)</f>
        <v>F</v>
      </c>
      <c r="G194" s="60">
        <f>YEAR(Tableau1[[#This Row],[Date de Fin]])</f>
        <v>2018</v>
      </c>
      <c r="H194" s="70">
        <f>IF(Tableau1[[#This Row],[Date de Fin]]-Tableau1[[#This Row],[Date début]]=0,1,Tableau1[[#This Row],[Date de Fin]]-Tableau1[[#This Row],[Date début]]+1)</f>
        <v>1</v>
      </c>
      <c r="M194" s="54"/>
    </row>
    <row r="195" spans="2:13" x14ac:dyDescent="0.25">
      <c r="B195" s="67" t="s">
        <v>22</v>
      </c>
      <c r="C195" s="1" t="s">
        <v>71</v>
      </c>
      <c r="D195" s="75">
        <v>43192</v>
      </c>
      <c r="E195" s="75">
        <v>43192</v>
      </c>
      <c r="F195" s="66" t="str">
        <f>VLOOKUP(Tableau1[[#This Row],[Type]],Tableau4[],2,0)</f>
        <v>F</v>
      </c>
      <c r="G195" s="60">
        <f>YEAR(Tableau1[[#This Row],[Date de Fin]])</f>
        <v>2018</v>
      </c>
      <c r="H195" s="70">
        <f>IF(Tableau1[[#This Row],[Date de Fin]]-Tableau1[[#This Row],[Date début]]=0,1,Tableau1[[#This Row],[Date de Fin]]-Tableau1[[#This Row],[Date début]]+1)</f>
        <v>1</v>
      </c>
      <c r="M195" s="54"/>
    </row>
    <row r="196" spans="2:13" x14ac:dyDescent="0.25">
      <c r="B196" s="67" t="s">
        <v>22</v>
      </c>
      <c r="C196" s="1" t="s">
        <v>71</v>
      </c>
      <c r="D196" s="75">
        <v>43230</v>
      </c>
      <c r="E196" s="75">
        <v>43230</v>
      </c>
      <c r="F196" s="66" t="str">
        <f>VLOOKUP(Tableau1[[#This Row],[Type]],Tableau4[],2,0)</f>
        <v>F</v>
      </c>
      <c r="G196" s="60">
        <f>YEAR(Tableau1[[#This Row],[Date de Fin]])</f>
        <v>2018</v>
      </c>
      <c r="H196" s="70">
        <f>IF(Tableau1[[#This Row],[Date de Fin]]-Tableau1[[#This Row],[Date début]]=0,1,Tableau1[[#This Row],[Date de Fin]]-Tableau1[[#This Row],[Date début]]+1)</f>
        <v>1</v>
      </c>
      <c r="M196" s="54"/>
    </row>
    <row r="197" spans="2:13" x14ac:dyDescent="0.25">
      <c r="B197" s="67" t="s">
        <v>22</v>
      </c>
      <c r="C197" s="1" t="s">
        <v>71</v>
      </c>
      <c r="D197" s="75">
        <v>43241</v>
      </c>
      <c r="E197" s="75">
        <v>43241</v>
      </c>
      <c r="F197" s="66" t="str">
        <f>VLOOKUP(Tableau1[[#This Row],[Type]],Tableau4[],2,0)</f>
        <v>F</v>
      </c>
      <c r="G197" s="60">
        <f>YEAR(Tableau1[[#This Row],[Date de Fin]])</f>
        <v>2018</v>
      </c>
      <c r="H197" s="70">
        <f>IF(Tableau1[[#This Row],[Date de Fin]]-Tableau1[[#This Row],[Date début]]=0,1,Tableau1[[#This Row],[Date de Fin]]-Tableau1[[#This Row],[Date début]]+1)</f>
        <v>1</v>
      </c>
      <c r="M197" s="54"/>
    </row>
    <row r="198" spans="2:13" x14ac:dyDescent="0.25">
      <c r="B198" s="67" t="s">
        <v>22</v>
      </c>
      <c r="C198" s="1" t="s">
        <v>6</v>
      </c>
      <c r="D198" s="75">
        <v>43346</v>
      </c>
      <c r="E198" s="75">
        <v>43346</v>
      </c>
      <c r="F198" s="66" t="str">
        <f>VLOOKUP(Tableau1[[#This Row],[Type]],Tableau4[],2,0)</f>
        <v>RF</v>
      </c>
      <c r="G198" s="60">
        <f>YEAR(Tableau1[[#This Row],[Date de Fin]])</f>
        <v>2018</v>
      </c>
      <c r="H198" s="70">
        <f>IF(Tableau1[[#This Row],[Date de Fin]]-Tableau1[[#This Row],[Date début]]=0,1,Tableau1[[#This Row],[Date de Fin]]-Tableau1[[#This Row],[Date début]]+1)</f>
        <v>1</v>
      </c>
      <c r="M198" s="54"/>
    </row>
    <row r="199" spans="2:13" x14ac:dyDescent="0.25">
      <c r="B199" s="67" t="s">
        <v>22</v>
      </c>
      <c r="C199" s="1" t="s">
        <v>71</v>
      </c>
      <c r="D199" s="75">
        <v>43349</v>
      </c>
      <c r="E199" s="75">
        <v>43349</v>
      </c>
      <c r="F199" s="66" t="str">
        <f>VLOOKUP(Tableau1[[#This Row],[Type]],Tableau4[],2,0)</f>
        <v>F</v>
      </c>
      <c r="G199" s="60">
        <f>YEAR(Tableau1[[#This Row],[Date de Fin]])</f>
        <v>2018</v>
      </c>
      <c r="H199" s="70">
        <f>IF(Tableau1[[#This Row],[Date de Fin]]-Tableau1[[#This Row],[Date début]]=0,1,Tableau1[[#This Row],[Date de Fin]]-Tableau1[[#This Row],[Date début]]+1)</f>
        <v>1</v>
      </c>
      <c r="M199" s="54"/>
    </row>
    <row r="200" spans="2:13" x14ac:dyDescent="0.25">
      <c r="B200" s="67" t="s">
        <v>22</v>
      </c>
      <c r="C200" s="1" t="s">
        <v>62</v>
      </c>
      <c r="D200" s="75">
        <v>43644</v>
      </c>
      <c r="E200" s="75">
        <v>43644</v>
      </c>
      <c r="F200" s="66" t="str">
        <f>VLOOKUP(Tableau1[[#This Row],[Type]],Tableau4[],2,0)</f>
        <v>RF-1</v>
      </c>
      <c r="G200" s="60">
        <f>YEAR(Tableau1[[#This Row],[Date de Fin]])</f>
        <v>2019</v>
      </c>
      <c r="H200" s="70">
        <f>IF(Tableau1[[#This Row],[Date de Fin]]-Tableau1[[#This Row],[Date début]]=0,1,Tableau1[[#This Row],[Date de Fin]]-Tableau1[[#This Row],[Date début]]+1)</f>
        <v>1</v>
      </c>
      <c r="M200" s="54"/>
    </row>
    <row r="201" spans="2:13" x14ac:dyDescent="0.25">
      <c r="B201" s="67" t="s">
        <v>22</v>
      </c>
      <c r="C201" s="1" t="s">
        <v>71</v>
      </c>
      <c r="D201" s="75">
        <v>43465</v>
      </c>
      <c r="E201" s="75">
        <v>43465</v>
      </c>
      <c r="F201" s="66" t="str">
        <f>VLOOKUP(Tableau1[[#This Row],[Type]],Tableau4[],2,0)</f>
        <v>F</v>
      </c>
      <c r="G201" s="60">
        <f>YEAR(Tableau1[[#This Row],[Date de Fin]])</f>
        <v>2018</v>
      </c>
      <c r="H201" s="70">
        <f>IF(Tableau1[[#This Row],[Date de Fin]]-Tableau1[[#This Row],[Date début]]=0,1,Tableau1[[#This Row],[Date de Fin]]-Tableau1[[#This Row],[Date début]]+1)</f>
        <v>1</v>
      </c>
      <c r="M201" s="54"/>
    </row>
    <row r="202" spans="2:13" x14ac:dyDescent="0.25">
      <c r="B202" s="67" t="s">
        <v>22</v>
      </c>
      <c r="C202" s="1" t="s">
        <v>71</v>
      </c>
      <c r="D202" s="75">
        <v>43466</v>
      </c>
      <c r="E202" s="75">
        <v>43466</v>
      </c>
      <c r="F202" s="66" t="str">
        <f>VLOOKUP(Tableau1[[#This Row],[Type]],Tableau4[],2,0)</f>
        <v>F</v>
      </c>
      <c r="G202" s="60">
        <f>YEAR(Tableau1[[#This Row],[Date de Fin]])</f>
        <v>2019</v>
      </c>
      <c r="H202" s="70">
        <f>IF(Tableau1[[#This Row],[Date de Fin]]-Tableau1[[#This Row],[Date début]]=0,1,Tableau1[[#This Row],[Date de Fin]]-Tableau1[[#This Row],[Date début]]+1)</f>
        <v>1</v>
      </c>
      <c r="M202" s="54"/>
    </row>
    <row r="203" spans="2:13" x14ac:dyDescent="0.25">
      <c r="B203" s="67" t="s">
        <v>22</v>
      </c>
      <c r="C203" s="1" t="s">
        <v>71</v>
      </c>
      <c r="D203" s="75">
        <v>43574</v>
      </c>
      <c r="E203" s="75">
        <v>43574</v>
      </c>
      <c r="F203" s="66" t="str">
        <f>VLOOKUP(Tableau1[[#This Row],[Type]],Tableau4[],2,0)</f>
        <v>F</v>
      </c>
      <c r="G203" s="60">
        <f>YEAR(Tableau1[[#This Row],[Date de Fin]])</f>
        <v>2019</v>
      </c>
      <c r="H203" s="70">
        <f>IF(Tableau1[[#This Row],[Date de Fin]]-Tableau1[[#This Row],[Date début]]=0,1,Tableau1[[#This Row],[Date de Fin]]-Tableau1[[#This Row],[Date début]]+1)</f>
        <v>1</v>
      </c>
      <c r="M203" s="54"/>
    </row>
    <row r="204" spans="2:13" x14ac:dyDescent="0.25">
      <c r="B204" s="67" t="s">
        <v>22</v>
      </c>
      <c r="C204" s="1" t="s">
        <v>71</v>
      </c>
      <c r="D204" s="75">
        <v>43577</v>
      </c>
      <c r="E204" s="75">
        <v>43577</v>
      </c>
      <c r="F204" s="66" t="str">
        <f>VLOOKUP(Tableau1[[#This Row],[Type]],Tableau4[],2,0)</f>
        <v>F</v>
      </c>
      <c r="G204" s="60">
        <f>YEAR(Tableau1[[#This Row],[Date de Fin]])</f>
        <v>2019</v>
      </c>
      <c r="H204" s="70">
        <f>IF(Tableau1[[#This Row],[Date de Fin]]-Tableau1[[#This Row],[Date début]]=0,1,Tableau1[[#This Row],[Date de Fin]]-Tableau1[[#This Row],[Date début]]+1)</f>
        <v>1</v>
      </c>
      <c r="M204" s="54"/>
    </row>
    <row r="205" spans="2:13" x14ac:dyDescent="0.25">
      <c r="B205" s="67" t="s">
        <v>22</v>
      </c>
      <c r="C205" s="1" t="s">
        <v>71</v>
      </c>
      <c r="D205" s="75">
        <v>43615</v>
      </c>
      <c r="E205" s="75">
        <v>43615</v>
      </c>
      <c r="F205" s="66" t="str">
        <f>VLOOKUP(Tableau1[[#This Row],[Type]],Tableau4[],2,0)</f>
        <v>F</v>
      </c>
      <c r="G205" s="60">
        <f>YEAR(Tableau1[[#This Row],[Date de Fin]])</f>
        <v>2019</v>
      </c>
      <c r="H205" s="70">
        <f>IF(Tableau1[[#This Row],[Date de Fin]]-Tableau1[[#This Row],[Date début]]=0,1,Tableau1[[#This Row],[Date de Fin]]-Tableau1[[#This Row],[Date début]]+1)</f>
        <v>1</v>
      </c>
      <c r="M205" s="54"/>
    </row>
    <row r="206" spans="2:13" x14ac:dyDescent="0.25">
      <c r="B206" s="67" t="s">
        <v>22</v>
      </c>
      <c r="C206" s="1" t="s">
        <v>71</v>
      </c>
      <c r="D206" s="75">
        <v>43626</v>
      </c>
      <c r="E206" s="75">
        <v>43626</v>
      </c>
      <c r="F206" s="66" t="str">
        <f>VLOOKUP(Tableau1[[#This Row],[Type]],Tableau4[],2,0)</f>
        <v>F</v>
      </c>
      <c r="G206" s="60">
        <f>YEAR(Tableau1[[#This Row],[Date de Fin]])</f>
        <v>2019</v>
      </c>
      <c r="H206" s="70">
        <f>IF(Tableau1[[#This Row],[Date de Fin]]-Tableau1[[#This Row],[Date début]]=0,1,Tableau1[[#This Row],[Date de Fin]]-Tableau1[[#This Row],[Date début]]+1)</f>
        <v>1</v>
      </c>
      <c r="M206" s="54"/>
    </row>
    <row r="207" spans="2:13" x14ac:dyDescent="0.25">
      <c r="B207" s="67" t="s">
        <v>22</v>
      </c>
      <c r="C207" s="1" t="s">
        <v>71</v>
      </c>
      <c r="D207" s="75">
        <v>43678</v>
      </c>
      <c r="E207" s="75">
        <v>43678</v>
      </c>
      <c r="F207" s="66" t="str">
        <f>VLOOKUP(Tableau1[[#This Row],[Type]],Tableau4[],2,0)</f>
        <v>F</v>
      </c>
      <c r="G207" s="60">
        <f>YEAR(Tableau1[[#This Row],[Date de Fin]])</f>
        <v>2019</v>
      </c>
      <c r="H207" s="70">
        <f>IF(Tableau1[[#This Row],[Date de Fin]]-Tableau1[[#This Row],[Date début]]=0,1,Tableau1[[#This Row],[Date de Fin]]-Tableau1[[#This Row],[Date début]]+1)</f>
        <v>1</v>
      </c>
      <c r="M207" s="54"/>
    </row>
    <row r="208" spans="2:13" x14ac:dyDescent="0.25">
      <c r="B208" s="67" t="s">
        <v>22</v>
      </c>
      <c r="C208" s="1" t="s">
        <v>71</v>
      </c>
      <c r="D208" s="75">
        <v>43824</v>
      </c>
      <c r="E208" s="75">
        <v>43824</v>
      </c>
      <c r="F208" s="66" t="str">
        <f>VLOOKUP(Tableau1[[#This Row],[Type]],Tableau4[],2,0)</f>
        <v>F</v>
      </c>
      <c r="G208" s="60">
        <f>YEAR(Tableau1[[#This Row],[Date de Fin]])</f>
        <v>2019</v>
      </c>
      <c r="H208" s="70">
        <f>IF(Tableau1[[#This Row],[Date de Fin]]-Tableau1[[#This Row],[Date début]]=0,1,Tableau1[[#This Row],[Date de Fin]]-Tableau1[[#This Row],[Date début]]+1)</f>
        <v>1</v>
      </c>
      <c r="M208" s="54"/>
    </row>
    <row r="209" spans="2:13" x14ac:dyDescent="0.25">
      <c r="B209" s="67" t="s">
        <v>22</v>
      </c>
      <c r="C209" s="1" t="s">
        <v>71</v>
      </c>
      <c r="D209" s="75">
        <v>43830</v>
      </c>
      <c r="E209" s="75">
        <v>43830</v>
      </c>
      <c r="F209" s="66" t="str">
        <f>VLOOKUP(Tableau1[[#This Row],[Type]],Tableau4[],2,0)</f>
        <v>F</v>
      </c>
      <c r="G209" s="60">
        <f>YEAR(Tableau1[[#This Row],[Date de Fin]])</f>
        <v>2019</v>
      </c>
      <c r="H209" s="70">
        <f>IF(Tableau1[[#This Row],[Date de Fin]]-Tableau1[[#This Row],[Date début]]=0,1,Tableau1[[#This Row],[Date de Fin]]-Tableau1[[#This Row],[Date début]]+1)</f>
        <v>1</v>
      </c>
      <c r="M209" s="54"/>
    </row>
    <row r="210" spans="2:13" x14ac:dyDescent="0.25">
      <c r="B210" s="67" t="s">
        <v>22</v>
      </c>
      <c r="C210" s="1" t="s">
        <v>9</v>
      </c>
      <c r="D210" s="75">
        <v>43070</v>
      </c>
      <c r="E210" s="75">
        <v>43094</v>
      </c>
      <c r="F210" s="66" t="str">
        <f>VLOOKUP(Tableau1[[#This Row],[Type]],Tableau4[],2,0)</f>
        <v>V</v>
      </c>
      <c r="G210" s="60">
        <f>YEAR(Tableau1[[#This Row],[Date de Fin]])</f>
        <v>2017</v>
      </c>
      <c r="H210" s="70">
        <f>IF(Tableau1[[#This Row],[Date de Fin]]-Tableau1[[#This Row],[Date début]]=0,1,Tableau1[[#This Row],[Date de Fin]]-Tableau1[[#This Row],[Date début]]+1)</f>
        <v>25</v>
      </c>
      <c r="M210" s="54"/>
    </row>
    <row r="211" spans="2:13" x14ac:dyDescent="0.25">
      <c r="B211" s="67" t="s">
        <v>22</v>
      </c>
      <c r="C211" s="1" t="s">
        <v>9</v>
      </c>
      <c r="D211" s="75">
        <v>43132</v>
      </c>
      <c r="E211" s="75">
        <v>43140</v>
      </c>
      <c r="F211" s="66" t="str">
        <f>VLOOKUP(Tableau1[[#This Row],[Type]],Tableau4[],2,0)</f>
        <v>V</v>
      </c>
      <c r="G211" s="60">
        <f>YEAR(Tableau1[[#This Row],[Date de Fin]])</f>
        <v>2018</v>
      </c>
      <c r="H211" s="70">
        <f>IF(Tableau1[[#This Row],[Date de Fin]]-Tableau1[[#This Row],[Date début]]=0,1,Tableau1[[#This Row],[Date de Fin]]-Tableau1[[#This Row],[Date début]]+1)</f>
        <v>9</v>
      </c>
      <c r="M211" s="54"/>
    </row>
    <row r="212" spans="2:13" x14ac:dyDescent="0.25">
      <c r="B212" s="67" t="s">
        <v>22</v>
      </c>
      <c r="C212" s="1" t="s">
        <v>9</v>
      </c>
      <c r="D212" s="75">
        <v>43252</v>
      </c>
      <c r="E212" s="75">
        <v>43252</v>
      </c>
      <c r="F212" s="66" t="str">
        <f>VLOOKUP(Tableau1[[#This Row],[Type]],Tableau4[],2,0)</f>
        <v>V</v>
      </c>
      <c r="G212" s="60">
        <f>YEAR(Tableau1[[#This Row],[Date de Fin]])</f>
        <v>2018</v>
      </c>
      <c r="H212" s="70">
        <f>IF(Tableau1[[#This Row],[Date de Fin]]-Tableau1[[#This Row],[Date début]]=0,1,Tableau1[[#This Row],[Date de Fin]]-Tableau1[[#This Row],[Date début]]+1)</f>
        <v>1</v>
      </c>
      <c r="M212" s="54"/>
    </row>
    <row r="213" spans="2:13" x14ac:dyDescent="0.25">
      <c r="B213" s="67" t="s">
        <v>22</v>
      </c>
      <c r="C213" s="1" t="s">
        <v>9</v>
      </c>
      <c r="D213" s="75">
        <v>43325</v>
      </c>
      <c r="E213" s="75">
        <v>43329</v>
      </c>
      <c r="F213" s="66" t="str">
        <f>VLOOKUP(Tableau1[[#This Row],[Type]],Tableau4[],2,0)</f>
        <v>V</v>
      </c>
      <c r="G213" s="60">
        <f>YEAR(Tableau1[[#This Row],[Date de Fin]])</f>
        <v>2018</v>
      </c>
      <c r="H213" s="70">
        <f>IF(Tableau1[[#This Row],[Date de Fin]]-Tableau1[[#This Row],[Date début]]=0,1,Tableau1[[#This Row],[Date de Fin]]-Tableau1[[#This Row],[Date début]]+1)</f>
        <v>5</v>
      </c>
      <c r="M213" s="54"/>
    </row>
    <row r="214" spans="2:13" x14ac:dyDescent="0.25">
      <c r="B214" s="67" t="s">
        <v>22</v>
      </c>
      <c r="C214" s="1" t="s">
        <v>9</v>
      </c>
      <c r="D214" s="75">
        <v>43332</v>
      </c>
      <c r="E214" s="75">
        <v>43334</v>
      </c>
      <c r="F214" s="66" t="str">
        <f>VLOOKUP(Tableau1[[#This Row],[Type]],Tableau4[],2,0)</f>
        <v>V</v>
      </c>
      <c r="G214" s="60">
        <f>YEAR(Tableau1[[#This Row],[Date de Fin]])</f>
        <v>2018</v>
      </c>
      <c r="H214" s="70">
        <f>IF(Tableau1[[#This Row],[Date de Fin]]-Tableau1[[#This Row],[Date début]]=0,1,Tableau1[[#This Row],[Date de Fin]]-Tableau1[[#This Row],[Date début]]+1)</f>
        <v>3</v>
      </c>
      <c r="M214" s="54"/>
    </row>
    <row r="215" spans="2:13" x14ac:dyDescent="0.25">
      <c r="B215" s="67" t="s">
        <v>22</v>
      </c>
      <c r="C215" s="1" t="s">
        <v>9</v>
      </c>
      <c r="D215" s="75">
        <v>43347</v>
      </c>
      <c r="E215" s="75">
        <v>43347</v>
      </c>
      <c r="F215" s="66" t="str">
        <f>VLOOKUP(Tableau1[[#This Row],[Type]],Tableau4[],2,0)</f>
        <v>V</v>
      </c>
      <c r="G215" s="60">
        <f>YEAR(Tableau1[[#This Row],[Date de Fin]])</f>
        <v>2018</v>
      </c>
      <c r="H215" s="70">
        <f>IF(Tableau1[[#This Row],[Date de Fin]]-Tableau1[[#This Row],[Date début]]=0,1,Tableau1[[#This Row],[Date de Fin]]-Tableau1[[#This Row],[Date début]]+1)</f>
        <v>1</v>
      </c>
      <c r="M215" s="54"/>
    </row>
    <row r="216" spans="2:13" x14ac:dyDescent="0.25">
      <c r="B216" s="67" t="s">
        <v>10</v>
      </c>
      <c r="C216" s="1" t="s">
        <v>71</v>
      </c>
      <c r="D216" s="75">
        <v>43313</v>
      </c>
      <c r="E216" s="75">
        <v>43313</v>
      </c>
      <c r="F216" s="66" t="str">
        <f>VLOOKUP(Tableau1[[#This Row],[Type]],Tableau4[],2,0)</f>
        <v>F</v>
      </c>
      <c r="G216" s="60">
        <f>YEAR(Tableau1[[#This Row],[Date de Fin]])</f>
        <v>2018</v>
      </c>
      <c r="H216" s="70">
        <f>IF(Tableau1[[#This Row],[Date de Fin]]-Tableau1[[#This Row],[Date début]]=0,1,Tableau1[[#This Row],[Date de Fin]]-Tableau1[[#This Row],[Date début]]+1)</f>
        <v>1</v>
      </c>
      <c r="M216" s="54"/>
    </row>
    <row r="217" spans="2:13" x14ac:dyDescent="0.25">
      <c r="B217" s="67" t="s">
        <v>10</v>
      </c>
      <c r="C217" s="1" t="s">
        <v>71</v>
      </c>
      <c r="D217" s="75">
        <v>43349</v>
      </c>
      <c r="E217" s="75">
        <v>43349</v>
      </c>
      <c r="F217" s="66" t="str">
        <f>VLOOKUP(Tableau1[[#This Row],[Type]],Tableau4[],2,0)</f>
        <v>F</v>
      </c>
      <c r="G217" s="60">
        <f>YEAR(Tableau1[[#This Row],[Date de Fin]])</f>
        <v>2018</v>
      </c>
      <c r="H217" s="70">
        <f>IF(Tableau1[[#This Row],[Date de Fin]]-Tableau1[[#This Row],[Date début]]=0,1,Tableau1[[#This Row],[Date de Fin]]-Tableau1[[#This Row],[Date début]]+1)</f>
        <v>1</v>
      </c>
      <c r="M217" s="54"/>
    </row>
    <row r="218" spans="2:13" x14ac:dyDescent="0.25">
      <c r="B218" s="67" t="s">
        <v>10</v>
      </c>
      <c r="C218" s="1" t="s">
        <v>62</v>
      </c>
      <c r="D218" s="75">
        <v>43847</v>
      </c>
      <c r="E218" s="75">
        <v>43847</v>
      </c>
      <c r="F218" s="66" t="str">
        <f>VLOOKUP(Tableau1[[#This Row],[Type]],Tableau4[],2,0)</f>
        <v>RF-1</v>
      </c>
      <c r="G218" s="60">
        <f>YEAR(Tableau1[[#This Row],[Date de Fin]])</f>
        <v>2020</v>
      </c>
      <c r="H218" s="70">
        <f>IF(Tableau1[[#This Row],[Date de Fin]]-Tableau1[[#This Row],[Date début]]=0,1,Tableau1[[#This Row],[Date de Fin]]-Tableau1[[#This Row],[Date début]]+1)</f>
        <v>1</v>
      </c>
      <c r="M218" s="54"/>
    </row>
    <row r="219" spans="2:13" x14ac:dyDescent="0.25">
      <c r="B219" s="67" t="s">
        <v>10</v>
      </c>
      <c r="C219" s="1" t="s">
        <v>71</v>
      </c>
      <c r="D219" s="75">
        <v>43465</v>
      </c>
      <c r="E219" s="75">
        <v>43465</v>
      </c>
      <c r="F219" s="66" t="str">
        <f>VLOOKUP(Tableau1[[#This Row],[Type]],Tableau4[],2,0)</f>
        <v>F</v>
      </c>
      <c r="G219" s="60">
        <f>YEAR(Tableau1[[#This Row],[Date de Fin]])</f>
        <v>2018</v>
      </c>
      <c r="H219" s="70">
        <f>IF(Tableau1[[#This Row],[Date de Fin]]-Tableau1[[#This Row],[Date début]]=0,1,Tableau1[[#This Row],[Date de Fin]]-Tableau1[[#This Row],[Date début]]+1)</f>
        <v>1</v>
      </c>
      <c r="M219" s="54"/>
    </row>
    <row r="220" spans="2:13" x14ac:dyDescent="0.25">
      <c r="B220" s="67" t="s">
        <v>10</v>
      </c>
      <c r="C220" s="1" t="s">
        <v>71</v>
      </c>
      <c r="D220" s="75">
        <v>43466</v>
      </c>
      <c r="E220" s="75">
        <v>43466</v>
      </c>
      <c r="F220" s="66" t="str">
        <f>VLOOKUP(Tableau1[[#This Row],[Type]],Tableau4[],2,0)</f>
        <v>F</v>
      </c>
      <c r="G220" s="60">
        <f>YEAR(Tableau1[[#This Row],[Date de Fin]])</f>
        <v>2019</v>
      </c>
      <c r="H220" s="70">
        <f>IF(Tableau1[[#This Row],[Date de Fin]]-Tableau1[[#This Row],[Date début]]=0,1,Tableau1[[#This Row],[Date de Fin]]-Tableau1[[#This Row],[Date début]]+1)</f>
        <v>1</v>
      </c>
      <c r="M220" s="54"/>
    </row>
    <row r="221" spans="2:13" x14ac:dyDescent="0.25">
      <c r="B221" s="67" t="s">
        <v>10</v>
      </c>
      <c r="C221" s="1" t="s">
        <v>71</v>
      </c>
      <c r="D221" s="75">
        <v>43574</v>
      </c>
      <c r="E221" s="75">
        <v>43574</v>
      </c>
      <c r="F221" s="66" t="str">
        <f>VLOOKUP(Tableau1[[#This Row],[Type]],Tableau4[],2,0)</f>
        <v>F</v>
      </c>
      <c r="G221" s="60">
        <f>YEAR(Tableau1[[#This Row],[Date de Fin]])</f>
        <v>2019</v>
      </c>
      <c r="H221" s="70">
        <f>IF(Tableau1[[#This Row],[Date de Fin]]-Tableau1[[#This Row],[Date début]]=0,1,Tableau1[[#This Row],[Date de Fin]]-Tableau1[[#This Row],[Date début]]+1)</f>
        <v>1</v>
      </c>
      <c r="M221" s="54"/>
    </row>
    <row r="222" spans="2:13" x14ac:dyDescent="0.25">
      <c r="B222" s="67" t="s">
        <v>10</v>
      </c>
      <c r="C222" s="1" t="s">
        <v>71</v>
      </c>
      <c r="D222" s="75">
        <v>43577</v>
      </c>
      <c r="E222" s="75">
        <v>43577</v>
      </c>
      <c r="F222" s="66" t="str">
        <f>VLOOKUP(Tableau1[[#This Row],[Type]],Tableau4[],2,0)</f>
        <v>F</v>
      </c>
      <c r="G222" s="60">
        <f>YEAR(Tableau1[[#This Row],[Date de Fin]])</f>
        <v>2019</v>
      </c>
      <c r="H222" s="70">
        <f>IF(Tableau1[[#This Row],[Date de Fin]]-Tableau1[[#This Row],[Date début]]=0,1,Tableau1[[#This Row],[Date de Fin]]-Tableau1[[#This Row],[Date début]]+1)</f>
        <v>1</v>
      </c>
      <c r="M222" s="54"/>
    </row>
    <row r="223" spans="2:13" x14ac:dyDescent="0.25">
      <c r="B223" s="67" t="s">
        <v>10</v>
      </c>
      <c r="C223" s="1" t="s">
        <v>71</v>
      </c>
      <c r="D223" s="75">
        <v>43615</v>
      </c>
      <c r="E223" s="75">
        <v>43615</v>
      </c>
      <c r="F223" s="66" t="str">
        <f>VLOOKUP(Tableau1[[#This Row],[Type]],Tableau4[],2,0)</f>
        <v>F</v>
      </c>
      <c r="G223" s="60">
        <f>YEAR(Tableau1[[#This Row],[Date de Fin]])</f>
        <v>2019</v>
      </c>
      <c r="H223" s="70">
        <f>IF(Tableau1[[#This Row],[Date de Fin]]-Tableau1[[#This Row],[Date début]]=0,1,Tableau1[[#This Row],[Date de Fin]]-Tableau1[[#This Row],[Date début]]+1)</f>
        <v>1</v>
      </c>
      <c r="M223" s="54"/>
    </row>
    <row r="224" spans="2:13" x14ac:dyDescent="0.25">
      <c r="B224" s="67" t="s">
        <v>10</v>
      </c>
      <c r="C224" s="1" t="s">
        <v>71</v>
      </c>
      <c r="D224" s="75">
        <v>43626</v>
      </c>
      <c r="E224" s="75">
        <v>43626</v>
      </c>
      <c r="F224" s="66" t="str">
        <f>VLOOKUP(Tableau1[[#This Row],[Type]],Tableau4[],2,0)</f>
        <v>F</v>
      </c>
      <c r="G224" s="60">
        <f>YEAR(Tableau1[[#This Row],[Date de Fin]])</f>
        <v>2019</v>
      </c>
      <c r="H224" s="70">
        <f>IF(Tableau1[[#This Row],[Date de Fin]]-Tableau1[[#This Row],[Date début]]=0,1,Tableau1[[#This Row],[Date de Fin]]-Tableau1[[#This Row],[Date début]]+1)</f>
        <v>1</v>
      </c>
      <c r="M224" s="54"/>
    </row>
    <row r="225" spans="2:13" x14ac:dyDescent="0.25">
      <c r="B225" s="67" t="s">
        <v>10</v>
      </c>
      <c r="C225" s="1" t="s">
        <v>71</v>
      </c>
      <c r="D225" s="75">
        <v>43678</v>
      </c>
      <c r="E225" s="75">
        <v>43678</v>
      </c>
      <c r="F225" s="66" t="str">
        <f>VLOOKUP(Tableau1[[#This Row],[Type]],Tableau4[],2,0)</f>
        <v>F</v>
      </c>
      <c r="G225" s="60">
        <f>YEAR(Tableau1[[#This Row],[Date de Fin]])</f>
        <v>2019</v>
      </c>
      <c r="H225" s="70">
        <f>IF(Tableau1[[#This Row],[Date de Fin]]-Tableau1[[#This Row],[Date début]]=0,1,Tableau1[[#This Row],[Date de Fin]]-Tableau1[[#This Row],[Date début]]+1)</f>
        <v>1</v>
      </c>
      <c r="M225" s="54"/>
    </row>
    <row r="226" spans="2:13" x14ac:dyDescent="0.25">
      <c r="B226" s="67" t="s">
        <v>10</v>
      </c>
      <c r="C226" s="1" t="s">
        <v>71</v>
      </c>
      <c r="D226" s="75">
        <v>43713</v>
      </c>
      <c r="E226" s="75">
        <v>43713</v>
      </c>
      <c r="F226" s="66" t="str">
        <f>VLOOKUP(Tableau1[[#This Row],[Type]],Tableau4[],2,0)</f>
        <v>F</v>
      </c>
      <c r="G226" s="60">
        <f>YEAR(Tableau1[[#This Row],[Date de Fin]])</f>
        <v>2019</v>
      </c>
      <c r="H226" s="70">
        <f>IF(Tableau1[[#This Row],[Date de Fin]]-Tableau1[[#This Row],[Date début]]=0,1,Tableau1[[#This Row],[Date de Fin]]-Tableau1[[#This Row],[Date début]]+1)</f>
        <v>1</v>
      </c>
      <c r="M226" s="54"/>
    </row>
    <row r="227" spans="2:13" x14ac:dyDescent="0.25">
      <c r="B227" s="67" t="s">
        <v>10</v>
      </c>
      <c r="C227" s="1" t="s">
        <v>71</v>
      </c>
      <c r="D227" s="75">
        <v>43830</v>
      </c>
      <c r="E227" s="75">
        <v>43830</v>
      </c>
      <c r="F227" s="66" t="str">
        <f>VLOOKUP(Tableau1[[#This Row],[Type]],Tableau4[],2,0)</f>
        <v>F</v>
      </c>
      <c r="G227" s="60">
        <f>YEAR(Tableau1[[#This Row],[Date de Fin]])</f>
        <v>2019</v>
      </c>
      <c r="H227" s="70">
        <f>IF(Tableau1[[#This Row],[Date de Fin]]-Tableau1[[#This Row],[Date début]]=0,1,Tableau1[[#This Row],[Date de Fin]]-Tableau1[[#This Row],[Date début]]+1)</f>
        <v>1</v>
      </c>
      <c r="M227" s="54"/>
    </row>
    <row r="228" spans="2:13" x14ac:dyDescent="0.25">
      <c r="B228" s="67" t="s">
        <v>10</v>
      </c>
      <c r="C228" s="1" t="s">
        <v>71</v>
      </c>
      <c r="D228" s="75">
        <v>43831</v>
      </c>
      <c r="E228" s="75">
        <v>43831</v>
      </c>
      <c r="F228" s="66" t="str">
        <f>VLOOKUP(Tableau1[[#This Row],[Type]],Tableau4[],2,0)</f>
        <v>F</v>
      </c>
      <c r="G228" s="60">
        <f>YEAR(Tableau1[[#This Row],[Date de Fin]])</f>
        <v>2020</v>
      </c>
      <c r="H228" s="70">
        <f>IF(Tableau1[[#This Row],[Date de Fin]]-Tableau1[[#This Row],[Date début]]=0,1,Tableau1[[#This Row],[Date de Fin]]-Tableau1[[#This Row],[Date début]]+1)</f>
        <v>1</v>
      </c>
      <c r="M228" s="54"/>
    </row>
    <row r="229" spans="2:13" x14ac:dyDescent="0.25">
      <c r="B229" s="67" t="s">
        <v>10</v>
      </c>
      <c r="C229" s="1" t="s">
        <v>9</v>
      </c>
      <c r="D229" s="75">
        <v>43634</v>
      </c>
      <c r="E229" s="75">
        <v>43637</v>
      </c>
      <c r="F229" s="66" t="str">
        <f>VLOOKUP(Tableau1[[#This Row],[Type]],Tableau4[],2,0)</f>
        <v>V</v>
      </c>
      <c r="G229" s="60">
        <f>YEAR(Tableau1[[#This Row],[Date de Fin]])</f>
        <v>2019</v>
      </c>
      <c r="H229" s="70">
        <f>IF(Tableau1[[#This Row],[Date de Fin]]-Tableau1[[#This Row],[Date début]]=0,1,Tableau1[[#This Row],[Date de Fin]]-Tableau1[[#This Row],[Date début]]+1)</f>
        <v>4</v>
      </c>
      <c r="M229" s="54"/>
    </row>
    <row r="230" spans="2:13" x14ac:dyDescent="0.25">
      <c r="B230" s="67" t="s">
        <v>10</v>
      </c>
      <c r="C230" s="1" t="s">
        <v>9</v>
      </c>
      <c r="D230" s="75">
        <v>43640</v>
      </c>
      <c r="E230" s="75">
        <v>43644</v>
      </c>
      <c r="F230" s="66" t="str">
        <f>VLOOKUP(Tableau1[[#This Row],[Type]],Tableau4[],2,0)</f>
        <v>V</v>
      </c>
      <c r="G230" s="60">
        <f>YEAR(Tableau1[[#This Row],[Date de Fin]])</f>
        <v>2019</v>
      </c>
      <c r="H230" s="70">
        <f>IF(Tableau1[[#This Row],[Date de Fin]]-Tableau1[[#This Row],[Date début]]=0,1,Tableau1[[#This Row],[Date de Fin]]-Tableau1[[#This Row],[Date début]]+1)</f>
        <v>5</v>
      </c>
      <c r="M230" s="54"/>
    </row>
    <row r="231" spans="2:13" x14ac:dyDescent="0.25">
      <c r="B231" s="67" t="s">
        <v>24</v>
      </c>
      <c r="C231" s="1" t="s">
        <v>71</v>
      </c>
      <c r="D231" s="75">
        <v>43678</v>
      </c>
      <c r="E231" s="75">
        <v>43678</v>
      </c>
      <c r="F231" s="66" t="str">
        <f>VLOOKUP(Tableau1[[#This Row],[Type]],Tableau4[],2,0)</f>
        <v>F</v>
      </c>
      <c r="G231" s="60">
        <f>YEAR(Tableau1[[#This Row],[Date de Fin]])</f>
        <v>2019</v>
      </c>
      <c r="H231" s="70">
        <f>IF(Tableau1[[#This Row],[Date de Fin]]-Tableau1[[#This Row],[Date début]]=0,1,Tableau1[[#This Row],[Date de Fin]]-Tableau1[[#This Row],[Date début]]+1)</f>
        <v>1</v>
      </c>
      <c r="M231" s="54"/>
    </row>
    <row r="232" spans="2:13" x14ac:dyDescent="0.25">
      <c r="B232" s="67" t="s">
        <v>24</v>
      </c>
      <c r="C232" s="1" t="s">
        <v>71</v>
      </c>
      <c r="D232" s="75">
        <v>43713</v>
      </c>
      <c r="E232" s="75">
        <v>43713</v>
      </c>
      <c r="F232" s="66" t="str">
        <f>VLOOKUP(Tableau1[[#This Row],[Type]],Tableau4[],2,0)</f>
        <v>F</v>
      </c>
      <c r="G232" s="60">
        <f>YEAR(Tableau1[[#This Row],[Date de Fin]])</f>
        <v>2019</v>
      </c>
      <c r="H232" s="70">
        <f>IF(Tableau1[[#This Row],[Date de Fin]]-Tableau1[[#This Row],[Date début]]=0,1,Tableau1[[#This Row],[Date de Fin]]-Tableau1[[#This Row],[Date début]]+1)</f>
        <v>1</v>
      </c>
      <c r="M232" s="54"/>
    </row>
    <row r="233" spans="2:13" x14ac:dyDescent="0.25">
      <c r="B233" s="67" t="s">
        <v>24</v>
      </c>
      <c r="C233" s="1" t="s">
        <v>71</v>
      </c>
      <c r="D233" s="75">
        <v>43824</v>
      </c>
      <c r="E233" s="75">
        <v>43824</v>
      </c>
      <c r="F233" s="66" t="str">
        <f>VLOOKUP(Tableau1[[#This Row],[Type]],Tableau4[],2,0)</f>
        <v>F</v>
      </c>
      <c r="G233" s="60">
        <f>YEAR(Tableau1[[#This Row],[Date de Fin]])</f>
        <v>2019</v>
      </c>
      <c r="H233" s="70">
        <f>IF(Tableau1[[#This Row],[Date de Fin]]-Tableau1[[#This Row],[Date début]]=0,1,Tableau1[[#This Row],[Date de Fin]]-Tableau1[[#This Row],[Date début]]+1)</f>
        <v>1</v>
      </c>
      <c r="M233" s="54"/>
    </row>
    <row r="234" spans="2:13" x14ac:dyDescent="0.25">
      <c r="M234" s="54"/>
    </row>
    <row r="235" spans="2:13" x14ac:dyDescent="0.25">
      <c r="M235" s="54"/>
    </row>
    <row r="236" spans="2:13" x14ac:dyDescent="0.25">
      <c r="M236" s="54"/>
    </row>
    <row r="237" spans="2:13" x14ac:dyDescent="0.25">
      <c r="M237" s="54"/>
    </row>
    <row r="238" spans="2:13" x14ac:dyDescent="0.25">
      <c r="M238" s="54"/>
    </row>
    <row r="239" spans="2:13" x14ac:dyDescent="0.25">
      <c r="M239" s="54"/>
    </row>
    <row r="240" spans="2:13" x14ac:dyDescent="0.25">
      <c r="M240" s="54"/>
    </row>
    <row r="241" spans="2:13" x14ac:dyDescent="0.25">
      <c r="M241" s="54"/>
    </row>
    <row r="242" spans="2:13" x14ac:dyDescent="0.25">
      <c r="M242" s="54"/>
    </row>
    <row r="243" spans="2:13" x14ac:dyDescent="0.25">
      <c r="M243" s="54"/>
    </row>
    <row r="244" spans="2:13" x14ac:dyDescent="0.25">
      <c r="M244" s="54"/>
    </row>
    <row r="245" spans="2:13" x14ac:dyDescent="0.25">
      <c r="M245" s="54"/>
    </row>
    <row r="246" spans="2:13" x14ac:dyDescent="0.25">
      <c r="M246" s="54"/>
    </row>
    <row r="247" spans="2:13" x14ac:dyDescent="0.25">
      <c r="M247" s="54"/>
    </row>
    <row r="248" spans="2:13" x14ac:dyDescent="0.25">
      <c r="M248" s="54"/>
    </row>
    <row r="249" spans="2:13" x14ac:dyDescent="0.25">
      <c r="M249" s="54"/>
    </row>
    <row r="250" spans="2:13" x14ac:dyDescent="0.25">
      <c r="M250" s="54"/>
    </row>
    <row r="251" spans="2:13" x14ac:dyDescent="0.25">
      <c r="M251" s="54"/>
    </row>
    <row r="252" spans="2:13" x14ac:dyDescent="0.25">
      <c r="B252" s="5"/>
      <c r="C252" s="5"/>
      <c r="D252" s="59"/>
      <c r="E252" s="59"/>
      <c r="F252" s="59"/>
      <c r="G252" s="59"/>
      <c r="M252" s="54"/>
    </row>
    <row r="253" spans="2:13" x14ac:dyDescent="0.25">
      <c r="B253" s="5"/>
      <c r="C253" s="5"/>
      <c r="D253" s="59"/>
      <c r="E253" s="59"/>
      <c r="F253" s="59"/>
      <c r="G253" s="59"/>
      <c r="M253" s="54"/>
    </row>
    <row r="254" spans="2:13" x14ac:dyDescent="0.25">
      <c r="B254" s="5"/>
      <c r="C254" s="5"/>
      <c r="D254" s="59"/>
      <c r="E254" s="59"/>
      <c r="F254" s="59"/>
      <c r="G254" s="59"/>
      <c r="M254" s="54"/>
    </row>
    <row r="255" spans="2:13" x14ac:dyDescent="0.25">
      <c r="B255" s="5"/>
      <c r="C255" s="5"/>
      <c r="D255" s="59"/>
      <c r="E255" s="59"/>
      <c r="F255" s="59"/>
      <c r="G255" s="59"/>
      <c r="M255" s="54"/>
    </row>
    <row r="256" spans="2:13" x14ac:dyDescent="0.25">
      <c r="B256" s="5"/>
      <c r="C256" s="5"/>
      <c r="D256" s="59"/>
      <c r="E256" s="59"/>
      <c r="F256" s="59"/>
      <c r="G256" s="59"/>
      <c r="M256" s="54"/>
    </row>
    <row r="257" spans="2:13" x14ac:dyDescent="0.25">
      <c r="B257" s="5"/>
      <c r="C257" s="5"/>
      <c r="D257" s="59"/>
      <c r="E257" s="59"/>
      <c r="F257" s="59"/>
      <c r="G257" s="59"/>
      <c r="M257" s="54"/>
    </row>
    <row r="258" spans="2:13" x14ac:dyDescent="0.25">
      <c r="B258" s="5"/>
      <c r="C258" s="5"/>
      <c r="D258" s="59"/>
      <c r="E258" s="59"/>
      <c r="F258" s="59"/>
      <c r="G258" s="59"/>
      <c r="M258" s="54"/>
    </row>
    <row r="259" spans="2:13" x14ac:dyDescent="0.25">
      <c r="B259" s="5"/>
      <c r="C259" s="5"/>
      <c r="D259" s="59"/>
      <c r="E259" s="59"/>
      <c r="F259" s="59"/>
      <c r="G259" s="59"/>
      <c r="M259" s="54"/>
    </row>
    <row r="260" spans="2:13" x14ac:dyDescent="0.25">
      <c r="B260" s="5"/>
      <c r="C260" s="5"/>
      <c r="D260" s="59"/>
      <c r="E260" s="59"/>
      <c r="F260" s="59"/>
      <c r="G260" s="59"/>
      <c r="M260" s="54"/>
    </row>
    <row r="261" spans="2:13" x14ac:dyDescent="0.25">
      <c r="B261" s="5"/>
      <c r="C261" s="5"/>
      <c r="D261" s="59"/>
      <c r="E261" s="59"/>
      <c r="F261" s="59"/>
      <c r="G261" s="59"/>
      <c r="M261" s="54"/>
    </row>
    <row r="262" spans="2:13" x14ac:dyDescent="0.25">
      <c r="B262" s="5"/>
      <c r="C262" s="5"/>
      <c r="D262" s="59"/>
      <c r="E262" s="59"/>
      <c r="F262" s="59"/>
      <c r="G262" s="59"/>
      <c r="M262" s="54"/>
    </row>
    <row r="263" spans="2:13" x14ac:dyDescent="0.25">
      <c r="B263" s="5"/>
      <c r="C263" s="5"/>
      <c r="D263" s="59"/>
      <c r="E263" s="59"/>
      <c r="F263" s="59"/>
      <c r="G263" s="59"/>
      <c r="M263" s="54"/>
    </row>
    <row r="264" spans="2:13" x14ac:dyDescent="0.25">
      <c r="B264" s="5"/>
      <c r="C264" s="5"/>
      <c r="D264" s="59"/>
      <c r="E264" s="59"/>
      <c r="F264" s="59"/>
      <c r="G264" s="59"/>
      <c r="M264" s="54"/>
    </row>
    <row r="265" spans="2:13" x14ac:dyDescent="0.25">
      <c r="B265" s="5"/>
      <c r="C265" s="5"/>
      <c r="D265" s="59"/>
      <c r="E265" s="59"/>
      <c r="F265" s="59"/>
      <c r="G265" s="59"/>
      <c r="M265" s="54"/>
    </row>
    <row r="266" spans="2:13" x14ac:dyDescent="0.25">
      <c r="B266" s="5"/>
      <c r="C266" s="5"/>
      <c r="D266" s="59"/>
      <c r="E266" s="59"/>
      <c r="F266" s="59"/>
      <c r="G266" s="59"/>
      <c r="M266" s="54"/>
    </row>
    <row r="267" spans="2:13" x14ac:dyDescent="0.25">
      <c r="B267" s="5"/>
      <c r="C267" s="5"/>
      <c r="D267" s="59"/>
      <c r="E267" s="59"/>
      <c r="F267" s="59"/>
      <c r="G267" s="59"/>
      <c r="M267" s="54"/>
    </row>
    <row r="268" spans="2:13" x14ac:dyDescent="0.25">
      <c r="B268" s="5"/>
      <c r="C268" s="5"/>
      <c r="D268" s="59"/>
      <c r="E268" s="59"/>
      <c r="F268" s="59"/>
      <c r="G268" s="59"/>
      <c r="M268" s="54"/>
    </row>
    <row r="269" spans="2:13" x14ac:dyDescent="0.25">
      <c r="B269" s="5"/>
      <c r="C269" s="5"/>
      <c r="D269" s="59"/>
      <c r="E269" s="59"/>
      <c r="F269" s="59"/>
      <c r="G269" s="59"/>
      <c r="M269" s="54"/>
    </row>
    <row r="270" spans="2:13" x14ac:dyDescent="0.25">
      <c r="B270" s="5"/>
      <c r="C270" s="5"/>
      <c r="D270" s="59"/>
      <c r="E270" s="59"/>
      <c r="F270" s="59"/>
      <c r="G270" s="59"/>
      <c r="M270" s="54"/>
    </row>
    <row r="271" spans="2:13" x14ac:dyDescent="0.25">
      <c r="B271" s="5"/>
      <c r="C271" s="5"/>
      <c r="D271" s="59"/>
      <c r="E271" s="59"/>
      <c r="F271" s="59"/>
      <c r="G271" s="59"/>
      <c r="M271" s="54"/>
    </row>
    <row r="272" spans="2:13" x14ac:dyDescent="0.25">
      <c r="B272" s="5"/>
      <c r="C272" s="5"/>
      <c r="D272" s="59"/>
      <c r="E272" s="59"/>
      <c r="F272" s="59"/>
      <c r="G272" s="59"/>
      <c r="M272" s="54"/>
    </row>
    <row r="273" spans="2:13" x14ac:dyDescent="0.25">
      <c r="B273" s="5"/>
      <c r="C273" s="5"/>
      <c r="D273" s="59"/>
      <c r="E273" s="59"/>
      <c r="F273" s="59"/>
      <c r="G273" s="59"/>
      <c r="M273" s="54"/>
    </row>
    <row r="274" spans="2:13" x14ac:dyDescent="0.25">
      <c r="B274" s="5"/>
      <c r="C274" s="5"/>
      <c r="D274" s="59"/>
      <c r="E274" s="59"/>
      <c r="F274" s="59"/>
      <c r="G274" s="59"/>
      <c r="M274" s="54"/>
    </row>
    <row r="275" spans="2:13" x14ac:dyDescent="0.25">
      <c r="B275" s="5"/>
      <c r="C275" s="5"/>
      <c r="D275" s="59"/>
      <c r="E275" s="59"/>
      <c r="F275" s="59"/>
      <c r="G275" s="59"/>
      <c r="M275" s="54"/>
    </row>
    <row r="276" spans="2:13" x14ac:dyDescent="0.25">
      <c r="B276" s="5"/>
      <c r="C276" s="5"/>
      <c r="D276" s="59"/>
      <c r="E276" s="59"/>
      <c r="F276" s="59"/>
      <c r="G276" s="59"/>
      <c r="M276" s="54"/>
    </row>
    <row r="277" spans="2:13" x14ac:dyDescent="0.25">
      <c r="B277" s="5"/>
      <c r="C277" s="5"/>
      <c r="D277" s="59"/>
      <c r="E277" s="59"/>
      <c r="F277" s="59"/>
      <c r="G277" s="59"/>
      <c r="M277" s="54"/>
    </row>
    <row r="278" spans="2:13" x14ac:dyDescent="0.25">
      <c r="B278" s="5"/>
      <c r="C278" s="5"/>
      <c r="D278" s="59"/>
      <c r="E278" s="59"/>
      <c r="F278" s="59"/>
      <c r="G278" s="59"/>
      <c r="M278" s="54"/>
    </row>
    <row r="279" spans="2:13" x14ac:dyDescent="0.25">
      <c r="B279" s="5"/>
      <c r="C279" s="5"/>
      <c r="D279" s="59"/>
      <c r="E279" s="59"/>
      <c r="F279" s="59"/>
      <c r="G279" s="59"/>
      <c r="M279" s="54"/>
    </row>
    <row r="280" spans="2:13" x14ac:dyDescent="0.25">
      <c r="B280" s="5"/>
      <c r="C280" s="5"/>
      <c r="D280" s="59"/>
      <c r="E280" s="59"/>
      <c r="F280" s="59"/>
      <c r="G280" s="59"/>
      <c r="M280" s="54"/>
    </row>
    <row r="281" spans="2:13" x14ac:dyDescent="0.25">
      <c r="B281" s="5"/>
      <c r="C281" s="5"/>
      <c r="D281" s="59"/>
      <c r="E281" s="59"/>
      <c r="F281" s="59"/>
      <c r="G281" s="59"/>
      <c r="M281" s="54"/>
    </row>
    <row r="282" spans="2:13" x14ac:dyDescent="0.25">
      <c r="B282" s="5"/>
      <c r="C282" s="5"/>
      <c r="D282" s="59"/>
      <c r="E282" s="59"/>
      <c r="F282" s="59"/>
      <c r="G282" s="59"/>
      <c r="M282" s="54"/>
    </row>
    <row r="283" spans="2:13" x14ac:dyDescent="0.25">
      <c r="B283" s="5"/>
      <c r="C283" s="5"/>
      <c r="D283" s="59"/>
      <c r="E283" s="59"/>
      <c r="F283" s="59"/>
      <c r="G283" s="59"/>
      <c r="M283" s="54"/>
    </row>
    <row r="284" spans="2:13" x14ac:dyDescent="0.25">
      <c r="B284" s="5"/>
      <c r="C284" s="5"/>
      <c r="D284" s="59"/>
      <c r="E284" s="59"/>
      <c r="F284" s="59"/>
      <c r="G284" s="59"/>
      <c r="M284" s="54"/>
    </row>
    <row r="285" spans="2:13" x14ac:dyDescent="0.25">
      <c r="B285" s="5"/>
      <c r="C285" s="5"/>
      <c r="D285" s="59"/>
      <c r="E285" s="59"/>
      <c r="F285" s="59"/>
      <c r="G285" s="59"/>
      <c r="M285" s="54"/>
    </row>
    <row r="286" spans="2:13" x14ac:dyDescent="0.25">
      <c r="B286" s="5"/>
      <c r="C286" s="5"/>
      <c r="D286" s="59"/>
      <c r="E286" s="59"/>
      <c r="F286" s="59"/>
      <c r="G286" s="59"/>
      <c r="M286" s="54"/>
    </row>
    <row r="287" spans="2:13" x14ac:dyDescent="0.25">
      <c r="B287" s="5"/>
      <c r="C287" s="5"/>
      <c r="D287" s="59"/>
      <c r="E287" s="59"/>
      <c r="F287" s="59"/>
      <c r="G287" s="59"/>
      <c r="M287" s="54"/>
    </row>
    <row r="288" spans="2:13" x14ac:dyDescent="0.25">
      <c r="B288" s="5"/>
      <c r="C288" s="5"/>
      <c r="D288" s="59"/>
      <c r="E288" s="59"/>
      <c r="F288" s="59"/>
      <c r="G288" s="59"/>
      <c r="M288" s="54"/>
    </row>
    <row r="289" spans="2:13" x14ac:dyDescent="0.25">
      <c r="B289" s="5"/>
      <c r="C289" s="5"/>
      <c r="D289" s="59"/>
      <c r="E289" s="59"/>
      <c r="F289" s="59"/>
      <c r="G289" s="59"/>
      <c r="M289" s="54"/>
    </row>
    <row r="290" spans="2:13" x14ac:dyDescent="0.25">
      <c r="B290" s="5"/>
      <c r="C290" s="5"/>
      <c r="D290" s="59"/>
      <c r="E290" s="59"/>
      <c r="F290" s="59"/>
      <c r="G290" s="59"/>
      <c r="M290" s="54"/>
    </row>
    <row r="291" spans="2:13" x14ac:dyDescent="0.25">
      <c r="B291" s="5"/>
      <c r="C291" s="5"/>
      <c r="D291" s="59"/>
      <c r="E291" s="59"/>
      <c r="F291" s="59"/>
      <c r="G291" s="59"/>
      <c r="M291" s="54"/>
    </row>
    <row r="292" spans="2:13" x14ac:dyDescent="0.25">
      <c r="B292" s="5"/>
      <c r="C292" s="5"/>
      <c r="D292" s="59"/>
      <c r="E292" s="59"/>
      <c r="F292" s="59"/>
      <c r="G292" s="59"/>
      <c r="M292" s="54"/>
    </row>
    <row r="293" spans="2:13" x14ac:dyDescent="0.25">
      <c r="B293" s="5"/>
      <c r="C293" s="5"/>
      <c r="D293" s="59"/>
      <c r="E293" s="59"/>
      <c r="F293" s="59"/>
      <c r="G293" s="59"/>
      <c r="M293" s="54"/>
    </row>
    <row r="294" spans="2:13" x14ac:dyDescent="0.25">
      <c r="B294" s="5"/>
      <c r="C294" s="5"/>
      <c r="D294" s="59"/>
      <c r="E294" s="59"/>
      <c r="F294" s="59"/>
      <c r="G294" s="59"/>
      <c r="M294" s="54"/>
    </row>
    <row r="295" spans="2:13" x14ac:dyDescent="0.25">
      <c r="B295" s="5"/>
      <c r="C295" s="5"/>
      <c r="D295" s="59"/>
      <c r="E295" s="59"/>
      <c r="F295" s="59"/>
      <c r="G295" s="59"/>
      <c r="M295" s="54"/>
    </row>
    <row r="296" spans="2:13" x14ac:dyDescent="0.25">
      <c r="B296" s="5"/>
      <c r="C296" s="5"/>
      <c r="D296" s="59"/>
      <c r="E296" s="59"/>
      <c r="F296" s="59"/>
      <c r="G296" s="59"/>
      <c r="M296" s="54"/>
    </row>
    <row r="297" spans="2:13" x14ac:dyDescent="0.25">
      <c r="B297" s="5"/>
      <c r="C297" s="5"/>
      <c r="D297" s="59"/>
      <c r="E297" s="59"/>
      <c r="F297" s="59"/>
      <c r="G297" s="59"/>
      <c r="M297" s="54"/>
    </row>
    <row r="298" spans="2:13" x14ac:dyDescent="0.25">
      <c r="B298" s="5"/>
      <c r="C298" s="5"/>
      <c r="D298" s="59"/>
      <c r="E298" s="59"/>
      <c r="F298" s="59"/>
      <c r="G298" s="59"/>
      <c r="M298" s="54"/>
    </row>
    <row r="299" spans="2:13" x14ac:dyDescent="0.25">
      <c r="B299" s="5"/>
      <c r="C299" s="5"/>
      <c r="D299" s="59"/>
      <c r="E299" s="59"/>
      <c r="F299" s="59"/>
      <c r="G299" s="59"/>
      <c r="M299" s="54"/>
    </row>
    <row r="300" spans="2:13" x14ac:dyDescent="0.25">
      <c r="B300" s="5"/>
      <c r="C300" s="5"/>
      <c r="D300" s="59"/>
      <c r="E300" s="59"/>
      <c r="F300" s="59"/>
      <c r="G300" s="59"/>
      <c r="M300" s="54"/>
    </row>
    <row r="301" spans="2:13" x14ac:dyDescent="0.25">
      <c r="B301" s="5"/>
      <c r="C301" s="5"/>
      <c r="D301" s="59"/>
      <c r="E301" s="59"/>
      <c r="F301" s="59"/>
      <c r="G301" s="59"/>
      <c r="M301" s="54"/>
    </row>
    <row r="302" spans="2:13" x14ac:dyDescent="0.25">
      <c r="B302" s="5"/>
      <c r="C302" s="5"/>
      <c r="D302" s="59"/>
      <c r="E302" s="59"/>
      <c r="F302" s="59"/>
      <c r="G302" s="59"/>
      <c r="M302" s="54"/>
    </row>
    <row r="303" spans="2:13" x14ac:dyDescent="0.25">
      <c r="B303" s="5"/>
      <c r="C303" s="5"/>
      <c r="D303" s="59"/>
      <c r="E303" s="59"/>
      <c r="F303" s="59"/>
      <c r="G303" s="59"/>
      <c r="M303" s="54"/>
    </row>
    <row r="304" spans="2:13" x14ac:dyDescent="0.25">
      <c r="B304" s="5"/>
      <c r="C304" s="5"/>
      <c r="D304" s="59"/>
      <c r="E304" s="59"/>
      <c r="F304" s="59"/>
      <c r="G304" s="59"/>
      <c r="M304" s="54"/>
    </row>
    <row r="305" spans="2:13" x14ac:dyDescent="0.25">
      <c r="B305" s="5"/>
      <c r="C305" s="5"/>
      <c r="D305" s="59"/>
      <c r="E305" s="59"/>
      <c r="F305" s="59"/>
      <c r="G305" s="59"/>
      <c r="M305" s="54"/>
    </row>
    <row r="306" spans="2:13" x14ac:dyDescent="0.25">
      <c r="B306" s="5"/>
      <c r="C306" s="5"/>
      <c r="D306" s="59"/>
      <c r="E306" s="59"/>
      <c r="F306" s="59"/>
      <c r="G306" s="59"/>
      <c r="M306" s="54"/>
    </row>
    <row r="307" spans="2:13" x14ac:dyDescent="0.25">
      <c r="B307" s="5"/>
      <c r="C307" s="5"/>
      <c r="D307" s="59"/>
      <c r="E307" s="59"/>
      <c r="F307" s="59"/>
      <c r="G307" s="59"/>
      <c r="M307" s="54"/>
    </row>
    <row r="308" spans="2:13" x14ac:dyDescent="0.25">
      <c r="B308" s="5"/>
      <c r="C308" s="5"/>
      <c r="D308" s="59"/>
      <c r="E308" s="59"/>
      <c r="F308" s="59"/>
      <c r="G308" s="59"/>
      <c r="M308" s="54"/>
    </row>
    <row r="309" spans="2:13" x14ac:dyDescent="0.25">
      <c r="B309" s="5"/>
      <c r="C309" s="5"/>
      <c r="D309" s="59"/>
      <c r="E309" s="59"/>
      <c r="F309" s="59"/>
      <c r="G309" s="59"/>
      <c r="M309" s="54"/>
    </row>
    <row r="310" spans="2:13" x14ac:dyDescent="0.25">
      <c r="B310" s="5"/>
      <c r="C310" s="5"/>
      <c r="D310" s="59"/>
      <c r="E310" s="59"/>
      <c r="F310" s="59"/>
      <c r="G310" s="59"/>
      <c r="M310" s="54"/>
    </row>
    <row r="311" spans="2:13" x14ac:dyDescent="0.25">
      <c r="B311" s="5"/>
      <c r="C311" s="5"/>
      <c r="D311" s="59"/>
      <c r="E311" s="59"/>
      <c r="F311" s="59"/>
      <c r="G311" s="59"/>
      <c r="M311" s="54"/>
    </row>
    <row r="312" spans="2:13" x14ac:dyDescent="0.25">
      <c r="B312" s="5"/>
      <c r="C312" s="5"/>
      <c r="D312" s="59"/>
      <c r="E312" s="59"/>
      <c r="F312" s="59"/>
      <c r="G312" s="59"/>
      <c r="M312" s="54"/>
    </row>
    <row r="313" spans="2:13" x14ac:dyDescent="0.25">
      <c r="B313" s="5"/>
      <c r="C313" s="5"/>
      <c r="D313" s="59"/>
      <c r="E313" s="59"/>
      <c r="F313" s="59"/>
      <c r="G313" s="59"/>
      <c r="M313" s="54"/>
    </row>
    <row r="314" spans="2:13" x14ac:dyDescent="0.25">
      <c r="B314" s="5"/>
      <c r="C314" s="5"/>
      <c r="D314" s="59"/>
      <c r="E314" s="59"/>
      <c r="F314" s="59"/>
      <c r="G314" s="59"/>
      <c r="M314" s="54"/>
    </row>
    <row r="315" spans="2:13" x14ac:dyDescent="0.25">
      <c r="B315" s="5"/>
      <c r="C315" s="5"/>
      <c r="D315" s="59"/>
      <c r="E315" s="59"/>
      <c r="F315" s="59"/>
      <c r="G315" s="59"/>
      <c r="M315" s="54"/>
    </row>
    <row r="316" spans="2:13" x14ac:dyDescent="0.25">
      <c r="B316" s="5"/>
      <c r="C316" s="5"/>
      <c r="D316" s="59"/>
      <c r="E316" s="59"/>
      <c r="F316" s="59"/>
      <c r="G316" s="59"/>
      <c r="M316" s="54"/>
    </row>
    <row r="317" spans="2:13" x14ac:dyDescent="0.25">
      <c r="B317" s="5"/>
      <c r="C317" s="5"/>
      <c r="D317" s="59"/>
      <c r="E317" s="59"/>
      <c r="F317" s="59"/>
      <c r="G317" s="59"/>
      <c r="M317" s="54"/>
    </row>
    <row r="318" spans="2:13" x14ac:dyDescent="0.25">
      <c r="B318" s="5"/>
      <c r="C318" s="5"/>
      <c r="D318" s="59"/>
      <c r="E318" s="59"/>
      <c r="F318" s="59"/>
      <c r="G318" s="59"/>
      <c r="M318" s="54"/>
    </row>
    <row r="319" spans="2:13" x14ac:dyDescent="0.25">
      <c r="B319" s="5"/>
      <c r="C319" s="5"/>
      <c r="D319" s="59"/>
      <c r="E319" s="59"/>
      <c r="F319" s="59"/>
      <c r="G319" s="59"/>
      <c r="M319" s="54"/>
    </row>
    <row r="320" spans="2:13" x14ac:dyDescent="0.25">
      <c r="B320" s="5"/>
      <c r="C320" s="5"/>
      <c r="D320" s="59"/>
      <c r="E320" s="59"/>
      <c r="F320" s="59"/>
      <c r="G320" s="59"/>
      <c r="M320" s="54"/>
    </row>
    <row r="321" spans="2:13" x14ac:dyDescent="0.25">
      <c r="B321" s="5"/>
      <c r="C321" s="5"/>
      <c r="D321" s="59"/>
      <c r="E321" s="59"/>
      <c r="F321" s="59"/>
      <c r="G321" s="59"/>
      <c r="M321" s="54"/>
    </row>
    <row r="322" spans="2:13" x14ac:dyDescent="0.25">
      <c r="B322" s="5"/>
      <c r="C322" s="5"/>
      <c r="D322" s="59"/>
      <c r="E322" s="59"/>
      <c r="F322" s="59"/>
      <c r="G322" s="59"/>
      <c r="M322" s="54"/>
    </row>
    <row r="323" spans="2:13" x14ac:dyDescent="0.25">
      <c r="B323" s="5"/>
      <c r="C323" s="5"/>
      <c r="D323" s="59"/>
      <c r="E323" s="59"/>
      <c r="F323" s="59"/>
      <c r="G323" s="59"/>
      <c r="M323" s="54"/>
    </row>
    <row r="324" spans="2:13" x14ac:dyDescent="0.25">
      <c r="B324" s="5"/>
      <c r="C324" s="5"/>
      <c r="D324" s="59"/>
      <c r="E324" s="59"/>
      <c r="F324" s="59"/>
      <c r="G324" s="59"/>
      <c r="M324" s="54"/>
    </row>
    <row r="325" spans="2:13" x14ac:dyDescent="0.25">
      <c r="B325" s="5"/>
      <c r="C325" s="5"/>
      <c r="D325" s="59"/>
      <c r="E325" s="59"/>
      <c r="F325" s="59"/>
      <c r="G325" s="59"/>
      <c r="M325" s="54"/>
    </row>
    <row r="326" spans="2:13" x14ac:dyDescent="0.25">
      <c r="B326" s="5"/>
      <c r="C326" s="5"/>
      <c r="D326" s="59"/>
      <c r="E326" s="59"/>
      <c r="F326" s="59"/>
      <c r="G326" s="59"/>
      <c r="M326" s="54"/>
    </row>
    <row r="327" spans="2:13" x14ac:dyDescent="0.25">
      <c r="B327" s="5"/>
      <c r="C327" s="5"/>
      <c r="D327" s="59"/>
      <c r="E327" s="59"/>
      <c r="F327" s="59"/>
      <c r="G327" s="59"/>
      <c r="M327" s="54"/>
    </row>
    <row r="328" spans="2:13" x14ac:dyDescent="0.25">
      <c r="B328" s="5"/>
      <c r="C328" s="5"/>
      <c r="D328" s="59"/>
      <c r="E328" s="59"/>
      <c r="F328" s="59"/>
      <c r="G328" s="59"/>
      <c r="M328" s="54"/>
    </row>
    <row r="329" spans="2:13" x14ac:dyDescent="0.25">
      <c r="B329" s="5"/>
      <c r="C329" s="5"/>
      <c r="D329" s="59"/>
      <c r="E329" s="59"/>
      <c r="F329" s="59"/>
      <c r="G329" s="59"/>
      <c r="M329" s="54"/>
    </row>
    <row r="330" spans="2:13" x14ac:dyDescent="0.25">
      <c r="B330" s="5"/>
      <c r="C330" s="5"/>
      <c r="D330" s="59"/>
      <c r="E330" s="59"/>
      <c r="F330" s="59"/>
      <c r="G330" s="59"/>
      <c r="M330" s="54"/>
    </row>
    <row r="331" spans="2:13" x14ac:dyDescent="0.25">
      <c r="B331" s="5"/>
      <c r="C331" s="5"/>
      <c r="D331" s="59"/>
      <c r="E331" s="59"/>
      <c r="F331" s="59"/>
      <c r="G331" s="59"/>
      <c r="M331" s="54"/>
    </row>
    <row r="332" spans="2:13" x14ac:dyDescent="0.25">
      <c r="B332" s="5"/>
      <c r="C332" s="5"/>
      <c r="D332" s="59"/>
      <c r="E332" s="59"/>
      <c r="F332" s="59"/>
      <c r="G332" s="59"/>
      <c r="M332" s="54"/>
    </row>
    <row r="333" spans="2:13" x14ac:dyDescent="0.25">
      <c r="B333" s="5"/>
      <c r="C333" s="5"/>
      <c r="D333" s="59"/>
      <c r="E333" s="59"/>
      <c r="F333" s="59"/>
      <c r="G333" s="59"/>
      <c r="M333" s="54"/>
    </row>
    <row r="334" spans="2:13" x14ac:dyDescent="0.25">
      <c r="B334" s="5"/>
      <c r="C334" s="5"/>
      <c r="D334" s="59"/>
      <c r="E334" s="59"/>
      <c r="F334" s="59"/>
      <c r="G334" s="59"/>
      <c r="M334" s="54"/>
    </row>
    <row r="335" spans="2:13" x14ac:dyDescent="0.25">
      <c r="B335" s="5"/>
      <c r="C335" s="5"/>
      <c r="D335" s="59"/>
      <c r="E335" s="59"/>
      <c r="F335" s="59"/>
      <c r="G335" s="59"/>
      <c r="M335" s="54"/>
    </row>
    <row r="336" spans="2:13" x14ac:dyDescent="0.25">
      <c r="B336" s="5"/>
      <c r="C336" s="5"/>
      <c r="D336" s="59"/>
      <c r="E336" s="59"/>
      <c r="F336" s="59"/>
      <c r="G336" s="59"/>
      <c r="M336" s="54"/>
    </row>
    <row r="337" spans="2:13" x14ac:dyDescent="0.25">
      <c r="B337" s="5"/>
      <c r="C337" s="5"/>
      <c r="D337" s="59"/>
      <c r="E337" s="59"/>
      <c r="F337" s="59"/>
      <c r="G337" s="59"/>
      <c r="M337" s="54"/>
    </row>
    <row r="338" spans="2:13" x14ac:dyDescent="0.25">
      <c r="B338" s="5"/>
      <c r="C338" s="5"/>
      <c r="D338" s="59"/>
      <c r="E338" s="59"/>
      <c r="F338" s="59"/>
      <c r="G338" s="59"/>
      <c r="M338" s="54"/>
    </row>
    <row r="339" spans="2:13" x14ac:dyDescent="0.25">
      <c r="B339" s="5"/>
      <c r="C339" s="5"/>
      <c r="D339" s="59"/>
      <c r="E339" s="59"/>
      <c r="F339" s="59"/>
      <c r="G339" s="59"/>
      <c r="M339" s="54"/>
    </row>
    <row r="340" spans="2:13" x14ac:dyDescent="0.25">
      <c r="B340" s="5"/>
      <c r="C340" s="5"/>
      <c r="D340" s="59"/>
      <c r="E340" s="59"/>
      <c r="F340" s="59"/>
      <c r="G340" s="59"/>
      <c r="M340" s="54"/>
    </row>
    <row r="341" spans="2:13" x14ac:dyDescent="0.25">
      <c r="B341" s="5"/>
      <c r="C341" s="5"/>
      <c r="D341" s="59"/>
      <c r="E341" s="59"/>
      <c r="F341" s="59"/>
      <c r="G341" s="59"/>
      <c r="M341" s="54"/>
    </row>
    <row r="342" spans="2:13" x14ac:dyDescent="0.25">
      <c r="B342" s="5"/>
      <c r="C342" s="5"/>
      <c r="D342" s="59"/>
      <c r="E342" s="59"/>
      <c r="F342" s="59"/>
      <c r="G342" s="59"/>
      <c r="M342" s="54"/>
    </row>
    <row r="343" spans="2:13" x14ac:dyDescent="0.25">
      <c r="B343" s="5"/>
      <c r="C343" s="5"/>
      <c r="D343" s="59"/>
      <c r="E343" s="59"/>
      <c r="F343" s="59"/>
      <c r="G343" s="59"/>
      <c r="M343" s="54"/>
    </row>
    <row r="344" spans="2:13" x14ac:dyDescent="0.25">
      <c r="B344" s="5"/>
      <c r="C344" s="5"/>
      <c r="D344" s="59"/>
      <c r="E344" s="59"/>
      <c r="F344" s="59"/>
      <c r="G344" s="59"/>
      <c r="M344" s="54"/>
    </row>
    <row r="345" spans="2:13" x14ac:dyDescent="0.25">
      <c r="B345" s="5"/>
      <c r="C345" s="5"/>
      <c r="D345" s="59"/>
      <c r="E345" s="59"/>
      <c r="F345" s="59"/>
      <c r="G345" s="59"/>
      <c r="M345" s="54"/>
    </row>
    <row r="346" spans="2:13" x14ac:dyDescent="0.25">
      <c r="B346" s="5"/>
      <c r="C346" s="5"/>
      <c r="D346" s="59"/>
      <c r="E346" s="59"/>
      <c r="F346" s="59"/>
      <c r="G346" s="59"/>
      <c r="M346" s="54"/>
    </row>
    <row r="347" spans="2:13" x14ac:dyDescent="0.25">
      <c r="B347" s="5"/>
      <c r="C347" s="5"/>
      <c r="D347" s="59"/>
      <c r="E347" s="59"/>
      <c r="F347" s="59"/>
      <c r="G347" s="59"/>
      <c r="M347" s="54"/>
    </row>
    <row r="348" spans="2:13" x14ac:dyDescent="0.25">
      <c r="B348" s="5"/>
      <c r="C348" s="5"/>
      <c r="D348" s="59"/>
      <c r="E348" s="59"/>
      <c r="F348" s="59"/>
      <c r="G348" s="59"/>
      <c r="M348" s="54"/>
    </row>
    <row r="349" spans="2:13" x14ac:dyDescent="0.25">
      <c r="B349" s="5"/>
      <c r="C349" s="5"/>
      <c r="D349" s="59"/>
      <c r="E349" s="59"/>
      <c r="F349" s="59"/>
      <c r="G349" s="59"/>
      <c r="M349" s="54"/>
    </row>
    <row r="350" spans="2:13" x14ac:dyDescent="0.25">
      <c r="B350" s="5"/>
      <c r="C350" s="5"/>
      <c r="D350" s="59"/>
      <c r="E350" s="59"/>
      <c r="F350" s="59"/>
      <c r="G350" s="59"/>
      <c r="M350" s="54"/>
    </row>
    <row r="351" spans="2:13" x14ac:dyDescent="0.25">
      <c r="B351" s="5"/>
      <c r="C351" s="5"/>
      <c r="D351" s="59"/>
      <c r="E351" s="59"/>
      <c r="F351" s="59"/>
      <c r="G351" s="59"/>
      <c r="M351" s="54"/>
    </row>
    <row r="352" spans="2:13" x14ac:dyDescent="0.25">
      <c r="B352" s="5"/>
      <c r="C352" s="5"/>
      <c r="D352" s="59"/>
      <c r="E352" s="59"/>
      <c r="F352" s="59"/>
      <c r="G352" s="59"/>
      <c r="M352" s="54"/>
    </row>
    <row r="353" spans="2:13" x14ac:dyDescent="0.25">
      <c r="B353" s="5"/>
      <c r="C353" s="5"/>
      <c r="D353" s="59"/>
      <c r="E353" s="59"/>
      <c r="F353" s="59"/>
      <c r="G353" s="59"/>
      <c r="M353" s="54"/>
    </row>
    <row r="354" spans="2:13" x14ac:dyDescent="0.25">
      <c r="B354" s="5"/>
      <c r="C354" s="5"/>
      <c r="D354" s="59"/>
      <c r="E354" s="59"/>
      <c r="F354" s="59"/>
      <c r="G354" s="59"/>
      <c r="M354" s="54"/>
    </row>
    <row r="355" spans="2:13" x14ac:dyDescent="0.25">
      <c r="B355" s="5"/>
      <c r="C355" s="5"/>
      <c r="D355" s="59"/>
      <c r="E355" s="59"/>
      <c r="F355" s="59"/>
      <c r="G355" s="59"/>
      <c r="M355" s="54"/>
    </row>
    <row r="356" spans="2:13" x14ac:dyDescent="0.25">
      <c r="B356" s="5"/>
      <c r="C356" s="5"/>
      <c r="D356" s="59"/>
      <c r="E356" s="59"/>
      <c r="F356" s="59"/>
      <c r="G356" s="59"/>
      <c r="M356" s="54"/>
    </row>
    <row r="357" spans="2:13" x14ac:dyDescent="0.25">
      <c r="B357" s="5"/>
      <c r="C357" s="5"/>
      <c r="D357" s="59"/>
      <c r="E357" s="59"/>
      <c r="F357" s="59"/>
      <c r="G357" s="59"/>
      <c r="M357" s="54"/>
    </row>
    <row r="358" spans="2:13" x14ac:dyDescent="0.25">
      <c r="B358" s="5"/>
      <c r="C358" s="5"/>
      <c r="D358" s="59"/>
      <c r="E358" s="59"/>
      <c r="F358" s="59"/>
      <c r="G358" s="59"/>
      <c r="M358" s="54"/>
    </row>
    <row r="359" spans="2:13" x14ac:dyDescent="0.25">
      <c r="B359" s="5"/>
      <c r="C359" s="5"/>
      <c r="D359" s="59"/>
      <c r="E359" s="59"/>
      <c r="F359" s="59"/>
      <c r="G359" s="59"/>
      <c r="M359" s="54"/>
    </row>
    <row r="360" spans="2:13" x14ac:dyDescent="0.25">
      <c r="B360" s="5"/>
      <c r="C360" s="5"/>
      <c r="D360" s="59"/>
      <c r="E360" s="59"/>
      <c r="F360" s="59"/>
      <c r="G360" s="59"/>
      <c r="M360" s="54"/>
    </row>
    <row r="361" spans="2:13" x14ac:dyDescent="0.25">
      <c r="B361" s="5"/>
      <c r="C361" s="5"/>
      <c r="D361" s="59"/>
      <c r="E361" s="59"/>
      <c r="F361" s="59"/>
      <c r="G361" s="59"/>
      <c r="M361" s="54"/>
    </row>
    <row r="362" spans="2:13" x14ac:dyDescent="0.25">
      <c r="B362" s="5"/>
      <c r="C362" s="5"/>
      <c r="D362" s="59"/>
      <c r="E362" s="59"/>
      <c r="F362" s="59"/>
      <c r="G362" s="59"/>
      <c r="M362" s="54"/>
    </row>
    <row r="363" spans="2:13" x14ac:dyDescent="0.25">
      <c r="B363" s="5"/>
      <c r="C363" s="5"/>
      <c r="D363" s="59"/>
      <c r="E363" s="59"/>
      <c r="F363" s="59"/>
      <c r="G363" s="59"/>
      <c r="M363" s="54"/>
    </row>
    <row r="364" spans="2:13" x14ac:dyDescent="0.25">
      <c r="B364" s="5"/>
      <c r="C364" s="5"/>
      <c r="D364" s="59"/>
      <c r="E364" s="59"/>
      <c r="F364" s="59"/>
      <c r="G364" s="59"/>
      <c r="M364" s="54"/>
    </row>
    <row r="365" spans="2:13" x14ac:dyDescent="0.25">
      <c r="B365" s="5"/>
      <c r="C365" s="5"/>
      <c r="D365" s="59"/>
      <c r="E365" s="59"/>
      <c r="F365" s="59"/>
      <c r="G365" s="59"/>
      <c r="M365" s="54"/>
    </row>
    <row r="366" spans="2:13" x14ac:dyDescent="0.25">
      <c r="B366" s="5"/>
      <c r="C366" s="5"/>
      <c r="D366" s="59"/>
      <c r="E366" s="59"/>
      <c r="F366" s="59"/>
      <c r="G366" s="59"/>
      <c r="M366" s="54"/>
    </row>
    <row r="367" spans="2:13" x14ac:dyDescent="0.25">
      <c r="B367" s="5"/>
      <c r="C367" s="5"/>
      <c r="D367" s="59"/>
      <c r="E367" s="59"/>
      <c r="F367" s="59"/>
      <c r="G367" s="59"/>
      <c r="M367" s="54"/>
    </row>
    <row r="368" spans="2:13" x14ac:dyDescent="0.25">
      <c r="B368" s="5"/>
      <c r="C368" s="5"/>
      <c r="D368" s="59"/>
      <c r="E368" s="59"/>
      <c r="F368" s="59"/>
      <c r="G368" s="59"/>
      <c r="M368" s="54"/>
    </row>
    <row r="369" spans="2:13" x14ac:dyDescent="0.25">
      <c r="B369" s="5"/>
      <c r="C369" s="5"/>
      <c r="D369" s="59"/>
      <c r="E369" s="59"/>
      <c r="F369" s="59"/>
      <c r="G369" s="59"/>
      <c r="M369" s="54"/>
    </row>
    <row r="370" spans="2:13" x14ac:dyDescent="0.25">
      <c r="B370" s="5"/>
      <c r="C370" s="5"/>
      <c r="D370" s="59"/>
      <c r="E370" s="59"/>
      <c r="F370" s="59"/>
      <c r="G370" s="59"/>
      <c r="M370" s="54"/>
    </row>
    <row r="371" spans="2:13" x14ac:dyDescent="0.25">
      <c r="B371" s="5"/>
      <c r="C371" s="5"/>
      <c r="D371" s="59"/>
      <c r="E371" s="59"/>
      <c r="F371" s="59"/>
      <c r="G371" s="59"/>
      <c r="M371" s="54"/>
    </row>
    <row r="372" spans="2:13" x14ac:dyDescent="0.25">
      <c r="B372" s="5"/>
      <c r="C372" s="5"/>
      <c r="D372" s="59"/>
      <c r="E372" s="59"/>
      <c r="F372" s="59"/>
      <c r="G372" s="59"/>
      <c r="M372" s="54"/>
    </row>
    <row r="373" spans="2:13" x14ac:dyDescent="0.25">
      <c r="B373" s="5"/>
      <c r="C373" s="5"/>
      <c r="D373" s="59"/>
      <c r="E373" s="59"/>
      <c r="F373" s="59"/>
      <c r="G373" s="59"/>
      <c r="M373" s="54"/>
    </row>
    <row r="374" spans="2:13" x14ac:dyDescent="0.25">
      <c r="B374" s="5"/>
      <c r="C374" s="5"/>
      <c r="D374" s="59"/>
      <c r="E374" s="59"/>
      <c r="F374" s="59"/>
      <c r="G374" s="59"/>
      <c r="M374" s="54"/>
    </row>
    <row r="375" spans="2:13" x14ac:dyDescent="0.25">
      <c r="B375" s="5"/>
      <c r="C375" s="5"/>
      <c r="D375" s="59"/>
      <c r="E375" s="59"/>
      <c r="F375" s="59"/>
      <c r="G375" s="59"/>
      <c r="M375" s="54"/>
    </row>
    <row r="376" spans="2:13" x14ac:dyDescent="0.25">
      <c r="B376" s="5"/>
      <c r="C376" s="5"/>
      <c r="D376" s="59"/>
      <c r="E376" s="59"/>
      <c r="F376" s="59"/>
      <c r="G376" s="59"/>
      <c r="M376" s="54"/>
    </row>
    <row r="377" spans="2:13" x14ac:dyDescent="0.25">
      <c r="B377" s="5"/>
      <c r="C377" s="5"/>
      <c r="D377" s="59"/>
      <c r="E377" s="59"/>
      <c r="F377" s="59"/>
      <c r="G377" s="59"/>
      <c r="M377" s="54"/>
    </row>
    <row r="378" spans="2:13" x14ac:dyDescent="0.25">
      <c r="B378" s="5"/>
      <c r="C378" s="5"/>
      <c r="D378" s="59"/>
      <c r="E378" s="59"/>
      <c r="F378" s="59"/>
      <c r="G378" s="59"/>
      <c r="M378" s="54"/>
    </row>
    <row r="379" spans="2:13" x14ac:dyDescent="0.25">
      <c r="B379" s="5"/>
      <c r="C379" s="5"/>
      <c r="D379" s="59"/>
      <c r="E379" s="59"/>
      <c r="F379" s="59"/>
      <c r="G379" s="59"/>
      <c r="M379" s="54"/>
    </row>
    <row r="380" spans="2:13" x14ac:dyDescent="0.25">
      <c r="B380" s="5"/>
      <c r="C380" s="5"/>
      <c r="D380" s="59"/>
      <c r="E380" s="59"/>
      <c r="F380" s="59"/>
      <c r="G380" s="59"/>
      <c r="M380" s="54"/>
    </row>
    <row r="381" spans="2:13" x14ac:dyDescent="0.25">
      <c r="B381" s="5"/>
      <c r="C381" s="5"/>
      <c r="D381" s="59"/>
      <c r="E381" s="59"/>
      <c r="F381" s="59"/>
      <c r="G381" s="59"/>
      <c r="M381" s="54"/>
    </row>
    <row r="382" spans="2:13" x14ac:dyDescent="0.25">
      <c r="B382" s="5"/>
      <c r="C382" s="5"/>
      <c r="D382" s="59"/>
      <c r="E382" s="59"/>
      <c r="F382" s="59"/>
      <c r="G382" s="59"/>
      <c r="M382" s="54"/>
    </row>
    <row r="383" spans="2:13" x14ac:dyDescent="0.25">
      <c r="B383" s="5"/>
      <c r="C383" s="5"/>
      <c r="D383" s="59"/>
      <c r="E383" s="59"/>
      <c r="F383" s="59"/>
      <c r="G383" s="59"/>
      <c r="M383" s="54"/>
    </row>
    <row r="384" spans="2:13" x14ac:dyDescent="0.25">
      <c r="B384" s="5"/>
      <c r="C384" s="5"/>
      <c r="D384" s="59"/>
      <c r="E384" s="59"/>
      <c r="F384" s="59"/>
      <c r="G384" s="59"/>
      <c r="M384" s="54"/>
    </row>
    <row r="385" spans="2:13" x14ac:dyDescent="0.25">
      <c r="B385" s="5"/>
      <c r="C385" s="5"/>
      <c r="D385" s="59"/>
      <c r="E385" s="59"/>
      <c r="F385" s="59"/>
      <c r="G385" s="59"/>
      <c r="M385" s="54"/>
    </row>
    <row r="386" spans="2:13" x14ac:dyDescent="0.25">
      <c r="B386" s="5"/>
      <c r="C386" s="5"/>
      <c r="D386" s="59"/>
      <c r="E386" s="59"/>
      <c r="F386" s="59"/>
      <c r="G386" s="59"/>
      <c r="M386" s="54"/>
    </row>
    <row r="387" spans="2:13" x14ac:dyDescent="0.25">
      <c r="B387" s="5"/>
      <c r="C387" s="5"/>
      <c r="D387" s="59"/>
      <c r="E387" s="59"/>
      <c r="F387" s="59"/>
      <c r="G387" s="59"/>
      <c r="M387" s="54"/>
    </row>
    <row r="388" spans="2:13" x14ac:dyDescent="0.25">
      <c r="B388" s="5"/>
      <c r="C388" s="5"/>
      <c r="D388" s="59"/>
      <c r="E388" s="59"/>
      <c r="F388" s="59"/>
      <c r="G388" s="59"/>
      <c r="M388" s="54"/>
    </row>
    <row r="389" spans="2:13" x14ac:dyDescent="0.25">
      <c r="B389" s="5"/>
      <c r="C389" s="5"/>
      <c r="D389" s="59"/>
      <c r="E389" s="59"/>
      <c r="F389" s="59"/>
      <c r="G389" s="59"/>
      <c r="M389" s="54"/>
    </row>
    <row r="390" spans="2:13" x14ac:dyDescent="0.25">
      <c r="B390" s="5"/>
      <c r="C390" s="5"/>
      <c r="D390" s="59"/>
      <c r="E390" s="59"/>
      <c r="F390" s="59"/>
      <c r="G390" s="59"/>
      <c r="M390" s="54"/>
    </row>
    <row r="391" spans="2:13" x14ac:dyDescent="0.25">
      <c r="B391" s="5"/>
      <c r="C391" s="5"/>
      <c r="D391" s="59"/>
      <c r="E391" s="59"/>
      <c r="F391" s="59"/>
      <c r="G391" s="59"/>
      <c r="M391" s="54"/>
    </row>
    <row r="392" spans="2:13" x14ac:dyDescent="0.25">
      <c r="B392" s="5"/>
      <c r="C392" s="5"/>
      <c r="D392" s="59"/>
      <c r="E392" s="59"/>
      <c r="F392" s="59"/>
      <c r="G392" s="59"/>
      <c r="M392" s="54"/>
    </row>
    <row r="393" spans="2:13" x14ac:dyDescent="0.25">
      <c r="B393" s="5"/>
      <c r="C393" s="5"/>
      <c r="D393" s="59"/>
      <c r="E393" s="59"/>
      <c r="F393" s="59"/>
      <c r="G393" s="59"/>
      <c r="M393" s="54"/>
    </row>
    <row r="394" spans="2:13" x14ac:dyDescent="0.25">
      <c r="B394" s="5"/>
      <c r="C394" s="5"/>
      <c r="D394" s="59"/>
      <c r="E394" s="59"/>
      <c r="F394" s="59"/>
      <c r="G394" s="59"/>
      <c r="M394" s="54"/>
    </row>
    <row r="395" spans="2:13" x14ac:dyDescent="0.25">
      <c r="B395" s="5"/>
      <c r="C395" s="5"/>
      <c r="D395" s="59"/>
      <c r="E395" s="59"/>
      <c r="F395" s="59"/>
      <c r="G395" s="59"/>
      <c r="M395" s="54"/>
    </row>
    <row r="396" spans="2:13" x14ac:dyDescent="0.25">
      <c r="B396" s="5"/>
      <c r="C396" s="5"/>
      <c r="D396" s="59"/>
      <c r="E396" s="59"/>
      <c r="F396" s="59"/>
      <c r="G396" s="59"/>
      <c r="M396" s="54"/>
    </row>
    <row r="397" spans="2:13" x14ac:dyDescent="0.25">
      <c r="B397" s="5"/>
      <c r="C397" s="5"/>
      <c r="D397" s="59"/>
      <c r="E397" s="59"/>
      <c r="F397" s="59"/>
      <c r="G397" s="59"/>
      <c r="M397" s="54"/>
    </row>
    <row r="398" spans="2:13" x14ac:dyDescent="0.25">
      <c r="B398" s="5"/>
      <c r="C398" s="5"/>
      <c r="D398" s="59"/>
      <c r="E398" s="59"/>
      <c r="F398" s="59"/>
      <c r="G398" s="59"/>
      <c r="M398" s="54"/>
    </row>
    <row r="399" spans="2:13" x14ac:dyDescent="0.25">
      <c r="B399" s="5"/>
      <c r="C399" s="5"/>
      <c r="D399" s="59"/>
      <c r="E399" s="59"/>
      <c r="F399" s="59"/>
      <c r="G399" s="59"/>
      <c r="M399" s="54"/>
    </row>
    <row r="400" spans="2:13" x14ac:dyDescent="0.25">
      <c r="B400" s="5"/>
      <c r="C400" s="5"/>
      <c r="D400" s="59"/>
      <c r="E400" s="59"/>
      <c r="F400" s="59"/>
      <c r="G400" s="59"/>
      <c r="M400" s="54"/>
    </row>
    <row r="401" spans="2:13" x14ac:dyDescent="0.25">
      <c r="B401" s="5"/>
      <c r="C401" s="5"/>
      <c r="D401" s="59"/>
      <c r="E401" s="59"/>
      <c r="F401" s="59"/>
      <c r="G401" s="59"/>
      <c r="M401" s="54"/>
    </row>
    <row r="402" spans="2:13" x14ac:dyDescent="0.25">
      <c r="B402" s="5"/>
      <c r="C402" s="5"/>
      <c r="D402" s="59"/>
      <c r="E402" s="59"/>
      <c r="F402" s="59"/>
      <c r="G402" s="59"/>
      <c r="M402" s="54"/>
    </row>
    <row r="403" spans="2:13" x14ac:dyDescent="0.25">
      <c r="B403" s="5"/>
      <c r="C403" s="5"/>
      <c r="D403" s="59"/>
      <c r="E403" s="59"/>
      <c r="F403" s="59"/>
      <c r="G403" s="59"/>
      <c r="M403" s="54"/>
    </row>
    <row r="404" spans="2:13" x14ac:dyDescent="0.25">
      <c r="B404" s="5"/>
      <c r="C404" s="5"/>
      <c r="D404" s="59"/>
      <c r="E404" s="59"/>
      <c r="F404" s="59"/>
      <c r="G404" s="59"/>
      <c r="M404" s="54"/>
    </row>
    <row r="405" spans="2:13" x14ac:dyDescent="0.25">
      <c r="B405" s="5"/>
      <c r="C405" s="5"/>
      <c r="D405" s="59"/>
      <c r="E405" s="59"/>
      <c r="F405" s="59"/>
      <c r="G405" s="59"/>
      <c r="M405" s="54"/>
    </row>
    <row r="406" spans="2:13" x14ac:dyDescent="0.25">
      <c r="B406" s="5"/>
      <c r="C406" s="5"/>
      <c r="D406" s="59"/>
      <c r="E406" s="59"/>
      <c r="F406" s="59"/>
      <c r="G406" s="59"/>
      <c r="M406" s="54"/>
    </row>
    <row r="407" spans="2:13" x14ac:dyDescent="0.25">
      <c r="B407" s="5"/>
      <c r="C407" s="5"/>
      <c r="D407" s="59"/>
      <c r="E407" s="59"/>
      <c r="F407" s="59"/>
      <c r="G407" s="59"/>
      <c r="M407" s="54"/>
    </row>
    <row r="408" spans="2:13" x14ac:dyDescent="0.25">
      <c r="B408" s="5"/>
      <c r="C408" s="5"/>
      <c r="D408" s="59"/>
      <c r="E408" s="59"/>
      <c r="F408" s="59"/>
      <c r="G408" s="59"/>
      <c r="M408" s="54"/>
    </row>
    <row r="409" spans="2:13" x14ac:dyDescent="0.25">
      <c r="B409" s="5"/>
      <c r="C409" s="5"/>
      <c r="D409" s="59"/>
      <c r="E409" s="59"/>
      <c r="F409" s="59"/>
      <c r="G409" s="59"/>
      <c r="M409" s="54"/>
    </row>
    <row r="410" spans="2:13" x14ac:dyDescent="0.25">
      <c r="B410" s="5"/>
      <c r="C410" s="5"/>
      <c r="D410" s="59"/>
      <c r="E410" s="59"/>
      <c r="F410" s="59"/>
      <c r="G410" s="59"/>
      <c r="M410" s="54"/>
    </row>
    <row r="411" spans="2:13" x14ac:dyDescent="0.25">
      <c r="B411" s="5"/>
      <c r="C411" s="5"/>
      <c r="D411" s="59"/>
      <c r="E411" s="59"/>
      <c r="F411" s="59"/>
      <c r="G411" s="59"/>
      <c r="M411" s="54"/>
    </row>
    <row r="412" spans="2:13" x14ac:dyDescent="0.25">
      <c r="B412" s="5"/>
      <c r="C412" s="5"/>
      <c r="D412" s="59"/>
      <c r="E412" s="59"/>
      <c r="F412" s="59"/>
      <c r="G412" s="59"/>
      <c r="M412" s="54"/>
    </row>
    <row r="413" spans="2:13" x14ac:dyDescent="0.25">
      <c r="B413" s="5"/>
      <c r="C413" s="5"/>
      <c r="D413" s="59"/>
      <c r="E413" s="59"/>
      <c r="F413" s="59"/>
      <c r="G413" s="59"/>
      <c r="M413" s="54"/>
    </row>
    <row r="414" spans="2:13" x14ac:dyDescent="0.25">
      <c r="B414" s="5"/>
      <c r="C414" s="5"/>
      <c r="D414" s="59"/>
      <c r="E414" s="59"/>
      <c r="F414" s="59"/>
      <c r="G414" s="59"/>
      <c r="M414" s="54"/>
    </row>
    <row r="415" spans="2:13" x14ac:dyDescent="0.25">
      <c r="B415" s="5"/>
      <c r="C415" s="5"/>
      <c r="D415" s="59"/>
      <c r="E415" s="59"/>
      <c r="F415" s="59"/>
      <c r="G415" s="59"/>
      <c r="M415" s="54"/>
    </row>
    <row r="416" spans="2:13" x14ac:dyDescent="0.25">
      <c r="B416" s="5"/>
      <c r="C416" s="5"/>
      <c r="D416" s="59"/>
      <c r="E416" s="59"/>
      <c r="F416" s="59"/>
      <c r="G416" s="59"/>
      <c r="M416" s="54"/>
    </row>
    <row r="417" spans="2:13" x14ac:dyDescent="0.25">
      <c r="B417" s="5"/>
      <c r="C417" s="5"/>
      <c r="D417" s="59"/>
      <c r="E417" s="59"/>
      <c r="F417" s="59"/>
      <c r="G417" s="59"/>
      <c r="M417" s="54"/>
    </row>
    <row r="418" spans="2:13" x14ac:dyDescent="0.25">
      <c r="B418" s="5"/>
      <c r="C418" s="5"/>
      <c r="D418" s="59"/>
      <c r="E418" s="59"/>
      <c r="F418" s="59"/>
      <c r="G418" s="59"/>
      <c r="M418" s="54"/>
    </row>
    <row r="419" spans="2:13" x14ac:dyDescent="0.25">
      <c r="B419" s="5"/>
      <c r="C419" s="5"/>
      <c r="D419" s="59"/>
      <c r="E419" s="59"/>
      <c r="F419" s="59"/>
      <c r="G419" s="59"/>
      <c r="M419" s="54"/>
    </row>
    <row r="420" spans="2:13" x14ac:dyDescent="0.25">
      <c r="B420" s="5"/>
      <c r="C420" s="5"/>
      <c r="D420" s="59"/>
      <c r="E420" s="59"/>
      <c r="F420" s="59"/>
      <c r="G420" s="59"/>
      <c r="M420" s="54"/>
    </row>
    <row r="421" spans="2:13" x14ac:dyDescent="0.25">
      <c r="B421" s="5"/>
      <c r="C421" s="5"/>
      <c r="D421" s="59"/>
      <c r="E421" s="59"/>
      <c r="F421" s="59"/>
      <c r="G421" s="59"/>
      <c r="M421" s="54"/>
    </row>
    <row r="422" spans="2:13" x14ac:dyDescent="0.25">
      <c r="B422" s="5"/>
      <c r="C422" s="5"/>
      <c r="D422" s="59"/>
      <c r="E422" s="59"/>
      <c r="F422" s="59"/>
      <c r="G422" s="59"/>
      <c r="M422" s="54"/>
    </row>
    <row r="423" spans="2:13" x14ac:dyDescent="0.25">
      <c r="B423" s="5"/>
      <c r="C423" s="5"/>
      <c r="D423" s="59"/>
      <c r="E423" s="59"/>
      <c r="F423" s="59"/>
      <c r="G423" s="59"/>
      <c r="M423" s="54"/>
    </row>
    <row r="424" spans="2:13" x14ac:dyDescent="0.25">
      <c r="B424" s="5"/>
      <c r="C424" s="5"/>
      <c r="D424" s="59"/>
      <c r="E424" s="59"/>
      <c r="F424" s="59"/>
      <c r="G424" s="59"/>
      <c r="M424" s="54"/>
    </row>
    <row r="425" spans="2:13" x14ac:dyDescent="0.25">
      <c r="B425" s="5"/>
      <c r="C425" s="5"/>
      <c r="D425" s="59"/>
      <c r="E425" s="59"/>
      <c r="F425" s="59"/>
      <c r="G425" s="59"/>
      <c r="M425" s="54"/>
    </row>
    <row r="426" spans="2:13" x14ac:dyDescent="0.25">
      <c r="B426" s="5"/>
      <c r="C426" s="5"/>
      <c r="D426" s="59"/>
      <c r="E426" s="59"/>
      <c r="F426" s="59"/>
      <c r="G426" s="59"/>
      <c r="M426" s="54"/>
    </row>
    <row r="427" spans="2:13" x14ac:dyDescent="0.25">
      <c r="B427" s="5"/>
      <c r="C427" s="5"/>
      <c r="D427" s="59"/>
      <c r="E427" s="59"/>
      <c r="F427" s="59"/>
      <c r="G427" s="59"/>
      <c r="M427" s="54"/>
    </row>
    <row r="428" spans="2:13" x14ac:dyDescent="0.25">
      <c r="B428" s="5"/>
      <c r="C428" s="5"/>
      <c r="D428" s="59"/>
      <c r="E428" s="59"/>
      <c r="F428" s="59"/>
      <c r="G428" s="59"/>
      <c r="M428" s="54"/>
    </row>
    <row r="429" spans="2:13" x14ac:dyDescent="0.25">
      <c r="B429" s="5"/>
      <c r="C429" s="5"/>
      <c r="D429" s="59"/>
      <c r="E429" s="59"/>
      <c r="F429" s="59"/>
      <c r="G429" s="59"/>
      <c r="M429" s="54"/>
    </row>
    <row r="430" spans="2:13" x14ac:dyDescent="0.25">
      <c r="B430" s="5"/>
      <c r="C430" s="5"/>
      <c r="D430" s="59"/>
      <c r="E430" s="59"/>
      <c r="F430" s="59"/>
      <c r="G430" s="59"/>
      <c r="M430" s="54"/>
    </row>
    <row r="431" spans="2:13" x14ac:dyDescent="0.25">
      <c r="B431" s="5"/>
      <c r="C431" s="5"/>
      <c r="D431" s="59"/>
      <c r="E431" s="59"/>
      <c r="F431" s="59"/>
      <c r="G431" s="59"/>
      <c r="M431" s="54"/>
    </row>
    <row r="432" spans="2:13" x14ac:dyDescent="0.25">
      <c r="B432" s="5"/>
      <c r="C432" s="5"/>
      <c r="D432" s="59"/>
      <c r="E432" s="59"/>
      <c r="F432" s="59"/>
      <c r="G432" s="59"/>
      <c r="M432" s="54"/>
    </row>
    <row r="433" spans="2:13" x14ac:dyDescent="0.25">
      <c r="B433" s="5"/>
      <c r="C433" s="5"/>
      <c r="D433" s="59"/>
      <c r="E433" s="59"/>
      <c r="F433" s="59"/>
      <c r="G433" s="59"/>
      <c r="M433" s="54"/>
    </row>
    <row r="434" spans="2:13" x14ac:dyDescent="0.25">
      <c r="B434" s="5"/>
      <c r="C434" s="5"/>
      <c r="D434" s="59"/>
      <c r="E434" s="59"/>
      <c r="F434" s="59"/>
      <c r="G434" s="59"/>
      <c r="M434" s="54"/>
    </row>
    <row r="435" spans="2:13" x14ac:dyDescent="0.25">
      <c r="B435" s="5"/>
      <c r="C435" s="5"/>
      <c r="D435" s="59"/>
      <c r="E435" s="59"/>
      <c r="F435" s="59"/>
      <c r="G435" s="59"/>
      <c r="M435" s="54"/>
    </row>
    <row r="436" spans="2:13" x14ac:dyDescent="0.25">
      <c r="B436" s="5"/>
      <c r="C436" s="5"/>
      <c r="D436" s="59"/>
      <c r="E436" s="59"/>
      <c r="F436" s="59"/>
      <c r="G436" s="59"/>
      <c r="M436" s="54"/>
    </row>
    <row r="437" spans="2:13" x14ac:dyDescent="0.25">
      <c r="B437" s="5"/>
      <c r="C437" s="5"/>
      <c r="D437" s="59"/>
      <c r="E437" s="59"/>
      <c r="F437" s="59"/>
      <c r="G437" s="59"/>
      <c r="M437" s="54"/>
    </row>
    <row r="438" spans="2:13" x14ac:dyDescent="0.25">
      <c r="B438" s="5"/>
      <c r="C438" s="5"/>
      <c r="D438" s="59"/>
      <c r="E438" s="59"/>
      <c r="F438" s="59"/>
      <c r="G438" s="59"/>
      <c r="M438" s="54"/>
    </row>
    <row r="439" spans="2:13" x14ac:dyDescent="0.25">
      <c r="B439" s="5"/>
      <c r="C439" s="5"/>
      <c r="D439" s="59"/>
      <c r="E439" s="59"/>
      <c r="F439" s="59"/>
      <c r="G439" s="59"/>
      <c r="M439" s="54"/>
    </row>
    <row r="440" spans="2:13" x14ac:dyDescent="0.25">
      <c r="B440" s="5"/>
      <c r="C440" s="5"/>
      <c r="D440" s="59"/>
      <c r="E440" s="59"/>
      <c r="F440" s="59"/>
      <c r="G440" s="59"/>
      <c r="M440" s="54"/>
    </row>
    <row r="441" spans="2:13" x14ac:dyDescent="0.25">
      <c r="B441" s="5"/>
      <c r="C441" s="5"/>
      <c r="D441" s="59"/>
      <c r="E441" s="59"/>
      <c r="F441" s="59"/>
      <c r="G441" s="59"/>
      <c r="M441" s="54"/>
    </row>
    <row r="442" spans="2:13" x14ac:dyDescent="0.25">
      <c r="B442" s="5"/>
      <c r="C442" s="5"/>
      <c r="D442" s="59"/>
      <c r="E442" s="59"/>
      <c r="F442" s="59"/>
      <c r="G442" s="59"/>
      <c r="M442" s="54"/>
    </row>
    <row r="443" spans="2:13" x14ac:dyDescent="0.25">
      <c r="B443" s="5"/>
      <c r="C443" s="5"/>
      <c r="D443" s="59"/>
      <c r="E443" s="59"/>
      <c r="F443" s="59"/>
      <c r="G443" s="59"/>
      <c r="M443" s="54"/>
    </row>
    <row r="444" spans="2:13" x14ac:dyDescent="0.25">
      <c r="B444" s="5"/>
      <c r="C444" s="5"/>
      <c r="D444" s="59"/>
      <c r="E444" s="59"/>
      <c r="F444" s="59"/>
      <c r="G444" s="59"/>
      <c r="M444" s="54"/>
    </row>
    <row r="445" spans="2:13" x14ac:dyDescent="0.25">
      <c r="B445" s="5"/>
      <c r="C445" s="5"/>
      <c r="D445" s="59"/>
      <c r="E445" s="59"/>
      <c r="F445" s="59"/>
      <c r="G445" s="59"/>
      <c r="M445" s="54"/>
    </row>
    <row r="446" spans="2:13" x14ac:dyDescent="0.25">
      <c r="B446" s="5"/>
      <c r="C446" s="5"/>
      <c r="D446" s="59"/>
      <c r="E446" s="59"/>
      <c r="F446" s="59"/>
      <c r="G446" s="59"/>
      <c r="M446" s="54"/>
    </row>
    <row r="447" spans="2:13" x14ac:dyDescent="0.25">
      <c r="B447" s="5"/>
      <c r="C447" s="5"/>
      <c r="D447" s="59"/>
      <c r="E447" s="59"/>
      <c r="F447" s="59"/>
      <c r="G447" s="59"/>
      <c r="M447" s="54"/>
    </row>
    <row r="448" spans="2:13" x14ac:dyDescent="0.25">
      <c r="B448" s="5"/>
      <c r="C448" s="5"/>
      <c r="D448" s="59"/>
      <c r="E448" s="59"/>
      <c r="F448" s="59"/>
      <c r="G448" s="59"/>
    </row>
    <row r="449" spans="2:7" x14ac:dyDescent="0.25">
      <c r="B449" s="5"/>
      <c r="C449" s="5"/>
      <c r="D449" s="59"/>
      <c r="E449" s="59"/>
      <c r="F449" s="59"/>
      <c r="G449" s="59"/>
    </row>
    <row r="450" spans="2:7" x14ac:dyDescent="0.25">
      <c r="B450" s="5"/>
      <c r="C450" s="5"/>
      <c r="D450" s="59"/>
      <c r="E450" s="59"/>
      <c r="F450" s="59"/>
      <c r="G450" s="59"/>
    </row>
    <row r="451" spans="2:7" x14ac:dyDescent="0.25">
      <c r="B451" s="5"/>
      <c r="C451" s="5"/>
      <c r="D451" s="59"/>
      <c r="E451" s="59"/>
      <c r="F451" s="59"/>
      <c r="G451" s="59"/>
    </row>
    <row r="452" spans="2:7" x14ac:dyDescent="0.25">
      <c r="B452" s="5"/>
      <c r="C452" s="5"/>
      <c r="D452" s="59"/>
      <c r="E452" s="59"/>
      <c r="F452" s="59"/>
      <c r="G452" s="59"/>
    </row>
    <row r="453" spans="2:7" x14ac:dyDescent="0.25">
      <c r="B453" s="5"/>
      <c r="C453" s="5"/>
      <c r="D453" s="59"/>
      <c r="E453" s="59"/>
      <c r="F453" s="59"/>
      <c r="G453" s="59"/>
    </row>
    <row r="454" spans="2:7" x14ac:dyDescent="0.25">
      <c r="B454" s="5"/>
      <c r="C454" s="5"/>
      <c r="D454" s="59"/>
      <c r="E454" s="59"/>
      <c r="F454" s="59"/>
      <c r="G454" s="59"/>
    </row>
    <row r="455" spans="2:7" x14ac:dyDescent="0.25">
      <c r="B455" s="5"/>
      <c r="C455" s="5"/>
      <c r="D455" s="59"/>
      <c r="E455" s="59"/>
      <c r="F455" s="59"/>
      <c r="G455" s="59"/>
    </row>
    <row r="456" spans="2:7" x14ac:dyDescent="0.25">
      <c r="B456" s="5"/>
      <c r="C456" s="5"/>
      <c r="D456" s="59"/>
      <c r="E456" s="59"/>
      <c r="F456" s="59"/>
      <c r="G456" s="59"/>
    </row>
    <row r="457" spans="2:7" x14ac:dyDescent="0.25">
      <c r="B457" s="5"/>
      <c r="C457" s="5"/>
      <c r="D457" s="59"/>
      <c r="E457" s="59"/>
      <c r="F457" s="59"/>
      <c r="G457" s="59"/>
    </row>
    <row r="458" spans="2:7" x14ac:dyDescent="0.25">
      <c r="B458" s="5"/>
      <c r="C458" s="5"/>
      <c r="D458" s="59"/>
      <c r="E458" s="59"/>
      <c r="F458" s="59"/>
      <c r="G458" s="59"/>
    </row>
    <row r="459" spans="2:7" x14ac:dyDescent="0.25">
      <c r="B459" s="5"/>
      <c r="C459" s="5"/>
      <c r="D459" s="59"/>
      <c r="E459" s="59"/>
      <c r="F459" s="59"/>
      <c r="G459" s="59"/>
    </row>
    <row r="460" spans="2:7" x14ac:dyDescent="0.25">
      <c r="B460" s="5"/>
      <c r="C460" s="5"/>
      <c r="D460" s="59"/>
      <c r="E460" s="59"/>
      <c r="F460" s="59"/>
      <c r="G460" s="59"/>
    </row>
    <row r="461" spans="2:7" x14ac:dyDescent="0.25">
      <c r="B461" s="5"/>
      <c r="C461" s="5"/>
      <c r="D461" s="59"/>
      <c r="E461" s="59"/>
      <c r="F461" s="59"/>
      <c r="G461" s="59"/>
    </row>
    <row r="462" spans="2:7" x14ac:dyDescent="0.25">
      <c r="B462" s="5"/>
      <c r="C462" s="5"/>
      <c r="D462" s="59"/>
      <c r="E462" s="59"/>
      <c r="F462" s="59"/>
      <c r="G462" s="59"/>
    </row>
    <row r="463" spans="2:7" x14ac:dyDescent="0.25">
      <c r="B463" s="5"/>
      <c r="C463" s="5"/>
      <c r="D463" s="59"/>
      <c r="E463" s="59"/>
      <c r="F463" s="59"/>
      <c r="G463" s="59"/>
    </row>
    <row r="464" spans="2:7" x14ac:dyDescent="0.25">
      <c r="B464" s="5"/>
      <c r="C464" s="5"/>
      <c r="D464" s="59"/>
      <c r="E464" s="59"/>
      <c r="F464" s="59"/>
      <c r="G464" s="59"/>
    </row>
    <row r="465" spans="2:7" x14ac:dyDescent="0.25">
      <c r="B465" s="5"/>
      <c r="C465" s="5"/>
      <c r="D465" s="59"/>
      <c r="E465" s="59"/>
      <c r="F465" s="59"/>
      <c r="G465" s="59"/>
    </row>
    <row r="466" spans="2:7" x14ac:dyDescent="0.25">
      <c r="B466" s="5"/>
      <c r="C466" s="5"/>
      <c r="D466" s="59"/>
      <c r="E466" s="59"/>
      <c r="F466" s="59"/>
      <c r="G466" s="59"/>
    </row>
    <row r="467" spans="2:7" x14ac:dyDescent="0.25">
      <c r="B467" s="5"/>
      <c r="C467" s="5"/>
      <c r="D467" s="59"/>
      <c r="E467" s="59"/>
      <c r="F467" s="59"/>
      <c r="G467" s="59"/>
    </row>
    <row r="468" spans="2:7" x14ac:dyDescent="0.25">
      <c r="B468" s="5"/>
      <c r="C468" s="5"/>
      <c r="D468" s="59"/>
      <c r="E468" s="59"/>
      <c r="F468" s="59"/>
      <c r="G468" s="59"/>
    </row>
    <row r="469" spans="2:7" x14ac:dyDescent="0.25">
      <c r="B469" s="5"/>
      <c r="C469" s="5"/>
      <c r="D469" s="59"/>
      <c r="E469" s="59"/>
      <c r="F469" s="59"/>
      <c r="G469" s="59"/>
    </row>
    <row r="470" spans="2:7" x14ac:dyDescent="0.25">
      <c r="B470" s="5"/>
      <c r="C470" s="5"/>
      <c r="D470" s="59"/>
      <c r="E470" s="59"/>
      <c r="F470" s="59"/>
      <c r="G470" s="59"/>
    </row>
    <row r="471" spans="2:7" x14ac:dyDescent="0.25">
      <c r="B471" s="5"/>
      <c r="C471" s="5"/>
      <c r="D471" s="59"/>
      <c r="E471" s="59"/>
      <c r="F471" s="59"/>
      <c r="G471" s="59"/>
    </row>
    <row r="472" spans="2:7" x14ac:dyDescent="0.25">
      <c r="B472" s="5"/>
      <c r="C472" s="5"/>
      <c r="D472" s="59"/>
      <c r="E472" s="59"/>
      <c r="F472" s="59"/>
      <c r="G472" s="59"/>
    </row>
    <row r="473" spans="2:7" x14ac:dyDescent="0.25">
      <c r="B473" s="5"/>
      <c r="C473" s="5"/>
      <c r="D473" s="59"/>
      <c r="E473" s="59"/>
      <c r="F473" s="59"/>
      <c r="G473" s="59"/>
    </row>
    <row r="474" spans="2:7" x14ac:dyDescent="0.25">
      <c r="B474" s="5"/>
      <c r="C474" s="5"/>
      <c r="D474" s="59"/>
      <c r="E474" s="59"/>
      <c r="F474" s="59"/>
      <c r="G474" s="59"/>
    </row>
    <row r="475" spans="2:7" x14ac:dyDescent="0.25">
      <c r="B475" s="5"/>
      <c r="C475" s="5"/>
      <c r="D475" s="59"/>
      <c r="E475" s="59"/>
      <c r="F475" s="59"/>
      <c r="G475" s="59"/>
    </row>
    <row r="476" spans="2:7" x14ac:dyDescent="0.25">
      <c r="B476" s="5"/>
      <c r="C476" s="5"/>
      <c r="D476" s="59"/>
      <c r="E476" s="59"/>
      <c r="F476" s="59"/>
      <c r="G476" s="59"/>
    </row>
    <row r="477" spans="2:7" x14ac:dyDescent="0.25">
      <c r="B477" s="5"/>
      <c r="C477" s="5"/>
      <c r="D477" s="59"/>
      <c r="E477" s="59"/>
      <c r="F477" s="59"/>
      <c r="G477" s="59"/>
    </row>
    <row r="478" spans="2:7" x14ac:dyDescent="0.25">
      <c r="B478" s="5"/>
      <c r="C478" s="5"/>
      <c r="D478" s="59"/>
      <c r="E478" s="59"/>
      <c r="F478" s="59"/>
      <c r="G478" s="59"/>
    </row>
    <row r="479" spans="2:7" x14ac:dyDescent="0.25">
      <c r="B479" s="5"/>
      <c r="C479" s="5"/>
      <c r="D479" s="59"/>
      <c r="E479" s="59"/>
      <c r="F479" s="59"/>
      <c r="G479" s="59"/>
    </row>
    <row r="480" spans="2:7" x14ac:dyDescent="0.25">
      <c r="B480" s="5"/>
      <c r="C480" s="5"/>
      <c r="D480" s="59"/>
      <c r="E480" s="59"/>
      <c r="F480" s="59"/>
      <c r="G480" s="59"/>
    </row>
    <row r="481" spans="2:7" x14ac:dyDescent="0.25">
      <c r="B481" s="5"/>
      <c r="C481" s="5"/>
      <c r="D481" s="59"/>
      <c r="E481" s="59"/>
      <c r="F481" s="59"/>
      <c r="G481" s="59"/>
    </row>
    <row r="482" spans="2:7" x14ac:dyDescent="0.25">
      <c r="B482" s="5"/>
      <c r="C482" s="5"/>
      <c r="D482" s="59"/>
      <c r="E482" s="59"/>
      <c r="F482" s="59"/>
      <c r="G482" s="59"/>
    </row>
    <row r="483" spans="2:7" x14ac:dyDescent="0.25">
      <c r="B483" s="5"/>
      <c r="C483" s="5"/>
      <c r="D483" s="59"/>
      <c r="E483" s="59"/>
      <c r="F483" s="59"/>
      <c r="G483" s="59"/>
    </row>
    <row r="484" spans="2:7" x14ac:dyDescent="0.25">
      <c r="B484" s="5"/>
      <c r="C484" s="5"/>
      <c r="D484" s="59"/>
      <c r="E484" s="59"/>
      <c r="F484" s="59"/>
      <c r="G484" s="59"/>
    </row>
    <row r="485" spans="2:7" x14ac:dyDescent="0.25">
      <c r="B485" s="5"/>
      <c r="C485" s="5"/>
      <c r="D485" s="59"/>
      <c r="E485" s="59"/>
      <c r="F485" s="59"/>
      <c r="G485" s="59"/>
    </row>
    <row r="486" spans="2:7" x14ac:dyDescent="0.25">
      <c r="B486" s="5"/>
      <c r="C486" s="5"/>
      <c r="D486" s="59"/>
      <c r="E486" s="59"/>
      <c r="F486" s="59"/>
      <c r="G486" s="59"/>
    </row>
    <row r="487" spans="2:7" x14ac:dyDescent="0.25">
      <c r="B487" s="5"/>
      <c r="C487" s="5"/>
      <c r="D487" s="59"/>
      <c r="E487" s="59"/>
      <c r="F487" s="59"/>
      <c r="G487" s="59"/>
    </row>
    <row r="488" spans="2:7" x14ac:dyDescent="0.25">
      <c r="B488" s="5"/>
      <c r="C488" s="5"/>
      <c r="D488" s="59"/>
      <c r="E488" s="59"/>
      <c r="F488" s="59"/>
      <c r="G488" s="59"/>
    </row>
    <row r="489" spans="2:7" x14ac:dyDescent="0.25">
      <c r="B489" s="5"/>
      <c r="C489" s="5"/>
      <c r="D489" s="59"/>
      <c r="E489" s="59"/>
      <c r="F489" s="59"/>
      <c r="G489" s="59"/>
    </row>
    <row r="490" spans="2:7" x14ac:dyDescent="0.25">
      <c r="B490" s="5"/>
      <c r="C490" s="5"/>
      <c r="D490" s="59"/>
      <c r="E490" s="59"/>
      <c r="F490" s="59"/>
      <c r="G490" s="59"/>
    </row>
    <row r="491" spans="2:7" x14ac:dyDescent="0.25">
      <c r="B491" s="5"/>
      <c r="C491" s="5"/>
      <c r="D491" s="59"/>
      <c r="E491" s="59"/>
      <c r="F491" s="59"/>
      <c r="G491" s="59"/>
    </row>
    <row r="492" spans="2:7" x14ac:dyDescent="0.25">
      <c r="B492" s="5"/>
      <c r="C492" s="5"/>
      <c r="D492" s="59"/>
      <c r="E492" s="59"/>
      <c r="F492" s="59"/>
      <c r="G492" s="59"/>
    </row>
    <row r="493" spans="2:7" x14ac:dyDescent="0.25">
      <c r="B493" s="5"/>
      <c r="C493" s="5"/>
      <c r="D493" s="59"/>
      <c r="E493" s="59"/>
      <c r="F493" s="59"/>
      <c r="G493" s="59"/>
    </row>
    <row r="494" spans="2:7" x14ac:dyDescent="0.25">
      <c r="B494" s="5"/>
      <c r="C494" s="5"/>
      <c r="D494" s="59"/>
      <c r="E494" s="59"/>
      <c r="F494" s="59"/>
      <c r="G494" s="59"/>
    </row>
    <row r="495" spans="2:7" x14ac:dyDescent="0.25">
      <c r="B495" s="5"/>
      <c r="C495" s="5"/>
      <c r="D495" s="59"/>
      <c r="E495" s="59"/>
      <c r="F495" s="59"/>
      <c r="G495" s="59"/>
    </row>
    <row r="496" spans="2:7" x14ac:dyDescent="0.25">
      <c r="B496" s="5"/>
      <c r="C496" s="5"/>
      <c r="D496" s="59"/>
      <c r="E496" s="59"/>
      <c r="F496" s="59"/>
      <c r="G496" s="59"/>
    </row>
    <row r="497" spans="2:7" x14ac:dyDescent="0.25">
      <c r="B497" s="5"/>
      <c r="C497" s="5"/>
      <c r="D497" s="59"/>
      <c r="E497" s="59"/>
      <c r="F497" s="59"/>
      <c r="G497" s="59"/>
    </row>
    <row r="498" spans="2:7" x14ac:dyDescent="0.25">
      <c r="B498" s="5"/>
      <c r="C498" s="5"/>
      <c r="D498" s="59"/>
      <c r="E498" s="59"/>
      <c r="F498" s="59"/>
      <c r="G498" s="59"/>
    </row>
    <row r="499" spans="2:7" x14ac:dyDescent="0.25">
      <c r="B499" s="5"/>
      <c r="C499" s="5"/>
      <c r="D499" s="59"/>
      <c r="E499" s="59"/>
      <c r="F499" s="59"/>
      <c r="G499" s="59"/>
    </row>
    <row r="500" spans="2:7" x14ac:dyDescent="0.25">
      <c r="B500" s="5"/>
      <c r="C500" s="5"/>
      <c r="D500" s="59"/>
      <c r="E500" s="59"/>
      <c r="F500" s="59"/>
      <c r="G500" s="59"/>
    </row>
    <row r="501" spans="2:7" x14ac:dyDescent="0.25">
      <c r="B501" s="5"/>
      <c r="C501" s="5"/>
      <c r="D501" s="59"/>
      <c r="E501" s="59"/>
      <c r="F501" s="59"/>
      <c r="G501" s="59"/>
    </row>
    <row r="502" spans="2:7" x14ac:dyDescent="0.25">
      <c r="B502" s="5"/>
      <c r="C502" s="5"/>
      <c r="D502" s="59"/>
      <c r="E502" s="59"/>
      <c r="F502" s="59"/>
      <c r="G502" s="59"/>
    </row>
    <row r="503" spans="2:7" x14ac:dyDescent="0.25">
      <c r="B503" s="5"/>
      <c r="C503" s="5"/>
      <c r="D503" s="59"/>
      <c r="E503" s="59"/>
      <c r="F503" s="59"/>
      <c r="G503" s="59"/>
    </row>
    <row r="504" spans="2:7" x14ac:dyDescent="0.25">
      <c r="B504" s="5"/>
      <c r="C504" s="5"/>
      <c r="D504" s="59"/>
      <c r="E504" s="59"/>
      <c r="F504" s="59"/>
      <c r="G504" s="59"/>
    </row>
    <row r="505" spans="2:7" x14ac:dyDescent="0.25">
      <c r="B505" s="5"/>
      <c r="C505" s="5"/>
      <c r="D505" s="59"/>
      <c r="E505" s="59"/>
      <c r="F505" s="59"/>
      <c r="G505" s="59"/>
    </row>
    <row r="506" spans="2:7" x14ac:dyDescent="0.25">
      <c r="B506" s="5"/>
      <c r="C506" s="5"/>
      <c r="D506" s="59"/>
      <c r="E506" s="59"/>
      <c r="F506" s="59"/>
      <c r="G506" s="59"/>
    </row>
    <row r="507" spans="2:7" x14ac:dyDescent="0.25">
      <c r="B507" s="5"/>
      <c r="C507" s="5"/>
      <c r="D507" s="59"/>
      <c r="E507" s="59"/>
      <c r="F507" s="59"/>
      <c r="G507" s="59"/>
    </row>
    <row r="508" spans="2:7" x14ac:dyDescent="0.25">
      <c r="B508" s="5"/>
      <c r="C508" s="5"/>
      <c r="D508" s="59"/>
      <c r="E508" s="59"/>
      <c r="F508" s="59"/>
      <c r="G508" s="59"/>
    </row>
    <row r="509" spans="2:7" x14ac:dyDescent="0.25">
      <c r="B509" s="5"/>
      <c r="C509" s="5"/>
      <c r="D509" s="59"/>
      <c r="E509" s="59"/>
      <c r="F509" s="59"/>
      <c r="G509" s="59"/>
    </row>
    <row r="510" spans="2:7" x14ac:dyDescent="0.25">
      <c r="B510" s="5"/>
      <c r="C510" s="5"/>
      <c r="D510" s="59"/>
      <c r="E510" s="59"/>
      <c r="F510" s="59"/>
      <c r="G510" s="59"/>
    </row>
    <row r="511" spans="2:7" x14ac:dyDescent="0.25">
      <c r="B511" s="5"/>
      <c r="C511" s="5"/>
      <c r="D511" s="59"/>
      <c r="E511" s="59"/>
      <c r="F511" s="59"/>
      <c r="G511" s="59"/>
    </row>
    <row r="512" spans="2:7" x14ac:dyDescent="0.25">
      <c r="B512" s="5"/>
      <c r="C512" s="5"/>
      <c r="D512" s="59"/>
      <c r="E512" s="59"/>
      <c r="F512" s="59"/>
      <c r="G512" s="59"/>
    </row>
    <row r="513" spans="2:7" x14ac:dyDescent="0.25">
      <c r="B513" s="5"/>
      <c r="C513" s="5"/>
      <c r="D513" s="59"/>
      <c r="E513" s="59"/>
      <c r="F513" s="59"/>
      <c r="G513" s="59"/>
    </row>
    <row r="514" spans="2:7" x14ac:dyDescent="0.25">
      <c r="B514" s="5"/>
      <c r="C514" s="5"/>
      <c r="D514" s="59"/>
      <c r="E514" s="59"/>
      <c r="F514" s="59"/>
      <c r="G514" s="59"/>
    </row>
    <row r="515" spans="2:7" x14ac:dyDescent="0.25">
      <c r="B515" s="5"/>
      <c r="C515" s="5"/>
      <c r="D515" s="59"/>
      <c r="E515" s="59"/>
      <c r="F515" s="59"/>
      <c r="G515" s="59"/>
    </row>
    <row r="516" spans="2:7" x14ac:dyDescent="0.25">
      <c r="B516" s="5"/>
      <c r="C516" s="5"/>
      <c r="D516" s="59"/>
      <c r="E516" s="59"/>
      <c r="F516" s="59"/>
      <c r="G516" s="59"/>
    </row>
    <row r="517" spans="2:7" x14ac:dyDescent="0.25">
      <c r="B517" s="5"/>
      <c r="C517" s="5"/>
      <c r="D517" s="59"/>
      <c r="E517" s="59"/>
      <c r="F517" s="59"/>
      <c r="G517" s="59"/>
    </row>
    <row r="518" spans="2:7" x14ac:dyDescent="0.25">
      <c r="B518" s="5"/>
      <c r="C518" s="5"/>
      <c r="D518" s="59"/>
      <c r="E518" s="59"/>
      <c r="F518" s="59"/>
      <c r="G518" s="59"/>
    </row>
    <row r="519" spans="2:7" x14ac:dyDescent="0.25">
      <c r="B519" s="5"/>
      <c r="C519" s="5"/>
      <c r="D519" s="59"/>
      <c r="E519" s="59"/>
      <c r="F519" s="59"/>
      <c r="G519" s="59"/>
    </row>
    <row r="520" spans="2:7" x14ac:dyDescent="0.25">
      <c r="B520" s="5"/>
      <c r="C520" s="5"/>
      <c r="D520" s="59"/>
      <c r="E520" s="59"/>
      <c r="F520" s="59"/>
      <c r="G520" s="59"/>
    </row>
    <row r="521" spans="2:7" x14ac:dyDescent="0.25">
      <c r="B521" s="5"/>
      <c r="C521" s="5"/>
      <c r="D521" s="59"/>
      <c r="E521" s="59"/>
      <c r="F521" s="59"/>
      <c r="G521" s="59"/>
    </row>
    <row r="522" spans="2:7" x14ac:dyDescent="0.25">
      <c r="B522" s="5"/>
      <c r="C522" s="5"/>
      <c r="D522" s="59"/>
      <c r="E522" s="59"/>
      <c r="F522" s="59"/>
      <c r="G522" s="59"/>
    </row>
    <row r="523" spans="2:7" x14ac:dyDescent="0.25">
      <c r="B523" s="5"/>
      <c r="C523" s="5"/>
      <c r="D523" s="59"/>
      <c r="E523" s="59"/>
      <c r="F523" s="59"/>
      <c r="G523" s="59"/>
    </row>
    <row r="524" spans="2:7" x14ac:dyDescent="0.25">
      <c r="B524" s="5"/>
      <c r="C524" s="5"/>
      <c r="D524" s="59"/>
      <c r="E524" s="59"/>
      <c r="F524" s="59"/>
      <c r="G524" s="59"/>
    </row>
    <row r="525" spans="2:7" x14ac:dyDescent="0.25">
      <c r="B525" s="5"/>
      <c r="C525" s="5"/>
      <c r="D525" s="59"/>
      <c r="E525" s="59"/>
      <c r="F525" s="59"/>
      <c r="G525" s="59"/>
    </row>
    <row r="526" spans="2:7" x14ac:dyDescent="0.25">
      <c r="B526" s="5"/>
      <c r="C526" s="5"/>
      <c r="D526" s="59"/>
      <c r="E526" s="59"/>
      <c r="F526" s="59"/>
      <c r="G526" s="59"/>
    </row>
    <row r="527" spans="2:7" x14ac:dyDescent="0.25">
      <c r="B527" s="5"/>
      <c r="C527" s="5"/>
      <c r="D527" s="59"/>
      <c r="E527" s="59"/>
      <c r="F527" s="59"/>
      <c r="G527" s="59"/>
    </row>
    <row r="528" spans="2:7" x14ac:dyDescent="0.25">
      <c r="B528" s="5"/>
      <c r="C528" s="5"/>
      <c r="D528" s="59"/>
      <c r="E528" s="59"/>
      <c r="F528" s="59"/>
      <c r="G528" s="59"/>
    </row>
    <row r="529" spans="2:7" x14ac:dyDescent="0.25">
      <c r="B529" s="5"/>
      <c r="C529" s="5"/>
      <c r="D529" s="59"/>
      <c r="E529" s="59"/>
      <c r="F529" s="59"/>
      <c r="G529" s="59"/>
    </row>
    <row r="530" spans="2:7" x14ac:dyDescent="0.25">
      <c r="B530" s="5"/>
      <c r="C530" s="5"/>
      <c r="D530" s="59"/>
      <c r="E530" s="59"/>
      <c r="F530" s="59"/>
      <c r="G530" s="59"/>
    </row>
    <row r="531" spans="2:7" x14ac:dyDescent="0.25">
      <c r="B531" s="5"/>
      <c r="C531" s="5"/>
      <c r="D531" s="59"/>
      <c r="E531" s="59"/>
      <c r="F531" s="59"/>
      <c r="G531" s="59"/>
    </row>
    <row r="532" spans="2:7" x14ac:dyDescent="0.25">
      <c r="B532" s="5"/>
      <c r="C532" s="5"/>
      <c r="D532" s="59"/>
      <c r="E532" s="59"/>
      <c r="F532" s="59"/>
      <c r="G532" s="59"/>
    </row>
    <row r="533" spans="2:7" x14ac:dyDescent="0.25">
      <c r="B533" s="5"/>
      <c r="C533" s="5"/>
      <c r="D533" s="59"/>
      <c r="E533" s="59"/>
      <c r="F533" s="59"/>
      <c r="G533" s="59"/>
    </row>
    <row r="534" spans="2:7" x14ac:dyDescent="0.25">
      <c r="B534" s="5"/>
      <c r="C534" s="5"/>
      <c r="D534" s="59"/>
      <c r="E534" s="59"/>
      <c r="F534" s="59"/>
      <c r="G534" s="59"/>
    </row>
    <row r="535" spans="2:7" x14ac:dyDescent="0.25">
      <c r="B535" s="5"/>
      <c r="C535" s="5"/>
      <c r="D535" s="59"/>
      <c r="E535" s="59"/>
      <c r="F535" s="59"/>
      <c r="G535" s="59"/>
    </row>
    <row r="536" spans="2:7" x14ac:dyDescent="0.25">
      <c r="B536" s="5"/>
      <c r="C536" s="5"/>
      <c r="D536" s="59"/>
      <c r="E536" s="59"/>
      <c r="F536" s="59"/>
      <c r="G536" s="59"/>
    </row>
    <row r="537" spans="2:7" x14ac:dyDescent="0.25">
      <c r="B537" s="5"/>
      <c r="C537" s="5"/>
      <c r="D537" s="59"/>
      <c r="E537" s="59"/>
      <c r="F537" s="59"/>
      <c r="G537" s="59"/>
    </row>
    <row r="538" spans="2:7" x14ac:dyDescent="0.25">
      <c r="B538" s="5"/>
      <c r="C538" s="5"/>
      <c r="D538" s="59"/>
      <c r="E538" s="59"/>
      <c r="F538" s="59"/>
      <c r="G538" s="59"/>
    </row>
    <row r="539" spans="2:7" x14ac:dyDescent="0.25">
      <c r="B539" s="5"/>
      <c r="C539" s="5"/>
      <c r="D539" s="59"/>
      <c r="E539" s="59"/>
      <c r="F539" s="59"/>
      <c r="G539" s="59"/>
    </row>
    <row r="540" spans="2:7" x14ac:dyDescent="0.25">
      <c r="B540" s="5"/>
      <c r="C540" s="5"/>
      <c r="D540" s="59"/>
      <c r="E540" s="59"/>
      <c r="F540" s="59"/>
      <c r="G540" s="59"/>
    </row>
    <row r="541" spans="2:7" x14ac:dyDescent="0.25">
      <c r="B541" s="5"/>
      <c r="C541" s="5"/>
      <c r="D541" s="59"/>
      <c r="E541" s="59"/>
      <c r="F541" s="59"/>
      <c r="G541" s="59"/>
    </row>
    <row r="542" spans="2:7" x14ac:dyDescent="0.25">
      <c r="B542" s="5"/>
      <c r="C542" s="5"/>
      <c r="D542" s="59"/>
      <c r="E542" s="59"/>
      <c r="F542" s="59"/>
      <c r="G542" s="59"/>
    </row>
    <row r="543" spans="2:7" x14ac:dyDescent="0.25">
      <c r="B543" s="5"/>
      <c r="C543" s="5"/>
      <c r="D543" s="59"/>
      <c r="E543" s="59"/>
      <c r="F543" s="59"/>
      <c r="G543" s="59"/>
    </row>
    <row r="544" spans="2:7" x14ac:dyDescent="0.25">
      <c r="B544" s="5"/>
      <c r="C544" s="5"/>
      <c r="D544" s="59"/>
      <c r="E544" s="59"/>
      <c r="F544" s="59"/>
      <c r="G544" s="59"/>
    </row>
    <row r="545" spans="2:7" x14ac:dyDescent="0.25">
      <c r="B545" s="5"/>
      <c r="C545" s="5"/>
      <c r="D545" s="59"/>
      <c r="E545" s="59"/>
      <c r="F545" s="59"/>
      <c r="G545" s="59"/>
    </row>
    <row r="546" spans="2:7" x14ac:dyDescent="0.25">
      <c r="B546" s="5"/>
      <c r="C546" s="5"/>
      <c r="D546" s="59"/>
      <c r="E546" s="59"/>
      <c r="F546" s="59"/>
      <c r="G546" s="59"/>
    </row>
    <row r="547" spans="2:7" x14ac:dyDescent="0.25">
      <c r="B547" s="5"/>
      <c r="C547" s="5"/>
      <c r="D547" s="59"/>
      <c r="E547" s="59"/>
      <c r="F547" s="59"/>
      <c r="G547" s="59"/>
    </row>
    <row r="548" spans="2:7" x14ac:dyDescent="0.25">
      <c r="B548" s="5"/>
      <c r="C548" s="5"/>
      <c r="D548" s="59"/>
      <c r="E548" s="59"/>
      <c r="F548" s="59"/>
      <c r="G548" s="59"/>
    </row>
    <row r="549" spans="2:7" x14ac:dyDescent="0.25">
      <c r="B549" s="5"/>
      <c r="C549" s="5"/>
      <c r="D549" s="59"/>
      <c r="E549" s="59"/>
      <c r="F549" s="59"/>
      <c r="G549" s="59"/>
    </row>
    <row r="550" spans="2:7" x14ac:dyDescent="0.25">
      <c r="B550" s="5"/>
      <c r="C550" s="5"/>
      <c r="D550" s="59"/>
      <c r="E550" s="59"/>
      <c r="F550" s="59"/>
      <c r="G550" s="59"/>
    </row>
    <row r="551" spans="2:7" x14ac:dyDescent="0.25">
      <c r="B551" s="5"/>
      <c r="C551" s="5"/>
      <c r="D551" s="59"/>
      <c r="E551" s="59"/>
      <c r="F551" s="59"/>
      <c r="G551" s="59"/>
    </row>
    <row r="552" spans="2:7" x14ac:dyDescent="0.25">
      <c r="B552" s="5"/>
      <c r="C552" s="5"/>
      <c r="D552" s="59"/>
      <c r="E552" s="59"/>
      <c r="F552" s="59"/>
      <c r="G552" s="59"/>
    </row>
    <row r="553" spans="2:7" x14ac:dyDescent="0.25">
      <c r="B553" s="5"/>
      <c r="C553" s="5"/>
      <c r="D553" s="59"/>
      <c r="E553" s="59"/>
      <c r="F553" s="59"/>
      <c r="G553" s="59"/>
    </row>
    <row r="554" spans="2:7" x14ac:dyDescent="0.25">
      <c r="B554" s="5"/>
      <c r="C554" s="5"/>
      <c r="D554" s="59"/>
      <c r="E554" s="59"/>
      <c r="F554" s="59"/>
      <c r="G554" s="59"/>
    </row>
    <row r="555" spans="2:7" x14ac:dyDescent="0.25">
      <c r="B555" s="5"/>
      <c r="C555" s="5"/>
      <c r="D555" s="59"/>
      <c r="E555" s="59"/>
      <c r="F555" s="59"/>
      <c r="G555" s="59"/>
    </row>
    <row r="556" spans="2:7" x14ac:dyDescent="0.25">
      <c r="B556" s="5"/>
      <c r="C556" s="5"/>
      <c r="D556" s="59"/>
      <c r="E556" s="59"/>
      <c r="F556" s="59"/>
      <c r="G556" s="59"/>
    </row>
    <row r="557" spans="2:7" x14ac:dyDescent="0.25">
      <c r="B557" s="5"/>
      <c r="C557" s="5"/>
      <c r="D557" s="59"/>
      <c r="E557" s="59"/>
      <c r="F557" s="59"/>
      <c r="G557" s="59"/>
    </row>
    <row r="558" spans="2:7" x14ac:dyDescent="0.25">
      <c r="B558" s="5"/>
      <c r="C558" s="5"/>
      <c r="D558" s="59"/>
      <c r="E558" s="59"/>
      <c r="F558" s="59"/>
      <c r="G558" s="59"/>
    </row>
    <row r="559" spans="2:7" x14ac:dyDescent="0.25">
      <c r="B559" s="5"/>
      <c r="C559" s="5"/>
      <c r="D559" s="59"/>
      <c r="E559" s="59"/>
      <c r="F559" s="59"/>
      <c r="G559" s="59"/>
    </row>
    <row r="560" spans="2:7" x14ac:dyDescent="0.25">
      <c r="B560" s="5"/>
      <c r="C560" s="5"/>
      <c r="D560" s="59"/>
      <c r="E560" s="59"/>
      <c r="F560" s="59"/>
      <c r="G560" s="59"/>
    </row>
    <row r="561" spans="2:7" x14ac:dyDescent="0.25">
      <c r="B561" s="5"/>
      <c r="C561" s="5"/>
      <c r="D561" s="59"/>
      <c r="E561" s="59"/>
      <c r="F561" s="59"/>
      <c r="G561" s="59"/>
    </row>
    <row r="562" spans="2:7" x14ac:dyDescent="0.25">
      <c r="B562" s="5"/>
      <c r="C562" s="5"/>
      <c r="D562" s="59"/>
      <c r="E562" s="59"/>
      <c r="F562" s="59"/>
      <c r="G562" s="59"/>
    </row>
    <row r="563" spans="2:7" x14ac:dyDescent="0.25">
      <c r="B563" s="5"/>
      <c r="C563" s="5"/>
      <c r="D563" s="59"/>
      <c r="E563" s="59"/>
      <c r="F563" s="59"/>
      <c r="G563" s="59"/>
    </row>
    <row r="564" spans="2:7" x14ac:dyDescent="0.25">
      <c r="B564" s="5"/>
      <c r="C564" s="5"/>
      <c r="D564" s="59"/>
      <c r="E564" s="59"/>
      <c r="F564" s="59"/>
      <c r="G564" s="59"/>
    </row>
    <row r="565" spans="2:7" x14ac:dyDescent="0.25">
      <c r="B565" s="5"/>
      <c r="C565" s="5"/>
      <c r="D565" s="59"/>
      <c r="E565" s="59"/>
      <c r="F565" s="59"/>
      <c r="G565" s="59"/>
    </row>
    <row r="566" spans="2:7" x14ac:dyDescent="0.25">
      <c r="B566" s="5"/>
      <c r="C566" s="5"/>
      <c r="D566" s="59"/>
      <c r="E566" s="59"/>
      <c r="F566" s="59"/>
      <c r="G566" s="59"/>
    </row>
    <row r="567" spans="2:7" x14ac:dyDescent="0.25">
      <c r="B567" s="5"/>
      <c r="C567" s="5"/>
      <c r="D567" s="59"/>
      <c r="E567" s="59"/>
      <c r="F567" s="59"/>
      <c r="G567" s="59"/>
    </row>
    <row r="568" spans="2:7" x14ac:dyDescent="0.25">
      <c r="B568" s="5"/>
      <c r="C568" s="5"/>
      <c r="D568" s="59"/>
      <c r="E568" s="59"/>
      <c r="F568" s="59"/>
      <c r="G568" s="59"/>
    </row>
    <row r="569" spans="2:7" x14ac:dyDescent="0.25">
      <c r="B569" s="5"/>
      <c r="C569" s="5"/>
      <c r="D569" s="59"/>
      <c r="E569" s="59"/>
      <c r="F569" s="59"/>
      <c r="G569" s="59"/>
    </row>
    <row r="570" spans="2:7" x14ac:dyDescent="0.25">
      <c r="B570" s="5"/>
      <c r="C570" s="5"/>
      <c r="D570" s="59"/>
      <c r="E570" s="59"/>
      <c r="F570" s="59"/>
      <c r="G570" s="59"/>
    </row>
    <row r="571" spans="2:7" x14ac:dyDescent="0.25">
      <c r="B571" s="5"/>
      <c r="C571" s="5"/>
      <c r="D571" s="59"/>
      <c r="E571" s="59"/>
      <c r="F571" s="59"/>
      <c r="G571" s="59"/>
    </row>
    <row r="572" spans="2:7" x14ac:dyDescent="0.25">
      <c r="B572" s="5"/>
      <c r="C572" s="5"/>
      <c r="D572" s="59"/>
      <c r="E572" s="59"/>
      <c r="F572" s="59"/>
      <c r="G572" s="59"/>
    </row>
    <row r="573" spans="2:7" x14ac:dyDescent="0.25">
      <c r="B573" s="5"/>
      <c r="C573" s="5"/>
      <c r="D573" s="59"/>
      <c r="E573" s="59"/>
      <c r="F573" s="59"/>
      <c r="G573" s="59"/>
    </row>
    <row r="574" spans="2:7" x14ac:dyDescent="0.25">
      <c r="B574" s="5"/>
      <c r="C574" s="5"/>
      <c r="D574" s="59"/>
      <c r="E574" s="59"/>
      <c r="F574" s="59"/>
      <c r="G574" s="59"/>
    </row>
    <row r="575" spans="2:7" x14ac:dyDescent="0.25">
      <c r="B575" s="5"/>
      <c r="C575" s="5"/>
      <c r="D575" s="59"/>
      <c r="E575" s="59"/>
      <c r="F575" s="59"/>
      <c r="G575" s="59"/>
    </row>
    <row r="576" spans="2:7" x14ac:dyDescent="0.25">
      <c r="B576" s="5"/>
      <c r="C576" s="5"/>
      <c r="D576" s="59"/>
      <c r="E576" s="59"/>
      <c r="F576" s="59"/>
      <c r="G576" s="59"/>
    </row>
    <row r="577" spans="2:7" x14ac:dyDescent="0.25">
      <c r="B577" s="5"/>
      <c r="C577" s="5"/>
      <c r="D577" s="59"/>
      <c r="E577" s="59"/>
      <c r="F577" s="59"/>
      <c r="G577" s="59"/>
    </row>
    <row r="578" spans="2:7" x14ac:dyDescent="0.25">
      <c r="B578" s="5"/>
      <c r="C578" s="5"/>
      <c r="D578" s="59"/>
      <c r="E578" s="59"/>
      <c r="F578" s="59"/>
      <c r="G578" s="59"/>
    </row>
    <row r="579" spans="2:7" x14ac:dyDescent="0.25">
      <c r="B579" s="5"/>
      <c r="C579" s="5"/>
      <c r="D579" s="59"/>
      <c r="E579" s="59"/>
      <c r="F579" s="59"/>
      <c r="G579" s="59"/>
    </row>
    <row r="580" spans="2:7" x14ac:dyDescent="0.25">
      <c r="B580" s="5"/>
      <c r="C580" s="5"/>
      <c r="D580" s="59"/>
      <c r="E580" s="59"/>
      <c r="F580" s="59"/>
      <c r="G580" s="59"/>
    </row>
    <row r="581" spans="2:7" x14ac:dyDescent="0.25">
      <c r="B581" s="5"/>
      <c r="C581" s="5"/>
      <c r="D581" s="59"/>
      <c r="E581" s="59"/>
      <c r="F581" s="59"/>
      <c r="G581" s="59"/>
    </row>
    <row r="582" spans="2:7" x14ac:dyDescent="0.25">
      <c r="B582" s="5"/>
      <c r="C582" s="5"/>
      <c r="D582" s="59"/>
      <c r="E582" s="59"/>
      <c r="F582" s="59"/>
      <c r="G582" s="59"/>
    </row>
    <row r="583" spans="2:7" x14ac:dyDescent="0.25">
      <c r="B583" s="5"/>
      <c r="C583" s="5"/>
      <c r="D583" s="59"/>
      <c r="E583" s="59"/>
      <c r="F583" s="59"/>
      <c r="G583" s="59"/>
    </row>
    <row r="584" spans="2:7" x14ac:dyDescent="0.25">
      <c r="B584" s="5"/>
      <c r="C584" s="5"/>
      <c r="D584" s="59"/>
      <c r="E584" s="59"/>
      <c r="F584" s="59"/>
      <c r="G584" s="59"/>
    </row>
    <row r="585" spans="2:7" x14ac:dyDescent="0.25">
      <c r="B585" s="5"/>
      <c r="C585" s="5"/>
      <c r="D585" s="59"/>
      <c r="E585" s="59"/>
      <c r="F585" s="59"/>
      <c r="G585" s="59"/>
    </row>
    <row r="586" spans="2:7" x14ac:dyDescent="0.25">
      <c r="B586" s="5"/>
      <c r="C586" s="5"/>
      <c r="D586" s="59"/>
      <c r="E586" s="59"/>
      <c r="F586" s="59"/>
      <c r="G586" s="59"/>
    </row>
    <row r="587" spans="2:7" x14ac:dyDescent="0.25">
      <c r="B587" s="5"/>
      <c r="C587" s="5"/>
      <c r="D587" s="59"/>
      <c r="E587" s="59"/>
      <c r="F587" s="59"/>
      <c r="G587" s="59"/>
    </row>
    <row r="588" spans="2:7" x14ac:dyDescent="0.25">
      <c r="B588" s="5"/>
      <c r="C588" s="5"/>
      <c r="D588" s="59"/>
      <c r="E588" s="59"/>
      <c r="F588" s="59"/>
      <c r="G588" s="59"/>
    </row>
    <row r="589" spans="2:7" x14ac:dyDescent="0.25">
      <c r="B589" s="5"/>
      <c r="C589" s="5"/>
      <c r="D589" s="59"/>
      <c r="E589" s="59"/>
      <c r="F589" s="59"/>
      <c r="G589" s="59"/>
    </row>
    <row r="590" spans="2:7" x14ac:dyDescent="0.25">
      <c r="B590" s="5"/>
      <c r="C590" s="5"/>
      <c r="D590" s="59"/>
      <c r="E590" s="59"/>
      <c r="F590" s="59"/>
      <c r="G590" s="59"/>
    </row>
    <row r="591" spans="2:7" x14ac:dyDescent="0.25">
      <c r="B591" s="5"/>
      <c r="C591" s="5"/>
      <c r="D591" s="59"/>
      <c r="E591" s="59"/>
      <c r="F591" s="59"/>
      <c r="G591" s="59"/>
    </row>
    <row r="592" spans="2:7" x14ac:dyDescent="0.25">
      <c r="B592" s="5"/>
      <c r="C592" s="5"/>
      <c r="D592" s="59"/>
      <c r="E592" s="59"/>
      <c r="F592" s="59"/>
      <c r="G592" s="59"/>
    </row>
    <row r="593" spans="2:7" x14ac:dyDescent="0.25">
      <c r="B593" s="5"/>
      <c r="C593" s="5"/>
      <c r="D593" s="59"/>
      <c r="E593" s="59"/>
      <c r="F593" s="59"/>
      <c r="G593" s="59"/>
    </row>
    <row r="594" spans="2:7" x14ac:dyDescent="0.25">
      <c r="B594" s="5"/>
      <c r="C594" s="5"/>
      <c r="D594" s="59"/>
      <c r="E594" s="59"/>
      <c r="F594" s="59"/>
      <c r="G594" s="59"/>
    </row>
    <row r="595" spans="2:7" x14ac:dyDescent="0.25">
      <c r="B595" s="5"/>
      <c r="C595" s="5"/>
      <c r="D595" s="59"/>
      <c r="E595" s="59"/>
      <c r="F595" s="59"/>
      <c r="G595" s="59"/>
    </row>
    <row r="596" spans="2:7" x14ac:dyDescent="0.25">
      <c r="B596" s="5"/>
      <c r="C596" s="5"/>
      <c r="D596" s="59"/>
      <c r="E596" s="59"/>
      <c r="F596" s="59"/>
      <c r="G596" s="59"/>
    </row>
    <row r="597" spans="2:7" x14ac:dyDescent="0.25">
      <c r="B597" s="5"/>
      <c r="C597" s="5"/>
      <c r="D597" s="59"/>
      <c r="E597" s="59"/>
      <c r="F597" s="59"/>
      <c r="G597" s="59"/>
    </row>
    <row r="598" spans="2:7" x14ac:dyDescent="0.25">
      <c r="B598" s="5"/>
      <c r="C598" s="5"/>
      <c r="D598" s="59"/>
      <c r="E598" s="59"/>
      <c r="F598" s="59"/>
      <c r="G598" s="59"/>
    </row>
    <row r="599" spans="2:7" x14ac:dyDescent="0.25">
      <c r="B599" s="5"/>
      <c r="C599" s="5"/>
      <c r="D599" s="59"/>
      <c r="E599" s="59"/>
      <c r="F599" s="59"/>
      <c r="G599" s="59"/>
    </row>
    <row r="600" spans="2:7" x14ac:dyDescent="0.25">
      <c r="B600" s="5"/>
      <c r="C600" s="5"/>
      <c r="D600" s="59"/>
      <c r="E600" s="59"/>
      <c r="F600" s="59"/>
      <c r="G600" s="59"/>
    </row>
    <row r="601" spans="2:7" x14ac:dyDescent="0.25">
      <c r="B601" s="5"/>
      <c r="C601" s="5"/>
      <c r="D601" s="59"/>
      <c r="E601" s="59"/>
      <c r="F601" s="59"/>
      <c r="G601" s="59"/>
    </row>
    <row r="602" spans="2:7" x14ac:dyDescent="0.25">
      <c r="B602" s="5"/>
      <c r="C602" s="5"/>
      <c r="D602" s="59"/>
      <c r="E602" s="59"/>
      <c r="F602" s="59"/>
      <c r="G602" s="59"/>
    </row>
    <row r="603" spans="2:7" x14ac:dyDescent="0.25">
      <c r="B603" s="5"/>
      <c r="C603" s="5"/>
      <c r="D603" s="59"/>
      <c r="E603" s="59"/>
      <c r="F603" s="59"/>
      <c r="G603" s="59"/>
    </row>
    <row r="604" spans="2:7" x14ac:dyDescent="0.25">
      <c r="B604" s="5"/>
      <c r="C604" s="5"/>
      <c r="D604" s="59"/>
      <c r="E604" s="59"/>
      <c r="F604" s="59"/>
      <c r="G604" s="59"/>
    </row>
    <row r="605" spans="2:7" x14ac:dyDescent="0.25">
      <c r="B605" s="5"/>
      <c r="C605" s="5"/>
      <c r="D605" s="59"/>
      <c r="E605" s="59"/>
      <c r="F605" s="59"/>
      <c r="G605" s="59"/>
    </row>
    <row r="606" spans="2:7" x14ac:dyDescent="0.25">
      <c r="B606" s="5"/>
      <c r="C606" s="5"/>
      <c r="D606" s="59"/>
      <c r="E606" s="59"/>
      <c r="F606" s="59"/>
      <c r="G606" s="59"/>
    </row>
    <row r="607" spans="2:7" x14ac:dyDescent="0.25">
      <c r="B607" s="5"/>
      <c r="C607" s="5"/>
      <c r="D607" s="59"/>
      <c r="E607" s="59"/>
      <c r="F607" s="59"/>
      <c r="G607" s="59"/>
    </row>
    <row r="608" spans="2:7" x14ac:dyDescent="0.25">
      <c r="B608" s="5"/>
      <c r="C608" s="5"/>
      <c r="D608" s="59"/>
      <c r="E608" s="59"/>
      <c r="F608" s="59"/>
      <c r="G608" s="59"/>
    </row>
    <row r="609" spans="2:7" x14ac:dyDescent="0.25">
      <c r="B609" s="5"/>
      <c r="C609" s="5"/>
      <c r="D609" s="59"/>
      <c r="E609" s="59"/>
      <c r="F609" s="59"/>
      <c r="G609" s="59"/>
    </row>
    <row r="610" spans="2:7" x14ac:dyDescent="0.25">
      <c r="B610" s="5"/>
      <c r="C610" s="5"/>
      <c r="D610" s="59"/>
      <c r="E610" s="59"/>
      <c r="F610" s="59"/>
      <c r="G610" s="59"/>
    </row>
    <row r="611" spans="2:7" x14ac:dyDescent="0.25">
      <c r="B611" s="5"/>
      <c r="C611" s="5"/>
      <c r="D611" s="59"/>
      <c r="E611" s="59"/>
      <c r="F611" s="59"/>
      <c r="G611" s="59"/>
    </row>
    <row r="612" spans="2:7" x14ac:dyDescent="0.25">
      <c r="B612" s="5"/>
      <c r="C612" s="5"/>
      <c r="D612" s="59"/>
      <c r="E612" s="59"/>
      <c r="F612" s="59"/>
      <c r="G612" s="59"/>
    </row>
    <row r="613" spans="2:7" x14ac:dyDescent="0.25">
      <c r="B613" s="5"/>
      <c r="C613" s="5"/>
      <c r="D613" s="59"/>
      <c r="E613" s="59"/>
      <c r="F613" s="59"/>
      <c r="G613" s="59"/>
    </row>
    <row r="614" spans="2:7" x14ac:dyDescent="0.25">
      <c r="B614" s="5"/>
      <c r="C614" s="5"/>
      <c r="D614" s="59"/>
      <c r="E614" s="59"/>
      <c r="F614" s="59"/>
      <c r="G614" s="59"/>
    </row>
    <row r="615" spans="2:7" x14ac:dyDescent="0.25">
      <c r="B615" s="5"/>
      <c r="C615" s="5"/>
      <c r="D615" s="59"/>
      <c r="E615" s="59"/>
      <c r="F615" s="59"/>
      <c r="G615" s="59"/>
    </row>
    <row r="616" spans="2:7" x14ac:dyDescent="0.25">
      <c r="B616" s="5"/>
      <c r="C616" s="5"/>
      <c r="D616" s="59"/>
      <c r="E616" s="59"/>
      <c r="F616" s="59"/>
      <c r="G616" s="59"/>
    </row>
    <row r="617" spans="2:7" x14ac:dyDescent="0.25">
      <c r="B617" s="5"/>
      <c r="C617" s="5"/>
      <c r="D617" s="59"/>
      <c r="E617" s="59"/>
      <c r="F617" s="59"/>
      <c r="G617" s="59"/>
    </row>
    <row r="618" spans="2:7" x14ac:dyDescent="0.25">
      <c r="B618" s="5"/>
      <c r="C618" s="5"/>
      <c r="D618" s="59"/>
      <c r="E618" s="59"/>
      <c r="F618" s="59"/>
      <c r="G618" s="59"/>
    </row>
    <row r="619" spans="2:7" x14ac:dyDescent="0.25">
      <c r="B619" s="5"/>
      <c r="C619" s="5"/>
      <c r="D619" s="59"/>
      <c r="E619" s="59"/>
      <c r="F619" s="59"/>
      <c r="G619" s="59"/>
    </row>
    <row r="620" spans="2:7" x14ac:dyDescent="0.25">
      <c r="B620" s="5"/>
      <c r="C620" s="5"/>
      <c r="D620" s="59"/>
      <c r="E620" s="59"/>
      <c r="F620" s="59"/>
      <c r="G620" s="59"/>
    </row>
    <row r="621" spans="2:7" x14ac:dyDescent="0.25">
      <c r="B621" s="5"/>
      <c r="C621" s="5"/>
      <c r="D621" s="59"/>
      <c r="E621" s="59"/>
      <c r="F621" s="59"/>
      <c r="G621" s="59"/>
    </row>
    <row r="622" spans="2:7" x14ac:dyDescent="0.25">
      <c r="B622" s="5"/>
      <c r="C622" s="5"/>
      <c r="D622" s="59"/>
      <c r="E622" s="59"/>
      <c r="F622" s="59"/>
      <c r="G622" s="59"/>
    </row>
    <row r="623" spans="2:7" x14ac:dyDescent="0.25">
      <c r="B623" s="5"/>
      <c r="C623" s="5"/>
      <c r="D623" s="59"/>
      <c r="E623" s="59"/>
      <c r="F623" s="59"/>
      <c r="G623" s="59"/>
    </row>
    <row r="624" spans="2:7" x14ac:dyDescent="0.25">
      <c r="B624" s="5"/>
      <c r="C624" s="5"/>
      <c r="D624" s="59"/>
      <c r="E624" s="59"/>
      <c r="F624" s="59"/>
      <c r="G624" s="59"/>
    </row>
    <row r="625" spans="2:7" x14ac:dyDescent="0.25">
      <c r="B625" s="5"/>
      <c r="C625" s="5"/>
      <c r="D625" s="59"/>
      <c r="E625" s="59"/>
      <c r="F625" s="59"/>
      <c r="G625" s="59"/>
    </row>
    <row r="626" spans="2:7" x14ac:dyDescent="0.25">
      <c r="B626" s="5"/>
      <c r="C626" s="5"/>
      <c r="D626" s="59"/>
      <c r="E626" s="59"/>
      <c r="F626" s="59"/>
      <c r="G626" s="59"/>
    </row>
    <row r="627" spans="2:7" x14ac:dyDescent="0.25">
      <c r="B627" s="5"/>
      <c r="C627" s="5"/>
      <c r="D627" s="59"/>
      <c r="E627" s="59"/>
      <c r="F627" s="59"/>
      <c r="G627" s="59"/>
    </row>
    <row r="628" spans="2:7" x14ac:dyDescent="0.25">
      <c r="B628" s="5"/>
      <c r="C628" s="5"/>
      <c r="D628" s="59"/>
      <c r="E628" s="59"/>
      <c r="F628" s="59"/>
      <c r="G628" s="59"/>
    </row>
    <row r="629" spans="2:7" x14ac:dyDescent="0.25">
      <c r="B629" s="5"/>
      <c r="C629" s="5"/>
      <c r="D629" s="59"/>
      <c r="E629" s="59"/>
      <c r="F629" s="59"/>
      <c r="G629" s="59"/>
    </row>
    <row r="630" spans="2:7" x14ac:dyDescent="0.25">
      <c r="B630" s="5"/>
      <c r="C630" s="5"/>
      <c r="D630" s="59"/>
      <c r="E630" s="59"/>
      <c r="F630" s="59"/>
      <c r="G630" s="59"/>
    </row>
    <row r="631" spans="2:7" x14ac:dyDescent="0.25">
      <c r="B631" s="5"/>
      <c r="C631" s="5"/>
      <c r="D631" s="59"/>
      <c r="E631" s="59"/>
      <c r="F631" s="59"/>
      <c r="G631" s="59"/>
    </row>
    <row r="632" spans="2:7" x14ac:dyDescent="0.25">
      <c r="B632" s="5"/>
      <c r="C632" s="5"/>
      <c r="D632" s="59"/>
      <c r="E632" s="59"/>
      <c r="F632" s="59"/>
      <c r="G632" s="59"/>
    </row>
    <row r="633" spans="2:7" x14ac:dyDescent="0.25">
      <c r="B633" s="5"/>
      <c r="C633" s="5"/>
      <c r="D633" s="59"/>
      <c r="E633" s="59"/>
      <c r="F633" s="59"/>
      <c r="G633" s="59"/>
    </row>
    <row r="634" spans="2:7" x14ac:dyDescent="0.25">
      <c r="B634" s="5"/>
      <c r="C634" s="5"/>
      <c r="D634" s="59"/>
      <c r="E634" s="59"/>
      <c r="F634" s="59"/>
      <c r="G634" s="59"/>
    </row>
    <row r="635" spans="2:7" x14ac:dyDescent="0.25">
      <c r="B635" s="5"/>
      <c r="C635" s="5"/>
      <c r="D635" s="59"/>
      <c r="E635" s="59"/>
      <c r="F635" s="59"/>
      <c r="G635" s="59"/>
    </row>
    <row r="636" spans="2:7" x14ac:dyDescent="0.25">
      <c r="B636" s="5"/>
      <c r="C636" s="5"/>
      <c r="D636" s="59"/>
      <c r="E636" s="59"/>
      <c r="F636" s="59"/>
      <c r="G636" s="59"/>
    </row>
    <row r="637" spans="2:7" x14ac:dyDescent="0.25">
      <c r="B637" s="5"/>
      <c r="C637" s="5"/>
      <c r="D637" s="59"/>
      <c r="E637" s="59"/>
      <c r="F637" s="59"/>
      <c r="G637" s="59"/>
    </row>
    <row r="638" spans="2:7" x14ac:dyDescent="0.25">
      <c r="B638" s="5"/>
      <c r="C638" s="5"/>
      <c r="D638" s="59"/>
      <c r="E638" s="59"/>
      <c r="F638" s="59"/>
      <c r="G638" s="59"/>
    </row>
    <row r="639" spans="2:7" x14ac:dyDescent="0.25">
      <c r="B639" s="5"/>
      <c r="C639" s="5"/>
      <c r="D639" s="59"/>
      <c r="E639" s="59"/>
      <c r="F639" s="59"/>
      <c r="G639" s="59"/>
    </row>
    <row r="640" spans="2:7" x14ac:dyDescent="0.25">
      <c r="B640" s="5"/>
      <c r="C640" s="5"/>
      <c r="D640" s="59"/>
      <c r="E640" s="59"/>
      <c r="F640" s="59"/>
      <c r="G640" s="59"/>
    </row>
    <row r="641" spans="2:7" x14ac:dyDescent="0.25">
      <c r="B641" s="5"/>
      <c r="C641" s="5"/>
      <c r="D641" s="59"/>
      <c r="E641" s="59"/>
      <c r="F641" s="59"/>
      <c r="G641" s="59"/>
    </row>
    <row r="642" spans="2:7" x14ac:dyDescent="0.25">
      <c r="B642" s="5"/>
      <c r="C642" s="5"/>
      <c r="D642" s="59"/>
      <c r="E642" s="59"/>
      <c r="F642" s="59"/>
      <c r="G642" s="59"/>
    </row>
    <row r="643" spans="2:7" x14ac:dyDescent="0.25">
      <c r="B643" s="5"/>
      <c r="C643" s="5"/>
      <c r="D643" s="59"/>
      <c r="E643" s="59"/>
      <c r="F643" s="59"/>
      <c r="G643" s="59"/>
    </row>
    <row r="644" spans="2:7" x14ac:dyDescent="0.25">
      <c r="B644" s="5"/>
      <c r="C644" s="5"/>
      <c r="D644" s="59"/>
      <c r="E644" s="59"/>
      <c r="F644" s="59"/>
      <c r="G644" s="59"/>
    </row>
    <row r="645" spans="2:7" x14ac:dyDescent="0.25">
      <c r="B645" s="5"/>
      <c r="C645" s="5"/>
      <c r="D645" s="59"/>
      <c r="E645" s="59"/>
      <c r="F645" s="59"/>
      <c r="G645" s="59"/>
    </row>
    <row r="646" spans="2:7" x14ac:dyDescent="0.25">
      <c r="B646" s="5"/>
      <c r="C646" s="5"/>
      <c r="D646" s="59"/>
      <c r="E646" s="59"/>
      <c r="F646" s="59"/>
      <c r="G646" s="59"/>
    </row>
    <row r="647" spans="2:7" x14ac:dyDescent="0.25">
      <c r="B647" s="5"/>
      <c r="C647" s="5"/>
      <c r="D647" s="59"/>
      <c r="E647" s="59"/>
      <c r="F647" s="59"/>
      <c r="G647" s="59"/>
    </row>
    <row r="648" spans="2:7" x14ac:dyDescent="0.25">
      <c r="B648" s="5"/>
      <c r="C648" s="5"/>
      <c r="D648" s="59"/>
      <c r="E648" s="59"/>
      <c r="F648" s="59"/>
      <c r="G648" s="59"/>
    </row>
    <row r="649" spans="2:7" x14ac:dyDescent="0.25">
      <c r="B649" s="5"/>
      <c r="C649" s="5"/>
      <c r="D649" s="59"/>
      <c r="E649" s="59"/>
      <c r="F649" s="59"/>
      <c r="G649" s="59"/>
    </row>
    <row r="650" spans="2:7" x14ac:dyDescent="0.25">
      <c r="B650" s="5"/>
      <c r="C650" s="5"/>
      <c r="D650" s="59"/>
      <c r="E650" s="59"/>
      <c r="F650" s="59"/>
      <c r="G650" s="59"/>
    </row>
    <row r="651" spans="2:7" x14ac:dyDescent="0.25">
      <c r="B651" s="5"/>
      <c r="C651" s="5"/>
      <c r="D651" s="59"/>
      <c r="E651" s="59"/>
      <c r="F651" s="59"/>
      <c r="G651" s="59"/>
    </row>
    <row r="652" spans="2:7" x14ac:dyDescent="0.25">
      <c r="B652" s="5"/>
      <c r="C652" s="5"/>
      <c r="D652" s="59"/>
      <c r="E652" s="59"/>
      <c r="F652" s="59"/>
      <c r="G652" s="59"/>
    </row>
    <row r="653" spans="2:7" x14ac:dyDescent="0.25">
      <c r="B653" s="5"/>
      <c r="C653" s="5"/>
      <c r="D653" s="59"/>
      <c r="E653" s="59"/>
      <c r="F653" s="59"/>
      <c r="G653" s="59"/>
    </row>
    <row r="654" spans="2:7" x14ac:dyDescent="0.25">
      <c r="B654" s="5"/>
      <c r="C654" s="5"/>
      <c r="D654" s="59"/>
      <c r="E654" s="59"/>
      <c r="F654" s="59"/>
      <c r="G654" s="59"/>
    </row>
    <row r="655" spans="2:7" x14ac:dyDescent="0.25">
      <c r="B655" s="5"/>
      <c r="C655" s="5"/>
      <c r="D655" s="59"/>
      <c r="E655" s="59"/>
      <c r="F655" s="59"/>
      <c r="G655" s="59"/>
    </row>
    <row r="656" spans="2:7" x14ac:dyDescent="0.25">
      <c r="B656" s="5"/>
      <c r="C656" s="5"/>
      <c r="D656" s="59"/>
      <c r="E656" s="59"/>
      <c r="F656" s="59"/>
      <c r="G656" s="59"/>
    </row>
    <row r="657" spans="2:7" x14ac:dyDescent="0.25">
      <c r="B657" s="5"/>
      <c r="C657" s="5"/>
      <c r="D657" s="59"/>
      <c r="E657" s="59"/>
      <c r="F657" s="59"/>
      <c r="G657" s="59"/>
    </row>
    <row r="658" spans="2:7" x14ac:dyDescent="0.25">
      <c r="B658" s="5"/>
      <c r="C658" s="5"/>
      <c r="D658" s="59"/>
      <c r="E658" s="59"/>
      <c r="F658" s="59"/>
      <c r="G658" s="59"/>
    </row>
    <row r="659" spans="2:7" x14ac:dyDescent="0.25">
      <c r="B659" s="5"/>
      <c r="C659" s="5"/>
      <c r="D659" s="59"/>
      <c r="E659" s="59"/>
      <c r="F659" s="59"/>
      <c r="G659" s="59"/>
    </row>
    <row r="660" spans="2:7" x14ac:dyDescent="0.25">
      <c r="B660" s="5"/>
      <c r="C660" s="5"/>
      <c r="D660" s="59"/>
      <c r="E660" s="59"/>
      <c r="F660" s="59"/>
      <c r="G660" s="59"/>
    </row>
    <row r="661" spans="2:7" x14ac:dyDescent="0.25">
      <c r="B661" s="5"/>
      <c r="C661" s="5"/>
      <c r="D661" s="59"/>
      <c r="E661" s="59"/>
      <c r="F661" s="59"/>
      <c r="G661" s="59"/>
    </row>
    <row r="662" spans="2:7" x14ac:dyDescent="0.25">
      <c r="B662" s="5"/>
      <c r="C662" s="5"/>
      <c r="D662" s="59"/>
      <c r="E662" s="59"/>
      <c r="F662" s="59"/>
      <c r="G662" s="59"/>
    </row>
    <row r="663" spans="2:7" x14ac:dyDescent="0.25">
      <c r="B663" s="5"/>
      <c r="C663" s="5"/>
      <c r="D663" s="59"/>
      <c r="E663" s="59"/>
      <c r="F663" s="59"/>
      <c r="G663" s="59"/>
    </row>
    <row r="664" spans="2:7" x14ac:dyDescent="0.25">
      <c r="B664" s="5"/>
      <c r="C664" s="5"/>
      <c r="D664" s="59"/>
      <c r="E664" s="59"/>
      <c r="F664" s="59"/>
      <c r="G664" s="59"/>
    </row>
    <row r="665" spans="2:7" x14ac:dyDescent="0.25">
      <c r="B665" s="5"/>
      <c r="C665" s="5"/>
      <c r="D665" s="59"/>
      <c r="E665" s="59"/>
      <c r="F665" s="59"/>
      <c r="G665" s="59"/>
    </row>
    <row r="666" spans="2:7" x14ac:dyDescent="0.25">
      <c r="B666" s="5"/>
      <c r="C666" s="5"/>
      <c r="D666" s="59"/>
      <c r="E666" s="59"/>
      <c r="F666" s="59"/>
      <c r="G666" s="59"/>
    </row>
    <row r="667" spans="2:7" x14ac:dyDescent="0.25">
      <c r="B667" s="5"/>
      <c r="C667" s="5"/>
      <c r="D667" s="59"/>
      <c r="E667" s="59"/>
      <c r="F667" s="59"/>
      <c r="G667" s="59"/>
    </row>
    <row r="668" spans="2:7" x14ac:dyDescent="0.25">
      <c r="B668" s="5"/>
      <c r="C668" s="5"/>
      <c r="D668" s="59"/>
      <c r="E668" s="59"/>
      <c r="F668" s="59"/>
      <c r="G668" s="59"/>
    </row>
    <row r="669" spans="2:7" x14ac:dyDescent="0.25">
      <c r="B669" s="5"/>
      <c r="C669" s="5"/>
      <c r="D669" s="59"/>
      <c r="E669" s="59"/>
      <c r="F669" s="59"/>
      <c r="G669" s="59"/>
    </row>
    <row r="670" spans="2:7" x14ac:dyDescent="0.25">
      <c r="B670" s="5"/>
      <c r="C670" s="5"/>
      <c r="D670" s="59"/>
      <c r="E670" s="59"/>
      <c r="F670" s="59"/>
      <c r="G670" s="59"/>
    </row>
    <row r="671" spans="2:7" x14ac:dyDescent="0.25">
      <c r="B671" s="5"/>
      <c r="C671" s="5"/>
      <c r="D671" s="59"/>
      <c r="E671" s="59"/>
      <c r="F671" s="59"/>
      <c r="G671" s="59"/>
    </row>
    <row r="672" spans="2:7" x14ac:dyDescent="0.25">
      <c r="B672" s="5"/>
      <c r="C672" s="5"/>
      <c r="D672" s="59"/>
      <c r="E672" s="59"/>
      <c r="F672" s="59"/>
      <c r="G672" s="59"/>
    </row>
    <row r="673" spans="2:7" x14ac:dyDescent="0.25">
      <c r="B673" s="5"/>
      <c r="C673" s="5"/>
      <c r="D673" s="59"/>
      <c r="E673" s="59"/>
      <c r="F673" s="59"/>
      <c r="G673" s="59"/>
    </row>
    <row r="674" spans="2:7" x14ac:dyDescent="0.25">
      <c r="B674" s="5"/>
      <c r="C674" s="5"/>
      <c r="D674" s="59"/>
      <c r="E674" s="59"/>
      <c r="F674" s="59"/>
      <c r="G674" s="59"/>
    </row>
    <row r="675" spans="2:7" x14ac:dyDescent="0.25">
      <c r="B675" s="5"/>
      <c r="C675" s="5"/>
      <c r="D675" s="59"/>
      <c r="E675" s="59"/>
      <c r="F675" s="59"/>
      <c r="G675" s="59"/>
    </row>
    <row r="676" spans="2:7" x14ac:dyDescent="0.25">
      <c r="B676" s="5"/>
      <c r="C676" s="5"/>
      <c r="D676" s="59"/>
      <c r="E676" s="59"/>
      <c r="F676" s="59"/>
      <c r="G676" s="59"/>
    </row>
    <row r="677" spans="2:7" x14ac:dyDescent="0.25">
      <c r="B677" s="5"/>
      <c r="C677" s="5"/>
      <c r="D677" s="59"/>
      <c r="E677" s="59"/>
      <c r="F677" s="59"/>
      <c r="G677" s="59"/>
    </row>
    <row r="678" spans="2:7" x14ac:dyDescent="0.25">
      <c r="B678" s="5"/>
      <c r="C678" s="5"/>
      <c r="D678" s="59"/>
      <c r="E678" s="59"/>
      <c r="F678" s="59"/>
      <c r="G678" s="59"/>
    </row>
    <row r="679" spans="2:7" x14ac:dyDescent="0.25">
      <c r="B679" s="5"/>
      <c r="C679" s="5"/>
      <c r="D679" s="59"/>
      <c r="E679" s="59"/>
      <c r="F679" s="59"/>
      <c r="G679" s="59"/>
    </row>
    <row r="680" spans="2:7" x14ac:dyDescent="0.25">
      <c r="B680" s="5"/>
      <c r="C680" s="5"/>
      <c r="D680" s="59"/>
      <c r="E680" s="59"/>
      <c r="F680" s="59"/>
      <c r="G680" s="59"/>
    </row>
    <row r="681" spans="2:7" x14ac:dyDescent="0.25">
      <c r="B681" s="5"/>
      <c r="C681" s="5"/>
      <c r="D681" s="59"/>
      <c r="E681" s="59"/>
      <c r="F681" s="59"/>
      <c r="G681" s="59"/>
    </row>
    <row r="682" spans="2:7" x14ac:dyDescent="0.25">
      <c r="B682" s="5"/>
      <c r="C682" s="5"/>
      <c r="D682" s="59"/>
      <c r="E682" s="59"/>
      <c r="F682" s="59"/>
      <c r="G682" s="59"/>
    </row>
    <row r="683" spans="2:7" x14ac:dyDescent="0.25">
      <c r="B683" s="5"/>
      <c r="C683" s="5"/>
      <c r="D683" s="59"/>
      <c r="E683" s="59"/>
      <c r="F683" s="59"/>
      <c r="G683" s="59"/>
    </row>
    <row r="684" spans="2:7" x14ac:dyDescent="0.25">
      <c r="B684" s="5"/>
      <c r="C684" s="5"/>
      <c r="D684" s="59"/>
      <c r="E684" s="59"/>
      <c r="F684" s="59"/>
      <c r="G684" s="59"/>
    </row>
    <row r="685" spans="2:7" x14ac:dyDescent="0.25">
      <c r="B685" s="5"/>
      <c r="C685" s="5"/>
      <c r="D685" s="59"/>
      <c r="E685" s="59"/>
      <c r="F685" s="59"/>
      <c r="G685" s="59"/>
    </row>
    <row r="686" spans="2:7" x14ac:dyDescent="0.25">
      <c r="B686" s="5"/>
      <c r="C686" s="5"/>
      <c r="D686" s="59"/>
      <c r="E686" s="59"/>
      <c r="F686" s="59"/>
      <c r="G686" s="59"/>
    </row>
    <row r="687" spans="2:7" x14ac:dyDescent="0.25">
      <c r="B687" s="5"/>
      <c r="C687" s="5"/>
      <c r="D687" s="59"/>
      <c r="E687" s="59"/>
      <c r="F687" s="59"/>
      <c r="G687" s="59"/>
    </row>
    <row r="688" spans="2:7" x14ac:dyDescent="0.25">
      <c r="B688" s="5"/>
      <c r="C688" s="5"/>
      <c r="D688" s="59"/>
      <c r="E688" s="59"/>
      <c r="F688" s="59"/>
      <c r="G688" s="59"/>
    </row>
    <row r="689" spans="2:7" x14ac:dyDescent="0.25">
      <c r="B689" s="5"/>
      <c r="C689" s="5"/>
      <c r="D689" s="59"/>
      <c r="E689" s="59"/>
      <c r="F689" s="59"/>
      <c r="G689" s="59"/>
    </row>
    <row r="690" spans="2:7" x14ac:dyDescent="0.25">
      <c r="B690" s="5"/>
      <c r="C690" s="5"/>
      <c r="D690" s="59"/>
      <c r="E690" s="59"/>
      <c r="F690" s="59"/>
      <c r="G690" s="59"/>
    </row>
    <row r="691" spans="2:7" x14ac:dyDescent="0.25">
      <c r="B691" s="5"/>
      <c r="C691" s="5"/>
      <c r="D691" s="59"/>
      <c r="E691" s="59"/>
      <c r="F691" s="59"/>
      <c r="G691" s="59"/>
    </row>
    <row r="692" spans="2:7" x14ac:dyDescent="0.25">
      <c r="B692" s="5"/>
      <c r="C692" s="5"/>
      <c r="D692" s="59"/>
      <c r="E692" s="59"/>
      <c r="F692" s="59"/>
      <c r="G692" s="59"/>
    </row>
    <row r="693" spans="2:7" x14ac:dyDescent="0.25">
      <c r="B693" s="5"/>
      <c r="C693" s="5"/>
      <c r="D693" s="59"/>
      <c r="E693" s="59"/>
      <c r="F693" s="59"/>
      <c r="G693" s="59"/>
    </row>
    <row r="694" spans="2:7" x14ac:dyDescent="0.25">
      <c r="B694" s="5"/>
      <c r="C694" s="5"/>
      <c r="D694" s="59"/>
      <c r="E694" s="59"/>
      <c r="F694" s="59"/>
      <c r="G694" s="59"/>
    </row>
    <row r="695" spans="2:7" x14ac:dyDescent="0.25">
      <c r="B695" s="5"/>
      <c r="C695" s="5"/>
      <c r="D695" s="59"/>
      <c r="E695" s="59"/>
      <c r="F695" s="59"/>
      <c r="G695" s="59"/>
    </row>
    <row r="696" spans="2:7" x14ac:dyDescent="0.25">
      <c r="B696" s="5"/>
      <c r="C696" s="5"/>
      <c r="D696" s="59"/>
      <c r="E696" s="59"/>
      <c r="F696" s="59"/>
      <c r="G696" s="59"/>
    </row>
    <row r="697" spans="2:7" x14ac:dyDescent="0.25">
      <c r="B697" s="5"/>
      <c r="C697" s="5"/>
      <c r="D697" s="59"/>
      <c r="E697" s="59"/>
      <c r="F697" s="59"/>
      <c r="G697" s="59"/>
    </row>
    <row r="698" spans="2:7" x14ac:dyDescent="0.25">
      <c r="B698" s="5"/>
      <c r="C698" s="5"/>
      <c r="D698" s="59"/>
      <c r="E698" s="59"/>
      <c r="F698" s="59"/>
      <c r="G698" s="59"/>
    </row>
    <row r="699" spans="2:7" x14ac:dyDescent="0.25">
      <c r="B699" s="5"/>
      <c r="C699" s="5"/>
      <c r="D699" s="59"/>
      <c r="E699" s="59"/>
      <c r="F699" s="59"/>
      <c r="G699" s="59"/>
    </row>
    <row r="700" spans="2:7" x14ac:dyDescent="0.25">
      <c r="B700" s="5"/>
      <c r="C700" s="5"/>
      <c r="D700" s="59"/>
      <c r="E700" s="59"/>
      <c r="F700" s="59"/>
      <c r="G700" s="59"/>
    </row>
    <row r="701" spans="2:7" x14ac:dyDescent="0.25">
      <c r="B701" s="5"/>
      <c r="C701" s="5"/>
      <c r="D701" s="59"/>
      <c r="E701" s="59"/>
      <c r="F701" s="59"/>
      <c r="G701" s="59"/>
    </row>
    <row r="702" spans="2:7" x14ac:dyDescent="0.25">
      <c r="B702" s="5"/>
      <c r="C702" s="5"/>
      <c r="D702" s="59"/>
      <c r="E702" s="59"/>
      <c r="F702" s="59"/>
      <c r="G702" s="59"/>
    </row>
    <row r="703" spans="2:7" x14ac:dyDescent="0.25">
      <c r="B703" s="5"/>
      <c r="C703" s="5"/>
      <c r="D703" s="59"/>
      <c r="E703" s="59"/>
      <c r="F703" s="59"/>
      <c r="G703" s="59"/>
    </row>
    <row r="704" spans="2:7" x14ac:dyDescent="0.25">
      <c r="B704" s="5"/>
      <c r="C704" s="5"/>
      <c r="D704" s="59"/>
      <c r="E704" s="59"/>
      <c r="F704" s="59"/>
      <c r="G704" s="59"/>
    </row>
    <row r="705" spans="2:7" x14ac:dyDescent="0.25">
      <c r="B705" s="5"/>
      <c r="C705" s="5"/>
      <c r="D705" s="59"/>
      <c r="E705" s="59"/>
      <c r="F705" s="59"/>
      <c r="G705" s="59"/>
    </row>
    <row r="706" spans="2:7" x14ac:dyDescent="0.25">
      <c r="B706" s="5"/>
      <c r="C706" s="5"/>
      <c r="D706" s="59"/>
      <c r="E706" s="59"/>
      <c r="F706" s="59"/>
      <c r="G706" s="59"/>
    </row>
    <row r="707" spans="2:7" x14ac:dyDescent="0.25">
      <c r="B707" s="5"/>
      <c r="C707" s="5"/>
      <c r="D707" s="59"/>
      <c r="E707" s="59"/>
      <c r="F707" s="59"/>
      <c r="G707" s="59"/>
    </row>
    <row r="708" spans="2:7" x14ac:dyDescent="0.25">
      <c r="B708" s="5"/>
      <c r="C708" s="5"/>
      <c r="D708" s="59"/>
      <c r="E708" s="59"/>
      <c r="F708" s="59"/>
      <c r="G708" s="59"/>
    </row>
    <row r="709" spans="2:7" x14ac:dyDescent="0.25">
      <c r="B709" s="5"/>
      <c r="C709" s="5"/>
      <c r="D709" s="59"/>
      <c r="E709" s="59"/>
      <c r="F709" s="59"/>
      <c r="G709" s="59"/>
    </row>
    <row r="710" spans="2:7" x14ac:dyDescent="0.25">
      <c r="B710" s="5"/>
      <c r="C710" s="5"/>
      <c r="D710" s="59"/>
      <c r="E710" s="59"/>
      <c r="F710" s="59"/>
      <c r="G710" s="59"/>
    </row>
    <row r="711" spans="2:7" x14ac:dyDescent="0.25">
      <c r="B711" s="5"/>
      <c r="C711" s="5"/>
      <c r="D711" s="59"/>
      <c r="E711" s="59"/>
      <c r="F711" s="59"/>
      <c r="G711" s="59"/>
    </row>
    <row r="712" spans="2:7" x14ac:dyDescent="0.25">
      <c r="B712" s="5"/>
      <c r="C712" s="5"/>
      <c r="D712" s="59"/>
      <c r="E712" s="59"/>
      <c r="F712" s="59"/>
      <c r="G712" s="59"/>
    </row>
    <row r="713" spans="2:7" x14ac:dyDescent="0.25">
      <c r="B713" s="5"/>
      <c r="C713" s="5"/>
      <c r="D713" s="59"/>
      <c r="E713" s="59"/>
      <c r="F713" s="59"/>
      <c r="G713" s="59"/>
    </row>
    <row r="714" spans="2:7" x14ac:dyDescent="0.25">
      <c r="B714" s="5"/>
      <c r="C714" s="5"/>
      <c r="D714" s="59"/>
      <c r="E714" s="59"/>
      <c r="F714" s="59"/>
      <c r="G714" s="59"/>
    </row>
    <row r="715" spans="2:7" x14ac:dyDescent="0.25">
      <c r="B715" s="5"/>
      <c r="C715" s="5"/>
      <c r="D715" s="59"/>
      <c r="E715" s="59"/>
      <c r="F715" s="59"/>
      <c r="G715" s="59"/>
    </row>
    <row r="716" spans="2:7" x14ac:dyDescent="0.25">
      <c r="B716" s="5"/>
      <c r="C716" s="5"/>
      <c r="D716" s="59"/>
      <c r="E716" s="59"/>
      <c r="F716" s="59"/>
      <c r="G716" s="59"/>
    </row>
    <row r="717" spans="2:7" x14ac:dyDescent="0.25">
      <c r="B717" s="5"/>
      <c r="C717" s="5"/>
      <c r="D717" s="59"/>
      <c r="E717" s="59"/>
      <c r="F717" s="59"/>
      <c r="G717" s="59"/>
    </row>
    <row r="718" spans="2:7" x14ac:dyDescent="0.25">
      <c r="B718" s="5"/>
      <c r="C718" s="5"/>
      <c r="D718" s="59"/>
      <c r="E718" s="59"/>
      <c r="F718" s="59"/>
      <c r="G718" s="59"/>
    </row>
    <row r="719" spans="2:7" x14ac:dyDescent="0.25">
      <c r="B719" s="5"/>
      <c r="C719" s="5"/>
      <c r="D719" s="59"/>
      <c r="E719" s="59"/>
      <c r="F719" s="59"/>
      <c r="G719" s="59"/>
    </row>
    <row r="720" spans="2:7" x14ac:dyDescent="0.25">
      <c r="B720" s="5"/>
      <c r="C720" s="5"/>
      <c r="D720" s="59"/>
      <c r="E720" s="59"/>
      <c r="F720" s="59"/>
      <c r="G720" s="59"/>
    </row>
    <row r="721" spans="2:7" x14ac:dyDescent="0.25">
      <c r="B721" s="5"/>
      <c r="C721" s="5"/>
      <c r="D721" s="59"/>
      <c r="E721" s="59"/>
      <c r="F721" s="59"/>
      <c r="G721" s="59"/>
    </row>
    <row r="722" spans="2:7" x14ac:dyDescent="0.25">
      <c r="B722" s="5"/>
      <c r="C722" s="5"/>
      <c r="D722" s="59"/>
      <c r="E722" s="59"/>
      <c r="F722" s="59"/>
      <c r="G722" s="59"/>
    </row>
    <row r="723" spans="2:7" x14ac:dyDescent="0.25">
      <c r="B723" s="5"/>
      <c r="C723" s="5"/>
      <c r="D723" s="59"/>
      <c r="E723" s="59"/>
      <c r="F723" s="59"/>
      <c r="G723" s="59"/>
    </row>
    <row r="724" spans="2:7" x14ac:dyDescent="0.25">
      <c r="B724" s="5"/>
      <c r="C724" s="5"/>
      <c r="D724" s="59"/>
      <c r="E724" s="59"/>
      <c r="F724" s="59"/>
      <c r="G724" s="59"/>
    </row>
    <row r="725" spans="2:7" x14ac:dyDescent="0.25">
      <c r="B725" s="5"/>
      <c r="C725" s="5"/>
      <c r="D725" s="59"/>
      <c r="E725" s="59"/>
      <c r="F725" s="59"/>
      <c r="G725" s="59"/>
    </row>
    <row r="726" spans="2:7" x14ac:dyDescent="0.25">
      <c r="B726" s="5"/>
      <c r="C726" s="5"/>
      <c r="D726" s="59"/>
      <c r="E726" s="59"/>
      <c r="F726" s="59"/>
      <c r="G726" s="59"/>
    </row>
    <row r="727" spans="2:7" x14ac:dyDescent="0.25">
      <c r="B727" s="5"/>
      <c r="C727" s="5"/>
      <c r="D727" s="59"/>
      <c r="E727" s="59"/>
      <c r="F727" s="59"/>
      <c r="G727" s="59"/>
    </row>
    <row r="728" spans="2:7" x14ac:dyDescent="0.25">
      <c r="B728" s="5"/>
      <c r="C728" s="5"/>
      <c r="D728" s="59"/>
      <c r="E728" s="59"/>
      <c r="F728" s="59"/>
      <c r="G728" s="59"/>
    </row>
    <row r="729" spans="2:7" x14ac:dyDescent="0.25">
      <c r="B729" s="5"/>
      <c r="C729" s="5"/>
      <c r="D729" s="59"/>
      <c r="E729" s="59"/>
      <c r="F729" s="59"/>
      <c r="G729" s="59"/>
    </row>
    <row r="730" spans="2:7" x14ac:dyDescent="0.25">
      <c r="B730" s="5"/>
      <c r="C730" s="5"/>
      <c r="D730" s="59"/>
      <c r="E730" s="59"/>
      <c r="F730" s="59"/>
      <c r="G730" s="59"/>
    </row>
    <row r="731" spans="2:7" x14ac:dyDescent="0.25">
      <c r="B731" s="5"/>
      <c r="C731" s="5"/>
      <c r="D731" s="59"/>
      <c r="E731" s="59"/>
      <c r="F731" s="59"/>
      <c r="G731" s="59"/>
    </row>
    <row r="732" spans="2:7" x14ac:dyDescent="0.25">
      <c r="B732" s="5"/>
      <c r="C732" s="5"/>
      <c r="D732" s="59"/>
      <c r="E732" s="59"/>
      <c r="F732" s="59"/>
      <c r="G732" s="59"/>
    </row>
    <row r="733" spans="2:7" x14ac:dyDescent="0.25">
      <c r="B733" s="5"/>
      <c r="C733" s="5"/>
      <c r="D733" s="59"/>
      <c r="E733" s="59"/>
      <c r="F733" s="59"/>
      <c r="G733" s="59"/>
    </row>
    <row r="734" spans="2:7" x14ac:dyDescent="0.25">
      <c r="B734" s="5"/>
      <c r="C734" s="5"/>
      <c r="D734" s="59"/>
      <c r="E734" s="59"/>
      <c r="F734" s="59"/>
      <c r="G734" s="59"/>
    </row>
    <row r="735" spans="2:7" x14ac:dyDescent="0.25">
      <c r="B735" s="5"/>
      <c r="C735" s="5"/>
      <c r="D735" s="59"/>
      <c r="E735" s="59"/>
      <c r="F735" s="59"/>
      <c r="G735" s="59"/>
    </row>
    <row r="736" spans="2:7" x14ac:dyDescent="0.25">
      <c r="B736" s="5"/>
      <c r="C736" s="5"/>
      <c r="D736" s="59"/>
      <c r="E736" s="59"/>
      <c r="F736" s="59"/>
      <c r="G736" s="59"/>
    </row>
    <row r="737" spans="2:7" x14ac:dyDescent="0.25">
      <c r="B737" s="5"/>
      <c r="C737" s="5"/>
      <c r="D737" s="59"/>
      <c r="E737" s="59"/>
      <c r="F737" s="59"/>
      <c r="G737" s="59"/>
    </row>
    <row r="738" spans="2:7" x14ac:dyDescent="0.25">
      <c r="B738" s="5"/>
      <c r="C738" s="5"/>
      <c r="D738" s="59"/>
      <c r="E738" s="59"/>
      <c r="F738" s="59"/>
      <c r="G738" s="59"/>
    </row>
    <row r="739" spans="2:7" x14ac:dyDescent="0.25">
      <c r="B739" s="5"/>
      <c r="C739" s="5"/>
      <c r="D739" s="59"/>
      <c r="E739" s="59"/>
      <c r="F739" s="59"/>
      <c r="G739" s="59"/>
    </row>
    <row r="740" spans="2:7" x14ac:dyDescent="0.25">
      <c r="B740" s="5"/>
      <c r="C740" s="5"/>
      <c r="D740" s="59"/>
      <c r="E740" s="59"/>
      <c r="F740" s="59"/>
      <c r="G740" s="59"/>
    </row>
    <row r="741" spans="2:7" x14ac:dyDescent="0.25">
      <c r="B741" s="5"/>
      <c r="C741" s="5"/>
      <c r="D741" s="59"/>
      <c r="E741" s="59"/>
      <c r="F741" s="59"/>
      <c r="G741" s="59"/>
    </row>
    <row r="742" spans="2:7" x14ac:dyDescent="0.25">
      <c r="B742" s="5"/>
      <c r="C742" s="5"/>
      <c r="D742" s="59"/>
      <c r="E742" s="59"/>
      <c r="F742" s="59"/>
      <c r="G742" s="59"/>
    </row>
    <row r="743" spans="2:7" x14ac:dyDescent="0.25">
      <c r="B743" s="5"/>
      <c r="C743" s="5"/>
      <c r="D743" s="59"/>
      <c r="E743" s="59"/>
      <c r="F743" s="59"/>
      <c r="G743" s="59"/>
    </row>
    <row r="744" spans="2:7" x14ac:dyDescent="0.25">
      <c r="B744" s="5"/>
      <c r="C744" s="5"/>
      <c r="D744" s="59"/>
      <c r="E744" s="59"/>
      <c r="F744" s="59"/>
      <c r="G744" s="59"/>
    </row>
    <row r="745" spans="2:7" x14ac:dyDescent="0.25">
      <c r="B745" s="5"/>
      <c r="C745" s="5"/>
      <c r="D745" s="59"/>
      <c r="E745" s="59"/>
      <c r="F745" s="59"/>
      <c r="G745" s="59"/>
    </row>
    <row r="746" spans="2:7" x14ac:dyDescent="0.25">
      <c r="B746" s="5"/>
      <c r="C746" s="5"/>
      <c r="D746" s="59"/>
      <c r="E746" s="59"/>
      <c r="F746" s="59"/>
      <c r="G746" s="59"/>
    </row>
    <row r="747" spans="2:7" x14ac:dyDescent="0.25">
      <c r="B747" s="5"/>
      <c r="C747" s="5"/>
      <c r="D747" s="59"/>
      <c r="E747" s="59"/>
      <c r="F747" s="59"/>
      <c r="G747" s="59"/>
    </row>
    <row r="748" spans="2:7" x14ac:dyDescent="0.25">
      <c r="B748" s="5"/>
      <c r="C748" s="5"/>
      <c r="D748" s="59"/>
      <c r="E748" s="59"/>
      <c r="F748" s="59"/>
      <c r="G748" s="59"/>
    </row>
    <row r="749" spans="2:7" x14ac:dyDescent="0.25">
      <c r="B749" s="5"/>
      <c r="C749" s="5"/>
      <c r="D749" s="59"/>
      <c r="E749" s="59"/>
      <c r="F749" s="59"/>
      <c r="G749" s="59"/>
    </row>
    <row r="750" spans="2:7" x14ac:dyDescent="0.25">
      <c r="B750" s="5"/>
      <c r="C750" s="5"/>
      <c r="D750" s="59"/>
      <c r="E750" s="59"/>
      <c r="F750" s="59"/>
      <c r="G750" s="59"/>
    </row>
    <row r="751" spans="2:7" x14ac:dyDescent="0.25">
      <c r="B751" s="5"/>
      <c r="C751" s="5"/>
      <c r="D751" s="59"/>
      <c r="E751" s="59"/>
      <c r="F751" s="59"/>
      <c r="G751" s="59"/>
    </row>
    <row r="752" spans="2:7" x14ac:dyDescent="0.25">
      <c r="B752" s="5"/>
      <c r="C752" s="5"/>
      <c r="D752" s="59"/>
      <c r="E752" s="59"/>
      <c r="F752" s="59"/>
      <c r="G752" s="59"/>
    </row>
    <row r="753" spans="2:7" x14ac:dyDescent="0.25">
      <c r="B753" s="5"/>
      <c r="C753" s="5"/>
      <c r="D753" s="59"/>
      <c r="E753" s="59"/>
      <c r="F753" s="59"/>
      <c r="G753" s="59"/>
    </row>
    <row r="754" spans="2:7" x14ac:dyDescent="0.25">
      <c r="B754" s="5"/>
      <c r="C754" s="5"/>
      <c r="D754" s="59"/>
      <c r="E754" s="59"/>
      <c r="F754" s="59"/>
      <c r="G754" s="59"/>
    </row>
    <row r="755" spans="2:7" x14ac:dyDescent="0.25">
      <c r="B755" s="5"/>
      <c r="C755" s="5"/>
      <c r="D755" s="59"/>
      <c r="E755" s="59"/>
      <c r="F755" s="59"/>
      <c r="G755" s="59"/>
    </row>
    <row r="756" spans="2:7" x14ac:dyDescent="0.25">
      <c r="B756" s="5"/>
      <c r="C756" s="5"/>
      <c r="D756" s="59"/>
      <c r="E756" s="59"/>
      <c r="F756" s="59"/>
      <c r="G756" s="59"/>
    </row>
    <row r="757" spans="2:7" x14ac:dyDescent="0.25">
      <c r="B757" s="5"/>
      <c r="C757" s="5"/>
      <c r="D757" s="59"/>
      <c r="E757" s="59"/>
      <c r="F757" s="59"/>
      <c r="G757" s="59"/>
    </row>
    <row r="758" spans="2:7" x14ac:dyDescent="0.25">
      <c r="B758" s="5"/>
      <c r="C758" s="5"/>
      <c r="D758" s="59"/>
      <c r="E758" s="59"/>
      <c r="F758" s="59"/>
      <c r="G758" s="59"/>
    </row>
    <row r="759" spans="2:7" x14ac:dyDescent="0.25">
      <c r="B759" s="5"/>
      <c r="C759" s="5"/>
      <c r="D759" s="59"/>
      <c r="E759" s="59"/>
      <c r="F759" s="59"/>
      <c r="G759" s="59"/>
    </row>
    <row r="760" spans="2:7" x14ac:dyDescent="0.25">
      <c r="B760" s="5"/>
      <c r="C760" s="5"/>
      <c r="D760" s="59"/>
      <c r="E760" s="59"/>
      <c r="F760" s="59"/>
      <c r="G760" s="59"/>
    </row>
    <row r="761" spans="2:7" x14ac:dyDescent="0.25">
      <c r="B761" s="5"/>
      <c r="C761" s="5"/>
      <c r="D761" s="59"/>
      <c r="E761" s="59"/>
      <c r="F761" s="59"/>
      <c r="G761" s="59"/>
    </row>
    <row r="762" spans="2:7" x14ac:dyDescent="0.25">
      <c r="B762" s="5"/>
      <c r="C762" s="5"/>
      <c r="D762" s="59"/>
      <c r="E762" s="59"/>
      <c r="F762" s="59"/>
      <c r="G762" s="59"/>
    </row>
    <row r="763" spans="2:7" x14ac:dyDescent="0.25">
      <c r="B763" s="5"/>
      <c r="C763" s="5"/>
      <c r="D763" s="59"/>
      <c r="E763" s="59"/>
      <c r="F763" s="59"/>
      <c r="G763" s="59"/>
    </row>
    <row r="764" spans="2:7" x14ac:dyDescent="0.25">
      <c r="B764" s="5"/>
      <c r="C764" s="5"/>
      <c r="D764" s="59"/>
      <c r="E764" s="59"/>
      <c r="F764" s="59"/>
      <c r="G764" s="59"/>
    </row>
    <row r="765" spans="2:7" x14ac:dyDescent="0.25">
      <c r="B765" s="5"/>
      <c r="C765" s="5"/>
      <c r="D765" s="59"/>
      <c r="E765" s="59"/>
      <c r="F765" s="59"/>
      <c r="G765" s="59"/>
    </row>
    <row r="766" spans="2:7" x14ac:dyDescent="0.25">
      <c r="B766" s="5"/>
      <c r="C766" s="5"/>
      <c r="D766" s="59"/>
      <c r="E766" s="59"/>
      <c r="F766" s="59"/>
      <c r="G766" s="59"/>
    </row>
    <row r="767" spans="2:7" x14ac:dyDescent="0.25">
      <c r="B767" s="5"/>
      <c r="C767" s="5"/>
      <c r="D767" s="59"/>
      <c r="E767" s="59"/>
      <c r="F767" s="59"/>
      <c r="G767" s="59"/>
    </row>
    <row r="768" spans="2:7" x14ac:dyDescent="0.25">
      <c r="B768" s="5"/>
      <c r="C768" s="5"/>
      <c r="D768" s="59"/>
      <c r="E768" s="59"/>
      <c r="F768" s="59"/>
      <c r="G768" s="59"/>
    </row>
    <row r="769" spans="2:7" x14ac:dyDescent="0.25">
      <c r="B769" s="5"/>
      <c r="C769" s="5"/>
      <c r="D769" s="59"/>
      <c r="E769" s="59"/>
      <c r="F769" s="59"/>
      <c r="G769" s="59"/>
    </row>
    <row r="770" spans="2:7" x14ac:dyDescent="0.25">
      <c r="B770" s="5"/>
      <c r="C770" s="5"/>
      <c r="D770" s="59"/>
      <c r="E770" s="59"/>
      <c r="F770" s="59"/>
      <c r="G770" s="59"/>
    </row>
    <row r="771" spans="2:7" x14ac:dyDescent="0.25">
      <c r="B771" s="5"/>
      <c r="C771" s="5"/>
      <c r="D771" s="59"/>
      <c r="E771" s="59"/>
      <c r="F771" s="59"/>
      <c r="G771" s="59"/>
    </row>
    <row r="772" spans="2:7" x14ac:dyDescent="0.25">
      <c r="B772" s="5"/>
      <c r="C772" s="5"/>
      <c r="D772" s="59"/>
      <c r="E772" s="59"/>
      <c r="F772" s="59"/>
      <c r="G772" s="59"/>
    </row>
    <row r="773" spans="2:7" x14ac:dyDescent="0.25">
      <c r="B773" s="5"/>
      <c r="C773" s="5"/>
      <c r="D773" s="59"/>
      <c r="E773" s="59"/>
      <c r="F773" s="59"/>
      <c r="G773" s="59"/>
    </row>
    <row r="774" spans="2:7" x14ac:dyDescent="0.25">
      <c r="B774" s="5"/>
      <c r="C774" s="5"/>
      <c r="D774" s="59"/>
      <c r="E774" s="59"/>
      <c r="F774" s="59"/>
      <c r="G774" s="59"/>
    </row>
    <row r="775" spans="2:7" x14ac:dyDescent="0.25">
      <c r="B775" s="5"/>
      <c r="C775" s="5"/>
      <c r="D775" s="59"/>
      <c r="E775" s="59"/>
      <c r="F775" s="59"/>
      <c r="G775" s="59"/>
    </row>
    <row r="776" spans="2:7" x14ac:dyDescent="0.25">
      <c r="B776" s="5"/>
      <c r="C776" s="5"/>
      <c r="D776" s="59"/>
      <c r="E776" s="59"/>
      <c r="F776" s="59"/>
      <c r="G776" s="59"/>
    </row>
    <row r="777" spans="2:7" x14ac:dyDescent="0.25">
      <c r="B777" s="5"/>
      <c r="C777" s="5"/>
      <c r="D777" s="59"/>
      <c r="E777" s="59"/>
      <c r="F777" s="59"/>
      <c r="G777" s="59"/>
    </row>
    <row r="778" spans="2:7" x14ac:dyDescent="0.25">
      <c r="B778" s="5"/>
      <c r="C778" s="5"/>
      <c r="D778" s="59"/>
      <c r="E778" s="59"/>
      <c r="F778" s="59"/>
      <c r="G778" s="59"/>
    </row>
    <row r="779" spans="2:7" x14ac:dyDescent="0.25">
      <c r="B779" s="5"/>
      <c r="C779" s="5"/>
      <c r="D779" s="59"/>
      <c r="E779" s="59"/>
      <c r="F779" s="59"/>
      <c r="G779" s="59"/>
    </row>
    <row r="780" spans="2:7" x14ac:dyDescent="0.25">
      <c r="B780" s="5"/>
      <c r="C780" s="5"/>
      <c r="D780" s="59"/>
      <c r="E780" s="59"/>
      <c r="F780" s="59"/>
      <c r="G780" s="59"/>
    </row>
    <row r="781" spans="2:7" x14ac:dyDescent="0.25">
      <c r="B781" s="5"/>
      <c r="C781" s="5"/>
      <c r="D781" s="59"/>
      <c r="E781" s="59"/>
      <c r="F781" s="59"/>
      <c r="G781" s="59"/>
    </row>
    <row r="782" spans="2:7" x14ac:dyDescent="0.25">
      <c r="B782" s="5"/>
      <c r="C782" s="5"/>
      <c r="D782" s="59"/>
      <c r="E782" s="59"/>
      <c r="F782" s="59"/>
      <c r="G782" s="59"/>
    </row>
    <row r="783" spans="2:7" x14ac:dyDescent="0.25">
      <c r="B783" s="5"/>
      <c r="C783" s="5"/>
      <c r="D783" s="59"/>
      <c r="E783" s="59"/>
      <c r="F783" s="59"/>
      <c r="G783" s="59"/>
    </row>
    <row r="784" spans="2:7" x14ac:dyDescent="0.25">
      <c r="B784" s="5"/>
      <c r="C784" s="5"/>
      <c r="D784" s="59"/>
      <c r="E784" s="59"/>
      <c r="F784" s="59"/>
      <c r="G784" s="59"/>
    </row>
    <row r="785" spans="2:7" x14ac:dyDescent="0.25">
      <c r="B785" s="5"/>
      <c r="C785" s="5"/>
      <c r="D785" s="59"/>
      <c r="E785" s="59"/>
      <c r="F785" s="59"/>
      <c r="G785" s="59"/>
    </row>
    <row r="786" spans="2:7" x14ac:dyDescent="0.25">
      <c r="B786" s="5"/>
      <c r="C786" s="5"/>
      <c r="D786" s="59"/>
      <c r="E786" s="59"/>
      <c r="F786" s="59"/>
      <c r="G786" s="59"/>
    </row>
    <row r="787" spans="2:7" x14ac:dyDescent="0.25">
      <c r="B787" s="5"/>
      <c r="C787" s="5"/>
      <c r="D787" s="59"/>
      <c r="E787" s="59"/>
      <c r="F787" s="59"/>
      <c r="G787" s="59"/>
    </row>
    <row r="788" spans="2:7" x14ac:dyDescent="0.25">
      <c r="B788" s="5"/>
      <c r="C788" s="5"/>
      <c r="D788" s="59"/>
      <c r="E788" s="59"/>
      <c r="F788" s="59"/>
      <c r="G788" s="59"/>
    </row>
    <row r="789" spans="2:7" x14ac:dyDescent="0.25">
      <c r="B789" s="5"/>
      <c r="C789" s="5"/>
      <c r="D789" s="59"/>
      <c r="E789" s="59"/>
      <c r="F789" s="59"/>
      <c r="G789" s="59"/>
    </row>
    <row r="790" spans="2:7" x14ac:dyDescent="0.25">
      <c r="B790" s="5"/>
      <c r="C790" s="5"/>
      <c r="D790" s="59"/>
      <c r="E790" s="59"/>
      <c r="F790" s="59"/>
      <c r="G790" s="59"/>
    </row>
    <row r="791" spans="2:7" x14ac:dyDescent="0.25">
      <c r="B791" s="5"/>
      <c r="C791" s="5"/>
      <c r="D791" s="59"/>
      <c r="E791" s="59"/>
      <c r="F791" s="59"/>
      <c r="G791" s="59"/>
    </row>
    <row r="792" spans="2:7" x14ac:dyDescent="0.25">
      <c r="B792" s="5"/>
      <c r="C792" s="5"/>
      <c r="D792" s="59"/>
      <c r="E792" s="59"/>
      <c r="F792" s="59"/>
      <c r="G792" s="59"/>
    </row>
    <row r="793" spans="2:7" x14ac:dyDescent="0.25">
      <c r="B793" s="5"/>
      <c r="C793" s="5"/>
      <c r="D793" s="59"/>
      <c r="E793" s="59"/>
      <c r="F793" s="59"/>
      <c r="G793" s="59"/>
    </row>
    <row r="794" spans="2:7" x14ac:dyDescent="0.25">
      <c r="B794" s="5"/>
      <c r="C794" s="5"/>
      <c r="D794" s="59"/>
      <c r="E794" s="59"/>
      <c r="F794" s="59"/>
      <c r="G794" s="59"/>
    </row>
    <row r="795" spans="2:7" x14ac:dyDescent="0.25">
      <c r="B795" s="5"/>
      <c r="C795" s="5"/>
      <c r="D795" s="59"/>
      <c r="E795" s="59"/>
      <c r="F795" s="59"/>
      <c r="G795" s="59"/>
    </row>
    <row r="796" spans="2:7" x14ac:dyDescent="0.25">
      <c r="B796" s="5"/>
      <c r="C796" s="5"/>
      <c r="D796" s="59"/>
      <c r="E796" s="59"/>
      <c r="F796" s="59"/>
      <c r="G796" s="59"/>
    </row>
    <row r="797" spans="2:7" x14ac:dyDescent="0.25">
      <c r="B797" s="5"/>
      <c r="C797" s="5"/>
      <c r="D797" s="59"/>
      <c r="E797" s="59"/>
      <c r="F797" s="59"/>
      <c r="G797" s="59"/>
    </row>
    <row r="798" spans="2:7" x14ac:dyDescent="0.25">
      <c r="B798" s="5"/>
      <c r="C798" s="5"/>
      <c r="D798" s="59"/>
      <c r="E798" s="59"/>
      <c r="F798" s="59"/>
      <c r="G798" s="59"/>
    </row>
    <row r="799" spans="2:7" x14ac:dyDescent="0.25">
      <c r="B799" s="5"/>
      <c r="C799" s="5"/>
      <c r="D799" s="59"/>
      <c r="E799" s="59"/>
      <c r="F799" s="59"/>
      <c r="G799" s="59"/>
    </row>
    <row r="800" spans="2:7" x14ac:dyDescent="0.25">
      <c r="B800" s="5"/>
      <c r="C800" s="5"/>
      <c r="D800" s="59"/>
      <c r="E800" s="59"/>
      <c r="F800" s="59"/>
      <c r="G800" s="59"/>
    </row>
    <row r="801" spans="2:7" x14ac:dyDescent="0.25">
      <c r="B801" s="5"/>
      <c r="C801" s="5"/>
      <c r="D801" s="59"/>
      <c r="E801" s="59"/>
      <c r="F801" s="59"/>
      <c r="G801" s="59"/>
    </row>
    <row r="802" spans="2:7" x14ac:dyDescent="0.25">
      <c r="B802" s="5"/>
      <c r="C802" s="5"/>
      <c r="D802" s="59"/>
      <c r="E802" s="59"/>
      <c r="F802" s="59"/>
      <c r="G802" s="59"/>
    </row>
    <row r="803" spans="2:7" x14ac:dyDescent="0.25">
      <c r="B803" s="5"/>
      <c r="C803" s="5"/>
      <c r="D803" s="59"/>
      <c r="E803" s="59"/>
      <c r="F803" s="59"/>
      <c r="G803" s="59"/>
    </row>
    <row r="804" spans="2:7" x14ac:dyDescent="0.25">
      <c r="B804" s="5"/>
      <c r="C804" s="5"/>
      <c r="D804" s="59"/>
      <c r="E804" s="59"/>
      <c r="F804" s="59"/>
      <c r="G804" s="59"/>
    </row>
    <row r="805" spans="2:7" x14ac:dyDescent="0.25">
      <c r="B805" s="5"/>
      <c r="C805" s="5"/>
      <c r="D805" s="59"/>
      <c r="E805" s="59"/>
      <c r="F805" s="59"/>
      <c r="G805" s="59"/>
    </row>
    <row r="806" spans="2:7" x14ac:dyDescent="0.25">
      <c r="B806" s="5"/>
      <c r="C806" s="5"/>
      <c r="D806" s="59"/>
      <c r="E806" s="59"/>
      <c r="F806" s="59"/>
      <c r="G806" s="59"/>
    </row>
    <row r="807" spans="2:7" x14ac:dyDescent="0.25">
      <c r="B807" s="5"/>
      <c r="C807" s="5"/>
      <c r="D807" s="59"/>
      <c r="E807" s="59"/>
      <c r="F807" s="59"/>
      <c r="G807" s="59"/>
    </row>
    <row r="808" spans="2:7" x14ac:dyDescent="0.25">
      <c r="B808" s="5"/>
      <c r="C808" s="5"/>
      <c r="D808" s="59"/>
      <c r="E808" s="59"/>
      <c r="F808" s="59"/>
      <c r="G808" s="59"/>
    </row>
    <row r="809" spans="2:7" x14ac:dyDescent="0.25">
      <c r="B809" s="5"/>
      <c r="C809" s="5"/>
      <c r="D809" s="59"/>
      <c r="E809" s="59"/>
      <c r="F809" s="59"/>
      <c r="G809" s="59"/>
    </row>
    <row r="810" spans="2:7" x14ac:dyDescent="0.25">
      <c r="B810" s="5"/>
      <c r="C810" s="5"/>
      <c r="D810" s="59"/>
      <c r="E810" s="59"/>
      <c r="F810" s="59"/>
      <c r="G810" s="59"/>
    </row>
    <row r="811" spans="2:7" x14ac:dyDescent="0.25">
      <c r="B811" s="5"/>
      <c r="C811" s="5"/>
      <c r="D811" s="59"/>
      <c r="E811" s="59"/>
      <c r="F811" s="59"/>
      <c r="G811" s="59"/>
    </row>
    <row r="812" spans="2:7" x14ac:dyDescent="0.25">
      <c r="B812" s="5"/>
      <c r="C812" s="5"/>
      <c r="D812" s="59"/>
      <c r="E812" s="59"/>
      <c r="F812" s="59"/>
      <c r="G812" s="59"/>
    </row>
    <row r="813" spans="2:7" x14ac:dyDescent="0.25">
      <c r="B813" s="5"/>
      <c r="C813" s="5"/>
      <c r="D813" s="59"/>
      <c r="E813" s="59"/>
      <c r="F813" s="59"/>
      <c r="G813" s="59"/>
    </row>
    <row r="814" spans="2:7" x14ac:dyDescent="0.25">
      <c r="B814" s="5"/>
      <c r="C814" s="5"/>
      <c r="D814" s="59"/>
      <c r="E814" s="59"/>
      <c r="F814" s="59"/>
      <c r="G814" s="59"/>
    </row>
    <row r="815" spans="2:7" x14ac:dyDescent="0.25">
      <c r="B815" s="5"/>
      <c r="C815" s="5"/>
      <c r="D815" s="59"/>
      <c r="E815" s="59"/>
      <c r="F815" s="59"/>
      <c r="G815" s="59"/>
    </row>
    <row r="816" spans="2:7" x14ac:dyDescent="0.25">
      <c r="B816" s="5"/>
      <c r="C816" s="5"/>
      <c r="D816" s="59"/>
      <c r="E816" s="59"/>
      <c r="F816" s="59"/>
      <c r="G816" s="59"/>
    </row>
    <row r="817" spans="2:7" x14ac:dyDescent="0.25">
      <c r="B817" s="5"/>
      <c r="C817" s="5"/>
      <c r="D817" s="59"/>
      <c r="E817" s="59"/>
      <c r="F817" s="59"/>
      <c r="G817" s="59"/>
    </row>
    <row r="818" spans="2:7" x14ac:dyDescent="0.25">
      <c r="B818" s="5"/>
      <c r="C818" s="5"/>
      <c r="D818" s="59"/>
      <c r="E818" s="59"/>
      <c r="F818" s="59"/>
      <c r="G818" s="59"/>
    </row>
    <row r="819" spans="2:7" x14ac:dyDescent="0.25">
      <c r="B819" s="5"/>
      <c r="C819" s="5"/>
      <c r="D819" s="59"/>
      <c r="E819" s="59"/>
      <c r="F819" s="59"/>
      <c r="G819" s="59"/>
    </row>
    <row r="820" spans="2:7" x14ac:dyDescent="0.25">
      <c r="B820" s="5"/>
      <c r="C820" s="5"/>
      <c r="D820" s="59"/>
      <c r="E820" s="59"/>
      <c r="F820" s="59"/>
      <c r="G820" s="59"/>
    </row>
    <row r="821" spans="2:7" x14ac:dyDescent="0.25">
      <c r="B821" s="5"/>
      <c r="C821" s="5"/>
      <c r="D821" s="59"/>
      <c r="E821" s="59"/>
      <c r="F821" s="59"/>
      <c r="G821" s="59"/>
    </row>
    <row r="822" spans="2:7" x14ac:dyDescent="0.25">
      <c r="B822" s="5"/>
      <c r="C822" s="5"/>
      <c r="D822" s="59"/>
      <c r="E822" s="59"/>
      <c r="F822" s="59"/>
      <c r="G822" s="59"/>
    </row>
    <row r="823" spans="2:7" x14ac:dyDescent="0.25">
      <c r="B823" s="5"/>
      <c r="C823" s="5"/>
      <c r="D823" s="59"/>
      <c r="E823" s="59"/>
      <c r="F823" s="59"/>
      <c r="G823" s="59"/>
    </row>
    <row r="824" spans="2:7" x14ac:dyDescent="0.25">
      <c r="B824" s="5"/>
      <c r="C824" s="5"/>
      <c r="D824" s="59"/>
      <c r="E824" s="59"/>
      <c r="F824" s="59"/>
      <c r="G824" s="59"/>
    </row>
    <row r="825" spans="2:7" x14ac:dyDescent="0.25">
      <c r="B825" s="5"/>
      <c r="C825" s="5"/>
      <c r="D825" s="59"/>
      <c r="E825" s="59"/>
      <c r="F825" s="59"/>
      <c r="G825" s="59"/>
    </row>
    <row r="826" spans="2:7" x14ac:dyDescent="0.25">
      <c r="B826" s="5"/>
      <c r="C826" s="5"/>
      <c r="D826" s="59"/>
      <c r="E826" s="59"/>
      <c r="F826" s="59"/>
      <c r="G826" s="59"/>
    </row>
    <row r="827" spans="2:7" x14ac:dyDescent="0.25">
      <c r="B827" s="5"/>
      <c r="C827" s="5"/>
      <c r="D827" s="59"/>
      <c r="E827" s="59"/>
      <c r="F827" s="59"/>
      <c r="G827" s="59"/>
    </row>
    <row r="828" spans="2:7" x14ac:dyDescent="0.25">
      <c r="B828" s="5"/>
      <c r="C828" s="5"/>
      <c r="D828" s="59"/>
      <c r="E828" s="59"/>
      <c r="F828" s="59"/>
      <c r="G828" s="59"/>
    </row>
    <row r="829" spans="2:7" x14ac:dyDescent="0.25">
      <c r="B829" s="5"/>
      <c r="C829" s="5"/>
      <c r="D829" s="59"/>
      <c r="E829" s="59"/>
      <c r="F829" s="59"/>
      <c r="G829" s="59"/>
    </row>
    <row r="830" spans="2:7" x14ac:dyDescent="0.25">
      <c r="B830" s="5"/>
      <c r="C830" s="5"/>
      <c r="D830" s="59"/>
      <c r="E830" s="59"/>
      <c r="F830" s="59"/>
      <c r="G830" s="59"/>
    </row>
    <row r="831" spans="2:7" x14ac:dyDescent="0.25">
      <c r="B831" s="5"/>
      <c r="C831" s="5"/>
      <c r="D831" s="59"/>
      <c r="E831" s="59"/>
      <c r="F831" s="59"/>
      <c r="G831" s="59"/>
    </row>
    <row r="832" spans="2:7" x14ac:dyDescent="0.25">
      <c r="B832" s="5"/>
      <c r="C832" s="5"/>
      <c r="D832" s="59"/>
      <c r="E832" s="59"/>
      <c r="F832" s="59"/>
      <c r="G832" s="59"/>
    </row>
    <row r="833" spans="2:7" x14ac:dyDescent="0.25">
      <c r="B833" s="5"/>
      <c r="C833" s="5"/>
      <c r="D833" s="59"/>
      <c r="E833" s="59"/>
      <c r="F833" s="59"/>
      <c r="G833" s="59"/>
    </row>
    <row r="834" spans="2:7" x14ac:dyDescent="0.25">
      <c r="B834" s="5"/>
      <c r="C834" s="5"/>
      <c r="D834" s="59"/>
      <c r="E834" s="59"/>
      <c r="F834" s="59"/>
      <c r="G834" s="59"/>
    </row>
    <row r="835" spans="2:7" x14ac:dyDescent="0.25">
      <c r="B835" s="5"/>
      <c r="C835" s="5"/>
      <c r="D835" s="59"/>
      <c r="E835" s="59"/>
      <c r="F835" s="59"/>
      <c r="G835" s="59"/>
    </row>
    <row r="836" spans="2:7" x14ac:dyDescent="0.25">
      <c r="B836" s="5"/>
      <c r="C836" s="5"/>
      <c r="D836" s="59"/>
      <c r="E836" s="59"/>
      <c r="F836" s="59"/>
      <c r="G836" s="59"/>
    </row>
    <row r="837" spans="2:7" x14ac:dyDescent="0.25">
      <c r="B837" s="5"/>
      <c r="C837" s="5"/>
      <c r="D837" s="59"/>
      <c r="E837" s="59"/>
      <c r="F837" s="59"/>
      <c r="G837" s="59"/>
    </row>
    <row r="838" spans="2:7" x14ac:dyDescent="0.25">
      <c r="B838" s="5"/>
      <c r="C838" s="5"/>
      <c r="D838" s="59"/>
      <c r="E838" s="59"/>
      <c r="F838" s="59"/>
      <c r="G838" s="59"/>
    </row>
    <row r="839" spans="2:7" x14ac:dyDescent="0.25">
      <c r="B839" s="5"/>
      <c r="C839" s="5"/>
      <c r="D839" s="59"/>
      <c r="E839" s="59"/>
      <c r="F839" s="59"/>
      <c r="G839" s="59"/>
    </row>
    <row r="840" spans="2:7" x14ac:dyDescent="0.25">
      <c r="B840" s="5"/>
      <c r="C840" s="5"/>
      <c r="D840" s="59"/>
      <c r="E840" s="59"/>
      <c r="F840" s="59"/>
      <c r="G840" s="59"/>
    </row>
    <row r="841" spans="2:7" x14ac:dyDescent="0.25">
      <c r="B841" s="5"/>
      <c r="C841" s="5"/>
      <c r="D841" s="59"/>
      <c r="E841" s="59"/>
      <c r="F841" s="59"/>
      <c r="G841" s="59"/>
    </row>
    <row r="842" spans="2:7" x14ac:dyDescent="0.25">
      <c r="B842" s="5"/>
      <c r="C842" s="5"/>
      <c r="D842" s="59"/>
      <c r="E842" s="59"/>
      <c r="F842" s="59"/>
      <c r="G842" s="59"/>
    </row>
    <row r="843" spans="2:7" x14ac:dyDescent="0.25">
      <c r="B843" s="5"/>
      <c r="C843" s="5"/>
      <c r="D843" s="59"/>
      <c r="E843" s="59"/>
      <c r="F843" s="59"/>
      <c r="G843" s="59"/>
    </row>
    <row r="844" spans="2:7" x14ac:dyDescent="0.25">
      <c r="B844" s="5"/>
      <c r="C844" s="5"/>
      <c r="D844" s="59"/>
      <c r="E844" s="59"/>
      <c r="F844" s="59"/>
      <c r="G844" s="59"/>
    </row>
    <row r="845" spans="2:7" x14ac:dyDescent="0.25">
      <c r="B845" s="5"/>
      <c r="C845" s="5"/>
      <c r="D845" s="59"/>
      <c r="E845" s="59"/>
      <c r="F845" s="59"/>
      <c r="G845" s="59"/>
    </row>
    <row r="846" spans="2:7" x14ac:dyDescent="0.25">
      <c r="B846" s="5"/>
      <c r="C846" s="5"/>
      <c r="D846" s="59"/>
      <c r="E846" s="59"/>
      <c r="F846" s="59"/>
      <c r="G846" s="59"/>
    </row>
    <row r="847" spans="2:7" x14ac:dyDescent="0.25">
      <c r="B847" s="5"/>
      <c r="C847" s="5"/>
      <c r="D847" s="59"/>
      <c r="E847" s="59"/>
      <c r="F847" s="59"/>
      <c r="G847" s="59"/>
    </row>
    <row r="848" spans="2:7" x14ac:dyDescent="0.25">
      <c r="B848" s="5"/>
      <c r="C848" s="5"/>
      <c r="D848" s="59"/>
      <c r="E848" s="59"/>
      <c r="F848" s="59"/>
      <c r="G848" s="59"/>
    </row>
    <row r="849" spans="2:7" x14ac:dyDescent="0.25">
      <c r="B849" s="5"/>
      <c r="C849" s="5"/>
      <c r="D849" s="59"/>
      <c r="E849" s="59"/>
      <c r="F849" s="59"/>
      <c r="G849" s="59"/>
    </row>
    <row r="850" spans="2:7" x14ac:dyDescent="0.25">
      <c r="B850" s="5"/>
      <c r="C850" s="5"/>
      <c r="D850" s="59"/>
      <c r="E850" s="59"/>
      <c r="F850" s="59"/>
      <c r="G850" s="59"/>
    </row>
    <row r="851" spans="2:7" x14ac:dyDescent="0.25">
      <c r="B851" s="5"/>
      <c r="C851" s="5"/>
      <c r="D851" s="59"/>
      <c r="E851" s="59"/>
      <c r="F851" s="59"/>
      <c r="G851" s="59"/>
    </row>
    <row r="852" spans="2:7" x14ac:dyDescent="0.25">
      <c r="B852" s="5"/>
      <c r="C852" s="5"/>
      <c r="D852" s="59"/>
      <c r="E852" s="59"/>
      <c r="F852" s="59"/>
      <c r="G852" s="59"/>
    </row>
    <row r="853" spans="2:7" x14ac:dyDescent="0.25">
      <c r="B853" s="5"/>
      <c r="C853" s="5"/>
      <c r="D853" s="59"/>
      <c r="E853" s="59"/>
      <c r="F853" s="59"/>
      <c r="G853" s="59"/>
    </row>
    <row r="854" spans="2:7" x14ac:dyDescent="0.25">
      <c r="B854" s="5"/>
      <c r="C854" s="5"/>
      <c r="D854" s="59"/>
      <c r="E854" s="59"/>
      <c r="F854" s="59"/>
      <c r="G854" s="59"/>
    </row>
    <row r="855" spans="2:7" x14ac:dyDescent="0.25">
      <c r="B855" s="5"/>
      <c r="C855" s="5"/>
      <c r="D855" s="59"/>
      <c r="E855" s="59"/>
      <c r="F855" s="59"/>
      <c r="G855" s="59"/>
    </row>
    <row r="856" spans="2:7" x14ac:dyDescent="0.25">
      <c r="B856" s="5"/>
      <c r="C856" s="5"/>
      <c r="D856" s="59"/>
      <c r="E856" s="59"/>
      <c r="F856" s="59"/>
      <c r="G856" s="59"/>
    </row>
    <row r="857" spans="2:7" x14ac:dyDescent="0.25">
      <c r="B857" s="5"/>
      <c r="C857" s="5"/>
      <c r="D857" s="59"/>
      <c r="E857" s="59"/>
      <c r="F857" s="59"/>
      <c r="G857" s="59"/>
    </row>
    <row r="858" spans="2:7" x14ac:dyDescent="0.25">
      <c r="B858" s="5"/>
      <c r="C858" s="5"/>
      <c r="D858" s="59"/>
      <c r="E858" s="59"/>
      <c r="F858" s="59"/>
      <c r="G858" s="59"/>
    </row>
    <row r="859" spans="2:7" x14ac:dyDescent="0.25">
      <c r="B859" s="5"/>
      <c r="C859" s="5"/>
      <c r="D859" s="59"/>
      <c r="E859" s="59"/>
      <c r="F859" s="59"/>
      <c r="G859" s="59"/>
    </row>
    <row r="860" spans="2:7" x14ac:dyDescent="0.25">
      <c r="B860" s="5"/>
      <c r="C860" s="5"/>
      <c r="D860" s="59"/>
      <c r="E860" s="59"/>
      <c r="F860" s="59"/>
      <c r="G860" s="59"/>
    </row>
    <row r="861" spans="2:7" x14ac:dyDescent="0.25">
      <c r="B861" s="5"/>
      <c r="C861" s="5"/>
      <c r="D861" s="59"/>
      <c r="E861" s="59"/>
      <c r="F861" s="59"/>
      <c r="G861" s="59"/>
    </row>
    <row r="862" spans="2:7" x14ac:dyDescent="0.25">
      <c r="B862" s="5"/>
      <c r="C862" s="5"/>
      <c r="D862" s="59"/>
      <c r="E862" s="59"/>
      <c r="F862" s="59"/>
      <c r="G862" s="59"/>
    </row>
    <row r="863" spans="2:7" x14ac:dyDescent="0.25">
      <c r="B863" s="5"/>
      <c r="C863" s="5"/>
      <c r="D863" s="59"/>
      <c r="E863" s="59"/>
      <c r="F863" s="59"/>
      <c r="G863" s="59"/>
    </row>
    <row r="864" spans="2:7" x14ac:dyDescent="0.25">
      <c r="B864" s="5"/>
      <c r="C864" s="5"/>
      <c r="D864" s="59"/>
      <c r="E864" s="59"/>
      <c r="F864" s="59"/>
      <c r="G864" s="59"/>
    </row>
    <row r="865" spans="2:7" x14ac:dyDescent="0.25">
      <c r="B865" s="5"/>
      <c r="C865" s="5"/>
      <c r="D865" s="59"/>
      <c r="E865" s="59"/>
      <c r="F865" s="59"/>
      <c r="G865" s="59"/>
    </row>
    <row r="866" spans="2:7" x14ac:dyDescent="0.25">
      <c r="B866" s="5"/>
      <c r="C866" s="5"/>
      <c r="D866" s="59"/>
      <c r="E866" s="59"/>
      <c r="F866" s="59"/>
      <c r="G866" s="59"/>
    </row>
    <row r="867" spans="2:7" x14ac:dyDescent="0.25">
      <c r="B867" s="5"/>
      <c r="C867" s="5"/>
      <c r="D867" s="59"/>
      <c r="E867" s="59"/>
      <c r="F867" s="59"/>
      <c r="G867" s="59"/>
    </row>
    <row r="868" spans="2:7" x14ac:dyDescent="0.25">
      <c r="B868" s="5"/>
      <c r="C868" s="5"/>
      <c r="D868" s="59"/>
      <c r="E868" s="59"/>
      <c r="F868" s="59"/>
      <c r="G868" s="59"/>
    </row>
    <row r="869" spans="2:7" x14ac:dyDescent="0.25">
      <c r="B869" s="5"/>
      <c r="C869" s="5"/>
      <c r="D869" s="59"/>
      <c r="E869" s="59"/>
      <c r="F869" s="59"/>
      <c r="G869" s="59"/>
    </row>
    <row r="870" spans="2:7" x14ac:dyDescent="0.25">
      <c r="B870" s="5"/>
      <c r="C870" s="5"/>
      <c r="D870" s="59"/>
      <c r="E870" s="59"/>
      <c r="F870" s="59"/>
      <c r="G870" s="59"/>
    </row>
    <row r="871" spans="2:7" x14ac:dyDescent="0.25">
      <c r="B871" s="5"/>
      <c r="C871" s="5"/>
      <c r="D871" s="59"/>
      <c r="E871" s="59"/>
      <c r="F871" s="59"/>
      <c r="G871" s="59"/>
    </row>
    <row r="872" spans="2:7" x14ac:dyDescent="0.25">
      <c r="B872" s="5"/>
      <c r="C872" s="5"/>
      <c r="D872" s="59"/>
      <c r="E872" s="59"/>
      <c r="F872" s="59"/>
      <c r="G872" s="59"/>
    </row>
    <row r="873" spans="2:7" x14ac:dyDescent="0.25">
      <c r="B873" s="5"/>
      <c r="C873" s="5"/>
      <c r="D873" s="59"/>
      <c r="E873" s="59"/>
      <c r="F873" s="59"/>
      <c r="G873" s="59"/>
    </row>
    <row r="874" spans="2:7" x14ac:dyDescent="0.25">
      <c r="B874" s="5"/>
      <c r="C874" s="5"/>
      <c r="D874" s="59"/>
      <c r="E874" s="59"/>
      <c r="F874" s="59"/>
      <c r="G874" s="59"/>
    </row>
    <row r="875" spans="2:7" x14ac:dyDescent="0.25">
      <c r="B875" s="5"/>
      <c r="C875" s="5"/>
      <c r="D875" s="59"/>
      <c r="E875" s="59"/>
      <c r="F875" s="59"/>
      <c r="G875" s="59"/>
    </row>
    <row r="876" spans="2:7" x14ac:dyDescent="0.25">
      <c r="B876" s="5"/>
      <c r="C876" s="5"/>
      <c r="D876" s="59"/>
      <c r="E876" s="59"/>
      <c r="F876" s="59"/>
      <c r="G876" s="59"/>
    </row>
    <row r="877" spans="2:7" x14ac:dyDescent="0.25">
      <c r="B877" s="5"/>
      <c r="C877" s="5"/>
      <c r="D877" s="59"/>
      <c r="E877" s="59"/>
      <c r="F877" s="59"/>
      <c r="G877" s="59"/>
    </row>
    <row r="878" spans="2:7" x14ac:dyDescent="0.25">
      <c r="B878" s="5"/>
      <c r="C878" s="5"/>
      <c r="D878" s="59"/>
      <c r="E878" s="59"/>
      <c r="F878" s="59"/>
      <c r="G878" s="59"/>
    </row>
    <row r="879" spans="2:7" x14ac:dyDescent="0.25">
      <c r="B879" s="5"/>
      <c r="C879" s="5"/>
      <c r="D879" s="59"/>
      <c r="E879" s="59"/>
      <c r="F879" s="59"/>
      <c r="G879" s="59"/>
    </row>
    <row r="880" spans="2:7" x14ac:dyDescent="0.25">
      <c r="B880" s="5"/>
      <c r="C880" s="5"/>
      <c r="D880" s="59"/>
      <c r="E880" s="59"/>
      <c r="F880" s="59"/>
      <c r="G880" s="59"/>
    </row>
    <row r="881" spans="2:7" x14ac:dyDescent="0.25">
      <c r="B881" s="5"/>
      <c r="C881" s="5"/>
      <c r="D881" s="59"/>
      <c r="E881" s="59"/>
      <c r="F881" s="59"/>
      <c r="G881" s="59"/>
    </row>
    <row r="882" spans="2:7" x14ac:dyDescent="0.25">
      <c r="B882" s="5"/>
      <c r="C882" s="5"/>
      <c r="D882" s="59"/>
      <c r="E882" s="59"/>
      <c r="F882" s="59"/>
      <c r="G882" s="59"/>
    </row>
    <row r="883" spans="2:7" x14ac:dyDescent="0.25">
      <c r="B883" s="5"/>
      <c r="C883" s="5"/>
      <c r="D883" s="59"/>
      <c r="E883" s="59"/>
      <c r="F883" s="59"/>
      <c r="G883" s="59"/>
    </row>
    <row r="884" spans="2:7" x14ac:dyDescent="0.25">
      <c r="B884" s="5"/>
      <c r="C884" s="5"/>
      <c r="D884" s="59"/>
      <c r="E884" s="59"/>
      <c r="F884" s="59"/>
      <c r="G884" s="59"/>
    </row>
    <row r="885" spans="2:7" x14ac:dyDescent="0.25">
      <c r="B885" s="5"/>
      <c r="C885" s="5"/>
      <c r="D885" s="59"/>
      <c r="E885" s="59"/>
      <c r="F885" s="59"/>
      <c r="G885" s="59"/>
    </row>
    <row r="886" spans="2:7" x14ac:dyDescent="0.25">
      <c r="B886" s="5"/>
      <c r="C886" s="5"/>
      <c r="D886" s="59"/>
      <c r="E886" s="59"/>
      <c r="F886" s="59"/>
      <c r="G886" s="59"/>
    </row>
    <row r="887" spans="2:7" x14ac:dyDescent="0.25">
      <c r="B887" s="5"/>
      <c r="C887" s="5"/>
      <c r="D887" s="59"/>
      <c r="E887" s="59"/>
      <c r="F887" s="59"/>
      <c r="G887" s="59"/>
    </row>
    <row r="888" spans="2:7" x14ac:dyDescent="0.25">
      <c r="B888" s="5"/>
      <c r="C888" s="5"/>
      <c r="D888" s="59"/>
      <c r="E888" s="59"/>
      <c r="F888" s="59"/>
      <c r="G888" s="59"/>
    </row>
    <row r="889" spans="2:7" x14ac:dyDescent="0.25">
      <c r="B889" s="5"/>
      <c r="C889" s="5"/>
      <c r="D889" s="59"/>
      <c r="E889" s="59"/>
      <c r="F889" s="59"/>
      <c r="G889" s="59"/>
    </row>
    <row r="890" spans="2:7" x14ac:dyDescent="0.25">
      <c r="B890" s="5"/>
      <c r="C890" s="5"/>
      <c r="D890" s="59"/>
      <c r="E890" s="59"/>
      <c r="F890" s="59"/>
      <c r="G890" s="59"/>
    </row>
    <row r="891" spans="2:7" x14ac:dyDescent="0.25">
      <c r="B891" s="5"/>
      <c r="C891" s="5"/>
      <c r="D891" s="59"/>
      <c r="E891" s="59"/>
      <c r="F891" s="59"/>
      <c r="G891" s="59"/>
    </row>
    <row r="892" spans="2:7" x14ac:dyDescent="0.25">
      <c r="B892" s="5"/>
      <c r="C892" s="5"/>
      <c r="D892" s="59"/>
      <c r="E892" s="59"/>
      <c r="F892" s="59"/>
      <c r="G892" s="59"/>
    </row>
    <row r="893" spans="2:7" x14ac:dyDescent="0.25">
      <c r="B893" s="5"/>
      <c r="C893" s="5"/>
      <c r="D893" s="59"/>
      <c r="E893" s="59"/>
      <c r="F893" s="59"/>
      <c r="G893" s="59"/>
    </row>
    <row r="894" spans="2:7" x14ac:dyDescent="0.25">
      <c r="B894" s="5"/>
      <c r="C894" s="5"/>
      <c r="D894" s="59"/>
      <c r="E894" s="59"/>
      <c r="F894" s="59"/>
      <c r="G894" s="59"/>
    </row>
    <row r="895" spans="2:7" x14ac:dyDescent="0.25">
      <c r="B895" s="5"/>
      <c r="C895" s="5"/>
      <c r="D895" s="59"/>
      <c r="E895" s="59"/>
      <c r="F895" s="59"/>
      <c r="G895" s="59"/>
    </row>
    <row r="896" spans="2:7" x14ac:dyDescent="0.25">
      <c r="B896" s="5"/>
      <c r="C896" s="5"/>
      <c r="D896" s="59"/>
      <c r="E896" s="59"/>
      <c r="F896" s="59"/>
      <c r="G896" s="59"/>
    </row>
    <row r="897" spans="2:7" x14ac:dyDescent="0.25">
      <c r="B897" s="5"/>
      <c r="C897" s="5"/>
      <c r="D897" s="59"/>
      <c r="E897" s="59"/>
      <c r="F897" s="59"/>
      <c r="G897" s="59"/>
    </row>
    <row r="898" spans="2:7" x14ac:dyDescent="0.25">
      <c r="B898" s="5"/>
      <c r="C898" s="5"/>
      <c r="D898" s="59"/>
      <c r="E898" s="59"/>
      <c r="F898" s="59"/>
      <c r="G898" s="59"/>
    </row>
    <row r="899" spans="2:7" x14ac:dyDescent="0.25">
      <c r="B899" s="5"/>
      <c r="C899" s="5"/>
      <c r="D899" s="59"/>
      <c r="E899" s="59"/>
      <c r="F899" s="59"/>
      <c r="G899" s="59"/>
    </row>
    <row r="900" spans="2:7" x14ac:dyDescent="0.25">
      <c r="B900" s="5"/>
      <c r="C900" s="5"/>
      <c r="D900" s="59"/>
      <c r="E900" s="59"/>
      <c r="F900" s="59"/>
      <c r="G900" s="59"/>
    </row>
    <row r="901" spans="2:7" x14ac:dyDescent="0.25">
      <c r="B901" s="5"/>
      <c r="C901" s="5"/>
      <c r="D901" s="59"/>
      <c r="E901" s="59"/>
      <c r="F901" s="59"/>
      <c r="G901" s="59"/>
    </row>
    <row r="902" spans="2:7" x14ac:dyDescent="0.25">
      <c r="B902" s="5"/>
      <c r="C902" s="5"/>
      <c r="D902" s="59"/>
      <c r="E902" s="59"/>
      <c r="F902" s="59"/>
      <c r="G902" s="59"/>
    </row>
    <row r="903" spans="2:7" x14ac:dyDescent="0.25">
      <c r="B903" s="5"/>
      <c r="C903" s="5"/>
      <c r="D903" s="59"/>
      <c r="E903" s="59"/>
      <c r="F903" s="59"/>
      <c r="G903" s="59"/>
    </row>
    <row r="904" spans="2:7" x14ac:dyDescent="0.25">
      <c r="B904" s="5"/>
      <c r="C904" s="5"/>
      <c r="D904" s="59"/>
      <c r="E904" s="59"/>
      <c r="F904" s="59"/>
      <c r="G904" s="59"/>
    </row>
    <row r="905" spans="2:7" x14ac:dyDescent="0.25">
      <c r="B905" s="5"/>
      <c r="C905" s="5"/>
      <c r="D905" s="59"/>
      <c r="E905" s="59"/>
      <c r="F905" s="59"/>
      <c r="G905" s="59"/>
    </row>
    <row r="906" spans="2:7" x14ac:dyDescent="0.25">
      <c r="B906" s="5"/>
      <c r="C906" s="5"/>
      <c r="D906" s="59"/>
      <c r="E906" s="59"/>
      <c r="F906" s="59"/>
      <c r="G906" s="59"/>
    </row>
    <row r="907" spans="2:7" x14ac:dyDescent="0.25">
      <c r="B907" s="5"/>
      <c r="C907" s="5"/>
      <c r="D907" s="59"/>
      <c r="E907" s="59"/>
      <c r="F907" s="59"/>
      <c r="G907" s="59"/>
    </row>
    <row r="908" spans="2:7" x14ac:dyDescent="0.25">
      <c r="B908" s="5"/>
      <c r="C908" s="5"/>
      <c r="D908" s="59"/>
      <c r="E908" s="59"/>
      <c r="F908" s="59"/>
      <c r="G908" s="59"/>
    </row>
    <row r="909" spans="2:7" x14ac:dyDescent="0.25">
      <c r="B909" s="5"/>
      <c r="C909" s="5"/>
      <c r="D909" s="59"/>
      <c r="E909" s="59"/>
      <c r="F909" s="59"/>
      <c r="G909" s="59"/>
    </row>
    <row r="910" spans="2:7" x14ac:dyDescent="0.25">
      <c r="B910" s="5"/>
      <c r="C910" s="5"/>
      <c r="D910" s="59"/>
      <c r="E910" s="59"/>
      <c r="F910" s="59"/>
      <c r="G910" s="59"/>
    </row>
    <row r="911" spans="2:7" x14ac:dyDescent="0.25">
      <c r="B911" s="5"/>
      <c r="C911" s="5"/>
      <c r="D911" s="59"/>
      <c r="E911" s="59"/>
      <c r="F911" s="59"/>
      <c r="G911" s="59"/>
    </row>
    <row r="912" spans="2:7" x14ac:dyDescent="0.25">
      <c r="B912" s="5"/>
      <c r="C912" s="5"/>
      <c r="D912" s="59"/>
      <c r="E912" s="59"/>
      <c r="F912" s="59"/>
      <c r="G912" s="59"/>
    </row>
    <row r="913" spans="2:7" x14ac:dyDescent="0.25">
      <c r="B913" s="5"/>
      <c r="C913" s="5"/>
      <c r="D913" s="59"/>
      <c r="E913" s="59"/>
      <c r="F913" s="59"/>
      <c r="G913" s="59"/>
    </row>
    <row r="914" spans="2:7" x14ac:dyDescent="0.25">
      <c r="B914" s="5"/>
      <c r="C914" s="5"/>
      <c r="D914" s="59"/>
      <c r="E914" s="59"/>
      <c r="F914" s="59"/>
      <c r="G914" s="59"/>
    </row>
    <row r="915" spans="2:7" x14ac:dyDescent="0.25">
      <c r="B915" s="5"/>
      <c r="C915" s="5"/>
      <c r="D915" s="59"/>
      <c r="E915" s="59"/>
      <c r="F915" s="59"/>
      <c r="G915" s="59"/>
    </row>
    <row r="916" spans="2:7" x14ac:dyDescent="0.25">
      <c r="B916" s="5"/>
      <c r="C916" s="5"/>
      <c r="D916" s="59"/>
      <c r="E916" s="59"/>
      <c r="F916" s="59"/>
      <c r="G916" s="59"/>
    </row>
    <row r="917" spans="2:7" x14ac:dyDescent="0.25">
      <c r="B917" s="5"/>
      <c r="C917" s="5"/>
      <c r="D917" s="59"/>
      <c r="E917" s="59"/>
      <c r="F917" s="59"/>
      <c r="G917" s="59"/>
    </row>
    <row r="918" spans="2:7" x14ac:dyDescent="0.25">
      <c r="B918" s="5"/>
      <c r="C918" s="5"/>
      <c r="D918" s="59"/>
      <c r="E918" s="59"/>
      <c r="F918" s="59"/>
      <c r="G918" s="59"/>
    </row>
    <row r="919" spans="2:7" x14ac:dyDescent="0.25">
      <c r="B919" s="5"/>
      <c r="C919" s="5"/>
      <c r="D919" s="59"/>
      <c r="E919" s="59"/>
      <c r="F919" s="59"/>
      <c r="G919" s="59"/>
    </row>
    <row r="920" spans="2:7" x14ac:dyDescent="0.25">
      <c r="B920" s="5"/>
      <c r="C920" s="5"/>
      <c r="D920" s="59"/>
      <c r="E920" s="59"/>
      <c r="F920" s="59"/>
      <c r="G920" s="59"/>
    </row>
    <row r="921" spans="2:7" x14ac:dyDescent="0.25">
      <c r="B921" s="5"/>
      <c r="C921" s="5"/>
      <c r="D921" s="59"/>
      <c r="E921" s="59"/>
      <c r="F921" s="59"/>
      <c r="G921" s="59"/>
    </row>
    <row r="922" spans="2:7" x14ac:dyDescent="0.25">
      <c r="B922" s="5"/>
      <c r="C922" s="5"/>
      <c r="D922" s="59"/>
      <c r="E922" s="59"/>
      <c r="F922" s="59"/>
      <c r="G922" s="59"/>
    </row>
    <row r="923" spans="2:7" x14ac:dyDescent="0.25">
      <c r="B923" s="5"/>
      <c r="C923" s="5"/>
      <c r="D923" s="59"/>
      <c r="E923" s="59"/>
      <c r="F923" s="59"/>
      <c r="G923" s="59"/>
    </row>
    <row r="924" spans="2:7" x14ac:dyDescent="0.25">
      <c r="B924" s="5"/>
      <c r="C924" s="5"/>
      <c r="D924" s="59"/>
      <c r="E924" s="59"/>
      <c r="F924" s="59"/>
      <c r="G924" s="59"/>
    </row>
    <row r="925" spans="2:7" x14ac:dyDescent="0.25">
      <c r="B925" s="5"/>
      <c r="C925" s="5"/>
      <c r="D925" s="59"/>
      <c r="E925" s="59"/>
      <c r="F925" s="59"/>
      <c r="G925" s="59"/>
    </row>
    <row r="926" spans="2:7" x14ac:dyDescent="0.25">
      <c r="B926" s="5"/>
      <c r="C926" s="5"/>
      <c r="D926" s="59"/>
      <c r="E926" s="59"/>
      <c r="F926" s="59"/>
      <c r="G926" s="59"/>
    </row>
    <row r="927" spans="2:7" x14ac:dyDescent="0.25">
      <c r="B927" s="5"/>
      <c r="C927" s="5"/>
      <c r="D927" s="59"/>
      <c r="E927" s="59"/>
      <c r="F927" s="59"/>
      <c r="G927" s="59"/>
    </row>
    <row r="928" spans="2:7" x14ac:dyDescent="0.25">
      <c r="B928" s="5"/>
      <c r="C928" s="5"/>
      <c r="D928" s="59"/>
      <c r="E928" s="59"/>
      <c r="F928" s="59"/>
      <c r="G928" s="59"/>
    </row>
    <row r="929" spans="2:7" x14ac:dyDescent="0.25">
      <c r="B929" s="5"/>
      <c r="C929" s="5"/>
      <c r="D929" s="59"/>
      <c r="E929" s="59"/>
      <c r="F929" s="59"/>
      <c r="G929" s="59"/>
    </row>
    <row r="930" spans="2:7" x14ac:dyDescent="0.25">
      <c r="B930" s="5"/>
      <c r="C930" s="5"/>
      <c r="D930" s="59"/>
      <c r="E930" s="59"/>
      <c r="F930" s="59"/>
      <c r="G930" s="59"/>
    </row>
    <row r="931" spans="2:7" x14ac:dyDescent="0.25">
      <c r="B931" s="5"/>
      <c r="C931" s="5"/>
      <c r="D931" s="59"/>
      <c r="E931" s="59"/>
      <c r="F931" s="59"/>
      <c r="G931" s="59"/>
    </row>
    <row r="932" spans="2:7" x14ac:dyDescent="0.25">
      <c r="B932" s="5"/>
      <c r="C932" s="5"/>
      <c r="D932" s="59"/>
      <c r="E932" s="59"/>
      <c r="F932" s="59"/>
      <c r="G932" s="59"/>
    </row>
    <row r="933" spans="2:7" x14ac:dyDescent="0.25">
      <c r="B933" s="5"/>
      <c r="C933" s="5"/>
      <c r="D933" s="59"/>
      <c r="E933" s="59"/>
      <c r="F933" s="59"/>
      <c r="G933" s="59"/>
    </row>
    <row r="934" spans="2:7" x14ac:dyDescent="0.25">
      <c r="B934" s="5"/>
      <c r="C934" s="5"/>
      <c r="D934" s="59"/>
      <c r="E934" s="59"/>
      <c r="F934" s="59"/>
      <c r="G934" s="59"/>
    </row>
    <row r="935" spans="2:7" x14ac:dyDescent="0.25">
      <c r="B935" s="5"/>
      <c r="C935" s="5"/>
      <c r="D935" s="59"/>
      <c r="E935" s="59"/>
      <c r="F935" s="59"/>
      <c r="G935" s="59"/>
    </row>
    <row r="936" spans="2:7" x14ac:dyDescent="0.25">
      <c r="B936" s="5"/>
      <c r="C936" s="5"/>
      <c r="D936" s="59"/>
      <c r="E936" s="59"/>
      <c r="F936" s="59"/>
      <c r="G936" s="59"/>
    </row>
    <row r="937" spans="2:7" x14ac:dyDescent="0.25">
      <c r="B937" s="5"/>
      <c r="C937" s="5"/>
      <c r="D937" s="59"/>
      <c r="E937" s="59"/>
      <c r="F937" s="59"/>
      <c r="G937" s="59"/>
    </row>
    <row r="938" spans="2:7" x14ac:dyDescent="0.25">
      <c r="B938" s="5"/>
      <c r="C938" s="5"/>
      <c r="D938" s="59"/>
      <c r="E938" s="59"/>
      <c r="F938" s="59"/>
      <c r="G938" s="59"/>
    </row>
    <row r="939" spans="2:7" x14ac:dyDescent="0.25">
      <c r="B939" s="5"/>
      <c r="C939" s="5"/>
      <c r="D939" s="59"/>
      <c r="E939" s="59"/>
      <c r="F939" s="59"/>
      <c r="G939" s="59"/>
    </row>
    <row r="940" spans="2:7" x14ac:dyDescent="0.25">
      <c r="B940" s="5"/>
      <c r="C940" s="5"/>
      <c r="D940" s="59"/>
      <c r="E940" s="59"/>
      <c r="F940" s="59"/>
      <c r="G940" s="59"/>
    </row>
    <row r="941" spans="2:7" x14ac:dyDescent="0.25">
      <c r="B941" s="5"/>
      <c r="C941" s="5"/>
      <c r="D941" s="59"/>
      <c r="E941" s="59"/>
      <c r="F941" s="59"/>
      <c r="G941" s="59"/>
    </row>
    <row r="942" spans="2:7" x14ac:dyDescent="0.25">
      <c r="B942" s="5"/>
      <c r="C942" s="5"/>
      <c r="D942" s="59"/>
      <c r="E942" s="59"/>
      <c r="F942" s="59"/>
      <c r="G942" s="59"/>
    </row>
    <row r="943" spans="2:7" x14ac:dyDescent="0.25">
      <c r="B943" s="5"/>
      <c r="C943" s="5"/>
      <c r="D943" s="59"/>
      <c r="E943" s="59"/>
      <c r="F943" s="59"/>
      <c r="G943" s="59"/>
    </row>
    <row r="944" spans="2:7" x14ac:dyDescent="0.25">
      <c r="B944" s="5"/>
      <c r="C944" s="5"/>
      <c r="D944" s="59"/>
      <c r="E944" s="59"/>
      <c r="F944" s="59"/>
      <c r="G944" s="59"/>
    </row>
    <row r="945" spans="2:7" x14ac:dyDescent="0.25">
      <c r="B945" s="5"/>
      <c r="C945" s="5"/>
      <c r="D945" s="59"/>
      <c r="E945" s="59"/>
      <c r="F945" s="59"/>
      <c r="G945" s="59"/>
    </row>
    <row r="946" spans="2:7" x14ac:dyDescent="0.25">
      <c r="B946" s="5"/>
      <c r="C946" s="5"/>
      <c r="D946" s="59"/>
      <c r="E946" s="59"/>
      <c r="F946" s="59"/>
      <c r="G946" s="59"/>
    </row>
    <row r="947" spans="2:7" x14ac:dyDescent="0.25">
      <c r="B947" s="5"/>
      <c r="C947" s="5"/>
      <c r="D947" s="59"/>
      <c r="E947" s="59"/>
      <c r="F947" s="59"/>
      <c r="G947" s="59"/>
    </row>
    <row r="948" spans="2:7" x14ac:dyDescent="0.25">
      <c r="B948" s="5"/>
      <c r="C948" s="5"/>
      <c r="D948" s="59"/>
      <c r="E948" s="59"/>
      <c r="F948" s="59"/>
      <c r="G948" s="59"/>
    </row>
    <row r="949" spans="2:7" x14ac:dyDescent="0.25">
      <c r="B949" s="5"/>
      <c r="C949" s="5"/>
      <c r="D949" s="59"/>
      <c r="E949" s="59"/>
      <c r="F949" s="59"/>
      <c r="G949" s="59"/>
    </row>
    <row r="950" spans="2:7" x14ac:dyDescent="0.25">
      <c r="B950" s="5"/>
      <c r="C950" s="5"/>
      <c r="D950" s="59"/>
      <c r="E950" s="59"/>
      <c r="F950" s="59"/>
      <c r="G950" s="59"/>
    </row>
    <row r="951" spans="2:7" x14ac:dyDescent="0.25">
      <c r="B951" s="5"/>
      <c r="C951" s="5"/>
      <c r="D951" s="59"/>
      <c r="E951" s="59"/>
      <c r="F951" s="59"/>
      <c r="G951" s="59"/>
    </row>
    <row r="952" spans="2:7" x14ac:dyDescent="0.25">
      <c r="B952" s="5"/>
      <c r="C952" s="5"/>
      <c r="D952" s="59"/>
      <c r="E952" s="59"/>
      <c r="F952" s="59"/>
      <c r="G952" s="59"/>
    </row>
    <row r="953" spans="2:7" x14ac:dyDescent="0.25">
      <c r="B953" s="5"/>
      <c r="C953" s="5"/>
      <c r="D953" s="59"/>
      <c r="E953" s="59"/>
      <c r="F953" s="59"/>
      <c r="G953" s="59"/>
    </row>
    <row r="954" spans="2:7" x14ac:dyDescent="0.25">
      <c r="B954" s="5"/>
      <c r="C954" s="5"/>
      <c r="D954" s="59"/>
      <c r="E954" s="59"/>
      <c r="F954" s="59"/>
      <c r="G954" s="59"/>
    </row>
    <row r="955" spans="2:7" x14ac:dyDescent="0.25">
      <c r="B955" s="5"/>
      <c r="C955" s="5"/>
      <c r="D955" s="59"/>
      <c r="E955" s="59"/>
      <c r="F955" s="59"/>
      <c r="G955" s="59"/>
    </row>
    <row r="956" spans="2:7" x14ac:dyDescent="0.25">
      <c r="B956" s="5"/>
      <c r="C956" s="5"/>
      <c r="D956" s="59"/>
      <c r="E956" s="59"/>
      <c r="F956" s="59"/>
      <c r="G956" s="59"/>
    </row>
    <row r="957" spans="2:7" x14ac:dyDescent="0.25">
      <c r="B957" s="5"/>
      <c r="C957" s="5"/>
      <c r="D957" s="59"/>
      <c r="E957" s="59"/>
      <c r="F957" s="59"/>
      <c r="G957" s="59"/>
    </row>
    <row r="958" spans="2:7" x14ac:dyDescent="0.25">
      <c r="B958" s="5"/>
      <c r="C958" s="5"/>
      <c r="D958" s="59"/>
      <c r="E958" s="59"/>
      <c r="F958" s="59"/>
      <c r="G958" s="59"/>
    </row>
    <row r="959" spans="2:7" x14ac:dyDescent="0.25">
      <c r="B959" s="5"/>
      <c r="C959" s="5"/>
      <c r="D959" s="59"/>
      <c r="E959" s="59"/>
      <c r="F959" s="59"/>
      <c r="G959" s="59"/>
    </row>
    <row r="960" spans="2:7" x14ac:dyDescent="0.25">
      <c r="B960" s="5"/>
      <c r="C960" s="5"/>
      <c r="D960" s="59"/>
      <c r="E960" s="59"/>
      <c r="F960" s="59"/>
      <c r="G960" s="59"/>
    </row>
    <row r="961" spans="2:7" x14ac:dyDescent="0.25">
      <c r="B961" s="5"/>
      <c r="C961" s="5"/>
      <c r="D961" s="59"/>
      <c r="E961" s="59"/>
      <c r="F961" s="59"/>
      <c r="G961" s="59"/>
    </row>
    <row r="962" spans="2:7" x14ac:dyDescent="0.25">
      <c r="B962" s="5"/>
      <c r="C962" s="5"/>
      <c r="D962" s="59"/>
      <c r="E962" s="59"/>
      <c r="F962" s="59"/>
      <c r="G962" s="59"/>
    </row>
    <row r="963" spans="2:7" x14ac:dyDescent="0.25">
      <c r="B963" s="5"/>
      <c r="C963" s="5"/>
      <c r="D963" s="59"/>
      <c r="E963" s="59"/>
      <c r="F963" s="59"/>
      <c r="G963" s="59"/>
    </row>
    <row r="964" spans="2:7" x14ac:dyDescent="0.25">
      <c r="B964" s="5"/>
      <c r="C964" s="5"/>
      <c r="D964" s="59"/>
      <c r="E964" s="59"/>
      <c r="F964" s="59"/>
      <c r="G964" s="59"/>
    </row>
    <row r="965" spans="2:7" x14ac:dyDescent="0.25">
      <c r="B965" s="5"/>
      <c r="C965" s="5"/>
      <c r="D965" s="59"/>
      <c r="E965" s="59"/>
      <c r="F965" s="59"/>
      <c r="G965" s="59"/>
    </row>
    <row r="966" spans="2:7" x14ac:dyDescent="0.25">
      <c r="B966" s="5"/>
      <c r="C966" s="5"/>
      <c r="D966" s="59"/>
      <c r="E966" s="59"/>
      <c r="F966" s="59"/>
      <c r="G966" s="59"/>
    </row>
    <row r="967" spans="2:7" x14ac:dyDescent="0.25">
      <c r="B967" s="5"/>
      <c r="C967" s="5"/>
      <c r="D967" s="59"/>
      <c r="E967" s="59"/>
      <c r="F967" s="59"/>
      <c r="G967" s="59"/>
    </row>
    <row r="968" spans="2:7" x14ac:dyDescent="0.25">
      <c r="B968" s="5"/>
      <c r="C968" s="5"/>
      <c r="D968" s="59"/>
      <c r="E968" s="59"/>
      <c r="F968" s="59"/>
      <c r="G968" s="59"/>
    </row>
    <row r="969" spans="2:7" x14ac:dyDescent="0.25">
      <c r="B969" s="5"/>
      <c r="C969" s="5"/>
      <c r="D969" s="59"/>
      <c r="E969" s="59"/>
      <c r="F969" s="59"/>
      <c r="G969" s="59"/>
    </row>
    <row r="970" spans="2:7" x14ac:dyDescent="0.25">
      <c r="B970" s="5"/>
      <c r="C970" s="5"/>
      <c r="D970" s="59"/>
      <c r="E970" s="59"/>
      <c r="F970" s="59"/>
      <c r="G970" s="59"/>
    </row>
    <row r="971" spans="2:7" x14ac:dyDescent="0.25">
      <c r="B971" s="5"/>
      <c r="C971" s="5"/>
      <c r="D971" s="59"/>
      <c r="E971" s="59"/>
      <c r="F971" s="59"/>
      <c r="G971" s="59"/>
    </row>
    <row r="972" spans="2:7" x14ac:dyDescent="0.25">
      <c r="B972" s="5"/>
      <c r="C972" s="5"/>
      <c r="D972" s="59"/>
      <c r="E972" s="59"/>
      <c r="F972" s="59"/>
      <c r="G972" s="59"/>
    </row>
    <row r="973" spans="2:7" x14ac:dyDescent="0.25">
      <c r="B973" s="5"/>
      <c r="C973" s="5"/>
      <c r="D973" s="59"/>
      <c r="E973" s="59"/>
      <c r="F973" s="59"/>
      <c r="G973" s="59"/>
    </row>
    <row r="974" spans="2:7" x14ac:dyDescent="0.25">
      <c r="B974" s="5"/>
      <c r="C974" s="5"/>
      <c r="D974" s="59"/>
      <c r="E974" s="59"/>
      <c r="F974" s="59"/>
      <c r="G974" s="59"/>
    </row>
    <row r="975" spans="2:7" x14ac:dyDescent="0.25">
      <c r="B975" s="5"/>
      <c r="C975" s="5"/>
      <c r="D975" s="59"/>
      <c r="E975" s="59"/>
      <c r="F975" s="59"/>
      <c r="G975" s="59"/>
    </row>
    <row r="976" spans="2:7" x14ac:dyDescent="0.25">
      <c r="B976" s="5"/>
      <c r="C976" s="5"/>
      <c r="D976" s="59"/>
      <c r="E976" s="59"/>
      <c r="F976" s="59"/>
      <c r="G976" s="59"/>
    </row>
    <row r="977" spans="2:7" x14ac:dyDescent="0.25">
      <c r="B977" s="5"/>
      <c r="C977" s="5"/>
      <c r="D977" s="59"/>
      <c r="E977" s="59"/>
      <c r="F977" s="59"/>
      <c r="G977" s="59"/>
    </row>
    <row r="978" spans="2:7" x14ac:dyDescent="0.25">
      <c r="B978" s="5"/>
      <c r="C978" s="5"/>
      <c r="D978" s="59"/>
      <c r="E978" s="59"/>
      <c r="F978" s="59"/>
      <c r="G978" s="59"/>
    </row>
    <row r="979" spans="2:7" x14ac:dyDescent="0.25">
      <c r="B979" s="5"/>
      <c r="C979" s="5"/>
      <c r="D979" s="59"/>
      <c r="E979" s="59"/>
      <c r="F979" s="59"/>
      <c r="G979" s="59"/>
    </row>
    <row r="980" spans="2:7" x14ac:dyDescent="0.25">
      <c r="B980" s="5"/>
      <c r="C980" s="5"/>
      <c r="D980" s="59"/>
      <c r="E980" s="59"/>
      <c r="F980" s="59"/>
      <c r="G980" s="59"/>
    </row>
    <row r="981" spans="2:7" x14ac:dyDescent="0.25">
      <c r="B981" s="5"/>
      <c r="C981" s="5"/>
      <c r="D981" s="59"/>
      <c r="E981" s="59"/>
      <c r="F981" s="59"/>
      <c r="G981" s="59"/>
    </row>
    <row r="982" spans="2:7" x14ac:dyDescent="0.25">
      <c r="B982" s="5"/>
      <c r="C982" s="5"/>
      <c r="D982" s="59"/>
      <c r="E982" s="59"/>
      <c r="F982" s="59"/>
      <c r="G982" s="59"/>
    </row>
    <row r="983" spans="2:7" x14ac:dyDescent="0.25">
      <c r="B983" s="5"/>
      <c r="C983" s="5"/>
      <c r="D983" s="59"/>
      <c r="E983" s="59"/>
      <c r="F983" s="59"/>
      <c r="G983" s="59"/>
    </row>
    <row r="984" spans="2:7" x14ac:dyDescent="0.25">
      <c r="B984" s="5"/>
      <c r="C984" s="5"/>
      <c r="D984" s="59"/>
      <c r="E984" s="59"/>
      <c r="F984" s="59"/>
      <c r="G984" s="59"/>
    </row>
    <row r="985" spans="2:7" x14ac:dyDescent="0.25">
      <c r="B985" s="5"/>
      <c r="C985" s="5"/>
      <c r="D985" s="59"/>
      <c r="E985" s="59"/>
      <c r="F985" s="59"/>
      <c r="G985" s="59"/>
    </row>
    <row r="986" spans="2:7" x14ac:dyDescent="0.25">
      <c r="B986" s="5"/>
      <c r="C986" s="5"/>
      <c r="D986" s="59"/>
      <c r="E986" s="59"/>
      <c r="F986" s="59"/>
      <c r="G986" s="59"/>
    </row>
    <row r="987" spans="2:7" x14ac:dyDescent="0.25">
      <c r="B987" s="5"/>
      <c r="C987" s="5"/>
      <c r="D987" s="59"/>
      <c r="E987" s="59"/>
      <c r="F987" s="59"/>
      <c r="G987" s="59"/>
    </row>
    <row r="988" spans="2:7" x14ac:dyDescent="0.25">
      <c r="B988" s="5"/>
      <c r="C988" s="5"/>
      <c r="D988" s="59"/>
      <c r="E988" s="59"/>
      <c r="F988" s="59"/>
      <c r="G988" s="59"/>
    </row>
    <row r="989" spans="2:7" x14ac:dyDescent="0.25">
      <c r="B989" s="5"/>
      <c r="C989" s="5"/>
      <c r="D989" s="59"/>
      <c r="E989" s="59"/>
      <c r="F989" s="59"/>
      <c r="G989" s="59"/>
    </row>
    <row r="990" spans="2:7" x14ac:dyDescent="0.25">
      <c r="B990" s="5"/>
      <c r="C990" s="5"/>
      <c r="D990" s="59"/>
      <c r="E990" s="59"/>
      <c r="F990" s="59"/>
      <c r="G990" s="59"/>
    </row>
    <row r="991" spans="2:7" x14ac:dyDescent="0.25">
      <c r="B991" s="5"/>
      <c r="C991" s="5"/>
      <c r="D991" s="59"/>
      <c r="E991" s="59"/>
      <c r="F991" s="59"/>
      <c r="G991" s="59"/>
    </row>
    <row r="992" spans="2:7" x14ac:dyDescent="0.25">
      <c r="B992" s="5"/>
      <c r="C992" s="5"/>
      <c r="D992" s="59"/>
      <c r="E992" s="59"/>
      <c r="F992" s="59"/>
      <c r="G992" s="59"/>
    </row>
    <row r="993" spans="2:7" x14ac:dyDescent="0.25">
      <c r="B993" s="5"/>
      <c r="C993" s="5"/>
      <c r="D993" s="59"/>
      <c r="E993" s="59"/>
      <c r="F993" s="59"/>
      <c r="G993" s="59"/>
    </row>
    <row r="994" spans="2:7" x14ac:dyDescent="0.25">
      <c r="B994" s="5"/>
      <c r="C994" s="5"/>
      <c r="D994" s="59"/>
      <c r="E994" s="59"/>
      <c r="F994" s="59"/>
      <c r="G994" s="59"/>
    </row>
    <row r="995" spans="2:7" x14ac:dyDescent="0.25">
      <c r="B995" s="5"/>
      <c r="C995" s="5"/>
      <c r="D995" s="59"/>
      <c r="E995" s="59"/>
      <c r="F995" s="59"/>
      <c r="G995" s="59"/>
    </row>
    <row r="996" spans="2:7" x14ac:dyDescent="0.25">
      <c r="B996" s="5"/>
      <c r="C996" s="5"/>
      <c r="D996" s="59"/>
      <c r="E996" s="59"/>
      <c r="F996" s="59"/>
      <c r="G996" s="59"/>
    </row>
    <row r="997" spans="2:7" x14ac:dyDescent="0.25">
      <c r="B997" s="5"/>
      <c r="C997" s="5"/>
      <c r="D997" s="59"/>
      <c r="E997" s="59"/>
      <c r="F997" s="59"/>
      <c r="G997" s="59"/>
    </row>
    <row r="998" spans="2:7" x14ac:dyDescent="0.25">
      <c r="B998" s="5"/>
      <c r="C998" s="5"/>
      <c r="D998" s="59"/>
      <c r="E998" s="59"/>
      <c r="F998" s="59"/>
      <c r="G998" s="59"/>
    </row>
    <row r="999" spans="2:7" x14ac:dyDescent="0.25">
      <c r="B999" s="5"/>
      <c r="C999" s="5"/>
      <c r="D999" s="59"/>
      <c r="E999" s="59"/>
      <c r="F999" s="59"/>
      <c r="G999" s="59"/>
    </row>
    <row r="1000" spans="2:7" x14ac:dyDescent="0.25">
      <c r="B1000" s="5"/>
      <c r="C1000" s="5"/>
      <c r="D1000" s="59"/>
      <c r="E1000" s="59"/>
      <c r="F1000" s="59"/>
      <c r="G1000" s="59"/>
    </row>
    <row r="1001" spans="2:7" x14ac:dyDescent="0.25">
      <c r="B1001" s="5"/>
      <c r="C1001" s="5"/>
      <c r="D1001" s="59"/>
      <c r="E1001" s="59"/>
      <c r="F1001" s="59"/>
      <c r="G1001" s="59"/>
    </row>
    <row r="1002" spans="2:7" x14ac:dyDescent="0.25">
      <c r="B1002" s="5"/>
      <c r="C1002" s="5"/>
      <c r="D1002" s="59"/>
      <c r="E1002" s="59"/>
      <c r="F1002" s="59"/>
      <c r="G1002" s="59"/>
    </row>
    <row r="1003" spans="2:7" x14ac:dyDescent="0.25">
      <c r="B1003" s="5"/>
      <c r="C1003" s="5"/>
      <c r="D1003" s="59"/>
      <c r="E1003" s="59"/>
      <c r="F1003" s="59"/>
      <c r="G1003" s="59"/>
    </row>
    <row r="1004" spans="2:7" x14ac:dyDescent="0.25">
      <c r="B1004" s="5"/>
      <c r="C1004" s="5"/>
      <c r="D1004" s="59"/>
      <c r="E1004" s="59"/>
      <c r="F1004" s="59"/>
      <c r="G1004" s="59"/>
    </row>
    <row r="1005" spans="2:7" x14ac:dyDescent="0.25">
      <c r="B1005" s="5"/>
      <c r="C1005" s="5"/>
      <c r="D1005" s="59"/>
      <c r="E1005" s="59"/>
      <c r="F1005" s="59"/>
      <c r="G1005" s="59"/>
    </row>
    <row r="1006" spans="2:7" x14ac:dyDescent="0.25">
      <c r="B1006" s="5"/>
      <c r="C1006" s="5"/>
      <c r="D1006" s="59"/>
      <c r="E1006" s="59"/>
      <c r="F1006" s="59"/>
      <c r="G1006" s="59"/>
    </row>
    <row r="1007" spans="2:7" x14ac:dyDescent="0.25">
      <c r="B1007" s="5"/>
      <c r="C1007" s="5"/>
      <c r="D1007" s="59"/>
      <c r="E1007" s="59"/>
      <c r="F1007" s="59"/>
      <c r="G1007" s="59"/>
    </row>
    <row r="1008" spans="2:7" x14ac:dyDescent="0.25">
      <c r="B1008" s="5"/>
      <c r="C1008" s="5"/>
      <c r="D1008" s="59"/>
      <c r="E1008" s="59"/>
      <c r="F1008" s="59"/>
      <c r="G1008" s="59"/>
    </row>
    <row r="1009" spans="2:7" x14ac:dyDescent="0.25">
      <c r="B1009" s="5"/>
      <c r="C1009" s="5"/>
      <c r="D1009" s="59"/>
      <c r="E1009" s="59"/>
      <c r="F1009" s="59"/>
      <c r="G1009" s="59"/>
    </row>
    <row r="1010" spans="2:7" x14ac:dyDescent="0.25">
      <c r="B1010" s="5"/>
      <c r="C1010" s="5"/>
      <c r="D1010" s="59"/>
      <c r="E1010" s="59"/>
      <c r="F1010" s="59"/>
      <c r="G1010" s="59"/>
    </row>
    <row r="1011" spans="2:7" x14ac:dyDescent="0.25">
      <c r="B1011" s="5"/>
      <c r="C1011" s="5"/>
      <c r="D1011" s="59"/>
      <c r="E1011" s="59"/>
      <c r="F1011" s="59"/>
      <c r="G1011" s="59"/>
    </row>
    <row r="1012" spans="2:7" x14ac:dyDescent="0.25">
      <c r="B1012" s="5"/>
      <c r="C1012" s="5"/>
      <c r="D1012" s="59"/>
      <c r="E1012" s="59"/>
      <c r="F1012" s="59"/>
      <c r="G1012" s="59"/>
    </row>
    <row r="1013" spans="2:7" x14ac:dyDescent="0.25">
      <c r="B1013" s="5"/>
      <c r="C1013" s="5"/>
      <c r="D1013" s="59"/>
      <c r="E1013" s="59"/>
      <c r="F1013" s="59"/>
      <c r="G1013" s="59"/>
    </row>
    <row r="1014" spans="2:7" x14ac:dyDescent="0.25">
      <c r="B1014" s="5"/>
      <c r="C1014" s="5"/>
      <c r="D1014" s="59"/>
      <c r="E1014" s="59"/>
      <c r="F1014" s="59"/>
      <c r="G1014" s="59"/>
    </row>
    <row r="1015" spans="2:7" x14ac:dyDescent="0.25">
      <c r="B1015" s="5"/>
      <c r="C1015" s="5"/>
      <c r="D1015" s="59"/>
      <c r="E1015" s="59"/>
      <c r="F1015" s="59"/>
      <c r="G1015" s="59"/>
    </row>
    <row r="1016" spans="2:7" x14ac:dyDescent="0.25">
      <c r="B1016" s="5"/>
      <c r="C1016" s="5"/>
      <c r="D1016" s="59"/>
      <c r="E1016" s="59"/>
      <c r="F1016" s="59"/>
      <c r="G1016" s="59"/>
    </row>
    <row r="1017" spans="2:7" x14ac:dyDescent="0.25">
      <c r="B1017" s="5"/>
      <c r="C1017" s="5"/>
      <c r="D1017" s="59"/>
      <c r="E1017" s="59"/>
      <c r="F1017" s="59"/>
      <c r="G1017" s="59"/>
    </row>
    <row r="1018" spans="2:7" x14ac:dyDescent="0.25">
      <c r="B1018" s="5"/>
      <c r="C1018" s="5"/>
      <c r="D1018" s="59"/>
      <c r="E1018" s="59"/>
      <c r="F1018" s="59"/>
      <c r="G1018" s="59"/>
    </row>
    <row r="1019" spans="2:7" x14ac:dyDescent="0.25">
      <c r="B1019" s="5"/>
      <c r="C1019" s="5"/>
      <c r="D1019" s="59"/>
      <c r="E1019" s="59"/>
      <c r="F1019" s="59"/>
      <c r="G1019" s="59"/>
    </row>
    <row r="1020" spans="2:7" x14ac:dyDescent="0.25">
      <c r="B1020" s="5"/>
      <c r="C1020" s="5"/>
      <c r="D1020" s="59"/>
      <c r="E1020" s="59"/>
      <c r="F1020" s="59"/>
      <c r="G1020" s="59"/>
    </row>
    <row r="1021" spans="2:7" x14ac:dyDescent="0.25">
      <c r="B1021" s="5"/>
      <c r="C1021" s="5"/>
      <c r="D1021" s="59"/>
      <c r="E1021" s="59"/>
      <c r="F1021" s="59"/>
      <c r="G1021" s="59"/>
    </row>
    <row r="1022" spans="2:7" x14ac:dyDescent="0.25">
      <c r="B1022" s="5"/>
      <c r="C1022" s="5"/>
      <c r="D1022" s="59"/>
      <c r="E1022" s="59"/>
      <c r="F1022" s="59"/>
      <c r="G1022" s="59"/>
    </row>
    <row r="1023" spans="2:7" x14ac:dyDescent="0.25">
      <c r="B1023" s="5"/>
      <c r="C1023" s="5"/>
      <c r="D1023" s="59"/>
      <c r="E1023" s="59"/>
      <c r="F1023" s="59"/>
      <c r="G1023" s="59"/>
    </row>
    <row r="1024" spans="2:7" x14ac:dyDescent="0.25">
      <c r="B1024" s="5"/>
      <c r="C1024" s="5"/>
      <c r="D1024" s="59"/>
      <c r="E1024" s="59"/>
      <c r="F1024" s="59"/>
      <c r="G1024" s="59"/>
    </row>
    <row r="1025" spans="2:7" x14ac:dyDescent="0.25">
      <c r="B1025" s="5"/>
      <c r="C1025" s="5"/>
      <c r="D1025" s="59"/>
      <c r="E1025" s="59"/>
      <c r="F1025" s="59"/>
      <c r="G1025" s="59"/>
    </row>
    <row r="1026" spans="2:7" x14ac:dyDescent="0.25">
      <c r="B1026" s="5"/>
      <c r="C1026" s="5"/>
      <c r="D1026" s="59"/>
      <c r="E1026" s="59"/>
      <c r="F1026" s="59"/>
      <c r="G1026" s="59"/>
    </row>
    <row r="1027" spans="2:7" x14ac:dyDescent="0.25">
      <c r="B1027" s="5"/>
      <c r="C1027" s="5"/>
      <c r="D1027" s="59"/>
      <c r="E1027" s="59"/>
      <c r="F1027" s="59"/>
      <c r="G1027" s="59"/>
    </row>
    <row r="1028" spans="2:7" x14ac:dyDescent="0.25">
      <c r="B1028" s="5"/>
      <c r="C1028" s="5"/>
      <c r="D1028" s="59"/>
      <c r="E1028" s="59"/>
      <c r="F1028" s="59"/>
      <c r="G1028" s="59"/>
    </row>
    <row r="1029" spans="2:7" x14ac:dyDescent="0.25">
      <c r="B1029" s="5"/>
      <c r="C1029" s="5"/>
      <c r="D1029" s="59"/>
      <c r="E1029" s="59"/>
      <c r="F1029" s="59"/>
      <c r="G1029" s="59"/>
    </row>
    <row r="1030" spans="2:7" x14ac:dyDescent="0.25">
      <c r="B1030" s="5"/>
      <c r="C1030" s="5"/>
      <c r="D1030" s="59"/>
      <c r="E1030" s="59"/>
      <c r="F1030" s="59"/>
      <c r="G1030" s="59"/>
    </row>
    <row r="1031" spans="2:7" x14ac:dyDescent="0.25">
      <c r="B1031" s="5"/>
      <c r="C1031" s="5"/>
      <c r="D1031" s="59"/>
      <c r="E1031" s="59"/>
      <c r="F1031" s="59"/>
      <c r="G1031" s="59"/>
    </row>
    <row r="1032" spans="2:7" x14ac:dyDescent="0.25">
      <c r="B1032" s="5"/>
      <c r="C1032" s="5"/>
      <c r="D1032" s="59"/>
      <c r="E1032" s="59"/>
      <c r="F1032" s="59"/>
      <c r="G1032" s="59"/>
    </row>
    <row r="1033" spans="2:7" x14ac:dyDescent="0.25">
      <c r="B1033" s="5"/>
      <c r="C1033" s="5"/>
      <c r="D1033" s="59"/>
      <c r="E1033" s="59"/>
      <c r="F1033" s="59"/>
      <c r="G1033" s="59"/>
    </row>
    <row r="1034" spans="2:7" x14ac:dyDescent="0.25">
      <c r="B1034" s="5"/>
      <c r="C1034" s="5"/>
      <c r="D1034" s="59"/>
      <c r="E1034" s="59"/>
      <c r="F1034" s="59"/>
      <c r="G1034" s="59"/>
    </row>
    <row r="1035" spans="2:7" x14ac:dyDescent="0.25">
      <c r="B1035" s="5"/>
      <c r="C1035" s="5"/>
      <c r="D1035" s="59"/>
      <c r="E1035" s="59"/>
      <c r="F1035" s="59"/>
      <c r="G1035" s="59"/>
    </row>
    <row r="1036" spans="2:7" x14ac:dyDescent="0.25">
      <c r="B1036" s="5"/>
      <c r="C1036" s="5"/>
      <c r="D1036" s="59"/>
      <c r="E1036" s="59"/>
      <c r="F1036" s="59"/>
      <c r="G1036" s="59"/>
    </row>
    <row r="1037" spans="2:7" x14ac:dyDescent="0.25">
      <c r="B1037" s="5"/>
      <c r="C1037" s="5"/>
      <c r="D1037" s="59"/>
      <c r="E1037" s="59"/>
      <c r="F1037" s="59"/>
      <c r="G1037" s="59"/>
    </row>
    <row r="1038" spans="2:7" x14ac:dyDescent="0.25">
      <c r="B1038" s="5"/>
      <c r="C1038" s="5"/>
      <c r="D1038" s="59"/>
      <c r="E1038" s="59"/>
      <c r="F1038" s="59"/>
      <c r="G1038" s="59"/>
    </row>
    <row r="1039" spans="2:7" x14ac:dyDescent="0.25">
      <c r="B1039" s="5"/>
      <c r="C1039" s="5"/>
      <c r="D1039" s="59"/>
      <c r="E1039" s="59"/>
      <c r="F1039" s="59"/>
      <c r="G1039" s="59"/>
    </row>
    <row r="1040" spans="2:7" x14ac:dyDescent="0.25">
      <c r="B1040" s="5"/>
      <c r="C1040" s="5"/>
      <c r="D1040" s="59"/>
      <c r="E1040" s="59"/>
      <c r="F1040" s="59"/>
      <c r="G1040" s="59"/>
    </row>
    <row r="1041" spans="2:7" x14ac:dyDescent="0.25">
      <c r="B1041" s="5"/>
      <c r="C1041" s="5"/>
      <c r="D1041" s="59"/>
      <c r="E1041" s="59"/>
      <c r="F1041" s="59"/>
      <c r="G1041" s="59"/>
    </row>
    <row r="1042" spans="2:7" x14ac:dyDescent="0.25">
      <c r="B1042" s="5"/>
      <c r="C1042" s="5"/>
      <c r="D1042" s="59"/>
      <c r="E1042" s="59"/>
      <c r="F1042" s="59"/>
      <c r="G1042" s="59"/>
    </row>
    <row r="1043" spans="2:7" x14ac:dyDescent="0.25">
      <c r="B1043" s="5"/>
      <c r="C1043" s="5"/>
      <c r="D1043" s="59"/>
      <c r="E1043" s="59"/>
      <c r="F1043" s="59"/>
      <c r="G1043" s="59"/>
    </row>
    <row r="1044" spans="2:7" x14ac:dyDescent="0.25">
      <c r="B1044" s="5"/>
      <c r="C1044" s="5"/>
      <c r="D1044" s="59"/>
      <c r="E1044" s="59"/>
      <c r="F1044" s="59"/>
      <c r="G1044" s="59"/>
    </row>
    <row r="1045" spans="2:7" x14ac:dyDescent="0.25">
      <c r="B1045" s="5"/>
      <c r="C1045" s="5"/>
      <c r="D1045" s="59"/>
      <c r="E1045" s="59"/>
      <c r="F1045" s="59"/>
      <c r="G1045" s="59"/>
    </row>
    <row r="1046" spans="2:7" x14ac:dyDescent="0.25">
      <c r="B1046" s="5"/>
      <c r="C1046" s="5"/>
      <c r="D1046" s="59"/>
      <c r="E1046" s="59"/>
      <c r="F1046" s="59"/>
      <c r="G1046" s="59"/>
    </row>
    <row r="1047" spans="2:7" x14ac:dyDescent="0.25">
      <c r="B1047" s="5"/>
      <c r="C1047" s="5"/>
      <c r="D1047" s="59"/>
      <c r="E1047" s="59"/>
      <c r="F1047" s="59"/>
      <c r="G1047" s="59"/>
    </row>
    <row r="1048" spans="2:7" x14ac:dyDescent="0.25">
      <c r="B1048" s="5"/>
      <c r="C1048" s="5"/>
      <c r="D1048" s="59"/>
      <c r="E1048" s="59"/>
      <c r="F1048" s="59"/>
      <c r="G1048" s="59"/>
    </row>
    <row r="1049" spans="2:7" x14ac:dyDescent="0.25">
      <c r="B1049" s="5"/>
      <c r="C1049" s="5"/>
      <c r="D1049" s="59"/>
      <c r="E1049" s="59"/>
      <c r="F1049" s="59"/>
      <c r="G1049" s="59"/>
    </row>
    <row r="1050" spans="2:7" x14ac:dyDescent="0.25">
      <c r="B1050" s="5"/>
      <c r="C1050" s="5"/>
      <c r="D1050" s="59"/>
      <c r="E1050" s="59"/>
      <c r="F1050" s="59"/>
      <c r="G1050" s="59"/>
    </row>
    <row r="1051" spans="2:7" x14ac:dyDescent="0.25">
      <c r="B1051" s="5"/>
      <c r="C1051" s="5"/>
      <c r="D1051" s="59"/>
      <c r="E1051" s="59"/>
      <c r="F1051" s="59"/>
      <c r="G1051" s="59"/>
    </row>
    <row r="1052" spans="2:7" x14ac:dyDescent="0.25">
      <c r="B1052" s="5"/>
      <c r="C1052" s="5"/>
      <c r="D1052" s="59"/>
      <c r="E1052" s="59"/>
      <c r="F1052" s="59"/>
      <c r="G1052" s="59"/>
    </row>
    <row r="1053" spans="2:7" x14ac:dyDescent="0.25">
      <c r="B1053" s="5"/>
      <c r="C1053" s="5"/>
      <c r="D1053" s="59"/>
      <c r="E1053" s="59"/>
      <c r="F1053" s="59"/>
      <c r="G1053" s="59"/>
    </row>
    <row r="1054" spans="2:7" x14ac:dyDescent="0.25">
      <c r="B1054" s="5"/>
      <c r="C1054" s="5"/>
      <c r="D1054" s="59"/>
      <c r="E1054" s="59"/>
      <c r="F1054" s="59"/>
      <c r="G1054" s="59"/>
    </row>
    <row r="1055" spans="2:7" x14ac:dyDescent="0.25">
      <c r="B1055" s="5"/>
      <c r="C1055" s="5"/>
      <c r="D1055" s="59"/>
      <c r="E1055" s="59"/>
      <c r="F1055" s="59"/>
      <c r="G1055" s="59"/>
    </row>
    <row r="1056" spans="2:7" x14ac:dyDescent="0.25">
      <c r="B1056" s="5"/>
      <c r="C1056" s="5"/>
      <c r="D1056" s="59"/>
      <c r="E1056" s="59"/>
      <c r="F1056" s="59"/>
      <c r="G1056" s="59"/>
    </row>
    <row r="1057" spans="2:7" x14ac:dyDescent="0.25">
      <c r="B1057" s="5"/>
      <c r="C1057" s="5"/>
      <c r="D1057" s="59"/>
      <c r="E1057" s="59"/>
      <c r="F1057" s="59"/>
      <c r="G1057" s="59"/>
    </row>
    <row r="1058" spans="2:7" x14ac:dyDescent="0.25">
      <c r="B1058" s="5"/>
      <c r="C1058" s="5"/>
      <c r="D1058" s="59"/>
      <c r="E1058" s="59"/>
      <c r="F1058" s="59"/>
      <c r="G1058" s="59"/>
    </row>
    <row r="1059" spans="2:7" x14ac:dyDescent="0.25">
      <c r="B1059" s="5"/>
      <c r="C1059" s="5"/>
      <c r="D1059" s="59"/>
      <c r="E1059" s="59"/>
      <c r="F1059" s="59"/>
      <c r="G1059" s="59"/>
    </row>
    <row r="1060" spans="2:7" x14ac:dyDescent="0.25">
      <c r="B1060" s="5"/>
      <c r="C1060" s="5"/>
      <c r="D1060" s="59"/>
      <c r="E1060" s="59"/>
      <c r="F1060" s="59"/>
      <c r="G1060" s="59"/>
    </row>
    <row r="1061" spans="2:7" x14ac:dyDescent="0.25">
      <c r="B1061" s="5"/>
      <c r="C1061" s="5"/>
      <c r="D1061" s="59"/>
      <c r="E1061" s="59"/>
      <c r="F1061" s="59"/>
      <c r="G1061" s="59"/>
    </row>
    <row r="1062" spans="2:7" x14ac:dyDescent="0.25">
      <c r="B1062" s="5"/>
      <c r="C1062" s="5"/>
      <c r="D1062" s="59"/>
      <c r="E1062" s="59"/>
      <c r="F1062" s="59"/>
      <c r="G1062" s="59"/>
    </row>
    <row r="1063" spans="2:7" x14ac:dyDescent="0.25">
      <c r="B1063" s="5"/>
      <c r="C1063" s="5"/>
      <c r="D1063" s="59"/>
      <c r="E1063" s="59"/>
      <c r="F1063" s="59"/>
      <c r="G1063" s="59"/>
    </row>
    <row r="1064" spans="2:7" x14ac:dyDescent="0.25">
      <c r="B1064" s="5"/>
      <c r="C1064" s="5"/>
      <c r="D1064" s="59"/>
      <c r="E1064" s="59"/>
      <c r="F1064" s="59"/>
      <c r="G1064" s="59"/>
    </row>
    <row r="1065" spans="2:7" x14ac:dyDescent="0.25">
      <c r="B1065" s="5"/>
      <c r="C1065" s="5"/>
      <c r="D1065" s="59"/>
      <c r="E1065" s="59"/>
      <c r="F1065" s="59"/>
      <c r="G1065" s="59"/>
    </row>
    <row r="1066" spans="2:7" x14ac:dyDescent="0.25">
      <c r="B1066" s="5"/>
      <c r="C1066" s="5"/>
      <c r="D1066" s="59"/>
      <c r="E1066" s="59"/>
      <c r="F1066" s="59"/>
      <c r="G1066" s="59"/>
    </row>
    <row r="1067" spans="2:7" x14ac:dyDescent="0.25">
      <c r="B1067" s="5"/>
      <c r="C1067" s="5"/>
      <c r="D1067" s="59"/>
      <c r="E1067" s="59"/>
      <c r="F1067" s="59"/>
      <c r="G1067" s="59"/>
    </row>
    <row r="1068" spans="2:7" x14ac:dyDescent="0.25">
      <c r="B1068" s="5"/>
      <c r="C1068" s="5"/>
      <c r="D1068" s="59"/>
      <c r="E1068" s="59"/>
      <c r="F1068" s="59"/>
      <c r="G1068" s="59"/>
    </row>
    <row r="1069" spans="2:7" x14ac:dyDescent="0.25">
      <c r="B1069" s="5"/>
      <c r="C1069" s="5"/>
      <c r="D1069" s="59"/>
      <c r="E1069" s="59"/>
      <c r="F1069" s="59"/>
      <c r="G1069" s="59"/>
    </row>
    <row r="1070" spans="2:7" x14ac:dyDescent="0.25">
      <c r="B1070" s="5"/>
      <c r="C1070" s="5"/>
      <c r="D1070" s="59"/>
      <c r="E1070" s="59"/>
      <c r="F1070" s="59"/>
      <c r="G1070" s="59"/>
    </row>
    <row r="1071" spans="2:7" x14ac:dyDescent="0.25">
      <c r="B1071" s="5"/>
      <c r="C1071" s="5"/>
      <c r="D1071" s="59"/>
      <c r="E1071" s="59"/>
      <c r="F1071" s="59"/>
      <c r="G1071" s="59"/>
    </row>
    <row r="1072" spans="2:7" x14ac:dyDescent="0.25">
      <c r="B1072" s="5"/>
      <c r="C1072" s="5"/>
      <c r="D1072" s="59"/>
      <c r="E1072" s="59"/>
      <c r="F1072" s="59"/>
      <c r="G1072" s="59"/>
    </row>
    <row r="1073" spans="2:7" x14ac:dyDescent="0.25">
      <c r="B1073" s="5"/>
      <c r="C1073" s="5"/>
      <c r="D1073" s="59"/>
      <c r="E1073" s="59"/>
      <c r="F1073" s="59"/>
      <c r="G1073" s="59"/>
    </row>
    <row r="1074" spans="2:7" x14ac:dyDescent="0.25">
      <c r="B1074" s="5"/>
      <c r="C1074" s="5"/>
      <c r="D1074" s="59"/>
      <c r="E1074" s="59"/>
      <c r="F1074" s="59"/>
      <c r="G1074" s="59"/>
    </row>
    <row r="1075" spans="2:7" x14ac:dyDescent="0.25">
      <c r="B1075" s="5"/>
      <c r="C1075" s="5"/>
      <c r="D1075" s="59"/>
      <c r="E1075" s="59"/>
      <c r="F1075" s="59"/>
      <c r="G1075" s="59"/>
    </row>
    <row r="1076" spans="2:7" x14ac:dyDescent="0.25">
      <c r="B1076" s="5"/>
      <c r="C1076" s="5"/>
      <c r="D1076" s="59"/>
      <c r="E1076" s="59"/>
      <c r="F1076" s="59"/>
      <c r="G1076" s="59"/>
    </row>
    <row r="1077" spans="2:7" x14ac:dyDescent="0.25">
      <c r="B1077" s="5"/>
      <c r="C1077" s="5"/>
      <c r="D1077" s="59"/>
      <c r="E1077" s="59"/>
      <c r="F1077" s="59"/>
      <c r="G1077" s="59"/>
    </row>
    <row r="1078" spans="2:7" x14ac:dyDescent="0.25">
      <c r="B1078" s="5"/>
      <c r="C1078" s="5"/>
      <c r="D1078" s="59"/>
      <c r="E1078" s="59"/>
      <c r="F1078" s="59"/>
      <c r="G1078" s="59"/>
    </row>
    <row r="1079" spans="2:7" x14ac:dyDescent="0.25">
      <c r="B1079" s="5"/>
      <c r="C1079" s="5"/>
      <c r="D1079" s="59"/>
      <c r="E1079" s="59"/>
      <c r="F1079" s="59"/>
      <c r="G1079" s="59"/>
    </row>
    <row r="1080" spans="2:7" x14ac:dyDescent="0.25">
      <c r="B1080" s="5"/>
      <c r="C1080" s="5"/>
      <c r="D1080" s="59"/>
      <c r="E1080" s="59"/>
      <c r="F1080" s="59"/>
      <c r="G1080" s="59"/>
    </row>
    <row r="1081" spans="2:7" x14ac:dyDescent="0.25">
      <c r="B1081" s="5"/>
      <c r="C1081" s="5"/>
      <c r="D1081" s="59"/>
      <c r="E1081" s="59"/>
      <c r="F1081" s="59"/>
      <c r="G1081" s="59"/>
    </row>
    <row r="1082" spans="2:7" x14ac:dyDescent="0.25">
      <c r="B1082" s="5"/>
      <c r="C1082" s="5"/>
      <c r="D1082" s="59"/>
      <c r="E1082" s="59"/>
      <c r="F1082" s="59"/>
      <c r="G1082" s="59"/>
    </row>
    <row r="1083" spans="2:7" x14ac:dyDescent="0.25">
      <c r="B1083" s="5"/>
      <c r="C1083" s="5"/>
      <c r="D1083" s="59"/>
      <c r="E1083" s="59"/>
      <c r="F1083" s="59"/>
      <c r="G1083" s="59"/>
    </row>
    <row r="1084" spans="2:7" x14ac:dyDescent="0.25">
      <c r="B1084" s="5"/>
      <c r="C1084" s="5"/>
      <c r="D1084" s="59"/>
      <c r="E1084" s="59"/>
      <c r="F1084" s="59"/>
      <c r="G1084" s="59"/>
    </row>
    <row r="1085" spans="2:7" x14ac:dyDescent="0.25">
      <c r="B1085" s="5"/>
      <c r="C1085" s="5"/>
      <c r="D1085" s="59"/>
      <c r="E1085" s="59"/>
      <c r="F1085" s="59"/>
      <c r="G1085" s="59"/>
    </row>
    <row r="1086" spans="2:7" x14ac:dyDescent="0.25">
      <c r="B1086" s="5"/>
      <c r="C1086" s="5"/>
      <c r="D1086" s="59"/>
      <c r="E1086" s="59"/>
      <c r="F1086" s="59"/>
      <c r="G1086" s="59"/>
    </row>
    <row r="1087" spans="2:7" x14ac:dyDescent="0.25">
      <c r="B1087" s="5"/>
      <c r="C1087" s="5"/>
      <c r="D1087" s="59"/>
      <c r="E1087" s="59"/>
      <c r="F1087" s="59"/>
      <c r="G1087" s="59"/>
    </row>
    <row r="1088" spans="2:7" x14ac:dyDescent="0.25">
      <c r="B1088" s="5"/>
      <c r="C1088" s="5"/>
      <c r="D1088" s="59"/>
      <c r="E1088" s="59"/>
      <c r="F1088" s="59"/>
      <c r="G1088" s="59"/>
    </row>
    <row r="1089" spans="2:7" x14ac:dyDescent="0.25">
      <c r="B1089" s="5"/>
      <c r="C1089" s="5"/>
      <c r="D1089" s="59"/>
      <c r="E1089" s="59"/>
      <c r="F1089" s="59"/>
      <c r="G1089" s="59"/>
    </row>
    <row r="1090" spans="2:7" x14ac:dyDescent="0.25">
      <c r="B1090" s="5"/>
      <c r="C1090" s="5"/>
      <c r="D1090" s="59"/>
      <c r="E1090" s="59"/>
      <c r="F1090" s="59"/>
      <c r="G1090" s="59"/>
    </row>
    <row r="1091" spans="2:7" x14ac:dyDescent="0.25">
      <c r="B1091" s="5"/>
      <c r="C1091" s="5"/>
      <c r="D1091" s="59"/>
      <c r="E1091" s="59"/>
      <c r="F1091" s="59"/>
      <c r="G1091" s="59"/>
    </row>
    <row r="1092" spans="2:7" x14ac:dyDescent="0.25">
      <c r="B1092" s="5"/>
      <c r="C1092" s="5"/>
      <c r="D1092" s="59"/>
      <c r="E1092" s="59"/>
      <c r="F1092" s="59"/>
      <c r="G1092" s="59"/>
    </row>
    <row r="1093" spans="2:7" x14ac:dyDescent="0.25">
      <c r="B1093" s="5"/>
      <c r="C1093" s="5"/>
      <c r="D1093" s="59"/>
      <c r="E1093" s="59"/>
      <c r="F1093" s="59"/>
      <c r="G1093" s="59"/>
    </row>
    <row r="1094" spans="2:7" x14ac:dyDescent="0.25">
      <c r="B1094" s="5"/>
      <c r="C1094" s="5"/>
      <c r="D1094" s="59"/>
      <c r="E1094" s="59"/>
      <c r="F1094" s="59"/>
      <c r="G1094" s="59"/>
    </row>
    <row r="1095" spans="2:7" x14ac:dyDescent="0.25">
      <c r="B1095" s="5"/>
      <c r="C1095" s="5"/>
      <c r="D1095" s="59"/>
      <c r="E1095" s="59"/>
      <c r="F1095" s="59"/>
      <c r="G1095" s="59"/>
    </row>
    <row r="1096" spans="2:7" x14ac:dyDescent="0.25">
      <c r="B1096" s="5"/>
      <c r="C1096" s="5"/>
      <c r="D1096" s="59"/>
      <c r="E1096" s="59"/>
      <c r="F1096" s="59"/>
      <c r="G1096" s="59"/>
    </row>
    <row r="1097" spans="2:7" x14ac:dyDescent="0.25">
      <c r="B1097" s="5"/>
      <c r="C1097" s="5"/>
      <c r="D1097" s="59"/>
      <c r="E1097" s="59"/>
      <c r="F1097" s="59"/>
      <c r="G1097" s="59"/>
    </row>
    <row r="1098" spans="2:7" x14ac:dyDescent="0.25">
      <c r="B1098" s="5"/>
      <c r="C1098" s="5"/>
      <c r="D1098" s="59"/>
      <c r="E1098" s="59"/>
      <c r="F1098" s="59"/>
      <c r="G1098" s="59"/>
    </row>
    <row r="1099" spans="2:7" x14ac:dyDescent="0.25">
      <c r="B1099" s="5"/>
      <c r="C1099" s="5"/>
      <c r="D1099" s="59"/>
      <c r="E1099" s="59"/>
      <c r="F1099" s="59"/>
      <c r="G1099" s="59"/>
    </row>
    <row r="1100" spans="2:7" x14ac:dyDescent="0.25">
      <c r="B1100" s="5"/>
      <c r="C1100" s="5"/>
      <c r="D1100" s="59"/>
      <c r="E1100" s="59"/>
      <c r="F1100" s="59"/>
      <c r="G1100" s="59"/>
    </row>
    <row r="1101" spans="2:7" x14ac:dyDescent="0.25">
      <c r="B1101" s="5"/>
      <c r="C1101" s="5"/>
      <c r="D1101" s="59"/>
      <c r="E1101" s="59"/>
      <c r="F1101" s="59"/>
      <c r="G1101" s="59"/>
    </row>
    <row r="1102" spans="2:7" x14ac:dyDescent="0.25">
      <c r="B1102" s="5"/>
      <c r="C1102" s="5"/>
      <c r="D1102" s="59"/>
      <c r="E1102" s="59"/>
      <c r="F1102" s="59"/>
      <c r="G1102" s="59"/>
    </row>
    <row r="1103" spans="2:7" x14ac:dyDescent="0.25">
      <c r="B1103" s="5"/>
      <c r="C1103" s="5"/>
      <c r="D1103" s="59"/>
      <c r="E1103" s="59"/>
      <c r="F1103" s="59"/>
      <c r="G1103" s="59"/>
    </row>
    <row r="1104" spans="2:7" x14ac:dyDescent="0.25">
      <c r="B1104" s="5"/>
      <c r="C1104" s="5"/>
      <c r="D1104" s="59"/>
      <c r="E1104" s="59"/>
      <c r="F1104" s="59"/>
      <c r="G1104" s="59"/>
    </row>
    <row r="1105" spans="2:7" x14ac:dyDescent="0.25">
      <c r="B1105" s="5"/>
      <c r="C1105" s="5"/>
      <c r="D1105" s="59"/>
      <c r="E1105" s="59"/>
      <c r="F1105" s="59"/>
      <c r="G1105" s="59"/>
    </row>
    <row r="1106" spans="2:7" x14ac:dyDescent="0.25">
      <c r="B1106" s="5"/>
      <c r="C1106" s="5"/>
      <c r="D1106" s="59"/>
      <c r="E1106" s="59"/>
      <c r="F1106" s="59"/>
      <c r="G1106" s="59"/>
    </row>
    <row r="1107" spans="2:7" x14ac:dyDescent="0.25">
      <c r="B1107" s="5"/>
      <c r="C1107" s="5"/>
      <c r="D1107" s="59"/>
      <c r="E1107" s="59"/>
      <c r="F1107" s="59"/>
      <c r="G1107" s="59"/>
    </row>
    <row r="1108" spans="2:7" x14ac:dyDescent="0.25">
      <c r="B1108" s="5"/>
      <c r="C1108" s="5"/>
      <c r="D1108" s="59"/>
      <c r="E1108" s="59"/>
      <c r="F1108" s="59"/>
      <c r="G1108" s="59"/>
    </row>
    <row r="1109" spans="2:7" x14ac:dyDescent="0.25">
      <c r="B1109" s="5"/>
      <c r="C1109" s="5"/>
      <c r="D1109" s="59"/>
      <c r="E1109" s="59"/>
      <c r="F1109" s="59"/>
      <c r="G1109" s="59"/>
    </row>
    <row r="1110" spans="2:7" x14ac:dyDescent="0.25">
      <c r="B1110" s="5"/>
      <c r="C1110" s="5"/>
      <c r="D1110" s="59"/>
      <c r="E1110" s="59"/>
      <c r="F1110" s="59"/>
      <c r="G1110" s="59"/>
    </row>
    <row r="1111" spans="2:7" x14ac:dyDescent="0.25">
      <c r="B1111" s="5"/>
      <c r="C1111" s="5"/>
      <c r="D1111" s="59"/>
      <c r="E1111" s="59"/>
      <c r="F1111" s="59"/>
      <c r="G1111" s="59"/>
    </row>
    <row r="1112" spans="2:7" x14ac:dyDescent="0.25">
      <c r="B1112" s="5"/>
      <c r="C1112" s="5"/>
      <c r="D1112" s="59"/>
      <c r="E1112" s="59"/>
      <c r="F1112" s="59"/>
      <c r="G1112" s="59"/>
    </row>
    <row r="1113" spans="2:7" x14ac:dyDescent="0.25">
      <c r="B1113" s="5"/>
      <c r="C1113" s="5"/>
      <c r="D1113" s="59"/>
      <c r="E1113" s="59"/>
      <c r="F1113" s="59"/>
      <c r="G1113" s="59"/>
    </row>
    <row r="1114" spans="2:7" x14ac:dyDescent="0.25">
      <c r="B1114" s="5"/>
      <c r="C1114" s="5"/>
      <c r="D1114" s="59"/>
      <c r="E1114" s="59"/>
      <c r="F1114" s="59"/>
      <c r="G1114" s="59"/>
    </row>
    <row r="1115" spans="2:7" x14ac:dyDescent="0.25">
      <c r="B1115" s="5"/>
      <c r="C1115" s="5"/>
      <c r="D1115" s="59"/>
      <c r="E1115" s="59"/>
      <c r="F1115" s="59"/>
      <c r="G1115" s="59"/>
    </row>
    <row r="1116" spans="2:7" x14ac:dyDescent="0.25">
      <c r="B1116" s="5"/>
      <c r="C1116" s="5"/>
      <c r="D1116" s="59"/>
      <c r="E1116" s="59"/>
      <c r="F1116" s="59"/>
      <c r="G1116" s="59"/>
    </row>
    <row r="1117" spans="2:7" x14ac:dyDescent="0.25">
      <c r="B1117" s="5"/>
      <c r="C1117" s="5"/>
      <c r="D1117" s="59"/>
      <c r="E1117" s="59"/>
      <c r="F1117" s="59"/>
      <c r="G1117" s="59"/>
    </row>
    <row r="1118" spans="2:7" x14ac:dyDescent="0.25">
      <c r="B1118" s="5"/>
      <c r="C1118" s="5"/>
      <c r="D1118" s="59"/>
      <c r="E1118" s="59"/>
      <c r="F1118" s="59"/>
      <c r="G1118" s="59"/>
    </row>
    <row r="1119" spans="2:7" x14ac:dyDescent="0.25">
      <c r="B1119" s="5"/>
      <c r="C1119" s="5"/>
      <c r="D1119" s="59"/>
      <c r="E1119" s="59"/>
      <c r="F1119" s="59"/>
      <c r="G1119" s="59"/>
    </row>
    <row r="1120" spans="2:7" x14ac:dyDescent="0.25">
      <c r="B1120" s="5"/>
      <c r="C1120" s="5"/>
      <c r="D1120" s="59"/>
      <c r="E1120" s="59"/>
      <c r="F1120" s="59"/>
      <c r="G1120" s="59"/>
    </row>
    <row r="1121" spans="2:7" x14ac:dyDescent="0.25">
      <c r="B1121" s="5"/>
      <c r="C1121" s="5"/>
      <c r="D1121" s="59"/>
      <c r="E1121" s="59"/>
      <c r="F1121" s="59"/>
      <c r="G1121" s="59"/>
    </row>
    <row r="1122" spans="2:7" x14ac:dyDescent="0.25">
      <c r="B1122" s="5"/>
      <c r="C1122" s="5"/>
      <c r="D1122" s="59"/>
      <c r="E1122" s="59"/>
      <c r="F1122" s="59"/>
      <c r="G1122" s="59"/>
    </row>
    <row r="1123" spans="2:7" x14ac:dyDescent="0.25">
      <c r="B1123" s="5"/>
      <c r="C1123" s="5"/>
      <c r="D1123" s="59"/>
      <c r="E1123" s="59"/>
      <c r="F1123" s="59"/>
      <c r="G1123" s="59"/>
    </row>
    <row r="1124" spans="2:7" x14ac:dyDescent="0.25">
      <c r="B1124" s="5"/>
      <c r="C1124" s="5"/>
      <c r="D1124" s="59"/>
      <c r="E1124" s="59"/>
      <c r="F1124" s="59"/>
      <c r="G1124" s="59"/>
    </row>
    <row r="1125" spans="2:7" x14ac:dyDescent="0.25">
      <c r="B1125" s="5"/>
      <c r="C1125" s="5"/>
      <c r="D1125" s="59"/>
      <c r="E1125" s="59"/>
      <c r="F1125" s="59"/>
      <c r="G1125" s="59"/>
    </row>
    <row r="1126" spans="2:7" x14ac:dyDescent="0.25">
      <c r="B1126" s="5"/>
      <c r="C1126" s="5"/>
      <c r="D1126" s="59"/>
      <c r="E1126" s="59"/>
      <c r="F1126" s="59"/>
      <c r="G1126" s="59"/>
    </row>
    <row r="1127" spans="2:7" x14ac:dyDescent="0.25">
      <c r="B1127" s="5"/>
      <c r="C1127" s="5"/>
      <c r="D1127" s="59"/>
      <c r="E1127" s="59"/>
      <c r="F1127" s="59"/>
      <c r="G1127" s="59"/>
    </row>
    <row r="1128" spans="2:7" x14ac:dyDescent="0.25">
      <c r="B1128" s="5"/>
      <c r="C1128" s="5"/>
      <c r="D1128" s="59"/>
      <c r="E1128" s="59"/>
      <c r="F1128" s="59"/>
      <c r="G1128" s="59"/>
    </row>
    <row r="1129" spans="2:7" x14ac:dyDescent="0.25">
      <c r="B1129" s="5"/>
      <c r="C1129" s="5"/>
      <c r="D1129" s="59"/>
      <c r="E1129" s="59"/>
      <c r="F1129" s="59"/>
      <c r="G1129" s="59"/>
    </row>
    <row r="1130" spans="2:7" x14ac:dyDescent="0.25">
      <c r="B1130" s="5"/>
      <c r="C1130" s="5"/>
      <c r="D1130" s="59"/>
      <c r="E1130" s="59"/>
      <c r="F1130" s="59"/>
      <c r="G1130" s="59"/>
    </row>
    <row r="1131" spans="2:7" x14ac:dyDescent="0.25">
      <c r="B1131" s="5"/>
      <c r="C1131" s="5"/>
      <c r="D1131" s="59"/>
      <c r="E1131" s="59"/>
      <c r="F1131" s="59"/>
      <c r="G1131" s="59"/>
    </row>
    <row r="1132" spans="2:7" x14ac:dyDescent="0.25">
      <c r="B1132" s="5"/>
      <c r="C1132" s="5"/>
      <c r="D1132" s="59"/>
      <c r="E1132" s="59"/>
      <c r="F1132" s="59"/>
      <c r="G1132" s="59"/>
    </row>
    <row r="1133" spans="2:7" x14ac:dyDescent="0.25">
      <c r="B1133" s="5"/>
      <c r="C1133" s="5"/>
      <c r="D1133" s="59"/>
      <c r="E1133" s="59"/>
      <c r="F1133" s="59"/>
      <c r="G1133" s="59"/>
    </row>
    <row r="1134" spans="2:7" x14ac:dyDescent="0.25">
      <c r="B1134" s="5"/>
      <c r="C1134" s="5"/>
      <c r="D1134" s="59"/>
      <c r="E1134" s="59"/>
      <c r="F1134" s="59"/>
      <c r="G1134" s="59"/>
    </row>
    <row r="1135" spans="2:7" x14ac:dyDescent="0.25">
      <c r="B1135" s="5"/>
      <c r="C1135" s="5"/>
      <c r="D1135" s="59"/>
      <c r="E1135" s="59"/>
      <c r="F1135" s="59"/>
      <c r="G1135" s="59"/>
    </row>
    <row r="1136" spans="2:7" x14ac:dyDescent="0.25">
      <c r="B1136" s="5"/>
      <c r="C1136" s="5"/>
      <c r="D1136" s="59"/>
      <c r="E1136" s="59"/>
      <c r="F1136" s="59"/>
      <c r="G1136" s="59"/>
    </row>
    <row r="1137" spans="2:7" x14ac:dyDescent="0.25">
      <c r="B1137" s="5"/>
      <c r="C1137" s="5"/>
      <c r="D1137" s="59"/>
      <c r="E1137" s="59"/>
      <c r="F1137" s="59"/>
      <c r="G1137" s="59"/>
    </row>
    <row r="1138" spans="2:7" x14ac:dyDescent="0.25">
      <c r="B1138" s="5"/>
      <c r="C1138" s="5"/>
      <c r="D1138" s="59"/>
      <c r="E1138" s="59"/>
      <c r="F1138" s="59"/>
      <c r="G1138" s="59"/>
    </row>
    <row r="1139" spans="2:7" x14ac:dyDescent="0.25">
      <c r="B1139" s="5"/>
      <c r="C1139" s="5"/>
      <c r="D1139" s="59"/>
      <c r="E1139" s="59"/>
      <c r="F1139" s="59"/>
      <c r="G1139" s="59"/>
    </row>
    <row r="1140" spans="2:7" x14ac:dyDescent="0.25">
      <c r="B1140" s="5"/>
      <c r="C1140" s="5"/>
      <c r="D1140" s="59"/>
      <c r="E1140" s="59"/>
      <c r="F1140" s="59"/>
      <c r="G1140" s="59"/>
    </row>
    <row r="1141" spans="2:7" x14ac:dyDescent="0.25">
      <c r="B1141" s="5"/>
      <c r="C1141" s="5"/>
      <c r="D1141" s="59"/>
      <c r="E1141" s="59"/>
      <c r="F1141" s="59"/>
      <c r="G1141" s="59"/>
    </row>
    <row r="1142" spans="2:7" x14ac:dyDescent="0.25">
      <c r="B1142" s="5"/>
      <c r="C1142" s="5"/>
      <c r="D1142" s="59"/>
      <c r="E1142" s="59"/>
      <c r="F1142" s="59"/>
      <c r="G1142" s="59"/>
    </row>
    <row r="1143" spans="2:7" x14ac:dyDescent="0.25">
      <c r="B1143" s="5"/>
      <c r="C1143" s="5"/>
      <c r="D1143" s="59"/>
      <c r="E1143" s="59"/>
      <c r="F1143" s="59"/>
      <c r="G1143" s="59"/>
    </row>
    <row r="1144" spans="2:7" x14ac:dyDescent="0.25">
      <c r="B1144" s="5"/>
      <c r="C1144" s="5"/>
      <c r="D1144" s="59"/>
      <c r="E1144" s="59"/>
      <c r="F1144" s="59"/>
      <c r="G1144" s="59"/>
    </row>
    <row r="1145" spans="2:7" x14ac:dyDescent="0.25">
      <c r="B1145" s="5"/>
      <c r="C1145" s="5"/>
      <c r="D1145" s="59"/>
      <c r="E1145" s="59"/>
      <c r="F1145" s="59"/>
      <c r="G1145" s="59"/>
    </row>
    <row r="1146" spans="2:7" x14ac:dyDescent="0.25">
      <c r="B1146" s="5"/>
      <c r="C1146" s="5"/>
      <c r="D1146" s="59"/>
      <c r="E1146" s="59"/>
      <c r="F1146" s="59"/>
      <c r="G1146" s="59"/>
    </row>
    <row r="1147" spans="2:7" x14ac:dyDescent="0.25">
      <c r="B1147" s="5"/>
      <c r="C1147" s="5"/>
      <c r="D1147" s="59"/>
      <c r="E1147" s="59"/>
      <c r="F1147" s="59"/>
      <c r="G1147" s="59"/>
    </row>
    <row r="1148" spans="2:7" x14ac:dyDescent="0.25">
      <c r="B1148" s="5"/>
      <c r="C1148" s="5"/>
      <c r="D1148" s="59"/>
      <c r="E1148" s="59"/>
      <c r="F1148" s="59"/>
      <c r="G1148" s="59"/>
    </row>
    <row r="1149" spans="2:7" x14ac:dyDescent="0.25">
      <c r="B1149" s="5"/>
      <c r="C1149" s="5"/>
      <c r="D1149" s="59"/>
      <c r="E1149" s="59"/>
      <c r="F1149" s="59"/>
      <c r="G1149" s="59"/>
    </row>
    <row r="1150" spans="2:7" x14ac:dyDescent="0.25">
      <c r="B1150" s="5"/>
      <c r="C1150" s="5"/>
      <c r="D1150" s="59"/>
      <c r="E1150" s="59"/>
      <c r="F1150" s="59"/>
      <c r="G1150" s="59"/>
    </row>
    <row r="1151" spans="2:7" x14ac:dyDescent="0.25">
      <c r="B1151" s="5"/>
      <c r="C1151" s="5"/>
      <c r="D1151" s="59"/>
      <c r="E1151" s="59"/>
      <c r="F1151" s="59"/>
      <c r="G1151" s="59"/>
    </row>
    <row r="1152" spans="2:7" x14ac:dyDescent="0.25">
      <c r="B1152" s="5"/>
      <c r="C1152" s="5"/>
      <c r="D1152" s="59"/>
      <c r="E1152" s="59"/>
      <c r="F1152" s="59"/>
      <c r="G1152" s="59"/>
    </row>
    <row r="1153" spans="2:7" x14ac:dyDescent="0.25">
      <c r="B1153" s="5"/>
      <c r="C1153" s="5"/>
      <c r="D1153" s="59"/>
      <c r="E1153" s="59"/>
      <c r="F1153" s="59"/>
      <c r="G1153" s="59"/>
    </row>
    <row r="1154" spans="2:7" x14ac:dyDescent="0.25">
      <c r="B1154" s="5"/>
      <c r="C1154" s="5"/>
      <c r="D1154" s="59"/>
      <c r="E1154" s="59"/>
      <c r="F1154" s="59"/>
      <c r="G1154" s="59"/>
    </row>
    <row r="1155" spans="2:7" x14ac:dyDescent="0.25">
      <c r="B1155" s="5"/>
      <c r="C1155" s="5"/>
      <c r="D1155" s="59"/>
      <c r="E1155" s="59"/>
      <c r="F1155" s="59"/>
      <c r="G1155" s="59"/>
    </row>
    <row r="1156" spans="2:7" x14ac:dyDescent="0.25">
      <c r="B1156" s="5"/>
      <c r="C1156" s="5"/>
      <c r="D1156" s="59"/>
      <c r="E1156" s="59"/>
      <c r="F1156" s="59"/>
      <c r="G1156" s="59"/>
    </row>
    <row r="1157" spans="2:7" x14ac:dyDescent="0.25">
      <c r="B1157" s="5"/>
      <c r="C1157" s="5"/>
      <c r="D1157" s="59"/>
      <c r="E1157" s="59"/>
      <c r="F1157" s="59"/>
      <c r="G1157" s="59"/>
    </row>
    <row r="1158" spans="2:7" x14ac:dyDescent="0.25">
      <c r="B1158" s="5"/>
      <c r="C1158" s="5"/>
      <c r="D1158" s="59"/>
      <c r="E1158" s="59"/>
      <c r="F1158" s="59"/>
      <c r="G1158" s="59"/>
    </row>
    <row r="1159" spans="2:7" x14ac:dyDescent="0.25">
      <c r="B1159" s="5"/>
      <c r="C1159" s="5"/>
      <c r="D1159" s="59"/>
      <c r="E1159" s="59"/>
      <c r="F1159" s="59"/>
      <c r="G1159" s="59"/>
    </row>
    <row r="1160" spans="2:7" x14ac:dyDescent="0.25">
      <c r="B1160" s="5"/>
      <c r="C1160" s="5"/>
      <c r="D1160" s="59"/>
      <c r="E1160" s="59"/>
      <c r="F1160" s="59"/>
      <c r="G1160" s="59"/>
    </row>
    <row r="1161" spans="2:7" x14ac:dyDescent="0.25">
      <c r="B1161" s="5"/>
      <c r="C1161" s="5"/>
      <c r="D1161" s="59"/>
      <c r="E1161" s="59"/>
      <c r="F1161" s="59"/>
      <c r="G1161" s="59"/>
    </row>
    <row r="1162" spans="2:7" x14ac:dyDescent="0.25">
      <c r="B1162" s="5"/>
      <c r="C1162" s="5"/>
      <c r="D1162" s="59"/>
      <c r="E1162" s="59"/>
      <c r="F1162" s="59"/>
      <c r="G1162" s="59"/>
    </row>
    <row r="1163" spans="2:7" x14ac:dyDescent="0.25">
      <c r="B1163" s="5"/>
      <c r="C1163" s="5"/>
      <c r="D1163" s="59"/>
      <c r="E1163" s="59"/>
      <c r="F1163" s="59"/>
      <c r="G1163" s="59"/>
    </row>
    <row r="1164" spans="2:7" x14ac:dyDescent="0.25">
      <c r="B1164" s="5"/>
      <c r="C1164" s="5"/>
      <c r="D1164" s="59"/>
      <c r="E1164" s="59"/>
      <c r="F1164" s="59"/>
      <c r="G1164" s="59"/>
    </row>
    <row r="1165" spans="2:7" x14ac:dyDescent="0.25">
      <c r="B1165" s="5"/>
      <c r="C1165" s="5"/>
      <c r="D1165" s="59"/>
      <c r="E1165" s="59"/>
      <c r="F1165" s="59"/>
      <c r="G1165" s="59"/>
    </row>
    <row r="1166" spans="2:7" x14ac:dyDescent="0.25">
      <c r="B1166" s="5"/>
      <c r="C1166" s="5"/>
      <c r="D1166" s="59"/>
      <c r="E1166" s="59"/>
      <c r="F1166" s="59"/>
      <c r="G1166" s="59"/>
    </row>
    <row r="1167" spans="2:7" x14ac:dyDescent="0.25">
      <c r="B1167" s="5"/>
      <c r="C1167" s="5"/>
      <c r="D1167" s="59"/>
      <c r="E1167" s="59"/>
      <c r="F1167" s="59"/>
      <c r="G1167" s="59"/>
    </row>
    <row r="1168" spans="2:7" x14ac:dyDescent="0.25">
      <c r="B1168" s="5"/>
      <c r="C1168" s="5"/>
      <c r="D1168" s="59"/>
      <c r="E1168" s="59"/>
      <c r="F1168" s="59"/>
      <c r="G1168" s="59"/>
    </row>
    <row r="1169" spans="2:7" x14ac:dyDescent="0.25">
      <c r="B1169" s="5"/>
      <c r="C1169" s="5"/>
      <c r="D1169" s="59"/>
      <c r="E1169" s="59"/>
      <c r="F1169" s="59"/>
      <c r="G1169" s="59"/>
    </row>
    <row r="1170" spans="2:7" x14ac:dyDescent="0.25">
      <c r="B1170" s="5"/>
      <c r="C1170" s="5"/>
      <c r="D1170" s="59"/>
      <c r="E1170" s="59"/>
      <c r="F1170" s="59"/>
      <c r="G1170" s="59"/>
    </row>
    <row r="1171" spans="2:7" x14ac:dyDescent="0.25">
      <c r="B1171" s="5"/>
      <c r="C1171" s="5"/>
      <c r="D1171" s="59"/>
      <c r="E1171" s="59"/>
      <c r="F1171" s="59"/>
      <c r="G1171" s="59"/>
    </row>
    <row r="1172" spans="2:7" x14ac:dyDescent="0.25">
      <c r="B1172" s="5"/>
      <c r="C1172" s="5"/>
      <c r="D1172" s="59"/>
      <c r="E1172" s="59"/>
      <c r="F1172" s="59"/>
      <c r="G1172" s="59"/>
    </row>
    <row r="1173" spans="2:7" x14ac:dyDescent="0.25">
      <c r="B1173" s="5"/>
      <c r="C1173" s="5"/>
      <c r="D1173" s="59"/>
      <c r="E1173" s="59"/>
      <c r="F1173" s="59"/>
      <c r="G1173" s="59"/>
    </row>
    <row r="1174" spans="2:7" x14ac:dyDescent="0.25">
      <c r="B1174" s="5"/>
      <c r="C1174" s="5"/>
      <c r="D1174" s="59"/>
      <c r="E1174" s="59"/>
      <c r="F1174" s="59"/>
      <c r="G1174" s="59"/>
    </row>
    <row r="1175" spans="2:7" x14ac:dyDescent="0.25">
      <c r="B1175" s="5"/>
      <c r="C1175" s="5"/>
      <c r="D1175" s="59"/>
      <c r="E1175" s="59"/>
      <c r="F1175" s="59"/>
      <c r="G1175" s="59"/>
    </row>
    <row r="1176" spans="2:7" x14ac:dyDescent="0.25">
      <c r="B1176" s="5"/>
      <c r="C1176" s="5"/>
      <c r="D1176" s="59"/>
      <c r="E1176" s="59"/>
      <c r="F1176" s="59"/>
      <c r="G1176" s="59"/>
    </row>
    <row r="1177" spans="2:7" x14ac:dyDescent="0.25">
      <c r="B1177" s="5"/>
      <c r="C1177" s="5"/>
      <c r="D1177" s="59"/>
      <c r="E1177" s="59"/>
      <c r="F1177" s="59"/>
      <c r="G1177" s="59"/>
    </row>
    <row r="1178" spans="2:7" x14ac:dyDescent="0.25">
      <c r="B1178" s="5"/>
      <c r="C1178" s="5"/>
      <c r="D1178" s="59"/>
      <c r="E1178" s="59"/>
      <c r="F1178" s="59"/>
      <c r="G1178" s="59"/>
    </row>
    <row r="1179" spans="2:7" x14ac:dyDescent="0.25">
      <c r="B1179" s="5"/>
      <c r="C1179" s="5"/>
      <c r="D1179" s="59"/>
      <c r="E1179" s="59"/>
      <c r="F1179" s="59"/>
      <c r="G1179" s="59"/>
    </row>
    <row r="1180" spans="2:7" x14ac:dyDescent="0.25">
      <c r="B1180" s="5"/>
      <c r="C1180" s="5"/>
      <c r="D1180" s="59"/>
      <c r="E1180" s="59"/>
      <c r="F1180" s="59"/>
      <c r="G1180" s="59"/>
    </row>
    <row r="1181" spans="2:7" x14ac:dyDescent="0.25">
      <c r="B1181" s="5"/>
      <c r="C1181" s="5"/>
      <c r="D1181" s="59"/>
      <c r="E1181" s="59"/>
      <c r="F1181" s="59"/>
      <c r="G1181" s="59"/>
    </row>
    <row r="1182" spans="2:7" x14ac:dyDescent="0.25">
      <c r="B1182" s="5"/>
      <c r="C1182" s="5"/>
      <c r="D1182" s="59"/>
      <c r="E1182" s="59"/>
      <c r="F1182" s="59"/>
      <c r="G1182" s="59"/>
    </row>
    <row r="1183" spans="2:7" x14ac:dyDescent="0.25">
      <c r="B1183" s="5"/>
      <c r="C1183" s="5"/>
      <c r="D1183" s="59"/>
      <c r="E1183" s="59"/>
      <c r="F1183" s="59"/>
      <c r="G1183" s="59"/>
    </row>
    <row r="1184" spans="2:7" x14ac:dyDescent="0.25">
      <c r="B1184" s="5"/>
      <c r="C1184" s="5"/>
      <c r="D1184" s="59"/>
      <c r="E1184" s="59"/>
      <c r="F1184" s="59"/>
      <c r="G1184" s="59"/>
    </row>
    <row r="1185" spans="2:7" x14ac:dyDescent="0.25">
      <c r="B1185" s="5"/>
      <c r="C1185" s="5"/>
      <c r="D1185" s="59"/>
      <c r="E1185" s="59"/>
      <c r="F1185" s="59"/>
      <c r="G1185" s="59"/>
    </row>
    <row r="1186" spans="2:7" x14ac:dyDescent="0.25">
      <c r="B1186" s="5"/>
      <c r="C1186" s="5"/>
      <c r="D1186" s="59"/>
      <c r="E1186" s="59"/>
      <c r="F1186" s="59"/>
      <c r="G1186" s="59"/>
    </row>
    <row r="1187" spans="2:7" x14ac:dyDescent="0.25">
      <c r="B1187" s="5"/>
      <c r="C1187" s="5"/>
      <c r="D1187" s="59"/>
      <c r="E1187" s="59"/>
      <c r="F1187" s="59"/>
      <c r="G1187" s="59"/>
    </row>
    <row r="1188" spans="2:7" x14ac:dyDescent="0.25">
      <c r="B1188" s="5"/>
      <c r="C1188" s="5"/>
      <c r="D1188" s="59"/>
      <c r="E1188" s="59"/>
      <c r="F1188" s="59"/>
      <c r="G1188" s="59"/>
    </row>
    <row r="1189" spans="2:7" x14ac:dyDescent="0.25">
      <c r="B1189" s="5"/>
      <c r="C1189" s="5"/>
      <c r="D1189" s="59"/>
      <c r="E1189" s="59"/>
      <c r="F1189" s="59"/>
      <c r="G1189" s="59"/>
    </row>
    <row r="1190" spans="2:7" x14ac:dyDescent="0.25">
      <c r="B1190" s="5"/>
      <c r="C1190" s="5"/>
      <c r="D1190" s="59"/>
      <c r="E1190" s="59"/>
      <c r="F1190" s="59"/>
      <c r="G1190" s="59"/>
    </row>
    <row r="1191" spans="2:7" x14ac:dyDescent="0.25">
      <c r="B1191" s="5"/>
      <c r="C1191" s="5"/>
      <c r="D1191" s="59"/>
      <c r="E1191" s="59"/>
      <c r="F1191" s="59"/>
      <c r="G1191" s="59"/>
    </row>
    <row r="1192" spans="2:7" x14ac:dyDescent="0.25">
      <c r="B1192" s="5"/>
      <c r="C1192" s="5"/>
      <c r="D1192" s="59"/>
      <c r="E1192" s="59"/>
      <c r="F1192" s="59"/>
      <c r="G1192" s="59"/>
    </row>
    <row r="1193" spans="2:7" x14ac:dyDescent="0.25">
      <c r="B1193" s="5"/>
      <c r="C1193" s="5"/>
      <c r="D1193" s="59"/>
      <c r="E1193" s="59"/>
      <c r="F1193" s="59"/>
      <c r="G1193" s="59"/>
    </row>
    <row r="1194" spans="2:7" x14ac:dyDescent="0.25">
      <c r="B1194" s="5"/>
      <c r="C1194" s="5"/>
      <c r="D1194" s="59"/>
      <c r="E1194" s="59"/>
      <c r="F1194" s="59"/>
      <c r="G1194" s="59"/>
    </row>
    <row r="1195" spans="2:7" x14ac:dyDescent="0.25">
      <c r="B1195" s="5"/>
      <c r="C1195" s="5"/>
      <c r="D1195" s="59"/>
      <c r="E1195" s="59"/>
      <c r="F1195" s="59"/>
      <c r="G1195" s="59"/>
    </row>
    <row r="1196" spans="2:7" x14ac:dyDescent="0.25">
      <c r="B1196" s="5"/>
      <c r="C1196" s="5"/>
      <c r="D1196" s="59"/>
      <c r="E1196" s="59"/>
      <c r="F1196" s="59"/>
      <c r="G1196" s="59"/>
    </row>
    <row r="1197" spans="2:7" x14ac:dyDescent="0.25">
      <c r="B1197" s="5"/>
      <c r="C1197" s="5"/>
      <c r="D1197" s="59"/>
      <c r="E1197" s="59"/>
      <c r="F1197" s="59"/>
      <c r="G1197" s="59"/>
    </row>
    <row r="1198" spans="2:7" x14ac:dyDescent="0.25">
      <c r="B1198" s="5"/>
      <c r="C1198" s="5"/>
      <c r="D1198" s="59"/>
      <c r="E1198" s="59"/>
      <c r="F1198" s="59"/>
      <c r="G1198" s="59"/>
    </row>
    <row r="1199" spans="2:7" x14ac:dyDescent="0.25">
      <c r="B1199" s="5"/>
      <c r="C1199" s="5"/>
      <c r="D1199" s="59"/>
      <c r="E1199" s="59"/>
      <c r="F1199" s="59"/>
      <c r="G1199" s="59"/>
    </row>
    <row r="1200" spans="2:7" x14ac:dyDescent="0.25">
      <c r="B1200" s="5"/>
      <c r="C1200" s="5"/>
      <c r="D1200" s="59"/>
      <c r="E1200" s="59"/>
      <c r="F1200" s="59"/>
      <c r="G1200" s="59"/>
    </row>
    <row r="1201" spans="2:7" x14ac:dyDescent="0.25">
      <c r="B1201" s="5"/>
      <c r="C1201" s="5"/>
      <c r="D1201" s="59"/>
      <c r="E1201" s="59"/>
      <c r="F1201" s="59"/>
      <c r="G1201" s="59"/>
    </row>
    <row r="1202" spans="2:7" x14ac:dyDescent="0.25">
      <c r="B1202" s="5"/>
      <c r="C1202" s="5"/>
      <c r="D1202" s="59"/>
      <c r="E1202" s="59"/>
      <c r="F1202" s="59"/>
      <c r="G1202" s="59"/>
    </row>
    <row r="1203" spans="2:7" x14ac:dyDescent="0.25">
      <c r="B1203" s="5"/>
      <c r="C1203" s="5"/>
      <c r="D1203" s="59"/>
      <c r="E1203" s="59"/>
      <c r="F1203" s="59"/>
      <c r="G1203" s="59"/>
    </row>
    <row r="1204" spans="2:7" x14ac:dyDescent="0.25">
      <c r="B1204" s="5"/>
      <c r="C1204" s="5"/>
      <c r="D1204" s="59"/>
      <c r="E1204" s="59"/>
      <c r="F1204" s="59"/>
      <c r="G1204" s="59"/>
    </row>
    <row r="1205" spans="2:7" x14ac:dyDescent="0.25">
      <c r="B1205" s="5"/>
      <c r="C1205" s="5"/>
      <c r="D1205" s="59"/>
      <c r="E1205" s="59"/>
      <c r="F1205" s="59"/>
      <c r="G1205" s="59"/>
    </row>
    <row r="1206" spans="2:7" x14ac:dyDescent="0.25">
      <c r="B1206" s="5"/>
      <c r="C1206" s="5"/>
      <c r="D1206" s="59"/>
      <c r="E1206" s="59"/>
      <c r="F1206" s="59"/>
      <c r="G1206" s="59"/>
    </row>
    <row r="1207" spans="2:7" x14ac:dyDescent="0.25">
      <c r="B1207" s="5"/>
      <c r="C1207" s="5"/>
      <c r="D1207" s="59"/>
      <c r="E1207" s="59"/>
      <c r="F1207" s="59"/>
      <c r="G1207" s="59"/>
    </row>
    <row r="1208" spans="2:7" x14ac:dyDescent="0.25">
      <c r="B1208" s="5"/>
      <c r="C1208" s="5"/>
      <c r="D1208" s="59"/>
      <c r="E1208" s="59"/>
      <c r="F1208" s="59"/>
      <c r="G1208" s="59"/>
    </row>
    <row r="1209" spans="2:7" x14ac:dyDescent="0.25">
      <c r="B1209" s="5"/>
      <c r="C1209" s="5"/>
      <c r="D1209" s="59"/>
      <c r="E1209" s="59"/>
      <c r="F1209" s="59"/>
      <c r="G1209" s="59"/>
    </row>
    <row r="1210" spans="2:7" x14ac:dyDescent="0.25">
      <c r="B1210" s="5"/>
      <c r="C1210" s="5"/>
      <c r="D1210" s="59"/>
      <c r="E1210" s="59"/>
      <c r="F1210" s="59"/>
      <c r="G1210" s="59"/>
    </row>
    <row r="1211" spans="2:7" x14ac:dyDescent="0.25">
      <c r="B1211" s="5"/>
      <c r="C1211" s="5"/>
      <c r="D1211" s="59"/>
      <c r="E1211" s="59"/>
      <c r="F1211" s="59"/>
      <c r="G1211" s="59"/>
    </row>
    <row r="1212" spans="2:7" x14ac:dyDescent="0.25">
      <c r="B1212" s="5"/>
      <c r="C1212" s="5"/>
      <c r="D1212" s="59"/>
      <c r="E1212" s="59"/>
      <c r="F1212" s="59"/>
      <c r="G1212" s="59"/>
    </row>
    <row r="1213" spans="2:7" x14ac:dyDescent="0.25">
      <c r="B1213" s="5"/>
      <c r="C1213" s="5"/>
      <c r="D1213" s="59"/>
      <c r="E1213" s="59"/>
      <c r="F1213" s="59"/>
      <c r="G1213" s="59"/>
    </row>
    <row r="1214" spans="2:7" x14ac:dyDescent="0.25">
      <c r="B1214" s="5"/>
      <c r="C1214" s="5"/>
      <c r="D1214" s="59"/>
      <c r="E1214" s="59"/>
      <c r="F1214" s="59"/>
      <c r="G1214" s="59"/>
    </row>
    <row r="1215" spans="2:7" x14ac:dyDescent="0.25">
      <c r="B1215" s="5"/>
      <c r="C1215" s="5"/>
      <c r="D1215" s="59"/>
      <c r="E1215" s="59"/>
      <c r="F1215" s="59"/>
      <c r="G1215" s="59"/>
    </row>
    <row r="1216" spans="2:7" x14ac:dyDescent="0.25">
      <c r="B1216" s="5"/>
      <c r="C1216" s="5"/>
      <c r="D1216" s="59"/>
      <c r="E1216" s="59"/>
      <c r="F1216" s="59"/>
      <c r="G1216" s="59"/>
    </row>
    <row r="1217" spans="2:7" x14ac:dyDescent="0.25">
      <c r="B1217" s="5"/>
      <c r="C1217" s="5"/>
      <c r="D1217" s="59"/>
      <c r="E1217" s="59"/>
      <c r="F1217" s="59"/>
      <c r="G1217" s="59"/>
    </row>
    <row r="1218" spans="2:7" x14ac:dyDescent="0.25">
      <c r="B1218" s="5"/>
      <c r="C1218" s="5"/>
      <c r="D1218" s="59"/>
      <c r="E1218" s="59"/>
      <c r="F1218" s="59"/>
      <c r="G1218" s="59"/>
    </row>
    <row r="1219" spans="2:7" x14ac:dyDescent="0.25">
      <c r="B1219" s="5"/>
      <c r="C1219" s="5"/>
      <c r="D1219" s="59"/>
      <c r="E1219" s="59"/>
      <c r="F1219" s="59"/>
      <c r="G1219" s="59"/>
    </row>
    <row r="1220" spans="2:7" x14ac:dyDescent="0.25">
      <c r="B1220" s="5"/>
      <c r="C1220" s="5"/>
      <c r="D1220" s="59"/>
      <c r="E1220" s="59"/>
      <c r="F1220" s="59"/>
      <c r="G1220" s="59"/>
    </row>
    <row r="1221" spans="2:7" x14ac:dyDescent="0.25">
      <c r="B1221" s="5"/>
      <c r="C1221" s="5"/>
      <c r="D1221" s="59"/>
      <c r="E1221" s="59"/>
      <c r="F1221" s="59"/>
      <c r="G1221" s="59"/>
    </row>
    <row r="1222" spans="2:7" x14ac:dyDescent="0.25">
      <c r="B1222" s="5"/>
      <c r="C1222" s="5"/>
      <c r="D1222" s="59"/>
      <c r="E1222" s="59"/>
      <c r="F1222" s="59"/>
      <c r="G1222" s="59"/>
    </row>
    <row r="1223" spans="2:7" x14ac:dyDescent="0.25">
      <c r="B1223" s="5"/>
      <c r="C1223" s="5"/>
      <c r="D1223" s="59"/>
      <c r="E1223" s="59"/>
      <c r="F1223" s="59"/>
      <c r="G1223" s="59"/>
    </row>
    <row r="1224" spans="2:7" x14ac:dyDescent="0.25">
      <c r="B1224" s="5"/>
      <c r="C1224" s="5"/>
      <c r="D1224" s="59"/>
      <c r="E1224" s="59"/>
      <c r="F1224" s="59"/>
      <c r="G1224" s="59"/>
    </row>
    <row r="1225" spans="2:7" x14ac:dyDescent="0.25">
      <c r="B1225" s="5"/>
      <c r="C1225" s="5"/>
      <c r="D1225" s="59"/>
      <c r="E1225" s="59"/>
      <c r="F1225" s="59"/>
      <c r="G1225" s="59"/>
    </row>
    <row r="1226" spans="2:7" x14ac:dyDescent="0.25">
      <c r="B1226" s="5"/>
      <c r="C1226" s="5"/>
      <c r="D1226" s="59"/>
      <c r="E1226" s="59"/>
      <c r="F1226" s="59"/>
      <c r="G1226" s="59"/>
    </row>
    <row r="1227" spans="2:7" x14ac:dyDescent="0.25">
      <c r="B1227" s="5"/>
      <c r="C1227" s="5"/>
      <c r="D1227" s="59"/>
      <c r="E1227" s="59"/>
      <c r="F1227" s="59"/>
      <c r="G1227" s="59"/>
    </row>
    <row r="1228" spans="2:7" x14ac:dyDescent="0.25">
      <c r="B1228" s="5"/>
      <c r="C1228" s="5"/>
      <c r="D1228" s="59"/>
      <c r="E1228" s="59"/>
      <c r="F1228" s="59"/>
      <c r="G1228" s="59"/>
    </row>
    <row r="1229" spans="2:7" x14ac:dyDescent="0.25">
      <c r="B1229" s="5"/>
      <c r="C1229" s="5"/>
      <c r="D1229" s="59"/>
      <c r="E1229" s="59"/>
      <c r="F1229" s="59"/>
      <c r="G1229" s="59"/>
    </row>
    <row r="1230" spans="2:7" x14ac:dyDescent="0.25">
      <c r="B1230" s="5"/>
      <c r="C1230" s="5"/>
      <c r="D1230" s="59"/>
      <c r="E1230" s="59"/>
      <c r="F1230" s="59"/>
      <c r="G1230" s="59"/>
    </row>
    <row r="1231" spans="2:7" x14ac:dyDescent="0.25">
      <c r="B1231" s="5"/>
      <c r="C1231" s="5"/>
      <c r="D1231" s="59"/>
      <c r="E1231" s="59"/>
      <c r="F1231" s="59"/>
      <c r="G1231" s="59"/>
    </row>
    <row r="1232" spans="2:7" x14ac:dyDescent="0.25">
      <c r="B1232" s="5"/>
      <c r="C1232" s="5"/>
      <c r="D1232" s="59"/>
      <c r="E1232" s="59"/>
      <c r="F1232" s="59"/>
      <c r="G1232" s="59"/>
    </row>
    <row r="1233" spans="2:7" x14ac:dyDescent="0.25">
      <c r="B1233" s="5"/>
      <c r="C1233" s="5"/>
      <c r="D1233" s="59"/>
      <c r="E1233" s="59"/>
      <c r="F1233" s="59"/>
      <c r="G1233" s="59"/>
    </row>
    <row r="1234" spans="2:7" x14ac:dyDescent="0.25">
      <c r="B1234" s="5"/>
      <c r="C1234" s="5"/>
      <c r="D1234" s="59"/>
      <c r="E1234" s="59"/>
      <c r="F1234" s="59"/>
      <c r="G1234" s="59"/>
    </row>
    <row r="1235" spans="2:7" x14ac:dyDescent="0.25">
      <c r="B1235" s="5"/>
      <c r="C1235" s="5"/>
      <c r="D1235" s="59"/>
      <c r="E1235" s="59"/>
      <c r="F1235" s="59"/>
      <c r="G1235" s="59"/>
    </row>
    <row r="1236" spans="2:7" x14ac:dyDescent="0.25">
      <c r="B1236" s="5"/>
      <c r="C1236" s="5"/>
      <c r="D1236" s="59"/>
      <c r="E1236" s="59"/>
      <c r="F1236" s="59"/>
      <c r="G1236" s="59"/>
    </row>
    <row r="1237" spans="2:7" x14ac:dyDescent="0.25">
      <c r="B1237" s="5"/>
      <c r="C1237" s="5"/>
      <c r="D1237" s="59"/>
      <c r="E1237" s="59"/>
      <c r="F1237" s="59"/>
      <c r="G1237" s="59"/>
    </row>
    <row r="1238" spans="2:7" x14ac:dyDescent="0.25">
      <c r="B1238" s="5"/>
      <c r="C1238" s="5"/>
      <c r="D1238" s="59"/>
      <c r="E1238" s="59"/>
      <c r="F1238" s="59"/>
      <c r="G1238" s="59"/>
    </row>
    <row r="1239" spans="2:7" x14ac:dyDescent="0.25">
      <c r="B1239" s="5"/>
      <c r="C1239" s="5"/>
      <c r="D1239" s="59"/>
      <c r="E1239" s="59"/>
      <c r="F1239" s="59"/>
      <c r="G1239" s="59"/>
    </row>
    <row r="1240" spans="2:7" x14ac:dyDescent="0.25">
      <c r="B1240" s="5"/>
      <c r="C1240" s="5"/>
      <c r="D1240" s="59"/>
      <c r="E1240" s="59"/>
      <c r="F1240" s="59"/>
      <c r="G1240" s="59"/>
    </row>
    <row r="1241" spans="2:7" x14ac:dyDescent="0.25">
      <c r="B1241" s="5"/>
      <c r="C1241" s="5"/>
      <c r="D1241" s="59"/>
      <c r="E1241" s="59"/>
      <c r="F1241" s="59"/>
      <c r="G1241" s="59"/>
    </row>
    <row r="1242" spans="2:7" x14ac:dyDescent="0.25">
      <c r="B1242" s="5"/>
      <c r="C1242" s="5"/>
      <c r="D1242" s="59"/>
      <c r="E1242" s="59"/>
      <c r="F1242" s="59"/>
      <c r="G1242" s="59"/>
    </row>
    <row r="1243" spans="2:7" x14ac:dyDescent="0.25">
      <c r="B1243" s="5"/>
      <c r="C1243" s="5"/>
      <c r="D1243" s="59"/>
      <c r="E1243" s="59"/>
      <c r="F1243" s="59"/>
      <c r="G1243" s="59"/>
    </row>
    <row r="1244" spans="2:7" x14ac:dyDescent="0.25">
      <c r="B1244" s="5"/>
      <c r="C1244" s="5"/>
      <c r="D1244" s="59"/>
      <c r="E1244" s="59"/>
      <c r="F1244" s="59"/>
      <c r="G1244" s="59"/>
    </row>
    <row r="1245" spans="2:7" x14ac:dyDescent="0.25">
      <c r="B1245" s="5"/>
      <c r="C1245" s="5"/>
      <c r="D1245" s="59"/>
      <c r="E1245" s="59"/>
      <c r="F1245" s="59"/>
      <c r="G1245" s="59"/>
    </row>
    <row r="1246" spans="2:7" x14ac:dyDescent="0.25">
      <c r="B1246" s="5"/>
      <c r="C1246" s="5"/>
      <c r="D1246" s="59"/>
      <c r="E1246" s="59"/>
      <c r="F1246" s="59"/>
      <c r="G1246" s="59"/>
    </row>
    <row r="1247" spans="2:7" x14ac:dyDescent="0.25">
      <c r="B1247" s="5"/>
      <c r="C1247" s="5"/>
      <c r="D1247" s="59"/>
      <c r="E1247" s="59"/>
      <c r="F1247" s="59"/>
      <c r="G1247" s="59"/>
    </row>
    <row r="1248" spans="2:7" x14ac:dyDescent="0.25">
      <c r="B1248" s="5"/>
      <c r="C1248" s="5"/>
      <c r="D1248" s="59"/>
      <c r="E1248" s="59"/>
      <c r="F1248" s="59"/>
      <c r="G1248" s="59"/>
    </row>
    <row r="1249" spans="2:7" x14ac:dyDescent="0.25">
      <c r="B1249" s="5"/>
      <c r="C1249" s="5"/>
      <c r="D1249" s="59"/>
      <c r="E1249" s="59"/>
      <c r="F1249" s="59"/>
      <c r="G1249" s="59"/>
    </row>
    <row r="1250" spans="2:7" x14ac:dyDescent="0.25">
      <c r="B1250" s="5"/>
      <c r="C1250" s="5"/>
      <c r="D1250" s="59"/>
      <c r="E1250" s="59"/>
      <c r="F1250" s="59"/>
      <c r="G1250" s="59"/>
    </row>
    <row r="1251" spans="2:7" x14ac:dyDescent="0.25">
      <c r="B1251" s="5"/>
      <c r="C1251" s="5"/>
      <c r="D1251" s="59"/>
      <c r="E1251" s="59"/>
      <c r="F1251" s="59"/>
      <c r="G1251" s="59"/>
    </row>
    <row r="1252" spans="2:7" x14ac:dyDescent="0.25">
      <c r="B1252" s="5"/>
      <c r="C1252" s="5"/>
      <c r="D1252" s="59"/>
      <c r="E1252" s="59"/>
      <c r="F1252" s="59"/>
      <c r="G1252" s="59"/>
    </row>
    <row r="1253" spans="2:7" x14ac:dyDescent="0.25">
      <c r="B1253" s="5"/>
      <c r="C1253" s="5"/>
      <c r="D1253" s="59"/>
      <c r="E1253" s="59"/>
      <c r="F1253" s="59"/>
      <c r="G1253" s="59"/>
    </row>
    <row r="1254" spans="2:7" x14ac:dyDescent="0.25">
      <c r="B1254" s="5"/>
      <c r="C1254" s="5"/>
      <c r="D1254" s="59"/>
      <c r="E1254" s="59"/>
      <c r="F1254" s="59"/>
      <c r="G1254" s="59"/>
    </row>
    <row r="1255" spans="2:7" x14ac:dyDescent="0.25">
      <c r="B1255" s="5"/>
      <c r="C1255" s="5"/>
      <c r="D1255" s="59"/>
      <c r="E1255" s="59"/>
      <c r="F1255" s="59"/>
      <c r="G1255" s="59"/>
    </row>
    <row r="1256" spans="2:7" x14ac:dyDescent="0.25">
      <c r="B1256" s="5"/>
      <c r="C1256" s="5"/>
      <c r="D1256" s="59"/>
      <c r="E1256" s="59"/>
      <c r="F1256" s="59"/>
      <c r="G1256" s="59"/>
    </row>
    <row r="1257" spans="2:7" x14ac:dyDescent="0.25">
      <c r="B1257" s="5"/>
      <c r="C1257" s="5"/>
      <c r="D1257" s="59"/>
      <c r="E1257" s="59"/>
      <c r="F1257" s="59"/>
      <c r="G1257" s="59"/>
    </row>
    <row r="1258" spans="2:7" x14ac:dyDescent="0.25">
      <c r="B1258" s="5"/>
      <c r="C1258" s="5"/>
      <c r="D1258" s="59"/>
      <c r="E1258" s="59"/>
      <c r="F1258" s="59"/>
      <c r="G1258" s="59"/>
    </row>
    <row r="1259" spans="2:7" x14ac:dyDescent="0.25">
      <c r="B1259" s="5"/>
      <c r="C1259" s="5"/>
      <c r="D1259" s="59"/>
      <c r="E1259" s="59"/>
      <c r="F1259" s="59"/>
      <c r="G1259" s="59"/>
    </row>
    <row r="1260" spans="2:7" x14ac:dyDescent="0.25">
      <c r="B1260" s="5"/>
      <c r="C1260" s="5"/>
      <c r="D1260" s="59"/>
      <c r="E1260" s="59"/>
      <c r="F1260" s="59"/>
      <c r="G1260" s="59"/>
    </row>
    <row r="1261" spans="2:7" x14ac:dyDescent="0.25">
      <c r="B1261" s="5"/>
      <c r="C1261" s="5"/>
      <c r="D1261" s="59"/>
      <c r="E1261" s="59"/>
      <c r="F1261" s="59"/>
      <c r="G1261" s="59"/>
    </row>
    <row r="1262" spans="2:7" x14ac:dyDescent="0.25">
      <c r="B1262" s="5"/>
      <c r="C1262" s="5"/>
      <c r="D1262" s="59"/>
      <c r="E1262" s="59"/>
      <c r="F1262" s="59"/>
      <c r="G1262" s="59"/>
    </row>
    <row r="1263" spans="2:7" x14ac:dyDescent="0.25">
      <c r="B1263" s="5"/>
      <c r="C1263" s="5"/>
      <c r="D1263" s="59"/>
      <c r="E1263" s="59"/>
      <c r="F1263" s="59"/>
      <c r="G1263" s="59"/>
    </row>
    <row r="1264" spans="2:7" x14ac:dyDescent="0.25">
      <c r="B1264" s="5"/>
      <c r="C1264" s="5"/>
      <c r="D1264" s="59"/>
      <c r="E1264" s="59"/>
      <c r="F1264" s="59"/>
      <c r="G1264" s="59"/>
    </row>
    <row r="1265" spans="2:7" x14ac:dyDescent="0.25">
      <c r="B1265" s="5"/>
      <c r="C1265" s="5"/>
      <c r="D1265" s="59"/>
      <c r="E1265" s="59"/>
      <c r="F1265" s="59"/>
      <c r="G1265" s="59"/>
    </row>
    <row r="1266" spans="2:7" x14ac:dyDescent="0.25">
      <c r="B1266" s="5"/>
      <c r="C1266" s="5"/>
      <c r="D1266" s="59"/>
      <c r="E1266" s="59"/>
      <c r="F1266" s="59"/>
      <c r="G1266" s="59"/>
    </row>
    <row r="1267" spans="2:7" x14ac:dyDescent="0.25">
      <c r="B1267" s="5"/>
      <c r="C1267" s="5"/>
      <c r="D1267" s="59"/>
      <c r="E1267" s="59"/>
      <c r="F1267" s="59"/>
      <c r="G1267" s="59"/>
    </row>
    <row r="1268" spans="2:7" x14ac:dyDescent="0.25">
      <c r="B1268" s="5"/>
      <c r="C1268" s="5"/>
      <c r="D1268" s="59"/>
      <c r="E1268" s="59"/>
      <c r="F1268" s="59"/>
      <c r="G1268" s="59"/>
    </row>
    <row r="1269" spans="2:7" x14ac:dyDescent="0.25">
      <c r="B1269" s="5"/>
      <c r="C1269" s="5"/>
      <c r="D1269" s="59"/>
      <c r="E1269" s="59"/>
      <c r="F1269" s="59"/>
      <c r="G1269" s="59"/>
    </row>
    <row r="1270" spans="2:7" x14ac:dyDescent="0.25">
      <c r="B1270" s="5"/>
      <c r="C1270" s="5"/>
      <c r="D1270" s="59"/>
      <c r="E1270" s="59"/>
      <c r="F1270" s="59"/>
      <c r="G1270" s="59"/>
    </row>
    <row r="1271" spans="2:7" x14ac:dyDescent="0.25">
      <c r="B1271" s="5"/>
      <c r="C1271" s="5"/>
      <c r="D1271" s="59"/>
      <c r="E1271" s="59"/>
      <c r="F1271" s="59"/>
      <c r="G1271" s="59"/>
    </row>
    <row r="1272" spans="2:7" x14ac:dyDescent="0.25">
      <c r="B1272" s="5"/>
      <c r="C1272" s="5"/>
      <c r="D1272" s="59"/>
      <c r="E1272" s="59"/>
      <c r="F1272" s="59"/>
      <c r="G1272" s="59"/>
    </row>
    <row r="1273" spans="2:7" x14ac:dyDescent="0.25">
      <c r="B1273" s="5"/>
      <c r="C1273" s="5"/>
      <c r="D1273" s="59"/>
      <c r="E1273" s="59"/>
      <c r="F1273" s="59"/>
      <c r="G1273" s="59"/>
    </row>
    <row r="1274" spans="2:7" x14ac:dyDescent="0.25">
      <c r="B1274" s="5"/>
      <c r="C1274" s="5"/>
      <c r="D1274" s="59"/>
      <c r="E1274" s="59"/>
      <c r="F1274" s="59"/>
      <c r="G1274" s="59"/>
    </row>
    <row r="1275" spans="2:7" x14ac:dyDescent="0.25">
      <c r="B1275" s="5"/>
      <c r="C1275" s="5"/>
      <c r="D1275" s="59"/>
      <c r="E1275" s="59"/>
      <c r="F1275" s="59"/>
      <c r="G1275" s="59"/>
    </row>
    <row r="1276" spans="2:7" x14ac:dyDescent="0.25">
      <c r="B1276" s="5"/>
      <c r="C1276" s="5"/>
      <c r="D1276" s="59"/>
      <c r="E1276" s="59"/>
      <c r="F1276" s="59"/>
      <c r="G1276" s="59"/>
    </row>
    <row r="1277" spans="2:7" x14ac:dyDescent="0.25">
      <c r="B1277" s="5"/>
      <c r="C1277" s="5"/>
      <c r="D1277" s="59"/>
      <c r="E1277" s="59"/>
      <c r="F1277" s="59"/>
      <c r="G1277" s="59"/>
    </row>
    <row r="1278" spans="2:7" x14ac:dyDescent="0.25">
      <c r="B1278" s="5"/>
      <c r="C1278" s="5"/>
      <c r="D1278" s="59"/>
      <c r="E1278" s="59"/>
      <c r="F1278" s="59"/>
      <c r="G1278" s="59"/>
    </row>
    <row r="1279" spans="2:7" x14ac:dyDescent="0.25">
      <c r="B1279" s="5"/>
      <c r="C1279" s="5"/>
      <c r="D1279" s="59"/>
      <c r="E1279" s="59"/>
      <c r="F1279" s="59"/>
      <c r="G1279" s="59"/>
    </row>
    <row r="1280" spans="2:7" x14ac:dyDescent="0.25">
      <c r="B1280" s="5"/>
      <c r="C1280" s="5"/>
      <c r="D1280" s="59"/>
      <c r="E1280" s="59"/>
      <c r="F1280" s="59"/>
      <c r="G1280" s="59"/>
    </row>
    <row r="1281" spans="2:7" x14ac:dyDescent="0.25">
      <c r="B1281" s="5"/>
      <c r="C1281" s="5"/>
      <c r="D1281" s="59"/>
      <c r="E1281" s="59"/>
      <c r="F1281" s="59"/>
      <c r="G1281" s="59"/>
    </row>
    <row r="1282" spans="2:7" x14ac:dyDescent="0.25">
      <c r="B1282" s="5"/>
      <c r="C1282" s="5"/>
      <c r="D1282" s="59"/>
      <c r="E1282" s="59"/>
      <c r="F1282" s="59"/>
      <c r="G1282" s="59"/>
    </row>
    <row r="1283" spans="2:7" x14ac:dyDescent="0.25">
      <c r="B1283" s="5"/>
      <c r="C1283" s="5"/>
      <c r="D1283" s="59"/>
      <c r="E1283" s="59"/>
      <c r="F1283" s="59"/>
      <c r="G1283" s="59"/>
    </row>
    <row r="1284" spans="2:7" x14ac:dyDescent="0.25">
      <c r="B1284" s="5"/>
      <c r="C1284" s="5"/>
      <c r="D1284" s="59"/>
      <c r="E1284" s="59"/>
      <c r="F1284" s="59"/>
      <c r="G1284" s="59"/>
    </row>
    <row r="1285" spans="2:7" x14ac:dyDescent="0.25">
      <c r="B1285" s="5"/>
      <c r="C1285" s="5"/>
      <c r="D1285" s="59"/>
      <c r="E1285" s="59"/>
      <c r="F1285" s="59"/>
      <c r="G1285" s="59"/>
    </row>
    <row r="1286" spans="2:7" x14ac:dyDescent="0.25">
      <c r="B1286" s="5"/>
      <c r="C1286" s="5"/>
      <c r="D1286" s="59"/>
      <c r="E1286" s="59"/>
      <c r="F1286" s="59"/>
      <c r="G1286" s="59"/>
    </row>
    <row r="1287" spans="2:7" x14ac:dyDescent="0.25">
      <c r="B1287" s="5"/>
      <c r="C1287" s="5"/>
      <c r="D1287" s="59"/>
      <c r="E1287" s="59"/>
      <c r="F1287" s="59"/>
      <c r="G1287" s="59"/>
    </row>
    <row r="1288" spans="2:7" x14ac:dyDescent="0.25">
      <c r="B1288" s="5"/>
      <c r="C1288" s="5"/>
      <c r="D1288" s="59"/>
      <c r="E1288" s="59"/>
      <c r="F1288" s="59"/>
      <c r="G1288" s="59"/>
    </row>
    <row r="1289" spans="2:7" x14ac:dyDescent="0.25">
      <c r="B1289" s="5"/>
      <c r="C1289" s="5"/>
      <c r="D1289" s="59"/>
      <c r="E1289" s="59"/>
      <c r="F1289" s="59"/>
      <c r="G1289" s="59"/>
    </row>
    <row r="1290" spans="2:7" x14ac:dyDescent="0.25">
      <c r="B1290" s="5"/>
      <c r="C1290" s="5"/>
      <c r="D1290" s="59"/>
      <c r="E1290" s="59"/>
      <c r="F1290" s="59"/>
      <c r="G1290" s="59"/>
    </row>
    <row r="1291" spans="2:7" x14ac:dyDescent="0.25">
      <c r="B1291" s="5"/>
      <c r="C1291" s="5"/>
      <c r="D1291" s="59"/>
      <c r="E1291" s="59"/>
      <c r="F1291" s="59"/>
      <c r="G1291" s="59"/>
    </row>
    <row r="1292" spans="2:7" x14ac:dyDescent="0.25">
      <c r="B1292" s="5"/>
      <c r="C1292" s="5"/>
      <c r="D1292" s="59"/>
      <c r="E1292" s="59"/>
      <c r="F1292" s="59"/>
      <c r="G1292" s="59"/>
    </row>
    <row r="1293" spans="2:7" x14ac:dyDescent="0.25">
      <c r="B1293" s="5"/>
      <c r="C1293" s="5"/>
      <c r="D1293" s="59"/>
      <c r="E1293" s="59"/>
      <c r="F1293" s="59"/>
      <c r="G1293" s="59"/>
    </row>
    <row r="1294" spans="2:7" x14ac:dyDescent="0.25">
      <c r="B1294" s="5"/>
      <c r="C1294" s="5"/>
      <c r="D1294" s="59"/>
      <c r="E1294" s="59"/>
      <c r="F1294" s="59"/>
      <c r="G1294" s="59"/>
    </row>
    <row r="1295" spans="2:7" x14ac:dyDescent="0.25">
      <c r="B1295" s="5"/>
      <c r="C1295" s="5"/>
      <c r="D1295" s="59"/>
      <c r="E1295" s="59"/>
      <c r="F1295" s="59"/>
      <c r="G1295" s="59"/>
    </row>
    <row r="1296" spans="2:7" x14ac:dyDescent="0.25">
      <c r="B1296" s="5"/>
      <c r="C1296" s="5"/>
      <c r="D1296" s="59"/>
      <c r="E1296" s="59"/>
      <c r="F1296" s="59"/>
      <c r="G1296" s="59"/>
    </row>
    <row r="1297" spans="2:7" x14ac:dyDescent="0.25">
      <c r="B1297" s="5"/>
      <c r="C1297" s="5"/>
      <c r="D1297" s="59"/>
      <c r="E1297" s="59"/>
      <c r="F1297" s="59"/>
      <c r="G1297" s="59"/>
    </row>
    <row r="1298" spans="2:7" x14ac:dyDescent="0.25">
      <c r="B1298" s="5"/>
      <c r="C1298" s="5"/>
      <c r="D1298" s="59"/>
      <c r="E1298" s="59"/>
      <c r="F1298" s="59"/>
      <c r="G1298" s="59"/>
    </row>
    <row r="1299" spans="2:7" x14ac:dyDescent="0.25">
      <c r="B1299" s="5"/>
      <c r="C1299" s="5"/>
      <c r="D1299" s="59"/>
      <c r="E1299" s="59"/>
      <c r="F1299" s="59"/>
      <c r="G1299" s="59"/>
    </row>
    <row r="1300" spans="2:7" x14ac:dyDescent="0.25">
      <c r="B1300" s="5"/>
      <c r="C1300" s="5"/>
      <c r="D1300" s="59"/>
      <c r="E1300" s="59"/>
      <c r="F1300" s="59"/>
      <c r="G1300" s="59"/>
    </row>
    <row r="1301" spans="2:7" x14ac:dyDescent="0.25">
      <c r="B1301" s="5"/>
      <c r="C1301" s="5"/>
      <c r="D1301" s="59"/>
      <c r="E1301" s="59"/>
      <c r="F1301" s="59"/>
      <c r="G1301" s="59"/>
    </row>
    <row r="1302" spans="2:7" x14ac:dyDescent="0.25">
      <c r="B1302" s="5"/>
      <c r="C1302" s="5"/>
      <c r="D1302" s="59"/>
      <c r="E1302" s="59"/>
      <c r="F1302" s="59"/>
      <c r="G1302" s="59"/>
    </row>
    <row r="1303" spans="2:7" x14ac:dyDescent="0.25">
      <c r="B1303" s="5"/>
      <c r="C1303" s="5"/>
      <c r="D1303" s="59"/>
      <c r="E1303" s="59"/>
      <c r="F1303" s="59"/>
      <c r="G1303" s="59"/>
    </row>
    <row r="1304" spans="2:7" x14ac:dyDescent="0.25">
      <c r="B1304" s="5"/>
      <c r="C1304" s="5"/>
      <c r="D1304" s="59"/>
      <c r="E1304" s="59"/>
      <c r="F1304" s="59"/>
      <c r="G1304" s="59"/>
    </row>
    <row r="1305" spans="2:7" x14ac:dyDescent="0.25">
      <c r="B1305" s="5"/>
      <c r="C1305" s="5"/>
      <c r="D1305" s="59"/>
      <c r="E1305" s="59"/>
      <c r="F1305" s="59"/>
      <c r="G1305" s="59"/>
    </row>
    <row r="1306" spans="2:7" x14ac:dyDescent="0.25">
      <c r="B1306" s="5"/>
      <c r="C1306" s="5"/>
      <c r="D1306" s="59"/>
      <c r="E1306" s="59"/>
      <c r="F1306" s="59"/>
      <c r="G1306" s="59"/>
    </row>
    <row r="1307" spans="2:7" x14ac:dyDescent="0.25">
      <c r="B1307" s="5"/>
      <c r="C1307" s="5"/>
      <c r="D1307" s="59"/>
      <c r="E1307" s="59"/>
      <c r="F1307" s="59"/>
      <c r="G1307" s="59"/>
    </row>
    <row r="1308" spans="2:7" x14ac:dyDescent="0.25">
      <c r="B1308" s="5"/>
      <c r="C1308" s="5"/>
      <c r="D1308" s="59"/>
      <c r="E1308" s="59"/>
      <c r="F1308" s="59"/>
      <c r="G1308" s="59"/>
    </row>
    <row r="1309" spans="2:7" x14ac:dyDescent="0.25">
      <c r="B1309" s="5"/>
      <c r="C1309" s="5"/>
      <c r="D1309" s="59"/>
      <c r="E1309" s="59"/>
      <c r="F1309" s="59"/>
      <c r="G1309" s="59"/>
    </row>
    <row r="1310" spans="2:7" x14ac:dyDescent="0.25">
      <c r="B1310" s="5"/>
      <c r="C1310" s="5"/>
      <c r="D1310" s="59"/>
      <c r="E1310" s="59"/>
      <c r="F1310" s="59"/>
      <c r="G1310" s="59"/>
    </row>
    <row r="1311" spans="2:7" x14ac:dyDescent="0.25">
      <c r="B1311" s="5"/>
      <c r="C1311" s="5"/>
      <c r="D1311" s="59"/>
      <c r="E1311" s="59"/>
      <c r="F1311" s="59"/>
      <c r="G1311" s="59"/>
    </row>
    <row r="1312" spans="2:7" x14ac:dyDescent="0.25">
      <c r="B1312" s="5"/>
      <c r="C1312" s="5"/>
      <c r="D1312" s="59"/>
      <c r="E1312" s="59"/>
      <c r="F1312" s="59"/>
      <c r="G1312" s="59"/>
    </row>
    <row r="1313" spans="2:7" x14ac:dyDescent="0.25">
      <c r="B1313" s="5"/>
      <c r="C1313" s="5"/>
      <c r="D1313" s="59"/>
      <c r="E1313" s="59"/>
      <c r="F1313" s="59"/>
      <c r="G1313" s="59"/>
    </row>
    <row r="1314" spans="2:7" x14ac:dyDescent="0.25">
      <c r="B1314" s="5"/>
      <c r="C1314" s="5"/>
      <c r="D1314" s="59"/>
      <c r="E1314" s="59"/>
      <c r="F1314" s="59"/>
      <c r="G1314" s="59"/>
    </row>
    <row r="1315" spans="2:7" x14ac:dyDescent="0.25">
      <c r="B1315" s="5"/>
      <c r="C1315" s="5"/>
      <c r="D1315" s="59"/>
      <c r="E1315" s="59"/>
      <c r="F1315" s="59"/>
      <c r="G1315" s="59"/>
    </row>
    <row r="1316" spans="2:7" x14ac:dyDescent="0.25">
      <c r="B1316" s="5"/>
      <c r="C1316" s="5"/>
      <c r="D1316" s="59"/>
      <c r="E1316" s="59"/>
      <c r="F1316" s="59"/>
      <c r="G1316" s="59"/>
    </row>
    <row r="1317" spans="2:7" x14ac:dyDescent="0.25">
      <c r="B1317" s="5"/>
      <c r="C1317" s="5"/>
      <c r="D1317" s="59"/>
      <c r="E1317" s="59"/>
      <c r="F1317" s="59"/>
      <c r="G1317" s="59"/>
    </row>
    <row r="1318" spans="2:7" x14ac:dyDescent="0.25">
      <c r="B1318" s="5"/>
      <c r="C1318" s="5"/>
      <c r="D1318" s="59"/>
      <c r="E1318" s="59"/>
      <c r="F1318" s="59"/>
      <c r="G1318" s="59"/>
    </row>
    <row r="1319" spans="2:7" x14ac:dyDescent="0.25">
      <c r="B1319" s="5"/>
      <c r="C1319" s="5"/>
      <c r="D1319" s="59"/>
      <c r="E1319" s="59"/>
      <c r="F1319" s="59"/>
      <c r="G1319" s="59"/>
    </row>
    <row r="1320" spans="2:7" x14ac:dyDescent="0.25">
      <c r="B1320" s="5"/>
      <c r="C1320" s="5"/>
      <c r="D1320" s="59"/>
      <c r="E1320" s="59"/>
      <c r="F1320" s="59"/>
      <c r="G1320" s="59"/>
    </row>
    <row r="1321" spans="2:7" x14ac:dyDescent="0.25">
      <c r="B1321" s="5"/>
      <c r="C1321" s="5"/>
      <c r="D1321" s="59"/>
      <c r="E1321" s="59"/>
      <c r="F1321" s="59"/>
      <c r="G1321" s="59"/>
    </row>
    <row r="1322" spans="2:7" x14ac:dyDescent="0.25">
      <c r="B1322" s="5"/>
      <c r="C1322" s="5"/>
      <c r="D1322" s="59"/>
      <c r="E1322" s="59"/>
      <c r="F1322" s="59"/>
      <c r="G1322" s="59"/>
    </row>
    <row r="1323" spans="2:7" x14ac:dyDescent="0.25">
      <c r="B1323" s="5"/>
      <c r="C1323" s="5"/>
      <c r="D1323" s="59"/>
      <c r="E1323" s="59"/>
      <c r="F1323" s="59"/>
      <c r="G1323" s="59"/>
    </row>
    <row r="1324" spans="2:7" x14ac:dyDescent="0.25">
      <c r="B1324" s="5"/>
      <c r="C1324" s="5"/>
      <c r="D1324" s="59"/>
      <c r="E1324" s="59"/>
      <c r="F1324" s="59"/>
      <c r="G1324" s="59"/>
    </row>
    <row r="1325" spans="2:7" x14ac:dyDescent="0.25">
      <c r="B1325" s="5"/>
      <c r="C1325" s="5"/>
      <c r="D1325" s="59"/>
      <c r="E1325" s="59"/>
      <c r="F1325" s="59"/>
      <c r="G1325" s="59"/>
    </row>
    <row r="1326" spans="2:7" x14ac:dyDescent="0.25">
      <c r="B1326" s="5"/>
      <c r="C1326" s="5"/>
      <c r="D1326" s="59"/>
      <c r="E1326" s="59"/>
      <c r="F1326" s="59"/>
      <c r="G1326" s="59"/>
    </row>
    <row r="1327" spans="2:7" x14ac:dyDescent="0.25">
      <c r="B1327" s="5"/>
      <c r="C1327" s="5"/>
      <c r="D1327" s="59"/>
      <c r="E1327" s="59"/>
      <c r="F1327" s="59"/>
      <c r="G1327" s="59"/>
    </row>
    <row r="1328" spans="2:7" x14ac:dyDescent="0.25">
      <c r="B1328" s="5"/>
      <c r="C1328" s="5"/>
      <c r="D1328" s="59"/>
      <c r="E1328" s="59"/>
      <c r="F1328" s="59"/>
      <c r="G1328" s="59"/>
    </row>
    <row r="1329" spans="2:7" x14ac:dyDescent="0.25">
      <c r="B1329" s="5"/>
      <c r="C1329" s="5"/>
      <c r="D1329" s="59"/>
      <c r="E1329" s="59"/>
      <c r="F1329" s="59"/>
      <c r="G1329" s="59"/>
    </row>
    <row r="1330" spans="2:7" x14ac:dyDescent="0.25">
      <c r="B1330" s="5"/>
      <c r="C1330" s="5"/>
      <c r="D1330" s="59"/>
      <c r="E1330" s="59"/>
      <c r="F1330" s="59"/>
      <c r="G1330" s="59"/>
    </row>
    <row r="1331" spans="2:7" x14ac:dyDescent="0.25">
      <c r="B1331" s="5"/>
      <c r="C1331" s="5"/>
      <c r="D1331" s="59"/>
      <c r="E1331" s="59"/>
      <c r="F1331" s="59"/>
      <c r="G1331" s="59"/>
    </row>
    <row r="1332" spans="2:7" x14ac:dyDescent="0.25">
      <c r="B1332" s="5"/>
      <c r="C1332" s="5"/>
      <c r="D1332" s="59"/>
      <c r="E1332" s="59"/>
      <c r="F1332" s="59"/>
      <c r="G1332" s="59"/>
    </row>
    <row r="1333" spans="2:7" x14ac:dyDescent="0.25">
      <c r="B1333" s="5"/>
      <c r="C1333" s="5"/>
      <c r="D1333" s="59"/>
      <c r="E1333" s="59"/>
      <c r="F1333" s="59"/>
      <c r="G1333" s="59"/>
    </row>
    <row r="1334" spans="2:7" x14ac:dyDescent="0.25">
      <c r="B1334" s="5"/>
      <c r="C1334" s="5"/>
      <c r="D1334" s="59"/>
      <c r="E1334" s="59"/>
      <c r="F1334" s="59"/>
      <c r="G1334" s="59"/>
    </row>
    <row r="1335" spans="2:7" x14ac:dyDescent="0.25">
      <c r="B1335" s="5"/>
      <c r="C1335" s="5"/>
      <c r="D1335" s="59"/>
      <c r="E1335" s="59"/>
      <c r="F1335" s="59"/>
      <c r="G1335" s="59"/>
    </row>
    <row r="1336" spans="2:7" x14ac:dyDescent="0.25">
      <c r="B1336" s="5"/>
      <c r="C1336" s="5"/>
      <c r="D1336" s="59"/>
      <c r="E1336" s="59"/>
      <c r="F1336" s="59"/>
      <c r="G1336" s="59"/>
    </row>
    <row r="1337" spans="2:7" x14ac:dyDescent="0.25">
      <c r="B1337" s="5"/>
      <c r="C1337" s="5"/>
      <c r="D1337" s="59"/>
      <c r="E1337" s="59"/>
      <c r="F1337" s="59"/>
      <c r="G1337" s="59"/>
    </row>
    <row r="1338" spans="2:7" x14ac:dyDescent="0.25">
      <c r="B1338" s="5"/>
      <c r="C1338" s="5"/>
      <c r="D1338" s="59"/>
      <c r="E1338" s="59"/>
      <c r="F1338" s="59"/>
      <c r="G1338" s="59"/>
    </row>
    <row r="1339" spans="2:7" x14ac:dyDescent="0.25">
      <c r="B1339" s="5"/>
      <c r="C1339" s="5"/>
      <c r="D1339" s="59"/>
      <c r="E1339" s="59"/>
      <c r="F1339" s="59"/>
      <c r="G1339" s="59"/>
    </row>
    <row r="1340" spans="2:7" x14ac:dyDescent="0.25">
      <c r="B1340" s="5"/>
      <c r="C1340" s="5"/>
      <c r="D1340" s="59"/>
      <c r="E1340" s="59"/>
      <c r="F1340" s="59"/>
      <c r="G1340" s="59"/>
    </row>
    <row r="1341" spans="2:7" x14ac:dyDescent="0.25">
      <c r="B1341" s="5"/>
      <c r="C1341" s="5"/>
      <c r="D1341" s="59"/>
      <c r="E1341" s="59"/>
      <c r="F1341" s="59"/>
      <c r="G1341" s="59"/>
    </row>
    <row r="1342" spans="2:7" x14ac:dyDescent="0.25">
      <c r="B1342" s="5"/>
      <c r="C1342" s="5"/>
      <c r="D1342" s="59"/>
      <c r="E1342" s="59"/>
      <c r="F1342" s="59"/>
      <c r="G1342" s="59"/>
    </row>
    <row r="1343" spans="2:7" x14ac:dyDescent="0.25">
      <c r="B1343" s="5"/>
      <c r="C1343" s="5"/>
      <c r="D1343" s="59"/>
      <c r="E1343" s="59"/>
      <c r="F1343" s="59"/>
      <c r="G1343" s="59"/>
    </row>
    <row r="1344" spans="2:7" x14ac:dyDescent="0.25">
      <c r="B1344" s="5"/>
      <c r="C1344" s="5"/>
      <c r="D1344" s="59"/>
      <c r="E1344" s="59"/>
      <c r="F1344" s="59"/>
      <c r="G1344" s="59"/>
    </row>
    <row r="1345" spans="2:7" x14ac:dyDescent="0.25">
      <c r="B1345" s="5"/>
      <c r="C1345" s="5"/>
      <c r="D1345" s="59"/>
      <c r="E1345" s="59"/>
      <c r="F1345" s="59"/>
      <c r="G1345" s="59"/>
    </row>
    <row r="1346" spans="2:7" x14ac:dyDescent="0.25">
      <c r="B1346" s="5"/>
      <c r="C1346" s="5"/>
      <c r="D1346" s="59"/>
      <c r="E1346" s="59"/>
      <c r="F1346" s="59"/>
      <c r="G1346" s="59"/>
    </row>
    <row r="1347" spans="2:7" x14ac:dyDescent="0.25">
      <c r="B1347" s="5"/>
      <c r="C1347" s="5"/>
      <c r="D1347" s="59"/>
      <c r="E1347" s="59"/>
      <c r="F1347" s="59"/>
      <c r="G1347" s="59"/>
    </row>
    <row r="1348" spans="2:7" x14ac:dyDescent="0.25">
      <c r="B1348" s="5"/>
      <c r="C1348" s="5"/>
      <c r="D1348" s="59"/>
      <c r="E1348" s="59"/>
      <c r="F1348" s="59"/>
      <c r="G1348" s="59"/>
    </row>
    <row r="1349" spans="2:7" x14ac:dyDescent="0.25">
      <c r="B1349" s="5"/>
      <c r="C1349" s="5"/>
      <c r="D1349" s="59"/>
      <c r="E1349" s="59"/>
      <c r="F1349" s="59"/>
      <c r="G1349" s="59"/>
    </row>
    <row r="1350" spans="2:7" x14ac:dyDescent="0.25">
      <c r="B1350" s="5"/>
      <c r="C1350" s="5"/>
      <c r="D1350" s="59"/>
      <c r="E1350" s="59"/>
      <c r="F1350" s="59"/>
      <c r="G1350" s="59"/>
    </row>
    <row r="1351" spans="2:7" x14ac:dyDescent="0.25">
      <c r="B1351" s="5"/>
      <c r="C1351" s="5"/>
      <c r="D1351" s="59"/>
      <c r="E1351" s="59"/>
      <c r="F1351" s="59"/>
      <c r="G1351" s="59"/>
    </row>
    <row r="1352" spans="2:7" x14ac:dyDescent="0.25">
      <c r="B1352" s="5"/>
      <c r="C1352" s="5"/>
      <c r="D1352" s="59"/>
      <c r="E1352" s="59"/>
      <c r="F1352" s="59"/>
      <c r="G1352" s="59"/>
    </row>
    <row r="1353" spans="2:7" x14ac:dyDescent="0.25">
      <c r="B1353" s="5"/>
      <c r="C1353" s="5"/>
      <c r="D1353" s="59"/>
      <c r="E1353" s="59"/>
      <c r="F1353" s="59"/>
      <c r="G1353" s="59"/>
    </row>
    <row r="1354" spans="2:7" x14ac:dyDescent="0.25">
      <c r="B1354" s="5"/>
      <c r="C1354" s="5"/>
      <c r="D1354" s="59"/>
      <c r="E1354" s="59"/>
      <c r="F1354" s="59"/>
      <c r="G1354" s="59"/>
    </row>
    <row r="1355" spans="2:7" x14ac:dyDescent="0.25">
      <c r="B1355" s="5"/>
      <c r="C1355" s="5"/>
      <c r="D1355" s="59"/>
      <c r="E1355" s="59"/>
      <c r="F1355" s="59"/>
      <c r="G1355" s="59"/>
    </row>
    <row r="1356" spans="2:7" x14ac:dyDescent="0.25">
      <c r="B1356" s="5"/>
      <c r="C1356" s="5"/>
      <c r="D1356" s="59"/>
      <c r="E1356" s="59"/>
      <c r="F1356" s="59"/>
      <c r="G1356" s="59"/>
    </row>
    <row r="1357" spans="2:7" x14ac:dyDescent="0.25">
      <c r="B1357" s="5"/>
      <c r="C1357" s="5"/>
      <c r="D1357" s="59"/>
      <c r="E1357" s="59"/>
      <c r="F1357" s="59"/>
      <c r="G1357" s="59"/>
    </row>
    <row r="1358" spans="2:7" x14ac:dyDescent="0.25">
      <c r="B1358" s="5"/>
      <c r="C1358" s="5"/>
      <c r="D1358" s="59"/>
      <c r="E1358" s="59"/>
      <c r="F1358" s="59"/>
      <c r="G1358" s="59"/>
    </row>
    <row r="1359" spans="2:7" x14ac:dyDescent="0.25">
      <c r="B1359" s="5"/>
      <c r="C1359" s="5"/>
      <c r="D1359" s="59"/>
      <c r="E1359" s="59"/>
      <c r="F1359" s="59"/>
      <c r="G1359" s="59"/>
    </row>
    <row r="1360" spans="2:7" x14ac:dyDescent="0.25">
      <c r="B1360" s="5"/>
      <c r="C1360" s="5"/>
      <c r="D1360" s="59"/>
      <c r="E1360" s="59"/>
      <c r="F1360" s="59"/>
      <c r="G1360" s="59"/>
    </row>
    <row r="1361" spans="2:7" x14ac:dyDescent="0.25">
      <c r="B1361" s="5"/>
      <c r="C1361" s="5"/>
      <c r="D1361" s="59"/>
      <c r="E1361" s="59"/>
      <c r="F1361" s="59"/>
      <c r="G1361" s="59"/>
    </row>
    <row r="1362" spans="2:7" x14ac:dyDescent="0.25">
      <c r="B1362" s="5"/>
      <c r="C1362" s="5"/>
      <c r="D1362" s="59"/>
      <c r="E1362" s="59"/>
      <c r="F1362" s="59"/>
      <c r="G1362" s="59"/>
    </row>
    <row r="1363" spans="2:7" x14ac:dyDescent="0.25">
      <c r="B1363" s="5"/>
      <c r="C1363" s="5"/>
      <c r="D1363" s="59"/>
      <c r="E1363" s="59"/>
      <c r="F1363" s="59"/>
      <c r="G1363" s="59"/>
    </row>
    <row r="1364" spans="2:7" x14ac:dyDescent="0.25">
      <c r="B1364" s="5"/>
      <c r="C1364" s="5"/>
      <c r="D1364" s="59"/>
      <c r="E1364" s="59"/>
      <c r="F1364" s="59"/>
      <c r="G1364" s="59"/>
    </row>
    <row r="1365" spans="2:7" x14ac:dyDescent="0.25">
      <c r="B1365" s="5"/>
      <c r="C1365" s="5"/>
      <c r="D1365" s="59"/>
      <c r="E1365" s="59"/>
      <c r="F1365" s="59"/>
      <c r="G1365" s="59"/>
    </row>
    <row r="1366" spans="2:7" x14ac:dyDescent="0.25">
      <c r="B1366" s="5"/>
      <c r="C1366" s="5"/>
      <c r="D1366" s="59"/>
      <c r="E1366" s="59"/>
      <c r="F1366" s="59"/>
      <c r="G1366" s="59"/>
    </row>
    <row r="1367" spans="2:7" x14ac:dyDescent="0.25">
      <c r="B1367" s="5"/>
      <c r="C1367" s="5"/>
      <c r="D1367" s="59"/>
      <c r="E1367" s="59"/>
      <c r="F1367" s="59"/>
      <c r="G1367" s="59"/>
    </row>
    <row r="1368" spans="2:7" x14ac:dyDescent="0.25">
      <c r="B1368" s="5"/>
      <c r="C1368" s="5"/>
      <c r="D1368" s="59"/>
      <c r="E1368" s="59"/>
      <c r="F1368" s="59"/>
      <c r="G1368" s="59"/>
    </row>
    <row r="1369" spans="2:7" x14ac:dyDescent="0.25">
      <c r="B1369" s="5"/>
      <c r="C1369" s="5"/>
      <c r="D1369" s="59"/>
      <c r="E1369" s="59"/>
      <c r="F1369" s="59"/>
      <c r="G1369" s="59"/>
    </row>
    <row r="1370" spans="2:7" x14ac:dyDescent="0.25">
      <c r="B1370" s="5"/>
      <c r="C1370" s="5"/>
      <c r="D1370" s="59"/>
      <c r="E1370" s="59"/>
      <c r="F1370" s="59"/>
      <c r="G1370" s="59"/>
    </row>
    <row r="1371" spans="2:7" x14ac:dyDescent="0.25">
      <c r="B1371" s="5"/>
      <c r="C1371" s="5"/>
      <c r="D1371" s="59"/>
      <c r="E1371" s="59"/>
      <c r="F1371" s="59"/>
      <c r="G1371" s="59"/>
    </row>
    <row r="1372" spans="2:7" x14ac:dyDescent="0.25">
      <c r="B1372" s="5"/>
      <c r="C1372" s="5"/>
      <c r="D1372" s="59"/>
      <c r="E1372" s="59"/>
      <c r="F1372" s="59"/>
      <c r="G1372" s="59"/>
    </row>
    <row r="1373" spans="2:7" x14ac:dyDescent="0.25">
      <c r="B1373" s="5"/>
      <c r="C1373" s="5"/>
      <c r="D1373" s="59"/>
      <c r="E1373" s="59"/>
      <c r="F1373" s="59"/>
      <c r="G1373" s="59"/>
    </row>
    <row r="1374" spans="2:7" x14ac:dyDescent="0.25">
      <c r="B1374" s="5"/>
      <c r="C1374" s="5"/>
      <c r="D1374" s="59"/>
      <c r="E1374" s="59"/>
      <c r="F1374" s="59"/>
      <c r="G1374" s="59"/>
    </row>
    <row r="1375" spans="2:7" x14ac:dyDescent="0.25">
      <c r="B1375" s="5"/>
      <c r="C1375" s="5"/>
      <c r="D1375" s="59"/>
      <c r="E1375" s="59"/>
      <c r="F1375" s="59"/>
      <c r="G1375" s="59"/>
    </row>
    <row r="1376" spans="2:7" x14ac:dyDescent="0.25">
      <c r="B1376" s="5"/>
      <c r="C1376" s="5"/>
      <c r="D1376" s="59"/>
      <c r="E1376" s="59"/>
      <c r="F1376" s="59"/>
      <c r="G1376" s="59"/>
    </row>
    <row r="1377" spans="2:7" x14ac:dyDescent="0.25">
      <c r="B1377" s="5"/>
      <c r="C1377" s="5"/>
      <c r="D1377" s="59"/>
      <c r="E1377" s="59"/>
      <c r="F1377" s="59"/>
      <c r="G1377" s="59"/>
    </row>
    <row r="1378" spans="2:7" x14ac:dyDescent="0.25">
      <c r="B1378" s="5"/>
      <c r="C1378" s="5"/>
      <c r="D1378" s="59"/>
      <c r="E1378" s="59"/>
      <c r="F1378" s="59"/>
      <c r="G1378" s="59"/>
    </row>
    <row r="1379" spans="2:7" x14ac:dyDescent="0.25">
      <c r="B1379" s="5"/>
      <c r="C1379" s="5"/>
      <c r="D1379" s="59"/>
      <c r="E1379" s="59"/>
      <c r="F1379" s="59"/>
      <c r="G1379" s="59"/>
    </row>
    <row r="1380" spans="2:7" x14ac:dyDescent="0.25">
      <c r="B1380" s="5"/>
      <c r="C1380" s="5"/>
      <c r="D1380" s="59"/>
      <c r="E1380" s="59"/>
      <c r="F1380" s="59"/>
      <c r="G1380" s="59"/>
    </row>
    <row r="1381" spans="2:7" x14ac:dyDescent="0.25">
      <c r="B1381" s="5"/>
      <c r="C1381" s="5"/>
      <c r="D1381" s="59"/>
      <c r="E1381" s="59"/>
      <c r="F1381" s="59"/>
      <c r="G1381" s="59"/>
    </row>
    <row r="1382" spans="2:7" x14ac:dyDescent="0.25">
      <c r="B1382" s="5"/>
      <c r="C1382" s="5"/>
      <c r="D1382" s="59"/>
      <c r="E1382" s="59"/>
      <c r="F1382" s="59"/>
      <c r="G1382" s="59"/>
    </row>
    <row r="1383" spans="2:7" x14ac:dyDescent="0.25">
      <c r="B1383" s="5"/>
      <c r="C1383" s="5"/>
      <c r="D1383" s="59"/>
      <c r="E1383" s="59"/>
      <c r="F1383" s="59"/>
      <c r="G1383" s="59"/>
    </row>
    <row r="1384" spans="2:7" x14ac:dyDescent="0.25">
      <c r="B1384" s="5"/>
      <c r="C1384" s="5"/>
      <c r="D1384" s="59"/>
      <c r="E1384" s="59"/>
      <c r="F1384" s="59"/>
      <c r="G1384" s="59"/>
    </row>
    <row r="1385" spans="2:7" x14ac:dyDescent="0.25">
      <c r="B1385" s="5"/>
      <c r="C1385" s="5"/>
      <c r="D1385" s="59"/>
      <c r="E1385" s="59"/>
      <c r="F1385" s="59"/>
      <c r="G1385" s="59"/>
    </row>
    <row r="1386" spans="2:7" x14ac:dyDescent="0.25">
      <c r="B1386" s="5"/>
      <c r="C1386" s="5"/>
      <c r="D1386" s="59"/>
      <c r="E1386" s="59"/>
      <c r="F1386" s="59"/>
      <c r="G1386" s="59"/>
    </row>
    <row r="1387" spans="2:7" x14ac:dyDescent="0.25">
      <c r="B1387" s="5"/>
      <c r="C1387" s="5"/>
      <c r="D1387" s="59"/>
      <c r="E1387" s="59"/>
      <c r="F1387" s="59"/>
      <c r="G1387" s="59"/>
    </row>
    <row r="1388" spans="2:7" x14ac:dyDescent="0.25">
      <c r="B1388" s="5"/>
      <c r="C1388" s="5"/>
      <c r="D1388" s="59"/>
      <c r="E1388" s="59"/>
      <c r="F1388" s="59"/>
      <c r="G1388" s="59"/>
    </row>
    <row r="1389" spans="2:7" x14ac:dyDescent="0.25">
      <c r="B1389" s="5"/>
      <c r="C1389" s="5"/>
      <c r="D1389" s="59"/>
      <c r="E1389" s="59"/>
      <c r="F1389" s="59"/>
      <c r="G1389" s="59"/>
    </row>
    <row r="1390" spans="2:7" x14ac:dyDescent="0.25">
      <c r="B1390" s="5"/>
      <c r="C1390" s="5"/>
      <c r="D1390" s="59"/>
      <c r="E1390" s="59"/>
      <c r="F1390" s="59"/>
      <c r="G1390" s="59"/>
    </row>
    <row r="1391" spans="2:7" x14ac:dyDescent="0.25">
      <c r="B1391" s="5"/>
      <c r="C1391" s="5"/>
      <c r="D1391" s="59"/>
      <c r="E1391" s="59"/>
      <c r="F1391" s="59"/>
      <c r="G1391" s="59"/>
    </row>
    <row r="1392" spans="2:7" x14ac:dyDescent="0.25">
      <c r="B1392" s="5"/>
      <c r="C1392" s="5"/>
      <c r="D1392" s="59"/>
      <c r="E1392" s="59"/>
      <c r="F1392" s="59"/>
      <c r="G1392" s="59"/>
    </row>
    <row r="1393" spans="2:7" x14ac:dyDescent="0.25">
      <c r="B1393" s="5"/>
      <c r="C1393" s="5"/>
      <c r="D1393" s="59"/>
      <c r="E1393" s="59"/>
      <c r="F1393" s="59"/>
      <c r="G1393" s="59"/>
    </row>
    <row r="1394" spans="2:7" x14ac:dyDescent="0.25">
      <c r="B1394" s="5"/>
      <c r="C1394" s="5"/>
      <c r="D1394" s="59"/>
      <c r="E1394" s="59"/>
      <c r="F1394" s="59"/>
      <c r="G1394" s="59"/>
    </row>
    <row r="1395" spans="2:7" x14ac:dyDescent="0.25">
      <c r="B1395" s="5"/>
      <c r="C1395" s="5"/>
      <c r="D1395" s="59"/>
      <c r="E1395" s="59"/>
      <c r="F1395" s="59"/>
      <c r="G1395" s="59"/>
    </row>
    <row r="1396" spans="2:7" x14ac:dyDescent="0.25">
      <c r="B1396" s="5"/>
      <c r="C1396" s="5"/>
      <c r="D1396" s="59"/>
      <c r="E1396" s="59"/>
      <c r="F1396" s="59"/>
      <c r="G1396" s="59"/>
    </row>
    <row r="1397" spans="2:7" x14ac:dyDescent="0.25">
      <c r="B1397" s="5"/>
      <c r="C1397" s="5"/>
      <c r="D1397" s="59"/>
      <c r="E1397" s="59"/>
      <c r="F1397" s="59"/>
      <c r="G1397" s="59"/>
    </row>
    <row r="1398" spans="2:7" x14ac:dyDescent="0.25">
      <c r="B1398" s="5"/>
      <c r="C1398" s="5"/>
      <c r="D1398" s="59"/>
      <c r="E1398" s="59"/>
      <c r="F1398" s="59"/>
      <c r="G1398" s="59"/>
    </row>
    <row r="1399" spans="2:7" x14ac:dyDescent="0.25">
      <c r="B1399" s="5"/>
      <c r="C1399" s="5"/>
      <c r="D1399" s="59"/>
      <c r="E1399" s="59"/>
      <c r="F1399" s="59"/>
      <c r="G1399" s="59"/>
    </row>
    <row r="1400" spans="2:7" x14ac:dyDescent="0.25">
      <c r="B1400" s="5"/>
      <c r="C1400" s="5"/>
      <c r="D1400" s="59"/>
      <c r="E1400" s="59"/>
      <c r="F1400" s="59"/>
      <c r="G1400" s="59"/>
    </row>
    <row r="1401" spans="2:7" x14ac:dyDescent="0.25">
      <c r="B1401" s="5"/>
      <c r="C1401" s="5"/>
      <c r="D1401" s="59"/>
      <c r="E1401" s="59"/>
      <c r="F1401" s="59"/>
      <c r="G1401" s="59"/>
    </row>
    <row r="1402" spans="2:7" x14ac:dyDescent="0.25">
      <c r="B1402" s="5"/>
      <c r="C1402" s="5"/>
      <c r="D1402" s="59"/>
      <c r="E1402" s="59"/>
      <c r="F1402" s="59"/>
      <c r="G1402" s="59"/>
    </row>
    <row r="1403" spans="2:7" x14ac:dyDescent="0.25">
      <c r="B1403" s="5"/>
      <c r="C1403" s="5"/>
      <c r="D1403" s="59"/>
      <c r="E1403" s="59"/>
      <c r="F1403" s="59"/>
      <c r="G1403" s="59"/>
    </row>
    <row r="1404" spans="2:7" x14ac:dyDescent="0.25">
      <c r="B1404" s="5"/>
      <c r="C1404" s="5"/>
      <c r="D1404" s="59"/>
      <c r="E1404" s="59"/>
      <c r="F1404" s="59"/>
      <c r="G1404" s="59"/>
    </row>
    <row r="1405" spans="2:7" x14ac:dyDescent="0.25">
      <c r="B1405" s="5"/>
      <c r="C1405" s="5"/>
      <c r="D1405" s="59"/>
      <c r="E1405" s="59"/>
      <c r="F1405" s="59"/>
      <c r="G1405" s="59"/>
    </row>
    <row r="1406" spans="2:7" x14ac:dyDescent="0.25">
      <c r="B1406" s="5"/>
      <c r="C1406" s="5"/>
      <c r="D1406" s="59"/>
      <c r="E1406" s="59"/>
      <c r="F1406" s="59"/>
      <c r="G1406" s="59"/>
    </row>
    <row r="1407" spans="2:7" x14ac:dyDescent="0.25">
      <c r="B1407" s="5"/>
      <c r="C1407" s="5"/>
      <c r="D1407" s="59"/>
      <c r="E1407" s="59"/>
      <c r="F1407" s="59"/>
      <c r="G1407" s="59"/>
    </row>
    <row r="1408" spans="2:7" x14ac:dyDescent="0.25">
      <c r="B1408" s="5"/>
      <c r="C1408" s="5"/>
      <c r="D1408" s="59"/>
      <c r="E1408" s="59"/>
      <c r="F1408" s="59"/>
      <c r="G1408" s="59"/>
    </row>
    <row r="1409" spans="2:7" x14ac:dyDescent="0.25">
      <c r="B1409" s="5"/>
      <c r="C1409" s="5"/>
      <c r="D1409" s="59"/>
      <c r="E1409" s="59"/>
      <c r="F1409" s="59"/>
      <c r="G1409" s="59"/>
    </row>
    <row r="1410" spans="2:7" x14ac:dyDescent="0.25">
      <c r="B1410" s="5"/>
      <c r="C1410" s="5"/>
      <c r="D1410" s="59"/>
      <c r="E1410" s="59"/>
      <c r="F1410" s="59"/>
      <c r="G1410" s="59"/>
    </row>
    <row r="1411" spans="2:7" x14ac:dyDescent="0.25">
      <c r="B1411" s="5"/>
      <c r="C1411" s="5"/>
      <c r="D1411" s="59"/>
      <c r="E1411" s="59"/>
      <c r="F1411" s="59"/>
      <c r="G1411" s="59"/>
    </row>
    <row r="1412" spans="2:7" x14ac:dyDescent="0.25">
      <c r="B1412" s="5"/>
      <c r="C1412" s="5"/>
      <c r="D1412" s="59"/>
      <c r="E1412" s="59"/>
      <c r="F1412" s="59"/>
      <c r="G1412" s="59"/>
    </row>
    <row r="1413" spans="2:7" x14ac:dyDescent="0.25">
      <c r="B1413" s="5"/>
      <c r="C1413" s="5"/>
      <c r="D1413" s="59"/>
      <c r="E1413" s="59"/>
      <c r="F1413" s="59"/>
      <c r="G1413" s="59"/>
    </row>
    <row r="1414" spans="2:7" x14ac:dyDescent="0.25">
      <c r="B1414" s="5"/>
      <c r="C1414" s="5"/>
      <c r="D1414" s="59"/>
      <c r="E1414" s="59"/>
      <c r="F1414" s="59"/>
      <c r="G1414" s="59"/>
    </row>
    <row r="1415" spans="2:7" x14ac:dyDescent="0.25">
      <c r="B1415" s="5"/>
      <c r="C1415" s="5"/>
      <c r="D1415" s="59"/>
      <c r="E1415" s="59"/>
      <c r="F1415" s="59"/>
      <c r="G1415" s="59"/>
    </row>
    <row r="1416" spans="2:7" x14ac:dyDescent="0.25">
      <c r="B1416" s="5"/>
      <c r="C1416" s="5"/>
      <c r="D1416" s="59"/>
      <c r="E1416" s="59"/>
      <c r="F1416" s="59"/>
      <c r="G1416" s="59"/>
    </row>
    <row r="1417" spans="2:7" x14ac:dyDescent="0.25">
      <c r="B1417" s="5"/>
      <c r="C1417" s="5"/>
      <c r="D1417" s="59"/>
      <c r="E1417" s="59"/>
      <c r="F1417" s="59"/>
      <c r="G1417" s="59"/>
    </row>
    <row r="1418" spans="2:7" x14ac:dyDescent="0.25">
      <c r="B1418" s="5"/>
      <c r="C1418" s="5"/>
      <c r="D1418" s="59"/>
      <c r="E1418" s="59"/>
      <c r="F1418" s="59"/>
      <c r="G1418" s="59"/>
    </row>
    <row r="1419" spans="2:7" x14ac:dyDescent="0.25">
      <c r="B1419" s="5"/>
      <c r="C1419" s="5"/>
      <c r="D1419" s="59"/>
      <c r="E1419" s="59"/>
      <c r="F1419" s="59"/>
      <c r="G1419" s="59"/>
    </row>
    <row r="1420" spans="2:7" x14ac:dyDescent="0.25">
      <c r="B1420" s="5"/>
      <c r="C1420" s="5"/>
      <c r="D1420" s="59"/>
      <c r="E1420" s="59"/>
      <c r="F1420" s="59"/>
      <c r="G1420" s="59"/>
    </row>
    <row r="1421" spans="2:7" x14ac:dyDescent="0.25">
      <c r="B1421" s="5"/>
      <c r="C1421" s="5"/>
      <c r="D1421" s="59"/>
      <c r="E1421" s="59"/>
      <c r="F1421" s="59"/>
      <c r="G1421" s="59"/>
    </row>
    <row r="1422" spans="2:7" x14ac:dyDescent="0.25">
      <c r="B1422" s="5"/>
      <c r="C1422" s="5"/>
      <c r="D1422" s="59"/>
      <c r="E1422" s="59"/>
      <c r="F1422" s="59"/>
      <c r="G1422" s="59"/>
    </row>
    <row r="1423" spans="2:7" x14ac:dyDescent="0.25">
      <c r="B1423" s="5"/>
      <c r="C1423" s="5"/>
      <c r="D1423" s="59"/>
      <c r="E1423" s="59"/>
      <c r="F1423" s="59"/>
      <c r="G1423" s="59"/>
    </row>
    <row r="1424" spans="2:7" x14ac:dyDescent="0.25">
      <c r="B1424" s="5"/>
      <c r="C1424" s="5"/>
      <c r="D1424" s="59"/>
      <c r="E1424" s="59"/>
      <c r="F1424" s="59"/>
      <c r="G1424" s="59"/>
    </row>
    <row r="1425" spans="2:7" x14ac:dyDescent="0.25">
      <c r="B1425" s="5"/>
      <c r="C1425" s="5"/>
      <c r="D1425" s="59"/>
      <c r="E1425" s="59"/>
      <c r="F1425" s="59"/>
      <c r="G1425" s="59"/>
    </row>
    <row r="1426" spans="2:7" x14ac:dyDescent="0.25">
      <c r="B1426" s="5"/>
      <c r="C1426" s="5"/>
      <c r="D1426" s="59"/>
      <c r="E1426" s="59"/>
      <c r="F1426" s="59"/>
      <c r="G1426" s="59"/>
    </row>
    <row r="1427" spans="2:7" x14ac:dyDescent="0.25">
      <c r="B1427" s="5"/>
      <c r="C1427" s="5"/>
      <c r="D1427" s="59"/>
      <c r="E1427" s="59"/>
      <c r="F1427" s="59"/>
      <c r="G1427" s="59"/>
    </row>
    <row r="1428" spans="2:7" x14ac:dyDescent="0.25">
      <c r="B1428" s="5"/>
      <c r="C1428" s="5"/>
      <c r="D1428" s="59"/>
      <c r="E1428" s="59"/>
      <c r="F1428" s="59"/>
      <c r="G1428" s="59"/>
    </row>
    <row r="1429" spans="2:7" x14ac:dyDescent="0.25">
      <c r="B1429" s="5"/>
      <c r="C1429" s="5"/>
      <c r="D1429" s="59"/>
      <c r="E1429" s="59"/>
      <c r="F1429" s="59"/>
      <c r="G1429" s="59"/>
    </row>
    <row r="1430" spans="2:7" x14ac:dyDescent="0.25">
      <c r="B1430" s="5"/>
      <c r="C1430" s="5"/>
      <c r="D1430" s="59"/>
      <c r="E1430" s="59"/>
      <c r="F1430" s="59"/>
      <c r="G1430" s="59"/>
    </row>
    <row r="1431" spans="2:7" x14ac:dyDescent="0.25">
      <c r="B1431" s="5"/>
      <c r="C1431" s="5"/>
      <c r="D1431" s="59"/>
      <c r="E1431" s="59"/>
      <c r="F1431" s="59"/>
      <c r="G1431" s="59"/>
    </row>
    <row r="1432" spans="2:7" x14ac:dyDescent="0.25">
      <c r="B1432" s="5"/>
      <c r="C1432" s="5"/>
      <c r="D1432" s="59"/>
      <c r="E1432" s="59"/>
      <c r="F1432" s="59"/>
      <c r="G1432" s="59"/>
    </row>
    <row r="1433" spans="2:7" x14ac:dyDescent="0.25">
      <c r="B1433" s="5"/>
      <c r="C1433" s="5"/>
      <c r="D1433" s="59"/>
      <c r="E1433" s="59"/>
      <c r="F1433" s="59"/>
      <c r="G1433" s="59"/>
    </row>
    <row r="1434" spans="2:7" x14ac:dyDescent="0.25">
      <c r="B1434" s="5"/>
      <c r="C1434" s="5"/>
      <c r="D1434" s="59"/>
      <c r="E1434" s="59"/>
      <c r="F1434" s="59"/>
      <c r="G1434" s="59"/>
    </row>
    <row r="1435" spans="2:7" x14ac:dyDescent="0.25">
      <c r="B1435" s="5"/>
      <c r="C1435" s="5"/>
      <c r="D1435" s="59"/>
      <c r="E1435" s="59"/>
      <c r="F1435" s="59"/>
      <c r="G1435" s="59"/>
    </row>
    <row r="1436" spans="2:7" x14ac:dyDescent="0.25">
      <c r="B1436" s="5"/>
      <c r="C1436" s="5"/>
      <c r="D1436" s="59"/>
      <c r="E1436" s="59"/>
      <c r="F1436" s="59"/>
      <c r="G1436" s="59"/>
    </row>
    <row r="1437" spans="2:7" x14ac:dyDescent="0.25">
      <c r="B1437" s="5"/>
      <c r="C1437" s="5"/>
      <c r="D1437" s="59"/>
      <c r="E1437" s="59"/>
      <c r="F1437" s="59"/>
      <c r="G1437" s="59"/>
    </row>
    <row r="1438" spans="2:7" x14ac:dyDescent="0.25">
      <c r="B1438" s="5"/>
      <c r="C1438" s="5"/>
      <c r="D1438" s="59"/>
      <c r="E1438" s="59"/>
      <c r="F1438" s="59"/>
      <c r="G1438" s="59"/>
    </row>
    <row r="1439" spans="2:7" x14ac:dyDescent="0.25">
      <c r="B1439" s="5"/>
      <c r="C1439" s="5"/>
      <c r="D1439" s="59"/>
      <c r="E1439" s="59"/>
      <c r="F1439" s="59"/>
      <c r="G1439" s="59"/>
    </row>
  </sheetData>
  <sheetProtection selectLockedCells="1"/>
  <mergeCells count="4">
    <mergeCell ref="W3:X3"/>
    <mergeCell ref="M1:N1"/>
    <mergeCell ref="J1:K1"/>
    <mergeCell ref="B1:E1"/>
  </mergeCells>
  <phoneticPr fontId="7" type="noConversion"/>
  <pageMargins left="0.7" right="0.7" top="0.75" bottom="0.75" header="0.3" footer="0.3"/>
  <pageSetup paperSize="9" orientation="portrait" horizontalDpi="0" verticalDpi="0" r:id="rId1"/>
  <tableParts count="4">
    <tablePart r:id="rId2"/>
    <tablePart r:id="rId3"/>
    <tablePart r:id="rId4"/>
    <tablePart r:id="rId5"/>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rgb="FFFF0000"/>
    <pageSetUpPr fitToPage="1"/>
  </sheetPr>
  <dimension ref="B2:AP73"/>
  <sheetViews>
    <sheetView showGridLines="0" zoomScaleNormal="100" workbookViewId="0">
      <pane ySplit="11" topLeftCell="A12" activePane="bottomLeft" state="frozen"/>
      <selection pane="bottomLeft" activeCell="D2" sqref="D2:P5"/>
    </sheetView>
  </sheetViews>
  <sheetFormatPr baseColWidth="10" defaultRowHeight="15" x14ac:dyDescent="0.25"/>
  <cols>
    <col min="1" max="1" width="11.42578125" style="2"/>
    <col min="2" max="2" width="11.42578125" style="2" hidden="1" customWidth="1"/>
    <col min="3" max="3" width="16.85546875" style="2" hidden="1" customWidth="1"/>
    <col min="4" max="34" width="5.7109375" style="2" customWidth="1"/>
    <col min="35" max="39" width="6.7109375" style="2" hidden="1" customWidth="1"/>
    <col min="40" max="16384" width="11.42578125" style="2"/>
  </cols>
  <sheetData>
    <row r="2" spans="2:42" x14ac:dyDescent="0.25">
      <c r="D2" s="112">
        <v>2020</v>
      </c>
      <c r="E2" s="112"/>
      <c r="F2" s="112"/>
      <c r="G2" s="112"/>
      <c r="H2" s="112"/>
      <c r="I2" s="112"/>
      <c r="J2" s="112"/>
      <c r="K2" s="112"/>
      <c r="L2" s="112"/>
      <c r="M2" s="112"/>
      <c r="N2" s="112"/>
      <c r="O2" s="112"/>
      <c r="P2" s="112"/>
      <c r="V2" s="114" t="s">
        <v>31</v>
      </c>
      <c r="W2" s="114"/>
      <c r="X2" s="114"/>
      <c r="Y2" s="114"/>
      <c r="Z2" s="114"/>
      <c r="AA2" s="114"/>
      <c r="AB2" s="114"/>
      <c r="AC2" s="114"/>
      <c r="AD2" s="114"/>
      <c r="AE2" s="114"/>
      <c r="AF2" s="114"/>
      <c r="AG2" s="114"/>
      <c r="AH2" s="114"/>
    </row>
    <row r="3" spans="2:42" x14ac:dyDescent="0.25">
      <c r="B3" s="9">
        <f>D2</f>
        <v>2020</v>
      </c>
      <c r="C3" s="4" t="s">
        <v>33</v>
      </c>
      <c r="D3" s="112"/>
      <c r="E3" s="112"/>
      <c r="F3" s="112"/>
      <c r="G3" s="112"/>
      <c r="H3" s="112"/>
      <c r="I3" s="112"/>
      <c r="J3" s="112"/>
      <c r="K3" s="112"/>
      <c r="L3" s="112"/>
      <c r="M3" s="112"/>
      <c r="N3" s="112"/>
      <c r="O3" s="112"/>
      <c r="P3" s="112"/>
      <c r="V3" s="114"/>
      <c r="W3" s="114"/>
      <c r="X3" s="114"/>
      <c r="Y3" s="114"/>
      <c r="Z3" s="114"/>
      <c r="AA3" s="114"/>
      <c r="AB3" s="114"/>
      <c r="AC3" s="114"/>
      <c r="AD3" s="114"/>
      <c r="AE3" s="114"/>
      <c r="AF3" s="114"/>
      <c r="AG3" s="114"/>
      <c r="AH3" s="114"/>
    </row>
    <row r="4" spans="2:42" x14ac:dyDescent="0.25">
      <c r="B4" s="9">
        <f>VLOOKUP(V2,Tableau5[],3,0)</f>
        <v>2020</v>
      </c>
      <c r="C4" s="4" t="s">
        <v>34</v>
      </c>
      <c r="D4" s="112"/>
      <c r="E4" s="112"/>
      <c r="F4" s="112"/>
      <c r="G4" s="112"/>
      <c r="H4" s="112"/>
      <c r="I4" s="112"/>
      <c r="J4" s="112"/>
      <c r="K4" s="112"/>
      <c r="L4" s="112"/>
      <c r="M4" s="112"/>
      <c r="N4" s="112"/>
      <c r="O4" s="112"/>
      <c r="P4" s="112"/>
      <c r="V4" s="114"/>
      <c r="W4" s="114"/>
      <c r="X4" s="114"/>
      <c r="Y4" s="114"/>
      <c r="Z4" s="114"/>
      <c r="AA4" s="114"/>
      <c r="AB4" s="114"/>
      <c r="AC4" s="114"/>
      <c r="AD4" s="114"/>
      <c r="AE4" s="114"/>
      <c r="AF4" s="114"/>
      <c r="AG4" s="114"/>
      <c r="AH4" s="114"/>
    </row>
    <row r="5" spans="2:42" ht="15.75" thickBot="1" x14ac:dyDescent="0.3">
      <c r="B5" s="10">
        <f>B3-B4</f>
        <v>0</v>
      </c>
      <c r="C5" s="4" t="s">
        <v>35</v>
      </c>
      <c r="D5" s="113"/>
      <c r="E5" s="113"/>
      <c r="F5" s="113"/>
      <c r="G5" s="113"/>
      <c r="H5" s="113"/>
      <c r="I5" s="113"/>
      <c r="J5" s="113"/>
      <c r="K5" s="113"/>
      <c r="L5" s="113"/>
      <c r="M5" s="113"/>
      <c r="N5" s="113"/>
      <c r="O5" s="113"/>
      <c r="P5" s="113"/>
      <c r="V5" s="115"/>
      <c r="W5" s="115"/>
      <c r="X5" s="115"/>
      <c r="Y5" s="115"/>
      <c r="Z5" s="115"/>
      <c r="AA5" s="115"/>
      <c r="AB5" s="115"/>
      <c r="AC5" s="115"/>
      <c r="AD5" s="115"/>
      <c r="AE5" s="115"/>
      <c r="AF5" s="115"/>
      <c r="AG5" s="115"/>
      <c r="AH5" s="115"/>
    </row>
    <row r="6" spans="2:42" x14ac:dyDescent="0.25">
      <c r="D6" s="11" t="s">
        <v>60</v>
      </c>
      <c r="E6" s="11"/>
      <c r="F6" s="11"/>
      <c r="G6" s="11"/>
      <c r="H6" s="11"/>
      <c r="I6" s="12">
        <f>SUM(AI:AI)</f>
        <v>0</v>
      </c>
      <c r="K6" s="68"/>
      <c r="L6" s="69" t="s">
        <v>67</v>
      </c>
      <c r="M6" s="73">
        <f>IF(Entrées!$X$36&lt;0,(VLOOKUP($V$2,Tableau5[],4))+(Entrées!$X$36),(VLOOKUP($V$2,Tableau5[],4))-(Entrées!$X$36))</f>
        <v>20</v>
      </c>
      <c r="N6" s="68"/>
      <c r="P6" s="81" t="s">
        <v>67</v>
      </c>
      <c r="Q6" s="73">
        <f>M6-I6</f>
        <v>20</v>
      </c>
    </row>
    <row r="7" spans="2:42" x14ac:dyDescent="0.25">
      <c r="D7" s="13" t="s">
        <v>59</v>
      </c>
      <c r="E7" s="13"/>
      <c r="F7" s="13"/>
      <c r="G7" s="13"/>
      <c r="H7" s="14"/>
      <c r="I7" s="15">
        <f>SUM(AJ:AJ)</f>
        <v>0</v>
      </c>
      <c r="P7" s="81" t="s">
        <v>80</v>
      </c>
      <c r="Q7" s="83">
        <f>VLOOKUP($V$2,Tableau5[],4)-I7</f>
        <v>20</v>
      </c>
      <c r="AM7" s="3"/>
    </row>
    <row r="8" spans="2:42" x14ac:dyDescent="0.25">
      <c r="D8" s="13" t="s">
        <v>68</v>
      </c>
      <c r="E8" s="13"/>
      <c r="F8" s="13"/>
      <c r="G8" s="13"/>
      <c r="H8" s="14"/>
      <c r="I8" s="17">
        <f>SUM(AK:AK)</f>
        <v>0</v>
      </c>
      <c r="L8" s="69"/>
      <c r="M8" s="88"/>
      <c r="N8" s="93"/>
      <c r="O8" s="81"/>
      <c r="P8" s="81"/>
    </row>
    <row r="9" spans="2:42" s="54" customFormat="1" x14ac:dyDescent="0.25">
      <c r="D9" s="79" t="s">
        <v>76</v>
      </c>
      <c r="E9" s="79"/>
      <c r="F9" s="79"/>
      <c r="G9" s="79"/>
      <c r="H9" s="87"/>
      <c r="I9" s="89">
        <f>Entrées!X42</f>
        <v>0</v>
      </c>
      <c r="L9" s="69" t="s">
        <v>77</v>
      </c>
      <c r="M9" s="90">
        <f>IF(Entrées!$X$40&lt;0,((Entrées!$X$33)+(Entrées!$X$40)),(Entrées!$X$33)-(Entrées!$X$42))</f>
        <v>9</v>
      </c>
      <c r="N9" s="94"/>
      <c r="P9" s="81" t="s">
        <v>79</v>
      </c>
      <c r="Q9" s="92">
        <f>Entrées!$X$33-I9-I8</f>
        <v>9</v>
      </c>
    </row>
    <row r="10" spans="2:42" x14ac:dyDescent="0.25">
      <c r="D10" s="13" t="s">
        <v>69</v>
      </c>
      <c r="E10" s="13"/>
      <c r="F10" s="13"/>
      <c r="G10" s="13"/>
      <c r="H10" s="14"/>
      <c r="I10" s="16">
        <f>SUM(AL:AL)</f>
        <v>0</v>
      </c>
      <c r="O10" s="84"/>
      <c r="P10" s="54"/>
    </row>
    <row r="11" spans="2:42" x14ac:dyDescent="0.25">
      <c r="D11" s="79" t="s">
        <v>73</v>
      </c>
      <c r="E11" s="13"/>
      <c r="F11" s="13"/>
      <c r="G11" s="13"/>
      <c r="H11" s="13"/>
      <c r="I11" s="77">
        <f>SUM(AM:AM)</f>
        <v>0</v>
      </c>
      <c r="L11" s="81" t="s">
        <v>75</v>
      </c>
      <c r="M11" s="82">
        <f>Entrées!$X$33-I11</f>
        <v>9</v>
      </c>
      <c r="P11" s="81" t="s">
        <v>74</v>
      </c>
      <c r="Q11" s="77">
        <f>Entrées!$X$33-I11-I10</f>
        <v>9</v>
      </c>
    </row>
    <row r="12" spans="2:42" x14ac:dyDescent="0.25">
      <c r="D12" s="61"/>
      <c r="E12" s="61"/>
      <c r="F12" s="61"/>
      <c r="G12" s="61"/>
      <c r="H12" s="61"/>
      <c r="I12" s="78"/>
      <c r="J12" s="54"/>
      <c r="K12" s="54"/>
      <c r="L12" s="78"/>
    </row>
    <row r="13" spans="2:42" ht="15.75" thickBot="1" x14ac:dyDescent="0.3"/>
    <row r="14" spans="2:42" ht="77.25" hidden="1" customHeight="1" thickBot="1" x14ac:dyDescent="0.3">
      <c r="B14" s="2" t="s">
        <v>11</v>
      </c>
      <c r="C14" s="3">
        <f>EOMONTH(D15,-1)+1</f>
        <v>43862</v>
      </c>
      <c r="D14" s="18">
        <f>C14</f>
        <v>43862</v>
      </c>
      <c r="E14" s="18">
        <f>IFERROR(IF(D14+1&gt;$C$15,"",D14+1),"")</f>
        <v>43863</v>
      </c>
      <c r="F14" s="18">
        <f t="shared" ref="F14:AH14" si="0">IFERROR(IF(E14+1&gt;$C$15,"",E14+1),"")</f>
        <v>43864</v>
      </c>
      <c r="G14" s="18">
        <f t="shared" si="0"/>
        <v>43865</v>
      </c>
      <c r="H14" s="18">
        <f t="shared" si="0"/>
        <v>43866</v>
      </c>
      <c r="I14" s="18">
        <f t="shared" si="0"/>
        <v>43867</v>
      </c>
      <c r="J14" s="18">
        <f t="shared" si="0"/>
        <v>43868</v>
      </c>
      <c r="K14" s="18">
        <f t="shared" si="0"/>
        <v>43869</v>
      </c>
      <c r="L14" s="18">
        <f t="shared" si="0"/>
        <v>43870</v>
      </c>
      <c r="M14" s="18">
        <f t="shared" si="0"/>
        <v>43871</v>
      </c>
      <c r="N14" s="18">
        <f t="shared" si="0"/>
        <v>43872</v>
      </c>
      <c r="O14" s="18">
        <f t="shared" si="0"/>
        <v>43873</v>
      </c>
      <c r="P14" s="18">
        <f t="shared" si="0"/>
        <v>43874</v>
      </c>
      <c r="Q14" s="18">
        <f t="shared" si="0"/>
        <v>43875</v>
      </c>
      <c r="R14" s="18">
        <f t="shared" si="0"/>
        <v>43876</v>
      </c>
      <c r="S14" s="18">
        <f t="shared" si="0"/>
        <v>43877</v>
      </c>
      <c r="T14" s="18">
        <f t="shared" si="0"/>
        <v>43878</v>
      </c>
      <c r="U14" s="18">
        <f t="shared" si="0"/>
        <v>43879</v>
      </c>
      <c r="V14" s="18">
        <f t="shared" si="0"/>
        <v>43880</v>
      </c>
      <c r="W14" s="18">
        <f t="shared" si="0"/>
        <v>43881</v>
      </c>
      <c r="X14" s="18">
        <f t="shared" si="0"/>
        <v>43882</v>
      </c>
      <c r="Y14" s="18">
        <f t="shared" si="0"/>
        <v>43883</v>
      </c>
      <c r="Z14" s="18">
        <f t="shared" si="0"/>
        <v>43884</v>
      </c>
      <c r="AA14" s="18">
        <f t="shared" si="0"/>
        <v>43885</v>
      </c>
      <c r="AB14" s="18">
        <f t="shared" si="0"/>
        <v>43886</v>
      </c>
      <c r="AC14" s="18">
        <f t="shared" si="0"/>
        <v>43887</v>
      </c>
      <c r="AD14" s="18">
        <f t="shared" si="0"/>
        <v>43888</v>
      </c>
      <c r="AE14" s="18">
        <f t="shared" si="0"/>
        <v>43889</v>
      </c>
      <c r="AF14" s="18">
        <f t="shared" si="0"/>
        <v>43890</v>
      </c>
      <c r="AG14" s="18" t="str">
        <f t="shared" si="0"/>
        <v/>
      </c>
      <c r="AH14" s="18" t="str">
        <f t="shared" si="0"/>
        <v/>
      </c>
      <c r="AI14" s="3"/>
    </row>
    <row r="15" spans="2:42" ht="35.25" customHeight="1" x14ac:dyDescent="0.25">
      <c r="B15" s="2" t="s">
        <v>12</v>
      </c>
      <c r="C15" s="3">
        <f>EOMONTH(C14,0)</f>
        <v>43890</v>
      </c>
      <c r="D15" s="110">
        <f>EDATE(VLOOKUP(V2,Tableau5[],2,0),(B5*12))</f>
        <v>43862</v>
      </c>
      <c r="E15" s="111"/>
      <c r="F15" s="111"/>
      <c r="G15" s="111"/>
      <c r="H15" s="111"/>
      <c r="I15" s="111"/>
      <c r="J15" s="111"/>
      <c r="K15" s="111"/>
      <c r="L15" s="111"/>
      <c r="M15" s="111"/>
      <c r="N15" s="111"/>
      <c r="O15" s="111"/>
      <c r="P15" s="111"/>
      <c r="Q15" s="111"/>
      <c r="R15" s="111"/>
      <c r="S15" s="111"/>
      <c r="T15" s="111"/>
      <c r="U15" s="111"/>
      <c r="V15" s="111"/>
      <c r="W15" s="111"/>
      <c r="X15" s="111"/>
      <c r="Y15" s="111"/>
      <c r="Z15" s="111"/>
      <c r="AA15" s="111"/>
      <c r="AB15" s="111"/>
      <c r="AC15" s="111"/>
      <c r="AD15" s="111"/>
      <c r="AE15" s="111"/>
      <c r="AF15" s="19"/>
      <c r="AG15" s="19"/>
      <c r="AH15" s="20"/>
      <c r="AP15" s="21"/>
    </row>
    <row r="16" spans="2:42" x14ac:dyDescent="0.25">
      <c r="D16" s="22">
        <f>IFERROR(DAY(D14),"")</f>
        <v>1</v>
      </c>
      <c r="E16" s="23">
        <f t="shared" ref="E16:AH16" si="1">IFERROR(DAY(E14),"")</f>
        <v>2</v>
      </c>
      <c r="F16" s="23">
        <f t="shared" si="1"/>
        <v>3</v>
      </c>
      <c r="G16" s="23">
        <f t="shared" si="1"/>
        <v>4</v>
      </c>
      <c r="H16" s="23">
        <f t="shared" si="1"/>
        <v>5</v>
      </c>
      <c r="I16" s="23">
        <f t="shared" si="1"/>
        <v>6</v>
      </c>
      <c r="J16" s="23">
        <f t="shared" si="1"/>
        <v>7</v>
      </c>
      <c r="K16" s="23">
        <f t="shared" si="1"/>
        <v>8</v>
      </c>
      <c r="L16" s="23">
        <f t="shared" si="1"/>
        <v>9</v>
      </c>
      <c r="M16" s="23">
        <f t="shared" si="1"/>
        <v>10</v>
      </c>
      <c r="N16" s="23">
        <f t="shared" si="1"/>
        <v>11</v>
      </c>
      <c r="O16" s="23">
        <f t="shared" si="1"/>
        <v>12</v>
      </c>
      <c r="P16" s="23">
        <f t="shared" si="1"/>
        <v>13</v>
      </c>
      <c r="Q16" s="23">
        <f t="shared" si="1"/>
        <v>14</v>
      </c>
      <c r="R16" s="23">
        <f t="shared" si="1"/>
        <v>15</v>
      </c>
      <c r="S16" s="23">
        <f t="shared" si="1"/>
        <v>16</v>
      </c>
      <c r="T16" s="23">
        <f t="shared" si="1"/>
        <v>17</v>
      </c>
      <c r="U16" s="23">
        <f t="shared" si="1"/>
        <v>18</v>
      </c>
      <c r="V16" s="23">
        <f t="shared" si="1"/>
        <v>19</v>
      </c>
      <c r="W16" s="23">
        <f t="shared" si="1"/>
        <v>20</v>
      </c>
      <c r="X16" s="23">
        <f t="shared" si="1"/>
        <v>21</v>
      </c>
      <c r="Y16" s="23">
        <f t="shared" si="1"/>
        <v>22</v>
      </c>
      <c r="Z16" s="23">
        <f t="shared" si="1"/>
        <v>23</v>
      </c>
      <c r="AA16" s="23">
        <f t="shared" si="1"/>
        <v>24</v>
      </c>
      <c r="AB16" s="23">
        <f t="shared" si="1"/>
        <v>25</v>
      </c>
      <c r="AC16" s="23">
        <f t="shared" si="1"/>
        <v>26</v>
      </c>
      <c r="AD16" s="23">
        <f t="shared" si="1"/>
        <v>27</v>
      </c>
      <c r="AE16" s="23">
        <f t="shared" si="1"/>
        <v>28</v>
      </c>
      <c r="AF16" s="23">
        <f t="shared" si="1"/>
        <v>29</v>
      </c>
      <c r="AG16" s="23" t="str">
        <f t="shared" si="1"/>
        <v/>
      </c>
      <c r="AH16" s="24" t="str">
        <f t="shared" si="1"/>
        <v/>
      </c>
      <c r="AI16" s="4"/>
      <c r="AJ16" s="4"/>
      <c r="AK16" s="4"/>
      <c r="AL16" s="4"/>
    </row>
    <row r="17" spans="2:42" x14ac:dyDescent="0.25">
      <c r="D17" s="25">
        <f>IFERROR(WEEKDAY(D14,1),"")</f>
        <v>7</v>
      </c>
      <c r="E17" s="26">
        <f t="shared" ref="E17:AH17" si="2">IFERROR(WEEKDAY(E14,1),"")</f>
        <v>1</v>
      </c>
      <c r="F17" s="26">
        <f t="shared" si="2"/>
        <v>2</v>
      </c>
      <c r="G17" s="26">
        <f t="shared" si="2"/>
        <v>3</v>
      </c>
      <c r="H17" s="26">
        <f t="shared" si="2"/>
        <v>4</v>
      </c>
      <c r="I17" s="26">
        <f t="shared" si="2"/>
        <v>5</v>
      </c>
      <c r="J17" s="26">
        <f t="shared" si="2"/>
        <v>6</v>
      </c>
      <c r="K17" s="26">
        <f t="shared" si="2"/>
        <v>7</v>
      </c>
      <c r="L17" s="26">
        <f t="shared" si="2"/>
        <v>1</v>
      </c>
      <c r="M17" s="26">
        <f t="shared" si="2"/>
        <v>2</v>
      </c>
      <c r="N17" s="26">
        <f t="shared" si="2"/>
        <v>3</v>
      </c>
      <c r="O17" s="26">
        <f t="shared" si="2"/>
        <v>4</v>
      </c>
      <c r="P17" s="26">
        <f t="shared" si="2"/>
        <v>5</v>
      </c>
      <c r="Q17" s="26">
        <f t="shared" si="2"/>
        <v>6</v>
      </c>
      <c r="R17" s="26">
        <f t="shared" si="2"/>
        <v>7</v>
      </c>
      <c r="S17" s="26">
        <f t="shared" si="2"/>
        <v>1</v>
      </c>
      <c r="T17" s="26">
        <f t="shared" si="2"/>
        <v>2</v>
      </c>
      <c r="U17" s="26">
        <f t="shared" si="2"/>
        <v>3</v>
      </c>
      <c r="V17" s="26">
        <f t="shared" si="2"/>
        <v>4</v>
      </c>
      <c r="W17" s="26">
        <f t="shared" si="2"/>
        <v>5</v>
      </c>
      <c r="X17" s="26">
        <f t="shared" si="2"/>
        <v>6</v>
      </c>
      <c r="Y17" s="26">
        <f t="shared" si="2"/>
        <v>7</v>
      </c>
      <c r="Z17" s="26">
        <f t="shared" si="2"/>
        <v>1</v>
      </c>
      <c r="AA17" s="26">
        <f t="shared" si="2"/>
        <v>2</v>
      </c>
      <c r="AB17" s="26">
        <f t="shared" si="2"/>
        <v>3</v>
      </c>
      <c r="AC17" s="26">
        <f t="shared" si="2"/>
        <v>4</v>
      </c>
      <c r="AD17" s="26">
        <f t="shared" si="2"/>
        <v>5</v>
      </c>
      <c r="AE17" s="26">
        <f t="shared" si="2"/>
        <v>6</v>
      </c>
      <c r="AF17" s="26">
        <f t="shared" si="2"/>
        <v>7</v>
      </c>
      <c r="AG17" s="26" t="str">
        <f t="shared" si="2"/>
        <v/>
      </c>
      <c r="AH17" s="27" t="str">
        <f t="shared" si="2"/>
        <v/>
      </c>
      <c r="AI17" s="4" t="s">
        <v>61</v>
      </c>
      <c r="AJ17" s="4" t="s">
        <v>7</v>
      </c>
      <c r="AK17" s="4" t="s">
        <v>64</v>
      </c>
      <c r="AL17" s="4" t="s">
        <v>8</v>
      </c>
      <c r="AM17" s="80" t="s">
        <v>72</v>
      </c>
    </row>
    <row r="18" spans="2:42" ht="15.75" thickBot="1" x14ac:dyDescent="0.3">
      <c r="D18" s="28" t="str">
        <f t="array" ref="D18">IFERROR(INDEX(Tableau1[],MATCH(1,(Tableau!D14&gt;=Tableau1[Date début])*(Tableau1[Date de Fin]&gt;=Tableau!D14)*(Tableau1[Nom]=Tableau!$V$2),0),5),"")</f>
        <v/>
      </c>
      <c r="E18" s="28" t="str">
        <f t="array" ref="E18">IFERROR(INDEX(Tableau1[],MATCH(1,(Tableau!E14&gt;=Tableau1[Date début])*(Tableau1[Date de Fin]&gt;=Tableau!E14)*(Tableau1[Nom]=Tableau!$V$2),0),5),"")</f>
        <v/>
      </c>
      <c r="F18" s="28" t="str">
        <f t="array" ref="F18">IFERROR(INDEX(Tableau1[],MATCH(1,(Tableau!F14&gt;=Tableau1[Date début])*(Tableau1[Date de Fin]&gt;=Tableau!F14)*(Tableau1[Nom]=Tableau!$V$2),0),5),"")</f>
        <v/>
      </c>
      <c r="G18" s="28" t="str">
        <f t="array" ref="G18">IFERROR(INDEX(Tableau1[],MATCH(1,(Tableau!G14&gt;=Tableau1[Date début])*(Tableau1[Date de Fin]&gt;=Tableau!G14)*(Tableau1[Nom]=Tableau!$V$2),0),5),"")</f>
        <v/>
      </c>
      <c r="H18" s="28" t="str">
        <f t="array" ref="H18">IFERROR(INDEX(Tableau1[],MATCH(1,(Tableau!H14&gt;=Tableau1[Date début])*(Tableau1[Date de Fin]&gt;=Tableau!H14)*(Tableau1[Nom]=Tableau!$V$2),0),5),"")</f>
        <v/>
      </c>
      <c r="I18" s="28" t="str">
        <f t="array" ref="I18">IFERROR(INDEX(Tableau1[],MATCH(1,(Tableau!I14&gt;=Tableau1[Date début])*(Tableau1[Date de Fin]&gt;=Tableau!I14)*(Tableau1[Nom]=Tableau!$V$2),0),5),"")</f>
        <v/>
      </c>
      <c r="J18" s="28" t="str">
        <f t="array" ref="J18">IFERROR(INDEX(Tableau1[],MATCH(1,(Tableau!J14&gt;=Tableau1[Date début])*(Tableau1[Date de Fin]&gt;=Tableau!J14)*(Tableau1[Nom]=Tableau!$V$2),0),5),"")</f>
        <v/>
      </c>
      <c r="K18" s="28" t="str">
        <f t="array" ref="K18">IFERROR(INDEX(Tableau1[],MATCH(1,(Tableau!K14&gt;=Tableau1[Date début])*(Tableau1[Date de Fin]&gt;=Tableau!K14)*(Tableau1[Nom]=Tableau!$V$2),0),5),"")</f>
        <v/>
      </c>
      <c r="L18" s="28" t="str">
        <f t="array" ref="L18">IFERROR(INDEX(Tableau1[],MATCH(1,(Tableau!L14&gt;=Tableau1[Date début])*(Tableau1[Date de Fin]&gt;=Tableau!L14)*(Tableau1[Nom]=Tableau!$V$2),0),5),"")</f>
        <v/>
      </c>
      <c r="M18" s="28" t="str">
        <f t="array" ref="M18">IFERROR(INDEX(Tableau1[],MATCH(1,(Tableau!M14&gt;=Tableau1[Date début])*(Tableau1[Date de Fin]&gt;=Tableau!M14)*(Tableau1[Nom]=Tableau!$V$2),0),5),"")</f>
        <v/>
      </c>
      <c r="N18" s="28" t="str">
        <f t="array" ref="N18">IFERROR(INDEX(Tableau1[],MATCH(1,(Tableau!N14&gt;=Tableau1[Date début])*(Tableau1[Date de Fin]&gt;=Tableau!N14)*(Tableau1[Nom]=Tableau!$V$2),0),5),"")</f>
        <v/>
      </c>
      <c r="O18" s="28" t="str">
        <f t="array" ref="O18">IFERROR(INDEX(Tableau1[],MATCH(1,(Tableau!O14&gt;=Tableau1[Date début])*(Tableau1[Date de Fin]&gt;=Tableau!O14)*(Tableau1[Nom]=Tableau!$V$2),0),5),"")</f>
        <v/>
      </c>
      <c r="P18" s="28" t="str">
        <f t="array" ref="P18">IFERROR(INDEX(Tableau1[],MATCH(1,(Tableau!P14&gt;=Tableau1[Date début])*(Tableau1[Date de Fin]&gt;=Tableau!P14)*(Tableau1[Nom]=Tableau!$V$2),0),5),"")</f>
        <v/>
      </c>
      <c r="Q18" s="28" t="str">
        <f t="array" ref="Q18">IFERROR(INDEX(Tableau1[],MATCH(1,(Tableau!Q14&gt;=Tableau1[Date début])*(Tableau1[Date de Fin]&gt;=Tableau!Q14)*(Tableau1[Nom]=Tableau!$V$2),0),5),"")</f>
        <v/>
      </c>
      <c r="R18" s="28" t="str">
        <f t="array" ref="R18">IFERROR(INDEX(Tableau1[],MATCH(1,(Tableau!R14&gt;=Tableau1[Date début])*(Tableau1[Date de Fin]&gt;=Tableau!R14)*(Tableau1[Nom]=Tableau!$V$2),0),5),"")</f>
        <v/>
      </c>
      <c r="S18" s="28" t="str">
        <f t="array" ref="S18">IFERROR(INDEX(Tableau1[],MATCH(1,(Tableau!S14&gt;=Tableau1[Date début])*(Tableau1[Date de Fin]&gt;=Tableau!S14)*(Tableau1[Nom]=Tableau!$V$2),0),5),"")</f>
        <v/>
      </c>
      <c r="T18" s="28" t="str">
        <f t="array" ref="T18">IFERROR(INDEX(Tableau1[],MATCH(1,(Tableau!T14&gt;=Tableau1[Date début])*(Tableau1[Date de Fin]&gt;=Tableau!T14)*(Tableau1[Nom]=Tableau!$V$2),0),5),"")</f>
        <v/>
      </c>
      <c r="U18" s="28" t="str">
        <f t="array" ref="U18">IFERROR(INDEX(Tableau1[],MATCH(1,(Tableau!U14&gt;=Tableau1[Date début])*(Tableau1[Date de Fin]&gt;=Tableau!U14)*(Tableau1[Nom]=Tableau!$V$2),0),5),"")</f>
        <v/>
      </c>
      <c r="V18" s="28" t="str">
        <f t="array" ref="V18">IFERROR(INDEX(Tableau1[],MATCH(1,(Tableau!V14&gt;=Tableau1[Date début])*(Tableau1[Date de Fin]&gt;=Tableau!V14)*(Tableau1[Nom]=Tableau!$V$2),0),5),"")</f>
        <v/>
      </c>
      <c r="W18" s="28" t="str">
        <f t="array" ref="W18">IFERROR(INDEX(Tableau1[],MATCH(1,(Tableau!W14&gt;=Tableau1[Date début])*(Tableau1[Date de Fin]&gt;=Tableau!W14)*(Tableau1[Nom]=Tableau!$V$2),0),5),"")</f>
        <v/>
      </c>
      <c r="X18" s="28" t="str">
        <f t="array" ref="X18">IFERROR(INDEX(Tableau1[],MATCH(1,(Tableau!X14&gt;=Tableau1[Date début])*(Tableau1[Date de Fin]&gt;=Tableau!X14)*(Tableau1[Nom]=Tableau!$V$2),0),5),"")</f>
        <v/>
      </c>
      <c r="Y18" s="28" t="str">
        <f t="array" ref="Y18">IFERROR(INDEX(Tableau1[],MATCH(1,(Tableau!Y14&gt;=Tableau1[Date début])*(Tableau1[Date de Fin]&gt;=Tableau!Y14)*(Tableau1[Nom]=Tableau!$V$2),0),5),"")</f>
        <v/>
      </c>
      <c r="Z18" s="28" t="str">
        <f t="array" ref="Z18">IFERROR(INDEX(Tableau1[],MATCH(1,(Tableau!Z14&gt;=Tableau1[Date début])*(Tableau1[Date de Fin]&gt;=Tableau!Z14)*(Tableau1[Nom]=Tableau!$V$2),0),5),"")</f>
        <v/>
      </c>
      <c r="AA18" s="28" t="str">
        <f t="array" ref="AA18">IFERROR(INDEX(Tableau1[],MATCH(1,(Tableau!AA14&gt;=Tableau1[Date début])*(Tableau1[Date de Fin]&gt;=Tableau!AA14)*(Tableau1[Nom]=Tableau!$V$2),0),5),"")</f>
        <v/>
      </c>
      <c r="AB18" s="28" t="str">
        <f t="array" ref="AB18">IFERROR(INDEX(Tableau1[],MATCH(1,(Tableau!AB14&gt;=Tableau1[Date début])*(Tableau1[Date de Fin]&gt;=Tableau!AB14)*(Tableau1[Nom]=Tableau!$V$2),0),5),"")</f>
        <v/>
      </c>
      <c r="AC18" s="28" t="str">
        <f t="array" ref="AC18">IFERROR(INDEX(Tableau1[],MATCH(1,(Tableau!AC14&gt;=Tableau1[Date début])*(Tableau1[Date de Fin]&gt;=Tableau!AC14)*(Tableau1[Nom]=Tableau!$V$2),0),5),"")</f>
        <v/>
      </c>
      <c r="AD18" s="28" t="str">
        <f t="array" ref="AD18">IFERROR(INDEX(Tableau1[],MATCH(1,(Tableau!AD14&gt;=Tableau1[Date début])*(Tableau1[Date de Fin]&gt;=Tableau!AD14)*(Tableau1[Nom]=Tableau!$V$2),0),5),"")</f>
        <v/>
      </c>
      <c r="AE18" s="28" t="str">
        <f t="array" ref="AE18">IFERROR(INDEX(Tableau1[],MATCH(1,(Tableau!AE14&gt;=Tableau1[Date début])*(Tableau1[Date de Fin]&gt;=Tableau!AE14)*(Tableau1[Nom]=Tableau!$V$2),0),5),"")</f>
        <v/>
      </c>
      <c r="AF18" s="28" t="str">
        <f t="array" ref="AF18">IFERROR(INDEX(Tableau1[],MATCH(1,(Tableau!AF14&gt;=Tableau1[Date début])*(Tableau1[Date de Fin]&gt;=Tableau!AF14)*(Tableau1[Nom]=Tableau!$V$2),0),5),"")</f>
        <v/>
      </c>
      <c r="AG18" s="28" t="str">
        <f t="array" ref="AG18">IFERROR(INDEX(Tableau1[],MATCH(1,(Tableau!AG14&gt;=Tableau1[Date début])*(Tableau1[Date de Fin]&gt;=Tableau!AG14)*(Tableau1[Nom]=Tableau!$V$2),0),5),"")</f>
        <v/>
      </c>
      <c r="AH18" s="28" t="str">
        <f t="array" ref="AH18">IFERROR(INDEX(Tableau1[],MATCH(1,(Tableau!AH14&gt;=Tableau1[Date début])*(Tableau1[Date de Fin]&gt;=Tableau!AH14)*(Tableau1[Nom]=Tableau!$V$2),0),5),"")</f>
        <v/>
      </c>
      <c r="AI18" s="4">
        <f>COUNTIF($D$18:$AH$18,AI17)</f>
        <v>0</v>
      </c>
      <c r="AJ18" s="4">
        <f t="shared" ref="AJ18:AL18" si="3">COUNTIF($D$18:$AH$18,AJ17)</f>
        <v>0</v>
      </c>
      <c r="AK18" s="4">
        <f t="shared" si="3"/>
        <v>0</v>
      </c>
      <c r="AL18" s="4">
        <f t="shared" si="3"/>
        <v>0</v>
      </c>
      <c r="AM18" s="4">
        <f>COUNTIF($D18:$AH18,AM17)</f>
        <v>0</v>
      </c>
      <c r="AP18" s="29"/>
    </row>
    <row r="19" spans="2:42" ht="66.75" hidden="1" customHeight="1" thickBot="1" x14ac:dyDescent="0.3">
      <c r="B19" s="2" t="s">
        <v>11</v>
      </c>
      <c r="C19" s="3">
        <f>EOMONTH(D20,-1)+1</f>
        <v>43891</v>
      </c>
      <c r="D19" s="18">
        <f>C19</f>
        <v>43891</v>
      </c>
      <c r="E19" s="18">
        <f>IFERROR(IF(D19+1&gt;$C$20,"",D19+1),"")</f>
        <v>43892</v>
      </c>
      <c r="F19" s="18">
        <f t="shared" ref="F19:AH19" si="4">IFERROR(IF(E19+1&gt;$C$20,"",E19+1),"")</f>
        <v>43893</v>
      </c>
      <c r="G19" s="18">
        <f t="shared" si="4"/>
        <v>43894</v>
      </c>
      <c r="H19" s="18">
        <f t="shared" si="4"/>
        <v>43895</v>
      </c>
      <c r="I19" s="18">
        <f t="shared" si="4"/>
        <v>43896</v>
      </c>
      <c r="J19" s="18">
        <f t="shared" si="4"/>
        <v>43897</v>
      </c>
      <c r="K19" s="18">
        <f t="shared" si="4"/>
        <v>43898</v>
      </c>
      <c r="L19" s="18">
        <f t="shared" si="4"/>
        <v>43899</v>
      </c>
      <c r="M19" s="18">
        <f t="shared" si="4"/>
        <v>43900</v>
      </c>
      <c r="N19" s="18">
        <f t="shared" si="4"/>
        <v>43901</v>
      </c>
      <c r="O19" s="18">
        <f t="shared" si="4"/>
        <v>43902</v>
      </c>
      <c r="P19" s="18">
        <f t="shared" si="4"/>
        <v>43903</v>
      </c>
      <c r="Q19" s="18">
        <f t="shared" si="4"/>
        <v>43904</v>
      </c>
      <c r="R19" s="18">
        <f t="shared" si="4"/>
        <v>43905</v>
      </c>
      <c r="S19" s="18">
        <f t="shared" si="4"/>
        <v>43906</v>
      </c>
      <c r="T19" s="18">
        <f t="shared" si="4"/>
        <v>43907</v>
      </c>
      <c r="U19" s="18">
        <f t="shared" si="4"/>
        <v>43908</v>
      </c>
      <c r="V19" s="18">
        <f t="shared" si="4"/>
        <v>43909</v>
      </c>
      <c r="W19" s="18">
        <f t="shared" si="4"/>
        <v>43910</v>
      </c>
      <c r="X19" s="18">
        <f t="shared" si="4"/>
        <v>43911</v>
      </c>
      <c r="Y19" s="18">
        <f t="shared" si="4"/>
        <v>43912</v>
      </c>
      <c r="Z19" s="18">
        <f t="shared" si="4"/>
        <v>43913</v>
      </c>
      <c r="AA19" s="18">
        <f t="shared" si="4"/>
        <v>43914</v>
      </c>
      <c r="AB19" s="18">
        <f t="shared" si="4"/>
        <v>43915</v>
      </c>
      <c r="AC19" s="18">
        <f t="shared" si="4"/>
        <v>43916</v>
      </c>
      <c r="AD19" s="18">
        <f t="shared" si="4"/>
        <v>43917</v>
      </c>
      <c r="AE19" s="18">
        <f t="shared" si="4"/>
        <v>43918</v>
      </c>
      <c r="AF19" s="18">
        <f t="shared" si="4"/>
        <v>43919</v>
      </c>
      <c r="AG19" s="18">
        <f t="shared" si="4"/>
        <v>43920</v>
      </c>
      <c r="AH19" s="18">
        <f t="shared" si="4"/>
        <v>43921</v>
      </c>
      <c r="AI19" s="3"/>
    </row>
    <row r="20" spans="2:42" ht="46.5" x14ac:dyDescent="0.25">
      <c r="B20" s="2" t="s">
        <v>12</v>
      </c>
      <c r="C20" s="3">
        <f>EOMONTH(C19,0)</f>
        <v>43921</v>
      </c>
      <c r="D20" s="110">
        <f>EDATE(D15,1)</f>
        <v>43891</v>
      </c>
      <c r="E20" s="111"/>
      <c r="F20" s="111"/>
      <c r="G20" s="111"/>
      <c r="H20" s="111"/>
      <c r="I20" s="111"/>
      <c r="J20" s="111"/>
      <c r="K20" s="111"/>
      <c r="L20" s="111"/>
      <c r="M20" s="111"/>
      <c r="N20" s="111"/>
      <c r="O20" s="111"/>
      <c r="P20" s="111"/>
      <c r="Q20" s="111"/>
      <c r="R20" s="111"/>
      <c r="S20" s="111"/>
      <c r="T20" s="111"/>
      <c r="U20" s="111"/>
      <c r="V20" s="111"/>
      <c r="W20" s="111"/>
      <c r="X20" s="111"/>
      <c r="Y20" s="111"/>
      <c r="Z20" s="111"/>
      <c r="AA20" s="111"/>
      <c r="AB20" s="111"/>
      <c r="AC20" s="111"/>
      <c r="AD20" s="111"/>
      <c r="AE20" s="111"/>
      <c r="AF20" s="19"/>
      <c r="AG20" s="19"/>
      <c r="AH20" s="20"/>
    </row>
    <row r="21" spans="2:42" x14ac:dyDescent="0.25">
      <c r="D21" s="22">
        <f>IFERROR(DAY(D19),"")</f>
        <v>1</v>
      </c>
      <c r="E21" s="23">
        <f t="shared" ref="E21:AH21" si="5">IFERROR(DAY(E19),"")</f>
        <v>2</v>
      </c>
      <c r="F21" s="23">
        <f t="shared" si="5"/>
        <v>3</v>
      </c>
      <c r="G21" s="23">
        <f t="shared" si="5"/>
        <v>4</v>
      </c>
      <c r="H21" s="23">
        <f t="shared" si="5"/>
        <v>5</v>
      </c>
      <c r="I21" s="23">
        <f t="shared" si="5"/>
        <v>6</v>
      </c>
      <c r="J21" s="23">
        <f t="shared" si="5"/>
        <v>7</v>
      </c>
      <c r="K21" s="23">
        <f t="shared" si="5"/>
        <v>8</v>
      </c>
      <c r="L21" s="23">
        <f t="shared" si="5"/>
        <v>9</v>
      </c>
      <c r="M21" s="23">
        <f t="shared" si="5"/>
        <v>10</v>
      </c>
      <c r="N21" s="23">
        <f t="shared" si="5"/>
        <v>11</v>
      </c>
      <c r="O21" s="23">
        <f t="shared" si="5"/>
        <v>12</v>
      </c>
      <c r="P21" s="23">
        <f t="shared" si="5"/>
        <v>13</v>
      </c>
      <c r="Q21" s="23">
        <f t="shared" si="5"/>
        <v>14</v>
      </c>
      <c r="R21" s="23">
        <f t="shared" si="5"/>
        <v>15</v>
      </c>
      <c r="S21" s="23">
        <f t="shared" si="5"/>
        <v>16</v>
      </c>
      <c r="T21" s="23">
        <f t="shared" si="5"/>
        <v>17</v>
      </c>
      <c r="U21" s="23">
        <f t="shared" si="5"/>
        <v>18</v>
      </c>
      <c r="V21" s="23">
        <f t="shared" si="5"/>
        <v>19</v>
      </c>
      <c r="W21" s="23">
        <f t="shared" si="5"/>
        <v>20</v>
      </c>
      <c r="X21" s="23">
        <f t="shared" si="5"/>
        <v>21</v>
      </c>
      <c r="Y21" s="23">
        <f t="shared" si="5"/>
        <v>22</v>
      </c>
      <c r="Z21" s="23">
        <f t="shared" si="5"/>
        <v>23</v>
      </c>
      <c r="AA21" s="23">
        <f t="shared" si="5"/>
        <v>24</v>
      </c>
      <c r="AB21" s="23">
        <f t="shared" si="5"/>
        <v>25</v>
      </c>
      <c r="AC21" s="23">
        <f t="shared" si="5"/>
        <v>26</v>
      </c>
      <c r="AD21" s="23">
        <f t="shared" si="5"/>
        <v>27</v>
      </c>
      <c r="AE21" s="23">
        <f t="shared" si="5"/>
        <v>28</v>
      </c>
      <c r="AF21" s="23">
        <f t="shared" si="5"/>
        <v>29</v>
      </c>
      <c r="AG21" s="23">
        <f t="shared" si="5"/>
        <v>30</v>
      </c>
      <c r="AH21" s="24">
        <f t="shared" si="5"/>
        <v>31</v>
      </c>
      <c r="AI21" s="4"/>
      <c r="AJ21" s="4"/>
      <c r="AK21" s="4"/>
      <c r="AL21" s="4"/>
    </row>
    <row r="22" spans="2:42" x14ac:dyDescent="0.25">
      <c r="D22" s="25">
        <f>IFERROR(WEEKDAY(D19,1),"")</f>
        <v>1</v>
      </c>
      <c r="E22" s="26">
        <f t="shared" ref="E22:AH22" si="6">IFERROR(WEEKDAY(E19,1),"")</f>
        <v>2</v>
      </c>
      <c r="F22" s="26">
        <f t="shared" si="6"/>
        <v>3</v>
      </c>
      <c r="G22" s="26">
        <f t="shared" si="6"/>
        <v>4</v>
      </c>
      <c r="H22" s="26">
        <f t="shared" si="6"/>
        <v>5</v>
      </c>
      <c r="I22" s="26">
        <f t="shared" si="6"/>
        <v>6</v>
      </c>
      <c r="J22" s="26">
        <f t="shared" si="6"/>
        <v>7</v>
      </c>
      <c r="K22" s="26">
        <f t="shared" si="6"/>
        <v>1</v>
      </c>
      <c r="L22" s="26">
        <f t="shared" si="6"/>
        <v>2</v>
      </c>
      <c r="M22" s="26">
        <f t="shared" si="6"/>
        <v>3</v>
      </c>
      <c r="N22" s="26">
        <f t="shared" si="6"/>
        <v>4</v>
      </c>
      <c r="O22" s="26">
        <f t="shared" si="6"/>
        <v>5</v>
      </c>
      <c r="P22" s="26">
        <f t="shared" si="6"/>
        <v>6</v>
      </c>
      <c r="Q22" s="26">
        <f t="shared" si="6"/>
        <v>7</v>
      </c>
      <c r="R22" s="26">
        <f t="shared" si="6"/>
        <v>1</v>
      </c>
      <c r="S22" s="26">
        <f t="shared" si="6"/>
        <v>2</v>
      </c>
      <c r="T22" s="26">
        <f t="shared" si="6"/>
        <v>3</v>
      </c>
      <c r="U22" s="26">
        <f t="shared" si="6"/>
        <v>4</v>
      </c>
      <c r="V22" s="26">
        <f t="shared" si="6"/>
        <v>5</v>
      </c>
      <c r="W22" s="26">
        <f t="shared" si="6"/>
        <v>6</v>
      </c>
      <c r="X22" s="26">
        <f t="shared" si="6"/>
        <v>7</v>
      </c>
      <c r="Y22" s="26">
        <f t="shared" si="6"/>
        <v>1</v>
      </c>
      <c r="Z22" s="26">
        <f t="shared" si="6"/>
        <v>2</v>
      </c>
      <c r="AA22" s="26">
        <f t="shared" si="6"/>
        <v>3</v>
      </c>
      <c r="AB22" s="26">
        <f t="shared" si="6"/>
        <v>4</v>
      </c>
      <c r="AC22" s="26">
        <f t="shared" si="6"/>
        <v>5</v>
      </c>
      <c r="AD22" s="26">
        <f t="shared" si="6"/>
        <v>6</v>
      </c>
      <c r="AE22" s="26">
        <f t="shared" si="6"/>
        <v>7</v>
      </c>
      <c r="AF22" s="26">
        <f t="shared" si="6"/>
        <v>1</v>
      </c>
      <c r="AG22" s="26">
        <f t="shared" si="6"/>
        <v>2</v>
      </c>
      <c r="AH22" s="27">
        <f t="shared" si="6"/>
        <v>3</v>
      </c>
      <c r="AI22" s="4" t="s">
        <v>61</v>
      </c>
      <c r="AJ22" s="4" t="s">
        <v>7</v>
      </c>
      <c r="AK22" s="4" t="s">
        <v>64</v>
      </c>
      <c r="AL22" s="4" t="s">
        <v>8</v>
      </c>
      <c r="AM22" s="80" t="s">
        <v>72</v>
      </c>
    </row>
    <row r="23" spans="2:42" ht="15.75" thickBot="1" x14ac:dyDescent="0.3">
      <c r="D23" s="28" t="str">
        <f t="array" ref="D23">IFERROR(INDEX(Tableau1[],MATCH(1,(Tableau!D19&gt;=Tableau1[Date début])*(Tableau1[Date de Fin]&gt;=Tableau!D19)*(Tableau1[Nom]=Tableau!$V$2),0),5),"")</f>
        <v/>
      </c>
      <c r="E23" s="28" t="str">
        <f t="array" ref="E23">IFERROR(INDEX(Tableau1[],MATCH(1,(Tableau!E19&gt;=Tableau1[Date début])*(Tableau1[Date de Fin]&gt;=Tableau!E19)*(Tableau1[Nom]=Tableau!$V$2),0),5),"")</f>
        <v/>
      </c>
      <c r="F23" s="28" t="str">
        <f t="array" ref="F23">IFERROR(INDEX(Tableau1[],MATCH(1,(Tableau!F19&gt;=Tableau1[Date début])*(Tableau1[Date de Fin]&gt;=Tableau!F19)*(Tableau1[Nom]=Tableau!$V$2),0),5),"")</f>
        <v/>
      </c>
      <c r="G23" s="28" t="str">
        <f t="array" ref="G23">IFERROR(INDEX(Tableau1[],MATCH(1,(Tableau!G19&gt;=Tableau1[Date début])*(Tableau1[Date de Fin]&gt;=Tableau!G19)*(Tableau1[Nom]=Tableau!$V$2),0),5),"")</f>
        <v/>
      </c>
      <c r="H23" s="28" t="str">
        <f t="array" ref="H23">IFERROR(INDEX(Tableau1[],MATCH(1,(Tableau!H19&gt;=Tableau1[Date début])*(Tableau1[Date de Fin]&gt;=Tableau!H19)*(Tableau1[Nom]=Tableau!$V$2),0),5),"")</f>
        <v/>
      </c>
      <c r="I23" s="28" t="str">
        <f t="array" ref="I23">IFERROR(INDEX(Tableau1[],MATCH(1,(Tableau!I19&gt;=Tableau1[Date début])*(Tableau1[Date de Fin]&gt;=Tableau!I19)*(Tableau1[Nom]=Tableau!$V$2),0),5),"")</f>
        <v/>
      </c>
      <c r="J23" s="28" t="str">
        <f t="array" ref="J23">IFERROR(INDEX(Tableau1[],MATCH(1,(Tableau!J19&gt;=Tableau1[Date début])*(Tableau1[Date de Fin]&gt;=Tableau!J19)*(Tableau1[Nom]=Tableau!$V$2),0),5),"")</f>
        <v/>
      </c>
      <c r="K23" s="28" t="str">
        <f t="array" ref="K23">IFERROR(INDEX(Tableau1[],MATCH(1,(Tableau!K19&gt;=Tableau1[Date début])*(Tableau1[Date de Fin]&gt;=Tableau!K19)*(Tableau1[Nom]=Tableau!$V$2),0),5),"")</f>
        <v/>
      </c>
      <c r="L23" s="28" t="str">
        <f t="array" ref="L23">IFERROR(INDEX(Tableau1[],MATCH(1,(Tableau!L19&gt;=Tableau1[Date début])*(Tableau1[Date de Fin]&gt;=Tableau!L19)*(Tableau1[Nom]=Tableau!$V$2),0),5),"")</f>
        <v/>
      </c>
      <c r="M23" s="28" t="str">
        <f t="array" ref="M23">IFERROR(INDEX(Tableau1[],MATCH(1,(Tableau!M19&gt;=Tableau1[Date début])*(Tableau1[Date de Fin]&gt;=Tableau!M19)*(Tableau1[Nom]=Tableau!$V$2),0),5),"")</f>
        <v/>
      </c>
      <c r="N23" s="28" t="str">
        <f t="array" ref="N23">IFERROR(INDEX(Tableau1[],MATCH(1,(Tableau!N19&gt;=Tableau1[Date début])*(Tableau1[Date de Fin]&gt;=Tableau!N19)*(Tableau1[Nom]=Tableau!$V$2),0),5),"")</f>
        <v/>
      </c>
      <c r="O23" s="28" t="str">
        <f t="array" ref="O23">IFERROR(INDEX(Tableau1[],MATCH(1,(Tableau!O19&gt;=Tableau1[Date début])*(Tableau1[Date de Fin]&gt;=Tableau!O19)*(Tableau1[Nom]=Tableau!$V$2),0),5),"")</f>
        <v/>
      </c>
      <c r="P23" s="28" t="str">
        <f t="array" ref="P23">IFERROR(INDEX(Tableau1[],MATCH(1,(Tableau!P19&gt;=Tableau1[Date début])*(Tableau1[Date de Fin]&gt;=Tableau!P19)*(Tableau1[Nom]=Tableau!$V$2),0),5),"")</f>
        <v/>
      </c>
      <c r="Q23" s="28" t="str">
        <f t="array" ref="Q23">IFERROR(INDEX(Tableau1[],MATCH(1,(Tableau!Q19&gt;=Tableau1[Date début])*(Tableau1[Date de Fin]&gt;=Tableau!Q19)*(Tableau1[Nom]=Tableau!$V$2),0),5),"")</f>
        <v/>
      </c>
      <c r="R23" s="28" t="str">
        <f t="array" ref="R23">IFERROR(INDEX(Tableau1[],MATCH(1,(Tableau!R19&gt;=Tableau1[Date début])*(Tableau1[Date de Fin]&gt;=Tableau!R19)*(Tableau1[Nom]=Tableau!$V$2),0),5),"")</f>
        <v/>
      </c>
      <c r="S23" s="28" t="str">
        <f t="array" ref="S23">IFERROR(INDEX(Tableau1[],MATCH(1,(Tableau!S19&gt;=Tableau1[Date début])*(Tableau1[Date de Fin]&gt;=Tableau!S19)*(Tableau1[Nom]=Tableau!$V$2),0),5),"")</f>
        <v/>
      </c>
      <c r="T23" s="28" t="str">
        <f t="array" ref="T23">IFERROR(INDEX(Tableau1[],MATCH(1,(Tableau!T19&gt;=Tableau1[Date début])*(Tableau1[Date de Fin]&gt;=Tableau!T19)*(Tableau1[Nom]=Tableau!$V$2),0),5),"")</f>
        <v/>
      </c>
      <c r="U23" s="28" t="str">
        <f t="array" ref="U23">IFERROR(INDEX(Tableau1[],MATCH(1,(Tableau!U19&gt;=Tableau1[Date début])*(Tableau1[Date de Fin]&gt;=Tableau!U19)*(Tableau1[Nom]=Tableau!$V$2),0),5),"")</f>
        <v/>
      </c>
      <c r="V23" s="28" t="str">
        <f t="array" ref="V23">IFERROR(INDEX(Tableau1[],MATCH(1,(Tableau!V19&gt;=Tableau1[Date début])*(Tableau1[Date de Fin]&gt;=Tableau!V19)*(Tableau1[Nom]=Tableau!$V$2),0),5),"")</f>
        <v/>
      </c>
      <c r="W23" s="28" t="str">
        <f t="array" ref="W23">IFERROR(INDEX(Tableau1[],MATCH(1,(Tableau!W19&gt;=Tableau1[Date début])*(Tableau1[Date de Fin]&gt;=Tableau!W19)*(Tableau1[Nom]=Tableau!$V$2),0),5),"")</f>
        <v/>
      </c>
      <c r="X23" s="28" t="str">
        <f t="array" ref="X23">IFERROR(INDEX(Tableau1[],MATCH(1,(Tableau!X19&gt;=Tableau1[Date début])*(Tableau1[Date de Fin]&gt;=Tableau!X19)*(Tableau1[Nom]=Tableau!$V$2),0),5),"")</f>
        <v/>
      </c>
      <c r="Y23" s="28" t="str">
        <f t="array" ref="Y23">IFERROR(INDEX(Tableau1[],MATCH(1,(Tableau!Y19&gt;=Tableau1[Date début])*(Tableau1[Date de Fin]&gt;=Tableau!Y19)*(Tableau1[Nom]=Tableau!$V$2),0),5),"")</f>
        <v/>
      </c>
      <c r="Z23" s="28" t="str">
        <f t="array" ref="Z23">IFERROR(INDEX(Tableau1[],MATCH(1,(Tableau!Z19&gt;=Tableau1[Date début])*(Tableau1[Date de Fin]&gt;=Tableau!Z19)*(Tableau1[Nom]=Tableau!$V$2),0),5),"")</f>
        <v/>
      </c>
      <c r="AA23" s="28" t="str">
        <f t="array" ref="AA23">IFERROR(INDEX(Tableau1[],MATCH(1,(Tableau!AA19&gt;=Tableau1[Date début])*(Tableau1[Date de Fin]&gt;=Tableau!AA19)*(Tableau1[Nom]=Tableau!$V$2),0),5),"")</f>
        <v/>
      </c>
      <c r="AB23" s="28" t="str">
        <f t="array" ref="AB23">IFERROR(INDEX(Tableau1[],MATCH(1,(Tableau!AB19&gt;=Tableau1[Date début])*(Tableau1[Date de Fin]&gt;=Tableau!AB19)*(Tableau1[Nom]=Tableau!$V$2),0),5),"")</f>
        <v/>
      </c>
      <c r="AC23" s="28" t="str">
        <f t="array" ref="AC23">IFERROR(INDEX(Tableau1[],MATCH(1,(Tableau!AC19&gt;=Tableau1[Date début])*(Tableau1[Date de Fin]&gt;=Tableau!AC19)*(Tableau1[Nom]=Tableau!$V$2),0),5),"")</f>
        <v/>
      </c>
      <c r="AD23" s="28" t="str">
        <f t="array" ref="AD23">IFERROR(INDEX(Tableau1[],MATCH(1,(Tableau!AD19&gt;=Tableau1[Date début])*(Tableau1[Date de Fin]&gt;=Tableau!AD19)*(Tableau1[Nom]=Tableau!$V$2),0),5),"")</f>
        <v/>
      </c>
      <c r="AE23" s="28" t="str">
        <f t="array" ref="AE23">IFERROR(INDEX(Tableau1[],MATCH(1,(Tableau!AE19&gt;=Tableau1[Date début])*(Tableau1[Date de Fin]&gt;=Tableau!AE19)*(Tableau1[Nom]=Tableau!$V$2),0),5),"")</f>
        <v/>
      </c>
      <c r="AF23" s="28" t="str">
        <f t="array" ref="AF23">IFERROR(INDEX(Tableau1[],MATCH(1,(Tableau!AF19&gt;=Tableau1[Date début])*(Tableau1[Date de Fin]&gt;=Tableau!AF19)*(Tableau1[Nom]=Tableau!$V$2),0),5),"")</f>
        <v/>
      </c>
      <c r="AG23" s="28" t="str">
        <f t="array" ref="AG23">IFERROR(INDEX(Tableau1[],MATCH(1,(Tableau!AG19&gt;=Tableau1[Date début])*(Tableau1[Date de Fin]&gt;=Tableau!AG19)*(Tableau1[Nom]=Tableau!$V$2),0),5),"")</f>
        <v/>
      </c>
      <c r="AH23" s="28" t="str">
        <f t="array" ref="AH23">IFERROR(INDEX(Tableau1[],MATCH(1,(Tableau!AH19&gt;=Tableau1[Date début])*(Tableau1[Date de Fin]&gt;=Tableau!AH19)*(Tableau1[Nom]=Tableau!$V$2),0),5),"")</f>
        <v/>
      </c>
      <c r="AI23" s="4">
        <f>COUNTIF($D$23:$AH$23,AI22)</f>
        <v>0</v>
      </c>
      <c r="AJ23" s="4">
        <f t="shared" ref="AJ23:AL23" si="7">COUNTIF($D$23:$AH$23,AJ22)</f>
        <v>0</v>
      </c>
      <c r="AK23" s="4">
        <f t="shared" si="7"/>
        <v>0</v>
      </c>
      <c r="AL23" s="4">
        <f t="shared" si="7"/>
        <v>0</v>
      </c>
      <c r="AM23" s="4">
        <f>COUNTIF($D23:$AH23,AM22)</f>
        <v>0</v>
      </c>
    </row>
    <row r="24" spans="2:42" ht="63" hidden="1" customHeight="1" thickBot="1" x14ac:dyDescent="0.3">
      <c r="B24" s="2" t="s">
        <v>11</v>
      </c>
      <c r="C24" s="3">
        <f>EOMONTH(D25,-1)+1</f>
        <v>43922</v>
      </c>
      <c r="D24" s="30">
        <f>C24</f>
        <v>43922</v>
      </c>
      <c r="E24" s="30">
        <f>IFERROR(IF(D24+1&gt;$C$25,"",D24+1),"")</f>
        <v>43923</v>
      </c>
      <c r="F24" s="30">
        <f t="shared" ref="F24:AH24" si="8">IFERROR(IF(E24+1&gt;$C$25,"",E24+1),"")</f>
        <v>43924</v>
      </c>
      <c r="G24" s="30">
        <f t="shared" si="8"/>
        <v>43925</v>
      </c>
      <c r="H24" s="30">
        <f t="shared" si="8"/>
        <v>43926</v>
      </c>
      <c r="I24" s="30">
        <f t="shared" si="8"/>
        <v>43927</v>
      </c>
      <c r="J24" s="30">
        <f t="shared" si="8"/>
        <v>43928</v>
      </c>
      <c r="K24" s="30">
        <f t="shared" si="8"/>
        <v>43929</v>
      </c>
      <c r="L24" s="30">
        <f t="shared" si="8"/>
        <v>43930</v>
      </c>
      <c r="M24" s="30">
        <f t="shared" si="8"/>
        <v>43931</v>
      </c>
      <c r="N24" s="30">
        <f t="shared" si="8"/>
        <v>43932</v>
      </c>
      <c r="O24" s="30">
        <f t="shared" si="8"/>
        <v>43933</v>
      </c>
      <c r="P24" s="30">
        <f t="shared" si="8"/>
        <v>43934</v>
      </c>
      <c r="Q24" s="30">
        <f t="shared" si="8"/>
        <v>43935</v>
      </c>
      <c r="R24" s="30">
        <f t="shared" si="8"/>
        <v>43936</v>
      </c>
      <c r="S24" s="30">
        <f t="shared" si="8"/>
        <v>43937</v>
      </c>
      <c r="T24" s="30">
        <f t="shared" si="8"/>
        <v>43938</v>
      </c>
      <c r="U24" s="30">
        <f t="shared" si="8"/>
        <v>43939</v>
      </c>
      <c r="V24" s="30">
        <f t="shared" si="8"/>
        <v>43940</v>
      </c>
      <c r="W24" s="30">
        <f t="shared" si="8"/>
        <v>43941</v>
      </c>
      <c r="X24" s="30">
        <f t="shared" si="8"/>
        <v>43942</v>
      </c>
      <c r="Y24" s="30">
        <f t="shared" si="8"/>
        <v>43943</v>
      </c>
      <c r="Z24" s="30">
        <f t="shared" si="8"/>
        <v>43944</v>
      </c>
      <c r="AA24" s="30">
        <f t="shared" si="8"/>
        <v>43945</v>
      </c>
      <c r="AB24" s="30">
        <f t="shared" si="8"/>
        <v>43946</v>
      </c>
      <c r="AC24" s="30">
        <f t="shared" si="8"/>
        <v>43947</v>
      </c>
      <c r="AD24" s="30">
        <f t="shared" si="8"/>
        <v>43948</v>
      </c>
      <c r="AE24" s="30">
        <f t="shared" si="8"/>
        <v>43949</v>
      </c>
      <c r="AF24" s="30">
        <f t="shared" si="8"/>
        <v>43950</v>
      </c>
      <c r="AG24" s="30">
        <f t="shared" si="8"/>
        <v>43951</v>
      </c>
      <c r="AH24" s="30" t="str">
        <f t="shared" si="8"/>
        <v/>
      </c>
      <c r="AI24" s="3"/>
    </row>
    <row r="25" spans="2:42" ht="46.5" x14ac:dyDescent="0.25">
      <c r="B25" s="2" t="s">
        <v>12</v>
      </c>
      <c r="C25" s="3">
        <f>EOMONTH(C24,0)</f>
        <v>43951</v>
      </c>
      <c r="D25" s="110">
        <f>EDATE(D20,1)</f>
        <v>43922</v>
      </c>
      <c r="E25" s="111"/>
      <c r="F25" s="111"/>
      <c r="G25" s="111"/>
      <c r="H25" s="111"/>
      <c r="I25" s="111"/>
      <c r="J25" s="111"/>
      <c r="K25" s="111"/>
      <c r="L25" s="111"/>
      <c r="M25" s="111"/>
      <c r="N25" s="111"/>
      <c r="O25" s="111"/>
      <c r="P25" s="111"/>
      <c r="Q25" s="111"/>
      <c r="R25" s="111"/>
      <c r="S25" s="111"/>
      <c r="T25" s="111"/>
      <c r="U25" s="111"/>
      <c r="V25" s="111"/>
      <c r="W25" s="111"/>
      <c r="X25" s="111"/>
      <c r="Y25" s="111"/>
      <c r="Z25" s="111"/>
      <c r="AA25" s="111"/>
      <c r="AB25" s="111"/>
      <c r="AC25" s="111"/>
      <c r="AD25" s="111"/>
      <c r="AE25" s="111"/>
      <c r="AF25" s="19"/>
      <c r="AG25" s="19"/>
      <c r="AH25" s="20"/>
    </row>
    <row r="26" spans="2:42" x14ac:dyDescent="0.25">
      <c r="D26" s="22">
        <f>IFERROR(DAY(D24),"")</f>
        <v>1</v>
      </c>
      <c r="E26" s="23">
        <f t="shared" ref="E26:AH26" si="9">IFERROR(DAY(E24),"")</f>
        <v>2</v>
      </c>
      <c r="F26" s="23">
        <f t="shared" si="9"/>
        <v>3</v>
      </c>
      <c r="G26" s="23">
        <f t="shared" si="9"/>
        <v>4</v>
      </c>
      <c r="H26" s="23">
        <f t="shared" si="9"/>
        <v>5</v>
      </c>
      <c r="I26" s="23">
        <f t="shared" si="9"/>
        <v>6</v>
      </c>
      <c r="J26" s="23">
        <f t="shared" si="9"/>
        <v>7</v>
      </c>
      <c r="K26" s="23">
        <f t="shared" si="9"/>
        <v>8</v>
      </c>
      <c r="L26" s="23">
        <f t="shared" si="9"/>
        <v>9</v>
      </c>
      <c r="M26" s="23">
        <f t="shared" si="9"/>
        <v>10</v>
      </c>
      <c r="N26" s="23">
        <f t="shared" si="9"/>
        <v>11</v>
      </c>
      <c r="O26" s="23">
        <f t="shared" si="9"/>
        <v>12</v>
      </c>
      <c r="P26" s="23">
        <f t="shared" si="9"/>
        <v>13</v>
      </c>
      <c r="Q26" s="23">
        <f t="shared" si="9"/>
        <v>14</v>
      </c>
      <c r="R26" s="23">
        <f t="shared" si="9"/>
        <v>15</v>
      </c>
      <c r="S26" s="23">
        <f t="shared" si="9"/>
        <v>16</v>
      </c>
      <c r="T26" s="23">
        <f t="shared" si="9"/>
        <v>17</v>
      </c>
      <c r="U26" s="23">
        <f t="shared" si="9"/>
        <v>18</v>
      </c>
      <c r="V26" s="23">
        <f t="shared" si="9"/>
        <v>19</v>
      </c>
      <c r="W26" s="23">
        <f t="shared" si="9"/>
        <v>20</v>
      </c>
      <c r="X26" s="23">
        <f t="shared" si="9"/>
        <v>21</v>
      </c>
      <c r="Y26" s="23">
        <f t="shared" si="9"/>
        <v>22</v>
      </c>
      <c r="Z26" s="23">
        <f t="shared" si="9"/>
        <v>23</v>
      </c>
      <c r="AA26" s="23">
        <f t="shared" si="9"/>
        <v>24</v>
      </c>
      <c r="AB26" s="23">
        <f t="shared" si="9"/>
        <v>25</v>
      </c>
      <c r="AC26" s="23">
        <f t="shared" si="9"/>
        <v>26</v>
      </c>
      <c r="AD26" s="23">
        <f t="shared" si="9"/>
        <v>27</v>
      </c>
      <c r="AE26" s="23">
        <f t="shared" si="9"/>
        <v>28</v>
      </c>
      <c r="AF26" s="23">
        <f t="shared" si="9"/>
        <v>29</v>
      </c>
      <c r="AG26" s="23">
        <f t="shared" si="9"/>
        <v>30</v>
      </c>
      <c r="AH26" s="24" t="str">
        <f t="shared" si="9"/>
        <v/>
      </c>
      <c r="AI26" s="4"/>
      <c r="AJ26" s="4"/>
      <c r="AK26" s="4"/>
      <c r="AL26" s="4"/>
    </row>
    <row r="27" spans="2:42" x14ac:dyDescent="0.25">
      <c r="D27" s="25">
        <f>IFERROR(WEEKDAY(D24,1),"")</f>
        <v>4</v>
      </c>
      <c r="E27" s="26">
        <f t="shared" ref="E27:AH27" si="10">IFERROR(WEEKDAY(E24,1),"")</f>
        <v>5</v>
      </c>
      <c r="F27" s="26">
        <f t="shared" si="10"/>
        <v>6</v>
      </c>
      <c r="G27" s="26">
        <f t="shared" si="10"/>
        <v>7</v>
      </c>
      <c r="H27" s="26">
        <f t="shared" si="10"/>
        <v>1</v>
      </c>
      <c r="I27" s="26">
        <f t="shared" si="10"/>
        <v>2</v>
      </c>
      <c r="J27" s="26">
        <f t="shared" si="10"/>
        <v>3</v>
      </c>
      <c r="K27" s="26">
        <f t="shared" si="10"/>
        <v>4</v>
      </c>
      <c r="L27" s="26">
        <f t="shared" si="10"/>
        <v>5</v>
      </c>
      <c r="M27" s="26">
        <f t="shared" si="10"/>
        <v>6</v>
      </c>
      <c r="N27" s="26">
        <f t="shared" si="10"/>
        <v>7</v>
      </c>
      <c r="O27" s="26">
        <f t="shared" si="10"/>
        <v>1</v>
      </c>
      <c r="P27" s="26">
        <f t="shared" si="10"/>
        <v>2</v>
      </c>
      <c r="Q27" s="26">
        <f t="shared" si="10"/>
        <v>3</v>
      </c>
      <c r="R27" s="26">
        <f t="shared" si="10"/>
        <v>4</v>
      </c>
      <c r="S27" s="26">
        <f t="shared" si="10"/>
        <v>5</v>
      </c>
      <c r="T27" s="26">
        <f t="shared" si="10"/>
        <v>6</v>
      </c>
      <c r="U27" s="26">
        <f t="shared" si="10"/>
        <v>7</v>
      </c>
      <c r="V27" s="26">
        <f t="shared" si="10"/>
        <v>1</v>
      </c>
      <c r="W27" s="26">
        <f t="shared" si="10"/>
        <v>2</v>
      </c>
      <c r="X27" s="26">
        <f t="shared" si="10"/>
        <v>3</v>
      </c>
      <c r="Y27" s="26">
        <f t="shared" si="10"/>
        <v>4</v>
      </c>
      <c r="Z27" s="26">
        <f t="shared" si="10"/>
        <v>5</v>
      </c>
      <c r="AA27" s="26">
        <f t="shared" si="10"/>
        <v>6</v>
      </c>
      <c r="AB27" s="26">
        <f t="shared" si="10"/>
        <v>7</v>
      </c>
      <c r="AC27" s="26">
        <f t="shared" si="10"/>
        <v>1</v>
      </c>
      <c r="AD27" s="26">
        <f t="shared" si="10"/>
        <v>2</v>
      </c>
      <c r="AE27" s="26">
        <f t="shared" si="10"/>
        <v>3</v>
      </c>
      <c r="AF27" s="26">
        <f t="shared" si="10"/>
        <v>4</v>
      </c>
      <c r="AG27" s="26">
        <f t="shared" si="10"/>
        <v>5</v>
      </c>
      <c r="AH27" s="27" t="str">
        <f t="shared" si="10"/>
        <v/>
      </c>
      <c r="AI27" s="4" t="s">
        <v>61</v>
      </c>
      <c r="AJ27" s="4" t="s">
        <v>7</v>
      </c>
      <c r="AK27" s="4" t="s">
        <v>64</v>
      </c>
      <c r="AL27" s="4" t="s">
        <v>8</v>
      </c>
      <c r="AM27" s="80" t="s">
        <v>72</v>
      </c>
    </row>
    <row r="28" spans="2:42" ht="15.75" thickBot="1" x14ac:dyDescent="0.3">
      <c r="D28" s="28" t="str">
        <f t="array" ref="D28">IFERROR(INDEX(Tableau1[],MATCH(1,(Tableau!D24&gt;=Tableau1[Date début])*(Tableau1[Date de Fin]&gt;=Tableau!D24)*(Tableau1[Nom]=Tableau!$V$2),0),5),"")</f>
        <v/>
      </c>
      <c r="E28" s="28" t="str">
        <f t="array" ref="E28">IFERROR(INDEX(Tableau1[],MATCH(1,(Tableau!E24&gt;=Tableau1[Date début])*(Tableau1[Date de Fin]&gt;=Tableau!E24)*(Tableau1[Nom]=Tableau!$V$2),0),5),"")</f>
        <v/>
      </c>
      <c r="F28" s="28" t="str">
        <f t="array" ref="F28">IFERROR(INDEX(Tableau1[],MATCH(1,(Tableau!F24&gt;=Tableau1[Date début])*(Tableau1[Date de Fin]&gt;=Tableau!F24)*(Tableau1[Nom]=Tableau!$V$2),0),5),"")</f>
        <v/>
      </c>
      <c r="G28" s="28" t="str">
        <f t="array" ref="G28">IFERROR(INDEX(Tableau1[],MATCH(1,(Tableau!G24&gt;=Tableau1[Date début])*(Tableau1[Date de Fin]&gt;=Tableau!G24)*(Tableau1[Nom]=Tableau!$V$2),0),5),"")</f>
        <v/>
      </c>
      <c r="H28" s="28" t="str">
        <f t="array" ref="H28">IFERROR(INDEX(Tableau1[],MATCH(1,(Tableau!H24&gt;=Tableau1[Date début])*(Tableau1[Date de Fin]&gt;=Tableau!H24)*(Tableau1[Nom]=Tableau!$V$2),0),5),"")</f>
        <v/>
      </c>
      <c r="I28" s="28" t="str">
        <f t="array" ref="I28">IFERROR(INDEX(Tableau1[],MATCH(1,(Tableau!I24&gt;=Tableau1[Date début])*(Tableau1[Date de Fin]&gt;=Tableau!I24)*(Tableau1[Nom]=Tableau!$V$2),0),5),"")</f>
        <v/>
      </c>
      <c r="J28" s="28" t="str">
        <f t="array" ref="J28">IFERROR(INDEX(Tableau1[],MATCH(1,(Tableau!J24&gt;=Tableau1[Date début])*(Tableau1[Date de Fin]&gt;=Tableau!J24)*(Tableau1[Nom]=Tableau!$V$2),0),5),"")</f>
        <v/>
      </c>
      <c r="K28" s="28" t="str">
        <f t="array" ref="K28">IFERROR(INDEX(Tableau1[],MATCH(1,(Tableau!K24&gt;=Tableau1[Date début])*(Tableau1[Date de Fin]&gt;=Tableau!K24)*(Tableau1[Nom]=Tableau!$V$2),0),5),"")</f>
        <v/>
      </c>
      <c r="L28" s="28" t="str">
        <f t="array" ref="L28">IFERROR(INDEX(Tableau1[],MATCH(1,(Tableau!L24&gt;=Tableau1[Date début])*(Tableau1[Date de Fin]&gt;=Tableau!L24)*(Tableau1[Nom]=Tableau!$V$2),0),5),"")</f>
        <v/>
      </c>
      <c r="M28" s="28" t="str">
        <f t="array" ref="M28">IFERROR(INDEX(Tableau1[],MATCH(1,(Tableau!M24&gt;=Tableau1[Date début])*(Tableau1[Date de Fin]&gt;=Tableau!M24)*(Tableau1[Nom]=Tableau!$V$2),0),5),"")</f>
        <v/>
      </c>
      <c r="N28" s="28" t="str">
        <f t="array" ref="N28">IFERROR(INDEX(Tableau1[],MATCH(1,(Tableau!N24&gt;=Tableau1[Date début])*(Tableau1[Date de Fin]&gt;=Tableau!N24)*(Tableau1[Nom]=Tableau!$V$2),0),5),"")</f>
        <v/>
      </c>
      <c r="O28" s="28" t="str">
        <f t="array" ref="O28">IFERROR(INDEX(Tableau1[],MATCH(1,(Tableau!O24&gt;=Tableau1[Date début])*(Tableau1[Date de Fin]&gt;=Tableau!O24)*(Tableau1[Nom]=Tableau!$V$2),0),5),"")</f>
        <v/>
      </c>
      <c r="P28" s="28" t="str">
        <f t="array" ref="P28">IFERROR(INDEX(Tableau1[],MATCH(1,(Tableau!P24&gt;=Tableau1[Date début])*(Tableau1[Date de Fin]&gt;=Tableau!P24)*(Tableau1[Nom]=Tableau!$V$2),0),5),"")</f>
        <v/>
      </c>
      <c r="Q28" s="28" t="str">
        <f t="array" ref="Q28">IFERROR(INDEX(Tableau1[],MATCH(1,(Tableau!Q24&gt;=Tableau1[Date début])*(Tableau1[Date de Fin]&gt;=Tableau!Q24)*(Tableau1[Nom]=Tableau!$V$2),0),5),"")</f>
        <v/>
      </c>
      <c r="R28" s="28" t="str">
        <f t="array" ref="R28">IFERROR(INDEX(Tableau1[],MATCH(1,(Tableau!R24&gt;=Tableau1[Date début])*(Tableau1[Date de Fin]&gt;=Tableau!R24)*(Tableau1[Nom]=Tableau!$V$2),0),5),"")</f>
        <v/>
      </c>
      <c r="S28" s="28" t="str">
        <f t="array" ref="S28">IFERROR(INDEX(Tableau1[],MATCH(1,(Tableau!S24&gt;=Tableau1[Date début])*(Tableau1[Date de Fin]&gt;=Tableau!S24)*(Tableau1[Nom]=Tableau!$V$2),0),5),"")</f>
        <v/>
      </c>
      <c r="T28" s="28" t="str">
        <f t="array" ref="T28">IFERROR(INDEX(Tableau1[],MATCH(1,(Tableau!T24&gt;=Tableau1[Date début])*(Tableau1[Date de Fin]&gt;=Tableau!T24)*(Tableau1[Nom]=Tableau!$V$2),0),5),"")</f>
        <v/>
      </c>
      <c r="U28" s="28" t="str">
        <f t="array" ref="U28">IFERROR(INDEX(Tableau1[],MATCH(1,(Tableau!U24&gt;=Tableau1[Date début])*(Tableau1[Date de Fin]&gt;=Tableau!U24)*(Tableau1[Nom]=Tableau!$V$2),0),5),"")</f>
        <v/>
      </c>
      <c r="V28" s="28" t="str">
        <f t="array" ref="V28">IFERROR(INDEX(Tableau1[],MATCH(1,(Tableau!V24&gt;=Tableau1[Date début])*(Tableau1[Date de Fin]&gt;=Tableau!V24)*(Tableau1[Nom]=Tableau!$V$2),0),5),"")</f>
        <v/>
      </c>
      <c r="W28" s="28" t="str">
        <f t="array" ref="W28">IFERROR(INDEX(Tableau1[],MATCH(1,(Tableau!W24&gt;=Tableau1[Date début])*(Tableau1[Date de Fin]&gt;=Tableau!W24)*(Tableau1[Nom]=Tableau!$V$2),0),5),"")</f>
        <v/>
      </c>
      <c r="X28" s="28" t="str">
        <f t="array" ref="X28">IFERROR(INDEX(Tableau1[],MATCH(1,(Tableau!X24&gt;=Tableau1[Date début])*(Tableau1[Date de Fin]&gt;=Tableau!X24)*(Tableau1[Nom]=Tableau!$V$2),0),5),"")</f>
        <v/>
      </c>
      <c r="Y28" s="28" t="str">
        <f t="array" ref="Y28">IFERROR(INDEX(Tableau1[],MATCH(1,(Tableau!Y24&gt;=Tableau1[Date début])*(Tableau1[Date de Fin]&gt;=Tableau!Y24)*(Tableau1[Nom]=Tableau!$V$2),0),5),"")</f>
        <v/>
      </c>
      <c r="Z28" s="28" t="str">
        <f t="array" ref="Z28">IFERROR(INDEX(Tableau1[],MATCH(1,(Tableau!Z24&gt;=Tableau1[Date début])*(Tableau1[Date de Fin]&gt;=Tableau!Z24)*(Tableau1[Nom]=Tableau!$V$2),0),5),"")</f>
        <v/>
      </c>
      <c r="AA28" s="28" t="str">
        <f t="array" ref="AA28">IFERROR(INDEX(Tableau1[],MATCH(1,(Tableau!AA24&gt;=Tableau1[Date début])*(Tableau1[Date de Fin]&gt;=Tableau!AA24)*(Tableau1[Nom]=Tableau!$V$2),0),5),"")</f>
        <v/>
      </c>
      <c r="AB28" s="28" t="str">
        <f t="array" ref="AB28">IFERROR(INDEX(Tableau1[],MATCH(1,(Tableau!AB24&gt;=Tableau1[Date début])*(Tableau1[Date de Fin]&gt;=Tableau!AB24)*(Tableau1[Nom]=Tableau!$V$2),0),5),"")</f>
        <v/>
      </c>
      <c r="AC28" s="28" t="str">
        <f t="array" ref="AC28">IFERROR(INDEX(Tableau1[],MATCH(1,(Tableau!AC24&gt;=Tableau1[Date début])*(Tableau1[Date de Fin]&gt;=Tableau!AC24)*(Tableau1[Nom]=Tableau!$V$2),0),5),"")</f>
        <v/>
      </c>
      <c r="AD28" s="28" t="str">
        <f t="array" ref="AD28">IFERROR(INDEX(Tableau1[],MATCH(1,(Tableau!AD24&gt;=Tableau1[Date début])*(Tableau1[Date de Fin]&gt;=Tableau!AD24)*(Tableau1[Nom]=Tableau!$V$2),0),5),"")</f>
        <v/>
      </c>
      <c r="AE28" s="28" t="str">
        <f t="array" ref="AE28">IFERROR(INDEX(Tableau1[],MATCH(1,(Tableau!AE24&gt;=Tableau1[Date début])*(Tableau1[Date de Fin]&gt;=Tableau!AE24)*(Tableau1[Nom]=Tableau!$V$2),0),5),"")</f>
        <v/>
      </c>
      <c r="AF28" s="28" t="str">
        <f t="array" ref="AF28">IFERROR(INDEX(Tableau1[],MATCH(1,(Tableau!AF24&gt;=Tableau1[Date début])*(Tableau1[Date de Fin]&gt;=Tableau!AF24)*(Tableau1[Nom]=Tableau!$V$2),0),5),"")</f>
        <v/>
      </c>
      <c r="AG28" s="28" t="str">
        <f t="array" ref="AG28">IFERROR(INDEX(Tableau1[],MATCH(1,(Tableau!AG24&gt;=Tableau1[Date début])*(Tableau1[Date de Fin]&gt;=Tableau!AG24)*(Tableau1[Nom]=Tableau!$V$2),0),5),"")</f>
        <v/>
      </c>
      <c r="AH28" s="28" t="str">
        <f t="array" ref="AH28">IFERROR(INDEX(Tableau1[],MATCH(1,(Tableau!AH24&gt;=Tableau1[Date début])*(Tableau1[Date de Fin]&gt;=Tableau!AH24)*(Tableau1[Nom]=Tableau!$V$2),0),5),"")</f>
        <v/>
      </c>
      <c r="AI28" s="4">
        <f>COUNTIF($D$28:$AH$28,AI27)</f>
        <v>0</v>
      </c>
      <c r="AJ28" s="4">
        <f t="shared" ref="AJ28:AL28" si="11">COUNTIF($D$28:$AH$28,AJ27)</f>
        <v>0</v>
      </c>
      <c r="AK28" s="4">
        <f t="shared" si="11"/>
        <v>0</v>
      </c>
      <c r="AL28" s="4">
        <f t="shared" si="11"/>
        <v>0</v>
      </c>
      <c r="AM28" s="4">
        <f>COUNTIF($D28:$AH28,AM27)</f>
        <v>0</v>
      </c>
    </row>
    <row r="29" spans="2:42" ht="62.25" hidden="1" customHeight="1" thickBot="1" x14ac:dyDescent="0.3">
      <c r="B29" s="2" t="s">
        <v>11</v>
      </c>
      <c r="C29" s="3">
        <f>EOMONTH(D30,-1)+1</f>
        <v>43952</v>
      </c>
      <c r="D29" s="30">
        <f>C29</f>
        <v>43952</v>
      </c>
      <c r="E29" s="30">
        <f>IFERROR(IF(D29+1&gt;$C$30,"",D29+1),"")</f>
        <v>43953</v>
      </c>
      <c r="F29" s="30">
        <f t="shared" ref="F29:AH29" si="12">IFERROR(IF(E29+1&gt;$C$30,"",E29+1),"")</f>
        <v>43954</v>
      </c>
      <c r="G29" s="30">
        <f t="shared" si="12"/>
        <v>43955</v>
      </c>
      <c r="H29" s="30">
        <f t="shared" si="12"/>
        <v>43956</v>
      </c>
      <c r="I29" s="30">
        <f t="shared" si="12"/>
        <v>43957</v>
      </c>
      <c r="J29" s="30">
        <f t="shared" si="12"/>
        <v>43958</v>
      </c>
      <c r="K29" s="30">
        <f t="shared" si="12"/>
        <v>43959</v>
      </c>
      <c r="L29" s="30">
        <f t="shared" si="12"/>
        <v>43960</v>
      </c>
      <c r="M29" s="30">
        <f t="shared" si="12"/>
        <v>43961</v>
      </c>
      <c r="N29" s="30">
        <f t="shared" si="12"/>
        <v>43962</v>
      </c>
      <c r="O29" s="30">
        <f t="shared" si="12"/>
        <v>43963</v>
      </c>
      <c r="P29" s="30">
        <f t="shared" si="12"/>
        <v>43964</v>
      </c>
      <c r="Q29" s="30">
        <f t="shared" si="12"/>
        <v>43965</v>
      </c>
      <c r="R29" s="30">
        <f t="shared" si="12"/>
        <v>43966</v>
      </c>
      <c r="S29" s="30">
        <f t="shared" si="12"/>
        <v>43967</v>
      </c>
      <c r="T29" s="30">
        <f t="shared" si="12"/>
        <v>43968</v>
      </c>
      <c r="U29" s="30">
        <f t="shared" si="12"/>
        <v>43969</v>
      </c>
      <c r="V29" s="30">
        <f t="shared" si="12"/>
        <v>43970</v>
      </c>
      <c r="W29" s="30">
        <f t="shared" si="12"/>
        <v>43971</v>
      </c>
      <c r="X29" s="30">
        <f t="shared" si="12"/>
        <v>43972</v>
      </c>
      <c r="Y29" s="30">
        <f t="shared" si="12"/>
        <v>43973</v>
      </c>
      <c r="Z29" s="30">
        <f t="shared" si="12"/>
        <v>43974</v>
      </c>
      <c r="AA29" s="30">
        <f t="shared" si="12"/>
        <v>43975</v>
      </c>
      <c r="AB29" s="30">
        <f t="shared" si="12"/>
        <v>43976</v>
      </c>
      <c r="AC29" s="30">
        <f t="shared" si="12"/>
        <v>43977</v>
      </c>
      <c r="AD29" s="30">
        <f t="shared" si="12"/>
        <v>43978</v>
      </c>
      <c r="AE29" s="30">
        <f t="shared" si="12"/>
        <v>43979</v>
      </c>
      <c r="AF29" s="30">
        <f t="shared" si="12"/>
        <v>43980</v>
      </c>
      <c r="AG29" s="30">
        <f t="shared" si="12"/>
        <v>43981</v>
      </c>
      <c r="AH29" s="30">
        <f t="shared" si="12"/>
        <v>43982</v>
      </c>
      <c r="AI29" s="3"/>
    </row>
    <row r="30" spans="2:42" ht="46.5" x14ac:dyDescent="0.25">
      <c r="B30" s="2" t="s">
        <v>12</v>
      </c>
      <c r="C30" s="3">
        <f>EOMONTH(C29,0)</f>
        <v>43982</v>
      </c>
      <c r="D30" s="110">
        <f>EDATE(D25,1)</f>
        <v>43952</v>
      </c>
      <c r="E30" s="111"/>
      <c r="F30" s="111"/>
      <c r="G30" s="111"/>
      <c r="H30" s="111"/>
      <c r="I30" s="111"/>
      <c r="J30" s="111"/>
      <c r="K30" s="111"/>
      <c r="L30" s="111"/>
      <c r="M30" s="111"/>
      <c r="N30" s="111"/>
      <c r="O30" s="111"/>
      <c r="P30" s="111"/>
      <c r="Q30" s="111"/>
      <c r="R30" s="111"/>
      <c r="S30" s="111"/>
      <c r="T30" s="111"/>
      <c r="U30" s="111"/>
      <c r="V30" s="111"/>
      <c r="W30" s="111"/>
      <c r="X30" s="111"/>
      <c r="Y30" s="111"/>
      <c r="Z30" s="111"/>
      <c r="AA30" s="111"/>
      <c r="AB30" s="111"/>
      <c r="AC30" s="111"/>
      <c r="AD30" s="111"/>
      <c r="AE30" s="111"/>
      <c r="AF30" s="19"/>
      <c r="AG30" s="19"/>
      <c r="AH30" s="20"/>
    </row>
    <row r="31" spans="2:42" x14ac:dyDescent="0.25">
      <c r="D31" s="22">
        <f>IFERROR(DAY(D29),"")</f>
        <v>1</v>
      </c>
      <c r="E31" s="23">
        <f t="shared" ref="E31:AH31" si="13">IFERROR(DAY(E29),"")</f>
        <v>2</v>
      </c>
      <c r="F31" s="23">
        <f t="shared" si="13"/>
        <v>3</v>
      </c>
      <c r="G31" s="23">
        <f t="shared" si="13"/>
        <v>4</v>
      </c>
      <c r="H31" s="23">
        <f t="shared" si="13"/>
        <v>5</v>
      </c>
      <c r="I31" s="23">
        <f t="shared" si="13"/>
        <v>6</v>
      </c>
      <c r="J31" s="23">
        <f t="shared" si="13"/>
        <v>7</v>
      </c>
      <c r="K31" s="23">
        <f t="shared" si="13"/>
        <v>8</v>
      </c>
      <c r="L31" s="23">
        <f t="shared" si="13"/>
        <v>9</v>
      </c>
      <c r="M31" s="23">
        <f t="shared" si="13"/>
        <v>10</v>
      </c>
      <c r="N31" s="23">
        <f t="shared" si="13"/>
        <v>11</v>
      </c>
      <c r="O31" s="23">
        <f t="shared" si="13"/>
        <v>12</v>
      </c>
      <c r="P31" s="23">
        <f t="shared" si="13"/>
        <v>13</v>
      </c>
      <c r="Q31" s="23">
        <f t="shared" si="13"/>
        <v>14</v>
      </c>
      <c r="R31" s="23">
        <f t="shared" si="13"/>
        <v>15</v>
      </c>
      <c r="S31" s="23">
        <f t="shared" si="13"/>
        <v>16</v>
      </c>
      <c r="T31" s="23">
        <f t="shared" si="13"/>
        <v>17</v>
      </c>
      <c r="U31" s="23">
        <f t="shared" si="13"/>
        <v>18</v>
      </c>
      <c r="V31" s="23">
        <f t="shared" si="13"/>
        <v>19</v>
      </c>
      <c r="W31" s="23">
        <f t="shared" si="13"/>
        <v>20</v>
      </c>
      <c r="X31" s="23">
        <f t="shared" si="13"/>
        <v>21</v>
      </c>
      <c r="Y31" s="23">
        <f t="shared" si="13"/>
        <v>22</v>
      </c>
      <c r="Z31" s="23">
        <f t="shared" si="13"/>
        <v>23</v>
      </c>
      <c r="AA31" s="23">
        <f t="shared" si="13"/>
        <v>24</v>
      </c>
      <c r="AB31" s="23">
        <f t="shared" si="13"/>
        <v>25</v>
      </c>
      <c r="AC31" s="23">
        <f t="shared" si="13"/>
        <v>26</v>
      </c>
      <c r="AD31" s="23">
        <f t="shared" si="13"/>
        <v>27</v>
      </c>
      <c r="AE31" s="23">
        <f t="shared" si="13"/>
        <v>28</v>
      </c>
      <c r="AF31" s="23">
        <f t="shared" si="13"/>
        <v>29</v>
      </c>
      <c r="AG31" s="23">
        <f t="shared" si="13"/>
        <v>30</v>
      </c>
      <c r="AH31" s="24">
        <f t="shared" si="13"/>
        <v>31</v>
      </c>
      <c r="AI31" s="4"/>
      <c r="AJ31" s="4"/>
      <c r="AK31" s="4"/>
      <c r="AL31" s="4"/>
    </row>
    <row r="32" spans="2:42" x14ac:dyDescent="0.25">
      <c r="D32" s="25">
        <f>IFERROR(WEEKDAY(D29,1),"")</f>
        <v>6</v>
      </c>
      <c r="E32" s="26">
        <f t="shared" ref="E32:AH32" si="14">IFERROR(WEEKDAY(E29,1),"")</f>
        <v>7</v>
      </c>
      <c r="F32" s="26">
        <f t="shared" si="14"/>
        <v>1</v>
      </c>
      <c r="G32" s="26">
        <f t="shared" si="14"/>
        <v>2</v>
      </c>
      <c r="H32" s="26">
        <f t="shared" si="14"/>
        <v>3</v>
      </c>
      <c r="I32" s="26">
        <f t="shared" si="14"/>
        <v>4</v>
      </c>
      <c r="J32" s="26">
        <f t="shared" si="14"/>
        <v>5</v>
      </c>
      <c r="K32" s="26">
        <f t="shared" si="14"/>
        <v>6</v>
      </c>
      <c r="L32" s="26">
        <f t="shared" si="14"/>
        <v>7</v>
      </c>
      <c r="M32" s="26">
        <f t="shared" si="14"/>
        <v>1</v>
      </c>
      <c r="N32" s="26">
        <f t="shared" si="14"/>
        <v>2</v>
      </c>
      <c r="O32" s="26">
        <f t="shared" si="14"/>
        <v>3</v>
      </c>
      <c r="P32" s="26">
        <f t="shared" si="14"/>
        <v>4</v>
      </c>
      <c r="Q32" s="26">
        <f t="shared" si="14"/>
        <v>5</v>
      </c>
      <c r="R32" s="26">
        <f t="shared" si="14"/>
        <v>6</v>
      </c>
      <c r="S32" s="26">
        <f t="shared" si="14"/>
        <v>7</v>
      </c>
      <c r="T32" s="26">
        <f t="shared" si="14"/>
        <v>1</v>
      </c>
      <c r="U32" s="26">
        <f t="shared" si="14"/>
        <v>2</v>
      </c>
      <c r="V32" s="26">
        <f t="shared" si="14"/>
        <v>3</v>
      </c>
      <c r="W32" s="26">
        <f t="shared" si="14"/>
        <v>4</v>
      </c>
      <c r="X32" s="26">
        <f t="shared" si="14"/>
        <v>5</v>
      </c>
      <c r="Y32" s="26">
        <f t="shared" si="14"/>
        <v>6</v>
      </c>
      <c r="Z32" s="26">
        <f t="shared" si="14"/>
        <v>7</v>
      </c>
      <c r="AA32" s="26">
        <f t="shared" si="14"/>
        <v>1</v>
      </c>
      <c r="AB32" s="26">
        <f t="shared" si="14"/>
        <v>2</v>
      </c>
      <c r="AC32" s="26">
        <f t="shared" si="14"/>
        <v>3</v>
      </c>
      <c r="AD32" s="26">
        <f t="shared" si="14"/>
        <v>4</v>
      </c>
      <c r="AE32" s="26">
        <f t="shared" si="14"/>
        <v>5</v>
      </c>
      <c r="AF32" s="26">
        <f t="shared" si="14"/>
        <v>6</v>
      </c>
      <c r="AG32" s="26">
        <f t="shared" si="14"/>
        <v>7</v>
      </c>
      <c r="AH32" s="27">
        <f t="shared" si="14"/>
        <v>1</v>
      </c>
      <c r="AI32" s="4" t="s">
        <v>61</v>
      </c>
      <c r="AJ32" s="4" t="s">
        <v>7</v>
      </c>
      <c r="AK32" s="4" t="s">
        <v>64</v>
      </c>
      <c r="AL32" s="4" t="s">
        <v>8</v>
      </c>
      <c r="AM32" s="80" t="s">
        <v>72</v>
      </c>
    </row>
    <row r="33" spans="2:39" ht="15.75" thickBot="1" x14ac:dyDescent="0.3">
      <c r="D33" s="28" t="str">
        <f t="array" ref="D33">IFERROR(INDEX(Tableau1[],MATCH(1,(Tableau!D29&gt;=Tableau1[Date début])*(Tableau1[Date de Fin]&gt;=Tableau!D29)*(Tableau1[Nom]=Tableau!$V$2),0),5),"")</f>
        <v/>
      </c>
      <c r="E33" s="28" t="str">
        <f t="array" ref="E33">IFERROR(INDEX(Tableau1[],MATCH(1,(Tableau!E29&gt;=Tableau1[Date début])*(Tableau1[Date de Fin]&gt;=Tableau!E29)*(Tableau1[Nom]=Tableau!$V$2),0),5),"")</f>
        <v/>
      </c>
      <c r="F33" s="28" t="str">
        <f t="array" ref="F33">IFERROR(INDEX(Tableau1[],MATCH(1,(Tableau!F29&gt;=Tableau1[Date début])*(Tableau1[Date de Fin]&gt;=Tableau!F29)*(Tableau1[Nom]=Tableau!$V$2),0),5),"")</f>
        <v/>
      </c>
      <c r="G33" s="28" t="str">
        <f t="array" ref="G33">IFERROR(INDEX(Tableau1[],MATCH(1,(Tableau!G29&gt;=Tableau1[Date début])*(Tableau1[Date de Fin]&gt;=Tableau!G29)*(Tableau1[Nom]=Tableau!$V$2),0),5),"")</f>
        <v/>
      </c>
      <c r="H33" s="28" t="str">
        <f t="array" ref="H33">IFERROR(INDEX(Tableau1[],MATCH(1,(Tableau!H29&gt;=Tableau1[Date début])*(Tableau1[Date de Fin]&gt;=Tableau!H29)*(Tableau1[Nom]=Tableau!$V$2),0),5),"")</f>
        <v/>
      </c>
      <c r="I33" s="28" t="str">
        <f t="array" ref="I33">IFERROR(INDEX(Tableau1[],MATCH(1,(Tableau!I29&gt;=Tableau1[Date début])*(Tableau1[Date de Fin]&gt;=Tableau!I29)*(Tableau1[Nom]=Tableau!$V$2),0),5),"")</f>
        <v/>
      </c>
      <c r="J33" s="28" t="str">
        <f t="array" ref="J33">IFERROR(INDEX(Tableau1[],MATCH(1,(Tableau!J29&gt;=Tableau1[Date début])*(Tableau1[Date de Fin]&gt;=Tableau!J29)*(Tableau1[Nom]=Tableau!$V$2),0),5),"")</f>
        <v/>
      </c>
      <c r="K33" s="28" t="str">
        <f t="array" ref="K33">IFERROR(INDEX(Tableau1[],MATCH(1,(Tableau!K29&gt;=Tableau1[Date début])*(Tableau1[Date de Fin]&gt;=Tableau!K29)*(Tableau1[Nom]=Tableau!$V$2),0),5),"")</f>
        <v/>
      </c>
      <c r="L33" s="28" t="str">
        <f t="array" ref="L33">IFERROR(INDEX(Tableau1[],MATCH(1,(Tableau!L29&gt;=Tableau1[Date début])*(Tableau1[Date de Fin]&gt;=Tableau!L29)*(Tableau1[Nom]=Tableau!$V$2),0),5),"")</f>
        <v/>
      </c>
      <c r="M33" s="28" t="str">
        <f t="array" ref="M33">IFERROR(INDEX(Tableau1[],MATCH(1,(Tableau!M29&gt;=Tableau1[Date début])*(Tableau1[Date de Fin]&gt;=Tableau!M29)*(Tableau1[Nom]=Tableau!$V$2),0),5),"")</f>
        <v/>
      </c>
      <c r="N33" s="28" t="str">
        <f t="array" ref="N33">IFERROR(INDEX(Tableau1[],MATCH(1,(Tableau!N29&gt;=Tableau1[Date début])*(Tableau1[Date de Fin]&gt;=Tableau!N29)*(Tableau1[Nom]=Tableau!$V$2),0),5),"")</f>
        <v/>
      </c>
      <c r="O33" s="28" t="str">
        <f t="array" ref="O33">IFERROR(INDEX(Tableau1[],MATCH(1,(Tableau!O29&gt;=Tableau1[Date début])*(Tableau1[Date de Fin]&gt;=Tableau!O29)*(Tableau1[Nom]=Tableau!$V$2),0),5),"")</f>
        <v/>
      </c>
      <c r="P33" s="28" t="str">
        <f t="array" ref="P33">IFERROR(INDEX(Tableau1[],MATCH(1,(Tableau!P29&gt;=Tableau1[Date début])*(Tableau1[Date de Fin]&gt;=Tableau!P29)*(Tableau1[Nom]=Tableau!$V$2),0),5),"")</f>
        <v/>
      </c>
      <c r="Q33" s="28" t="str">
        <f t="array" ref="Q33">IFERROR(INDEX(Tableau1[],MATCH(1,(Tableau!Q29&gt;=Tableau1[Date début])*(Tableau1[Date de Fin]&gt;=Tableau!Q29)*(Tableau1[Nom]=Tableau!$V$2),0),5),"")</f>
        <v/>
      </c>
      <c r="R33" s="28" t="str">
        <f t="array" ref="R33">IFERROR(INDEX(Tableau1[],MATCH(1,(Tableau!R29&gt;=Tableau1[Date début])*(Tableau1[Date de Fin]&gt;=Tableau!R29)*(Tableau1[Nom]=Tableau!$V$2),0),5),"")</f>
        <v/>
      </c>
      <c r="S33" s="28" t="str">
        <f t="array" ref="S33">IFERROR(INDEX(Tableau1[],MATCH(1,(Tableau!S29&gt;=Tableau1[Date début])*(Tableau1[Date de Fin]&gt;=Tableau!S29)*(Tableau1[Nom]=Tableau!$V$2),0),5),"")</f>
        <v/>
      </c>
      <c r="T33" s="28" t="str">
        <f t="array" ref="T33">IFERROR(INDEX(Tableau1[],MATCH(1,(Tableau!T29&gt;=Tableau1[Date début])*(Tableau1[Date de Fin]&gt;=Tableau!T29)*(Tableau1[Nom]=Tableau!$V$2),0),5),"")</f>
        <v/>
      </c>
      <c r="U33" s="28" t="str">
        <f t="array" ref="U33">IFERROR(INDEX(Tableau1[],MATCH(1,(Tableau!U29&gt;=Tableau1[Date début])*(Tableau1[Date de Fin]&gt;=Tableau!U29)*(Tableau1[Nom]=Tableau!$V$2),0),5),"")</f>
        <v/>
      </c>
      <c r="V33" s="28" t="str">
        <f t="array" ref="V33">IFERROR(INDEX(Tableau1[],MATCH(1,(Tableau!V29&gt;=Tableau1[Date début])*(Tableau1[Date de Fin]&gt;=Tableau!V29)*(Tableau1[Nom]=Tableau!$V$2),0),5),"")</f>
        <v/>
      </c>
      <c r="W33" s="28" t="str">
        <f t="array" ref="W33">IFERROR(INDEX(Tableau1[],MATCH(1,(Tableau!W29&gt;=Tableau1[Date début])*(Tableau1[Date de Fin]&gt;=Tableau!W29)*(Tableau1[Nom]=Tableau!$V$2),0),5),"")</f>
        <v/>
      </c>
      <c r="X33" s="28" t="str">
        <f t="array" ref="X33">IFERROR(INDEX(Tableau1[],MATCH(1,(Tableau!X29&gt;=Tableau1[Date début])*(Tableau1[Date de Fin]&gt;=Tableau!X29)*(Tableau1[Nom]=Tableau!$V$2),0),5),"")</f>
        <v/>
      </c>
      <c r="Y33" s="28" t="str">
        <f t="array" ref="Y33">IFERROR(INDEX(Tableau1[],MATCH(1,(Tableau!Y29&gt;=Tableau1[Date début])*(Tableau1[Date de Fin]&gt;=Tableau!Y29)*(Tableau1[Nom]=Tableau!$V$2),0),5),"")</f>
        <v/>
      </c>
      <c r="Z33" s="28" t="str">
        <f t="array" ref="Z33">IFERROR(INDEX(Tableau1[],MATCH(1,(Tableau!Z29&gt;=Tableau1[Date début])*(Tableau1[Date de Fin]&gt;=Tableau!Z29)*(Tableau1[Nom]=Tableau!$V$2),0),5),"")</f>
        <v/>
      </c>
      <c r="AA33" s="28" t="str">
        <f t="array" ref="AA33">IFERROR(INDEX(Tableau1[],MATCH(1,(Tableau!AA29&gt;=Tableau1[Date début])*(Tableau1[Date de Fin]&gt;=Tableau!AA29)*(Tableau1[Nom]=Tableau!$V$2),0),5),"")</f>
        <v/>
      </c>
      <c r="AB33" s="28" t="str">
        <f t="array" ref="AB33">IFERROR(INDEX(Tableau1[],MATCH(1,(Tableau!AB29&gt;=Tableau1[Date début])*(Tableau1[Date de Fin]&gt;=Tableau!AB29)*(Tableau1[Nom]=Tableau!$V$2),0),5),"")</f>
        <v/>
      </c>
      <c r="AC33" s="28" t="str">
        <f t="array" ref="AC33">IFERROR(INDEX(Tableau1[],MATCH(1,(Tableau!AC29&gt;=Tableau1[Date début])*(Tableau1[Date de Fin]&gt;=Tableau!AC29)*(Tableau1[Nom]=Tableau!$V$2),0),5),"")</f>
        <v/>
      </c>
      <c r="AD33" s="28" t="str">
        <f t="array" ref="AD33">IFERROR(INDEX(Tableau1[],MATCH(1,(Tableau!AD29&gt;=Tableau1[Date début])*(Tableau1[Date de Fin]&gt;=Tableau!AD29)*(Tableau1[Nom]=Tableau!$V$2),0),5),"")</f>
        <v/>
      </c>
      <c r="AE33" s="28" t="str">
        <f t="array" ref="AE33">IFERROR(INDEX(Tableau1[],MATCH(1,(Tableau!AE29&gt;=Tableau1[Date début])*(Tableau1[Date de Fin]&gt;=Tableau!AE29)*(Tableau1[Nom]=Tableau!$V$2),0),5),"")</f>
        <v/>
      </c>
      <c r="AF33" s="28" t="str">
        <f t="array" ref="AF33">IFERROR(INDEX(Tableau1[],MATCH(1,(Tableau!AF29&gt;=Tableau1[Date début])*(Tableau1[Date de Fin]&gt;=Tableau!AF29)*(Tableau1[Nom]=Tableau!$V$2),0),5),"")</f>
        <v/>
      </c>
      <c r="AG33" s="28" t="str">
        <f t="array" ref="AG33">IFERROR(INDEX(Tableau1[],MATCH(1,(Tableau!AG29&gt;=Tableau1[Date début])*(Tableau1[Date de Fin]&gt;=Tableau!AG29)*(Tableau1[Nom]=Tableau!$V$2),0),5),"")</f>
        <v/>
      </c>
      <c r="AH33" s="28" t="str">
        <f t="array" ref="AH33">IFERROR(INDEX(Tableau1[],MATCH(1,(Tableau!AH29&gt;=Tableau1[Date début])*(Tableau1[Date de Fin]&gt;=Tableau!AH29)*(Tableau1[Nom]=Tableau!$V$2),0),5),"")</f>
        <v/>
      </c>
      <c r="AI33" s="4">
        <f>COUNTIF($D$33:$AH$33,AI32)</f>
        <v>0</v>
      </c>
      <c r="AJ33" s="4">
        <f t="shared" ref="AJ33:AL33" si="15">COUNTIF($D$33:$AH$33,AJ32)</f>
        <v>0</v>
      </c>
      <c r="AK33" s="4">
        <f t="shared" si="15"/>
        <v>0</v>
      </c>
      <c r="AL33" s="4">
        <f t="shared" si="15"/>
        <v>0</v>
      </c>
      <c r="AM33" s="4">
        <f>COUNTIF($D33:$AH33,AM32)</f>
        <v>0</v>
      </c>
    </row>
    <row r="34" spans="2:39" ht="60.75" hidden="1" customHeight="1" thickBot="1" x14ac:dyDescent="0.3">
      <c r="B34" s="2" t="s">
        <v>11</v>
      </c>
      <c r="C34" s="3">
        <f>EOMONTH(D35,-1)+1</f>
        <v>43983</v>
      </c>
      <c r="D34" s="31">
        <f>C34</f>
        <v>43983</v>
      </c>
      <c r="E34" s="30">
        <f>IFERROR(IF(D34+1&gt;$C$35,"",D34+1),"")</f>
        <v>43984</v>
      </c>
      <c r="F34" s="30">
        <f t="shared" ref="F34:AH34" si="16">IFERROR(IF(E34+1&gt;$C$35,"",E34+1),"")</f>
        <v>43985</v>
      </c>
      <c r="G34" s="30">
        <f t="shared" si="16"/>
        <v>43986</v>
      </c>
      <c r="H34" s="30">
        <f t="shared" si="16"/>
        <v>43987</v>
      </c>
      <c r="I34" s="30">
        <f t="shared" si="16"/>
        <v>43988</v>
      </c>
      <c r="J34" s="30">
        <f t="shared" si="16"/>
        <v>43989</v>
      </c>
      <c r="K34" s="30">
        <f t="shared" si="16"/>
        <v>43990</v>
      </c>
      <c r="L34" s="30">
        <f t="shared" si="16"/>
        <v>43991</v>
      </c>
      <c r="M34" s="30">
        <f t="shared" si="16"/>
        <v>43992</v>
      </c>
      <c r="N34" s="30">
        <f t="shared" si="16"/>
        <v>43993</v>
      </c>
      <c r="O34" s="30">
        <f t="shared" si="16"/>
        <v>43994</v>
      </c>
      <c r="P34" s="30">
        <f t="shared" si="16"/>
        <v>43995</v>
      </c>
      <c r="Q34" s="30">
        <f t="shared" si="16"/>
        <v>43996</v>
      </c>
      <c r="R34" s="30">
        <f t="shared" si="16"/>
        <v>43997</v>
      </c>
      <c r="S34" s="30">
        <f t="shared" si="16"/>
        <v>43998</v>
      </c>
      <c r="T34" s="30">
        <f t="shared" si="16"/>
        <v>43999</v>
      </c>
      <c r="U34" s="30">
        <f t="shared" si="16"/>
        <v>44000</v>
      </c>
      <c r="V34" s="30">
        <f t="shared" si="16"/>
        <v>44001</v>
      </c>
      <c r="W34" s="30">
        <f t="shared" si="16"/>
        <v>44002</v>
      </c>
      <c r="X34" s="30">
        <f t="shared" si="16"/>
        <v>44003</v>
      </c>
      <c r="Y34" s="30">
        <f t="shared" si="16"/>
        <v>44004</v>
      </c>
      <c r="Z34" s="30">
        <f t="shared" si="16"/>
        <v>44005</v>
      </c>
      <c r="AA34" s="30">
        <f t="shared" si="16"/>
        <v>44006</v>
      </c>
      <c r="AB34" s="30">
        <f t="shared" si="16"/>
        <v>44007</v>
      </c>
      <c r="AC34" s="30">
        <f t="shared" si="16"/>
        <v>44008</v>
      </c>
      <c r="AD34" s="30">
        <f t="shared" si="16"/>
        <v>44009</v>
      </c>
      <c r="AE34" s="30">
        <f t="shared" si="16"/>
        <v>44010</v>
      </c>
      <c r="AF34" s="30">
        <f t="shared" si="16"/>
        <v>44011</v>
      </c>
      <c r="AG34" s="30">
        <f t="shared" si="16"/>
        <v>44012</v>
      </c>
      <c r="AH34" s="32" t="str">
        <f t="shared" si="16"/>
        <v/>
      </c>
      <c r="AI34" s="3"/>
    </row>
    <row r="35" spans="2:39" ht="47.25" thickBot="1" x14ac:dyDescent="0.3">
      <c r="B35" s="2" t="s">
        <v>12</v>
      </c>
      <c r="C35" s="3">
        <f>EOMONTH(C34,0)</f>
        <v>44012</v>
      </c>
      <c r="D35" s="110">
        <f>EDATE(D30,1)</f>
        <v>43983</v>
      </c>
      <c r="E35" s="111"/>
      <c r="F35" s="111"/>
      <c r="G35" s="111"/>
      <c r="H35" s="111"/>
      <c r="I35" s="111"/>
      <c r="J35" s="111"/>
      <c r="K35" s="111"/>
      <c r="L35" s="111"/>
      <c r="M35" s="111"/>
      <c r="N35" s="111"/>
      <c r="O35" s="111"/>
      <c r="P35" s="111"/>
      <c r="Q35" s="111"/>
      <c r="R35" s="111"/>
      <c r="S35" s="111"/>
      <c r="T35" s="111"/>
      <c r="U35" s="111"/>
      <c r="V35" s="111"/>
      <c r="W35" s="111"/>
      <c r="X35" s="111"/>
      <c r="Y35" s="111"/>
      <c r="Z35" s="111"/>
      <c r="AA35" s="111"/>
      <c r="AB35" s="111"/>
      <c r="AC35" s="111"/>
      <c r="AD35" s="111"/>
      <c r="AE35" s="111"/>
      <c r="AF35" s="33"/>
      <c r="AG35" s="33"/>
      <c r="AH35" s="34"/>
    </row>
    <row r="36" spans="2:39" x14ac:dyDescent="0.25">
      <c r="D36" s="35">
        <f>IFERROR(DAY(D34),"")</f>
        <v>1</v>
      </c>
      <c r="E36" s="36">
        <f t="shared" ref="E36:AH36" si="17">IFERROR(DAY(E34),"")</f>
        <v>2</v>
      </c>
      <c r="F36" s="36">
        <f t="shared" si="17"/>
        <v>3</v>
      </c>
      <c r="G36" s="36">
        <f t="shared" si="17"/>
        <v>4</v>
      </c>
      <c r="H36" s="36">
        <f t="shared" si="17"/>
        <v>5</v>
      </c>
      <c r="I36" s="36">
        <f t="shared" si="17"/>
        <v>6</v>
      </c>
      <c r="J36" s="36">
        <f t="shared" si="17"/>
        <v>7</v>
      </c>
      <c r="K36" s="36">
        <f t="shared" si="17"/>
        <v>8</v>
      </c>
      <c r="L36" s="36">
        <f t="shared" si="17"/>
        <v>9</v>
      </c>
      <c r="M36" s="36">
        <f t="shared" si="17"/>
        <v>10</v>
      </c>
      <c r="N36" s="36">
        <f t="shared" si="17"/>
        <v>11</v>
      </c>
      <c r="O36" s="36">
        <f t="shared" si="17"/>
        <v>12</v>
      </c>
      <c r="P36" s="36">
        <f t="shared" si="17"/>
        <v>13</v>
      </c>
      <c r="Q36" s="36">
        <f t="shared" si="17"/>
        <v>14</v>
      </c>
      <c r="R36" s="36">
        <f t="shared" si="17"/>
        <v>15</v>
      </c>
      <c r="S36" s="36">
        <f t="shared" si="17"/>
        <v>16</v>
      </c>
      <c r="T36" s="36">
        <f t="shared" si="17"/>
        <v>17</v>
      </c>
      <c r="U36" s="36">
        <f t="shared" si="17"/>
        <v>18</v>
      </c>
      <c r="V36" s="36">
        <f t="shared" si="17"/>
        <v>19</v>
      </c>
      <c r="W36" s="36">
        <f t="shared" si="17"/>
        <v>20</v>
      </c>
      <c r="X36" s="36">
        <f t="shared" si="17"/>
        <v>21</v>
      </c>
      <c r="Y36" s="36">
        <f t="shared" si="17"/>
        <v>22</v>
      </c>
      <c r="Z36" s="36">
        <f t="shared" si="17"/>
        <v>23</v>
      </c>
      <c r="AA36" s="36">
        <f t="shared" si="17"/>
        <v>24</v>
      </c>
      <c r="AB36" s="36">
        <f t="shared" si="17"/>
        <v>25</v>
      </c>
      <c r="AC36" s="36">
        <f t="shared" si="17"/>
        <v>26</v>
      </c>
      <c r="AD36" s="36">
        <f t="shared" si="17"/>
        <v>27</v>
      </c>
      <c r="AE36" s="36">
        <f t="shared" si="17"/>
        <v>28</v>
      </c>
      <c r="AF36" s="36">
        <f t="shared" si="17"/>
        <v>29</v>
      </c>
      <c r="AG36" s="36">
        <f t="shared" si="17"/>
        <v>30</v>
      </c>
      <c r="AH36" s="37" t="str">
        <f t="shared" si="17"/>
        <v/>
      </c>
      <c r="AI36" s="4"/>
      <c r="AJ36" s="4"/>
      <c r="AK36" s="4"/>
      <c r="AL36" s="4"/>
    </row>
    <row r="37" spans="2:39" x14ac:dyDescent="0.25">
      <c r="D37" s="25">
        <f>IFERROR(WEEKDAY(D34,1),"")</f>
        <v>2</v>
      </c>
      <c r="E37" s="26">
        <f t="shared" ref="E37:AH37" si="18">IFERROR(WEEKDAY(E34,1),"")</f>
        <v>3</v>
      </c>
      <c r="F37" s="26">
        <f t="shared" si="18"/>
        <v>4</v>
      </c>
      <c r="G37" s="26">
        <f t="shared" si="18"/>
        <v>5</v>
      </c>
      <c r="H37" s="26">
        <f t="shared" si="18"/>
        <v>6</v>
      </c>
      <c r="I37" s="26">
        <f t="shared" si="18"/>
        <v>7</v>
      </c>
      <c r="J37" s="26">
        <f t="shared" si="18"/>
        <v>1</v>
      </c>
      <c r="K37" s="26">
        <f t="shared" si="18"/>
        <v>2</v>
      </c>
      <c r="L37" s="26">
        <f t="shared" si="18"/>
        <v>3</v>
      </c>
      <c r="M37" s="26">
        <f t="shared" si="18"/>
        <v>4</v>
      </c>
      <c r="N37" s="26">
        <f t="shared" si="18"/>
        <v>5</v>
      </c>
      <c r="O37" s="26">
        <f t="shared" si="18"/>
        <v>6</v>
      </c>
      <c r="P37" s="26">
        <f t="shared" si="18"/>
        <v>7</v>
      </c>
      <c r="Q37" s="26">
        <f t="shared" si="18"/>
        <v>1</v>
      </c>
      <c r="R37" s="26">
        <f t="shared" si="18"/>
        <v>2</v>
      </c>
      <c r="S37" s="26">
        <f t="shared" si="18"/>
        <v>3</v>
      </c>
      <c r="T37" s="26">
        <f t="shared" si="18"/>
        <v>4</v>
      </c>
      <c r="U37" s="26">
        <f t="shared" si="18"/>
        <v>5</v>
      </c>
      <c r="V37" s="26">
        <f t="shared" si="18"/>
        <v>6</v>
      </c>
      <c r="W37" s="26">
        <f t="shared" si="18"/>
        <v>7</v>
      </c>
      <c r="X37" s="26">
        <f t="shared" si="18"/>
        <v>1</v>
      </c>
      <c r="Y37" s="26">
        <f t="shared" si="18"/>
        <v>2</v>
      </c>
      <c r="Z37" s="26">
        <f t="shared" si="18"/>
        <v>3</v>
      </c>
      <c r="AA37" s="26">
        <f t="shared" si="18"/>
        <v>4</v>
      </c>
      <c r="AB37" s="26">
        <f t="shared" si="18"/>
        <v>5</v>
      </c>
      <c r="AC37" s="26">
        <f t="shared" si="18"/>
        <v>6</v>
      </c>
      <c r="AD37" s="26">
        <f t="shared" si="18"/>
        <v>7</v>
      </c>
      <c r="AE37" s="26">
        <f t="shared" si="18"/>
        <v>1</v>
      </c>
      <c r="AF37" s="26">
        <f t="shared" si="18"/>
        <v>2</v>
      </c>
      <c r="AG37" s="26">
        <f t="shared" si="18"/>
        <v>3</v>
      </c>
      <c r="AH37" s="27" t="str">
        <f t="shared" si="18"/>
        <v/>
      </c>
      <c r="AI37" s="4" t="s">
        <v>61</v>
      </c>
      <c r="AJ37" s="4" t="s">
        <v>7</v>
      </c>
      <c r="AK37" s="4" t="s">
        <v>64</v>
      </c>
      <c r="AL37" s="4" t="s">
        <v>8</v>
      </c>
      <c r="AM37" s="80" t="s">
        <v>72</v>
      </c>
    </row>
    <row r="38" spans="2:39" ht="15.75" thickBot="1" x14ac:dyDescent="0.3">
      <c r="D38" s="28" t="str">
        <f t="array" ref="D38">IFERROR(INDEX(Tableau1[],MATCH(1,(Tableau!D34&gt;=Tableau1[Date début])*(Tableau1[Date de Fin]&gt;=Tableau!D34)*(Tableau1[Nom]=Tableau!$V$2),0),5),"")</f>
        <v/>
      </c>
      <c r="E38" s="28" t="str">
        <f t="array" ref="E38">IFERROR(INDEX(Tableau1[],MATCH(1,(Tableau!E34&gt;=Tableau1[Date début])*(Tableau1[Date de Fin]&gt;=Tableau!E34)*(Tableau1[Nom]=Tableau!$V$2),0),5),"")</f>
        <v/>
      </c>
      <c r="F38" s="28" t="str">
        <f t="array" ref="F38">IFERROR(INDEX(Tableau1[],MATCH(1,(Tableau!F34&gt;=Tableau1[Date début])*(Tableau1[Date de Fin]&gt;=Tableau!F34)*(Tableau1[Nom]=Tableau!$V$2),0),5),"")</f>
        <v/>
      </c>
      <c r="G38" s="28" t="str">
        <f t="array" ref="G38">IFERROR(INDEX(Tableau1[],MATCH(1,(Tableau!G34&gt;=Tableau1[Date début])*(Tableau1[Date de Fin]&gt;=Tableau!G34)*(Tableau1[Nom]=Tableau!$V$2),0),5),"")</f>
        <v/>
      </c>
      <c r="H38" s="28" t="str">
        <f t="array" ref="H38">IFERROR(INDEX(Tableau1[],MATCH(1,(Tableau!H34&gt;=Tableau1[Date début])*(Tableau1[Date de Fin]&gt;=Tableau!H34)*(Tableau1[Nom]=Tableau!$V$2),0),5),"")</f>
        <v/>
      </c>
      <c r="I38" s="28" t="str">
        <f t="array" ref="I38">IFERROR(INDEX(Tableau1[],MATCH(1,(Tableau!I34&gt;=Tableau1[Date début])*(Tableau1[Date de Fin]&gt;=Tableau!I34)*(Tableau1[Nom]=Tableau!$V$2),0),5),"")</f>
        <v/>
      </c>
      <c r="J38" s="28" t="str">
        <f t="array" ref="J38">IFERROR(INDEX(Tableau1[],MATCH(1,(Tableau!J34&gt;=Tableau1[Date début])*(Tableau1[Date de Fin]&gt;=Tableau!J34)*(Tableau1[Nom]=Tableau!$V$2),0),5),"")</f>
        <v/>
      </c>
      <c r="K38" s="28" t="str">
        <f t="array" ref="K38">IFERROR(INDEX(Tableau1[],MATCH(1,(Tableau!K34&gt;=Tableau1[Date début])*(Tableau1[Date de Fin]&gt;=Tableau!K34)*(Tableau1[Nom]=Tableau!$V$2),0),5),"")</f>
        <v/>
      </c>
      <c r="L38" s="28" t="str">
        <f t="array" ref="L38">IFERROR(INDEX(Tableau1[],MATCH(1,(Tableau!L34&gt;=Tableau1[Date début])*(Tableau1[Date de Fin]&gt;=Tableau!L34)*(Tableau1[Nom]=Tableau!$V$2),0),5),"")</f>
        <v/>
      </c>
      <c r="M38" s="28" t="str">
        <f t="array" ref="M38">IFERROR(INDEX(Tableau1[],MATCH(1,(Tableau!M34&gt;=Tableau1[Date début])*(Tableau1[Date de Fin]&gt;=Tableau!M34)*(Tableau1[Nom]=Tableau!$V$2),0),5),"")</f>
        <v/>
      </c>
      <c r="N38" s="28" t="str">
        <f t="array" ref="N38">IFERROR(INDEX(Tableau1[],MATCH(1,(Tableau!N34&gt;=Tableau1[Date début])*(Tableau1[Date de Fin]&gt;=Tableau!N34)*(Tableau1[Nom]=Tableau!$V$2),0),5),"")</f>
        <v/>
      </c>
      <c r="O38" s="28" t="str">
        <f t="array" ref="O38">IFERROR(INDEX(Tableau1[],MATCH(1,(Tableau!O34&gt;=Tableau1[Date début])*(Tableau1[Date de Fin]&gt;=Tableau!O34)*(Tableau1[Nom]=Tableau!$V$2),0),5),"")</f>
        <v/>
      </c>
      <c r="P38" s="28" t="str">
        <f t="array" ref="P38">IFERROR(INDEX(Tableau1[],MATCH(1,(Tableau!P34&gt;=Tableau1[Date début])*(Tableau1[Date de Fin]&gt;=Tableau!P34)*(Tableau1[Nom]=Tableau!$V$2),0),5),"")</f>
        <v/>
      </c>
      <c r="Q38" s="28" t="str">
        <f t="array" ref="Q38">IFERROR(INDEX(Tableau1[],MATCH(1,(Tableau!Q34&gt;=Tableau1[Date début])*(Tableau1[Date de Fin]&gt;=Tableau!Q34)*(Tableau1[Nom]=Tableau!$V$2),0),5),"")</f>
        <v/>
      </c>
      <c r="R38" s="28" t="str">
        <f t="array" ref="R38">IFERROR(INDEX(Tableau1[],MATCH(1,(Tableau!R34&gt;=Tableau1[Date début])*(Tableau1[Date de Fin]&gt;=Tableau!R34)*(Tableau1[Nom]=Tableau!$V$2),0),5),"")</f>
        <v/>
      </c>
      <c r="S38" s="28" t="str">
        <f t="array" ref="S38">IFERROR(INDEX(Tableau1[],MATCH(1,(Tableau!S34&gt;=Tableau1[Date début])*(Tableau1[Date de Fin]&gt;=Tableau!S34)*(Tableau1[Nom]=Tableau!$V$2),0),5),"")</f>
        <v/>
      </c>
      <c r="T38" s="28" t="str">
        <f t="array" ref="T38">IFERROR(INDEX(Tableau1[],MATCH(1,(Tableau!T34&gt;=Tableau1[Date début])*(Tableau1[Date de Fin]&gt;=Tableau!T34)*(Tableau1[Nom]=Tableau!$V$2),0),5),"")</f>
        <v/>
      </c>
      <c r="U38" s="28" t="str">
        <f t="array" ref="U38">IFERROR(INDEX(Tableau1[],MATCH(1,(Tableau!U34&gt;=Tableau1[Date début])*(Tableau1[Date de Fin]&gt;=Tableau!U34)*(Tableau1[Nom]=Tableau!$V$2),0),5),"")</f>
        <v/>
      </c>
      <c r="V38" s="28" t="str">
        <f t="array" ref="V38">IFERROR(INDEX(Tableau1[],MATCH(1,(Tableau!V34&gt;=Tableau1[Date début])*(Tableau1[Date de Fin]&gt;=Tableau!V34)*(Tableau1[Nom]=Tableau!$V$2),0),5),"")</f>
        <v/>
      </c>
      <c r="W38" s="28" t="str">
        <f t="array" ref="W38">IFERROR(INDEX(Tableau1[],MATCH(1,(Tableau!W34&gt;=Tableau1[Date début])*(Tableau1[Date de Fin]&gt;=Tableau!W34)*(Tableau1[Nom]=Tableau!$V$2),0),5),"")</f>
        <v/>
      </c>
      <c r="X38" s="28" t="str">
        <f t="array" ref="X38">IFERROR(INDEX(Tableau1[],MATCH(1,(Tableau!X34&gt;=Tableau1[Date début])*(Tableau1[Date de Fin]&gt;=Tableau!X34)*(Tableau1[Nom]=Tableau!$V$2),0),5),"")</f>
        <v/>
      </c>
      <c r="Y38" s="28" t="str">
        <f t="array" ref="Y38">IFERROR(INDEX(Tableau1[],MATCH(1,(Tableau!Y34&gt;=Tableau1[Date début])*(Tableau1[Date de Fin]&gt;=Tableau!Y34)*(Tableau1[Nom]=Tableau!$V$2),0),5),"")</f>
        <v/>
      </c>
      <c r="Z38" s="28" t="str">
        <f t="array" ref="Z38">IFERROR(INDEX(Tableau1[],MATCH(1,(Tableau!Z34&gt;=Tableau1[Date début])*(Tableau1[Date de Fin]&gt;=Tableau!Z34)*(Tableau1[Nom]=Tableau!$V$2),0),5),"")</f>
        <v/>
      </c>
      <c r="AA38" s="28" t="str">
        <f t="array" ref="AA38">IFERROR(INDEX(Tableau1[],MATCH(1,(Tableau!AA34&gt;=Tableau1[Date début])*(Tableau1[Date de Fin]&gt;=Tableau!AA34)*(Tableau1[Nom]=Tableau!$V$2),0),5),"")</f>
        <v/>
      </c>
      <c r="AB38" s="28" t="str">
        <f t="array" ref="AB38">IFERROR(INDEX(Tableau1[],MATCH(1,(Tableau!AB34&gt;=Tableau1[Date début])*(Tableau1[Date de Fin]&gt;=Tableau!AB34)*(Tableau1[Nom]=Tableau!$V$2),0),5),"")</f>
        <v/>
      </c>
      <c r="AC38" s="28" t="str">
        <f t="array" ref="AC38">IFERROR(INDEX(Tableau1[],MATCH(1,(Tableau!AC34&gt;=Tableau1[Date début])*(Tableau1[Date de Fin]&gt;=Tableau!AC34)*(Tableau1[Nom]=Tableau!$V$2),0),5),"")</f>
        <v/>
      </c>
      <c r="AD38" s="28" t="str">
        <f t="array" ref="AD38">IFERROR(INDEX(Tableau1[],MATCH(1,(Tableau!AD34&gt;=Tableau1[Date début])*(Tableau1[Date de Fin]&gt;=Tableau!AD34)*(Tableau1[Nom]=Tableau!$V$2),0),5),"")</f>
        <v/>
      </c>
      <c r="AE38" s="28" t="str">
        <f t="array" ref="AE38">IFERROR(INDEX(Tableau1[],MATCH(1,(Tableau!AE34&gt;=Tableau1[Date début])*(Tableau1[Date de Fin]&gt;=Tableau!AE34)*(Tableau1[Nom]=Tableau!$V$2),0),5),"")</f>
        <v/>
      </c>
      <c r="AF38" s="28" t="str">
        <f t="array" ref="AF38">IFERROR(INDEX(Tableau1[],MATCH(1,(Tableau!AF34&gt;=Tableau1[Date début])*(Tableau1[Date de Fin]&gt;=Tableau!AF34)*(Tableau1[Nom]=Tableau!$V$2),0),5),"")</f>
        <v/>
      </c>
      <c r="AG38" s="28" t="str">
        <f t="array" ref="AG38">IFERROR(INDEX(Tableau1[],MATCH(1,(Tableau!AG34&gt;=Tableau1[Date début])*(Tableau1[Date de Fin]&gt;=Tableau!AG34)*(Tableau1[Nom]=Tableau!$V$2),0),5),"")</f>
        <v/>
      </c>
      <c r="AH38" s="28" t="str">
        <f t="array" ref="AH38">IFERROR(INDEX(Tableau1[],MATCH(1,(Tableau!AH34&gt;=Tableau1[Date début])*(Tableau1[Date de Fin]&gt;=Tableau!AH34)*(Tableau1[Nom]=Tableau!$V$2),0),5),"")</f>
        <v/>
      </c>
      <c r="AI38" s="4">
        <f>COUNTIF($D$38:$AH$38,AI37)</f>
        <v>0</v>
      </c>
      <c r="AJ38" s="4">
        <f t="shared" ref="AJ38:AL38" si="19">COUNTIF($D$38:$AH$38,AJ37)</f>
        <v>0</v>
      </c>
      <c r="AK38" s="4">
        <f t="shared" si="19"/>
        <v>0</v>
      </c>
      <c r="AL38" s="4">
        <f t="shared" si="19"/>
        <v>0</v>
      </c>
      <c r="AM38" s="4">
        <f>COUNTIF($D38:$AH38,AM37)</f>
        <v>0</v>
      </c>
    </row>
    <row r="39" spans="2:39" ht="62.25" hidden="1" customHeight="1" thickBot="1" x14ac:dyDescent="0.3">
      <c r="B39" s="2" t="s">
        <v>11</v>
      </c>
      <c r="C39" s="3">
        <f>EOMONTH(D40,-1)+1</f>
        <v>44013</v>
      </c>
      <c r="D39" s="38">
        <f>C39</f>
        <v>44013</v>
      </c>
      <c r="E39" s="39">
        <f>IFERROR(IF(D39+1&gt;$C$40,"",D39+1),"")</f>
        <v>44014</v>
      </c>
      <c r="F39" s="39">
        <f t="shared" ref="F39:AH39" si="20">IFERROR(IF(E39+1&gt;$C$40,"",E39+1),"")</f>
        <v>44015</v>
      </c>
      <c r="G39" s="39">
        <f t="shared" si="20"/>
        <v>44016</v>
      </c>
      <c r="H39" s="39">
        <f t="shared" si="20"/>
        <v>44017</v>
      </c>
      <c r="I39" s="39">
        <f t="shared" si="20"/>
        <v>44018</v>
      </c>
      <c r="J39" s="39">
        <f t="shared" si="20"/>
        <v>44019</v>
      </c>
      <c r="K39" s="39">
        <f t="shared" si="20"/>
        <v>44020</v>
      </c>
      <c r="L39" s="39">
        <f t="shared" si="20"/>
        <v>44021</v>
      </c>
      <c r="M39" s="39">
        <f t="shared" si="20"/>
        <v>44022</v>
      </c>
      <c r="N39" s="39">
        <f t="shared" si="20"/>
        <v>44023</v>
      </c>
      <c r="O39" s="39">
        <f t="shared" si="20"/>
        <v>44024</v>
      </c>
      <c r="P39" s="39">
        <f t="shared" si="20"/>
        <v>44025</v>
      </c>
      <c r="Q39" s="39">
        <f t="shared" si="20"/>
        <v>44026</v>
      </c>
      <c r="R39" s="39">
        <f t="shared" si="20"/>
        <v>44027</v>
      </c>
      <c r="S39" s="39">
        <f t="shared" si="20"/>
        <v>44028</v>
      </c>
      <c r="T39" s="39">
        <f t="shared" si="20"/>
        <v>44029</v>
      </c>
      <c r="U39" s="39">
        <f t="shared" si="20"/>
        <v>44030</v>
      </c>
      <c r="V39" s="39">
        <f t="shared" si="20"/>
        <v>44031</v>
      </c>
      <c r="W39" s="39">
        <f t="shared" si="20"/>
        <v>44032</v>
      </c>
      <c r="X39" s="39">
        <f t="shared" si="20"/>
        <v>44033</v>
      </c>
      <c r="Y39" s="39">
        <f t="shared" si="20"/>
        <v>44034</v>
      </c>
      <c r="Z39" s="39">
        <f t="shared" si="20"/>
        <v>44035</v>
      </c>
      <c r="AA39" s="39">
        <f t="shared" si="20"/>
        <v>44036</v>
      </c>
      <c r="AB39" s="39">
        <f t="shared" si="20"/>
        <v>44037</v>
      </c>
      <c r="AC39" s="39">
        <f t="shared" si="20"/>
        <v>44038</v>
      </c>
      <c r="AD39" s="39">
        <f t="shared" si="20"/>
        <v>44039</v>
      </c>
      <c r="AE39" s="39">
        <f t="shared" si="20"/>
        <v>44040</v>
      </c>
      <c r="AF39" s="39">
        <f t="shared" si="20"/>
        <v>44041</v>
      </c>
      <c r="AG39" s="39">
        <f t="shared" si="20"/>
        <v>44042</v>
      </c>
      <c r="AH39" s="40">
        <f t="shared" si="20"/>
        <v>44043</v>
      </c>
      <c r="AI39" s="3"/>
    </row>
    <row r="40" spans="2:39" ht="46.5" x14ac:dyDescent="0.25">
      <c r="B40" s="2" t="s">
        <v>12</v>
      </c>
      <c r="C40" s="3">
        <f>EOMONTH(C39,0)</f>
        <v>44043</v>
      </c>
      <c r="D40" s="110">
        <f>EDATE(D35,1)</f>
        <v>44013</v>
      </c>
      <c r="E40" s="111"/>
      <c r="F40" s="111"/>
      <c r="G40" s="111"/>
      <c r="H40" s="111"/>
      <c r="I40" s="111"/>
      <c r="J40" s="111"/>
      <c r="K40" s="111"/>
      <c r="L40" s="111"/>
      <c r="M40" s="111"/>
      <c r="N40" s="111"/>
      <c r="O40" s="111"/>
      <c r="P40" s="111"/>
      <c r="Q40" s="111"/>
      <c r="R40" s="111"/>
      <c r="S40" s="111"/>
      <c r="T40" s="111"/>
      <c r="U40" s="111"/>
      <c r="V40" s="111"/>
      <c r="W40" s="111"/>
      <c r="X40" s="111"/>
      <c r="Y40" s="111"/>
      <c r="Z40" s="111"/>
      <c r="AA40" s="111"/>
      <c r="AB40" s="111"/>
      <c r="AC40" s="111"/>
      <c r="AD40" s="111"/>
      <c r="AE40" s="111"/>
      <c r="AF40" s="19"/>
      <c r="AG40" s="19"/>
      <c r="AH40" s="20"/>
    </row>
    <row r="41" spans="2:39" x14ac:dyDescent="0.25">
      <c r="D41" s="22">
        <f>IFERROR(DAY(D39),"")</f>
        <v>1</v>
      </c>
      <c r="E41" s="23">
        <f t="shared" ref="E41:AH41" si="21">IFERROR(DAY(E39),"")</f>
        <v>2</v>
      </c>
      <c r="F41" s="23">
        <f t="shared" si="21"/>
        <v>3</v>
      </c>
      <c r="G41" s="23">
        <f t="shared" si="21"/>
        <v>4</v>
      </c>
      <c r="H41" s="23">
        <f t="shared" si="21"/>
        <v>5</v>
      </c>
      <c r="I41" s="23">
        <f t="shared" si="21"/>
        <v>6</v>
      </c>
      <c r="J41" s="23">
        <f t="shared" si="21"/>
        <v>7</v>
      </c>
      <c r="K41" s="23">
        <f t="shared" si="21"/>
        <v>8</v>
      </c>
      <c r="L41" s="23">
        <f t="shared" si="21"/>
        <v>9</v>
      </c>
      <c r="M41" s="23">
        <f t="shared" si="21"/>
        <v>10</v>
      </c>
      <c r="N41" s="23">
        <f t="shared" si="21"/>
        <v>11</v>
      </c>
      <c r="O41" s="23">
        <f t="shared" si="21"/>
        <v>12</v>
      </c>
      <c r="P41" s="23">
        <f t="shared" si="21"/>
        <v>13</v>
      </c>
      <c r="Q41" s="23">
        <f t="shared" si="21"/>
        <v>14</v>
      </c>
      <c r="R41" s="23">
        <f t="shared" si="21"/>
        <v>15</v>
      </c>
      <c r="S41" s="23">
        <f t="shared" si="21"/>
        <v>16</v>
      </c>
      <c r="T41" s="23">
        <f t="shared" si="21"/>
        <v>17</v>
      </c>
      <c r="U41" s="23">
        <f t="shared" si="21"/>
        <v>18</v>
      </c>
      <c r="V41" s="23">
        <f t="shared" si="21"/>
        <v>19</v>
      </c>
      <c r="W41" s="23">
        <f t="shared" si="21"/>
        <v>20</v>
      </c>
      <c r="X41" s="23">
        <f t="shared" si="21"/>
        <v>21</v>
      </c>
      <c r="Y41" s="23">
        <f t="shared" si="21"/>
        <v>22</v>
      </c>
      <c r="Z41" s="23">
        <f t="shared" si="21"/>
        <v>23</v>
      </c>
      <c r="AA41" s="23">
        <f t="shared" si="21"/>
        <v>24</v>
      </c>
      <c r="AB41" s="23">
        <f t="shared" si="21"/>
        <v>25</v>
      </c>
      <c r="AC41" s="23">
        <f t="shared" si="21"/>
        <v>26</v>
      </c>
      <c r="AD41" s="23">
        <f t="shared" si="21"/>
        <v>27</v>
      </c>
      <c r="AE41" s="23">
        <f t="shared" si="21"/>
        <v>28</v>
      </c>
      <c r="AF41" s="23">
        <f t="shared" si="21"/>
        <v>29</v>
      </c>
      <c r="AG41" s="23">
        <f t="shared" si="21"/>
        <v>30</v>
      </c>
      <c r="AH41" s="24">
        <f t="shared" si="21"/>
        <v>31</v>
      </c>
      <c r="AI41" s="4"/>
      <c r="AJ41" s="4"/>
      <c r="AK41" s="4"/>
      <c r="AL41" s="4"/>
    </row>
    <row r="42" spans="2:39" x14ac:dyDescent="0.25">
      <c r="D42" s="25">
        <f>IFERROR(WEEKDAY(D39,1),"")</f>
        <v>4</v>
      </c>
      <c r="E42" s="26">
        <f t="shared" ref="E42:AH42" si="22">IFERROR(WEEKDAY(E39,1),"")</f>
        <v>5</v>
      </c>
      <c r="F42" s="26">
        <f t="shared" si="22"/>
        <v>6</v>
      </c>
      <c r="G42" s="26">
        <f t="shared" si="22"/>
        <v>7</v>
      </c>
      <c r="H42" s="26">
        <f t="shared" si="22"/>
        <v>1</v>
      </c>
      <c r="I42" s="26">
        <f t="shared" si="22"/>
        <v>2</v>
      </c>
      <c r="J42" s="26">
        <f t="shared" si="22"/>
        <v>3</v>
      </c>
      <c r="K42" s="26">
        <f t="shared" si="22"/>
        <v>4</v>
      </c>
      <c r="L42" s="26">
        <f t="shared" si="22"/>
        <v>5</v>
      </c>
      <c r="M42" s="26">
        <f t="shared" si="22"/>
        <v>6</v>
      </c>
      <c r="N42" s="26">
        <f t="shared" si="22"/>
        <v>7</v>
      </c>
      <c r="O42" s="26">
        <f t="shared" si="22"/>
        <v>1</v>
      </c>
      <c r="P42" s="26">
        <f t="shared" si="22"/>
        <v>2</v>
      </c>
      <c r="Q42" s="26">
        <f t="shared" si="22"/>
        <v>3</v>
      </c>
      <c r="R42" s="26">
        <f t="shared" si="22"/>
        <v>4</v>
      </c>
      <c r="S42" s="26">
        <f t="shared" si="22"/>
        <v>5</v>
      </c>
      <c r="T42" s="26">
        <f t="shared" si="22"/>
        <v>6</v>
      </c>
      <c r="U42" s="26">
        <f t="shared" si="22"/>
        <v>7</v>
      </c>
      <c r="V42" s="26">
        <f t="shared" si="22"/>
        <v>1</v>
      </c>
      <c r="W42" s="26">
        <f t="shared" si="22"/>
        <v>2</v>
      </c>
      <c r="X42" s="26">
        <f t="shared" si="22"/>
        <v>3</v>
      </c>
      <c r="Y42" s="26">
        <f t="shared" si="22"/>
        <v>4</v>
      </c>
      <c r="Z42" s="26">
        <f t="shared" si="22"/>
        <v>5</v>
      </c>
      <c r="AA42" s="26">
        <f t="shared" si="22"/>
        <v>6</v>
      </c>
      <c r="AB42" s="26">
        <f t="shared" si="22"/>
        <v>7</v>
      </c>
      <c r="AC42" s="26">
        <f t="shared" si="22"/>
        <v>1</v>
      </c>
      <c r="AD42" s="26">
        <f t="shared" si="22"/>
        <v>2</v>
      </c>
      <c r="AE42" s="26">
        <f t="shared" si="22"/>
        <v>3</v>
      </c>
      <c r="AF42" s="26">
        <f t="shared" si="22"/>
        <v>4</v>
      </c>
      <c r="AG42" s="26">
        <f t="shared" si="22"/>
        <v>5</v>
      </c>
      <c r="AH42" s="27">
        <f t="shared" si="22"/>
        <v>6</v>
      </c>
      <c r="AI42" s="4" t="s">
        <v>61</v>
      </c>
      <c r="AJ42" s="4" t="s">
        <v>7</v>
      </c>
      <c r="AK42" s="4" t="s">
        <v>64</v>
      </c>
      <c r="AL42" s="4" t="s">
        <v>8</v>
      </c>
      <c r="AM42" s="80" t="s">
        <v>72</v>
      </c>
    </row>
    <row r="43" spans="2:39" ht="15.75" thickBot="1" x14ac:dyDescent="0.3">
      <c r="D43" s="28" t="str">
        <f t="array" ref="D43">IFERROR(INDEX(Tableau1[],MATCH(1,(Tableau!D39&gt;=Tableau1[Date début])*(Tableau1[Date de Fin]&gt;=Tableau!D39)*(Tableau1[Nom]=Tableau!$V$2),0),5),"")</f>
        <v/>
      </c>
      <c r="E43" s="28" t="str">
        <f t="array" ref="E43">IFERROR(INDEX(Tableau1[],MATCH(1,(Tableau!E39&gt;=Tableau1[Date début])*(Tableau1[Date de Fin]&gt;=Tableau!E39)*(Tableau1[Nom]=Tableau!$V$2),0),5),"")</f>
        <v/>
      </c>
      <c r="F43" s="28" t="str">
        <f t="array" ref="F43">IFERROR(INDEX(Tableau1[],MATCH(1,(Tableau!F39&gt;=Tableau1[Date début])*(Tableau1[Date de Fin]&gt;=Tableau!F39)*(Tableau1[Nom]=Tableau!$V$2),0),5),"")</f>
        <v/>
      </c>
      <c r="G43" s="28" t="str">
        <f t="array" ref="G43">IFERROR(INDEX(Tableau1[],MATCH(1,(Tableau!G39&gt;=Tableau1[Date début])*(Tableau1[Date de Fin]&gt;=Tableau!G39)*(Tableau1[Nom]=Tableau!$V$2),0),5),"")</f>
        <v/>
      </c>
      <c r="H43" s="28" t="str">
        <f t="array" ref="H43">IFERROR(INDEX(Tableau1[],MATCH(1,(Tableau!H39&gt;=Tableau1[Date début])*(Tableau1[Date de Fin]&gt;=Tableau!H39)*(Tableau1[Nom]=Tableau!$V$2),0),5),"")</f>
        <v/>
      </c>
      <c r="I43" s="28" t="str">
        <f t="array" ref="I43">IFERROR(INDEX(Tableau1[],MATCH(1,(Tableau!I39&gt;=Tableau1[Date début])*(Tableau1[Date de Fin]&gt;=Tableau!I39)*(Tableau1[Nom]=Tableau!$V$2),0),5),"")</f>
        <v/>
      </c>
      <c r="J43" s="28" t="str">
        <f t="array" ref="J43">IFERROR(INDEX(Tableau1[],MATCH(1,(Tableau!J39&gt;=Tableau1[Date début])*(Tableau1[Date de Fin]&gt;=Tableau!J39)*(Tableau1[Nom]=Tableau!$V$2),0),5),"")</f>
        <v/>
      </c>
      <c r="K43" s="28" t="str">
        <f t="array" ref="K43">IFERROR(INDEX(Tableau1[],MATCH(1,(Tableau!K39&gt;=Tableau1[Date début])*(Tableau1[Date de Fin]&gt;=Tableau!K39)*(Tableau1[Nom]=Tableau!$V$2),0),5),"")</f>
        <v/>
      </c>
      <c r="L43" s="28" t="str">
        <f t="array" ref="L43">IFERROR(INDEX(Tableau1[],MATCH(1,(Tableau!L39&gt;=Tableau1[Date début])*(Tableau1[Date de Fin]&gt;=Tableau!L39)*(Tableau1[Nom]=Tableau!$V$2),0),5),"")</f>
        <v/>
      </c>
      <c r="M43" s="28" t="str">
        <f t="array" ref="M43">IFERROR(INDEX(Tableau1[],MATCH(1,(Tableau!M39&gt;=Tableau1[Date début])*(Tableau1[Date de Fin]&gt;=Tableau!M39)*(Tableau1[Nom]=Tableau!$V$2),0),5),"")</f>
        <v/>
      </c>
      <c r="N43" s="28" t="str">
        <f t="array" ref="N43">IFERROR(INDEX(Tableau1[],MATCH(1,(Tableau!N39&gt;=Tableau1[Date début])*(Tableau1[Date de Fin]&gt;=Tableau!N39)*(Tableau1[Nom]=Tableau!$V$2),0),5),"")</f>
        <v/>
      </c>
      <c r="O43" s="28" t="str">
        <f t="array" ref="O43">IFERROR(INDEX(Tableau1[],MATCH(1,(Tableau!O39&gt;=Tableau1[Date début])*(Tableau1[Date de Fin]&gt;=Tableau!O39)*(Tableau1[Nom]=Tableau!$V$2),0),5),"")</f>
        <v/>
      </c>
      <c r="P43" s="28" t="str">
        <f t="array" ref="P43">IFERROR(INDEX(Tableau1[],MATCH(1,(Tableau!P39&gt;=Tableau1[Date début])*(Tableau1[Date de Fin]&gt;=Tableau!P39)*(Tableau1[Nom]=Tableau!$V$2),0),5),"")</f>
        <v/>
      </c>
      <c r="Q43" s="28" t="str">
        <f t="array" ref="Q43">IFERROR(INDEX(Tableau1[],MATCH(1,(Tableau!Q39&gt;=Tableau1[Date début])*(Tableau1[Date de Fin]&gt;=Tableau!Q39)*(Tableau1[Nom]=Tableau!$V$2),0),5),"")</f>
        <v/>
      </c>
      <c r="R43" s="28" t="str">
        <f t="array" ref="R43">IFERROR(INDEX(Tableau1[],MATCH(1,(Tableau!R39&gt;=Tableau1[Date début])*(Tableau1[Date de Fin]&gt;=Tableau!R39)*(Tableau1[Nom]=Tableau!$V$2),0),5),"")</f>
        <v/>
      </c>
      <c r="S43" s="28" t="str">
        <f t="array" ref="S43">IFERROR(INDEX(Tableau1[],MATCH(1,(Tableau!S39&gt;=Tableau1[Date début])*(Tableau1[Date de Fin]&gt;=Tableau!S39)*(Tableau1[Nom]=Tableau!$V$2),0),5),"")</f>
        <v/>
      </c>
      <c r="T43" s="28" t="str">
        <f t="array" ref="T43">IFERROR(INDEX(Tableau1[],MATCH(1,(Tableau!T39&gt;=Tableau1[Date début])*(Tableau1[Date de Fin]&gt;=Tableau!T39)*(Tableau1[Nom]=Tableau!$V$2),0),5),"")</f>
        <v/>
      </c>
      <c r="U43" s="28" t="str">
        <f t="array" ref="U43">IFERROR(INDEX(Tableau1[],MATCH(1,(Tableau!U39&gt;=Tableau1[Date début])*(Tableau1[Date de Fin]&gt;=Tableau!U39)*(Tableau1[Nom]=Tableau!$V$2),0),5),"")</f>
        <v/>
      </c>
      <c r="V43" s="28" t="str">
        <f t="array" ref="V43">IFERROR(INDEX(Tableau1[],MATCH(1,(Tableau!V39&gt;=Tableau1[Date début])*(Tableau1[Date de Fin]&gt;=Tableau!V39)*(Tableau1[Nom]=Tableau!$V$2),0),5),"")</f>
        <v/>
      </c>
      <c r="W43" s="28" t="str">
        <f t="array" ref="W43">IFERROR(INDEX(Tableau1[],MATCH(1,(Tableau!W39&gt;=Tableau1[Date début])*(Tableau1[Date de Fin]&gt;=Tableau!W39)*(Tableau1[Nom]=Tableau!$V$2),0),5),"")</f>
        <v/>
      </c>
      <c r="X43" s="28" t="str">
        <f t="array" ref="X43">IFERROR(INDEX(Tableau1[],MATCH(1,(Tableau!X39&gt;=Tableau1[Date début])*(Tableau1[Date de Fin]&gt;=Tableau!X39)*(Tableau1[Nom]=Tableau!$V$2),0),5),"")</f>
        <v/>
      </c>
      <c r="Y43" s="28" t="str">
        <f t="array" ref="Y43">IFERROR(INDEX(Tableau1[],MATCH(1,(Tableau!Y39&gt;=Tableau1[Date début])*(Tableau1[Date de Fin]&gt;=Tableau!Y39)*(Tableau1[Nom]=Tableau!$V$2),0),5),"")</f>
        <v/>
      </c>
      <c r="Z43" s="28" t="str">
        <f t="array" ref="Z43">IFERROR(INDEX(Tableau1[],MATCH(1,(Tableau!Z39&gt;=Tableau1[Date début])*(Tableau1[Date de Fin]&gt;=Tableau!Z39)*(Tableau1[Nom]=Tableau!$V$2),0),5),"")</f>
        <v/>
      </c>
      <c r="AA43" s="28" t="str">
        <f t="array" ref="AA43">IFERROR(INDEX(Tableau1[],MATCH(1,(Tableau!AA39&gt;=Tableau1[Date début])*(Tableau1[Date de Fin]&gt;=Tableau!AA39)*(Tableau1[Nom]=Tableau!$V$2),0),5),"")</f>
        <v/>
      </c>
      <c r="AB43" s="28" t="str">
        <f t="array" ref="AB43">IFERROR(INDEX(Tableau1[],MATCH(1,(Tableau!AB39&gt;=Tableau1[Date début])*(Tableau1[Date de Fin]&gt;=Tableau!AB39)*(Tableau1[Nom]=Tableau!$V$2),0),5),"")</f>
        <v/>
      </c>
      <c r="AC43" s="28" t="str">
        <f t="array" ref="AC43">IFERROR(INDEX(Tableau1[],MATCH(1,(Tableau!AC39&gt;=Tableau1[Date début])*(Tableau1[Date de Fin]&gt;=Tableau!AC39)*(Tableau1[Nom]=Tableau!$V$2),0),5),"")</f>
        <v/>
      </c>
      <c r="AD43" s="28" t="str">
        <f t="array" ref="AD43">IFERROR(INDEX(Tableau1[],MATCH(1,(Tableau!AD39&gt;=Tableau1[Date début])*(Tableau1[Date de Fin]&gt;=Tableau!AD39)*(Tableau1[Nom]=Tableau!$V$2),0),5),"")</f>
        <v/>
      </c>
      <c r="AE43" s="28" t="str">
        <f t="array" ref="AE43">IFERROR(INDEX(Tableau1[],MATCH(1,(Tableau!AE39&gt;=Tableau1[Date début])*(Tableau1[Date de Fin]&gt;=Tableau!AE39)*(Tableau1[Nom]=Tableau!$V$2),0),5),"")</f>
        <v/>
      </c>
      <c r="AF43" s="28" t="str">
        <f t="array" ref="AF43">IFERROR(INDEX(Tableau1[],MATCH(1,(Tableau!AF39&gt;=Tableau1[Date début])*(Tableau1[Date de Fin]&gt;=Tableau!AF39)*(Tableau1[Nom]=Tableau!$V$2),0),5),"")</f>
        <v/>
      </c>
      <c r="AG43" s="28" t="str">
        <f t="array" ref="AG43">IFERROR(INDEX(Tableau1[],MATCH(1,(Tableau!AG39&gt;=Tableau1[Date début])*(Tableau1[Date de Fin]&gt;=Tableau!AG39)*(Tableau1[Nom]=Tableau!$V$2),0),5),"")</f>
        <v/>
      </c>
      <c r="AH43" s="28" t="str">
        <f t="array" ref="AH43">IFERROR(INDEX(Tableau1[],MATCH(1,(Tableau!AH39&gt;=Tableau1[Date début])*(Tableau1[Date de Fin]&gt;=Tableau!AH39)*(Tableau1[Nom]=Tableau!$V$2),0),5),"")</f>
        <v/>
      </c>
      <c r="AI43" s="4">
        <f>COUNTIF($D$43:$AH$43,AI42)</f>
        <v>0</v>
      </c>
      <c r="AJ43" s="4">
        <f t="shared" ref="AJ43:AL43" si="23">COUNTIF($D$43:$AH$43,AJ42)</f>
        <v>0</v>
      </c>
      <c r="AK43" s="4">
        <f t="shared" si="23"/>
        <v>0</v>
      </c>
      <c r="AL43" s="4">
        <f t="shared" si="23"/>
        <v>0</v>
      </c>
      <c r="AM43" s="4">
        <f>COUNTIF($D43:$AH43,AM42)</f>
        <v>0</v>
      </c>
    </row>
    <row r="44" spans="2:39" ht="63.75" hidden="1" customHeight="1" thickBot="1" x14ac:dyDescent="0.3">
      <c r="B44" s="2" t="s">
        <v>11</v>
      </c>
      <c r="C44" s="3">
        <f>EOMONTH(D45,-1)+1</f>
        <v>44044</v>
      </c>
      <c r="D44" s="38">
        <f>C44</f>
        <v>44044</v>
      </c>
      <c r="E44" s="39">
        <f>IFERROR(IF(D44+1&gt;$C$45,"",D44+1),"")</f>
        <v>44045</v>
      </c>
      <c r="F44" s="39">
        <f t="shared" ref="F44:AH44" si="24">IFERROR(IF(E44+1&gt;$C$45,"",E44+1),"")</f>
        <v>44046</v>
      </c>
      <c r="G44" s="39">
        <f t="shared" si="24"/>
        <v>44047</v>
      </c>
      <c r="H44" s="39">
        <f t="shared" si="24"/>
        <v>44048</v>
      </c>
      <c r="I44" s="39">
        <f t="shared" si="24"/>
        <v>44049</v>
      </c>
      <c r="J44" s="39">
        <f t="shared" si="24"/>
        <v>44050</v>
      </c>
      <c r="K44" s="39">
        <f t="shared" si="24"/>
        <v>44051</v>
      </c>
      <c r="L44" s="39">
        <f t="shared" si="24"/>
        <v>44052</v>
      </c>
      <c r="M44" s="39">
        <f t="shared" si="24"/>
        <v>44053</v>
      </c>
      <c r="N44" s="39">
        <f t="shared" si="24"/>
        <v>44054</v>
      </c>
      <c r="O44" s="39">
        <f t="shared" si="24"/>
        <v>44055</v>
      </c>
      <c r="P44" s="39">
        <f t="shared" si="24"/>
        <v>44056</v>
      </c>
      <c r="Q44" s="39">
        <f t="shared" si="24"/>
        <v>44057</v>
      </c>
      <c r="R44" s="39">
        <f t="shared" si="24"/>
        <v>44058</v>
      </c>
      <c r="S44" s="39">
        <f t="shared" si="24"/>
        <v>44059</v>
      </c>
      <c r="T44" s="39">
        <f t="shared" si="24"/>
        <v>44060</v>
      </c>
      <c r="U44" s="39">
        <f t="shared" si="24"/>
        <v>44061</v>
      </c>
      <c r="V44" s="39">
        <f t="shared" si="24"/>
        <v>44062</v>
      </c>
      <c r="W44" s="39">
        <f t="shared" si="24"/>
        <v>44063</v>
      </c>
      <c r="X44" s="39">
        <f t="shared" si="24"/>
        <v>44064</v>
      </c>
      <c r="Y44" s="39">
        <f t="shared" si="24"/>
        <v>44065</v>
      </c>
      <c r="Z44" s="39">
        <f t="shared" si="24"/>
        <v>44066</v>
      </c>
      <c r="AA44" s="39">
        <f t="shared" si="24"/>
        <v>44067</v>
      </c>
      <c r="AB44" s="39">
        <f t="shared" si="24"/>
        <v>44068</v>
      </c>
      <c r="AC44" s="39">
        <f t="shared" si="24"/>
        <v>44069</v>
      </c>
      <c r="AD44" s="39">
        <f t="shared" si="24"/>
        <v>44070</v>
      </c>
      <c r="AE44" s="39">
        <f t="shared" si="24"/>
        <v>44071</v>
      </c>
      <c r="AF44" s="39">
        <f t="shared" si="24"/>
        <v>44072</v>
      </c>
      <c r="AG44" s="39">
        <f t="shared" si="24"/>
        <v>44073</v>
      </c>
      <c r="AH44" s="39">
        <f t="shared" si="24"/>
        <v>44074</v>
      </c>
      <c r="AI44" s="3"/>
    </row>
    <row r="45" spans="2:39" ht="46.5" x14ac:dyDescent="0.25">
      <c r="B45" s="2" t="s">
        <v>12</v>
      </c>
      <c r="C45" s="3">
        <f>EOMONTH(C44,0)</f>
        <v>44074</v>
      </c>
      <c r="D45" s="110">
        <f>EDATE(D40,1)</f>
        <v>44044</v>
      </c>
      <c r="E45" s="111"/>
      <c r="F45" s="111"/>
      <c r="G45" s="111"/>
      <c r="H45" s="111"/>
      <c r="I45" s="111"/>
      <c r="J45" s="111"/>
      <c r="K45" s="111"/>
      <c r="L45" s="111"/>
      <c r="M45" s="111"/>
      <c r="N45" s="111"/>
      <c r="O45" s="111"/>
      <c r="P45" s="111"/>
      <c r="Q45" s="111"/>
      <c r="R45" s="111"/>
      <c r="S45" s="111"/>
      <c r="T45" s="111"/>
      <c r="U45" s="111"/>
      <c r="V45" s="111"/>
      <c r="W45" s="111"/>
      <c r="X45" s="111"/>
      <c r="Y45" s="111"/>
      <c r="Z45" s="111"/>
      <c r="AA45" s="111"/>
      <c r="AB45" s="111"/>
      <c r="AC45" s="111"/>
      <c r="AD45" s="111"/>
      <c r="AE45" s="111"/>
      <c r="AF45" s="19"/>
      <c r="AG45" s="19"/>
      <c r="AH45" s="20"/>
    </row>
    <row r="46" spans="2:39" x14ac:dyDescent="0.25">
      <c r="D46" s="22">
        <f>IFERROR(DAY(D44),"")</f>
        <v>1</v>
      </c>
      <c r="E46" s="23">
        <f t="shared" ref="E46:AH46" si="25">IFERROR(DAY(E44),"")</f>
        <v>2</v>
      </c>
      <c r="F46" s="23">
        <f t="shared" si="25"/>
        <v>3</v>
      </c>
      <c r="G46" s="23">
        <f t="shared" si="25"/>
        <v>4</v>
      </c>
      <c r="H46" s="23">
        <f t="shared" si="25"/>
        <v>5</v>
      </c>
      <c r="I46" s="23">
        <f t="shared" si="25"/>
        <v>6</v>
      </c>
      <c r="J46" s="23">
        <f t="shared" si="25"/>
        <v>7</v>
      </c>
      <c r="K46" s="23">
        <f t="shared" si="25"/>
        <v>8</v>
      </c>
      <c r="L46" s="23">
        <f t="shared" si="25"/>
        <v>9</v>
      </c>
      <c r="M46" s="23">
        <f t="shared" si="25"/>
        <v>10</v>
      </c>
      <c r="N46" s="23">
        <f t="shared" si="25"/>
        <v>11</v>
      </c>
      <c r="O46" s="23">
        <f t="shared" si="25"/>
        <v>12</v>
      </c>
      <c r="P46" s="23">
        <f t="shared" si="25"/>
        <v>13</v>
      </c>
      <c r="Q46" s="23">
        <f t="shared" si="25"/>
        <v>14</v>
      </c>
      <c r="R46" s="23">
        <f t="shared" si="25"/>
        <v>15</v>
      </c>
      <c r="S46" s="23">
        <f t="shared" si="25"/>
        <v>16</v>
      </c>
      <c r="T46" s="23">
        <f t="shared" si="25"/>
        <v>17</v>
      </c>
      <c r="U46" s="23">
        <f t="shared" si="25"/>
        <v>18</v>
      </c>
      <c r="V46" s="23">
        <f t="shared" si="25"/>
        <v>19</v>
      </c>
      <c r="W46" s="23">
        <f t="shared" si="25"/>
        <v>20</v>
      </c>
      <c r="X46" s="23">
        <f t="shared" si="25"/>
        <v>21</v>
      </c>
      <c r="Y46" s="23">
        <f t="shared" si="25"/>
        <v>22</v>
      </c>
      <c r="Z46" s="23">
        <f t="shared" si="25"/>
        <v>23</v>
      </c>
      <c r="AA46" s="23">
        <f t="shared" si="25"/>
        <v>24</v>
      </c>
      <c r="AB46" s="23">
        <f t="shared" si="25"/>
        <v>25</v>
      </c>
      <c r="AC46" s="23">
        <f t="shared" si="25"/>
        <v>26</v>
      </c>
      <c r="AD46" s="23">
        <f t="shared" si="25"/>
        <v>27</v>
      </c>
      <c r="AE46" s="23">
        <f t="shared" si="25"/>
        <v>28</v>
      </c>
      <c r="AF46" s="23">
        <f t="shared" si="25"/>
        <v>29</v>
      </c>
      <c r="AG46" s="23">
        <f t="shared" si="25"/>
        <v>30</v>
      </c>
      <c r="AH46" s="24">
        <f t="shared" si="25"/>
        <v>31</v>
      </c>
      <c r="AI46" s="4"/>
      <c r="AJ46" s="4"/>
      <c r="AK46" s="4"/>
      <c r="AL46" s="4"/>
    </row>
    <row r="47" spans="2:39" x14ac:dyDescent="0.25">
      <c r="D47" s="25">
        <f>IFERROR(WEEKDAY(D44,1),"")</f>
        <v>7</v>
      </c>
      <c r="E47" s="26">
        <f t="shared" ref="E47:AH47" si="26">IFERROR(WEEKDAY(E44,1),"")</f>
        <v>1</v>
      </c>
      <c r="F47" s="26">
        <f t="shared" si="26"/>
        <v>2</v>
      </c>
      <c r="G47" s="26">
        <f t="shared" si="26"/>
        <v>3</v>
      </c>
      <c r="H47" s="26">
        <f t="shared" si="26"/>
        <v>4</v>
      </c>
      <c r="I47" s="26">
        <f t="shared" si="26"/>
        <v>5</v>
      </c>
      <c r="J47" s="26">
        <f t="shared" si="26"/>
        <v>6</v>
      </c>
      <c r="K47" s="26">
        <f t="shared" si="26"/>
        <v>7</v>
      </c>
      <c r="L47" s="26">
        <f t="shared" si="26"/>
        <v>1</v>
      </c>
      <c r="M47" s="26">
        <f t="shared" si="26"/>
        <v>2</v>
      </c>
      <c r="N47" s="26">
        <f t="shared" si="26"/>
        <v>3</v>
      </c>
      <c r="O47" s="26">
        <f t="shared" si="26"/>
        <v>4</v>
      </c>
      <c r="P47" s="26">
        <f t="shared" si="26"/>
        <v>5</v>
      </c>
      <c r="Q47" s="26">
        <f t="shared" si="26"/>
        <v>6</v>
      </c>
      <c r="R47" s="26">
        <f t="shared" si="26"/>
        <v>7</v>
      </c>
      <c r="S47" s="26">
        <f t="shared" si="26"/>
        <v>1</v>
      </c>
      <c r="T47" s="26">
        <f t="shared" si="26"/>
        <v>2</v>
      </c>
      <c r="U47" s="26">
        <f t="shared" si="26"/>
        <v>3</v>
      </c>
      <c r="V47" s="26">
        <f t="shared" si="26"/>
        <v>4</v>
      </c>
      <c r="W47" s="26">
        <f t="shared" si="26"/>
        <v>5</v>
      </c>
      <c r="X47" s="26">
        <f t="shared" si="26"/>
        <v>6</v>
      </c>
      <c r="Y47" s="26">
        <f t="shared" si="26"/>
        <v>7</v>
      </c>
      <c r="Z47" s="26">
        <f t="shared" si="26"/>
        <v>1</v>
      </c>
      <c r="AA47" s="26">
        <f t="shared" si="26"/>
        <v>2</v>
      </c>
      <c r="AB47" s="26">
        <f t="shared" si="26"/>
        <v>3</v>
      </c>
      <c r="AC47" s="26">
        <f t="shared" si="26"/>
        <v>4</v>
      </c>
      <c r="AD47" s="26">
        <f t="shared" si="26"/>
        <v>5</v>
      </c>
      <c r="AE47" s="26">
        <f t="shared" si="26"/>
        <v>6</v>
      </c>
      <c r="AF47" s="26">
        <f t="shared" si="26"/>
        <v>7</v>
      </c>
      <c r="AG47" s="26">
        <f t="shared" si="26"/>
        <v>1</v>
      </c>
      <c r="AH47" s="27">
        <f t="shared" si="26"/>
        <v>2</v>
      </c>
      <c r="AI47" s="4" t="s">
        <v>61</v>
      </c>
      <c r="AJ47" s="4" t="s">
        <v>7</v>
      </c>
      <c r="AK47" s="4" t="s">
        <v>64</v>
      </c>
      <c r="AL47" s="4" t="s">
        <v>8</v>
      </c>
      <c r="AM47" s="80" t="s">
        <v>72</v>
      </c>
    </row>
    <row r="48" spans="2:39" ht="15.75" thickBot="1" x14ac:dyDescent="0.3">
      <c r="D48" s="28" t="str">
        <f t="array" ref="D48">IFERROR(INDEX(Tableau1[],MATCH(1,(Tableau!D44&gt;=Tableau1[Date début])*(Tableau1[Date de Fin]&gt;=Tableau!D44)*(Tableau1[Nom]=Tableau!$V$2),0),5),"")</f>
        <v/>
      </c>
      <c r="E48" s="28" t="str">
        <f t="array" ref="E48">IFERROR(INDEX(Tableau1[],MATCH(1,(Tableau!E44&gt;=Tableau1[Date début])*(Tableau1[Date de Fin]&gt;=Tableau!E44)*(Tableau1[Nom]=Tableau!$V$2),0),5),"")</f>
        <v/>
      </c>
      <c r="F48" s="28" t="str">
        <f t="array" ref="F48">IFERROR(INDEX(Tableau1[],MATCH(1,(Tableau!F44&gt;=Tableau1[Date début])*(Tableau1[Date de Fin]&gt;=Tableau!F44)*(Tableau1[Nom]=Tableau!$V$2),0),5),"")</f>
        <v/>
      </c>
      <c r="G48" s="28" t="str">
        <f t="array" ref="G48">IFERROR(INDEX(Tableau1[],MATCH(1,(Tableau!G44&gt;=Tableau1[Date début])*(Tableau1[Date de Fin]&gt;=Tableau!G44)*(Tableau1[Nom]=Tableau!$V$2),0),5),"")</f>
        <v/>
      </c>
      <c r="H48" s="28" t="str">
        <f t="array" ref="H48">IFERROR(INDEX(Tableau1[],MATCH(1,(Tableau!H44&gt;=Tableau1[Date début])*(Tableau1[Date de Fin]&gt;=Tableau!H44)*(Tableau1[Nom]=Tableau!$V$2),0),5),"")</f>
        <v/>
      </c>
      <c r="I48" s="28" t="str">
        <f t="array" ref="I48">IFERROR(INDEX(Tableau1[],MATCH(1,(Tableau!I44&gt;=Tableau1[Date début])*(Tableau1[Date de Fin]&gt;=Tableau!I44)*(Tableau1[Nom]=Tableau!$V$2),0),5),"")</f>
        <v/>
      </c>
      <c r="J48" s="28" t="str">
        <f t="array" ref="J48">IFERROR(INDEX(Tableau1[],MATCH(1,(Tableau!J44&gt;=Tableau1[Date début])*(Tableau1[Date de Fin]&gt;=Tableau!J44)*(Tableau1[Nom]=Tableau!$V$2),0),5),"")</f>
        <v/>
      </c>
      <c r="K48" s="28" t="str">
        <f t="array" ref="K48">IFERROR(INDEX(Tableau1[],MATCH(1,(Tableau!K44&gt;=Tableau1[Date début])*(Tableau1[Date de Fin]&gt;=Tableau!K44)*(Tableau1[Nom]=Tableau!$V$2),0),5),"")</f>
        <v/>
      </c>
      <c r="L48" s="28" t="str">
        <f t="array" ref="L48">IFERROR(INDEX(Tableau1[],MATCH(1,(Tableau!L44&gt;=Tableau1[Date début])*(Tableau1[Date de Fin]&gt;=Tableau!L44)*(Tableau1[Nom]=Tableau!$V$2),0),5),"")</f>
        <v/>
      </c>
      <c r="M48" s="28" t="str">
        <f t="array" ref="M48">IFERROR(INDEX(Tableau1[],MATCH(1,(Tableau!M44&gt;=Tableau1[Date début])*(Tableau1[Date de Fin]&gt;=Tableau!M44)*(Tableau1[Nom]=Tableau!$V$2),0),5),"")</f>
        <v/>
      </c>
      <c r="N48" s="28" t="str">
        <f t="array" ref="N48">IFERROR(INDEX(Tableau1[],MATCH(1,(Tableau!N44&gt;=Tableau1[Date début])*(Tableau1[Date de Fin]&gt;=Tableau!N44)*(Tableau1[Nom]=Tableau!$V$2),0),5),"")</f>
        <v/>
      </c>
      <c r="O48" s="28" t="str">
        <f t="array" ref="O48">IFERROR(INDEX(Tableau1[],MATCH(1,(Tableau!O44&gt;=Tableau1[Date début])*(Tableau1[Date de Fin]&gt;=Tableau!O44)*(Tableau1[Nom]=Tableau!$V$2),0),5),"")</f>
        <v/>
      </c>
      <c r="P48" s="28" t="str">
        <f t="array" ref="P48">IFERROR(INDEX(Tableau1[],MATCH(1,(Tableau!P44&gt;=Tableau1[Date début])*(Tableau1[Date de Fin]&gt;=Tableau!P44)*(Tableau1[Nom]=Tableau!$V$2),0),5),"")</f>
        <v/>
      </c>
      <c r="Q48" s="28" t="str">
        <f t="array" ref="Q48">IFERROR(INDEX(Tableau1[],MATCH(1,(Tableau!Q44&gt;=Tableau1[Date début])*(Tableau1[Date de Fin]&gt;=Tableau!Q44)*(Tableau1[Nom]=Tableau!$V$2),0),5),"")</f>
        <v/>
      </c>
      <c r="R48" s="28" t="str">
        <f t="array" ref="R48">IFERROR(INDEX(Tableau1[],MATCH(1,(Tableau!R44&gt;=Tableau1[Date début])*(Tableau1[Date de Fin]&gt;=Tableau!R44)*(Tableau1[Nom]=Tableau!$V$2),0),5),"")</f>
        <v/>
      </c>
      <c r="S48" s="28" t="str">
        <f t="array" ref="S48">IFERROR(INDEX(Tableau1[],MATCH(1,(Tableau!S44&gt;=Tableau1[Date début])*(Tableau1[Date de Fin]&gt;=Tableau!S44)*(Tableau1[Nom]=Tableau!$V$2),0),5),"")</f>
        <v/>
      </c>
      <c r="T48" s="28" t="str">
        <f t="array" ref="T48">IFERROR(INDEX(Tableau1[],MATCH(1,(Tableau!T44&gt;=Tableau1[Date début])*(Tableau1[Date de Fin]&gt;=Tableau!T44)*(Tableau1[Nom]=Tableau!$V$2),0),5),"")</f>
        <v/>
      </c>
      <c r="U48" s="28" t="str">
        <f t="array" ref="U48">IFERROR(INDEX(Tableau1[],MATCH(1,(Tableau!U44&gt;=Tableau1[Date début])*(Tableau1[Date de Fin]&gt;=Tableau!U44)*(Tableau1[Nom]=Tableau!$V$2),0),5),"")</f>
        <v/>
      </c>
      <c r="V48" s="28" t="str">
        <f t="array" ref="V48">IFERROR(INDEX(Tableau1[],MATCH(1,(Tableau!V44&gt;=Tableau1[Date début])*(Tableau1[Date de Fin]&gt;=Tableau!V44)*(Tableau1[Nom]=Tableau!$V$2),0),5),"")</f>
        <v/>
      </c>
      <c r="W48" s="28" t="str">
        <f t="array" ref="W48">IFERROR(INDEX(Tableau1[],MATCH(1,(Tableau!W44&gt;=Tableau1[Date début])*(Tableau1[Date de Fin]&gt;=Tableau!W44)*(Tableau1[Nom]=Tableau!$V$2),0),5),"")</f>
        <v/>
      </c>
      <c r="X48" s="28" t="str">
        <f t="array" ref="X48">IFERROR(INDEX(Tableau1[],MATCH(1,(Tableau!X44&gt;=Tableau1[Date début])*(Tableau1[Date de Fin]&gt;=Tableau!X44)*(Tableau1[Nom]=Tableau!$V$2),0),5),"")</f>
        <v/>
      </c>
      <c r="Y48" s="28" t="str">
        <f t="array" ref="Y48">IFERROR(INDEX(Tableau1[],MATCH(1,(Tableau!Y44&gt;=Tableau1[Date début])*(Tableau1[Date de Fin]&gt;=Tableau!Y44)*(Tableau1[Nom]=Tableau!$V$2),0),5),"")</f>
        <v/>
      </c>
      <c r="Z48" s="28" t="str">
        <f t="array" ref="Z48">IFERROR(INDEX(Tableau1[],MATCH(1,(Tableau!Z44&gt;=Tableau1[Date début])*(Tableau1[Date de Fin]&gt;=Tableau!Z44)*(Tableau1[Nom]=Tableau!$V$2),0),5),"")</f>
        <v/>
      </c>
      <c r="AA48" s="28" t="str">
        <f t="array" ref="AA48">IFERROR(INDEX(Tableau1[],MATCH(1,(Tableau!AA44&gt;=Tableau1[Date début])*(Tableau1[Date de Fin]&gt;=Tableau!AA44)*(Tableau1[Nom]=Tableau!$V$2),0),5),"")</f>
        <v/>
      </c>
      <c r="AB48" s="28" t="str">
        <f t="array" ref="AB48">IFERROR(INDEX(Tableau1[],MATCH(1,(Tableau!AB44&gt;=Tableau1[Date début])*(Tableau1[Date de Fin]&gt;=Tableau!AB44)*(Tableau1[Nom]=Tableau!$V$2),0),5),"")</f>
        <v/>
      </c>
      <c r="AC48" s="28" t="str">
        <f t="array" ref="AC48">IFERROR(INDEX(Tableau1[],MATCH(1,(Tableau!AC44&gt;=Tableau1[Date début])*(Tableau1[Date de Fin]&gt;=Tableau!AC44)*(Tableau1[Nom]=Tableau!$V$2),0),5),"")</f>
        <v/>
      </c>
      <c r="AD48" s="28" t="str">
        <f t="array" ref="AD48">IFERROR(INDEX(Tableau1[],MATCH(1,(Tableau!AD44&gt;=Tableau1[Date début])*(Tableau1[Date de Fin]&gt;=Tableau!AD44)*(Tableau1[Nom]=Tableau!$V$2),0),5),"")</f>
        <v/>
      </c>
      <c r="AE48" s="28" t="str">
        <f t="array" ref="AE48">IFERROR(INDEX(Tableau1[],MATCH(1,(Tableau!AE44&gt;=Tableau1[Date début])*(Tableau1[Date de Fin]&gt;=Tableau!AE44)*(Tableau1[Nom]=Tableau!$V$2),0),5),"")</f>
        <v/>
      </c>
      <c r="AF48" s="28" t="str">
        <f t="array" ref="AF48">IFERROR(INDEX(Tableau1[],MATCH(1,(Tableau!AF44&gt;=Tableau1[Date début])*(Tableau1[Date de Fin]&gt;=Tableau!AF44)*(Tableau1[Nom]=Tableau!$V$2),0),5),"")</f>
        <v/>
      </c>
      <c r="AG48" s="28" t="str">
        <f t="array" ref="AG48">IFERROR(INDEX(Tableau1[],MATCH(1,(Tableau!AG44&gt;=Tableau1[Date début])*(Tableau1[Date de Fin]&gt;=Tableau!AG44)*(Tableau1[Nom]=Tableau!$V$2),0),5),"")</f>
        <v/>
      </c>
      <c r="AH48" s="96" t="str">
        <f t="array" ref="AH48">IFERROR(INDEX(Tableau1[],MATCH(1,(Tableau!AH44&gt;=Tableau1[Date début])*(Tableau1[Date de Fin]&gt;=Tableau!AH44)*(Tableau1[Nom]=Tableau!$V$2),0),5),"")</f>
        <v/>
      </c>
      <c r="AI48" s="4">
        <f>COUNTIF($D$48:$AH$48,AI47)</f>
        <v>0</v>
      </c>
      <c r="AJ48" s="4">
        <f t="shared" ref="AJ48:AL48" si="27">COUNTIF($D$48:$AH$48,AJ47)</f>
        <v>0</v>
      </c>
      <c r="AK48" s="4">
        <f t="shared" si="27"/>
        <v>0</v>
      </c>
      <c r="AL48" s="4">
        <f t="shared" si="27"/>
        <v>0</v>
      </c>
      <c r="AM48" s="4">
        <f>COUNTIF($D48:$AH48,AM47)</f>
        <v>0</v>
      </c>
    </row>
    <row r="49" spans="2:39" ht="62.25" hidden="1" customHeight="1" thickBot="1" x14ac:dyDescent="0.3">
      <c r="B49" s="2" t="s">
        <v>11</v>
      </c>
      <c r="C49" s="3">
        <f>EOMONTH(D50,-1)+1</f>
        <v>44075</v>
      </c>
      <c r="D49" s="38">
        <f>C49</f>
        <v>44075</v>
      </c>
      <c r="E49" s="39">
        <f>IFERROR(IF(D49+1&gt;$C$50,"",D49+1),"")</f>
        <v>44076</v>
      </c>
      <c r="F49" s="39">
        <f t="shared" ref="F49:AH49" si="28">IFERROR(IF(E49+1&gt;$C$50,"",E49+1),"")</f>
        <v>44077</v>
      </c>
      <c r="G49" s="39">
        <f t="shared" si="28"/>
        <v>44078</v>
      </c>
      <c r="H49" s="39">
        <f t="shared" si="28"/>
        <v>44079</v>
      </c>
      <c r="I49" s="39">
        <f t="shared" si="28"/>
        <v>44080</v>
      </c>
      <c r="J49" s="39">
        <f t="shared" si="28"/>
        <v>44081</v>
      </c>
      <c r="K49" s="39">
        <f t="shared" si="28"/>
        <v>44082</v>
      </c>
      <c r="L49" s="39">
        <f t="shared" si="28"/>
        <v>44083</v>
      </c>
      <c r="M49" s="39">
        <f t="shared" si="28"/>
        <v>44084</v>
      </c>
      <c r="N49" s="39">
        <f t="shared" si="28"/>
        <v>44085</v>
      </c>
      <c r="O49" s="39">
        <f t="shared" si="28"/>
        <v>44086</v>
      </c>
      <c r="P49" s="39">
        <f t="shared" si="28"/>
        <v>44087</v>
      </c>
      <c r="Q49" s="39">
        <f t="shared" si="28"/>
        <v>44088</v>
      </c>
      <c r="R49" s="39">
        <f t="shared" si="28"/>
        <v>44089</v>
      </c>
      <c r="S49" s="39">
        <f t="shared" si="28"/>
        <v>44090</v>
      </c>
      <c r="T49" s="39">
        <f t="shared" si="28"/>
        <v>44091</v>
      </c>
      <c r="U49" s="39">
        <f t="shared" si="28"/>
        <v>44092</v>
      </c>
      <c r="V49" s="39">
        <f t="shared" si="28"/>
        <v>44093</v>
      </c>
      <c r="W49" s="39">
        <f t="shared" si="28"/>
        <v>44094</v>
      </c>
      <c r="X49" s="39">
        <f t="shared" si="28"/>
        <v>44095</v>
      </c>
      <c r="Y49" s="39">
        <f t="shared" si="28"/>
        <v>44096</v>
      </c>
      <c r="Z49" s="39">
        <f t="shared" si="28"/>
        <v>44097</v>
      </c>
      <c r="AA49" s="39">
        <f t="shared" si="28"/>
        <v>44098</v>
      </c>
      <c r="AB49" s="39">
        <f t="shared" si="28"/>
        <v>44099</v>
      </c>
      <c r="AC49" s="39">
        <f t="shared" si="28"/>
        <v>44100</v>
      </c>
      <c r="AD49" s="39">
        <f t="shared" si="28"/>
        <v>44101</v>
      </c>
      <c r="AE49" s="39">
        <f t="shared" si="28"/>
        <v>44102</v>
      </c>
      <c r="AF49" s="39">
        <f t="shared" si="28"/>
        <v>44103</v>
      </c>
      <c r="AG49" s="39">
        <f t="shared" si="28"/>
        <v>44104</v>
      </c>
      <c r="AH49" s="39" t="str">
        <f t="shared" si="28"/>
        <v/>
      </c>
      <c r="AI49" s="3"/>
    </row>
    <row r="50" spans="2:39" ht="46.5" x14ac:dyDescent="0.25">
      <c r="B50" s="2" t="s">
        <v>12</v>
      </c>
      <c r="C50" s="3">
        <f>EOMONTH(C49,0)</f>
        <v>44104</v>
      </c>
      <c r="D50" s="110">
        <f>EDATE(D45,1)</f>
        <v>44075</v>
      </c>
      <c r="E50" s="111"/>
      <c r="F50" s="111"/>
      <c r="G50" s="111"/>
      <c r="H50" s="111"/>
      <c r="I50" s="111"/>
      <c r="J50" s="111"/>
      <c r="K50" s="111"/>
      <c r="L50" s="111"/>
      <c r="M50" s="111"/>
      <c r="N50" s="111"/>
      <c r="O50" s="111"/>
      <c r="P50" s="111"/>
      <c r="Q50" s="111"/>
      <c r="R50" s="111"/>
      <c r="S50" s="111"/>
      <c r="T50" s="111"/>
      <c r="U50" s="111"/>
      <c r="V50" s="111"/>
      <c r="W50" s="111"/>
      <c r="X50" s="111"/>
      <c r="Y50" s="111"/>
      <c r="Z50" s="111"/>
      <c r="AA50" s="111"/>
      <c r="AB50" s="111"/>
      <c r="AC50" s="111"/>
      <c r="AD50" s="111"/>
      <c r="AE50" s="111"/>
      <c r="AF50" s="19"/>
      <c r="AG50" s="19"/>
      <c r="AH50" s="20"/>
    </row>
    <row r="51" spans="2:39" x14ac:dyDescent="0.25">
      <c r="D51" s="22">
        <f>IFERROR(DAY(D49),"")</f>
        <v>1</v>
      </c>
      <c r="E51" s="23">
        <f t="shared" ref="E51:AH51" si="29">IFERROR(DAY(E49),"")</f>
        <v>2</v>
      </c>
      <c r="F51" s="23">
        <f t="shared" si="29"/>
        <v>3</v>
      </c>
      <c r="G51" s="23">
        <f t="shared" si="29"/>
        <v>4</v>
      </c>
      <c r="H51" s="23">
        <f t="shared" si="29"/>
        <v>5</v>
      </c>
      <c r="I51" s="23">
        <f t="shared" si="29"/>
        <v>6</v>
      </c>
      <c r="J51" s="23">
        <f t="shared" si="29"/>
        <v>7</v>
      </c>
      <c r="K51" s="23">
        <f t="shared" si="29"/>
        <v>8</v>
      </c>
      <c r="L51" s="23">
        <f t="shared" si="29"/>
        <v>9</v>
      </c>
      <c r="M51" s="23">
        <f t="shared" si="29"/>
        <v>10</v>
      </c>
      <c r="N51" s="23">
        <f t="shared" si="29"/>
        <v>11</v>
      </c>
      <c r="O51" s="23">
        <f t="shared" si="29"/>
        <v>12</v>
      </c>
      <c r="P51" s="23">
        <f t="shared" si="29"/>
        <v>13</v>
      </c>
      <c r="Q51" s="23">
        <f t="shared" si="29"/>
        <v>14</v>
      </c>
      <c r="R51" s="23">
        <f t="shared" si="29"/>
        <v>15</v>
      </c>
      <c r="S51" s="23">
        <f t="shared" si="29"/>
        <v>16</v>
      </c>
      <c r="T51" s="23">
        <f t="shared" si="29"/>
        <v>17</v>
      </c>
      <c r="U51" s="23">
        <f t="shared" si="29"/>
        <v>18</v>
      </c>
      <c r="V51" s="23">
        <f t="shared" si="29"/>
        <v>19</v>
      </c>
      <c r="W51" s="23">
        <f t="shared" si="29"/>
        <v>20</v>
      </c>
      <c r="X51" s="23">
        <f t="shared" si="29"/>
        <v>21</v>
      </c>
      <c r="Y51" s="23">
        <f t="shared" si="29"/>
        <v>22</v>
      </c>
      <c r="Z51" s="23">
        <f t="shared" si="29"/>
        <v>23</v>
      </c>
      <c r="AA51" s="23">
        <f t="shared" si="29"/>
        <v>24</v>
      </c>
      <c r="AB51" s="23">
        <f t="shared" si="29"/>
        <v>25</v>
      </c>
      <c r="AC51" s="23">
        <f t="shared" si="29"/>
        <v>26</v>
      </c>
      <c r="AD51" s="23">
        <f t="shared" si="29"/>
        <v>27</v>
      </c>
      <c r="AE51" s="23">
        <f t="shared" si="29"/>
        <v>28</v>
      </c>
      <c r="AF51" s="23">
        <f t="shared" si="29"/>
        <v>29</v>
      </c>
      <c r="AG51" s="23">
        <f t="shared" si="29"/>
        <v>30</v>
      </c>
      <c r="AH51" s="24" t="str">
        <f t="shared" si="29"/>
        <v/>
      </c>
      <c r="AI51" s="4"/>
      <c r="AJ51" s="4"/>
      <c r="AK51" s="4"/>
      <c r="AL51" s="4"/>
    </row>
    <row r="52" spans="2:39" x14ac:dyDescent="0.25">
      <c r="D52" s="25">
        <f>IFERROR(WEEKDAY(D49,1),"")</f>
        <v>3</v>
      </c>
      <c r="E52" s="26">
        <f t="shared" ref="E52:AH52" si="30">IFERROR(WEEKDAY(E49,1),"")</f>
        <v>4</v>
      </c>
      <c r="F52" s="26">
        <f t="shared" si="30"/>
        <v>5</v>
      </c>
      <c r="G52" s="26">
        <f t="shared" si="30"/>
        <v>6</v>
      </c>
      <c r="H52" s="26">
        <f t="shared" si="30"/>
        <v>7</v>
      </c>
      <c r="I52" s="26">
        <f t="shared" si="30"/>
        <v>1</v>
      </c>
      <c r="J52" s="26">
        <f t="shared" si="30"/>
        <v>2</v>
      </c>
      <c r="K52" s="26">
        <f t="shared" si="30"/>
        <v>3</v>
      </c>
      <c r="L52" s="26">
        <f t="shared" si="30"/>
        <v>4</v>
      </c>
      <c r="M52" s="26">
        <f t="shared" si="30"/>
        <v>5</v>
      </c>
      <c r="N52" s="26">
        <f t="shared" si="30"/>
        <v>6</v>
      </c>
      <c r="O52" s="26">
        <f t="shared" si="30"/>
        <v>7</v>
      </c>
      <c r="P52" s="26">
        <f t="shared" si="30"/>
        <v>1</v>
      </c>
      <c r="Q52" s="26">
        <f t="shared" si="30"/>
        <v>2</v>
      </c>
      <c r="R52" s="26">
        <f t="shared" si="30"/>
        <v>3</v>
      </c>
      <c r="S52" s="26">
        <f t="shared" si="30"/>
        <v>4</v>
      </c>
      <c r="T52" s="26">
        <f t="shared" si="30"/>
        <v>5</v>
      </c>
      <c r="U52" s="26">
        <f t="shared" si="30"/>
        <v>6</v>
      </c>
      <c r="V52" s="26">
        <f t="shared" si="30"/>
        <v>7</v>
      </c>
      <c r="W52" s="26">
        <f t="shared" si="30"/>
        <v>1</v>
      </c>
      <c r="X52" s="26">
        <f t="shared" si="30"/>
        <v>2</v>
      </c>
      <c r="Y52" s="26">
        <f t="shared" si="30"/>
        <v>3</v>
      </c>
      <c r="Z52" s="26">
        <f t="shared" si="30"/>
        <v>4</v>
      </c>
      <c r="AA52" s="26">
        <f t="shared" si="30"/>
        <v>5</v>
      </c>
      <c r="AB52" s="26">
        <f t="shared" si="30"/>
        <v>6</v>
      </c>
      <c r="AC52" s="26">
        <f t="shared" si="30"/>
        <v>7</v>
      </c>
      <c r="AD52" s="26">
        <f t="shared" si="30"/>
        <v>1</v>
      </c>
      <c r="AE52" s="26">
        <f t="shared" si="30"/>
        <v>2</v>
      </c>
      <c r="AF52" s="26">
        <f t="shared" si="30"/>
        <v>3</v>
      </c>
      <c r="AG52" s="26">
        <f t="shared" si="30"/>
        <v>4</v>
      </c>
      <c r="AH52" s="27" t="str">
        <f t="shared" si="30"/>
        <v/>
      </c>
      <c r="AI52" s="4" t="s">
        <v>61</v>
      </c>
      <c r="AJ52" s="4" t="s">
        <v>7</v>
      </c>
      <c r="AK52" s="4" t="s">
        <v>64</v>
      </c>
      <c r="AL52" s="4" t="s">
        <v>8</v>
      </c>
      <c r="AM52" s="80" t="s">
        <v>72</v>
      </c>
    </row>
    <row r="53" spans="2:39" ht="15.75" thickBot="1" x14ac:dyDescent="0.3">
      <c r="D53" s="28" t="str">
        <f t="array" ref="D53">IFERROR(INDEX(Tableau1[],MATCH(1,(Tableau!D49&gt;=Tableau1[Date début])*(Tableau1[Date de Fin]&gt;=Tableau!D49)*(Tableau1[Nom]=Tableau!$V$2),0),5),"")</f>
        <v/>
      </c>
      <c r="E53" s="28" t="str">
        <f t="array" ref="E53">IFERROR(INDEX(Tableau1[],MATCH(1,(Tableau!E49&gt;=Tableau1[Date début])*(Tableau1[Date de Fin]&gt;=Tableau!E49)*(Tableau1[Nom]=Tableau!$V$2),0),5),"")</f>
        <v/>
      </c>
      <c r="F53" s="28" t="str">
        <f t="array" ref="F53">IFERROR(INDEX(Tableau1[],MATCH(1,(Tableau!F49&gt;=Tableau1[Date début])*(Tableau1[Date de Fin]&gt;=Tableau!F49)*(Tableau1[Nom]=Tableau!$V$2),0),5),"")</f>
        <v/>
      </c>
      <c r="G53" s="28" t="str">
        <f t="array" ref="G53">IFERROR(INDEX(Tableau1[],MATCH(1,(Tableau!G49&gt;=Tableau1[Date début])*(Tableau1[Date de Fin]&gt;=Tableau!G49)*(Tableau1[Nom]=Tableau!$V$2),0),5),"")</f>
        <v/>
      </c>
      <c r="H53" s="28" t="str">
        <f t="array" ref="H53">IFERROR(INDEX(Tableau1[],MATCH(1,(Tableau!H49&gt;=Tableau1[Date début])*(Tableau1[Date de Fin]&gt;=Tableau!H49)*(Tableau1[Nom]=Tableau!$V$2),0),5),"")</f>
        <v/>
      </c>
      <c r="I53" s="28" t="str">
        <f t="array" ref="I53">IFERROR(INDEX(Tableau1[],MATCH(1,(Tableau!I49&gt;=Tableau1[Date début])*(Tableau1[Date de Fin]&gt;=Tableau!I49)*(Tableau1[Nom]=Tableau!$V$2),0),5),"")</f>
        <v/>
      </c>
      <c r="J53" s="28" t="str">
        <f t="array" ref="J53">IFERROR(INDEX(Tableau1[],MATCH(1,(Tableau!J49&gt;=Tableau1[Date début])*(Tableau1[Date de Fin]&gt;=Tableau!J49)*(Tableau1[Nom]=Tableau!$V$2),0),5),"")</f>
        <v/>
      </c>
      <c r="K53" s="28" t="str">
        <f t="array" ref="K53">IFERROR(INDEX(Tableau1[],MATCH(1,(Tableau!K49&gt;=Tableau1[Date début])*(Tableau1[Date de Fin]&gt;=Tableau!K49)*(Tableau1[Nom]=Tableau!$V$2),0),5),"")</f>
        <v/>
      </c>
      <c r="L53" s="28" t="str">
        <f t="array" ref="L53">IFERROR(INDEX(Tableau1[],MATCH(1,(Tableau!L49&gt;=Tableau1[Date début])*(Tableau1[Date de Fin]&gt;=Tableau!L49)*(Tableau1[Nom]=Tableau!$V$2),0),5),"")</f>
        <v/>
      </c>
      <c r="M53" s="28" t="str">
        <f t="array" ref="M53">IFERROR(INDEX(Tableau1[],MATCH(1,(Tableau!M49&gt;=Tableau1[Date début])*(Tableau1[Date de Fin]&gt;=Tableau!M49)*(Tableau1[Nom]=Tableau!$V$2),0),5),"")</f>
        <v/>
      </c>
      <c r="N53" s="28" t="str">
        <f t="array" ref="N53">IFERROR(INDEX(Tableau1[],MATCH(1,(Tableau!N49&gt;=Tableau1[Date début])*(Tableau1[Date de Fin]&gt;=Tableau!N49)*(Tableau1[Nom]=Tableau!$V$2),0),5),"")</f>
        <v/>
      </c>
      <c r="O53" s="28" t="str">
        <f t="array" ref="O53">IFERROR(INDEX(Tableau1[],MATCH(1,(Tableau!O49&gt;=Tableau1[Date début])*(Tableau1[Date de Fin]&gt;=Tableau!O49)*(Tableau1[Nom]=Tableau!$V$2),0),5),"")</f>
        <v/>
      </c>
      <c r="P53" s="28" t="str">
        <f t="array" ref="P53">IFERROR(INDEX(Tableau1[],MATCH(1,(Tableau!P49&gt;=Tableau1[Date début])*(Tableau1[Date de Fin]&gt;=Tableau!P49)*(Tableau1[Nom]=Tableau!$V$2),0),5),"")</f>
        <v/>
      </c>
      <c r="Q53" s="28" t="str">
        <f t="array" ref="Q53">IFERROR(INDEX(Tableau1[],MATCH(1,(Tableau!Q49&gt;=Tableau1[Date début])*(Tableau1[Date de Fin]&gt;=Tableau!Q49)*(Tableau1[Nom]=Tableau!$V$2),0),5),"")</f>
        <v/>
      </c>
      <c r="R53" s="28" t="str">
        <f t="array" ref="R53">IFERROR(INDEX(Tableau1[],MATCH(1,(Tableau!R49&gt;=Tableau1[Date début])*(Tableau1[Date de Fin]&gt;=Tableau!R49)*(Tableau1[Nom]=Tableau!$V$2),0),5),"")</f>
        <v/>
      </c>
      <c r="S53" s="28" t="str">
        <f t="array" ref="S53">IFERROR(INDEX(Tableau1[],MATCH(1,(Tableau!S49&gt;=Tableau1[Date début])*(Tableau1[Date de Fin]&gt;=Tableau!S49)*(Tableau1[Nom]=Tableau!$V$2),0),5),"")</f>
        <v/>
      </c>
      <c r="T53" s="28" t="str">
        <f t="array" ref="T53">IFERROR(INDEX(Tableau1[],MATCH(1,(Tableau!T49&gt;=Tableau1[Date début])*(Tableau1[Date de Fin]&gt;=Tableau!T49)*(Tableau1[Nom]=Tableau!$V$2),0),5),"")</f>
        <v/>
      </c>
      <c r="U53" s="28" t="str">
        <f t="array" ref="U53">IFERROR(INDEX(Tableau1[],MATCH(1,(Tableau!U49&gt;=Tableau1[Date début])*(Tableau1[Date de Fin]&gt;=Tableau!U49)*(Tableau1[Nom]=Tableau!$V$2),0),5),"")</f>
        <v/>
      </c>
      <c r="V53" s="28" t="str">
        <f t="array" ref="V53">IFERROR(INDEX(Tableau1[],MATCH(1,(Tableau!V49&gt;=Tableau1[Date début])*(Tableau1[Date de Fin]&gt;=Tableau!V49)*(Tableau1[Nom]=Tableau!$V$2),0),5),"")</f>
        <v/>
      </c>
      <c r="W53" s="28" t="str">
        <f t="array" ref="W53">IFERROR(INDEX(Tableau1[],MATCH(1,(Tableau!W49&gt;=Tableau1[Date début])*(Tableau1[Date de Fin]&gt;=Tableau!W49)*(Tableau1[Nom]=Tableau!$V$2),0),5),"")</f>
        <v/>
      </c>
      <c r="X53" s="28" t="str">
        <f t="array" ref="X53">IFERROR(INDEX(Tableau1[],MATCH(1,(Tableau!X49&gt;=Tableau1[Date début])*(Tableau1[Date de Fin]&gt;=Tableau!X49)*(Tableau1[Nom]=Tableau!$V$2),0),5),"")</f>
        <v/>
      </c>
      <c r="Y53" s="28" t="str">
        <f t="array" ref="Y53">IFERROR(INDEX(Tableau1[],MATCH(1,(Tableau!Y49&gt;=Tableau1[Date début])*(Tableau1[Date de Fin]&gt;=Tableau!Y49)*(Tableau1[Nom]=Tableau!$V$2),0),5),"")</f>
        <v/>
      </c>
      <c r="Z53" s="28" t="str">
        <f t="array" ref="Z53">IFERROR(INDEX(Tableau1[],MATCH(1,(Tableau!Z49&gt;=Tableau1[Date début])*(Tableau1[Date de Fin]&gt;=Tableau!Z49)*(Tableau1[Nom]=Tableau!$V$2),0),5),"")</f>
        <v/>
      </c>
      <c r="AA53" s="28" t="str">
        <f t="array" ref="AA53">IFERROR(INDEX(Tableau1[],MATCH(1,(Tableau!AA49&gt;=Tableau1[Date début])*(Tableau1[Date de Fin]&gt;=Tableau!AA49)*(Tableau1[Nom]=Tableau!$V$2),0),5),"")</f>
        <v/>
      </c>
      <c r="AB53" s="28" t="str">
        <f t="array" ref="AB53">IFERROR(INDEX(Tableau1[],MATCH(1,(Tableau!AB49&gt;=Tableau1[Date début])*(Tableau1[Date de Fin]&gt;=Tableau!AB49)*(Tableau1[Nom]=Tableau!$V$2),0),5),"")</f>
        <v/>
      </c>
      <c r="AC53" s="28" t="str">
        <f t="array" ref="AC53">IFERROR(INDEX(Tableau1[],MATCH(1,(Tableau!AC49&gt;=Tableau1[Date début])*(Tableau1[Date de Fin]&gt;=Tableau!AC49)*(Tableau1[Nom]=Tableau!$V$2),0),5),"")</f>
        <v/>
      </c>
      <c r="AD53" s="28" t="str">
        <f t="array" ref="AD53">IFERROR(INDEX(Tableau1[],MATCH(1,(Tableau!AD49&gt;=Tableau1[Date début])*(Tableau1[Date de Fin]&gt;=Tableau!AD49)*(Tableau1[Nom]=Tableau!$V$2),0),5),"")</f>
        <v/>
      </c>
      <c r="AE53" s="28" t="str">
        <f t="array" ref="AE53">IFERROR(INDEX(Tableau1[],MATCH(1,(Tableau!AE49&gt;=Tableau1[Date début])*(Tableau1[Date de Fin]&gt;=Tableau!AE49)*(Tableau1[Nom]=Tableau!$V$2),0),5),"")</f>
        <v/>
      </c>
      <c r="AF53" s="28" t="str">
        <f t="array" ref="AF53">IFERROR(INDEX(Tableau1[],MATCH(1,(Tableau!AF49&gt;=Tableau1[Date début])*(Tableau1[Date de Fin]&gt;=Tableau!AF49)*(Tableau1[Nom]=Tableau!$V$2),0),5),"")</f>
        <v/>
      </c>
      <c r="AG53" s="28" t="str">
        <f t="array" ref="AG53">IFERROR(INDEX(Tableau1[],MATCH(1,(Tableau!AG49&gt;=Tableau1[Date début])*(Tableau1[Date de Fin]&gt;=Tableau!AG49)*(Tableau1[Nom]=Tableau!$V$2),0),5),"")</f>
        <v/>
      </c>
      <c r="AH53" s="28" t="str">
        <f t="array" ref="AH53">IFERROR(INDEX(Tableau1[],MATCH(1,(Tableau!AH49&gt;=Tableau1[Date début])*(Tableau1[Date de Fin]&gt;=Tableau!AH49)*(Tableau1[Nom]=Tableau!$V$2),0),5),"")</f>
        <v/>
      </c>
      <c r="AI53" s="4">
        <f>COUNTIF($D$53:$AH$53,AI52)</f>
        <v>0</v>
      </c>
      <c r="AJ53" s="4">
        <f t="shared" ref="AJ53:AL53" si="31">COUNTIF($D$53:$AH$53,AJ52)</f>
        <v>0</v>
      </c>
      <c r="AK53" s="4">
        <f t="shared" si="31"/>
        <v>0</v>
      </c>
      <c r="AL53" s="4">
        <f t="shared" si="31"/>
        <v>0</v>
      </c>
      <c r="AM53" s="4">
        <f>COUNTIF($D53:$AH53,AM52)</f>
        <v>0</v>
      </c>
    </row>
    <row r="54" spans="2:39" ht="62.25" hidden="1" customHeight="1" thickBot="1" x14ac:dyDescent="0.3">
      <c r="B54" s="2" t="s">
        <v>11</v>
      </c>
      <c r="C54" s="3">
        <f>EOMONTH(D55,-1)+1</f>
        <v>44105</v>
      </c>
      <c r="D54" s="38">
        <f>C54</f>
        <v>44105</v>
      </c>
      <c r="E54" s="39">
        <f>IFERROR(IF(D54+1&gt;$C$55,"",D54+1),"")</f>
        <v>44106</v>
      </c>
      <c r="F54" s="39">
        <f t="shared" ref="F54:AH54" si="32">IFERROR(IF(E54+1&gt;$C$55,"",E54+1),"")</f>
        <v>44107</v>
      </c>
      <c r="G54" s="39">
        <f t="shared" si="32"/>
        <v>44108</v>
      </c>
      <c r="H54" s="39">
        <f t="shared" si="32"/>
        <v>44109</v>
      </c>
      <c r="I54" s="39">
        <f t="shared" si="32"/>
        <v>44110</v>
      </c>
      <c r="J54" s="39">
        <f t="shared" si="32"/>
        <v>44111</v>
      </c>
      <c r="K54" s="39">
        <f t="shared" si="32"/>
        <v>44112</v>
      </c>
      <c r="L54" s="39">
        <f t="shared" si="32"/>
        <v>44113</v>
      </c>
      <c r="M54" s="39">
        <f t="shared" si="32"/>
        <v>44114</v>
      </c>
      <c r="N54" s="39">
        <f t="shared" si="32"/>
        <v>44115</v>
      </c>
      <c r="O54" s="39">
        <f t="shared" si="32"/>
        <v>44116</v>
      </c>
      <c r="P54" s="39">
        <f t="shared" si="32"/>
        <v>44117</v>
      </c>
      <c r="Q54" s="39">
        <f t="shared" si="32"/>
        <v>44118</v>
      </c>
      <c r="R54" s="39">
        <f t="shared" si="32"/>
        <v>44119</v>
      </c>
      <c r="S54" s="39">
        <f t="shared" si="32"/>
        <v>44120</v>
      </c>
      <c r="T54" s="39">
        <f t="shared" si="32"/>
        <v>44121</v>
      </c>
      <c r="U54" s="39">
        <f t="shared" si="32"/>
        <v>44122</v>
      </c>
      <c r="V54" s="39">
        <f t="shared" si="32"/>
        <v>44123</v>
      </c>
      <c r="W54" s="39">
        <f t="shared" si="32"/>
        <v>44124</v>
      </c>
      <c r="X54" s="39">
        <f t="shared" si="32"/>
        <v>44125</v>
      </c>
      <c r="Y54" s="39">
        <f t="shared" si="32"/>
        <v>44126</v>
      </c>
      <c r="Z54" s="39">
        <f t="shared" si="32"/>
        <v>44127</v>
      </c>
      <c r="AA54" s="39">
        <f t="shared" si="32"/>
        <v>44128</v>
      </c>
      <c r="AB54" s="39">
        <f t="shared" si="32"/>
        <v>44129</v>
      </c>
      <c r="AC54" s="39">
        <f t="shared" si="32"/>
        <v>44130</v>
      </c>
      <c r="AD54" s="39">
        <f t="shared" si="32"/>
        <v>44131</v>
      </c>
      <c r="AE54" s="39">
        <f t="shared" si="32"/>
        <v>44132</v>
      </c>
      <c r="AF54" s="39">
        <f t="shared" si="32"/>
        <v>44133</v>
      </c>
      <c r="AG54" s="39">
        <f t="shared" si="32"/>
        <v>44134</v>
      </c>
      <c r="AH54" s="39">
        <f t="shared" si="32"/>
        <v>44135</v>
      </c>
      <c r="AI54" s="3"/>
    </row>
    <row r="55" spans="2:39" ht="46.5" x14ac:dyDescent="0.25">
      <c r="B55" s="2" t="s">
        <v>12</v>
      </c>
      <c r="C55" s="3">
        <f>EOMONTH(C54,0)</f>
        <v>44135</v>
      </c>
      <c r="D55" s="110">
        <f>EDATE(D50,1)</f>
        <v>44105</v>
      </c>
      <c r="E55" s="111"/>
      <c r="F55" s="111"/>
      <c r="G55" s="111"/>
      <c r="H55" s="111"/>
      <c r="I55" s="111"/>
      <c r="J55" s="111"/>
      <c r="K55" s="111"/>
      <c r="L55" s="111"/>
      <c r="M55" s="111"/>
      <c r="N55" s="111"/>
      <c r="O55" s="111"/>
      <c r="P55" s="111"/>
      <c r="Q55" s="111"/>
      <c r="R55" s="111"/>
      <c r="S55" s="111"/>
      <c r="T55" s="111"/>
      <c r="U55" s="111"/>
      <c r="V55" s="111"/>
      <c r="W55" s="111"/>
      <c r="X55" s="111"/>
      <c r="Y55" s="111"/>
      <c r="Z55" s="111"/>
      <c r="AA55" s="111"/>
      <c r="AB55" s="111"/>
      <c r="AC55" s="111"/>
      <c r="AD55" s="111"/>
      <c r="AE55" s="111"/>
      <c r="AF55" s="19"/>
      <c r="AG55" s="19"/>
      <c r="AH55" s="20"/>
    </row>
    <row r="56" spans="2:39" x14ac:dyDescent="0.25">
      <c r="D56" s="22">
        <f>IFERROR(DAY(D54),"")</f>
        <v>1</v>
      </c>
      <c r="E56" s="23">
        <f t="shared" ref="E56:AH56" si="33">IFERROR(DAY(E54),"")</f>
        <v>2</v>
      </c>
      <c r="F56" s="23">
        <f t="shared" si="33"/>
        <v>3</v>
      </c>
      <c r="G56" s="23">
        <f t="shared" si="33"/>
        <v>4</v>
      </c>
      <c r="H56" s="23">
        <f t="shared" si="33"/>
        <v>5</v>
      </c>
      <c r="I56" s="23">
        <f t="shared" si="33"/>
        <v>6</v>
      </c>
      <c r="J56" s="23">
        <f t="shared" si="33"/>
        <v>7</v>
      </c>
      <c r="K56" s="23">
        <f t="shared" si="33"/>
        <v>8</v>
      </c>
      <c r="L56" s="23">
        <f t="shared" si="33"/>
        <v>9</v>
      </c>
      <c r="M56" s="23">
        <f t="shared" si="33"/>
        <v>10</v>
      </c>
      <c r="N56" s="23">
        <f t="shared" si="33"/>
        <v>11</v>
      </c>
      <c r="O56" s="23">
        <f t="shared" si="33"/>
        <v>12</v>
      </c>
      <c r="P56" s="23">
        <f t="shared" si="33"/>
        <v>13</v>
      </c>
      <c r="Q56" s="23">
        <f t="shared" si="33"/>
        <v>14</v>
      </c>
      <c r="R56" s="23">
        <f t="shared" si="33"/>
        <v>15</v>
      </c>
      <c r="S56" s="23">
        <f t="shared" si="33"/>
        <v>16</v>
      </c>
      <c r="T56" s="23">
        <f t="shared" si="33"/>
        <v>17</v>
      </c>
      <c r="U56" s="23">
        <f t="shared" si="33"/>
        <v>18</v>
      </c>
      <c r="V56" s="23">
        <f t="shared" si="33"/>
        <v>19</v>
      </c>
      <c r="W56" s="23">
        <f t="shared" si="33"/>
        <v>20</v>
      </c>
      <c r="X56" s="23">
        <f t="shared" si="33"/>
        <v>21</v>
      </c>
      <c r="Y56" s="23">
        <f t="shared" si="33"/>
        <v>22</v>
      </c>
      <c r="Z56" s="23">
        <f t="shared" si="33"/>
        <v>23</v>
      </c>
      <c r="AA56" s="23">
        <f t="shared" si="33"/>
        <v>24</v>
      </c>
      <c r="AB56" s="23">
        <f t="shared" si="33"/>
        <v>25</v>
      </c>
      <c r="AC56" s="23">
        <f t="shared" si="33"/>
        <v>26</v>
      </c>
      <c r="AD56" s="23">
        <f t="shared" si="33"/>
        <v>27</v>
      </c>
      <c r="AE56" s="23">
        <f t="shared" si="33"/>
        <v>28</v>
      </c>
      <c r="AF56" s="23">
        <f t="shared" si="33"/>
        <v>29</v>
      </c>
      <c r="AG56" s="23">
        <f t="shared" si="33"/>
        <v>30</v>
      </c>
      <c r="AH56" s="24">
        <f t="shared" si="33"/>
        <v>31</v>
      </c>
      <c r="AI56" s="4"/>
      <c r="AJ56" s="4"/>
      <c r="AK56" s="4"/>
      <c r="AL56" s="4"/>
    </row>
    <row r="57" spans="2:39" x14ac:dyDescent="0.25">
      <c r="D57" s="25">
        <f>IFERROR(WEEKDAY(D54,1),"")</f>
        <v>5</v>
      </c>
      <c r="E57" s="26">
        <f t="shared" ref="E57:AH57" si="34">IFERROR(WEEKDAY(E54,1),"")</f>
        <v>6</v>
      </c>
      <c r="F57" s="26">
        <f t="shared" si="34"/>
        <v>7</v>
      </c>
      <c r="G57" s="26">
        <f t="shared" si="34"/>
        <v>1</v>
      </c>
      <c r="H57" s="26">
        <f t="shared" si="34"/>
        <v>2</v>
      </c>
      <c r="I57" s="26">
        <f t="shared" si="34"/>
        <v>3</v>
      </c>
      <c r="J57" s="26">
        <f t="shared" si="34"/>
        <v>4</v>
      </c>
      <c r="K57" s="26">
        <f t="shared" si="34"/>
        <v>5</v>
      </c>
      <c r="L57" s="26">
        <f t="shared" si="34"/>
        <v>6</v>
      </c>
      <c r="M57" s="26">
        <f t="shared" si="34"/>
        <v>7</v>
      </c>
      <c r="N57" s="26">
        <f t="shared" si="34"/>
        <v>1</v>
      </c>
      <c r="O57" s="26">
        <f t="shared" si="34"/>
        <v>2</v>
      </c>
      <c r="P57" s="26">
        <f t="shared" si="34"/>
        <v>3</v>
      </c>
      <c r="Q57" s="26">
        <f t="shared" si="34"/>
        <v>4</v>
      </c>
      <c r="R57" s="26">
        <f t="shared" si="34"/>
        <v>5</v>
      </c>
      <c r="S57" s="26">
        <f t="shared" si="34"/>
        <v>6</v>
      </c>
      <c r="T57" s="26">
        <f t="shared" si="34"/>
        <v>7</v>
      </c>
      <c r="U57" s="26">
        <f t="shared" si="34"/>
        <v>1</v>
      </c>
      <c r="V57" s="26">
        <f t="shared" si="34"/>
        <v>2</v>
      </c>
      <c r="W57" s="26">
        <f t="shared" si="34"/>
        <v>3</v>
      </c>
      <c r="X57" s="26">
        <f t="shared" si="34"/>
        <v>4</v>
      </c>
      <c r="Y57" s="26">
        <f t="shared" si="34"/>
        <v>5</v>
      </c>
      <c r="Z57" s="26">
        <f t="shared" si="34"/>
        <v>6</v>
      </c>
      <c r="AA57" s="26">
        <f t="shared" si="34"/>
        <v>7</v>
      </c>
      <c r="AB57" s="26">
        <f t="shared" si="34"/>
        <v>1</v>
      </c>
      <c r="AC57" s="26">
        <f t="shared" si="34"/>
        <v>2</v>
      </c>
      <c r="AD57" s="26">
        <f t="shared" si="34"/>
        <v>3</v>
      </c>
      <c r="AE57" s="26">
        <f t="shared" si="34"/>
        <v>4</v>
      </c>
      <c r="AF57" s="26">
        <f t="shared" si="34"/>
        <v>5</v>
      </c>
      <c r="AG57" s="26">
        <f t="shared" si="34"/>
        <v>6</v>
      </c>
      <c r="AH57" s="27">
        <f t="shared" si="34"/>
        <v>7</v>
      </c>
      <c r="AI57" s="4" t="s">
        <v>61</v>
      </c>
      <c r="AJ57" s="4" t="s">
        <v>7</v>
      </c>
      <c r="AK57" s="4" t="s">
        <v>64</v>
      </c>
      <c r="AL57" s="4" t="s">
        <v>8</v>
      </c>
      <c r="AM57" s="80" t="s">
        <v>72</v>
      </c>
    </row>
    <row r="58" spans="2:39" ht="15.75" thickBot="1" x14ac:dyDescent="0.3">
      <c r="D58" s="28" t="str">
        <f t="array" ref="D58">IFERROR(INDEX(Tableau1[],MATCH(1,(Tableau!D54&gt;=Tableau1[Date début])*(Tableau1[Date de Fin]&gt;=Tableau!D54)*(Tableau1[Nom]=Tableau!$V$2),0),5),"")</f>
        <v/>
      </c>
      <c r="E58" s="28" t="str">
        <f t="array" ref="E58">IFERROR(INDEX(Tableau1[],MATCH(1,(Tableau!E54&gt;=Tableau1[Date début])*(Tableau1[Date de Fin]&gt;=Tableau!E54)*(Tableau1[Nom]=Tableau!$V$2),0),5),"")</f>
        <v/>
      </c>
      <c r="F58" s="28" t="str">
        <f t="array" ref="F58">IFERROR(INDEX(Tableau1[],MATCH(1,(Tableau!F54&gt;=Tableau1[Date début])*(Tableau1[Date de Fin]&gt;=Tableau!F54)*(Tableau1[Nom]=Tableau!$V$2),0),5),"")</f>
        <v/>
      </c>
      <c r="G58" s="28" t="str">
        <f t="array" ref="G58">IFERROR(INDEX(Tableau1[],MATCH(1,(Tableau!G54&gt;=Tableau1[Date début])*(Tableau1[Date de Fin]&gt;=Tableau!G54)*(Tableau1[Nom]=Tableau!$V$2),0),5),"")</f>
        <v/>
      </c>
      <c r="H58" s="28" t="str">
        <f t="array" ref="H58">IFERROR(INDEX(Tableau1[],MATCH(1,(Tableau!H54&gt;=Tableau1[Date début])*(Tableau1[Date de Fin]&gt;=Tableau!H54)*(Tableau1[Nom]=Tableau!$V$2),0),5),"")</f>
        <v/>
      </c>
      <c r="I58" s="28" t="str">
        <f t="array" ref="I58">IFERROR(INDEX(Tableau1[],MATCH(1,(Tableau!I54&gt;=Tableau1[Date début])*(Tableau1[Date de Fin]&gt;=Tableau!I54)*(Tableau1[Nom]=Tableau!$V$2),0),5),"")</f>
        <v/>
      </c>
      <c r="J58" s="28" t="str">
        <f t="array" ref="J58">IFERROR(INDEX(Tableau1[],MATCH(1,(Tableau!J54&gt;=Tableau1[Date début])*(Tableau1[Date de Fin]&gt;=Tableau!J54)*(Tableau1[Nom]=Tableau!$V$2),0),5),"")</f>
        <v/>
      </c>
      <c r="K58" s="28" t="str">
        <f t="array" ref="K58">IFERROR(INDEX(Tableau1[],MATCH(1,(Tableau!K54&gt;=Tableau1[Date début])*(Tableau1[Date de Fin]&gt;=Tableau!K54)*(Tableau1[Nom]=Tableau!$V$2),0),5),"")</f>
        <v/>
      </c>
      <c r="L58" s="28" t="str">
        <f t="array" ref="L58">IFERROR(INDEX(Tableau1[],MATCH(1,(Tableau!L54&gt;=Tableau1[Date début])*(Tableau1[Date de Fin]&gt;=Tableau!L54)*(Tableau1[Nom]=Tableau!$V$2),0),5),"")</f>
        <v/>
      </c>
      <c r="M58" s="28" t="str">
        <f t="array" ref="M58">IFERROR(INDEX(Tableau1[],MATCH(1,(Tableau!M54&gt;=Tableau1[Date début])*(Tableau1[Date de Fin]&gt;=Tableau!M54)*(Tableau1[Nom]=Tableau!$V$2),0),5),"")</f>
        <v/>
      </c>
      <c r="N58" s="28" t="str">
        <f t="array" ref="N58">IFERROR(INDEX(Tableau1[],MATCH(1,(Tableau!N54&gt;=Tableau1[Date début])*(Tableau1[Date de Fin]&gt;=Tableau!N54)*(Tableau1[Nom]=Tableau!$V$2),0),5),"")</f>
        <v/>
      </c>
      <c r="O58" s="28" t="str">
        <f t="array" ref="O58">IFERROR(INDEX(Tableau1[],MATCH(1,(Tableau!O54&gt;=Tableau1[Date début])*(Tableau1[Date de Fin]&gt;=Tableau!O54)*(Tableau1[Nom]=Tableau!$V$2),0),5),"")</f>
        <v/>
      </c>
      <c r="P58" s="28" t="str">
        <f t="array" ref="P58">IFERROR(INDEX(Tableau1[],MATCH(1,(Tableau!P54&gt;=Tableau1[Date début])*(Tableau1[Date de Fin]&gt;=Tableau!P54)*(Tableau1[Nom]=Tableau!$V$2),0),5),"")</f>
        <v/>
      </c>
      <c r="Q58" s="28" t="str">
        <f t="array" ref="Q58">IFERROR(INDEX(Tableau1[],MATCH(1,(Tableau!Q54&gt;=Tableau1[Date début])*(Tableau1[Date de Fin]&gt;=Tableau!Q54)*(Tableau1[Nom]=Tableau!$V$2),0),5),"")</f>
        <v/>
      </c>
      <c r="R58" s="28" t="str">
        <f t="array" ref="R58">IFERROR(INDEX(Tableau1[],MATCH(1,(Tableau!R54&gt;=Tableau1[Date début])*(Tableau1[Date de Fin]&gt;=Tableau!R54)*(Tableau1[Nom]=Tableau!$V$2),0),5),"")</f>
        <v/>
      </c>
      <c r="S58" s="28" t="str">
        <f t="array" ref="S58">IFERROR(INDEX(Tableau1[],MATCH(1,(Tableau!S54&gt;=Tableau1[Date début])*(Tableau1[Date de Fin]&gt;=Tableau!S54)*(Tableau1[Nom]=Tableau!$V$2),0),5),"")</f>
        <v/>
      </c>
      <c r="T58" s="28" t="str">
        <f t="array" ref="T58">IFERROR(INDEX(Tableau1[],MATCH(1,(Tableau!T54&gt;=Tableau1[Date début])*(Tableau1[Date de Fin]&gt;=Tableau!T54)*(Tableau1[Nom]=Tableau!$V$2),0),5),"")</f>
        <v/>
      </c>
      <c r="U58" s="28" t="str">
        <f t="array" ref="U58">IFERROR(INDEX(Tableau1[],MATCH(1,(Tableau!U54&gt;=Tableau1[Date début])*(Tableau1[Date de Fin]&gt;=Tableau!U54)*(Tableau1[Nom]=Tableau!$V$2),0),5),"")</f>
        <v/>
      </c>
      <c r="V58" s="28" t="str">
        <f t="array" ref="V58">IFERROR(INDEX(Tableau1[],MATCH(1,(Tableau!V54&gt;=Tableau1[Date début])*(Tableau1[Date de Fin]&gt;=Tableau!V54)*(Tableau1[Nom]=Tableau!$V$2),0),5),"")</f>
        <v/>
      </c>
      <c r="W58" s="28" t="str">
        <f t="array" ref="W58">IFERROR(INDEX(Tableau1[],MATCH(1,(Tableau!W54&gt;=Tableau1[Date début])*(Tableau1[Date de Fin]&gt;=Tableau!W54)*(Tableau1[Nom]=Tableau!$V$2),0),5),"")</f>
        <v/>
      </c>
      <c r="X58" s="28" t="str">
        <f t="array" ref="X58">IFERROR(INDEX(Tableau1[],MATCH(1,(Tableau!X54&gt;=Tableau1[Date début])*(Tableau1[Date de Fin]&gt;=Tableau!X54)*(Tableau1[Nom]=Tableau!$V$2),0),5),"")</f>
        <v/>
      </c>
      <c r="Y58" s="28" t="str">
        <f t="array" ref="Y58">IFERROR(INDEX(Tableau1[],MATCH(1,(Tableau!Y54&gt;=Tableau1[Date début])*(Tableau1[Date de Fin]&gt;=Tableau!Y54)*(Tableau1[Nom]=Tableau!$V$2),0),5),"")</f>
        <v/>
      </c>
      <c r="Z58" s="28" t="str">
        <f t="array" ref="Z58">IFERROR(INDEX(Tableau1[],MATCH(1,(Tableau!Z54&gt;=Tableau1[Date début])*(Tableau1[Date de Fin]&gt;=Tableau!Z54)*(Tableau1[Nom]=Tableau!$V$2),0),5),"")</f>
        <v/>
      </c>
      <c r="AA58" s="28" t="str">
        <f t="array" ref="AA58">IFERROR(INDEX(Tableau1[],MATCH(1,(Tableau!AA54&gt;=Tableau1[Date début])*(Tableau1[Date de Fin]&gt;=Tableau!AA54)*(Tableau1[Nom]=Tableau!$V$2),0),5),"")</f>
        <v/>
      </c>
      <c r="AB58" s="28" t="str">
        <f t="array" ref="AB58">IFERROR(INDEX(Tableau1[],MATCH(1,(Tableau!AB54&gt;=Tableau1[Date début])*(Tableau1[Date de Fin]&gt;=Tableau!AB54)*(Tableau1[Nom]=Tableau!$V$2),0),5),"")</f>
        <v/>
      </c>
      <c r="AC58" s="28" t="str">
        <f t="array" ref="AC58">IFERROR(INDEX(Tableau1[],MATCH(1,(Tableau!AC54&gt;=Tableau1[Date début])*(Tableau1[Date de Fin]&gt;=Tableau!AC54)*(Tableau1[Nom]=Tableau!$V$2),0),5),"")</f>
        <v/>
      </c>
      <c r="AD58" s="28" t="str">
        <f t="array" ref="AD58">IFERROR(INDEX(Tableau1[],MATCH(1,(Tableau!AD54&gt;=Tableau1[Date début])*(Tableau1[Date de Fin]&gt;=Tableau!AD54)*(Tableau1[Nom]=Tableau!$V$2),0),5),"")</f>
        <v/>
      </c>
      <c r="AE58" s="28" t="str">
        <f t="array" ref="AE58">IFERROR(INDEX(Tableau1[],MATCH(1,(Tableau!AE54&gt;=Tableau1[Date début])*(Tableau1[Date de Fin]&gt;=Tableau!AE54)*(Tableau1[Nom]=Tableau!$V$2),0),5),"")</f>
        <v/>
      </c>
      <c r="AF58" s="28" t="str">
        <f t="array" ref="AF58">IFERROR(INDEX(Tableau1[],MATCH(1,(Tableau!AF54&gt;=Tableau1[Date début])*(Tableau1[Date de Fin]&gt;=Tableau!AF54)*(Tableau1[Nom]=Tableau!$V$2),0),5),"")</f>
        <v/>
      </c>
      <c r="AG58" s="28" t="str">
        <f t="array" ref="AG58">IFERROR(INDEX(Tableau1[],MATCH(1,(Tableau!AG54&gt;=Tableau1[Date début])*(Tableau1[Date de Fin]&gt;=Tableau!AG54)*(Tableau1[Nom]=Tableau!$V$2),0),5),"")</f>
        <v/>
      </c>
      <c r="AH58" s="28" t="str">
        <f t="array" ref="AH58">IFERROR(INDEX(Tableau1[],MATCH(1,(Tableau!AH54&gt;=Tableau1[Date début])*(Tableau1[Date de Fin]&gt;=Tableau!AH54)*(Tableau1[Nom]=Tableau!$V$2),0),5),"")</f>
        <v/>
      </c>
      <c r="AI58" s="4">
        <f>COUNTIF($D$58:$AH$58,AI57)</f>
        <v>0</v>
      </c>
      <c r="AJ58" s="4">
        <f t="shared" ref="AJ58:AL58" si="35">COUNTIF($D$58:$AH$58,AJ57)</f>
        <v>0</v>
      </c>
      <c r="AK58" s="4">
        <f t="shared" si="35"/>
        <v>0</v>
      </c>
      <c r="AL58" s="4">
        <f t="shared" si="35"/>
        <v>0</v>
      </c>
      <c r="AM58" s="4">
        <f>COUNTIF($D58:$AH58,AM57)</f>
        <v>0</v>
      </c>
    </row>
    <row r="59" spans="2:39" ht="64.5" hidden="1" customHeight="1" thickBot="1" x14ac:dyDescent="0.3">
      <c r="B59" s="2" t="s">
        <v>11</v>
      </c>
      <c r="C59" s="3">
        <f>EOMONTH(D60,-1)+1</f>
        <v>44136</v>
      </c>
      <c r="D59" s="38">
        <f>C59</f>
        <v>44136</v>
      </c>
      <c r="E59" s="39">
        <f>IFERROR(IF(D59+1&gt;$C$60,"",D59+1),"")</f>
        <v>44137</v>
      </c>
      <c r="F59" s="39">
        <f t="shared" ref="F59:AH59" si="36">IFERROR(IF(E59+1&gt;$C$60,"",E59+1),"")</f>
        <v>44138</v>
      </c>
      <c r="G59" s="39">
        <f t="shared" si="36"/>
        <v>44139</v>
      </c>
      <c r="H59" s="39">
        <f t="shared" si="36"/>
        <v>44140</v>
      </c>
      <c r="I59" s="39">
        <f t="shared" si="36"/>
        <v>44141</v>
      </c>
      <c r="J59" s="39">
        <f t="shared" si="36"/>
        <v>44142</v>
      </c>
      <c r="K59" s="39">
        <f t="shared" si="36"/>
        <v>44143</v>
      </c>
      <c r="L59" s="39">
        <f t="shared" si="36"/>
        <v>44144</v>
      </c>
      <c r="M59" s="39">
        <f t="shared" si="36"/>
        <v>44145</v>
      </c>
      <c r="N59" s="39">
        <f t="shared" si="36"/>
        <v>44146</v>
      </c>
      <c r="O59" s="39">
        <f t="shared" si="36"/>
        <v>44147</v>
      </c>
      <c r="P59" s="39">
        <f t="shared" si="36"/>
        <v>44148</v>
      </c>
      <c r="Q59" s="39">
        <f t="shared" si="36"/>
        <v>44149</v>
      </c>
      <c r="R59" s="39">
        <f t="shared" si="36"/>
        <v>44150</v>
      </c>
      <c r="S59" s="39">
        <f t="shared" si="36"/>
        <v>44151</v>
      </c>
      <c r="T59" s="39">
        <f t="shared" si="36"/>
        <v>44152</v>
      </c>
      <c r="U59" s="39">
        <f t="shared" si="36"/>
        <v>44153</v>
      </c>
      <c r="V59" s="39">
        <f t="shared" si="36"/>
        <v>44154</v>
      </c>
      <c r="W59" s="39">
        <f t="shared" si="36"/>
        <v>44155</v>
      </c>
      <c r="X59" s="39">
        <f t="shared" si="36"/>
        <v>44156</v>
      </c>
      <c r="Y59" s="39">
        <f t="shared" si="36"/>
        <v>44157</v>
      </c>
      <c r="Z59" s="39">
        <f t="shared" si="36"/>
        <v>44158</v>
      </c>
      <c r="AA59" s="39">
        <f t="shared" si="36"/>
        <v>44159</v>
      </c>
      <c r="AB59" s="39">
        <f t="shared" si="36"/>
        <v>44160</v>
      </c>
      <c r="AC59" s="39">
        <f t="shared" si="36"/>
        <v>44161</v>
      </c>
      <c r="AD59" s="39">
        <f t="shared" si="36"/>
        <v>44162</v>
      </c>
      <c r="AE59" s="39">
        <f t="shared" si="36"/>
        <v>44163</v>
      </c>
      <c r="AF59" s="39">
        <f t="shared" si="36"/>
        <v>44164</v>
      </c>
      <c r="AG59" s="39">
        <f t="shared" si="36"/>
        <v>44165</v>
      </c>
      <c r="AH59" s="39" t="str">
        <f t="shared" si="36"/>
        <v/>
      </c>
      <c r="AI59" s="3"/>
    </row>
    <row r="60" spans="2:39" ht="46.5" x14ac:dyDescent="0.25">
      <c r="B60" s="2" t="s">
        <v>12</v>
      </c>
      <c r="C60" s="3">
        <f>EOMONTH(C59,0)</f>
        <v>44165</v>
      </c>
      <c r="D60" s="110">
        <f>EDATE(D55,1)</f>
        <v>44136</v>
      </c>
      <c r="E60" s="111"/>
      <c r="F60" s="111"/>
      <c r="G60" s="111"/>
      <c r="H60" s="111"/>
      <c r="I60" s="111"/>
      <c r="J60" s="111"/>
      <c r="K60" s="111"/>
      <c r="L60" s="111"/>
      <c r="M60" s="111"/>
      <c r="N60" s="111"/>
      <c r="O60" s="111"/>
      <c r="P60" s="111"/>
      <c r="Q60" s="111"/>
      <c r="R60" s="111"/>
      <c r="S60" s="111"/>
      <c r="T60" s="111"/>
      <c r="U60" s="111"/>
      <c r="V60" s="111"/>
      <c r="W60" s="111"/>
      <c r="X60" s="111"/>
      <c r="Y60" s="111"/>
      <c r="Z60" s="111"/>
      <c r="AA60" s="111"/>
      <c r="AB60" s="111"/>
      <c r="AC60" s="111"/>
      <c r="AD60" s="111"/>
      <c r="AE60" s="111"/>
      <c r="AF60" s="19"/>
      <c r="AG60" s="19"/>
      <c r="AH60" s="20"/>
    </row>
    <row r="61" spans="2:39" x14ac:dyDescent="0.25">
      <c r="D61" s="22">
        <f>IFERROR(DAY(D59),"")</f>
        <v>1</v>
      </c>
      <c r="E61" s="23">
        <f t="shared" ref="E61:AH61" si="37">IFERROR(DAY(E59),"")</f>
        <v>2</v>
      </c>
      <c r="F61" s="23">
        <f t="shared" si="37"/>
        <v>3</v>
      </c>
      <c r="G61" s="23">
        <f t="shared" si="37"/>
        <v>4</v>
      </c>
      <c r="H61" s="23">
        <f t="shared" si="37"/>
        <v>5</v>
      </c>
      <c r="I61" s="23">
        <f t="shared" si="37"/>
        <v>6</v>
      </c>
      <c r="J61" s="23">
        <f t="shared" si="37"/>
        <v>7</v>
      </c>
      <c r="K61" s="23">
        <f t="shared" si="37"/>
        <v>8</v>
      </c>
      <c r="L61" s="23">
        <f t="shared" si="37"/>
        <v>9</v>
      </c>
      <c r="M61" s="23">
        <f t="shared" si="37"/>
        <v>10</v>
      </c>
      <c r="N61" s="23">
        <f t="shared" si="37"/>
        <v>11</v>
      </c>
      <c r="O61" s="23">
        <f t="shared" si="37"/>
        <v>12</v>
      </c>
      <c r="P61" s="23">
        <f t="shared" si="37"/>
        <v>13</v>
      </c>
      <c r="Q61" s="23">
        <f t="shared" si="37"/>
        <v>14</v>
      </c>
      <c r="R61" s="23">
        <f t="shared" si="37"/>
        <v>15</v>
      </c>
      <c r="S61" s="23">
        <f t="shared" si="37"/>
        <v>16</v>
      </c>
      <c r="T61" s="23">
        <f t="shared" si="37"/>
        <v>17</v>
      </c>
      <c r="U61" s="23">
        <f t="shared" si="37"/>
        <v>18</v>
      </c>
      <c r="V61" s="23">
        <f t="shared" si="37"/>
        <v>19</v>
      </c>
      <c r="W61" s="23">
        <f t="shared" si="37"/>
        <v>20</v>
      </c>
      <c r="X61" s="23">
        <f t="shared" si="37"/>
        <v>21</v>
      </c>
      <c r="Y61" s="23">
        <f t="shared" si="37"/>
        <v>22</v>
      </c>
      <c r="Z61" s="23">
        <f t="shared" si="37"/>
        <v>23</v>
      </c>
      <c r="AA61" s="23">
        <f t="shared" si="37"/>
        <v>24</v>
      </c>
      <c r="AB61" s="23">
        <f t="shared" si="37"/>
        <v>25</v>
      </c>
      <c r="AC61" s="23">
        <f t="shared" si="37"/>
        <v>26</v>
      </c>
      <c r="AD61" s="23">
        <f t="shared" si="37"/>
        <v>27</v>
      </c>
      <c r="AE61" s="23">
        <f t="shared" si="37"/>
        <v>28</v>
      </c>
      <c r="AF61" s="23">
        <f t="shared" si="37"/>
        <v>29</v>
      </c>
      <c r="AG61" s="23">
        <f t="shared" si="37"/>
        <v>30</v>
      </c>
      <c r="AH61" s="24" t="str">
        <f t="shared" si="37"/>
        <v/>
      </c>
      <c r="AI61" s="4"/>
      <c r="AJ61" s="4"/>
      <c r="AK61" s="4"/>
      <c r="AL61" s="4"/>
    </row>
    <row r="62" spans="2:39" x14ac:dyDescent="0.25">
      <c r="D62" s="25">
        <f>IFERROR(WEEKDAY(D59,1),"")</f>
        <v>1</v>
      </c>
      <c r="E62" s="26">
        <f t="shared" ref="E62:AH62" si="38">IFERROR(WEEKDAY(E59,1),"")</f>
        <v>2</v>
      </c>
      <c r="F62" s="26">
        <f t="shared" si="38"/>
        <v>3</v>
      </c>
      <c r="G62" s="26">
        <f t="shared" si="38"/>
        <v>4</v>
      </c>
      <c r="H62" s="26">
        <f t="shared" si="38"/>
        <v>5</v>
      </c>
      <c r="I62" s="26">
        <f t="shared" si="38"/>
        <v>6</v>
      </c>
      <c r="J62" s="26">
        <f t="shared" si="38"/>
        <v>7</v>
      </c>
      <c r="K62" s="26">
        <f t="shared" si="38"/>
        <v>1</v>
      </c>
      <c r="L62" s="26">
        <f t="shared" si="38"/>
        <v>2</v>
      </c>
      <c r="M62" s="26">
        <f t="shared" si="38"/>
        <v>3</v>
      </c>
      <c r="N62" s="26">
        <f t="shared" si="38"/>
        <v>4</v>
      </c>
      <c r="O62" s="26">
        <f t="shared" si="38"/>
        <v>5</v>
      </c>
      <c r="P62" s="26">
        <f t="shared" si="38"/>
        <v>6</v>
      </c>
      <c r="Q62" s="26">
        <f t="shared" si="38"/>
        <v>7</v>
      </c>
      <c r="R62" s="26">
        <f t="shared" si="38"/>
        <v>1</v>
      </c>
      <c r="S62" s="26">
        <f t="shared" si="38"/>
        <v>2</v>
      </c>
      <c r="T62" s="26">
        <f t="shared" si="38"/>
        <v>3</v>
      </c>
      <c r="U62" s="26">
        <f t="shared" si="38"/>
        <v>4</v>
      </c>
      <c r="V62" s="26">
        <f t="shared" si="38"/>
        <v>5</v>
      </c>
      <c r="W62" s="26">
        <f t="shared" si="38"/>
        <v>6</v>
      </c>
      <c r="X62" s="26">
        <f t="shared" si="38"/>
        <v>7</v>
      </c>
      <c r="Y62" s="26">
        <f t="shared" si="38"/>
        <v>1</v>
      </c>
      <c r="Z62" s="26">
        <f t="shared" si="38"/>
        <v>2</v>
      </c>
      <c r="AA62" s="26">
        <f t="shared" si="38"/>
        <v>3</v>
      </c>
      <c r="AB62" s="26">
        <f t="shared" si="38"/>
        <v>4</v>
      </c>
      <c r="AC62" s="26">
        <f t="shared" si="38"/>
        <v>5</v>
      </c>
      <c r="AD62" s="26">
        <f t="shared" si="38"/>
        <v>6</v>
      </c>
      <c r="AE62" s="26">
        <f t="shared" si="38"/>
        <v>7</v>
      </c>
      <c r="AF62" s="26">
        <f t="shared" si="38"/>
        <v>1</v>
      </c>
      <c r="AG62" s="26">
        <f t="shared" si="38"/>
        <v>2</v>
      </c>
      <c r="AH62" s="27" t="str">
        <f t="shared" si="38"/>
        <v/>
      </c>
      <c r="AI62" s="4" t="s">
        <v>61</v>
      </c>
      <c r="AJ62" s="4" t="s">
        <v>7</v>
      </c>
      <c r="AK62" s="4" t="s">
        <v>64</v>
      </c>
      <c r="AL62" s="4" t="s">
        <v>8</v>
      </c>
      <c r="AM62" s="80" t="s">
        <v>72</v>
      </c>
    </row>
    <row r="63" spans="2:39" ht="15.75" thickBot="1" x14ac:dyDescent="0.3">
      <c r="D63" s="28" t="str">
        <f t="array" ref="D63">IFERROR(INDEX(Tableau1[],MATCH(1,(Tableau!D59&gt;=Tableau1[Date début])*(Tableau1[Date de Fin]&gt;=Tableau!D59)*(Tableau1[Nom]=Tableau!$V$2),0),5),"")</f>
        <v/>
      </c>
      <c r="E63" s="28" t="str">
        <f t="array" ref="E63">IFERROR(INDEX(Tableau1[],MATCH(1,(Tableau!E59&gt;=Tableau1[Date début])*(Tableau1[Date de Fin]&gt;=Tableau!E59)*(Tableau1[Nom]=Tableau!$V$2),0),5),"")</f>
        <v/>
      </c>
      <c r="F63" s="28" t="str">
        <f t="array" ref="F63">IFERROR(INDEX(Tableau1[],MATCH(1,(Tableau!F59&gt;=Tableau1[Date début])*(Tableau1[Date de Fin]&gt;=Tableau!F59)*(Tableau1[Nom]=Tableau!$V$2),0),5),"")</f>
        <v/>
      </c>
      <c r="G63" s="28" t="str">
        <f t="array" ref="G63">IFERROR(INDEX(Tableau1[],MATCH(1,(Tableau!G59&gt;=Tableau1[Date début])*(Tableau1[Date de Fin]&gt;=Tableau!G59)*(Tableau1[Nom]=Tableau!$V$2),0),5),"")</f>
        <v/>
      </c>
      <c r="H63" s="28" t="str">
        <f t="array" ref="H63">IFERROR(INDEX(Tableau1[],MATCH(1,(Tableau!H59&gt;=Tableau1[Date début])*(Tableau1[Date de Fin]&gt;=Tableau!H59)*(Tableau1[Nom]=Tableau!$V$2),0),5),"")</f>
        <v/>
      </c>
      <c r="I63" s="28" t="str">
        <f t="array" ref="I63">IFERROR(INDEX(Tableau1[],MATCH(1,(Tableau!I59&gt;=Tableau1[Date début])*(Tableau1[Date de Fin]&gt;=Tableau!I59)*(Tableau1[Nom]=Tableau!$V$2),0),5),"")</f>
        <v/>
      </c>
      <c r="J63" s="28" t="str">
        <f t="array" ref="J63">IFERROR(INDEX(Tableau1[],MATCH(1,(Tableau!J59&gt;=Tableau1[Date début])*(Tableau1[Date de Fin]&gt;=Tableau!J59)*(Tableau1[Nom]=Tableau!$V$2),0),5),"")</f>
        <v/>
      </c>
      <c r="K63" s="28" t="str">
        <f t="array" ref="K63">IFERROR(INDEX(Tableau1[],MATCH(1,(Tableau!K59&gt;=Tableau1[Date début])*(Tableau1[Date de Fin]&gt;=Tableau!K59)*(Tableau1[Nom]=Tableau!$V$2),0),5),"")</f>
        <v/>
      </c>
      <c r="L63" s="28" t="str">
        <f t="array" ref="L63">IFERROR(INDEX(Tableau1[],MATCH(1,(Tableau!L59&gt;=Tableau1[Date début])*(Tableau1[Date de Fin]&gt;=Tableau!L59)*(Tableau1[Nom]=Tableau!$V$2),0),5),"")</f>
        <v/>
      </c>
      <c r="M63" s="28" t="str">
        <f t="array" ref="M63">IFERROR(INDEX(Tableau1[],MATCH(1,(Tableau!M59&gt;=Tableau1[Date début])*(Tableau1[Date de Fin]&gt;=Tableau!M59)*(Tableau1[Nom]=Tableau!$V$2),0),5),"")</f>
        <v/>
      </c>
      <c r="N63" s="28" t="str">
        <f t="array" ref="N63">IFERROR(INDEX(Tableau1[],MATCH(1,(Tableau!N59&gt;=Tableau1[Date début])*(Tableau1[Date de Fin]&gt;=Tableau!N59)*(Tableau1[Nom]=Tableau!$V$2),0),5),"")</f>
        <v/>
      </c>
      <c r="O63" s="28" t="str">
        <f t="array" ref="O63">IFERROR(INDEX(Tableau1[],MATCH(1,(Tableau!O59&gt;=Tableau1[Date début])*(Tableau1[Date de Fin]&gt;=Tableau!O59)*(Tableau1[Nom]=Tableau!$V$2),0),5),"")</f>
        <v/>
      </c>
      <c r="P63" s="28" t="str">
        <f t="array" ref="P63">IFERROR(INDEX(Tableau1[],MATCH(1,(Tableau!P59&gt;=Tableau1[Date début])*(Tableau1[Date de Fin]&gt;=Tableau!P59)*(Tableau1[Nom]=Tableau!$V$2),0),5),"")</f>
        <v/>
      </c>
      <c r="Q63" s="28" t="str">
        <f t="array" ref="Q63">IFERROR(INDEX(Tableau1[],MATCH(1,(Tableau!Q59&gt;=Tableau1[Date début])*(Tableau1[Date de Fin]&gt;=Tableau!Q59)*(Tableau1[Nom]=Tableau!$V$2),0),5),"")</f>
        <v/>
      </c>
      <c r="R63" s="28" t="str">
        <f t="array" ref="R63">IFERROR(INDEX(Tableau1[],MATCH(1,(Tableau!R59&gt;=Tableau1[Date début])*(Tableau1[Date de Fin]&gt;=Tableau!R59)*(Tableau1[Nom]=Tableau!$V$2),0),5),"")</f>
        <v/>
      </c>
      <c r="S63" s="28" t="str">
        <f t="array" ref="S63">IFERROR(INDEX(Tableau1[],MATCH(1,(Tableau!S59&gt;=Tableau1[Date début])*(Tableau1[Date de Fin]&gt;=Tableau!S59)*(Tableau1[Nom]=Tableau!$V$2),0),5),"")</f>
        <v/>
      </c>
      <c r="T63" s="28" t="str">
        <f t="array" ref="T63">IFERROR(INDEX(Tableau1[],MATCH(1,(Tableau!T59&gt;=Tableau1[Date début])*(Tableau1[Date de Fin]&gt;=Tableau!T59)*(Tableau1[Nom]=Tableau!$V$2),0),5),"")</f>
        <v/>
      </c>
      <c r="U63" s="28" t="str">
        <f t="array" ref="U63">IFERROR(INDEX(Tableau1[],MATCH(1,(Tableau!U59&gt;=Tableau1[Date début])*(Tableau1[Date de Fin]&gt;=Tableau!U59)*(Tableau1[Nom]=Tableau!$V$2),0),5),"")</f>
        <v/>
      </c>
      <c r="V63" s="28" t="str">
        <f t="array" ref="V63">IFERROR(INDEX(Tableau1[],MATCH(1,(Tableau!V59&gt;=Tableau1[Date début])*(Tableau1[Date de Fin]&gt;=Tableau!V59)*(Tableau1[Nom]=Tableau!$V$2),0),5),"")</f>
        <v/>
      </c>
      <c r="W63" s="28" t="str">
        <f t="array" ref="W63">IFERROR(INDEX(Tableau1[],MATCH(1,(Tableau!W59&gt;=Tableau1[Date début])*(Tableau1[Date de Fin]&gt;=Tableau!W59)*(Tableau1[Nom]=Tableau!$V$2),0),5),"")</f>
        <v/>
      </c>
      <c r="X63" s="28" t="str">
        <f t="array" ref="X63">IFERROR(INDEX(Tableau1[],MATCH(1,(Tableau!X59&gt;=Tableau1[Date début])*(Tableau1[Date de Fin]&gt;=Tableau!X59)*(Tableau1[Nom]=Tableau!$V$2),0),5),"")</f>
        <v/>
      </c>
      <c r="Y63" s="28" t="str">
        <f t="array" ref="Y63">IFERROR(INDEX(Tableau1[],MATCH(1,(Tableau!Y59&gt;=Tableau1[Date début])*(Tableau1[Date de Fin]&gt;=Tableau!Y59)*(Tableau1[Nom]=Tableau!$V$2),0),5),"")</f>
        <v/>
      </c>
      <c r="Z63" s="28" t="str">
        <f t="array" ref="Z63">IFERROR(INDEX(Tableau1[],MATCH(1,(Tableau!Z59&gt;=Tableau1[Date début])*(Tableau1[Date de Fin]&gt;=Tableau!Z59)*(Tableau1[Nom]=Tableau!$V$2),0),5),"")</f>
        <v/>
      </c>
      <c r="AA63" s="28" t="str">
        <f t="array" ref="AA63">IFERROR(INDEX(Tableau1[],MATCH(1,(Tableau!AA59&gt;=Tableau1[Date début])*(Tableau1[Date de Fin]&gt;=Tableau!AA59)*(Tableau1[Nom]=Tableau!$V$2),0),5),"")</f>
        <v/>
      </c>
      <c r="AB63" s="28" t="str">
        <f t="array" ref="AB63">IFERROR(INDEX(Tableau1[],MATCH(1,(Tableau!AB59&gt;=Tableau1[Date début])*(Tableau1[Date de Fin]&gt;=Tableau!AB59)*(Tableau1[Nom]=Tableau!$V$2),0),5),"")</f>
        <v/>
      </c>
      <c r="AC63" s="28" t="str">
        <f t="array" ref="AC63">IFERROR(INDEX(Tableau1[],MATCH(1,(Tableau!AC59&gt;=Tableau1[Date début])*(Tableau1[Date de Fin]&gt;=Tableau!AC59)*(Tableau1[Nom]=Tableau!$V$2),0),5),"")</f>
        <v/>
      </c>
      <c r="AD63" s="28" t="str">
        <f t="array" ref="AD63">IFERROR(INDEX(Tableau1[],MATCH(1,(Tableau!AD59&gt;=Tableau1[Date début])*(Tableau1[Date de Fin]&gt;=Tableau!AD59)*(Tableau1[Nom]=Tableau!$V$2),0),5),"")</f>
        <v/>
      </c>
      <c r="AE63" s="28" t="str">
        <f t="array" ref="AE63">IFERROR(INDEX(Tableau1[],MATCH(1,(Tableau!AE59&gt;=Tableau1[Date début])*(Tableau1[Date de Fin]&gt;=Tableau!AE59)*(Tableau1[Nom]=Tableau!$V$2),0),5),"")</f>
        <v/>
      </c>
      <c r="AF63" s="28" t="str">
        <f t="array" ref="AF63">IFERROR(INDEX(Tableau1[],MATCH(1,(Tableau!AF59&gt;=Tableau1[Date début])*(Tableau1[Date de Fin]&gt;=Tableau!AF59)*(Tableau1[Nom]=Tableau!$V$2),0),5),"")</f>
        <v/>
      </c>
      <c r="AG63" s="28" t="str">
        <f t="array" ref="AG63">IFERROR(INDEX(Tableau1[],MATCH(1,(Tableau!AG59&gt;=Tableau1[Date début])*(Tableau1[Date de Fin]&gt;=Tableau!AG59)*(Tableau1[Nom]=Tableau!$V$2),0),5),"")</f>
        <v/>
      </c>
      <c r="AH63" s="28" t="str">
        <f t="array" ref="AH63">IFERROR(INDEX(Tableau1[],MATCH(1,(Tableau!AH59&gt;=Tableau1[Date début])*(Tableau1[Date de Fin]&gt;=Tableau!AH59)*(Tableau1[Nom]=Tableau!$V$2),0),5),"")</f>
        <v/>
      </c>
      <c r="AI63" s="4">
        <f>COUNTIF($D$63:$AH$63,AI62)</f>
        <v>0</v>
      </c>
      <c r="AJ63" s="4">
        <f t="shared" ref="AJ63:AL63" si="39">COUNTIF($D$63:$AH$63,AJ62)</f>
        <v>0</v>
      </c>
      <c r="AK63" s="4">
        <f t="shared" si="39"/>
        <v>0</v>
      </c>
      <c r="AL63" s="4">
        <f t="shared" si="39"/>
        <v>0</v>
      </c>
      <c r="AM63" s="4">
        <f>COUNTIF($D63:$AH63,AM62)</f>
        <v>0</v>
      </c>
    </row>
    <row r="64" spans="2:39" ht="63" hidden="1" customHeight="1" thickBot="1" x14ac:dyDescent="0.3">
      <c r="B64" s="2" t="s">
        <v>11</v>
      </c>
      <c r="C64" s="3">
        <f>EOMONTH(D65,-1)+1</f>
        <v>44166</v>
      </c>
      <c r="D64" s="38">
        <f>C64</f>
        <v>44166</v>
      </c>
      <c r="E64" s="39">
        <f>IFERROR(IF(D64+1&gt;$C$65,"",D64+1),"")</f>
        <v>44167</v>
      </c>
      <c r="F64" s="39">
        <f t="shared" ref="F64:AH64" si="40">IFERROR(IF(E64+1&gt;$C$65,"",E64+1),"")</f>
        <v>44168</v>
      </c>
      <c r="G64" s="39">
        <f t="shared" si="40"/>
        <v>44169</v>
      </c>
      <c r="H64" s="39">
        <f t="shared" si="40"/>
        <v>44170</v>
      </c>
      <c r="I64" s="39">
        <f t="shared" si="40"/>
        <v>44171</v>
      </c>
      <c r="J64" s="39">
        <f t="shared" si="40"/>
        <v>44172</v>
      </c>
      <c r="K64" s="39">
        <f t="shared" si="40"/>
        <v>44173</v>
      </c>
      <c r="L64" s="39">
        <f t="shared" si="40"/>
        <v>44174</v>
      </c>
      <c r="M64" s="39">
        <f t="shared" si="40"/>
        <v>44175</v>
      </c>
      <c r="N64" s="39">
        <f t="shared" si="40"/>
        <v>44176</v>
      </c>
      <c r="O64" s="39">
        <f t="shared" si="40"/>
        <v>44177</v>
      </c>
      <c r="P64" s="39">
        <f t="shared" si="40"/>
        <v>44178</v>
      </c>
      <c r="Q64" s="39">
        <f t="shared" si="40"/>
        <v>44179</v>
      </c>
      <c r="R64" s="39">
        <f t="shared" si="40"/>
        <v>44180</v>
      </c>
      <c r="S64" s="39">
        <f t="shared" si="40"/>
        <v>44181</v>
      </c>
      <c r="T64" s="39">
        <f t="shared" si="40"/>
        <v>44182</v>
      </c>
      <c r="U64" s="39">
        <f t="shared" si="40"/>
        <v>44183</v>
      </c>
      <c r="V64" s="39">
        <f t="shared" si="40"/>
        <v>44184</v>
      </c>
      <c r="W64" s="39">
        <f t="shared" si="40"/>
        <v>44185</v>
      </c>
      <c r="X64" s="39">
        <f t="shared" si="40"/>
        <v>44186</v>
      </c>
      <c r="Y64" s="39">
        <f t="shared" si="40"/>
        <v>44187</v>
      </c>
      <c r="Z64" s="39">
        <f t="shared" si="40"/>
        <v>44188</v>
      </c>
      <c r="AA64" s="39">
        <f t="shared" si="40"/>
        <v>44189</v>
      </c>
      <c r="AB64" s="39">
        <f t="shared" si="40"/>
        <v>44190</v>
      </c>
      <c r="AC64" s="39">
        <f t="shared" si="40"/>
        <v>44191</v>
      </c>
      <c r="AD64" s="39">
        <f t="shared" si="40"/>
        <v>44192</v>
      </c>
      <c r="AE64" s="39">
        <f t="shared" si="40"/>
        <v>44193</v>
      </c>
      <c r="AF64" s="39">
        <f t="shared" si="40"/>
        <v>44194</v>
      </c>
      <c r="AG64" s="39">
        <f t="shared" si="40"/>
        <v>44195</v>
      </c>
      <c r="AH64" s="39">
        <f t="shared" si="40"/>
        <v>44196</v>
      </c>
      <c r="AI64" s="3"/>
    </row>
    <row r="65" spans="2:39" ht="46.5" x14ac:dyDescent="0.25">
      <c r="B65" s="2" t="s">
        <v>12</v>
      </c>
      <c r="C65" s="3">
        <f>EOMONTH(C64,0)</f>
        <v>44196</v>
      </c>
      <c r="D65" s="110">
        <f>EDATE(D60,1)</f>
        <v>44166</v>
      </c>
      <c r="E65" s="111"/>
      <c r="F65" s="111"/>
      <c r="G65" s="111"/>
      <c r="H65" s="111"/>
      <c r="I65" s="111"/>
      <c r="J65" s="111"/>
      <c r="K65" s="111"/>
      <c r="L65" s="111"/>
      <c r="M65" s="111"/>
      <c r="N65" s="111"/>
      <c r="O65" s="111"/>
      <c r="P65" s="111"/>
      <c r="Q65" s="111"/>
      <c r="R65" s="111"/>
      <c r="S65" s="111"/>
      <c r="T65" s="111"/>
      <c r="U65" s="111"/>
      <c r="V65" s="111"/>
      <c r="W65" s="111"/>
      <c r="X65" s="111"/>
      <c r="Y65" s="111"/>
      <c r="Z65" s="111"/>
      <c r="AA65" s="111"/>
      <c r="AB65" s="111"/>
      <c r="AC65" s="111"/>
      <c r="AD65" s="111"/>
      <c r="AE65" s="111"/>
      <c r="AF65" s="19"/>
      <c r="AG65" s="19"/>
      <c r="AH65" s="20"/>
    </row>
    <row r="66" spans="2:39" x14ac:dyDescent="0.25">
      <c r="D66" s="22">
        <f>IFERROR(DAY(D64),"")</f>
        <v>1</v>
      </c>
      <c r="E66" s="23">
        <f t="shared" ref="E66:AH66" si="41">IFERROR(DAY(E64),"")</f>
        <v>2</v>
      </c>
      <c r="F66" s="23">
        <f t="shared" si="41"/>
        <v>3</v>
      </c>
      <c r="G66" s="23">
        <f t="shared" si="41"/>
        <v>4</v>
      </c>
      <c r="H66" s="23">
        <f t="shared" si="41"/>
        <v>5</v>
      </c>
      <c r="I66" s="23">
        <f t="shared" si="41"/>
        <v>6</v>
      </c>
      <c r="J66" s="23">
        <f t="shared" si="41"/>
        <v>7</v>
      </c>
      <c r="K66" s="23">
        <f t="shared" si="41"/>
        <v>8</v>
      </c>
      <c r="L66" s="23">
        <f t="shared" si="41"/>
        <v>9</v>
      </c>
      <c r="M66" s="23">
        <f t="shared" si="41"/>
        <v>10</v>
      </c>
      <c r="N66" s="23">
        <f t="shared" si="41"/>
        <v>11</v>
      </c>
      <c r="O66" s="23">
        <f t="shared" si="41"/>
        <v>12</v>
      </c>
      <c r="P66" s="23">
        <f t="shared" si="41"/>
        <v>13</v>
      </c>
      <c r="Q66" s="23">
        <f t="shared" si="41"/>
        <v>14</v>
      </c>
      <c r="R66" s="23">
        <f t="shared" si="41"/>
        <v>15</v>
      </c>
      <c r="S66" s="23">
        <f t="shared" si="41"/>
        <v>16</v>
      </c>
      <c r="T66" s="23">
        <f t="shared" si="41"/>
        <v>17</v>
      </c>
      <c r="U66" s="23">
        <f t="shared" si="41"/>
        <v>18</v>
      </c>
      <c r="V66" s="23">
        <f t="shared" si="41"/>
        <v>19</v>
      </c>
      <c r="W66" s="23">
        <f t="shared" si="41"/>
        <v>20</v>
      </c>
      <c r="X66" s="23">
        <f t="shared" si="41"/>
        <v>21</v>
      </c>
      <c r="Y66" s="23">
        <f t="shared" si="41"/>
        <v>22</v>
      </c>
      <c r="Z66" s="23">
        <f t="shared" si="41"/>
        <v>23</v>
      </c>
      <c r="AA66" s="23">
        <f t="shared" si="41"/>
        <v>24</v>
      </c>
      <c r="AB66" s="23">
        <f t="shared" si="41"/>
        <v>25</v>
      </c>
      <c r="AC66" s="23">
        <f t="shared" si="41"/>
        <v>26</v>
      </c>
      <c r="AD66" s="23">
        <f t="shared" si="41"/>
        <v>27</v>
      </c>
      <c r="AE66" s="23">
        <f t="shared" si="41"/>
        <v>28</v>
      </c>
      <c r="AF66" s="23">
        <f t="shared" si="41"/>
        <v>29</v>
      </c>
      <c r="AG66" s="23">
        <f t="shared" si="41"/>
        <v>30</v>
      </c>
      <c r="AH66" s="24">
        <f t="shared" si="41"/>
        <v>31</v>
      </c>
      <c r="AI66" s="4"/>
      <c r="AJ66" s="4"/>
      <c r="AK66" s="4"/>
      <c r="AL66" s="4"/>
    </row>
    <row r="67" spans="2:39" x14ac:dyDescent="0.25">
      <c r="D67" s="25">
        <f>IFERROR(WEEKDAY(D64,1),"")</f>
        <v>3</v>
      </c>
      <c r="E67" s="26">
        <f t="shared" ref="E67:AH67" si="42">IFERROR(WEEKDAY(E64,1),"")</f>
        <v>4</v>
      </c>
      <c r="F67" s="26">
        <f t="shared" si="42"/>
        <v>5</v>
      </c>
      <c r="G67" s="26">
        <f t="shared" si="42"/>
        <v>6</v>
      </c>
      <c r="H67" s="26">
        <f t="shared" si="42"/>
        <v>7</v>
      </c>
      <c r="I67" s="26">
        <f t="shared" si="42"/>
        <v>1</v>
      </c>
      <c r="J67" s="26">
        <f t="shared" si="42"/>
        <v>2</v>
      </c>
      <c r="K67" s="26">
        <f t="shared" si="42"/>
        <v>3</v>
      </c>
      <c r="L67" s="26">
        <f t="shared" si="42"/>
        <v>4</v>
      </c>
      <c r="M67" s="26">
        <f t="shared" si="42"/>
        <v>5</v>
      </c>
      <c r="N67" s="26">
        <f t="shared" si="42"/>
        <v>6</v>
      </c>
      <c r="O67" s="26">
        <f t="shared" si="42"/>
        <v>7</v>
      </c>
      <c r="P67" s="26">
        <f t="shared" si="42"/>
        <v>1</v>
      </c>
      <c r="Q67" s="26">
        <f t="shared" si="42"/>
        <v>2</v>
      </c>
      <c r="R67" s="26">
        <f t="shared" si="42"/>
        <v>3</v>
      </c>
      <c r="S67" s="26">
        <f t="shared" si="42"/>
        <v>4</v>
      </c>
      <c r="T67" s="26">
        <f t="shared" si="42"/>
        <v>5</v>
      </c>
      <c r="U67" s="26">
        <f t="shared" si="42"/>
        <v>6</v>
      </c>
      <c r="V67" s="26">
        <f t="shared" si="42"/>
        <v>7</v>
      </c>
      <c r="W67" s="26">
        <f t="shared" si="42"/>
        <v>1</v>
      </c>
      <c r="X67" s="26">
        <f t="shared" si="42"/>
        <v>2</v>
      </c>
      <c r="Y67" s="26">
        <f t="shared" si="42"/>
        <v>3</v>
      </c>
      <c r="Z67" s="26">
        <f t="shared" si="42"/>
        <v>4</v>
      </c>
      <c r="AA67" s="26">
        <f t="shared" si="42"/>
        <v>5</v>
      </c>
      <c r="AB67" s="26">
        <f t="shared" si="42"/>
        <v>6</v>
      </c>
      <c r="AC67" s="26">
        <f t="shared" si="42"/>
        <v>7</v>
      </c>
      <c r="AD67" s="26">
        <f t="shared" si="42"/>
        <v>1</v>
      </c>
      <c r="AE67" s="26">
        <f t="shared" si="42"/>
        <v>2</v>
      </c>
      <c r="AF67" s="26">
        <f t="shared" si="42"/>
        <v>3</v>
      </c>
      <c r="AG67" s="26">
        <f t="shared" si="42"/>
        <v>4</v>
      </c>
      <c r="AH67" s="27">
        <f t="shared" si="42"/>
        <v>5</v>
      </c>
      <c r="AI67" s="4" t="s">
        <v>61</v>
      </c>
      <c r="AJ67" s="4" t="s">
        <v>7</v>
      </c>
      <c r="AK67" s="4" t="s">
        <v>64</v>
      </c>
      <c r="AL67" s="4" t="s">
        <v>8</v>
      </c>
      <c r="AM67" s="80" t="s">
        <v>72</v>
      </c>
    </row>
    <row r="68" spans="2:39" ht="15.75" thickBot="1" x14ac:dyDescent="0.3">
      <c r="D68" s="28" t="str">
        <f t="array" ref="D68">IFERROR(INDEX(Tableau1[],MATCH(1,(Tableau!D64&gt;=Tableau1[Date début])*(Tableau1[Date de Fin]&gt;=Tableau!D64)*(Tableau1[Nom]=Tableau!$V$2),0),5),"")</f>
        <v/>
      </c>
      <c r="E68" s="28" t="str">
        <f t="array" ref="E68">IFERROR(INDEX(Tableau1[],MATCH(1,(Tableau!E64&gt;=Tableau1[Date début])*(Tableau1[Date de Fin]&gt;=Tableau!E64)*(Tableau1[Nom]=Tableau!$V$2),0),5),"")</f>
        <v/>
      </c>
      <c r="F68" s="28" t="str">
        <f t="array" ref="F68">IFERROR(INDEX(Tableau1[],MATCH(1,(Tableau!F64&gt;=Tableau1[Date début])*(Tableau1[Date de Fin]&gt;=Tableau!F64)*(Tableau1[Nom]=Tableau!$V$2),0),5),"")</f>
        <v/>
      </c>
      <c r="G68" s="28" t="str">
        <f t="array" ref="G68">IFERROR(INDEX(Tableau1[],MATCH(1,(Tableau!G64&gt;=Tableau1[Date début])*(Tableau1[Date de Fin]&gt;=Tableau!G64)*(Tableau1[Nom]=Tableau!$V$2),0),5),"")</f>
        <v/>
      </c>
      <c r="H68" s="28" t="str">
        <f t="array" ref="H68">IFERROR(INDEX(Tableau1[],MATCH(1,(Tableau!H64&gt;=Tableau1[Date début])*(Tableau1[Date de Fin]&gt;=Tableau!H64)*(Tableau1[Nom]=Tableau!$V$2),0),5),"")</f>
        <v/>
      </c>
      <c r="I68" s="28" t="str">
        <f t="array" ref="I68">IFERROR(INDEX(Tableau1[],MATCH(1,(Tableau!I64&gt;=Tableau1[Date début])*(Tableau1[Date de Fin]&gt;=Tableau!I64)*(Tableau1[Nom]=Tableau!$V$2),0),5),"")</f>
        <v/>
      </c>
      <c r="J68" s="28" t="str">
        <f t="array" ref="J68">IFERROR(INDEX(Tableau1[],MATCH(1,(Tableau!J64&gt;=Tableau1[Date début])*(Tableau1[Date de Fin]&gt;=Tableau!J64)*(Tableau1[Nom]=Tableau!$V$2),0),5),"")</f>
        <v/>
      </c>
      <c r="K68" s="28" t="str">
        <f t="array" ref="K68">IFERROR(INDEX(Tableau1[],MATCH(1,(Tableau!K64&gt;=Tableau1[Date début])*(Tableau1[Date de Fin]&gt;=Tableau!K64)*(Tableau1[Nom]=Tableau!$V$2),0),5),"")</f>
        <v/>
      </c>
      <c r="L68" s="28" t="str">
        <f t="array" ref="L68">IFERROR(INDEX(Tableau1[],MATCH(1,(Tableau!L64&gt;=Tableau1[Date début])*(Tableau1[Date de Fin]&gt;=Tableau!L64)*(Tableau1[Nom]=Tableau!$V$2),0),5),"")</f>
        <v/>
      </c>
      <c r="M68" s="28" t="str">
        <f t="array" ref="M68">IFERROR(INDEX(Tableau1[],MATCH(1,(Tableau!M64&gt;=Tableau1[Date début])*(Tableau1[Date de Fin]&gt;=Tableau!M64)*(Tableau1[Nom]=Tableau!$V$2),0),5),"")</f>
        <v/>
      </c>
      <c r="N68" s="28" t="str">
        <f t="array" ref="N68">IFERROR(INDEX(Tableau1[],MATCH(1,(Tableau!N64&gt;=Tableau1[Date début])*(Tableau1[Date de Fin]&gt;=Tableau!N64)*(Tableau1[Nom]=Tableau!$V$2),0),5),"")</f>
        <v/>
      </c>
      <c r="O68" s="28" t="str">
        <f t="array" ref="O68">IFERROR(INDEX(Tableau1[],MATCH(1,(Tableau!O64&gt;=Tableau1[Date début])*(Tableau1[Date de Fin]&gt;=Tableau!O64)*(Tableau1[Nom]=Tableau!$V$2),0),5),"")</f>
        <v/>
      </c>
      <c r="P68" s="28" t="str">
        <f t="array" ref="P68">IFERROR(INDEX(Tableau1[],MATCH(1,(Tableau!P64&gt;=Tableau1[Date début])*(Tableau1[Date de Fin]&gt;=Tableau!P64)*(Tableau1[Nom]=Tableau!$V$2),0),5),"")</f>
        <v/>
      </c>
      <c r="Q68" s="28" t="str">
        <f t="array" ref="Q68">IFERROR(INDEX(Tableau1[],MATCH(1,(Tableau!Q64&gt;=Tableau1[Date début])*(Tableau1[Date de Fin]&gt;=Tableau!Q64)*(Tableau1[Nom]=Tableau!$V$2),0),5),"")</f>
        <v/>
      </c>
      <c r="R68" s="28" t="str">
        <f t="array" ref="R68">IFERROR(INDEX(Tableau1[],MATCH(1,(Tableau!R64&gt;=Tableau1[Date début])*(Tableau1[Date de Fin]&gt;=Tableau!R64)*(Tableau1[Nom]=Tableau!$V$2),0),5),"")</f>
        <v/>
      </c>
      <c r="S68" s="28" t="str">
        <f t="array" ref="S68">IFERROR(INDEX(Tableau1[],MATCH(1,(Tableau!S64&gt;=Tableau1[Date début])*(Tableau1[Date de Fin]&gt;=Tableau!S64)*(Tableau1[Nom]=Tableau!$V$2),0),5),"")</f>
        <v/>
      </c>
      <c r="T68" s="28" t="str">
        <f t="array" ref="T68">IFERROR(INDEX(Tableau1[],MATCH(1,(Tableau!T64&gt;=Tableau1[Date début])*(Tableau1[Date de Fin]&gt;=Tableau!T64)*(Tableau1[Nom]=Tableau!$V$2),0),5),"")</f>
        <v/>
      </c>
      <c r="U68" s="28" t="str">
        <f t="array" ref="U68">IFERROR(INDEX(Tableau1[],MATCH(1,(Tableau!U64&gt;=Tableau1[Date début])*(Tableau1[Date de Fin]&gt;=Tableau!U64)*(Tableau1[Nom]=Tableau!$V$2),0),5),"")</f>
        <v/>
      </c>
      <c r="V68" s="28" t="str">
        <f t="array" ref="V68">IFERROR(INDEX(Tableau1[],MATCH(1,(Tableau!V64&gt;=Tableau1[Date début])*(Tableau1[Date de Fin]&gt;=Tableau!V64)*(Tableau1[Nom]=Tableau!$V$2),0),5),"")</f>
        <v/>
      </c>
      <c r="W68" s="28" t="str">
        <f t="array" ref="W68">IFERROR(INDEX(Tableau1[],MATCH(1,(Tableau!W64&gt;=Tableau1[Date début])*(Tableau1[Date de Fin]&gt;=Tableau!W64)*(Tableau1[Nom]=Tableau!$V$2),0),5),"")</f>
        <v/>
      </c>
      <c r="X68" s="28" t="str">
        <f t="array" ref="X68">IFERROR(INDEX(Tableau1[],MATCH(1,(Tableau!X64&gt;=Tableau1[Date début])*(Tableau1[Date de Fin]&gt;=Tableau!X64)*(Tableau1[Nom]=Tableau!$V$2),0),5),"")</f>
        <v/>
      </c>
      <c r="Y68" s="28" t="str">
        <f t="array" ref="Y68">IFERROR(INDEX(Tableau1[],MATCH(1,(Tableau!Y64&gt;=Tableau1[Date début])*(Tableau1[Date de Fin]&gt;=Tableau!Y64)*(Tableau1[Nom]=Tableau!$V$2),0),5),"")</f>
        <v/>
      </c>
      <c r="Z68" s="28" t="str">
        <f t="array" ref="Z68">IFERROR(INDEX(Tableau1[],MATCH(1,(Tableau!Z64&gt;=Tableau1[Date début])*(Tableau1[Date de Fin]&gt;=Tableau!Z64)*(Tableau1[Nom]=Tableau!$V$2),0),5),"")</f>
        <v/>
      </c>
      <c r="AA68" s="28" t="str">
        <f t="array" ref="AA68">IFERROR(INDEX(Tableau1[],MATCH(1,(Tableau!AA64&gt;=Tableau1[Date début])*(Tableau1[Date de Fin]&gt;=Tableau!AA64)*(Tableau1[Nom]=Tableau!$V$2),0),5),"")</f>
        <v/>
      </c>
      <c r="AB68" s="28" t="str">
        <f t="array" ref="AB68">IFERROR(INDEX(Tableau1[],MATCH(1,(Tableau!AB64&gt;=Tableau1[Date début])*(Tableau1[Date de Fin]&gt;=Tableau!AB64)*(Tableau1[Nom]=Tableau!$V$2),0),5),"")</f>
        <v/>
      </c>
      <c r="AC68" s="28" t="str">
        <f t="array" ref="AC68">IFERROR(INDEX(Tableau1[],MATCH(1,(Tableau!AC64&gt;=Tableau1[Date début])*(Tableau1[Date de Fin]&gt;=Tableau!AC64)*(Tableau1[Nom]=Tableau!$V$2),0),5),"")</f>
        <v/>
      </c>
      <c r="AD68" s="28" t="str">
        <f t="array" ref="AD68">IFERROR(INDEX(Tableau1[],MATCH(1,(Tableau!AD64&gt;=Tableau1[Date début])*(Tableau1[Date de Fin]&gt;=Tableau!AD64)*(Tableau1[Nom]=Tableau!$V$2),0),5),"")</f>
        <v/>
      </c>
      <c r="AE68" s="28" t="str">
        <f t="array" ref="AE68">IFERROR(INDEX(Tableau1[],MATCH(1,(Tableau!AE64&gt;=Tableau1[Date début])*(Tableau1[Date de Fin]&gt;=Tableau!AE64)*(Tableau1[Nom]=Tableau!$V$2),0),5),"")</f>
        <v/>
      </c>
      <c r="AF68" s="28" t="str">
        <f t="array" ref="AF68">IFERROR(INDEX(Tableau1[],MATCH(1,(Tableau!AF64&gt;=Tableau1[Date début])*(Tableau1[Date de Fin]&gt;=Tableau!AF64)*(Tableau1[Nom]=Tableau!$V$2),0),5),"")</f>
        <v/>
      </c>
      <c r="AG68" s="28" t="str">
        <f t="array" ref="AG68">IFERROR(INDEX(Tableau1[],MATCH(1,(Tableau!AG64&gt;=Tableau1[Date début])*(Tableau1[Date de Fin]&gt;=Tableau!AG64)*(Tableau1[Nom]=Tableau!$V$2),0),5),"")</f>
        <v/>
      </c>
      <c r="AH68" s="28" t="str">
        <f t="array" ref="AH68">IFERROR(INDEX(Tableau1[],MATCH(1,(Tableau!AH64&gt;=Tableau1[Date début])*(Tableau1[Date de Fin]&gt;=Tableau!AH64)*(Tableau1[Nom]=Tableau!$V$2),0),5),"")</f>
        <v/>
      </c>
      <c r="AI68" s="4">
        <f>COUNTIF($D$68:$AH$68,AI67)</f>
        <v>0</v>
      </c>
      <c r="AJ68" s="4">
        <f t="shared" ref="AJ68:AL68" si="43">COUNTIF($D$68:$AH$68,AJ67)</f>
        <v>0</v>
      </c>
      <c r="AK68" s="4">
        <f t="shared" si="43"/>
        <v>0</v>
      </c>
      <c r="AL68" s="4">
        <f t="shared" si="43"/>
        <v>0</v>
      </c>
      <c r="AM68" s="4">
        <f>COUNTIF($D68:$AH68,AM67)</f>
        <v>0</v>
      </c>
    </row>
    <row r="69" spans="2:39" ht="62.25" hidden="1" customHeight="1" thickBot="1" x14ac:dyDescent="0.3">
      <c r="B69" s="2" t="s">
        <v>11</v>
      </c>
      <c r="C69" s="3">
        <f>EOMONTH(D70,-1)+1</f>
        <v>44197</v>
      </c>
      <c r="D69" s="38">
        <f>C69</f>
        <v>44197</v>
      </c>
      <c r="E69" s="39">
        <f>IFERROR(IF(D69+1&gt;$C$70,"",D69+1),"")</f>
        <v>44198</v>
      </c>
      <c r="F69" s="39">
        <f t="shared" ref="F69:AH69" si="44">IFERROR(IF(E69+1&gt;$C$70,"",E69+1),"")</f>
        <v>44199</v>
      </c>
      <c r="G69" s="39">
        <f t="shared" si="44"/>
        <v>44200</v>
      </c>
      <c r="H69" s="39">
        <f t="shared" si="44"/>
        <v>44201</v>
      </c>
      <c r="I69" s="39">
        <f t="shared" si="44"/>
        <v>44202</v>
      </c>
      <c r="J69" s="39">
        <f t="shared" si="44"/>
        <v>44203</v>
      </c>
      <c r="K69" s="39">
        <f t="shared" si="44"/>
        <v>44204</v>
      </c>
      <c r="L69" s="39">
        <f t="shared" si="44"/>
        <v>44205</v>
      </c>
      <c r="M69" s="39">
        <f t="shared" si="44"/>
        <v>44206</v>
      </c>
      <c r="N69" s="39">
        <f t="shared" si="44"/>
        <v>44207</v>
      </c>
      <c r="O69" s="39">
        <f t="shared" si="44"/>
        <v>44208</v>
      </c>
      <c r="P69" s="39">
        <f t="shared" si="44"/>
        <v>44209</v>
      </c>
      <c r="Q69" s="39">
        <f t="shared" si="44"/>
        <v>44210</v>
      </c>
      <c r="R69" s="39">
        <f t="shared" si="44"/>
        <v>44211</v>
      </c>
      <c r="S69" s="39">
        <f t="shared" si="44"/>
        <v>44212</v>
      </c>
      <c r="T69" s="39">
        <f t="shared" si="44"/>
        <v>44213</v>
      </c>
      <c r="U69" s="39">
        <f t="shared" si="44"/>
        <v>44214</v>
      </c>
      <c r="V69" s="39">
        <f t="shared" si="44"/>
        <v>44215</v>
      </c>
      <c r="W69" s="39">
        <f t="shared" si="44"/>
        <v>44216</v>
      </c>
      <c r="X69" s="39">
        <f t="shared" si="44"/>
        <v>44217</v>
      </c>
      <c r="Y69" s="39">
        <f t="shared" si="44"/>
        <v>44218</v>
      </c>
      <c r="Z69" s="39">
        <f t="shared" si="44"/>
        <v>44219</v>
      </c>
      <c r="AA69" s="39">
        <f t="shared" si="44"/>
        <v>44220</v>
      </c>
      <c r="AB69" s="39">
        <f t="shared" si="44"/>
        <v>44221</v>
      </c>
      <c r="AC69" s="39">
        <f t="shared" si="44"/>
        <v>44222</v>
      </c>
      <c r="AD69" s="39">
        <f t="shared" si="44"/>
        <v>44223</v>
      </c>
      <c r="AE69" s="39">
        <f t="shared" si="44"/>
        <v>44224</v>
      </c>
      <c r="AF69" s="39">
        <f t="shared" si="44"/>
        <v>44225</v>
      </c>
      <c r="AG69" s="39">
        <f t="shared" si="44"/>
        <v>44226</v>
      </c>
      <c r="AH69" s="39">
        <f t="shared" si="44"/>
        <v>44227</v>
      </c>
      <c r="AI69" s="3"/>
    </row>
    <row r="70" spans="2:39" ht="46.5" x14ac:dyDescent="0.25">
      <c r="B70" s="2" t="s">
        <v>12</v>
      </c>
      <c r="C70" s="3">
        <f>EOMONTH(C69,0)</f>
        <v>44227</v>
      </c>
      <c r="D70" s="110">
        <f>EDATE(D65,1)</f>
        <v>44197</v>
      </c>
      <c r="E70" s="111"/>
      <c r="F70" s="111"/>
      <c r="G70" s="111"/>
      <c r="H70" s="111"/>
      <c r="I70" s="111"/>
      <c r="J70" s="111"/>
      <c r="K70" s="111"/>
      <c r="L70" s="111"/>
      <c r="M70" s="111"/>
      <c r="N70" s="111"/>
      <c r="O70" s="111"/>
      <c r="P70" s="111"/>
      <c r="Q70" s="111"/>
      <c r="R70" s="111"/>
      <c r="S70" s="111"/>
      <c r="T70" s="111"/>
      <c r="U70" s="111"/>
      <c r="V70" s="111"/>
      <c r="W70" s="111"/>
      <c r="X70" s="111"/>
      <c r="Y70" s="111"/>
      <c r="Z70" s="111"/>
      <c r="AA70" s="111"/>
      <c r="AB70" s="111"/>
      <c r="AC70" s="111"/>
      <c r="AD70" s="111"/>
      <c r="AE70" s="111"/>
      <c r="AF70" s="19"/>
      <c r="AG70" s="19"/>
      <c r="AH70" s="20"/>
    </row>
    <row r="71" spans="2:39" x14ac:dyDescent="0.25">
      <c r="D71" s="22">
        <f>IFERROR(DAY(D69),"")</f>
        <v>1</v>
      </c>
      <c r="E71" s="23">
        <f t="shared" ref="E71:AH71" si="45">IFERROR(DAY(E69),"")</f>
        <v>2</v>
      </c>
      <c r="F71" s="23">
        <f t="shared" si="45"/>
        <v>3</v>
      </c>
      <c r="G71" s="23">
        <f t="shared" si="45"/>
        <v>4</v>
      </c>
      <c r="H71" s="23">
        <f t="shared" si="45"/>
        <v>5</v>
      </c>
      <c r="I71" s="23">
        <f t="shared" si="45"/>
        <v>6</v>
      </c>
      <c r="J71" s="23">
        <f t="shared" si="45"/>
        <v>7</v>
      </c>
      <c r="K71" s="23">
        <f t="shared" si="45"/>
        <v>8</v>
      </c>
      <c r="L71" s="23">
        <f t="shared" si="45"/>
        <v>9</v>
      </c>
      <c r="M71" s="23">
        <f t="shared" si="45"/>
        <v>10</v>
      </c>
      <c r="N71" s="23">
        <f t="shared" si="45"/>
        <v>11</v>
      </c>
      <c r="O71" s="23">
        <f t="shared" si="45"/>
        <v>12</v>
      </c>
      <c r="P71" s="23">
        <f t="shared" si="45"/>
        <v>13</v>
      </c>
      <c r="Q71" s="23">
        <f t="shared" si="45"/>
        <v>14</v>
      </c>
      <c r="R71" s="23">
        <f t="shared" si="45"/>
        <v>15</v>
      </c>
      <c r="S71" s="23">
        <f t="shared" si="45"/>
        <v>16</v>
      </c>
      <c r="T71" s="23">
        <f t="shared" si="45"/>
        <v>17</v>
      </c>
      <c r="U71" s="23">
        <f t="shared" si="45"/>
        <v>18</v>
      </c>
      <c r="V71" s="23">
        <f t="shared" si="45"/>
        <v>19</v>
      </c>
      <c r="W71" s="23">
        <f t="shared" si="45"/>
        <v>20</v>
      </c>
      <c r="X71" s="23">
        <f t="shared" si="45"/>
        <v>21</v>
      </c>
      <c r="Y71" s="23">
        <f t="shared" si="45"/>
        <v>22</v>
      </c>
      <c r="Z71" s="23">
        <f t="shared" si="45"/>
        <v>23</v>
      </c>
      <c r="AA71" s="23">
        <f t="shared" si="45"/>
        <v>24</v>
      </c>
      <c r="AB71" s="23">
        <f t="shared" si="45"/>
        <v>25</v>
      </c>
      <c r="AC71" s="23">
        <f t="shared" si="45"/>
        <v>26</v>
      </c>
      <c r="AD71" s="23">
        <f t="shared" si="45"/>
        <v>27</v>
      </c>
      <c r="AE71" s="23">
        <f t="shared" si="45"/>
        <v>28</v>
      </c>
      <c r="AF71" s="23">
        <f t="shared" si="45"/>
        <v>29</v>
      </c>
      <c r="AG71" s="23">
        <f t="shared" si="45"/>
        <v>30</v>
      </c>
      <c r="AH71" s="24">
        <f t="shared" si="45"/>
        <v>31</v>
      </c>
      <c r="AI71" s="4"/>
      <c r="AJ71" s="4"/>
      <c r="AK71" s="4"/>
      <c r="AL71" s="4"/>
    </row>
    <row r="72" spans="2:39" x14ac:dyDescent="0.25">
      <c r="D72" s="25">
        <f>IFERROR(WEEKDAY(D69,1),"")</f>
        <v>6</v>
      </c>
      <c r="E72" s="26">
        <f t="shared" ref="E72:AH72" si="46">IFERROR(WEEKDAY(E69,1),"")</f>
        <v>7</v>
      </c>
      <c r="F72" s="26">
        <f t="shared" si="46"/>
        <v>1</v>
      </c>
      <c r="G72" s="26">
        <f t="shared" si="46"/>
        <v>2</v>
      </c>
      <c r="H72" s="26">
        <f t="shared" si="46"/>
        <v>3</v>
      </c>
      <c r="I72" s="26">
        <f t="shared" si="46"/>
        <v>4</v>
      </c>
      <c r="J72" s="26">
        <f t="shared" si="46"/>
        <v>5</v>
      </c>
      <c r="K72" s="26">
        <f t="shared" si="46"/>
        <v>6</v>
      </c>
      <c r="L72" s="26">
        <f t="shared" si="46"/>
        <v>7</v>
      </c>
      <c r="M72" s="26">
        <f t="shared" si="46"/>
        <v>1</v>
      </c>
      <c r="N72" s="26">
        <f t="shared" si="46"/>
        <v>2</v>
      </c>
      <c r="O72" s="26">
        <f t="shared" si="46"/>
        <v>3</v>
      </c>
      <c r="P72" s="26">
        <f t="shared" si="46"/>
        <v>4</v>
      </c>
      <c r="Q72" s="26">
        <f t="shared" si="46"/>
        <v>5</v>
      </c>
      <c r="R72" s="26">
        <f t="shared" si="46"/>
        <v>6</v>
      </c>
      <c r="S72" s="26">
        <f t="shared" si="46"/>
        <v>7</v>
      </c>
      <c r="T72" s="26">
        <f t="shared" si="46"/>
        <v>1</v>
      </c>
      <c r="U72" s="26">
        <f t="shared" si="46"/>
        <v>2</v>
      </c>
      <c r="V72" s="26">
        <f t="shared" si="46"/>
        <v>3</v>
      </c>
      <c r="W72" s="26">
        <f t="shared" si="46"/>
        <v>4</v>
      </c>
      <c r="X72" s="26">
        <f t="shared" si="46"/>
        <v>5</v>
      </c>
      <c r="Y72" s="26">
        <f t="shared" si="46"/>
        <v>6</v>
      </c>
      <c r="Z72" s="26">
        <f t="shared" si="46"/>
        <v>7</v>
      </c>
      <c r="AA72" s="26">
        <f t="shared" si="46"/>
        <v>1</v>
      </c>
      <c r="AB72" s="26">
        <f t="shared" si="46"/>
        <v>2</v>
      </c>
      <c r="AC72" s="26">
        <f t="shared" si="46"/>
        <v>3</v>
      </c>
      <c r="AD72" s="26">
        <f t="shared" si="46"/>
        <v>4</v>
      </c>
      <c r="AE72" s="26">
        <f t="shared" si="46"/>
        <v>5</v>
      </c>
      <c r="AF72" s="26">
        <f t="shared" si="46"/>
        <v>6</v>
      </c>
      <c r="AG72" s="26">
        <f t="shared" si="46"/>
        <v>7</v>
      </c>
      <c r="AH72" s="27">
        <f t="shared" si="46"/>
        <v>1</v>
      </c>
      <c r="AI72" s="4" t="s">
        <v>61</v>
      </c>
      <c r="AJ72" s="4" t="s">
        <v>7</v>
      </c>
      <c r="AK72" s="4" t="s">
        <v>64</v>
      </c>
      <c r="AL72" s="4" t="s">
        <v>8</v>
      </c>
      <c r="AM72" s="80" t="s">
        <v>72</v>
      </c>
    </row>
    <row r="73" spans="2:39" ht="15.75" thickBot="1" x14ac:dyDescent="0.3">
      <c r="D73" s="28" t="str">
        <f t="array" ref="D73">IFERROR(INDEX(Tableau1[],MATCH(1,(Tableau!D69&gt;=Tableau1[Date début])*(Tableau1[Date de Fin]&gt;=Tableau!D69)*(Tableau1[Nom]=Tableau!$V$2),0),5),"")</f>
        <v/>
      </c>
      <c r="E73" s="28" t="str">
        <f t="array" ref="E73">IFERROR(INDEX(Tableau1[],MATCH(1,(Tableau!E69&gt;=Tableau1[Date début])*(Tableau1[Date de Fin]&gt;=Tableau!E69)*(Tableau1[Nom]=Tableau!$V$2),0),5),"")</f>
        <v/>
      </c>
      <c r="F73" s="28" t="str">
        <f t="array" ref="F73">IFERROR(INDEX(Tableau1[],MATCH(1,(Tableau!F69&gt;=Tableau1[Date début])*(Tableau1[Date de Fin]&gt;=Tableau!F69)*(Tableau1[Nom]=Tableau!$V$2),0),5),"")</f>
        <v/>
      </c>
      <c r="G73" s="28" t="str">
        <f t="array" ref="G73">IFERROR(INDEX(Tableau1[],MATCH(1,(Tableau!G69&gt;=Tableau1[Date début])*(Tableau1[Date de Fin]&gt;=Tableau!G69)*(Tableau1[Nom]=Tableau!$V$2),0),5),"")</f>
        <v/>
      </c>
      <c r="H73" s="28" t="str">
        <f t="array" ref="H73">IFERROR(INDEX(Tableau1[],MATCH(1,(Tableau!H69&gt;=Tableau1[Date début])*(Tableau1[Date de Fin]&gt;=Tableau!H69)*(Tableau1[Nom]=Tableau!$V$2),0),5),"")</f>
        <v/>
      </c>
      <c r="I73" s="28" t="str">
        <f t="array" ref="I73">IFERROR(INDEX(Tableau1[],MATCH(1,(Tableau!I69&gt;=Tableau1[Date début])*(Tableau1[Date de Fin]&gt;=Tableau!I69)*(Tableau1[Nom]=Tableau!$V$2),0),5),"")</f>
        <v/>
      </c>
      <c r="J73" s="28" t="str">
        <f t="array" ref="J73">IFERROR(INDEX(Tableau1[],MATCH(1,(Tableau!J69&gt;=Tableau1[Date début])*(Tableau1[Date de Fin]&gt;=Tableau!J69)*(Tableau1[Nom]=Tableau!$V$2),0),5),"")</f>
        <v/>
      </c>
      <c r="K73" s="28" t="str">
        <f t="array" ref="K73">IFERROR(INDEX(Tableau1[],MATCH(1,(Tableau!K69&gt;=Tableau1[Date début])*(Tableau1[Date de Fin]&gt;=Tableau!K69)*(Tableau1[Nom]=Tableau!$V$2),0),5),"")</f>
        <v/>
      </c>
      <c r="L73" s="28" t="str">
        <f t="array" ref="L73">IFERROR(INDEX(Tableau1[],MATCH(1,(Tableau!L69&gt;=Tableau1[Date début])*(Tableau1[Date de Fin]&gt;=Tableau!L69)*(Tableau1[Nom]=Tableau!$V$2),0),5),"")</f>
        <v/>
      </c>
      <c r="M73" s="28" t="str">
        <f t="array" ref="M73">IFERROR(INDEX(Tableau1[],MATCH(1,(Tableau!M69&gt;=Tableau1[Date début])*(Tableau1[Date de Fin]&gt;=Tableau!M69)*(Tableau1[Nom]=Tableau!$V$2),0),5),"")</f>
        <v/>
      </c>
      <c r="N73" s="28" t="str">
        <f t="array" ref="N73">IFERROR(INDEX(Tableau1[],MATCH(1,(Tableau!N69&gt;=Tableau1[Date début])*(Tableau1[Date de Fin]&gt;=Tableau!N69)*(Tableau1[Nom]=Tableau!$V$2),0),5),"")</f>
        <v/>
      </c>
      <c r="O73" s="28" t="str">
        <f t="array" ref="O73">IFERROR(INDEX(Tableau1[],MATCH(1,(Tableau!O69&gt;=Tableau1[Date début])*(Tableau1[Date de Fin]&gt;=Tableau!O69)*(Tableau1[Nom]=Tableau!$V$2),0),5),"")</f>
        <v/>
      </c>
      <c r="P73" s="28" t="str">
        <f t="array" ref="P73">IFERROR(INDEX(Tableau1[],MATCH(1,(Tableau!P69&gt;=Tableau1[Date début])*(Tableau1[Date de Fin]&gt;=Tableau!P69)*(Tableau1[Nom]=Tableau!$V$2),0),5),"")</f>
        <v/>
      </c>
      <c r="Q73" s="28" t="str">
        <f t="array" ref="Q73">IFERROR(INDEX(Tableau1[],MATCH(1,(Tableau!Q69&gt;=Tableau1[Date début])*(Tableau1[Date de Fin]&gt;=Tableau!Q69)*(Tableau1[Nom]=Tableau!$V$2),0),5),"")</f>
        <v/>
      </c>
      <c r="R73" s="28" t="str">
        <f t="array" ref="R73">IFERROR(INDEX(Tableau1[],MATCH(1,(Tableau!R69&gt;=Tableau1[Date début])*(Tableau1[Date de Fin]&gt;=Tableau!R69)*(Tableau1[Nom]=Tableau!$V$2),0),5),"")</f>
        <v/>
      </c>
      <c r="S73" s="28" t="str">
        <f t="array" ref="S73">IFERROR(INDEX(Tableau1[],MATCH(1,(Tableau!S69&gt;=Tableau1[Date début])*(Tableau1[Date de Fin]&gt;=Tableau!S69)*(Tableau1[Nom]=Tableau!$V$2),0),5),"")</f>
        <v/>
      </c>
      <c r="T73" s="28" t="str">
        <f t="array" ref="T73">IFERROR(INDEX(Tableau1[],MATCH(1,(Tableau!T69&gt;=Tableau1[Date début])*(Tableau1[Date de Fin]&gt;=Tableau!T69)*(Tableau1[Nom]=Tableau!$V$2),0),5),"")</f>
        <v/>
      </c>
      <c r="U73" s="28" t="str">
        <f t="array" ref="U73">IFERROR(INDEX(Tableau1[],MATCH(1,(Tableau!U69&gt;=Tableau1[Date début])*(Tableau1[Date de Fin]&gt;=Tableau!U69)*(Tableau1[Nom]=Tableau!$V$2),0),5),"")</f>
        <v/>
      </c>
      <c r="V73" s="28" t="str">
        <f t="array" ref="V73">IFERROR(INDEX(Tableau1[],MATCH(1,(Tableau!V69&gt;=Tableau1[Date début])*(Tableau1[Date de Fin]&gt;=Tableau!V69)*(Tableau1[Nom]=Tableau!$V$2),0),5),"")</f>
        <v/>
      </c>
      <c r="W73" s="28" t="str">
        <f t="array" ref="W73">IFERROR(INDEX(Tableau1[],MATCH(1,(Tableau!W69&gt;=Tableau1[Date début])*(Tableau1[Date de Fin]&gt;=Tableau!W69)*(Tableau1[Nom]=Tableau!$V$2),0),5),"")</f>
        <v/>
      </c>
      <c r="X73" s="28" t="str">
        <f t="array" ref="X73">IFERROR(INDEX(Tableau1[],MATCH(1,(Tableau!X69&gt;=Tableau1[Date début])*(Tableau1[Date de Fin]&gt;=Tableau!X69)*(Tableau1[Nom]=Tableau!$V$2),0),5),"")</f>
        <v/>
      </c>
      <c r="Y73" s="28" t="str">
        <f t="array" ref="Y73">IFERROR(INDEX(Tableau1[],MATCH(1,(Tableau!Y69&gt;=Tableau1[Date début])*(Tableau1[Date de Fin]&gt;=Tableau!Y69)*(Tableau1[Nom]=Tableau!$V$2),0),5),"")</f>
        <v/>
      </c>
      <c r="Z73" s="28" t="str">
        <f t="array" ref="Z73">IFERROR(INDEX(Tableau1[],MATCH(1,(Tableau!Z69&gt;=Tableau1[Date début])*(Tableau1[Date de Fin]&gt;=Tableau!Z69)*(Tableau1[Nom]=Tableau!$V$2),0),5),"")</f>
        <v/>
      </c>
      <c r="AA73" s="28" t="str">
        <f t="array" ref="AA73">IFERROR(INDEX(Tableau1[],MATCH(1,(Tableau!AA69&gt;=Tableau1[Date début])*(Tableau1[Date de Fin]&gt;=Tableau!AA69)*(Tableau1[Nom]=Tableau!$V$2),0),5),"")</f>
        <v/>
      </c>
      <c r="AB73" s="28" t="str">
        <f t="array" ref="AB73">IFERROR(INDEX(Tableau1[],MATCH(1,(Tableau!AB69&gt;=Tableau1[Date début])*(Tableau1[Date de Fin]&gt;=Tableau!AB69)*(Tableau1[Nom]=Tableau!$V$2),0),5),"")</f>
        <v/>
      </c>
      <c r="AC73" s="28" t="str">
        <f t="array" ref="AC73">IFERROR(INDEX(Tableau1[],MATCH(1,(Tableau!AC69&gt;=Tableau1[Date début])*(Tableau1[Date de Fin]&gt;=Tableau!AC69)*(Tableau1[Nom]=Tableau!$V$2),0),5),"")</f>
        <v/>
      </c>
      <c r="AD73" s="28" t="str">
        <f t="array" ref="AD73">IFERROR(INDEX(Tableau1[],MATCH(1,(Tableau!AD69&gt;=Tableau1[Date début])*(Tableau1[Date de Fin]&gt;=Tableau!AD69)*(Tableau1[Nom]=Tableau!$V$2),0),5),"")</f>
        <v/>
      </c>
      <c r="AE73" s="28" t="str">
        <f t="array" ref="AE73">IFERROR(INDEX(Tableau1[],MATCH(1,(Tableau!AE69&gt;=Tableau1[Date début])*(Tableau1[Date de Fin]&gt;=Tableau!AE69)*(Tableau1[Nom]=Tableau!$V$2),0),5),"")</f>
        <v/>
      </c>
      <c r="AF73" s="28" t="str">
        <f t="array" ref="AF73">IFERROR(INDEX(Tableau1[],MATCH(1,(Tableau!AF69&gt;=Tableau1[Date début])*(Tableau1[Date de Fin]&gt;=Tableau!AF69)*(Tableau1[Nom]=Tableau!$V$2),0),5),"")</f>
        <v/>
      </c>
      <c r="AG73" s="28" t="str">
        <f t="array" ref="AG73">IFERROR(INDEX(Tableau1[],MATCH(1,(Tableau!AG69&gt;=Tableau1[Date début])*(Tableau1[Date de Fin]&gt;=Tableau!AG69)*(Tableau1[Nom]=Tableau!$V$2),0),5),"")</f>
        <v/>
      </c>
      <c r="AH73" s="28" t="str">
        <f t="array" ref="AH73">IFERROR(INDEX(Tableau1[],MATCH(1,(Tableau!AH69&gt;=Tableau1[Date début])*(Tableau1[Date de Fin]&gt;=Tableau!AH69)*(Tableau1[Nom]=Tableau!$V$2),0),5),"")</f>
        <v/>
      </c>
      <c r="AI73" s="4">
        <f>COUNTIF($D$73:$AH$73,AI72)</f>
        <v>0</v>
      </c>
      <c r="AJ73" s="4">
        <f t="shared" ref="AJ73:AL73" si="47">COUNTIF($D$73:$AH$73,AJ72)</f>
        <v>0</v>
      </c>
      <c r="AK73" s="4">
        <f t="shared" si="47"/>
        <v>0</v>
      </c>
      <c r="AL73" s="4">
        <f t="shared" si="47"/>
        <v>0</v>
      </c>
      <c r="AM73" s="4">
        <f>COUNTIF($D73:$AH73,AM72)</f>
        <v>0</v>
      </c>
    </row>
  </sheetData>
  <sheetProtection sheet="1" selectLockedCells="1"/>
  <dataConsolidate/>
  <mergeCells count="14">
    <mergeCell ref="D65:AE65"/>
    <mergeCell ref="D70:AE70"/>
    <mergeCell ref="D35:AE35"/>
    <mergeCell ref="D40:AE40"/>
    <mergeCell ref="D45:AE45"/>
    <mergeCell ref="D50:AE50"/>
    <mergeCell ref="D55:AE55"/>
    <mergeCell ref="D60:AE60"/>
    <mergeCell ref="D15:AE15"/>
    <mergeCell ref="D20:AE20"/>
    <mergeCell ref="D25:AE25"/>
    <mergeCell ref="D30:AE30"/>
    <mergeCell ref="D2:P5"/>
    <mergeCell ref="V2:AH5"/>
  </mergeCells>
  <conditionalFormatting sqref="D18:AH18 D28:AH28 D23:AH23 D38:AH38 D43:AH43 D48:AH48 D53:AH53 D58:AH58 D63:AH63 D68:AH68 D73:AH73 D33:AH33">
    <cfRule type="cellIs" dxfId="16" priority="14" operator="equal">
      <formula>"RF-1"</formula>
    </cfRule>
    <cfRule type="cellIs" dxfId="15" priority="15" operator="equal">
      <formula>"RF"</formula>
    </cfRule>
    <cfRule type="cellIs" dxfId="14" priority="16" operator="equal">
      <formula>"V"</formula>
    </cfRule>
    <cfRule type="cellIs" dxfId="13" priority="17" operator="equal">
      <formula>"V-1"</formula>
    </cfRule>
  </conditionalFormatting>
  <conditionalFormatting sqref="D21:AH22">
    <cfRule type="expression" dxfId="12" priority="13">
      <formula>OR(D$22=1,D$22=7)</formula>
    </cfRule>
  </conditionalFormatting>
  <conditionalFormatting sqref="D26:AH27">
    <cfRule type="expression" dxfId="11" priority="12">
      <formula>OR(D$27=1,D$27=7)</formula>
    </cfRule>
  </conditionalFormatting>
  <conditionalFormatting sqref="D16:AH17">
    <cfRule type="expression" dxfId="10" priority="11">
      <formula>OR(D$17=1,D$17=7)</formula>
    </cfRule>
  </conditionalFormatting>
  <conditionalFormatting sqref="D31:AH32">
    <cfRule type="expression" dxfId="9" priority="10">
      <formula>OR(D$32=1,D$32=7)</formula>
    </cfRule>
  </conditionalFormatting>
  <conditionalFormatting sqref="D36:AH37">
    <cfRule type="expression" dxfId="8" priority="9">
      <formula>OR(D$37=1,D$37=7)</formula>
    </cfRule>
  </conditionalFormatting>
  <conditionalFormatting sqref="D41:AH42">
    <cfRule type="expression" dxfId="7" priority="8">
      <formula>OR(D$42=1,D$42=7)</formula>
    </cfRule>
  </conditionalFormatting>
  <conditionalFormatting sqref="D46:AH47">
    <cfRule type="expression" dxfId="6" priority="7">
      <formula>OR(D$47=1,D$47=7)</formula>
    </cfRule>
  </conditionalFormatting>
  <conditionalFormatting sqref="D51:AH52">
    <cfRule type="expression" dxfId="5" priority="6">
      <formula>OR(D$52=1,D$52=7)</formula>
    </cfRule>
  </conditionalFormatting>
  <conditionalFormatting sqref="D56:AH57">
    <cfRule type="expression" dxfId="4" priority="5">
      <formula>OR(D$57=1,D$57=7)</formula>
    </cfRule>
  </conditionalFormatting>
  <conditionalFormatting sqref="D61:AH62">
    <cfRule type="expression" dxfId="3" priority="4">
      <formula>OR(D$62=1,D$62=7)</formula>
    </cfRule>
  </conditionalFormatting>
  <conditionalFormatting sqref="D66:AH67">
    <cfRule type="expression" dxfId="2" priority="3">
      <formula>OR(D$67=1,D$67=7)</formula>
    </cfRule>
  </conditionalFormatting>
  <conditionalFormatting sqref="D71:AH72">
    <cfRule type="expression" dxfId="1" priority="2">
      <formula>OR(D$72=1,D$72=7)</formula>
    </cfRule>
  </conditionalFormatting>
  <conditionalFormatting sqref="D18:AH18 D23:AH23 D28:AH28 D33:AH33 D38:AH38 D43:AH43 D48:AH48 D53:AH53 D58:AH58 D63:AH63 D68:AH68 D73:AH73">
    <cfRule type="cellIs" dxfId="0" priority="1" operator="equal">
      <formula>"F"</formula>
    </cfRule>
  </conditionalFormatting>
  <dataValidations count="2">
    <dataValidation type="list" allowBlank="1" showInputMessage="1" showErrorMessage="1" sqref="D2:P5" xr:uid="{00000000-0002-0000-0100-000000000000}">
      <formula1>Années</formula1>
    </dataValidation>
    <dataValidation type="list" allowBlank="1" showInputMessage="1" showErrorMessage="1" sqref="V2:AH5" xr:uid="{00000000-0002-0000-0100-000001000000}">
      <formula1>Personnel</formula1>
    </dataValidation>
  </dataValidations>
  <pageMargins left="0.51181102362204722" right="0.51181102362204722" top="0.74803149606299213" bottom="0.74803149606299213" header="0.31496062992125984" footer="0.31496062992125984"/>
  <pageSetup paperSize="9" scale="49" orientation="portrait" horizontalDpi="0" verticalDpi="0" r:id="rId1"/>
  <drawing r:id="rId2"/>
  <legacyDrawing r:id="rId3"/>
  <controls>
    <mc:AlternateContent xmlns:mc="http://schemas.openxmlformats.org/markup-compatibility/2006">
      <mc:Choice Requires="x14">
        <control shapeId="2052" r:id="rId4" name="CommandButton1">
          <controlPr defaultSize="0" print="0" autoLine="0" r:id="rId5">
            <anchor moveWithCells="1">
              <from>
                <xdr:col>26</xdr:col>
                <xdr:colOff>352425</xdr:colOff>
                <xdr:row>6</xdr:row>
                <xdr:rowOff>114300</xdr:rowOff>
              </from>
              <to>
                <xdr:col>31</xdr:col>
                <xdr:colOff>361950</xdr:colOff>
                <xdr:row>9</xdr:row>
                <xdr:rowOff>152400</xdr:rowOff>
              </to>
            </anchor>
          </controlPr>
        </control>
      </mc:Choice>
      <mc:Fallback>
        <control shapeId="2052" r:id="rId4" name="CommandButton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Entrées</vt:lpstr>
      <vt:lpstr>Tableau</vt:lpstr>
      <vt:lpstr>Années</vt:lpstr>
      <vt:lpstr>Personnel</vt:lpstr>
      <vt:lpstr>Type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cp:lastPrinted>2020-03-20T19:52:58Z</cp:lastPrinted>
  <dcterms:created xsi:type="dcterms:W3CDTF">2020-01-27T01:32:23Z</dcterms:created>
  <dcterms:modified xsi:type="dcterms:W3CDTF">2020-03-24T00:54:42Z</dcterms:modified>
</cp:coreProperties>
</file>