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E599A3A7-064C-4BF5-95EA-A78C2C9B455F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3" i="1" l="1"/>
  <c r="H40" i="1" l="1"/>
  <c r="J40" i="1" s="1"/>
  <c r="I40" i="1"/>
  <c r="G52" i="1"/>
  <c r="H36" i="1"/>
  <c r="I36" i="1" l="1"/>
  <c r="J36" i="1" s="1"/>
  <c r="I38" i="1" l="1"/>
  <c r="H38" i="1"/>
  <c r="J38" i="1" l="1"/>
  <c r="J33" i="1"/>
  <c r="J47" i="1" l="1"/>
  <c r="G30" i="1" l="1"/>
  <c r="I4" i="1"/>
  <c r="A47" i="1" s="1"/>
  <c r="J44" i="1" l="1"/>
  <c r="J46" i="1" s="1"/>
  <c r="J50" i="1" s="1"/>
  <c r="I51" i="1" s="1"/>
  <c r="J55" i="1" s="1"/>
  <c r="A55" i="1"/>
  <c r="J52" i="1" l="1"/>
  <c r="J54" i="1" s="1"/>
</calcChain>
</file>

<file path=xl/sharedStrings.xml><?xml version="1.0" encoding="utf-8"?>
<sst xmlns="http://schemas.openxmlformats.org/spreadsheetml/2006/main" count="85" uniqueCount="79">
  <si>
    <t>ASSURANCE MALADIE</t>
  </si>
  <si>
    <t>Numéro de Facture</t>
  </si>
  <si>
    <t>Date:</t>
  </si>
  <si>
    <t>Volet destiné à l'organisme de paiement</t>
  </si>
  <si>
    <r>
      <rPr>
        <b/>
        <sz val="16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>TRANSPORT(S) PAR</t>
    </r>
  </si>
  <si>
    <t>RENSEIGNEMENTS CONCERNANT L'ASSURE(E)</t>
  </si>
  <si>
    <t xml:space="preserve">ORGANISME AFFILIATION </t>
  </si>
  <si>
    <t>NOM et ADRESSE de L'Organisme de Paiement</t>
  </si>
  <si>
    <t>RENSEIGNEMENTS CONCERNANT LA PERSONNE TRANSPORTEE</t>
  </si>
  <si>
    <t>S'agit-il d'un ACCIDENT?</t>
  </si>
  <si>
    <t xml:space="preserve">DROITS Jusqu'au </t>
  </si>
  <si>
    <t>TAUX PRISE EN CHARGE :</t>
  </si>
  <si>
    <t>%</t>
  </si>
  <si>
    <t>Si la personne transportée n'est pas l'assuré(e)</t>
  </si>
  <si>
    <t>NOM PATRONYMIQUE et PRENOMS :</t>
  </si>
  <si>
    <t>LIEN avec L'ASSURE(E) :</t>
  </si>
  <si>
    <t>RENSEIGNEMENTS CONCERNANT LE(S) TRANSPORT(S)</t>
  </si>
  <si>
    <t>N° CAFAT :</t>
  </si>
  <si>
    <t>NOM PATRONYMIQUE :</t>
  </si>
  <si>
    <t>NOM D'USAGE :</t>
  </si>
  <si>
    <t>PRENOMS :</t>
  </si>
  <si>
    <r>
      <rPr>
        <b/>
        <sz val="9"/>
        <color theme="1"/>
        <rFont val="Calibri"/>
        <family val="2"/>
        <scheme val="minor"/>
      </rPr>
      <t>ADRESSE</t>
    </r>
    <r>
      <rPr>
        <sz val="9"/>
        <color theme="1"/>
        <rFont val="Calibri"/>
        <family val="2"/>
        <scheme val="minor"/>
      </rPr>
      <t xml:space="preserve"> de l'assuré(e) : </t>
    </r>
  </si>
  <si>
    <t>Joindre OBLIGATOIREMENT LA PRESCRIPTION MEDICALE, quel que soit le motif du transport</t>
  </si>
  <si>
    <t xml:space="preserve">Préciser s'il y a lieu </t>
  </si>
  <si>
    <t>DENOMINATION DE L'ENTREPRISE</t>
  </si>
  <si>
    <t>AMBULANCES SCHÖHN</t>
  </si>
  <si>
    <t>Nom du second membre</t>
  </si>
  <si>
    <t>Date de naissance :</t>
  </si>
  <si>
    <t>25/25/2020</t>
  </si>
  <si>
    <t>KM Facturés :</t>
  </si>
  <si>
    <t>FACTURATION</t>
  </si>
  <si>
    <t>Titulaire du certificat de capacité ou conducteur VSL</t>
  </si>
  <si>
    <t>Numéro Minéralogique du Véhicule</t>
  </si>
  <si>
    <t>MODALITES DE REGLEMENT</t>
  </si>
  <si>
    <t>A signer dans tout les cas par le transporteur</t>
  </si>
  <si>
    <t>DISPENSE D'AVANCE DE FRAIS</t>
  </si>
  <si>
    <t>PAIEMENT DIRECT</t>
  </si>
  <si>
    <t>Signature:</t>
  </si>
  <si>
    <t>ATTESTATION DE L'ASSURE(E)</t>
  </si>
  <si>
    <t>KM Réel :</t>
  </si>
  <si>
    <t>ALLER</t>
  </si>
  <si>
    <t>départ :</t>
  </si>
  <si>
    <t>arrivée :</t>
  </si>
  <si>
    <t>HEURE</t>
  </si>
  <si>
    <t>LIEU</t>
  </si>
  <si>
    <t>RETOUR</t>
  </si>
  <si>
    <t>Quantité</t>
  </si>
  <si>
    <t>Prix Unitaire</t>
  </si>
  <si>
    <t>Montants</t>
  </si>
  <si>
    <t>FORFAIT(S)</t>
  </si>
  <si>
    <t>normal</t>
  </si>
  <si>
    <t>majoration dimanche/férié</t>
  </si>
  <si>
    <t>majoration de nuit</t>
  </si>
  <si>
    <t>TARIF(S) KILOMETRIQUES :</t>
  </si>
  <si>
    <t>AUTRE(S) SUPPLEMENT(S)</t>
  </si>
  <si>
    <t>autre à préciser:</t>
  </si>
  <si>
    <t>TOTAL (1)</t>
  </si>
  <si>
    <t>ABATTEMENT</t>
  </si>
  <si>
    <t>(transport simultanés)</t>
  </si>
  <si>
    <t>PEAGE(S)</t>
  </si>
  <si>
    <t>+</t>
  </si>
  <si>
    <t>BASE DE REMBOURSEMENT</t>
  </si>
  <si>
    <t>Part de l'organisme</t>
  </si>
  <si>
    <t>Part de l'assuré(e)</t>
  </si>
  <si>
    <t>Supplément(s) non remboursable, à détailler</t>
  </si>
  <si>
    <t>[2]</t>
  </si>
  <si>
    <t>[3]</t>
  </si>
  <si>
    <t>[4]</t>
  </si>
  <si>
    <t xml:space="preserve">MONTANT TOTAL FACTURE : </t>
  </si>
  <si>
    <t>SOMME PAYEE PAR L'ASSURE(E) :</t>
  </si>
  <si>
    <t>[3]+[4]</t>
  </si>
  <si>
    <t>[2]+[4]</t>
  </si>
  <si>
    <t xml:space="preserve">DATE: </t>
  </si>
  <si>
    <t>de (2)</t>
  </si>
  <si>
    <t>Transport  effectué le:</t>
  </si>
  <si>
    <t>nombre :</t>
  </si>
  <si>
    <t>(En cas de transport simultanés, le montant des péages sera divisé par le nombre de malades transportés)</t>
  </si>
  <si>
    <t xml:space="preserve"> </t>
  </si>
  <si>
    <r>
      <rPr>
        <sz val="9"/>
        <color theme="1"/>
        <rFont val="Calibri"/>
        <family val="2"/>
        <scheme val="minor"/>
      </rPr>
      <t>de (1)</t>
    </r>
    <r>
      <rPr>
        <b/>
        <sz val="12"/>
        <color theme="1"/>
        <rFont val="Calibri"/>
        <family val="2"/>
        <scheme val="minor"/>
      </rPr>
      <t xml:space="preserve">         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</si>
</sst>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&quot;km&quot;"/>
    <numFmt numFmtId="165" formatCode="h:mm;@"/>
    <numFmt numFmtId="166" formatCode="#,##0\ [$XPF]"/>
    <numFmt numFmtId="167" formatCode="_-* #,##0\ [$XPF]_-;\-* #,##0\ [$XPF]_-;_-* &quot;-&quot;\ [$XPF]_-;_-@_-"/>
    <numFmt numFmtId="168" formatCode="_-* #,##0\ [$XPF]_-;\-* #,##0\ [$XPF]_-;_-* &quot;-&quot;??\ [$XPF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 style="dashDot">
        <color indexed="64"/>
      </right>
      <top/>
      <bottom style="dashDot">
        <color indexed="64"/>
      </bottom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7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4" fillId="0" borderId="0" xfId="0" applyFont="1" applyBorder="1"/>
    <xf numFmtId="0" fontId="9" fillId="0" borderId="7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0" fillId="0" borderId="0" xfId="0" applyBorder="1" applyAlignment="1"/>
    <xf numFmtId="165" fontId="0" fillId="0" borderId="7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/>
    <xf numFmtId="0" fontId="5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166" fontId="13" fillId="0" borderId="0" xfId="0" applyNumberFormat="1" applyFont="1" applyBorder="1" applyAlignment="1">
      <alignment horizontal="right" vertical="center"/>
    </xf>
    <xf numFmtId="166" fontId="13" fillId="2" borderId="0" xfId="0" applyNumberFormat="1" applyFont="1" applyFill="1" applyBorder="1" applyAlignment="1">
      <alignment horizontal="right" vertical="center"/>
    </xf>
    <xf numFmtId="166" fontId="13" fillId="0" borderId="12" xfId="0" applyNumberFormat="1" applyFont="1" applyBorder="1" applyAlignment="1">
      <alignment horizontal="right" vertical="center"/>
    </xf>
    <xf numFmtId="166" fontId="0" fillId="0" borderId="0" xfId="0" applyNumberFormat="1" applyAlignment="1">
      <alignment horizontal="right"/>
    </xf>
    <xf numFmtId="167" fontId="13" fillId="0" borderId="0" xfId="0" applyNumberFormat="1" applyFont="1" applyBorder="1" applyAlignment="1">
      <alignment horizontal="center" vertical="center"/>
    </xf>
    <xf numFmtId="167" fontId="13" fillId="2" borderId="0" xfId="0" applyNumberFormat="1" applyFont="1" applyFill="1" applyBorder="1" applyAlignment="1">
      <alignment horizontal="center" vertical="center"/>
    </xf>
    <xf numFmtId="166" fontId="7" fillId="0" borderId="12" xfId="0" applyNumberFormat="1" applyFont="1" applyBorder="1" applyAlignment="1">
      <alignment horizontal="right" vertical="center"/>
    </xf>
    <xf numFmtId="166" fontId="14" fillId="2" borderId="13" xfId="0" applyNumberFormat="1" applyFont="1" applyFill="1" applyBorder="1" applyAlignment="1">
      <alignment horizontal="right"/>
    </xf>
    <xf numFmtId="0" fontId="17" fillId="0" borderId="0" xfId="0" applyFont="1" applyBorder="1" applyAlignment="1">
      <alignment vertical="top"/>
    </xf>
    <xf numFmtId="0" fontId="4" fillId="0" borderId="0" xfId="0" applyFont="1" applyBorder="1" applyAlignment="1">
      <alignment horizontal="right"/>
    </xf>
    <xf numFmtId="0" fontId="0" fillId="0" borderId="0" xfId="0" applyBorder="1" applyAlignment="1">
      <alignment vertical="top" wrapText="1"/>
    </xf>
    <xf numFmtId="0" fontId="13" fillId="0" borderId="12" xfId="0" applyNumberFormat="1" applyFont="1" applyBorder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0" fillId="0" borderId="14" xfId="0" applyBorder="1"/>
    <xf numFmtId="166" fontId="13" fillId="0" borderId="14" xfId="0" applyNumberFormat="1" applyFont="1" applyBorder="1" applyAlignment="1">
      <alignment horizontal="center" vertical="center"/>
    </xf>
    <xf numFmtId="9" fontId="4" fillId="0" borderId="14" xfId="1" applyFont="1" applyBorder="1" applyAlignment="1">
      <alignment horizontal="right"/>
    </xf>
    <xf numFmtId="9" fontId="4" fillId="0" borderId="18" xfId="1" applyFont="1" applyBorder="1" applyAlignment="1">
      <alignment horizontal="right" vertical="center"/>
    </xf>
    <xf numFmtId="9" fontId="4" fillId="0" borderId="14" xfId="1" applyFont="1" applyBorder="1" applyAlignment="1">
      <alignment horizontal="right" vertical="center"/>
    </xf>
    <xf numFmtId="166" fontId="13" fillId="0" borderId="17" xfId="0" applyNumberFormat="1" applyFont="1" applyBorder="1" applyAlignment="1">
      <alignment horizontal="right" vertical="center"/>
    </xf>
    <xf numFmtId="164" fontId="4" fillId="0" borderId="18" xfId="0" applyNumberFormat="1" applyFont="1" applyBorder="1" applyAlignment="1">
      <alignment horizontal="left" vertical="center"/>
    </xf>
    <xf numFmtId="9" fontId="5" fillId="0" borderId="19" xfId="1" applyFont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67" fontId="13" fillId="2" borderId="0" xfId="2" applyNumberFormat="1" applyFont="1" applyFill="1" applyBorder="1" applyAlignment="1">
      <alignment horizontal="center" vertical="center"/>
    </xf>
    <xf numFmtId="168" fontId="13" fillId="2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/>
    </xf>
    <xf numFmtId="10" fontId="5" fillId="0" borderId="0" xfId="0" applyNumberFormat="1" applyFont="1" applyAlignment="1">
      <alignment vertical="top"/>
    </xf>
    <xf numFmtId="166" fontId="13" fillId="2" borderId="0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12" fillId="2" borderId="0" xfId="0" applyFont="1" applyFill="1" applyBorder="1" applyAlignment="1">
      <alignment horizontal="left" vertical="center"/>
    </xf>
    <xf numFmtId="0" fontId="16" fillId="0" borderId="4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17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166" fontId="13" fillId="2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 vertical="top"/>
    </xf>
    <xf numFmtId="14" fontId="5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14" fontId="5" fillId="0" borderId="0" xfId="0" applyNumberFormat="1" applyFont="1" applyAlignment="1">
      <alignment horizontal="left" vertical="top"/>
    </xf>
    <xf numFmtId="14" fontId="5" fillId="2" borderId="0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center"/>
    </xf>
    <xf numFmtId="0" fontId="3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5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9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8" fillId="0" borderId="1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67" fontId="13" fillId="3" borderId="0" xfId="0" applyNumberFormat="1" applyFont="1" applyFill="1" applyBorder="1" applyAlignment="1">
      <alignment horizontal="center" vertical="center" wrapText="1"/>
    </xf>
    <xf numFmtId="167" fontId="13" fillId="3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4" fillId="3" borderId="0" xfId="0" applyFont="1" applyFill="1" applyBorder="1" applyAlignment="1">
      <alignment horizontal="center" vertical="center"/>
    </xf>
    <xf numFmtId="15" fontId="5" fillId="4" borderId="15" xfId="0" applyNumberFormat="1" applyFont="1" applyFill="1" applyBorder="1" applyAlignment="1">
      <alignment horizontal="left"/>
    </xf>
    <xf numFmtId="15" fontId="5" fillId="4" borderId="16" xfId="0" applyNumberFormat="1" applyFont="1" applyFill="1" applyBorder="1" applyAlignment="1">
      <alignment horizontal="left"/>
    </xf>
    <xf numFmtId="165" fontId="0" fillId="4" borderId="0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0" fontId="0" fillId="4" borderId="0" xfId="0" applyFont="1" applyFill="1" applyBorder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Radio" checked="Checked" firstButton="1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fmlaLink="$G$26" lockText="1" noThreeD="1"/>
</file>

<file path=xl/ctrlProps/ctrlProp27.xml><?xml version="1.0" encoding="utf-8"?>
<formControlPr xmlns="http://schemas.microsoft.com/office/spreadsheetml/2009/9/main" objectType="CheckBox" fmlaLink="$D$3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13</xdr:row>
          <xdr:rowOff>180975</xdr:rowOff>
        </xdr:from>
        <xdr:to>
          <xdr:col>2</xdr:col>
          <xdr:colOff>390525</xdr:colOff>
          <xdr:row>15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13</xdr:row>
          <xdr:rowOff>180975</xdr:rowOff>
        </xdr:from>
        <xdr:to>
          <xdr:col>5</xdr:col>
          <xdr:colOff>114300</xdr:colOff>
          <xdr:row>15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16</xdr:row>
          <xdr:rowOff>152400</xdr:rowOff>
        </xdr:from>
        <xdr:to>
          <xdr:col>3</xdr:col>
          <xdr:colOff>9525</xdr:colOff>
          <xdr:row>18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16</xdr:row>
          <xdr:rowOff>152400</xdr:rowOff>
        </xdr:from>
        <xdr:to>
          <xdr:col>4</xdr:col>
          <xdr:colOff>28575</xdr:colOff>
          <xdr:row>18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16</xdr:row>
          <xdr:rowOff>142875</xdr:rowOff>
        </xdr:from>
        <xdr:to>
          <xdr:col>7</xdr:col>
          <xdr:colOff>276225</xdr:colOff>
          <xdr:row>18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Personne vivant maritalement avec l'assuré(e)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16</xdr:row>
          <xdr:rowOff>142875</xdr:rowOff>
        </xdr:from>
        <xdr:to>
          <xdr:col>9</xdr:col>
          <xdr:colOff>600075</xdr:colOff>
          <xdr:row>18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membre de la famille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20</xdr:row>
          <xdr:rowOff>180975</xdr:rowOff>
        </xdr:from>
        <xdr:to>
          <xdr:col>6</xdr:col>
          <xdr:colOff>38100</xdr:colOff>
          <xdr:row>22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HOSPITALISATION : Joindre un certificat d'admission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0</xdr:rowOff>
        </xdr:from>
        <xdr:to>
          <xdr:col>4</xdr:col>
          <xdr:colOff>304800</xdr:colOff>
          <xdr:row>23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VEHICULE SANITAIRE LEGER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180975</xdr:rowOff>
        </xdr:from>
        <xdr:to>
          <xdr:col>6</xdr:col>
          <xdr:colOff>390525</xdr:colOff>
          <xdr:row>24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SERIE, joindre obligatoirement la (les) annexe(s) à la facture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24</xdr:row>
          <xdr:rowOff>0</xdr:rowOff>
        </xdr:from>
        <xdr:to>
          <xdr:col>6</xdr:col>
          <xdr:colOff>200025</xdr:colOff>
          <xdr:row>25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URGENCE AMBULANCIERE, déclencher par le centre (15)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21</xdr:row>
          <xdr:rowOff>161925</xdr:rowOff>
        </xdr:from>
        <xdr:to>
          <xdr:col>9</xdr:col>
          <xdr:colOff>76200</xdr:colOff>
          <xdr:row>22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22</xdr:row>
          <xdr:rowOff>161925</xdr:rowOff>
        </xdr:from>
        <xdr:to>
          <xdr:col>9</xdr:col>
          <xdr:colOff>504825</xdr:colOff>
          <xdr:row>23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DÉJÀ TRANSMIS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23</xdr:row>
          <xdr:rowOff>133350</xdr:rowOff>
        </xdr:from>
        <xdr:to>
          <xdr:col>9</xdr:col>
          <xdr:colOff>561975</xdr:colOff>
          <xdr:row>25</xdr:row>
          <xdr:rowOff>76200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 REPONSE A ACCORD PREALABLE demandé 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180975</xdr:rowOff>
        </xdr:from>
        <xdr:to>
          <xdr:col>0</xdr:col>
          <xdr:colOff>485775</xdr:colOff>
          <xdr:row>44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Total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43</xdr:row>
          <xdr:rowOff>171450</xdr:rowOff>
        </xdr:from>
        <xdr:to>
          <xdr:col>1</xdr:col>
          <xdr:colOff>381000</xdr:colOff>
          <xdr:row>45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Partielle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43</xdr:row>
          <xdr:rowOff>171450</xdr:rowOff>
        </xdr:from>
        <xdr:to>
          <xdr:col>2</xdr:col>
          <xdr:colOff>552450</xdr:colOff>
          <xdr:row>45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133350</xdr:rowOff>
        </xdr:from>
        <xdr:to>
          <xdr:col>3</xdr:col>
          <xdr:colOff>28575</xdr:colOff>
          <xdr:row>53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ATTESTATION : L'assuré(e) atteste de la réalité et des conditions du transport détaillé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180975</xdr:rowOff>
        </xdr:from>
        <xdr:to>
          <xdr:col>3</xdr:col>
          <xdr:colOff>57150</xdr:colOff>
          <xdr:row>51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SUBROGATION : L'assuré(e) autorise le versement direct au transporteur du montant remoursable du transport désigné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0</xdr:rowOff>
        </xdr:from>
        <xdr:to>
          <xdr:col>7</xdr:col>
          <xdr:colOff>66675</xdr:colOff>
          <xdr:row>1</xdr:row>
          <xdr:rowOff>142875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AMBULANCE AGREEE (2 accompagnateurs, transport allongé, ou assis par nécessité médicale)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</xdr:row>
          <xdr:rowOff>104775</xdr:rowOff>
        </xdr:from>
        <xdr:to>
          <xdr:col>7</xdr:col>
          <xdr:colOff>57150</xdr:colOff>
          <xdr:row>3</xdr:row>
          <xdr:rowOff>19050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V.S.L. (transport assis avec possibilité d'assistance)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32</xdr:row>
          <xdr:rowOff>171450</xdr:rowOff>
        </xdr:from>
        <xdr:to>
          <xdr:col>5</xdr:col>
          <xdr:colOff>180975</xdr:colOff>
          <xdr:row>34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Département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32</xdr:row>
          <xdr:rowOff>180975</xdr:rowOff>
        </xdr:from>
        <xdr:to>
          <xdr:col>6</xdr:col>
          <xdr:colOff>542925</xdr:colOff>
          <xdr:row>34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Agglomération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42</xdr:row>
          <xdr:rowOff>9525</xdr:rowOff>
        </xdr:from>
        <xdr:to>
          <xdr:col>4</xdr:col>
          <xdr:colOff>495300</xdr:colOff>
          <xdr:row>43</xdr:row>
          <xdr:rowOff>47625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Aéroport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41</xdr:row>
          <xdr:rowOff>152400</xdr:rowOff>
        </xdr:from>
        <xdr:to>
          <xdr:col>5</xdr:col>
          <xdr:colOff>581025</xdr:colOff>
          <xdr:row>43</xdr:row>
          <xdr:rowOff>95250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 prématuré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41</xdr:row>
          <xdr:rowOff>152400</xdr:rowOff>
        </xdr:from>
        <xdr:to>
          <xdr:col>7</xdr:col>
          <xdr:colOff>38100</xdr:colOff>
          <xdr:row>43</xdr:row>
          <xdr:rowOff>95250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Centre 15, SAMU N° d'appel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180975</xdr:rowOff>
        </xdr:from>
        <xdr:to>
          <xdr:col>5</xdr:col>
          <xdr:colOff>409575</xdr:colOff>
          <xdr:row>26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Jour Férié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31</xdr:row>
          <xdr:rowOff>161925</xdr:rowOff>
        </xdr:from>
        <xdr:to>
          <xdr:col>6</xdr:col>
          <xdr:colOff>542925</xdr:colOff>
          <xdr:row>32</xdr:row>
          <xdr:rowOff>180975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Sortie Blanche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55"/>
  <sheetViews>
    <sheetView tabSelected="1" showRuler="0" view="pageLayout" topLeftCell="A7" zoomScaleNormal="100" workbookViewId="0">
      <selection activeCell="I33" sqref="I33:I34"/>
    </sheetView>
  </sheetViews>
  <sheetFormatPr baseColWidth="10" defaultColWidth="9.140625" defaultRowHeight="15" x14ac:dyDescent="0.25"/>
  <cols>
    <col min="9" max="9" width="10.85546875" bestFit="1" customWidth="1"/>
    <col min="10" max="10" width="15.28515625" customWidth="1"/>
  </cols>
  <sheetData>
    <row r="1" spans="1:20" ht="15" customHeight="1" x14ac:dyDescent="0.25">
      <c r="A1" s="1"/>
      <c r="B1" s="135" t="s">
        <v>4</v>
      </c>
      <c r="C1" s="136"/>
      <c r="D1" s="2"/>
      <c r="E1" s="2"/>
      <c r="F1" s="2"/>
      <c r="G1" s="3"/>
      <c r="H1" s="23"/>
      <c r="I1" s="129" t="s">
        <v>0</v>
      </c>
      <c r="J1" s="129"/>
      <c r="K1" s="1"/>
      <c r="L1" s="51"/>
      <c r="M1" s="51"/>
      <c r="N1" s="1"/>
      <c r="O1" s="1"/>
      <c r="P1" s="1"/>
      <c r="Q1" s="1"/>
      <c r="R1" s="1"/>
      <c r="S1" s="26"/>
      <c r="T1" s="26"/>
    </row>
    <row r="2" spans="1:20" x14ac:dyDescent="0.25">
      <c r="A2" s="1"/>
      <c r="B2" s="137"/>
      <c r="C2" s="138"/>
      <c r="D2" s="1"/>
      <c r="E2" s="1"/>
      <c r="F2" s="1"/>
      <c r="G2" s="5"/>
      <c r="H2" s="1"/>
      <c r="I2" s="130" t="s">
        <v>1</v>
      </c>
      <c r="J2" s="130"/>
      <c r="K2" s="1"/>
      <c r="L2" s="51"/>
      <c r="M2" s="51"/>
      <c r="N2" s="1"/>
      <c r="O2" s="1"/>
      <c r="P2" s="1"/>
      <c r="Q2" s="1"/>
      <c r="R2" s="1"/>
      <c r="S2" s="26"/>
      <c r="T2" s="26"/>
    </row>
    <row r="3" spans="1:20" x14ac:dyDescent="0.25">
      <c r="A3" s="1"/>
      <c r="B3" s="139"/>
      <c r="C3" s="140"/>
      <c r="D3" s="7"/>
      <c r="E3" s="9"/>
      <c r="F3" s="7"/>
      <c r="G3" s="8"/>
      <c r="H3" s="1"/>
      <c r="I3" s="132"/>
      <c r="J3" s="133"/>
      <c r="S3" s="26"/>
      <c r="T3" s="26"/>
    </row>
    <row r="4" spans="1:20" x14ac:dyDescent="0.25">
      <c r="A4" s="1"/>
      <c r="B4" s="141" t="s">
        <v>3</v>
      </c>
      <c r="C4" s="141"/>
      <c r="D4" s="141"/>
      <c r="E4" s="141"/>
      <c r="F4" s="1"/>
      <c r="G4" s="1"/>
      <c r="H4" s="11" t="s">
        <v>2</v>
      </c>
      <c r="I4" s="131">
        <f ca="1">TODAY()</f>
        <v>43863</v>
      </c>
      <c r="J4" s="131"/>
      <c r="S4" s="26"/>
      <c r="T4" s="26"/>
    </row>
    <row r="5" spans="1:20" x14ac:dyDescent="0.25">
      <c r="A5" s="121" t="s">
        <v>5</v>
      </c>
      <c r="B5" s="122"/>
      <c r="C5" s="122"/>
      <c r="D5" s="122"/>
      <c r="E5" s="122"/>
      <c r="F5" s="122"/>
      <c r="G5" s="122"/>
      <c r="H5" s="122"/>
      <c r="I5" s="122"/>
      <c r="J5" s="123"/>
      <c r="S5" s="1"/>
      <c r="T5" s="1"/>
    </row>
    <row r="6" spans="1:20" ht="15" customHeight="1" x14ac:dyDescent="0.25">
      <c r="A6" s="111" t="s">
        <v>17</v>
      </c>
      <c r="B6" s="112"/>
      <c r="C6" s="116"/>
      <c r="D6" s="116"/>
      <c r="E6" s="116"/>
      <c r="F6" s="113" t="s">
        <v>6</v>
      </c>
      <c r="G6" s="113"/>
      <c r="H6" s="129"/>
      <c r="I6" s="129"/>
      <c r="J6" s="142"/>
      <c r="S6" s="1"/>
      <c r="T6" s="1"/>
    </row>
    <row r="7" spans="1:20" x14ac:dyDescent="0.25">
      <c r="A7" s="111" t="s">
        <v>18</v>
      </c>
      <c r="B7" s="112"/>
      <c r="C7" s="116"/>
      <c r="D7" s="116"/>
      <c r="E7" s="116"/>
      <c r="F7" s="113"/>
      <c r="G7" s="113"/>
      <c r="H7" s="129"/>
      <c r="I7" s="129"/>
      <c r="J7" s="142"/>
      <c r="S7" s="1"/>
      <c r="T7" s="1"/>
    </row>
    <row r="8" spans="1:20" ht="15" customHeight="1" x14ac:dyDescent="0.25">
      <c r="A8" s="111" t="s">
        <v>19</v>
      </c>
      <c r="B8" s="112"/>
      <c r="C8" s="116"/>
      <c r="D8" s="116"/>
      <c r="E8" s="116"/>
      <c r="F8" s="113" t="s">
        <v>7</v>
      </c>
      <c r="G8" s="113"/>
      <c r="H8" s="114"/>
      <c r="I8" s="114"/>
      <c r="J8" s="115"/>
      <c r="S8" s="26"/>
      <c r="T8" s="26"/>
    </row>
    <row r="9" spans="1:20" x14ac:dyDescent="0.25">
      <c r="A9" s="111" t="s">
        <v>20</v>
      </c>
      <c r="B9" s="112"/>
      <c r="C9" s="116"/>
      <c r="D9" s="116"/>
      <c r="E9" s="116"/>
      <c r="F9" s="113"/>
      <c r="G9" s="113"/>
      <c r="H9" s="114"/>
      <c r="I9" s="114"/>
      <c r="J9" s="115"/>
      <c r="S9" s="26"/>
      <c r="T9" s="26"/>
    </row>
    <row r="10" spans="1:20" ht="15" customHeight="1" x14ac:dyDescent="0.25">
      <c r="A10" s="98" t="s">
        <v>21</v>
      </c>
      <c r="B10" s="116"/>
      <c r="C10" s="116"/>
      <c r="D10" s="116"/>
      <c r="E10" s="116"/>
      <c r="F10" s="113"/>
      <c r="G10" s="113"/>
      <c r="H10" s="114"/>
      <c r="I10" s="114"/>
      <c r="J10" s="115"/>
      <c r="S10" s="26"/>
      <c r="T10" s="26"/>
    </row>
    <row r="11" spans="1:20" x14ac:dyDescent="0.25">
      <c r="A11" s="4"/>
      <c r="B11" s="1"/>
      <c r="C11" s="116"/>
      <c r="D11" s="116"/>
      <c r="E11" s="116"/>
      <c r="F11" s="1"/>
      <c r="G11" s="1"/>
      <c r="H11" s="1"/>
      <c r="I11" s="1"/>
      <c r="J11" s="5"/>
      <c r="S11" s="1"/>
      <c r="T11" s="1"/>
    </row>
    <row r="12" spans="1:20" x14ac:dyDescent="0.25">
      <c r="A12" s="6"/>
      <c r="B12" s="7"/>
      <c r="C12" s="134"/>
      <c r="D12" s="134"/>
      <c r="E12" s="134"/>
      <c r="F12" s="7"/>
      <c r="G12" s="7"/>
      <c r="H12" s="7"/>
      <c r="I12" s="7"/>
      <c r="J12" s="8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S13" s="1"/>
      <c r="T13" s="1"/>
    </row>
    <row r="14" spans="1:20" x14ac:dyDescent="0.25">
      <c r="A14" s="121" t="s">
        <v>8</v>
      </c>
      <c r="B14" s="122"/>
      <c r="C14" s="122"/>
      <c r="D14" s="122"/>
      <c r="E14" s="122"/>
      <c r="F14" s="122"/>
      <c r="G14" s="122"/>
      <c r="H14" s="122"/>
      <c r="I14" s="122"/>
      <c r="J14" s="123"/>
      <c r="S14" s="1"/>
      <c r="T14" s="1"/>
    </row>
    <row r="15" spans="1:20" x14ac:dyDescent="0.25">
      <c r="A15" s="98" t="s">
        <v>9</v>
      </c>
      <c r="B15" s="116"/>
      <c r="C15" s="12"/>
      <c r="D15" s="118" t="s">
        <v>72</v>
      </c>
      <c r="E15" s="118"/>
      <c r="F15" s="124" t="s">
        <v>10</v>
      </c>
      <c r="G15" s="124"/>
      <c r="H15" s="127" t="s">
        <v>11</v>
      </c>
      <c r="I15" s="127"/>
      <c r="J15" s="61" t="s">
        <v>12</v>
      </c>
      <c r="S15" s="26"/>
      <c r="T15" s="1"/>
    </row>
    <row r="16" spans="1:20" x14ac:dyDescent="0.25">
      <c r="A16" s="128" t="s">
        <v>13</v>
      </c>
      <c r="B16" s="79"/>
      <c r="C16" s="79"/>
      <c r="D16" s="79"/>
      <c r="E16" s="1"/>
      <c r="F16" s="125"/>
      <c r="G16" s="126"/>
      <c r="H16" s="124" t="s">
        <v>27</v>
      </c>
      <c r="I16" s="124"/>
      <c r="J16" s="68" t="s">
        <v>28</v>
      </c>
      <c r="S16" s="26"/>
      <c r="T16" s="1"/>
    </row>
    <row r="17" spans="1:20" x14ac:dyDescent="0.25">
      <c r="A17" s="117" t="s">
        <v>14</v>
      </c>
      <c r="B17" s="118"/>
      <c r="C17" s="118"/>
      <c r="D17" s="112"/>
      <c r="E17" s="112"/>
      <c r="F17" s="112"/>
      <c r="G17" s="112"/>
      <c r="H17" s="1"/>
      <c r="I17" s="1"/>
      <c r="J17" s="5"/>
      <c r="S17" s="1"/>
      <c r="T17" s="1"/>
    </row>
    <row r="18" spans="1:20" x14ac:dyDescent="0.25">
      <c r="A18" s="119" t="s">
        <v>15</v>
      </c>
      <c r="B18" s="120"/>
      <c r="C18" s="14"/>
      <c r="D18" s="7"/>
      <c r="E18" s="7"/>
      <c r="F18" s="7"/>
      <c r="G18" s="7"/>
      <c r="H18" s="7"/>
      <c r="I18" s="7"/>
      <c r="J18" s="8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S19" s="1"/>
      <c r="T19" s="1"/>
    </row>
    <row r="20" spans="1:20" x14ac:dyDescent="0.25">
      <c r="A20" s="121" t="s">
        <v>16</v>
      </c>
      <c r="B20" s="122"/>
      <c r="C20" s="122"/>
      <c r="D20" s="122"/>
      <c r="E20" s="122"/>
      <c r="F20" s="122"/>
      <c r="G20" s="122"/>
      <c r="H20" s="122"/>
      <c r="I20" s="122"/>
      <c r="J20" s="123"/>
      <c r="S20" s="1"/>
      <c r="T20" s="1"/>
    </row>
    <row r="21" spans="1:20" x14ac:dyDescent="0.25">
      <c r="A21" s="95" t="s">
        <v>22</v>
      </c>
      <c r="B21" s="96"/>
      <c r="C21" s="96"/>
      <c r="D21" s="96"/>
      <c r="E21" s="96"/>
      <c r="F21" s="96"/>
      <c r="G21" s="96"/>
      <c r="H21" s="96"/>
      <c r="I21" s="96"/>
      <c r="J21" s="97"/>
      <c r="S21" s="1"/>
      <c r="T21" s="1"/>
    </row>
    <row r="22" spans="1:20" x14ac:dyDescent="0.25">
      <c r="A22" s="4"/>
      <c r="B22" s="1"/>
      <c r="C22" s="4"/>
      <c r="D22" s="1"/>
      <c r="E22" s="1"/>
      <c r="F22" s="1"/>
      <c r="G22" s="1"/>
      <c r="H22" s="1"/>
      <c r="I22" s="1"/>
      <c r="J22" s="5"/>
      <c r="S22" s="1"/>
      <c r="T22" s="1"/>
    </row>
    <row r="23" spans="1:20" x14ac:dyDescent="0.25">
      <c r="A23" s="4"/>
      <c r="B23" s="1"/>
      <c r="C23" s="4"/>
      <c r="D23" s="1"/>
      <c r="E23" s="1"/>
      <c r="F23" s="1"/>
      <c r="G23" s="5"/>
      <c r="H23" s="1"/>
      <c r="I23" s="1"/>
      <c r="J23" s="5"/>
      <c r="S23" s="1"/>
      <c r="T23" s="1"/>
    </row>
    <row r="24" spans="1:20" x14ac:dyDescent="0.25">
      <c r="A24" s="98" t="s">
        <v>23</v>
      </c>
      <c r="B24" s="99"/>
      <c r="C24" s="4"/>
      <c r="D24" s="1"/>
      <c r="E24" s="1"/>
      <c r="F24" s="1"/>
      <c r="G24" s="5"/>
      <c r="H24" s="1"/>
      <c r="I24" s="1"/>
      <c r="J24" s="5"/>
      <c r="S24" s="1"/>
      <c r="T24" s="1"/>
    </row>
    <row r="25" spans="1:20" x14ac:dyDescent="0.25">
      <c r="A25" s="4"/>
      <c r="B25" s="1"/>
      <c r="C25" s="4"/>
      <c r="D25" s="1"/>
      <c r="E25" s="1"/>
      <c r="F25" s="1"/>
      <c r="G25" s="5"/>
      <c r="H25" s="1"/>
      <c r="I25" s="1"/>
      <c r="J25" s="5"/>
      <c r="S25" s="1"/>
      <c r="T25" s="1"/>
    </row>
    <row r="26" spans="1:20" x14ac:dyDescent="0.25">
      <c r="A26" s="76" t="s">
        <v>74</v>
      </c>
      <c r="B26" s="77"/>
      <c r="C26" s="147">
        <v>43864</v>
      </c>
      <c r="D26" s="148"/>
      <c r="E26" s="26"/>
      <c r="F26" s="26"/>
      <c r="G26" s="151" t="b">
        <v>0</v>
      </c>
      <c r="H26" s="1"/>
      <c r="I26" s="1"/>
      <c r="J26" s="54"/>
      <c r="S26" s="1"/>
      <c r="T26" s="1"/>
    </row>
    <row r="27" spans="1:20" x14ac:dyDescent="0.25">
      <c r="A27" s="16"/>
      <c r="B27" s="17"/>
      <c r="C27" s="21" t="s">
        <v>43</v>
      </c>
      <c r="D27" s="103" t="s">
        <v>44</v>
      </c>
      <c r="E27" s="103"/>
      <c r="F27" s="17"/>
      <c r="G27" s="17"/>
      <c r="H27" s="21" t="s">
        <v>43</v>
      </c>
      <c r="I27" s="103" t="s">
        <v>44</v>
      </c>
      <c r="J27" s="107"/>
      <c r="S27" s="26"/>
      <c r="T27" s="26"/>
    </row>
    <row r="28" spans="1:20" x14ac:dyDescent="0.25">
      <c r="A28" s="101" t="s">
        <v>40</v>
      </c>
      <c r="B28" s="24" t="s">
        <v>41</v>
      </c>
      <c r="C28" s="149">
        <v>0.22916666666666666</v>
      </c>
      <c r="D28" s="79"/>
      <c r="E28" s="79"/>
      <c r="F28" s="105" t="s">
        <v>45</v>
      </c>
      <c r="G28" s="24" t="s">
        <v>41</v>
      </c>
      <c r="H28" s="28"/>
      <c r="I28" s="79"/>
      <c r="J28" s="108"/>
      <c r="S28" s="26"/>
      <c r="T28" s="26"/>
    </row>
    <row r="29" spans="1:20" x14ac:dyDescent="0.25">
      <c r="A29" s="102"/>
      <c r="B29" s="25" t="s">
        <v>42</v>
      </c>
      <c r="C29" s="150">
        <v>0.27083333333333331</v>
      </c>
      <c r="D29" s="104"/>
      <c r="E29" s="104"/>
      <c r="F29" s="106"/>
      <c r="G29" s="25" t="s">
        <v>42</v>
      </c>
      <c r="H29" s="27"/>
      <c r="I29" s="104"/>
      <c r="J29" s="109"/>
      <c r="S29" s="26"/>
      <c r="T29" s="26"/>
    </row>
    <row r="30" spans="1:20" x14ac:dyDescent="0.25">
      <c r="A30" s="100" t="s">
        <v>24</v>
      </c>
      <c r="B30" s="100"/>
      <c r="C30" s="100"/>
      <c r="D30" s="15" t="s">
        <v>39</v>
      </c>
      <c r="E30" s="60">
        <v>30</v>
      </c>
      <c r="F30" s="15" t="s">
        <v>29</v>
      </c>
      <c r="G30" s="60">
        <f>IF(E30&gt;=15,E30-15,0)</f>
        <v>15</v>
      </c>
      <c r="S30" s="1"/>
      <c r="T30" s="1"/>
    </row>
    <row r="31" spans="1:20" ht="15.75" x14ac:dyDescent="0.25">
      <c r="A31" s="87" t="s">
        <v>25</v>
      </c>
      <c r="B31" s="87"/>
      <c r="C31" s="87"/>
      <c r="D31" s="10"/>
      <c r="E31" s="72" t="s">
        <v>30</v>
      </c>
      <c r="F31" s="72"/>
      <c r="G31" s="72"/>
      <c r="H31" s="72"/>
      <c r="I31" s="72"/>
      <c r="J31" s="72"/>
      <c r="S31" s="1"/>
      <c r="T31" s="1"/>
    </row>
    <row r="32" spans="1:20" x14ac:dyDescent="0.25">
      <c r="A32" s="74"/>
      <c r="B32" s="74"/>
      <c r="C32" s="74"/>
      <c r="D32" s="10"/>
      <c r="E32" s="10"/>
      <c r="F32" s="10"/>
      <c r="G32" s="10"/>
      <c r="H32" s="18" t="s">
        <v>46</v>
      </c>
      <c r="I32" s="18" t="s">
        <v>47</v>
      </c>
      <c r="J32" s="18" t="s">
        <v>48</v>
      </c>
      <c r="S32" s="1"/>
      <c r="T32" s="1"/>
    </row>
    <row r="33" spans="1:20" x14ac:dyDescent="0.25">
      <c r="A33" s="74"/>
      <c r="B33" s="74"/>
      <c r="C33" s="74"/>
      <c r="D33" s="146" t="b">
        <v>0</v>
      </c>
      <c r="E33" s="34" t="s">
        <v>49</v>
      </c>
      <c r="F33" s="145"/>
      <c r="G33" s="146"/>
      <c r="H33" s="110">
        <v>1</v>
      </c>
      <c r="I33" s="143">
        <f>IF(AND(AVERAGE($C$28:$C$29)&gt;=6/24,AVERAGE($C$28:$C$29)&lt;=19/24,WEEKDAY(C26,1)&lt;&gt;1,G26=FALSE),15222,19028)</f>
        <v>15222</v>
      </c>
      <c r="J33" s="80">
        <f>SUM(H33*I33)</f>
        <v>15222</v>
      </c>
      <c r="S33" s="26"/>
      <c r="T33" s="26"/>
    </row>
    <row r="34" spans="1:20" x14ac:dyDescent="0.25">
      <c r="A34" s="87"/>
      <c r="B34" s="87"/>
      <c r="C34" s="87"/>
      <c r="D34" s="10"/>
      <c r="E34" s="10"/>
      <c r="F34" s="10"/>
      <c r="G34" s="10"/>
      <c r="H34" s="110"/>
      <c r="I34" s="144"/>
      <c r="J34" s="80"/>
      <c r="S34" s="26"/>
      <c r="T34" s="26"/>
    </row>
    <row r="35" spans="1:20" ht="15" customHeight="1" x14ac:dyDescent="0.25">
      <c r="A35" s="82" t="s">
        <v>31</v>
      </c>
      <c r="B35" s="82"/>
      <c r="C35" s="82"/>
      <c r="D35" s="10"/>
      <c r="E35" s="73" t="s">
        <v>53</v>
      </c>
      <c r="F35" s="73"/>
      <c r="G35" s="10"/>
      <c r="H35" s="29"/>
      <c r="I35" s="45"/>
      <c r="J35" s="41"/>
      <c r="S35" s="1"/>
      <c r="T35" s="1"/>
    </row>
    <row r="36" spans="1:20" x14ac:dyDescent="0.25">
      <c r="A36" s="82"/>
      <c r="B36" s="82"/>
      <c r="C36" s="82"/>
      <c r="D36" s="10"/>
      <c r="E36" s="70" t="s">
        <v>50</v>
      </c>
      <c r="F36" s="70"/>
      <c r="G36" s="70"/>
      <c r="H36" s="40">
        <f>IF(AND(WEEKDAY(C26,1)&lt;&gt;1,AVERAGE(C28:C29)&gt;=6/24,AVERAGE(C28:C29)&lt;=19/24,G26=FALSE),G30,"")</f>
        <v>15</v>
      </c>
      <c r="I36" s="67">
        <f>IF(AND(WEEKDAY(C26,1)&lt;&gt;1,AVERAGE(C28:C29)&gt;=6/24,AVERAGE(C28:C29)&lt;=19/24,G26=FALSE),148,"")</f>
        <v>148</v>
      </c>
      <c r="J36" s="42">
        <f>IF(AND(WEEKDAY(C26,1)&lt;&gt;1,AVERAGE(C28:C29)&gt;=6/24,AVERAGE(C28:C29)&lt;=19/24,G26=FALSE),H36*I36,"")</f>
        <v>2220</v>
      </c>
      <c r="S36" s="1"/>
      <c r="T36" s="1"/>
    </row>
    <row r="37" spans="1:20" ht="15" customHeight="1" x14ac:dyDescent="0.25">
      <c r="A37" s="83"/>
      <c r="B37" s="83"/>
      <c r="C37" s="83"/>
      <c r="D37" s="10"/>
      <c r="E37" s="20"/>
      <c r="F37" s="20"/>
      <c r="G37" s="20"/>
      <c r="H37" s="29"/>
      <c r="I37" s="45"/>
      <c r="J37" s="41"/>
      <c r="S37" s="1"/>
      <c r="T37" s="1"/>
    </row>
    <row r="38" spans="1:20" ht="15" customHeight="1" x14ac:dyDescent="0.25">
      <c r="A38" s="86" t="s">
        <v>26</v>
      </c>
      <c r="B38" s="86"/>
      <c r="C38" s="86"/>
      <c r="D38" s="10"/>
      <c r="E38" s="69" t="s">
        <v>51</v>
      </c>
      <c r="F38" s="69"/>
      <c r="G38" s="69"/>
      <c r="H38" s="40" t="str">
        <f>IF(OR(WEEKDAY(C26,1)=1,G26=TRUE),G30,"")</f>
        <v/>
      </c>
      <c r="I38" s="46" t="str">
        <f>IF(OR(WEEKDAY(C26,1)=1,G26=TRUE),164,"")</f>
        <v/>
      </c>
      <c r="J38" s="42" t="str">
        <f>IF(OR(WEEKDAY(C26,1)=1,G26=TRUE),H38*I38,"")</f>
        <v/>
      </c>
      <c r="S38" s="1"/>
      <c r="T38" s="1"/>
    </row>
    <row r="39" spans="1:20" x14ac:dyDescent="0.25">
      <c r="A39" s="89"/>
      <c r="B39" s="89"/>
      <c r="C39" s="89"/>
      <c r="D39" s="10"/>
      <c r="E39" s="10"/>
      <c r="F39" s="10"/>
      <c r="G39" s="10"/>
      <c r="H39" s="29"/>
      <c r="I39" s="45"/>
      <c r="J39" s="41"/>
      <c r="S39" s="1"/>
      <c r="T39" s="1"/>
    </row>
    <row r="40" spans="1:20" x14ac:dyDescent="0.25">
      <c r="A40" s="90" t="s">
        <v>32</v>
      </c>
      <c r="B40" s="90"/>
      <c r="C40" s="90"/>
      <c r="D40" s="10"/>
      <c r="E40" s="69" t="s">
        <v>52</v>
      </c>
      <c r="F40" s="69"/>
      <c r="G40" s="69"/>
      <c r="H40" s="62" t="str">
        <f>IF(AND(WEEKDAY(C26,1)&lt;&gt;1,OR(AVERAGE(C28:C29)&lt;6/24,AVERAGE(C28:C29)&gt;19/24),G26=FALSE),G30,"")</f>
        <v/>
      </c>
      <c r="I40" s="63" t="str">
        <f>IF(AND(WEEKDAY(C26,1)&lt;&gt;1,OR(AVERAGE(C28:C29)&lt;6/24,AVERAGE(C28:C29)&gt;19/24),G26=FALSE),164,"")</f>
        <v/>
      </c>
      <c r="J40" s="64" t="str">
        <f>IF(AND(WEEKDAY(C26,1)&lt;&gt;1,OR(AVERAGE(C28:C29)&lt;6/24,AVERAGE(C28:C29)&gt;19/24),G26=FALSE),H40*I40,"")</f>
        <v/>
      </c>
      <c r="S40" s="1"/>
      <c r="T40" s="1"/>
    </row>
    <row r="41" spans="1:20" x14ac:dyDescent="0.25">
      <c r="A41" s="89"/>
      <c r="B41" s="89"/>
      <c r="C41" s="89"/>
      <c r="D41" s="10"/>
      <c r="G41" s="10"/>
      <c r="H41" s="29" t="s">
        <v>77</v>
      </c>
      <c r="I41" s="45"/>
      <c r="J41" s="41"/>
      <c r="S41" s="1"/>
      <c r="T41" s="1"/>
    </row>
    <row r="42" spans="1:20" x14ac:dyDescent="0.25">
      <c r="A42" s="91" t="s">
        <v>33</v>
      </c>
      <c r="B42" s="91"/>
      <c r="C42" s="91"/>
      <c r="D42" s="10"/>
      <c r="E42" s="75" t="s">
        <v>54</v>
      </c>
      <c r="F42" s="75"/>
      <c r="G42" s="10"/>
      <c r="H42" s="29"/>
      <c r="I42" s="29"/>
      <c r="J42" s="41"/>
      <c r="S42" s="1"/>
      <c r="T42" s="1"/>
    </row>
    <row r="43" spans="1:20" x14ac:dyDescent="0.25">
      <c r="A43" s="84" t="s">
        <v>34</v>
      </c>
      <c r="B43" s="84"/>
      <c r="C43" s="84"/>
      <c r="D43" s="49"/>
      <c r="E43" s="10"/>
      <c r="F43" s="10"/>
      <c r="G43" s="10"/>
      <c r="H43" s="29"/>
      <c r="I43" s="29"/>
      <c r="J43" s="41"/>
      <c r="S43" s="1"/>
      <c r="T43" s="1"/>
    </row>
    <row r="44" spans="1:20" x14ac:dyDescent="0.25">
      <c r="A44" s="85" t="s">
        <v>35</v>
      </c>
      <c r="B44" s="85"/>
      <c r="C44" s="85" t="s">
        <v>36</v>
      </c>
      <c r="D44" s="85"/>
      <c r="E44" s="10"/>
      <c r="F44" s="10"/>
      <c r="G44" s="10"/>
      <c r="H44" s="53"/>
      <c r="I44" s="31" t="s">
        <v>56</v>
      </c>
      <c r="J44" s="47">
        <f>SUM(J33,J36,J38,J40)</f>
        <v>17442</v>
      </c>
      <c r="S44" s="1"/>
      <c r="T44" s="1"/>
    </row>
    <row r="45" spans="1:20" x14ac:dyDescent="0.25">
      <c r="E45" s="81" t="s">
        <v>55</v>
      </c>
      <c r="F45" s="81"/>
      <c r="G45" s="10"/>
      <c r="H45" s="29"/>
      <c r="J45" s="41"/>
      <c r="S45" s="1"/>
      <c r="T45" s="1"/>
    </row>
    <row r="46" spans="1:20" ht="15.75" x14ac:dyDescent="0.25">
      <c r="A46" s="92"/>
      <c r="B46" s="92"/>
      <c r="C46" s="22" t="s">
        <v>37</v>
      </c>
      <c r="D46" s="10"/>
      <c r="E46" s="35" t="s">
        <v>57</v>
      </c>
      <c r="F46" s="79" t="s">
        <v>58</v>
      </c>
      <c r="G46" s="79"/>
      <c r="H46" s="56">
        <v>0</v>
      </c>
      <c r="I46" s="39" t="s">
        <v>78</v>
      </c>
      <c r="J46" s="52">
        <f>SUM(J44*H46)</f>
        <v>0</v>
      </c>
      <c r="S46" s="1"/>
      <c r="T46" s="1"/>
    </row>
    <row r="47" spans="1:20" ht="15.75" x14ac:dyDescent="0.25">
      <c r="A47" s="93">
        <f ca="1">I4</f>
        <v>43863</v>
      </c>
      <c r="B47" s="93"/>
      <c r="D47" s="10"/>
      <c r="E47" s="36" t="s">
        <v>59</v>
      </c>
      <c r="F47" s="50" t="s">
        <v>75</v>
      </c>
      <c r="G47" s="54"/>
      <c r="I47" s="32" t="s">
        <v>60</v>
      </c>
      <c r="J47" s="43">
        <f>IF(ISBLANK(G47),0,G47*150)</f>
        <v>0</v>
      </c>
      <c r="S47" s="1"/>
      <c r="T47" s="1"/>
    </row>
    <row r="48" spans="1:20" ht="15" customHeight="1" x14ac:dyDescent="0.25">
      <c r="A48" s="94" t="s">
        <v>38</v>
      </c>
      <c r="B48" s="94"/>
      <c r="C48" s="94"/>
      <c r="D48" s="10"/>
      <c r="E48" s="78" t="s">
        <v>76</v>
      </c>
      <c r="F48" s="78"/>
      <c r="G48" s="78"/>
      <c r="H48" s="78"/>
      <c r="J48" s="41"/>
      <c r="S48" s="1"/>
      <c r="T48" s="1"/>
    </row>
    <row r="49" spans="1:20" ht="15" customHeight="1" x14ac:dyDescent="0.25">
      <c r="A49" s="13"/>
      <c r="B49" s="13"/>
      <c r="C49" s="13"/>
      <c r="D49" s="10"/>
      <c r="E49" s="78"/>
      <c r="F49" s="78"/>
      <c r="G49" s="78"/>
      <c r="H49" s="78"/>
      <c r="I49" s="30"/>
      <c r="J49" s="41"/>
      <c r="S49" s="1"/>
      <c r="T49" s="1"/>
    </row>
    <row r="50" spans="1:20" ht="15.75" x14ac:dyDescent="0.25">
      <c r="A50" s="13"/>
      <c r="B50" s="13"/>
      <c r="C50" s="13"/>
      <c r="D50" s="10"/>
      <c r="E50" s="73" t="s">
        <v>61</v>
      </c>
      <c r="F50" s="73"/>
      <c r="G50" s="73"/>
      <c r="I50" s="37" t="s">
        <v>65</v>
      </c>
      <c r="J50" s="47">
        <f>SUM(J44,-J46,J47)</f>
        <v>17442</v>
      </c>
      <c r="S50" s="1"/>
      <c r="T50" s="1"/>
    </row>
    <row r="51" spans="1:20" x14ac:dyDescent="0.25">
      <c r="A51" s="13"/>
      <c r="B51" s="13"/>
      <c r="C51" s="13"/>
      <c r="D51" s="10"/>
      <c r="E51" s="74" t="s">
        <v>62</v>
      </c>
      <c r="F51" s="74"/>
      <c r="G51" s="58">
        <v>1</v>
      </c>
      <c r="H51" s="38" t="s">
        <v>73</v>
      </c>
      <c r="I51" s="55">
        <f>SUM(J50*G51)</f>
        <v>17442</v>
      </c>
      <c r="J51" s="41"/>
      <c r="S51" s="1"/>
      <c r="T51" s="1"/>
    </row>
    <row r="52" spans="1:20" ht="15.75" x14ac:dyDescent="0.25">
      <c r="A52" s="13"/>
      <c r="B52" s="13"/>
      <c r="C52" s="13"/>
      <c r="D52" s="10"/>
      <c r="E52" s="74" t="s">
        <v>63</v>
      </c>
      <c r="F52" s="74"/>
      <c r="G52" s="57">
        <f>SUM(100%-G51)</f>
        <v>0</v>
      </c>
      <c r="H52" s="38" t="s">
        <v>73</v>
      </c>
      <c r="I52" s="32" t="s">
        <v>66</v>
      </c>
      <c r="J52" s="59">
        <f>SUM(J50*G52)</f>
        <v>0</v>
      </c>
      <c r="S52" s="1"/>
      <c r="T52" s="1"/>
    </row>
    <row r="53" spans="1:20" ht="15.75" x14ac:dyDescent="0.25">
      <c r="A53" s="13"/>
      <c r="B53" s="13"/>
      <c r="C53" s="13"/>
      <c r="D53" s="10"/>
      <c r="E53" s="65" t="s">
        <v>64</v>
      </c>
      <c r="F53" s="65"/>
      <c r="G53" s="66"/>
      <c r="H53" s="65"/>
      <c r="I53" s="32" t="s">
        <v>67</v>
      </c>
      <c r="J53" s="43"/>
      <c r="S53" s="1"/>
      <c r="T53" s="1"/>
    </row>
    <row r="54" spans="1:20" ht="16.5" thickBot="1" x14ac:dyDescent="0.3">
      <c r="A54" s="85"/>
      <c r="B54" s="85"/>
      <c r="C54" s="19" t="s">
        <v>37</v>
      </c>
      <c r="D54" s="10"/>
      <c r="E54" s="75" t="s">
        <v>69</v>
      </c>
      <c r="F54" s="75"/>
      <c r="G54" s="75"/>
      <c r="H54" s="33" t="s">
        <v>70</v>
      </c>
      <c r="J54" s="44">
        <f>SUM(J52,J53)</f>
        <v>0</v>
      </c>
      <c r="S54" s="1"/>
      <c r="T54" s="1"/>
    </row>
    <row r="55" spans="1:20" ht="16.5" thickBot="1" x14ac:dyDescent="0.3">
      <c r="A55" s="88">
        <f ca="1">I4</f>
        <v>43863</v>
      </c>
      <c r="B55" s="88"/>
      <c r="C55" s="13"/>
      <c r="D55" s="10"/>
      <c r="E55" s="71" t="s">
        <v>68</v>
      </c>
      <c r="F55" s="71"/>
      <c r="G55" s="71"/>
      <c r="H55" s="33" t="s">
        <v>71</v>
      </c>
      <c r="J55" s="48">
        <f>SUM(I51,J53)</f>
        <v>17442</v>
      </c>
      <c r="S55" s="1"/>
      <c r="T55" s="1"/>
    </row>
  </sheetData>
  <mergeCells count="87">
    <mergeCell ref="I1:J1"/>
    <mergeCell ref="I2:J2"/>
    <mergeCell ref="I4:J4"/>
    <mergeCell ref="I3:J3"/>
    <mergeCell ref="A14:J14"/>
    <mergeCell ref="C11:E11"/>
    <mergeCell ref="C12:E12"/>
    <mergeCell ref="C9:E9"/>
    <mergeCell ref="C10:E10"/>
    <mergeCell ref="B1:C3"/>
    <mergeCell ref="B4:E4"/>
    <mergeCell ref="A5:J5"/>
    <mergeCell ref="A8:B8"/>
    <mergeCell ref="A6:B6"/>
    <mergeCell ref="A7:B7"/>
    <mergeCell ref="H6:J7"/>
    <mergeCell ref="A17:C17"/>
    <mergeCell ref="A18:B18"/>
    <mergeCell ref="A20:J20"/>
    <mergeCell ref="A15:B15"/>
    <mergeCell ref="D15:E15"/>
    <mergeCell ref="D17:E17"/>
    <mergeCell ref="F17:G17"/>
    <mergeCell ref="F15:G15"/>
    <mergeCell ref="H16:I16"/>
    <mergeCell ref="F16:G16"/>
    <mergeCell ref="H15:I15"/>
    <mergeCell ref="A16:D16"/>
    <mergeCell ref="A9:B9"/>
    <mergeCell ref="F6:G7"/>
    <mergeCell ref="F8:G10"/>
    <mergeCell ref="H8:J8"/>
    <mergeCell ref="H9:J9"/>
    <mergeCell ref="H10:J10"/>
    <mergeCell ref="A10:B10"/>
    <mergeCell ref="C6:E6"/>
    <mergeCell ref="C7:E7"/>
    <mergeCell ref="C8:E8"/>
    <mergeCell ref="A21:J21"/>
    <mergeCell ref="A24:B24"/>
    <mergeCell ref="A32:C32"/>
    <mergeCell ref="A33:C33"/>
    <mergeCell ref="A30:C30"/>
    <mergeCell ref="A28:A29"/>
    <mergeCell ref="D27:E27"/>
    <mergeCell ref="D28:E28"/>
    <mergeCell ref="D29:E29"/>
    <mergeCell ref="F28:F29"/>
    <mergeCell ref="I27:J27"/>
    <mergeCell ref="I28:J28"/>
    <mergeCell ref="I29:J29"/>
    <mergeCell ref="H33:H34"/>
    <mergeCell ref="I33:I34"/>
    <mergeCell ref="A31:C31"/>
    <mergeCell ref="A55:B55"/>
    <mergeCell ref="A39:C39"/>
    <mergeCell ref="A40:C40"/>
    <mergeCell ref="A41:C41"/>
    <mergeCell ref="A42:C42"/>
    <mergeCell ref="A46:B46"/>
    <mergeCell ref="A54:B54"/>
    <mergeCell ref="A47:B47"/>
    <mergeCell ref="A48:C48"/>
    <mergeCell ref="A26:B26"/>
    <mergeCell ref="C26:D26"/>
    <mergeCell ref="E48:H49"/>
    <mergeCell ref="F46:G46"/>
    <mergeCell ref="J33:J34"/>
    <mergeCell ref="E42:F42"/>
    <mergeCell ref="E45:F45"/>
    <mergeCell ref="A35:C36"/>
    <mergeCell ref="A37:C37"/>
    <mergeCell ref="A43:C43"/>
    <mergeCell ref="A44:B44"/>
    <mergeCell ref="C44:D44"/>
    <mergeCell ref="E35:F35"/>
    <mergeCell ref="A38:C38"/>
    <mergeCell ref="A34:C34"/>
    <mergeCell ref="E40:G40"/>
    <mergeCell ref="E38:G38"/>
    <mergeCell ref="E36:G36"/>
    <mergeCell ref="E55:G55"/>
    <mergeCell ref="E31:J31"/>
    <mergeCell ref="E50:G50"/>
    <mergeCell ref="E51:F51"/>
    <mergeCell ref="E52:F52"/>
    <mergeCell ref="E54:G54"/>
  </mergeCells>
  <pageMargins left="0.25" right="0.2" top="0.23622047244094491" bottom="0.23622047244094491" header="0.23622047244094491" footer="0.2362204724409449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</xdr:col>
                    <xdr:colOff>609600</xdr:colOff>
                    <xdr:row>13</xdr:row>
                    <xdr:rowOff>180975</xdr:rowOff>
                  </from>
                  <to>
                    <xdr:col>2</xdr:col>
                    <xdr:colOff>390525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4</xdr:col>
                    <xdr:colOff>276225</xdr:colOff>
                    <xdr:row>13</xdr:row>
                    <xdr:rowOff>180975</xdr:rowOff>
                  </from>
                  <to>
                    <xdr:col>5</xdr:col>
                    <xdr:colOff>114300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</xdr:col>
                    <xdr:colOff>609600</xdr:colOff>
                    <xdr:row>16</xdr:row>
                    <xdr:rowOff>152400</xdr:rowOff>
                  </from>
                  <to>
                    <xdr:col>3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609600</xdr:colOff>
                    <xdr:row>16</xdr:row>
                    <xdr:rowOff>152400</xdr:rowOff>
                  </from>
                  <to>
                    <xdr:col>4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3</xdr:col>
                    <xdr:colOff>609600</xdr:colOff>
                    <xdr:row>16</xdr:row>
                    <xdr:rowOff>142875</xdr:rowOff>
                  </from>
                  <to>
                    <xdr:col>7</xdr:col>
                    <xdr:colOff>276225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7</xdr:col>
                    <xdr:colOff>495300</xdr:colOff>
                    <xdr:row>16</xdr:row>
                    <xdr:rowOff>142875</xdr:rowOff>
                  </from>
                  <to>
                    <xdr:col>9</xdr:col>
                    <xdr:colOff>600075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647700</xdr:colOff>
                    <xdr:row>20</xdr:row>
                    <xdr:rowOff>180975</xdr:rowOff>
                  </from>
                  <to>
                    <xdr:col>6</xdr:col>
                    <xdr:colOff>38100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0</xdr:rowOff>
                  </from>
                  <to>
                    <xdr:col>4</xdr:col>
                    <xdr:colOff>304800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180975</xdr:rowOff>
                  </from>
                  <to>
                    <xdr:col>6</xdr:col>
                    <xdr:colOff>390525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1</xdr:col>
                    <xdr:colOff>647700</xdr:colOff>
                    <xdr:row>24</xdr:row>
                    <xdr:rowOff>0</xdr:rowOff>
                  </from>
                  <to>
                    <xdr:col>6</xdr:col>
                    <xdr:colOff>200025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6</xdr:col>
                    <xdr:colOff>647700</xdr:colOff>
                    <xdr:row>21</xdr:row>
                    <xdr:rowOff>161925</xdr:rowOff>
                  </from>
                  <to>
                    <xdr:col>9</xdr:col>
                    <xdr:colOff>76200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6</xdr:col>
                    <xdr:colOff>647700</xdr:colOff>
                    <xdr:row>22</xdr:row>
                    <xdr:rowOff>161925</xdr:rowOff>
                  </from>
                  <to>
                    <xdr:col>9</xdr:col>
                    <xdr:colOff>504825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6</xdr:col>
                    <xdr:colOff>647700</xdr:colOff>
                    <xdr:row>23</xdr:row>
                    <xdr:rowOff>133350</xdr:rowOff>
                  </from>
                  <to>
                    <xdr:col>9</xdr:col>
                    <xdr:colOff>561975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180975</xdr:rowOff>
                  </from>
                  <to>
                    <xdr:col>0</xdr:col>
                    <xdr:colOff>485775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0</xdr:col>
                    <xdr:colOff>457200</xdr:colOff>
                    <xdr:row>43</xdr:row>
                    <xdr:rowOff>171450</xdr:rowOff>
                  </from>
                  <to>
                    <xdr:col>1</xdr:col>
                    <xdr:colOff>381000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2</xdr:col>
                    <xdr:colOff>247650</xdr:colOff>
                    <xdr:row>43</xdr:row>
                    <xdr:rowOff>171450</xdr:rowOff>
                  </from>
                  <to>
                    <xdr:col>2</xdr:col>
                    <xdr:colOff>552450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133350</xdr:rowOff>
                  </from>
                  <to>
                    <xdr:col>3</xdr:col>
                    <xdr:colOff>28575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180975</xdr:rowOff>
                  </from>
                  <to>
                    <xdr:col>3</xdr:col>
                    <xdr:colOff>57150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Option Button 23">
              <controlPr defaultSize="0" autoFill="0" autoLine="0" autoPict="0">
                <anchor moveWithCells="1">
                  <from>
                    <xdr:col>2</xdr:col>
                    <xdr:colOff>609600</xdr:colOff>
                    <xdr:row>0</xdr:row>
                    <xdr:rowOff>0</xdr:rowOff>
                  </from>
                  <to>
                    <xdr:col>7</xdr:col>
                    <xdr:colOff>66675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Option Button 24">
              <controlPr defaultSize="0" autoFill="0" autoLine="0" autoPict="0">
                <anchor moveWithCells="1">
                  <from>
                    <xdr:col>2</xdr:col>
                    <xdr:colOff>609600</xdr:colOff>
                    <xdr:row>1</xdr:row>
                    <xdr:rowOff>104775</xdr:rowOff>
                  </from>
                  <to>
                    <xdr:col>7</xdr:col>
                    <xdr:colOff>57150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3</xdr:col>
                    <xdr:colOff>609600</xdr:colOff>
                    <xdr:row>32</xdr:row>
                    <xdr:rowOff>171450</xdr:rowOff>
                  </from>
                  <to>
                    <xdr:col>5</xdr:col>
                    <xdr:colOff>180975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5</xdr:col>
                    <xdr:colOff>171450</xdr:colOff>
                    <xdr:row>32</xdr:row>
                    <xdr:rowOff>180975</xdr:rowOff>
                  </from>
                  <to>
                    <xdr:col>6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3</xdr:col>
                    <xdr:colOff>476250</xdr:colOff>
                    <xdr:row>42</xdr:row>
                    <xdr:rowOff>9525</xdr:rowOff>
                  </from>
                  <to>
                    <xdr:col>4</xdr:col>
                    <xdr:colOff>495300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4</xdr:col>
                    <xdr:colOff>466725</xdr:colOff>
                    <xdr:row>41</xdr:row>
                    <xdr:rowOff>152400</xdr:rowOff>
                  </from>
                  <to>
                    <xdr:col>5</xdr:col>
                    <xdr:colOff>581025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5</xdr:col>
                    <xdr:colOff>533400</xdr:colOff>
                    <xdr:row>41</xdr:row>
                    <xdr:rowOff>152400</xdr:rowOff>
                  </from>
                  <to>
                    <xdr:col>7</xdr:col>
                    <xdr:colOff>38100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180975</xdr:rowOff>
                  </from>
                  <to>
                    <xdr:col>5</xdr:col>
                    <xdr:colOff>409575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 moveWithCells="1">
                  <from>
                    <xdr:col>5</xdr:col>
                    <xdr:colOff>171450</xdr:colOff>
                    <xdr:row>31</xdr:row>
                    <xdr:rowOff>161925</xdr:rowOff>
                  </from>
                  <to>
                    <xdr:col>6</xdr:col>
                    <xdr:colOff>542925</xdr:colOff>
                    <xdr:row>32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Ambulances SCHÖHN</dc:creator>
  <cp:lastModifiedBy>Utilisateur</cp:lastModifiedBy>
  <cp:lastPrinted>2020-02-01T08:22:33Z</cp:lastPrinted>
  <dcterms:created xsi:type="dcterms:W3CDTF">2015-06-05T18:19:34Z</dcterms:created>
  <dcterms:modified xsi:type="dcterms:W3CDTF">2020-02-02T05:20:07Z</dcterms:modified>
</cp:coreProperties>
</file>