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PAO\R1\AURORE\NEW PLANNING\"/>
    </mc:Choice>
  </mc:AlternateContent>
  <bookViews>
    <workbookView xWindow="0" yWindow="0" windowWidth="28800" windowHeight="11400"/>
  </bookViews>
  <sheets>
    <sheet name="Feuil3" sheetId="3" r:id="rId1"/>
    <sheet name="Feuil2" sheetId="2" r:id="rId2"/>
  </sheets>
  <definedNames>
    <definedName name="_xlnm._FilterDatabase" localSheetId="0" hidden="1">Feuil3!$A$1:$AI$36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6" i="3" l="1"/>
  <c r="H15" i="3"/>
  <c r="I17" i="3" l="1"/>
  <c r="H22" i="3" l="1"/>
  <c r="AF30" i="3" l="1"/>
  <c r="W30" i="3" s="1"/>
  <c r="V30" i="3" s="1"/>
  <c r="U30" i="3" s="1"/>
  <c r="R30" i="3" s="1"/>
  <c r="O30" i="3" s="1"/>
  <c r="N30" i="3" s="1"/>
  <c r="M30" i="3" s="1"/>
  <c r="J30" i="3" s="1"/>
  <c r="W31" i="3"/>
  <c r="V31" i="3" s="1"/>
  <c r="U31" i="3" s="1"/>
  <c r="R31" i="3" s="1"/>
  <c r="W33" i="3"/>
  <c r="H30" i="3" l="1"/>
  <c r="I30" i="3"/>
  <c r="F30" i="3" s="1"/>
  <c r="G30" i="3" s="1"/>
  <c r="Q31" i="3"/>
  <c r="P31" i="3" s="1"/>
  <c r="O31" i="3"/>
  <c r="N31" i="3" s="1"/>
  <c r="M31" i="3" s="1"/>
  <c r="J31" i="3" s="1"/>
  <c r="H31" i="3" l="1"/>
  <c r="F31" i="3" s="1"/>
  <c r="G31" i="3" s="1"/>
  <c r="I31" i="3"/>
  <c r="H17" i="3" l="1"/>
  <c r="H23" i="3"/>
  <c r="T18" i="2" l="1"/>
  <c r="AF24" i="3"/>
  <c r="W24" i="3" s="1"/>
  <c r="V24" i="3" s="1"/>
  <c r="U24" i="3" s="1"/>
  <c r="R24" i="3" s="1"/>
  <c r="O24" i="3" s="1"/>
  <c r="N24" i="3" s="1"/>
  <c r="M24" i="3" s="1"/>
  <c r="J24" i="3" s="1"/>
  <c r="H24" i="3" l="1"/>
  <c r="I24" i="3"/>
  <c r="F24" i="3" s="1"/>
  <c r="Q24" i="3"/>
  <c r="P24" i="3" s="1"/>
  <c r="H36" i="3"/>
  <c r="H34" i="3"/>
  <c r="H32" i="3"/>
  <c r="H28" i="3"/>
  <c r="H21" i="3"/>
  <c r="H20" i="3"/>
  <c r="H18" i="3"/>
  <c r="H14" i="3"/>
  <c r="H13" i="3"/>
  <c r="H12" i="3"/>
  <c r="AK11" i="3"/>
  <c r="H11" i="3"/>
  <c r="H10" i="3"/>
  <c r="AK9" i="3"/>
  <c r="H9" i="3"/>
  <c r="AK8" i="3"/>
  <c r="H8" i="3"/>
  <c r="AK7" i="3"/>
  <c r="H7" i="3"/>
  <c r="H5" i="3"/>
  <c r="AK4" i="3"/>
</calcChain>
</file>

<file path=xl/sharedStrings.xml><?xml version="1.0" encoding="utf-8"?>
<sst xmlns="http://schemas.openxmlformats.org/spreadsheetml/2006/main" count="199" uniqueCount="89">
  <si>
    <t>N° PUB</t>
  </si>
  <si>
    <t>LIGHT</t>
  </si>
  <si>
    <r>
      <t xml:space="preserve">DATE 
</t>
    </r>
    <r>
      <rPr>
        <sz val="16"/>
        <color theme="0"/>
        <rFont val="Calibri"/>
        <family val="2"/>
        <scheme val="minor"/>
      </rPr>
      <t>DEBUT</t>
    </r>
  </si>
  <si>
    <r>
      <t xml:space="preserve">DATE 
</t>
    </r>
    <r>
      <rPr>
        <sz val="16"/>
        <color theme="0"/>
        <rFont val="Calibri"/>
        <family val="2"/>
        <scheme val="minor"/>
      </rPr>
      <t>FIN</t>
    </r>
  </si>
  <si>
    <t>Pré-brief de Stéphanie</t>
  </si>
  <si>
    <t>SHOOTS
DEBUT</t>
  </si>
  <si>
    <t>SHOOTS
FIN</t>
  </si>
  <si>
    <t>MONTAGE</t>
  </si>
  <si>
    <t>Retour corrections</t>
  </si>
  <si>
    <t>BAT 2</t>
  </si>
  <si>
    <t>retours corrections BAT 2 (exceptionnel, seulement pour la NOEL et PLEIN AIR)</t>
  </si>
  <si>
    <t>BAT 3 
(exceptionnel, seulement pour la NOEL et PLEIN AIR)</t>
  </si>
  <si>
    <t>DEPART IMPRIMEUR</t>
  </si>
  <si>
    <t xml:space="preserve">GENERATION FICHIERS DOM TOM AGENCE </t>
  </si>
  <si>
    <t>version générée</t>
  </si>
  <si>
    <t xml:space="preserve">FICHIERS DOM TOM VALPACO </t>
  </si>
  <si>
    <t>LIV DOM TOM</t>
  </si>
  <si>
    <t>DATES LIVRAISON OK</t>
  </si>
  <si>
    <t>dates liv dom tom 2019</t>
  </si>
  <si>
    <t>Livraison plateforme</t>
  </si>
  <si>
    <t>AGENCE</t>
  </si>
  <si>
    <t>PHOTOGRAPHE</t>
  </si>
  <si>
    <t>QTE</t>
  </si>
  <si>
    <t>vendredi</t>
  </si>
  <si>
    <t>CA</t>
  </si>
  <si>
    <t>Studio Lucette</t>
  </si>
  <si>
    <t>IPS</t>
  </si>
  <si>
    <t>PATRICK</t>
  </si>
  <si>
    <t>jeudi</t>
  </si>
  <si>
    <t>finale</t>
  </si>
  <si>
    <t>bat2</t>
  </si>
  <si>
    <t>DU 13/04/20
AU 26/04/20</t>
  </si>
  <si>
    <t>DU 04/05/20 
AU 17/05/20</t>
  </si>
  <si>
    <t>DU 18/05/20
AU 31/05/20</t>
  </si>
  <si>
    <t>a définir ( attention 1er et 8 mai )</t>
  </si>
  <si>
    <t>décaler dates d'au moins 1 semaine (date avancée de 3 semaines vs 2019 !)</t>
  </si>
  <si>
    <r>
      <t xml:space="preserve">07/05/2020
</t>
    </r>
    <r>
      <rPr>
        <sz val="16"/>
        <color rgb="FFFF0000"/>
        <rFont val="Calibri"/>
        <family val="2"/>
        <scheme val="minor"/>
      </rPr>
      <t>(Impératif avant 12h car férié du 08/05)</t>
    </r>
  </si>
  <si>
    <t>DU 01/06/20 
AU 14/06/20</t>
  </si>
  <si>
    <t>PEUT ETRE AVANCEE ! Livrable à partir du 20 mai</t>
  </si>
  <si>
    <t>mercredi</t>
  </si>
  <si>
    <t>DU 15/06/20
AU 28/06/20</t>
  </si>
  <si>
    <t>décaler dates d'au moins une semaine (date avancée de 3 smeaines vs 2019!)</t>
  </si>
  <si>
    <t>DU 06/07/20 
AU 19/07/20</t>
  </si>
  <si>
    <t>DU 20/07/20 
AU 02/08/20</t>
  </si>
  <si>
    <r>
      <t xml:space="preserve">10/07/2020
</t>
    </r>
    <r>
      <rPr>
        <sz val="16"/>
        <color rgb="FFFF0000"/>
        <rFont val="Calibri"/>
        <family val="2"/>
        <scheme val="minor"/>
      </rPr>
      <t>(impératif avant 12h car férié du 14/07)</t>
    </r>
  </si>
  <si>
    <t>DU 17/08/20
AU 30/08/20</t>
  </si>
  <si>
    <t>décaler date d'une semaine ( date avancée d'une semaine vs 2019)</t>
  </si>
  <si>
    <t>DU 31/08/20
AU 13/09/20</t>
  </si>
  <si>
    <t>DU 21/09/20
AU 04/10/20</t>
  </si>
  <si>
    <t>DU 28/09/20
AU 11/10/20</t>
  </si>
  <si>
    <t>DU 12/10/20
AU 25/10/20</t>
  </si>
  <si>
    <t>DU 19/10/20
AU 01/11/20</t>
  </si>
  <si>
    <t>663BIS</t>
  </si>
  <si>
    <t>DU 02/11/20 
AU 15/11/20</t>
  </si>
  <si>
    <t>décaler date d'une semaine ( date avancée de 2 semaines vs 2019)</t>
  </si>
  <si>
    <t>DU 30/11/20
AU 13/12/20</t>
  </si>
  <si>
    <t>DU 14/12/20
AU 27/12/20</t>
  </si>
  <si>
    <t>bat 1</t>
  </si>
  <si>
    <t>décaler date d'une semaine ( date avancée d'1 semaine vs 2019)</t>
  </si>
  <si>
    <t>DU 04/01/21
AU 17/01/21</t>
  </si>
  <si>
    <t>DU 18/01/21
AU 31/01/21</t>
  </si>
  <si>
    <t>DU 01/02/21
AU 07/02/21</t>
  </si>
  <si>
    <t>DU 15/02/21
AU 28/02/21</t>
  </si>
  <si>
    <t>(Perrine)</t>
  </si>
  <si>
    <t>DU 01/03/21
AU 14/03/21</t>
  </si>
  <si>
    <t>Du 15/03/21
AU 28/03/21</t>
  </si>
  <si>
    <t>BAT 1                                          Dernier jour pour modifications repiquage (Drissia)</t>
  </si>
  <si>
    <t>Remise FICHIER IMPRIMEUR
+ remise à tradonlinepour traduire en allemand</t>
  </si>
  <si>
    <t>NEW BRIEF</t>
  </si>
  <si>
    <t>Date limite sélection sur site</t>
  </si>
  <si>
    <t>DATE REMISE DES ECHANTS
+ TEXTES DEF AGENCE</t>
  </si>
  <si>
    <t>DERNIER JOUR VALIDATION</t>
  </si>
  <si>
    <t>validation couverture</t>
  </si>
  <si>
    <t>livraison fichiers couverture
 à IPS / livraison 4 pages ZOE</t>
  </si>
  <si>
    <t>DATE DE RECEPTION DES ECHANTS</t>
  </si>
  <si>
    <t>DU 23/11/20
AU 29/11/20</t>
  </si>
  <si>
    <t>BF2020</t>
  </si>
  <si>
    <t xml:space="preserve">vendredi </t>
  </si>
  <si>
    <t>07/05/2020
(Impératif avant 12h car férié du 08/05)</t>
  </si>
  <si>
    <t>652-ZOE</t>
  </si>
  <si>
    <t>650-ZOE</t>
  </si>
  <si>
    <t>DU 16/11/20
AU 28/11/20</t>
  </si>
  <si>
    <t>DU 08/02/20
AU 20/02/20</t>
  </si>
  <si>
    <t>DU 12/10/20 
AU 25/10/20</t>
  </si>
  <si>
    <t>662-BIS</t>
  </si>
  <si>
    <t>BF2020-30</t>
  </si>
  <si>
    <t>665-BIS</t>
  </si>
  <si>
    <t>DU 16/11/20
AU 29/11/20</t>
  </si>
  <si>
    <t xml:space="preserve">Dates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</si>
</sst>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[$-F800]dddd\,\ mmmm\ dd\,\ yyyy"/>
    <numFmt numFmtId="165" formatCode="[$-40C]d\-mmm;@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i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i/>
      <sz val="16"/>
      <color theme="1"/>
      <name val="Calibri"/>
      <family val="2"/>
      <scheme val="minor"/>
    </font>
    <font>
      <i/>
      <sz val="16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D32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8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rgb="FFFF0000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rgb="FFFF0000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3" fontId="13" fillId="0" borderId="0" applyFont="0" applyFill="0" applyBorder="0" applyAlignment="0" applyProtection="0"/>
  </cellStyleXfs>
  <cellXfs count="100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164" fontId="2" fillId="2" borderId="3" xfId="1" applyNumberFormat="1" applyFont="1" applyFill="1" applyBorder="1" applyAlignment="1">
      <alignment horizontal="center" vertical="center" wrapText="1"/>
    </xf>
    <xf numFmtId="0" fontId="4" fillId="3" borderId="5" xfId="1" applyFont="1" applyFill="1" applyBorder="1" applyAlignment="1">
      <alignment horizontal="center" vertical="center" wrapText="1"/>
    </xf>
    <xf numFmtId="0" fontId="5" fillId="3" borderId="5" xfId="1" applyFont="1" applyFill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 wrapText="1"/>
    </xf>
    <xf numFmtId="0" fontId="2" fillId="2" borderId="7" xfId="1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14" fontId="7" fillId="4" borderId="8" xfId="0" applyNumberFormat="1" applyFont="1" applyFill="1" applyBorder="1" applyAlignment="1">
      <alignment horizontal="center" vertical="center" wrapText="1"/>
    </xf>
    <xf numFmtId="164" fontId="8" fillId="4" borderId="8" xfId="0" applyNumberFormat="1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14" fontId="8" fillId="4" borderId="8" xfId="0" applyNumberFormat="1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7" fillId="5" borderId="8" xfId="0" applyFont="1" applyFill="1" applyBorder="1" applyAlignment="1">
      <alignment horizontal="center" vertical="center" wrapText="1"/>
    </xf>
    <xf numFmtId="14" fontId="7" fillId="5" borderId="8" xfId="0" applyNumberFormat="1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165" fontId="8" fillId="4" borderId="8" xfId="0" applyNumberFormat="1" applyFont="1" applyFill="1" applyBorder="1" applyAlignment="1">
      <alignment horizontal="center" vertical="center" wrapText="1"/>
    </xf>
    <xf numFmtId="165" fontId="10" fillId="4" borderId="8" xfId="0" applyNumberFormat="1" applyFont="1" applyFill="1" applyBorder="1" applyAlignment="1">
      <alignment horizontal="center" vertical="center" wrapText="1"/>
    </xf>
    <xf numFmtId="165" fontId="8" fillId="3" borderId="8" xfId="0" applyNumberFormat="1" applyFont="1" applyFill="1" applyBorder="1" applyAlignment="1">
      <alignment horizontal="center" vertical="center" wrapText="1"/>
    </xf>
    <xf numFmtId="165" fontId="10" fillId="3" borderId="8" xfId="0" applyNumberFormat="1" applyFont="1" applyFill="1" applyBorder="1" applyAlignment="1">
      <alignment horizontal="center" vertical="center" wrapText="1"/>
    </xf>
    <xf numFmtId="0" fontId="8" fillId="6" borderId="8" xfId="0" applyFont="1" applyFill="1" applyBorder="1" applyAlignment="1">
      <alignment horizontal="center" vertical="center" wrapText="1"/>
    </xf>
    <xf numFmtId="165" fontId="8" fillId="7" borderId="8" xfId="0" applyNumberFormat="1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165" fontId="8" fillId="3" borderId="9" xfId="0" applyNumberFormat="1" applyFont="1" applyFill="1" applyBorder="1" applyAlignment="1">
      <alignment horizontal="center" vertical="center" wrapText="1"/>
    </xf>
    <xf numFmtId="165" fontId="8" fillId="7" borderId="9" xfId="0" applyNumberFormat="1" applyFont="1" applyFill="1" applyBorder="1" applyAlignment="1">
      <alignment horizontal="center" vertical="center" wrapText="1"/>
    </xf>
    <xf numFmtId="165" fontId="10" fillId="3" borderId="9" xfId="0" applyNumberFormat="1" applyFont="1" applyFill="1" applyBorder="1" applyAlignment="1">
      <alignment horizontal="center" vertical="center" wrapText="1"/>
    </xf>
    <xf numFmtId="14" fontId="8" fillId="0" borderId="9" xfId="0" applyNumberFormat="1" applyFont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165" fontId="8" fillId="8" borderId="8" xfId="0" applyNumberFormat="1" applyFont="1" applyFill="1" applyBorder="1" applyAlignment="1">
      <alignment horizontal="center" vertical="center" wrapText="1"/>
    </xf>
    <xf numFmtId="165" fontId="11" fillId="3" borderId="8" xfId="0" applyNumberFormat="1" applyFont="1" applyFill="1" applyBorder="1" applyAlignment="1">
      <alignment horizontal="center" vertical="center" wrapText="1"/>
    </xf>
    <xf numFmtId="165" fontId="9" fillId="3" borderId="8" xfId="0" applyNumberFormat="1" applyFont="1" applyFill="1" applyBorder="1" applyAlignment="1">
      <alignment horizontal="center" vertical="center" wrapText="1"/>
    </xf>
    <xf numFmtId="14" fontId="8" fillId="0" borderId="8" xfId="0" applyNumberFormat="1" applyFont="1" applyBorder="1" applyAlignment="1">
      <alignment horizontal="center" vertical="center" wrapText="1"/>
    </xf>
    <xf numFmtId="165" fontId="7" fillId="8" borderId="8" xfId="0" applyNumberFormat="1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horizontal="center" vertical="center" wrapText="1"/>
    </xf>
    <xf numFmtId="14" fontId="7" fillId="4" borderId="11" xfId="0" applyNumberFormat="1" applyFont="1" applyFill="1" applyBorder="1" applyAlignment="1">
      <alignment horizontal="center" vertical="center" wrapText="1"/>
    </xf>
    <xf numFmtId="164" fontId="8" fillId="4" borderId="11" xfId="0" applyNumberFormat="1" applyFont="1" applyFill="1" applyBorder="1" applyAlignment="1">
      <alignment horizontal="center" vertical="center" wrapText="1"/>
    </xf>
    <xf numFmtId="0" fontId="8" fillId="4" borderId="11" xfId="0" applyFont="1" applyFill="1" applyBorder="1" applyAlignment="1">
      <alignment horizontal="center" vertical="center" wrapText="1"/>
    </xf>
    <xf numFmtId="165" fontId="8" fillId="3" borderId="11" xfId="0" applyNumberFormat="1" applyFont="1" applyFill="1" applyBorder="1" applyAlignment="1">
      <alignment horizontal="center" vertical="center" wrapText="1"/>
    </xf>
    <xf numFmtId="165" fontId="8" fillId="7" borderId="11" xfId="0" applyNumberFormat="1" applyFont="1" applyFill="1" applyBorder="1" applyAlignment="1">
      <alignment horizontal="center" vertical="center" wrapText="1"/>
    </xf>
    <xf numFmtId="165" fontId="10" fillId="3" borderId="11" xfId="0" applyNumberFormat="1" applyFont="1" applyFill="1" applyBorder="1" applyAlignment="1">
      <alignment horizontal="center" vertical="center" wrapText="1"/>
    </xf>
    <xf numFmtId="14" fontId="8" fillId="4" borderId="11" xfId="0" applyNumberFormat="1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 wrapText="1"/>
    </xf>
    <xf numFmtId="165" fontId="8" fillId="0" borderId="8" xfId="0" applyNumberFormat="1" applyFont="1" applyBorder="1" applyAlignment="1">
      <alignment horizontal="center" vertical="center" wrapText="1"/>
    </xf>
    <xf numFmtId="165" fontId="10" fillId="0" borderId="8" xfId="0" applyNumberFormat="1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14" fontId="7" fillId="4" borderId="1" xfId="0" applyNumberFormat="1" applyFont="1" applyFill="1" applyBorder="1" applyAlignment="1">
      <alignment horizontal="center" vertical="center" wrapText="1"/>
    </xf>
    <xf numFmtId="164" fontId="8" fillId="4" borderId="1" xfId="0" applyNumberFormat="1" applyFont="1" applyFill="1" applyBorder="1" applyAlignment="1">
      <alignment horizontal="center" vertical="center" wrapText="1"/>
    </xf>
    <xf numFmtId="165" fontId="8" fillId="4" borderId="1" xfId="0" applyNumberFormat="1" applyFont="1" applyFill="1" applyBorder="1" applyAlignment="1">
      <alignment horizontal="center" vertical="center" wrapText="1"/>
    </xf>
    <xf numFmtId="165" fontId="10" fillId="4" borderId="1" xfId="0" applyNumberFormat="1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14" fontId="8" fillId="4" borderId="1" xfId="0" applyNumberFormat="1" applyFont="1" applyFill="1" applyBorder="1" applyAlignment="1">
      <alignment horizontal="center" vertical="center" wrapText="1"/>
    </xf>
    <xf numFmtId="165" fontId="8" fillId="4" borderId="11" xfId="0" applyNumberFormat="1" applyFont="1" applyFill="1" applyBorder="1" applyAlignment="1">
      <alignment horizontal="center" vertical="center" wrapText="1"/>
    </xf>
    <xf numFmtId="165" fontId="10" fillId="4" borderId="11" xfId="0" applyNumberFormat="1" applyFont="1" applyFill="1" applyBorder="1" applyAlignment="1">
      <alignment horizontal="center" vertical="center" wrapText="1"/>
    </xf>
    <xf numFmtId="0" fontId="8" fillId="5" borderId="11" xfId="0" applyFont="1" applyFill="1" applyBorder="1" applyAlignment="1">
      <alignment horizontal="center" vertical="center" wrapText="1"/>
    </xf>
    <xf numFmtId="14" fontId="0" fillId="0" borderId="0" xfId="0" applyNumberFormat="1"/>
    <xf numFmtId="0" fontId="12" fillId="2" borderId="8" xfId="1" applyFont="1" applyFill="1" applyBorder="1" applyAlignment="1">
      <alignment horizontal="center" vertical="center" wrapText="1"/>
    </xf>
    <xf numFmtId="0" fontId="6" fillId="9" borderId="8" xfId="0" applyFont="1" applyFill="1" applyBorder="1" applyAlignment="1">
      <alignment horizontal="center" vertical="center" wrapText="1"/>
    </xf>
    <xf numFmtId="0" fontId="4" fillId="9" borderId="8" xfId="0" applyFont="1" applyFill="1" applyBorder="1" applyAlignment="1">
      <alignment horizontal="center" vertical="center" wrapText="1"/>
    </xf>
    <xf numFmtId="0" fontId="7" fillId="9" borderId="8" xfId="0" applyFont="1" applyFill="1" applyBorder="1" applyAlignment="1">
      <alignment horizontal="center" vertical="center" wrapText="1"/>
    </xf>
    <xf numFmtId="14" fontId="7" fillId="9" borderId="8" xfId="0" applyNumberFormat="1" applyFont="1" applyFill="1" applyBorder="1" applyAlignment="1">
      <alignment horizontal="center" vertical="center" wrapText="1"/>
    </xf>
    <xf numFmtId="164" fontId="8" fillId="9" borderId="8" xfId="0" applyNumberFormat="1" applyFont="1" applyFill="1" applyBorder="1" applyAlignment="1">
      <alignment horizontal="center" vertical="center" wrapText="1"/>
    </xf>
    <xf numFmtId="165" fontId="8" fillId="9" borderId="8" xfId="0" applyNumberFormat="1" applyFont="1" applyFill="1" applyBorder="1" applyAlignment="1">
      <alignment horizontal="center" vertical="center" wrapText="1"/>
    </xf>
    <xf numFmtId="165" fontId="10" fillId="9" borderId="8" xfId="0" applyNumberFormat="1" applyFont="1" applyFill="1" applyBorder="1" applyAlignment="1">
      <alignment horizontal="center" vertical="center" wrapText="1"/>
    </xf>
    <xf numFmtId="165" fontId="9" fillId="9" borderId="8" xfId="0" applyNumberFormat="1" applyFont="1" applyFill="1" applyBorder="1" applyAlignment="1">
      <alignment horizontal="center" vertical="center" wrapText="1"/>
    </xf>
    <xf numFmtId="0" fontId="8" fillId="9" borderId="8" xfId="0" applyFont="1" applyFill="1" applyBorder="1" applyAlignment="1">
      <alignment horizontal="center" vertical="center" wrapText="1"/>
    </xf>
    <xf numFmtId="14" fontId="8" fillId="9" borderId="8" xfId="0" applyNumberFormat="1" applyFont="1" applyFill="1" applyBorder="1" applyAlignment="1">
      <alignment horizontal="center" vertical="center" wrapText="1"/>
    </xf>
    <xf numFmtId="0" fontId="0" fillId="9" borderId="0" xfId="0" applyFill="1"/>
    <xf numFmtId="165" fontId="11" fillId="9" borderId="8" xfId="0" applyNumberFormat="1" applyFont="1" applyFill="1" applyBorder="1" applyAlignment="1">
      <alignment horizontal="center" vertical="center" wrapText="1"/>
    </xf>
    <xf numFmtId="165" fontId="8" fillId="9" borderId="9" xfId="0" applyNumberFormat="1" applyFont="1" applyFill="1" applyBorder="1" applyAlignment="1">
      <alignment horizontal="center" vertical="center" wrapText="1"/>
    </xf>
    <xf numFmtId="165" fontId="10" fillId="9" borderId="9" xfId="0" applyNumberFormat="1" applyFont="1" applyFill="1" applyBorder="1" applyAlignment="1">
      <alignment horizontal="center" vertical="center" wrapText="1"/>
    </xf>
    <xf numFmtId="0" fontId="8" fillId="9" borderId="9" xfId="0" applyFont="1" applyFill="1" applyBorder="1" applyAlignment="1">
      <alignment horizontal="center" vertical="center" wrapText="1"/>
    </xf>
    <xf numFmtId="14" fontId="8" fillId="9" borderId="9" xfId="0" applyNumberFormat="1" applyFont="1" applyFill="1" applyBorder="1" applyAlignment="1">
      <alignment horizontal="center" vertical="center" wrapText="1"/>
    </xf>
    <xf numFmtId="165" fontId="8" fillId="4" borderId="12" xfId="0" applyNumberFormat="1" applyFont="1" applyFill="1" applyBorder="1" applyAlignment="1">
      <alignment horizontal="center" vertical="center" wrapText="1"/>
    </xf>
    <xf numFmtId="164" fontId="6" fillId="9" borderId="8" xfId="0" applyNumberFormat="1" applyFont="1" applyFill="1" applyBorder="1" applyAlignment="1">
      <alignment horizontal="center" vertical="center" wrapText="1"/>
    </xf>
    <xf numFmtId="164" fontId="8" fillId="3" borderId="8" xfId="0" applyNumberFormat="1" applyFont="1" applyFill="1" applyBorder="1" applyAlignment="1">
      <alignment horizontal="center" vertical="center" wrapText="1"/>
    </xf>
    <xf numFmtId="43" fontId="8" fillId="9" borderId="8" xfId="2" applyFont="1" applyFill="1" applyBorder="1" applyAlignment="1">
      <alignment horizontal="center" vertical="center" wrapText="1"/>
    </xf>
    <xf numFmtId="0" fontId="6" fillId="10" borderId="8" xfId="0" applyFont="1" applyFill="1" applyBorder="1" applyAlignment="1">
      <alignment horizontal="center" vertical="center" wrapText="1"/>
    </xf>
    <xf numFmtId="0" fontId="4" fillId="10" borderId="8" xfId="0" applyFont="1" applyFill="1" applyBorder="1" applyAlignment="1">
      <alignment horizontal="center" vertical="center" wrapText="1"/>
    </xf>
    <xf numFmtId="0" fontId="7" fillId="10" borderId="8" xfId="0" applyFont="1" applyFill="1" applyBorder="1" applyAlignment="1">
      <alignment horizontal="center" vertical="center" wrapText="1"/>
    </xf>
    <xf numFmtId="14" fontId="7" fillId="10" borderId="8" xfId="0" applyNumberFormat="1" applyFont="1" applyFill="1" applyBorder="1" applyAlignment="1">
      <alignment horizontal="center" vertical="center" wrapText="1"/>
    </xf>
    <xf numFmtId="164" fontId="8" fillId="10" borderId="8" xfId="0" applyNumberFormat="1" applyFont="1" applyFill="1" applyBorder="1" applyAlignment="1">
      <alignment horizontal="center" vertical="center" wrapText="1"/>
    </xf>
    <xf numFmtId="165" fontId="8" fillId="10" borderId="8" xfId="0" applyNumberFormat="1" applyFont="1" applyFill="1" applyBorder="1" applyAlignment="1">
      <alignment horizontal="center" vertical="center" wrapText="1"/>
    </xf>
    <xf numFmtId="165" fontId="10" fillId="10" borderId="8" xfId="0" applyNumberFormat="1" applyFont="1" applyFill="1" applyBorder="1" applyAlignment="1">
      <alignment horizontal="center" vertical="center" wrapText="1"/>
    </xf>
    <xf numFmtId="0" fontId="8" fillId="10" borderId="8" xfId="0" applyFont="1" applyFill="1" applyBorder="1" applyAlignment="1">
      <alignment horizontal="center" vertical="center" wrapText="1"/>
    </xf>
    <xf numFmtId="14" fontId="8" fillId="10" borderId="8" xfId="0" applyNumberFormat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 wrapText="1"/>
    </xf>
    <xf numFmtId="0" fontId="2" fillId="2" borderId="4" xfId="1" applyFont="1" applyFill="1" applyBorder="1" applyAlignment="1">
      <alignment horizontal="center" vertical="center" wrapText="1"/>
    </xf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6"/>
  <sheetViews>
    <sheetView tabSelected="1" zoomScale="50" zoomScaleNormal="50" workbookViewId="0">
      <selection activeCell="E5" sqref="E5"/>
    </sheetView>
  </sheetViews>
  <sheetFormatPr baseColWidth="10" defaultRowHeight="15" x14ac:dyDescent="0.25"/>
  <cols>
    <col min="1" max="1" width="20.140625" bestFit="1" customWidth="1"/>
    <col min="2" max="2" width="9.5703125" bestFit="1" customWidth="1"/>
    <col min="3" max="3" width="19.28515625" bestFit="1" customWidth="1"/>
    <col min="4" max="4" width="17.85546875" bestFit="1" customWidth="1"/>
    <col min="5" max="5" width="17.85546875" customWidth="1"/>
    <col min="6" max="23" width="41.85546875" customWidth="1"/>
    <col min="24" max="24" width="21" hidden="1" customWidth="1"/>
    <col min="25" max="25" width="13" hidden="1" customWidth="1"/>
    <col min="26" max="26" width="21.85546875" hidden="1" customWidth="1"/>
    <col min="27" max="29" width="20.7109375" hidden="1" customWidth="1"/>
    <col min="30" max="30" width="22.7109375" hidden="1" customWidth="1"/>
    <col min="31" max="31" width="14.140625" bestFit="1" customWidth="1"/>
    <col min="32" max="32" width="40.7109375" bestFit="1" customWidth="1"/>
    <col min="33" max="33" width="12.42578125" bestFit="1" customWidth="1"/>
    <col min="34" max="34" width="22.140625" bestFit="1" customWidth="1"/>
    <col min="35" max="35" width="15.5703125" bestFit="1" customWidth="1"/>
  </cols>
  <sheetData>
    <row r="1" spans="1:37" ht="105.75" thickBot="1" x14ac:dyDescent="0.3">
      <c r="A1" s="1" t="s">
        <v>0</v>
      </c>
      <c r="B1" s="1" t="s">
        <v>1</v>
      </c>
      <c r="C1" s="1" t="s">
        <v>88</v>
      </c>
      <c r="D1" s="2" t="s">
        <v>2</v>
      </c>
      <c r="E1" s="2" t="s">
        <v>3</v>
      </c>
      <c r="F1" s="3" t="s">
        <v>4</v>
      </c>
      <c r="G1" s="3" t="s">
        <v>69</v>
      </c>
      <c r="H1" s="3" t="s">
        <v>74</v>
      </c>
      <c r="I1" s="3" t="s">
        <v>68</v>
      </c>
      <c r="J1" s="3" t="s">
        <v>70</v>
      </c>
      <c r="K1" s="3" t="s">
        <v>5</v>
      </c>
      <c r="L1" s="3" t="s">
        <v>6</v>
      </c>
      <c r="M1" s="3" t="s">
        <v>7</v>
      </c>
      <c r="N1" s="3" t="s">
        <v>66</v>
      </c>
      <c r="O1" s="3" t="s">
        <v>8</v>
      </c>
      <c r="P1" s="3" t="s">
        <v>72</v>
      </c>
      <c r="Q1" s="3" t="s">
        <v>73</v>
      </c>
      <c r="R1" s="3" t="s">
        <v>9</v>
      </c>
      <c r="S1" s="3" t="s">
        <v>10</v>
      </c>
      <c r="T1" s="3" t="s">
        <v>11</v>
      </c>
      <c r="U1" s="3" t="s">
        <v>71</v>
      </c>
      <c r="V1" s="3" t="s">
        <v>12</v>
      </c>
      <c r="W1" s="68" t="s">
        <v>67</v>
      </c>
      <c r="X1" s="4" t="s">
        <v>13</v>
      </c>
      <c r="Y1" s="4" t="s">
        <v>14</v>
      </c>
      <c r="Z1" s="4" t="s">
        <v>15</v>
      </c>
      <c r="AA1" s="4" t="s">
        <v>16</v>
      </c>
      <c r="AB1" s="4" t="s">
        <v>17</v>
      </c>
      <c r="AC1" s="5" t="s">
        <v>18</v>
      </c>
      <c r="AD1" s="4"/>
      <c r="AE1" s="98" t="s">
        <v>19</v>
      </c>
      <c r="AF1" s="99"/>
      <c r="AG1" s="6" t="s">
        <v>20</v>
      </c>
      <c r="AH1" s="6" t="s">
        <v>21</v>
      </c>
      <c r="AI1" s="7" t="s">
        <v>22</v>
      </c>
    </row>
    <row r="2" spans="1:37" ht="42" x14ac:dyDescent="0.25">
      <c r="A2" s="15">
        <v>650</v>
      </c>
      <c r="B2" s="16" t="s">
        <v>1</v>
      </c>
      <c r="C2" s="17" t="s">
        <v>31</v>
      </c>
      <c r="D2" s="18">
        <v>43934</v>
      </c>
      <c r="E2" s="18">
        <v>43947</v>
      </c>
      <c r="F2" s="35">
        <v>43815</v>
      </c>
      <c r="G2" s="35">
        <v>43815</v>
      </c>
      <c r="H2" s="35">
        <v>43833</v>
      </c>
      <c r="I2" s="35">
        <v>43852</v>
      </c>
      <c r="J2" s="35">
        <v>43865</v>
      </c>
      <c r="K2" s="35">
        <v>43871</v>
      </c>
      <c r="L2" s="35">
        <v>43875</v>
      </c>
      <c r="M2" s="35">
        <v>43878</v>
      </c>
      <c r="N2" s="35">
        <v>43886</v>
      </c>
      <c r="O2" s="35">
        <v>43888</v>
      </c>
      <c r="P2" s="35">
        <v>43896</v>
      </c>
      <c r="Q2" s="35">
        <v>43899</v>
      </c>
      <c r="R2" s="35">
        <v>43900</v>
      </c>
      <c r="S2" s="35"/>
      <c r="T2" s="35"/>
      <c r="U2" s="35">
        <v>43908</v>
      </c>
      <c r="V2" s="35">
        <v>43909</v>
      </c>
      <c r="W2" s="35">
        <v>43910</v>
      </c>
      <c r="X2" s="28">
        <v>43537</v>
      </c>
      <c r="Y2" s="29" t="s">
        <v>30</v>
      </c>
      <c r="Z2" s="29">
        <v>43542</v>
      </c>
      <c r="AA2" s="28">
        <v>43551</v>
      </c>
      <c r="AB2" s="28">
        <v>43551</v>
      </c>
      <c r="AC2" s="30">
        <v>43564</v>
      </c>
      <c r="AD2" s="28"/>
      <c r="AE2" s="27" t="s">
        <v>23</v>
      </c>
      <c r="AF2" s="31">
        <v>43924</v>
      </c>
      <c r="AG2" s="32" t="s">
        <v>26</v>
      </c>
      <c r="AH2" s="33" t="s">
        <v>27</v>
      </c>
      <c r="AI2" s="34"/>
    </row>
    <row r="3" spans="1:37" s="79" customFormat="1" ht="42" x14ac:dyDescent="0.25">
      <c r="A3" s="69" t="s">
        <v>80</v>
      </c>
      <c r="B3" s="70"/>
      <c r="C3" s="71" t="s">
        <v>31</v>
      </c>
      <c r="D3" s="72">
        <v>43934</v>
      </c>
      <c r="E3" s="72">
        <v>43947</v>
      </c>
      <c r="F3" s="73">
        <v>43815</v>
      </c>
      <c r="G3" s="73">
        <v>43815</v>
      </c>
      <c r="H3" s="73">
        <v>43833</v>
      </c>
      <c r="I3" s="73">
        <v>43852</v>
      </c>
      <c r="J3" s="73">
        <v>43865</v>
      </c>
      <c r="K3" s="73">
        <v>43871</v>
      </c>
      <c r="L3" s="73">
        <v>43875</v>
      </c>
      <c r="M3" s="73">
        <v>43878</v>
      </c>
      <c r="N3" s="73">
        <v>43886</v>
      </c>
      <c r="O3" s="73">
        <v>43888</v>
      </c>
      <c r="P3" s="73">
        <v>43896</v>
      </c>
      <c r="Q3" s="73">
        <v>43899</v>
      </c>
      <c r="R3" s="73">
        <v>43900</v>
      </c>
      <c r="S3" s="73"/>
      <c r="T3" s="73"/>
      <c r="U3" s="73">
        <v>43908</v>
      </c>
      <c r="V3" s="73">
        <v>43909</v>
      </c>
      <c r="W3" s="73">
        <v>43910</v>
      </c>
      <c r="X3" s="81">
        <v>43537</v>
      </c>
      <c r="Y3" s="81" t="s">
        <v>30</v>
      </c>
      <c r="Z3" s="81">
        <v>43542</v>
      </c>
      <c r="AA3" s="81">
        <v>43551</v>
      </c>
      <c r="AB3" s="81">
        <v>43551</v>
      </c>
      <c r="AC3" s="82">
        <v>43564</v>
      </c>
      <c r="AD3" s="81"/>
      <c r="AE3" s="83" t="s">
        <v>23</v>
      </c>
      <c r="AF3" s="84">
        <v>43924</v>
      </c>
      <c r="AG3" s="83" t="s">
        <v>26</v>
      </c>
      <c r="AH3" s="83" t="s">
        <v>27</v>
      </c>
      <c r="AI3" s="83"/>
    </row>
    <row r="4" spans="1:37" ht="42" x14ac:dyDescent="0.25">
      <c r="A4" s="8">
        <v>651</v>
      </c>
      <c r="B4" s="9"/>
      <c r="C4" s="10" t="s">
        <v>32</v>
      </c>
      <c r="D4" s="11">
        <v>43955</v>
      </c>
      <c r="E4" s="11">
        <v>43968</v>
      </c>
      <c r="F4" s="12">
        <v>43822</v>
      </c>
      <c r="G4" s="12">
        <v>43822</v>
      </c>
      <c r="H4" s="12">
        <v>43840</v>
      </c>
      <c r="I4" s="12">
        <v>43859</v>
      </c>
      <c r="J4" s="12">
        <v>43872</v>
      </c>
      <c r="K4" s="12">
        <v>43878</v>
      </c>
      <c r="L4" s="12">
        <v>43889</v>
      </c>
      <c r="M4" s="12">
        <v>43888</v>
      </c>
      <c r="N4" s="12">
        <v>43896</v>
      </c>
      <c r="O4" s="12">
        <v>43903</v>
      </c>
      <c r="P4" s="12"/>
      <c r="Q4" s="12"/>
      <c r="R4" s="12">
        <v>43916</v>
      </c>
      <c r="S4" s="12"/>
      <c r="T4" s="12"/>
      <c r="U4" s="12">
        <v>43927</v>
      </c>
      <c r="V4" s="12">
        <v>43928</v>
      </c>
      <c r="W4" s="12">
        <v>43929</v>
      </c>
      <c r="X4" s="85"/>
      <c r="Y4" s="20"/>
      <c r="Z4" s="20"/>
      <c r="AA4" s="20"/>
      <c r="AB4" s="20"/>
      <c r="AC4" s="21"/>
      <c r="AD4" s="20"/>
      <c r="AE4" s="13" t="s">
        <v>23</v>
      </c>
      <c r="AF4" s="14">
        <v>43945</v>
      </c>
      <c r="AG4" s="13" t="s">
        <v>24</v>
      </c>
      <c r="AH4" s="13" t="s">
        <v>25</v>
      </c>
      <c r="AI4" s="13"/>
      <c r="AK4">
        <f>AF4-W4</f>
        <v>16</v>
      </c>
    </row>
    <row r="5" spans="1:37" ht="126" x14ac:dyDescent="0.25">
      <c r="A5" s="15">
        <v>652</v>
      </c>
      <c r="B5" s="16"/>
      <c r="C5" s="17" t="s">
        <v>33</v>
      </c>
      <c r="D5" s="18">
        <v>43969</v>
      </c>
      <c r="E5" s="18">
        <v>43982</v>
      </c>
      <c r="F5" s="35">
        <v>43843</v>
      </c>
      <c r="G5" s="35">
        <v>43843</v>
      </c>
      <c r="H5" s="35">
        <f>J5-30</f>
        <v>43866</v>
      </c>
      <c r="I5" s="35">
        <v>43880</v>
      </c>
      <c r="J5" s="35">
        <v>43896</v>
      </c>
      <c r="K5" s="35">
        <v>43899</v>
      </c>
      <c r="L5" s="35">
        <v>43903</v>
      </c>
      <c r="M5" s="35">
        <v>43908</v>
      </c>
      <c r="N5" s="35">
        <v>43917</v>
      </c>
      <c r="O5" s="35">
        <v>43921</v>
      </c>
      <c r="P5" s="35">
        <v>43930</v>
      </c>
      <c r="Q5" s="35">
        <v>43931</v>
      </c>
      <c r="R5" s="35">
        <v>43934</v>
      </c>
      <c r="S5" s="35"/>
      <c r="T5" s="35"/>
      <c r="U5" s="35">
        <v>43942</v>
      </c>
      <c r="V5" s="35">
        <v>43943</v>
      </c>
      <c r="W5" s="35">
        <v>43944</v>
      </c>
      <c r="X5" s="22">
        <v>43565</v>
      </c>
      <c r="Y5" s="25" t="s">
        <v>30</v>
      </c>
      <c r="Z5" s="25">
        <v>43577</v>
      </c>
      <c r="AA5" s="37">
        <v>43579</v>
      </c>
      <c r="AB5" s="37" t="s">
        <v>34</v>
      </c>
      <c r="AC5" s="38">
        <v>43599</v>
      </c>
      <c r="AD5" s="39" t="s">
        <v>35</v>
      </c>
      <c r="AE5" s="36" t="s">
        <v>28</v>
      </c>
      <c r="AF5" s="40" t="s">
        <v>36</v>
      </c>
      <c r="AG5" s="26" t="s">
        <v>26</v>
      </c>
      <c r="AH5" s="19" t="s">
        <v>27</v>
      </c>
      <c r="AI5" s="36"/>
    </row>
    <row r="6" spans="1:37" s="79" customFormat="1" ht="126" x14ac:dyDescent="0.25">
      <c r="A6" s="69" t="s">
        <v>79</v>
      </c>
      <c r="B6" s="70"/>
      <c r="C6" s="71" t="s">
        <v>33</v>
      </c>
      <c r="D6" s="72">
        <v>43969</v>
      </c>
      <c r="E6" s="72">
        <v>43982</v>
      </c>
      <c r="F6" s="73">
        <v>43843</v>
      </c>
      <c r="G6" s="73">
        <v>43843</v>
      </c>
      <c r="H6" s="73">
        <v>43866</v>
      </c>
      <c r="I6" s="73">
        <v>43880</v>
      </c>
      <c r="J6" s="73">
        <v>43896</v>
      </c>
      <c r="K6" s="73">
        <v>43899</v>
      </c>
      <c r="L6" s="73">
        <v>43903</v>
      </c>
      <c r="M6" s="73">
        <v>43908</v>
      </c>
      <c r="N6" s="73">
        <v>43917</v>
      </c>
      <c r="O6" s="73">
        <v>43921</v>
      </c>
      <c r="P6" s="73">
        <v>43930</v>
      </c>
      <c r="Q6" s="73">
        <v>43931</v>
      </c>
      <c r="R6" s="73">
        <v>43934</v>
      </c>
      <c r="S6" s="73"/>
      <c r="T6" s="73"/>
      <c r="U6" s="73">
        <v>43942</v>
      </c>
      <c r="V6" s="73">
        <v>43943</v>
      </c>
      <c r="W6" s="73">
        <v>43944</v>
      </c>
      <c r="X6" s="74">
        <v>43565</v>
      </c>
      <c r="Y6" s="74" t="s">
        <v>30</v>
      </c>
      <c r="Z6" s="74">
        <v>43577</v>
      </c>
      <c r="AA6" s="74">
        <v>43579</v>
      </c>
      <c r="AB6" s="74" t="s">
        <v>34</v>
      </c>
      <c r="AC6" s="80">
        <v>43599</v>
      </c>
      <c r="AD6" s="76" t="s">
        <v>35</v>
      </c>
      <c r="AE6" s="77" t="s">
        <v>28</v>
      </c>
      <c r="AF6" s="78" t="s">
        <v>78</v>
      </c>
      <c r="AG6" s="77" t="s">
        <v>26</v>
      </c>
      <c r="AH6" s="77" t="s">
        <v>27</v>
      </c>
      <c r="AI6" s="77"/>
    </row>
    <row r="7" spans="1:37" ht="84" x14ac:dyDescent="0.25">
      <c r="A7" s="8">
        <v>653</v>
      </c>
      <c r="B7" s="9"/>
      <c r="C7" s="10" t="s">
        <v>37</v>
      </c>
      <c r="D7" s="11">
        <v>43983</v>
      </c>
      <c r="E7" s="11">
        <v>43996</v>
      </c>
      <c r="F7" s="12">
        <v>43836</v>
      </c>
      <c r="G7" s="12">
        <v>43836</v>
      </c>
      <c r="H7" s="12">
        <f t="shared" ref="H7:H28" si="0">J7-30</f>
        <v>43859</v>
      </c>
      <c r="I7" s="12">
        <v>43873</v>
      </c>
      <c r="J7" s="12">
        <v>43889</v>
      </c>
      <c r="K7" s="12">
        <v>43892</v>
      </c>
      <c r="L7" s="12">
        <v>43903</v>
      </c>
      <c r="M7" s="12">
        <v>43909</v>
      </c>
      <c r="N7" s="12">
        <v>43922</v>
      </c>
      <c r="O7" s="12">
        <v>43924</v>
      </c>
      <c r="P7" s="12"/>
      <c r="Q7" s="12"/>
      <c r="R7" s="12">
        <v>43938</v>
      </c>
      <c r="S7" s="12"/>
      <c r="T7" s="12"/>
      <c r="U7" s="12">
        <v>43949</v>
      </c>
      <c r="V7" s="12">
        <v>43950</v>
      </c>
      <c r="W7" s="12">
        <v>43951</v>
      </c>
      <c r="X7" s="22">
        <v>43614</v>
      </c>
      <c r="Y7" s="22" t="s">
        <v>29</v>
      </c>
      <c r="Z7" s="22">
        <v>43614</v>
      </c>
      <c r="AA7" s="22">
        <v>43628</v>
      </c>
      <c r="AB7" s="22">
        <v>43628</v>
      </c>
      <c r="AC7" s="23">
        <v>43613</v>
      </c>
      <c r="AD7" s="22" t="s">
        <v>38</v>
      </c>
      <c r="AE7" s="13" t="s">
        <v>39</v>
      </c>
      <c r="AF7" s="14">
        <v>43971</v>
      </c>
      <c r="AG7" s="24" t="s">
        <v>24</v>
      </c>
      <c r="AH7" s="13" t="s">
        <v>25</v>
      </c>
      <c r="AI7" s="13"/>
      <c r="AK7">
        <f>AF7-W7</f>
        <v>20</v>
      </c>
    </row>
    <row r="8" spans="1:37" ht="126" x14ac:dyDescent="0.25">
      <c r="A8" s="15">
        <v>654</v>
      </c>
      <c r="B8" s="16" t="s">
        <v>1</v>
      </c>
      <c r="C8" s="17" t="s">
        <v>40</v>
      </c>
      <c r="D8" s="18">
        <v>43997</v>
      </c>
      <c r="E8" s="18">
        <v>44010</v>
      </c>
      <c r="F8" s="35">
        <v>43871</v>
      </c>
      <c r="G8" s="35">
        <v>43871</v>
      </c>
      <c r="H8" s="35">
        <f t="shared" si="0"/>
        <v>43894</v>
      </c>
      <c r="I8" s="35">
        <v>43907</v>
      </c>
      <c r="J8" s="35">
        <v>43924</v>
      </c>
      <c r="K8" s="35">
        <v>43927</v>
      </c>
      <c r="L8" s="35">
        <v>43931</v>
      </c>
      <c r="M8" s="35">
        <v>43931</v>
      </c>
      <c r="N8" s="35">
        <v>43943</v>
      </c>
      <c r="O8" s="35">
        <v>43945</v>
      </c>
      <c r="P8" s="35">
        <v>43957</v>
      </c>
      <c r="Q8" s="35">
        <v>43958</v>
      </c>
      <c r="R8" s="35">
        <v>43959</v>
      </c>
      <c r="S8" s="35"/>
      <c r="T8" s="35"/>
      <c r="U8" s="35">
        <v>43969</v>
      </c>
      <c r="V8" s="35">
        <v>43970</v>
      </c>
      <c r="W8" s="35">
        <v>43971</v>
      </c>
      <c r="X8" s="22">
        <v>43592</v>
      </c>
      <c r="Y8" s="25" t="s">
        <v>30</v>
      </c>
      <c r="Z8" s="25">
        <v>43603</v>
      </c>
      <c r="AA8" s="41">
        <v>43607</v>
      </c>
      <c r="AB8" s="41">
        <v>43614</v>
      </c>
      <c r="AC8" s="38">
        <v>43627</v>
      </c>
      <c r="AD8" s="39" t="s">
        <v>41</v>
      </c>
      <c r="AE8" s="36" t="s">
        <v>23</v>
      </c>
      <c r="AF8" s="40">
        <v>43987</v>
      </c>
      <c r="AG8" s="26" t="s">
        <v>26</v>
      </c>
      <c r="AH8" s="19" t="s">
        <v>27</v>
      </c>
      <c r="AI8" s="36"/>
      <c r="AK8">
        <f>AF8-W8</f>
        <v>16</v>
      </c>
    </row>
    <row r="9" spans="1:37" ht="42" x14ac:dyDescent="0.25">
      <c r="A9" s="42">
        <v>655</v>
      </c>
      <c r="B9" s="43"/>
      <c r="C9" s="44" t="s">
        <v>42</v>
      </c>
      <c r="D9" s="45">
        <v>44018</v>
      </c>
      <c r="E9" s="45">
        <v>44031</v>
      </c>
      <c r="F9" s="46">
        <v>43885</v>
      </c>
      <c r="G9" s="46">
        <v>43885</v>
      </c>
      <c r="H9" s="46">
        <f t="shared" si="0"/>
        <v>43908</v>
      </c>
      <c r="I9" s="46">
        <v>43922</v>
      </c>
      <c r="J9" s="46">
        <v>43938</v>
      </c>
      <c r="K9" s="46">
        <v>43941</v>
      </c>
      <c r="L9" s="46">
        <v>43951</v>
      </c>
      <c r="M9" s="46">
        <v>43949</v>
      </c>
      <c r="N9" s="46">
        <v>43965</v>
      </c>
      <c r="O9" s="46">
        <v>43969</v>
      </c>
      <c r="P9" s="46"/>
      <c r="Q9" s="46"/>
      <c r="R9" s="46">
        <v>43984</v>
      </c>
      <c r="S9" s="46"/>
      <c r="T9" s="46"/>
      <c r="U9" s="46">
        <v>43992</v>
      </c>
      <c r="V9" s="46">
        <v>43993</v>
      </c>
      <c r="W9" s="46">
        <v>43994</v>
      </c>
      <c r="X9" s="48">
        <v>43628</v>
      </c>
      <c r="Y9" s="48" t="s">
        <v>29</v>
      </c>
      <c r="Z9" s="49">
        <v>43633</v>
      </c>
      <c r="AA9" s="48">
        <v>43642</v>
      </c>
      <c r="AB9" s="48">
        <v>43642</v>
      </c>
      <c r="AC9" s="50">
        <v>43648</v>
      </c>
      <c r="AD9" s="48"/>
      <c r="AE9" s="47" t="s">
        <v>23</v>
      </c>
      <c r="AF9" s="51">
        <v>44008</v>
      </c>
      <c r="AG9" s="52" t="s">
        <v>24</v>
      </c>
      <c r="AH9" s="47" t="s">
        <v>25</v>
      </c>
      <c r="AI9" s="47"/>
      <c r="AK9">
        <f>AF9-W9</f>
        <v>14</v>
      </c>
    </row>
    <row r="10" spans="1:37" ht="63" x14ac:dyDescent="0.25">
      <c r="A10" s="15">
        <v>656</v>
      </c>
      <c r="B10" s="16"/>
      <c r="C10" s="17" t="s">
        <v>43</v>
      </c>
      <c r="D10" s="18">
        <v>44032</v>
      </c>
      <c r="E10" s="18">
        <v>44045</v>
      </c>
      <c r="F10" s="35">
        <v>43899</v>
      </c>
      <c r="G10" s="35">
        <v>43899</v>
      </c>
      <c r="H10" s="35">
        <f t="shared" si="0"/>
        <v>43928</v>
      </c>
      <c r="I10" s="35">
        <v>43936</v>
      </c>
      <c r="J10" s="35">
        <v>43958</v>
      </c>
      <c r="K10" s="35">
        <v>43962</v>
      </c>
      <c r="L10" s="35">
        <v>43973</v>
      </c>
      <c r="M10" s="35">
        <v>43971</v>
      </c>
      <c r="N10" s="35">
        <v>43984</v>
      </c>
      <c r="O10" s="35">
        <v>43986</v>
      </c>
      <c r="P10" s="35">
        <v>43994</v>
      </c>
      <c r="Q10" s="35">
        <v>43997</v>
      </c>
      <c r="R10" s="35">
        <v>43998</v>
      </c>
      <c r="S10" s="35"/>
      <c r="T10" s="35"/>
      <c r="U10" s="35">
        <v>44006</v>
      </c>
      <c r="V10" s="35">
        <v>44007</v>
      </c>
      <c r="W10" s="35">
        <v>44008</v>
      </c>
      <c r="X10" s="53"/>
      <c r="Y10" s="53"/>
      <c r="Z10" s="53"/>
      <c r="AA10" s="53"/>
      <c r="AB10" s="53"/>
      <c r="AC10" s="54"/>
      <c r="AD10" s="53"/>
      <c r="AE10" s="36" t="s">
        <v>23</v>
      </c>
      <c r="AF10" s="40" t="s">
        <v>44</v>
      </c>
      <c r="AG10" s="19" t="s">
        <v>26</v>
      </c>
      <c r="AH10" s="19" t="s">
        <v>27</v>
      </c>
      <c r="AI10" s="36"/>
    </row>
    <row r="11" spans="1:37" ht="105" x14ac:dyDescent="0.25">
      <c r="A11" s="8">
        <v>657</v>
      </c>
      <c r="B11" s="9"/>
      <c r="C11" s="10" t="s">
        <v>45</v>
      </c>
      <c r="D11" s="11">
        <v>44060</v>
      </c>
      <c r="E11" s="11">
        <v>44073</v>
      </c>
      <c r="F11" s="12">
        <v>43899</v>
      </c>
      <c r="G11" s="12">
        <v>43899</v>
      </c>
      <c r="H11" s="12">
        <f t="shared" si="0"/>
        <v>43935</v>
      </c>
      <c r="I11" s="12">
        <v>43943</v>
      </c>
      <c r="J11" s="12">
        <v>43965</v>
      </c>
      <c r="K11" s="12">
        <v>43966</v>
      </c>
      <c r="L11" s="12">
        <v>43987</v>
      </c>
      <c r="M11" s="12">
        <v>43986</v>
      </c>
      <c r="N11" s="12">
        <v>44000</v>
      </c>
      <c r="O11" s="12">
        <v>44005</v>
      </c>
      <c r="P11" s="12"/>
      <c r="Q11" s="12"/>
      <c r="R11" s="12">
        <v>44018</v>
      </c>
      <c r="S11" s="12"/>
      <c r="T11" s="12"/>
      <c r="U11" s="12">
        <v>44029</v>
      </c>
      <c r="V11" s="12">
        <v>44032</v>
      </c>
      <c r="W11" s="12">
        <v>44033</v>
      </c>
      <c r="X11" s="22">
        <v>43649</v>
      </c>
      <c r="Y11" s="25" t="s">
        <v>30</v>
      </c>
      <c r="Z11" s="25">
        <v>43662</v>
      </c>
      <c r="AA11" s="41">
        <v>43663</v>
      </c>
      <c r="AB11" s="41">
        <v>43670</v>
      </c>
      <c r="AC11" s="38">
        <v>43669</v>
      </c>
      <c r="AD11" s="39" t="s">
        <v>46</v>
      </c>
      <c r="AE11" s="13" t="s">
        <v>23</v>
      </c>
      <c r="AF11" s="14">
        <v>44050</v>
      </c>
      <c r="AG11" s="24" t="s">
        <v>24</v>
      </c>
      <c r="AH11" s="13" t="s">
        <v>25</v>
      </c>
      <c r="AI11" s="13"/>
      <c r="AK11">
        <f>AF11-W11</f>
        <v>17</v>
      </c>
    </row>
    <row r="12" spans="1:37" ht="42" x14ac:dyDescent="0.25">
      <c r="A12" s="8">
        <v>658</v>
      </c>
      <c r="B12" s="9"/>
      <c r="C12" s="10" t="s">
        <v>47</v>
      </c>
      <c r="D12" s="11">
        <v>44074</v>
      </c>
      <c r="E12" s="11">
        <v>44087</v>
      </c>
      <c r="F12" s="12">
        <v>43941</v>
      </c>
      <c r="G12" s="12">
        <v>43941</v>
      </c>
      <c r="H12" s="12">
        <f t="shared" si="0"/>
        <v>43964</v>
      </c>
      <c r="I12" s="12">
        <v>43978</v>
      </c>
      <c r="J12" s="12">
        <v>43994</v>
      </c>
      <c r="K12" s="12">
        <v>43997</v>
      </c>
      <c r="L12" s="12">
        <v>44008</v>
      </c>
      <c r="M12" s="12">
        <v>44007</v>
      </c>
      <c r="N12" s="12">
        <v>44020</v>
      </c>
      <c r="O12" s="12">
        <v>44025</v>
      </c>
      <c r="P12" s="12"/>
      <c r="Q12" s="12"/>
      <c r="R12" s="12">
        <v>44039</v>
      </c>
      <c r="S12" s="12"/>
      <c r="T12" s="12"/>
      <c r="U12" s="12">
        <v>44048</v>
      </c>
      <c r="V12" s="12">
        <v>44049</v>
      </c>
      <c r="W12" s="12">
        <v>44050</v>
      </c>
      <c r="X12" s="22">
        <v>43677</v>
      </c>
      <c r="Y12" s="25" t="s">
        <v>30</v>
      </c>
      <c r="Z12" s="25">
        <v>43682</v>
      </c>
      <c r="AA12" s="22">
        <v>43691</v>
      </c>
      <c r="AB12" s="22">
        <v>43691</v>
      </c>
      <c r="AC12" s="23">
        <v>43697</v>
      </c>
      <c r="AD12" s="22"/>
      <c r="AE12" s="13" t="s">
        <v>23</v>
      </c>
      <c r="AF12" s="14">
        <v>44064</v>
      </c>
      <c r="AG12" s="24" t="s">
        <v>24</v>
      </c>
      <c r="AH12" s="13" t="s">
        <v>25</v>
      </c>
      <c r="AI12" s="13"/>
    </row>
    <row r="13" spans="1:37" ht="42" x14ac:dyDescent="0.25">
      <c r="A13" s="15">
        <v>659</v>
      </c>
      <c r="B13" s="16"/>
      <c r="C13" s="17" t="s">
        <v>48</v>
      </c>
      <c r="D13" s="18">
        <v>44095</v>
      </c>
      <c r="E13" s="18">
        <v>44108</v>
      </c>
      <c r="F13" s="35">
        <v>43976</v>
      </c>
      <c r="G13" s="35">
        <v>43976</v>
      </c>
      <c r="H13" s="35">
        <f t="shared" si="0"/>
        <v>43999</v>
      </c>
      <c r="I13" s="35">
        <v>44008</v>
      </c>
      <c r="J13" s="35">
        <v>44029</v>
      </c>
      <c r="K13" s="35">
        <v>44032</v>
      </c>
      <c r="L13" s="35">
        <v>44036</v>
      </c>
      <c r="M13" s="35">
        <v>44036</v>
      </c>
      <c r="N13" s="35">
        <v>44047</v>
      </c>
      <c r="O13" s="35">
        <v>44049</v>
      </c>
      <c r="P13" s="35">
        <v>44057</v>
      </c>
      <c r="Q13" s="35">
        <v>44060</v>
      </c>
      <c r="R13" s="35">
        <v>44061</v>
      </c>
      <c r="S13" s="35"/>
      <c r="T13" s="35"/>
      <c r="U13" s="35">
        <v>44069</v>
      </c>
      <c r="V13" s="35">
        <v>44070</v>
      </c>
      <c r="W13" s="35">
        <v>44071</v>
      </c>
      <c r="X13" s="53"/>
      <c r="Y13" s="53"/>
      <c r="Z13" s="53"/>
      <c r="AA13" s="53"/>
      <c r="AB13" s="53"/>
      <c r="AC13" s="54"/>
      <c r="AD13" s="53"/>
      <c r="AE13" s="36" t="s">
        <v>23</v>
      </c>
      <c r="AF13" s="40">
        <v>44085</v>
      </c>
      <c r="AG13" s="19" t="s">
        <v>26</v>
      </c>
      <c r="AH13" s="19" t="s">
        <v>27</v>
      </c>
      <c r="AI13" s="36"/>
    </row>
    <row r="14" spans="1:37" ht="42" x14ac:dyDescent="0.25">
      <c r="A14" s="15">
        <v>660</v>
      </c>
      <c r="B14" s="16"/>
      <c r="C14" s="17" t="s">
        <v>49</v>
      </c>
      <c r="D14" s="18">
        <v>44102</v>
      </c>
      <c r="E14" s="18">
        <v>44115</v>
      </c>
      <c r="F14" s="35">
        <v>43980</v>
      </c>
      <c r="G14" s="35">
        <v>43983</v>
      </c>
      <c r="H14" s="35">
        <f t="shared" si="0"/>
        <v>44006</v>
      </c>
      <c r="I14" s="35">
        <v>44020</v>
      </c>
      <c r="J14" s="35">
        <v>44036</v>
      </c>
      <c r="K14" s="35">
        <v>44039</v>
      </c>
      <c r="L14" s="35">
        <v>44043</v>
      </c>
      <c r="M14" s="35">
        <v>44043</v>
      </c>
      <c r="N14" s="35">
        <v>44054</v>
      </c>
      <c r="O14" s="35">
        <v>44056</v>
      </c>
      <c r="P14" s="35">
        <v>44064</v>
      </c>
      <c r="Q14" s="35">
        <v>44067</v>
      </c>
      <c r="R14" s="35">
        <v>44068</v>
      </c>
      <c r="S14" s="35"/>
      <c r="T14" s="35"/>
      <c r="U14" s="35">
        <v>44076</v>
      </c>
      <c r="V14" s="35">
        <v>44077</v>
      </c>
      <c r="W14" s="35">
        <v>44078</v>
      </c>
      <c r="X14" s="53"/>
      <c r="Y14" s="53"/>
      <c r="Z14" s="53"/>
      <c r="AA14" s="53"/>
      <c r="AB14" s="53"/>
      <c r="AC14" s="54"/>
      <c r="AD14" s="53"/>
      <c r="AE14" s="36" t="s">
        <v>23</v>
      </c>
      <c r="AF14" s="40">
        <v>44092</v>
      </c>
      <c r="AG14" s="19" t="s">
        <v>26</v>
      </c>
      <c r="AH14" s="19" t="s">
        <v>27</v>
      </c>
      <c r="AI14" s="36"/>
    </row>
    <row r="15" spans="1:37" ht="42" x14ac:dyDescent="0.25">
      <c r="A15" s="8">
        <v>661</v>
      </c>
      <c r="B15" s="9"/>
      <c r="C15" s="10" t="s">
        <v>50</v>
      </c>
      <c r="D15" s="11">
        <v>44116</v>
      </c>
      <c r="E15" s="11">
        <v>44129</v>
      </c>
      <c r="F15" s="12">
        <v>43997</v>
      </c>
      <c r="G15" s="12">
        <v>43997</v>
      </c>
      <c r="H15" s="87">
        <f>K16-31</f>
        <v>43987</v>
      </c>
      <c r="I15" s="12">
        <v>44034</v>
      </c>
      <c r="J15" s="12">
        <v>44050</v>
      </c>
      <c r="K15" s="12">
        <v>44053</v>
      </c>
      <c r="L15" s="12">
        <v>44057</v>
      </c>
      <c r="M15" s="12">
        <v>44057</v>
      </c>
      <c r="N15" s="12">
        <v>44064</v>
      </c>
      <c r="O15" s="12">
        <v>44070</v>
      </c>
      <c r="P15" s="12"/>
      <c r="Q15" s="12"/>
      <c r="R15" s="12">
        <v>44081</v>
      </c>
      <c r="S15" s="12"/>
      <c r="T15" s="12"/>
      <c r="U15" s="12">
        <v>44090</v>
      </c>
      <c r="V15" s="12">
        <v>44091</v>
      </c>
      <c r="W15" s="12">
        <v>44092</v>
      </c>
      <c r="X15" s="20"/>
      <c r="Y15" s="20"/>
      <c r="Z15" s="20"/>
      <c r="AA15" s="20"/>
      <c r="AB15" s="20"/>
      <c r="AC15" s="21"/>
      <c r="AD15" s="20"/>
      <c r="AE15" s="13" t="s">
        <v>23</v>
      </c>
      <c r="AF15" s="14">
        <v>44106</v>
      </c>
      <c r="AG15" s="13" t="s">
        <v>24</v>
      </c>
      <c r="AH15" s="13" t="s">
        <v>25</v>
      </c>
      <c r="AI15" s="13"/>
    </row>
    <row r="16" spans="1:37" ht="45" customHeight="1" x14ac:dyDescent="0.25">
      <c r="A16" s="89">
        <v>661</v>
      </c>
      <c r="B16" s="90"/>
      <c r="C16" s="91" t="s">
        <v>50</v>
      </c>
      <c r="D16" s="92">
        <v>44116</v>
      </c>
      <c r="E16" s="92">
        <v>44129</v>
      </c>
      <c r="F16" s="93">
        <v>43997</v>
      </c>
      <c r="G16" s="93">
        <v>43997</v>
      </c>
      <c r="H16" s="93">
        <f>K17-31</f>
        <v>43987</v>
      </c>
      <c r="I16" s="93"/>
      <c r="J16" s="93"/>
      <c r="K16" s="93">
        <v>44018</v>
      </c>
      <c r="L16" s="93">
        <v>44022</v>
      </c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4"/>
      <c r="Y16" s="94"/>
      <c r="Z16" s="94"/>
      <c r="AA16" s="94"/>
      <c r="AB16" s="94"/>
      <c r="AC16" s="95"/>
      <c r="AD16" s="94"/>
      <c r="AE16" s="96"/>
      <c r="AF16" s="97"/>
      <c r="AG16" s="96"/>
      <c r="AH16" s="96"/>
      <c r="AI16" s="96"/>
    </row>
    <row r="17" spans="1:35" s="79" customFormat="1" ht="42" x14ac:dyDescent="0.25">
      <c r="A17" s="69">
        <v>2002</v>
      </c>
      <c r="B17" s="70"/>
      <c r="C17" s="71" t="s">
        <v>83</v>
      </c>
      <c r="D17" s="72">
        <v>44116</v>
      </c>
      <c r="E17" s="72">
        <v>44129</v>
      </c>
      <c r="F17" s="73">
        <v>43934</v>
      </c>
      <c r="G17" s="73">
        <v>43931</v>
      </c>
      <c r="H17" s="86">
        <f t="shared" si="0"/>
        <v>43957</v>
      </c>
      <c r="I17" s="88">
        <f>K15-I15</f>
        <v>19</v>
      </c>
      <c r="J17" s="73">
        <v>43987</v>
      </c>
      <c r="K17" s="73">
        <v>44018</v>
      </c>
      <c r="L17" s="73">
        <v>44022</v>
      </c>
      <c r="M17" s="73"/>
      <c r="N17" s="73">
        <v>44064</v>
      </c>
      <c r="O17" s="73">
        <v>44068</v>
      </c>
      <c r="P17" s="73"/>
      <c r="Q17" s="73"/>
      <c r="R17" s="73">
        <v>44083</v>
      </c>
      <c r="S17" s="73"/>
      <c r="T17" s="73"/>
      <c r="U17" s="73"/>
      <c r="V17" s="73">
        <v>44085</v>
      </c>
      <c r="W17" s="73"/>
      <c r="X17" s="74"/>
      <c r="Y17" s="74"/>
      <c r="Z17" s="74"/>
      <c r="AA17" s="74"/>
      <c r="AB17" s="74"/>
      <c r="AC17" s="75"/>
      <c r="AD17" s="76"/>
      <c r="AE17" s="77"/>
      <c r="AF17" s="78"/>
      <c r="AG17" s="77"/>
      <c r="AH17" s="77"/>
      <c r="AI17" s="77"/>
    </row>
    <row r="18" spans="1:35" ht="42" x14ac:dyDescent="0.25">
      <c r="A18" s="15">
        <v>662</v>
      </c>
      <c r="B18" s="16" t="s">
        <v>1</v>
      </c>
      <c r="C18" s="17" t="s">
        <v>51</v>
      </c>
      <c r="D18" s="18">
        <v>44123</v>
      </c>
      <c r="E18" s="18">
        <v>44136</v>
      </c>
      <c r="F18" s="35">
        <v>44004</v>
      </c>
      <c r="G18" s="35">
        <v>44004</v>
      </c>
      <c r="H18" s="35">
        <f t="shared" si="0"/>
        <v>44027</v>
      </c>
      <c r="I18" s="35">
        <v>44041</v>
      </c>
      <c r="J18" s="35">
        <v>44057</v>
      </c>
      <c r="K18" s="35">
        <v>44060</v>
      </c>
      <c r="L18" s="35">
        <v>44064</v>
      </c>
      <c r="M18" s="35">
        <v>44064</v>
      </c>
      <c r="N18" s="35">
        <v>44075</v>
      </c>
      <c r="O18" s="35">
        <v>44077</v>
      </c>
      <c r="P18" s="35">
        <v>44085</v>
      </c>
      <c r="Q18" s="35">
        <v>44088</v>
      </c>
      <c r="R18" s="35">
        <v>44089</v>
      </c>
      <c r="S18" s="35"/>
      <c r="T18" s="35"/>
      <c r="U18" s="35">
        <v>44097</v>
      </c>
      <c r="V18" s="35">
        <v>44098</v>
      </c>
      <c r="W18" s="35">
        <v>44099</v>
      </c>
      <c r="X18" s="53"/>
      <c r="Y18" s="53"/>
      <c r="Z18" s="53"/>
      <c r="AA18" s="53"/>
      <c r="AB18" s="53"/>
      <c r="AC18" s="54"/>
      <c r="AD18" s="53"/>
      <c r="AE18" s="36" t="s">
        <v>23</v>
      </c>
      <c r="AF18" s="40">
        <v>44113</v>
      </c>
      <c r="AG18" s="19" t="s">
        <v>26</v>
      </c>
      <c r="AH18" s="19" t="s">
        <v>27</v>
      </c>
      <c r="AI18" s="36"/>
    </row>
    <row r="19" spans="1:35" ht="42" x14ac:dyDescent="0.25">
      <c r="A19" s="15" t="s">
        <v>84</v>
      </c>
      <c r="B19" s="16" t="s">
        <v>1</v>
      </c>
      <c r="C19" s="17" t="s">
        <v>51</v>
      </c>
      <c r="D19" s="18">
        <v>44123</v>
      </c>
      <c r="E19" s="18">
        <v>44136</v>
      </c>
      <c r="F19" s="35">
        <v>44004</v>
      </c>
      <c r="G19" s="35">
        <v>44004</v>
      </c>
      <c r="H19" s="35">
        <v>44027</v>
      </c>
      <c r="I19" s="35">
        <v>44041</v>
      </c>
      <c r="J19" s="35">
        <v>44057</v>
      </c>
      <c r="K19" s="35">
        <v>44060</v>
      </c>
      <c r="L19" s="35">
        <v>44064</v>
      </c>
      <c r="M19" s="35">
        <v>44064</v>
      </c>
      <c r="N19" s="35">
        <v>44075</v>
      </c>
      <c r="O19" s="35">
        <v>44077</v>
      </c>
      <c r="P19" s="35">
        <v>44085</v>
      </c>
      <c r="Q19" s="35">
        <v>44088</v>
      </c>
      <c r="R19" s="35">
        <v>44089</v>
      </c>
      <c r="S19" s="35"/>
      <c r="T19" s="35"/>
      <c r="U19" s="35">
        <v>44097</v>
      </c>
      <c r="V19" s="35">
        <v>44098</v>
      </c>
      <c r="W19" s="35">
        <v>44099</v>
      </c>
      <c r="X19" s="53"/>
      <c r="Y19" s="53"/>
      <c r="Z19" s="53"/>
      <c r="AA19" s="53"/>
      <c r="AB19" s="53"/>
      <c r="AC19" s="54"/>
      <c r="AD19" s="53"/>
      <c r="AE19" s="36" t="s">
        <v>23</v>
      </c>
      <c r="AF19" s="40">
        <v>44113</v>
      </c>
      <c r="AG19" s="19" t="s">
        <v>26</v>
      </c>
      <c r="AH19" s="19" t="s">
        <v>27</v>
      </c>
      <c r="AI19" s="36"/>
    </row>
    <row r="20" spans="1:35" ht="105" x14ac:dyDescent="0.25">
      <c r="A20" s="8" t="s">
        <v>52</v>
      </c>
      <c r="B20" s="9"/>
      <c r="C20" s="10" t="s">
        <v>53</v>
      </c>
      <c r="D20" s="11">
        <v>44137</v>
      </c>
      <c r="E20" s="11">
        <v>44150</v>
      </c>
      <c r="F20" s="12">
        <v>43935</v>
      </c>
      <c r="G20" s="12">
        <v>43934</v>
      </c>
      <c r="H20" s="12">
        <f t="shared" si="0"/>
        <v>43971</v>
      </c>
      <c r="I20" s="12">
        <v>43971</v>
      </c>
      <c r="J20" s="12">
        <v>44001</v>
      </c>
      <c r="K20" s="12">
        <v>44004</v>
      </c>
      <c r="L20" s="12">
        <v>44036</v>
      </c>
      <c r="M20" s="12">
        <v>44035</v>
      </c>
      <c r="N20" s="12">
        <v>44054</v>
      </c>
      <c r="O20" s="12">
        <v>44057</v>
      </c>
      <c r="P20" s="12"/>
      <c r="Q20" s="12"/>
      <c r="R20" s="12">
        <v>44070</v>
      </c>
      <c r="S20" s="12">
        <v>44074</v>
      </c>
      <c r="T20" s="12">
        <v>44078</v>
      </c>
      <c r="U20" s="12">
        <v>44089</v>
      </c>
      <c r="V20" s="12">
        <v>44112</v>
      </c>
      <c r="W20" s="12">
        <v>44113</v>
      </c>
      <c r="X20" s="22">
        <v>43719</v>
      </c>
      <c r="Y20" s="22" t="s">
        <v>29</v>
      </c>
      <c r="Z20" s="25">
        <v>43729</v>
      </c>
      <c r="AA20" s="37">
        <v>43733</v>
      </c>
      <c r="AB20" s="37">
        <v>43740</v>
      </c>
      <c r="AC20" s="38">
        <v>43746</v>
      </c>
      <c r="AD20" s="39" t="s">
        <v>54</v>
      </c>
      <c r="AE20" s="13" t="s">
        <v>23</v>
      </c>
      <c r="AF20" s="14">
        <v>44127</v>
      </c>
      <c r="AG20" s="13" t="s">
        <v>24</v>
      </c>
      <c r="AH20" s="13" t="s">
        <v>25</v>
      </c>
      <c r="AI20" s="13"/>
    </row>
    <row r="21" spans="1:35" ht="42" x14ac:dyDescent="0.25">
      <c r="A21" s="55">
        <v>663</v>
      </c>
      <c r="B21" s="56"/>
      <c r="C21" s="57" t="s">
        <v>53</v>
      </c>
      <c r="D21" s="58">
        <v>44137</v>
      </c>
      <c r="E21" s="58">
        <v>44150</v>
      </c>
      <c r="F21" s="59">
        <v>43935</v>
      </c>
      <c r="G21" s="59">
        <v>43934</v>
      </c>
      <c r="H21" s="59">
        <f t="shared" si="0"/>
        <v>43971</v>
      </c>
      <c r="I21" s="59">
        <v>43971</v>
      </c>
      <c r="J21" s="59">
        <v>44001</v>
      </c>
      <c r="K21" s="59">
        <v>44004</v>
      </c>
      <c r="L21" s="59">
        <v>44036</v>
      </c>
      <c r="M21" s="59">
        <v>44081</v>
      </c>
      <c r="N21" s="59">
        <v>44088</v>
      </c>
      <c r="O21" s="59">
        <v>44090</v>
      </c>
      <c r="P21" s="59"/>
      <c r="Q21" s="59"/>
      <c r="R21" s="59">
        <v>44102</v>
      </c>
      <c r="S21" s="59"/>
      <c r="T21" s="59"/>
      <c r="U21" s="59">
        <v>44111</v>
      </c>
      <c r="V21" s="59">
        <v>44112</v>
      </c>
      <c r="W21" s="59">
        <v>44113</v>
      </c>
      <c r="X21" s="60"/>
      <c r="Y21" s="60"/>
      <c r="Z21" s="60"/>
      <c r="AA21" s="60"/>
      <c r="AB21" s="60"/>
      <c r="AC21" s="61"/>
      <c r="AD21" s="60"/>
      <c r="AE21" s="62" t="s">
        <v>23</v>
      </c>
      <c r="AF21" s="63">
        <v>44127</v>
      </c>
      <c r="AG21" s="13" t="s">
        <v>24</v>
      </c>
      <c r="AH21" s="62" t="s">
        <v>25</v>
      </c>
      <c r="AI21" s="62"/>
    </row>
    <row r="22" spans="1:35" ht="42" x14ac:dyDescent="0.25">
      <c r="A22" s="15">
        <v>664</v>
      </c>
      <c r="B22" s="16"/>
      <c r="C22" s="17" t="s">
        <v>87</v>
      </c>
      <c r="D22" s="18">
        <v>44151</v>
      </c>
      <c r="E22" s="18">
        <v>44164</v>
      </c>
      <c r="F22" s="35">
        <v>44022</v>
      </c>
      <c r="G22" s="35">
        <v>44022</v>
      </c>
      <c r="H22" s="35">
        <f>J22-31</f>
        <v>44036</v>
      </c>
      <c r="I22" s="35">
        <v>44053</v>
      </c>
      <c r="J22" s="35">
        <v>44067</v>
      </c>
      <c r="K22" s="35">
        <v>44074</v>
      </c>
      <c r="L22" s="35">
        <v>44078</v>
      </c>
      <c r="M22" s="35">
        <v>44081</v>
      </c>
      <c r="N22" s="35">
        <v>44091</v>
      </c>
      <c r="O22" s="35">
        <v>44096</v>
      </c>
      <c r="P22" s="35">
        <v>44106</v>
      </c>
      <c r="Q22" s="35">
        <v>44109</v>
      </c>
      <c r="R22" s="35">
        <v>44110</v>
      </c>
      <c r="S22" s="35"/>
      <c r="T22" s="35"/>
      <c r="U22" s="35">
        <v>44118</v>
      </c>
      <c r="V22" s="35">
        <v>44119</v>
      </c>
      <c r="W22" s="35">
        <v>44120</v>
      </c>
      <c r="X22" s="53"/>
      <c r="Y22" s="53"/>
      <c r="Z22" s="53"/>
      <c r="AA22" s="53"/>
      <c r="AB22" s="53"/>
      <c r="AC22" s="54"/>
      <c r="AD22" s="53"/>
      <c r="AE22" s="36" t="s">
        <v>23</v>
      </c>
      <c r="AF22" s="40">
        <v>44141</v>
      </c>
      <c r="AG22" s="19"/>
      <c r="AH22" s="19"/>
      <c r="AI22" s="36"/>
    </row>
    <row r="23" spans="1:35" s="79" customFormat="1" ht="42" x14ac:dyDescent="0.25">
      <c r="A23" s="69">
        <v>2003</v>
      </c>
      <c r="B23" s="70"/>
      <c r="C23" s="71" t="s">
        <v>81</v>
      </c>
      <c r="D23" s="72">
        <v>44151</v>
      </c>
      <c r="E23" s="72">
        <v>44163</v>
      </c>
      <c r="F23" s="73">
        <v>43941</v>
      </c>
      <c r="G23" s="73">
        <v>43951</v>
      </c>
      <c r="H23" s="86">
        <f t="shared" si="0"/>
        <v>44006</v>
      </c>
      <c r="I23" s="73"/>
      <c r="J23" s="73">
        <v>44036</v>
      </c>
      <c r="K23" s="73">
        <v>44060</v>
      </c>
      <c r="L23" s="73">
        <v>44064</v>
      </c>
      <c r="M23" s="73"/>
      <c r="N23" s="73">
        <v>44106</v>
      </c>
      <c r="O23" s="73">
        <v>44109</v>
      </c>
      <c r="P23" s="73"/>
      <c r="Q23" s="73"/>
      <c r="R23" s="73">
        <v>44118</v>
      </c>
      <c r="S23" s="73"/>
      <c r="T23" s="73"/>
      <c r="U23" s="73"/>
      <c r="V23" s="73">
        <v>44120</v>
      </c>
      <c r="W23" s="73"/>
      <c r="X23" s="74"/>
      <c r="Y23" s="74"/>
      <c r="Z23" s="74"/>
      <c r="AA23" s="74"/>
      <c r="AB23" s="74"/>
      <c r="AC23" s="75"/>
      <c r="AD23" s="76"/>
      <c r="AE23" s="77"/>
      <c r="AF23" s="78"/>
      <c r="AG23" s="77"/>
      <c r="AH23" s="77"/>
      <c r="AI23" s="77"/>
    </row>
    <row r="24" spans="1:35" ht="42" x14ac:dyDescent="0.25">
      <c r="A24" s="8" t="s">
        <v>76</v>
      </c>
      <c r="B24" s="9"/>
      <c r="C24" s="10" t="s">
        <v>75</v>
      </c>
      <c r="D24" s="11">
        <v>44158</v>
      </c>
      <c r="E24" s="11">
        <v>44164</v>
      </c>
      <c r="F24" s="12">
        <f>I24-30</f>
        <v>44039</v>
      </c>
      <c r="G24" s="12">
        <v>44043</v>
      </c>
      <c r="H24" s="12">
        <f t="shared" si="0"/>
        <v>44055</v>
      </c>
      <c r="I24" s="12">
        <f>WORKDAY(J24,-12,Feuil2!A1:A32)</f>
        <v>44069</v>
      </c>
      <c r="J24" s="12">
        <f>WORKDAY(M24,-6,Feuil2!A1:A32)</f>
        <v>44085</v>
      </c>
      <c r="K24" s="12">
        <v>44088</v>
      </c>
      <c r="L24" s="12">
        <v>44092</v>
      </c>
      <c r="M24" s="12">
        <f>WORKDAY(N24,-7,Feuil2!A1:A32)</f>
        <v>44095</v>
      </c>
      <c r="N24" s="12">
        <f>WORKDAY(O24,-3,Feuil2!A1:A32)</f>
        <v>44104</v>
      </c>
      <c r="O24" s="12">
        <f>WORKDAY(R24,-9,Feuil2!A1:A32)</f>
        <v>44109</v>
      </c>
      <c r="P24" s="12">
        <f>Q24-1</f>
        <v>44118</v>
      </c>
      <c r="Q24" s="12">
        <f>R24-1</f>
        <v>44119</v>
      </c>
      <c r="R24" s="12">
        <f>WORKDAY(U24,-7,Feuil2!A1:A32)</f>
        <v>44120</v>
      </c>
      <c r="S24" s="12"/>
      <c r="T24" s="12"/>
      <c r="U24" s="12">
        <f>V24-1</f>
        <v>44131</v>
      </c>
      <c r="V24" s="12">
        <f>W24-1</f>
        <v>44132</v>
      </c>
      <c r="W24" s="12">
        <f>AF24-15</f>
        <v>44133</v>
      </c>
      <c r="X24" s="20"/>
      <c r="Y24" s="20"/>
      <c r="Z24" s="20"/>
      <c r="AA24" s="20"/>
      <c r="AB24" s="20"/>
      <c r="AC24" s="21"/>
      <c r="AD24" s="20"/>
      <c r="AE24" s="13" t="s">
        <v>77</v>
      </c>
      <c r="AF24" s="14">
        <f>D24-10</f>
        <v>44148</v>
      </c>
      <c r="AG24" s="13" t="s">
        <v>24</v>
      </c>
      <c r="AH24" s="13" t="s">
        <v>25</v>
      </c>
      <c r="AI24" s="13"/>
    </row>
    <row r="25" spans="1:35" ht="42" x14ac:dyDescent="0.25">
      <c r="A25" s="8" t="s">
        <v>85</v>
      </c>
      <c r="B25" s="9"/>
      <c r="C25" s="10" t="s">
        <v>75</v>
      </c>
      <c r="D25" s="11">
        <v>44158</v>
      </c>
      <c r="E25" s="11">
        <v>44164</v>
      </c>
      <c r="F25" s="12">
        <v>44039</v>
      </c>
      <c r="G25" s="12">
        <v>44043</v>
      </c>
      <c r="H25" s="12">
        <v>44055</v>
      </c>
      <c r="I25" s="12">
        <v>44069</v>
      </c>
      <c r="J25" s="12">
        <v>44085</v>
      </c>
      <c r="K25" s="12">
        <v>44088</v>
      </c>
      <c r="L25" s="12">
        <v>44092</v>
      </c>
      <c r="M25" s="12">
        <v>44095</v>
      </c>
      <c r="N25" s="12">
        <v>44104</v>
      </c>
      <c r="O25" s="12">
        <v>44109</v>
      </c>
      <c r="P25" s="12">
        <v>44118</v>
      </c>
      <c r="Q25" s="12">
        <v>44119</v>
      </c>
      <c r="R25" s="12">
        <v>44120</v>
      </c>
      <c r="S25" s="12"/>
      <c r="T25" s="12"/>
      <c r="U25" s="12">
        <v>44131</v>
      </c>
      <c r="V25" s="12">
        <v>44132</v>
      </c>
      <c r="W25" s="12">
        <v>44133</v>
      </c>
      <c r="X25" s="20"/>
      <c r="Y25" s="20"/>
      <c r="Z25" s="20"/>
      <c r="AA25" s="20"/>
      <c r="AB25" s="20"/>
      <c r="AC25" s="21"/>
      <c r="AD25" s="20"/>
      <c r="AE25" s="13" t="s">
        <v>77</v>
      </c>
      <c r="AF25" s="14">
        <v>44148</v>
      </c>
      <c r="AG25" s="13" t="s">
        <v>24</v>
      </c>
      <c r="AH25" s="13" t="s">
        <v>25</v>
      </c>
      <c r="AI25" s="13"/>
    </row>
    <row r="26" spans="1:35" ht="42" x14ac:dyDescent="0.25">
      <c r="A26" s="8">
        <v>665</v>
      </c>
      <c r="B26" s="9"/>
      <c r="C26" s="10" t="s">
        <v>55</v>
      </c>
      <c r="D26" s="11">
        <v>44165</v>
      </c>
      <c r="E26" s="11">
        <v>44178</v>
      </c>
      <c r="F26" s="12">
        <v>44022</v>
      </c>
      <c r="G26" s="12">
        <v>44025</v>
      </c>
      <c r="H26" s="12">
        <v>44043</v>
      </c>
      <c r="I26" s="12">
        <v>44062</v>
      </c>
      <c r="J26" s="12">
        <v>44075</v>
      </c>
      <c r="K26" s="12">
        <v>44088</v>
      </c>
      <c r="L26" s="12">
        <v>44099</v>
      </c>
      <c r="M26" s="12">
        <v>44098</v>
      </c>
      <c r="N26" s="12">
        <v>44112</v>
      </c>
      <c r="O26" s="12">
        <v>44117</v>
      </c>
      <c r="P26" s="12"/>
      <c r="Q26" s="12"/>
      <c r="R26" s="12">
        <v>44130</v>
      </c>
      <c r="S26" s="12"/>
      <c r="T26" s="12"/>
      <c r="U26" s="12">
        <v>44139</v>
      </c>
      <c r="V26" s="12">
        <v>44140</v>
      </c>
      <c r="W26" s="12">
        <v>44141</v>
      </c>
      <c r="X26" s="20"/>
      <c r="Y26" s="20"/>
      <c r="Z26" s="20"/>
      <c r="AA26" s="20"/>
      <c r="AB26" s="20"/>
      <c r="AC26" s="21"/>
      <c r="AD26" s="20"/>
      <c r="AE26" s="13" t="s">
        <v>23</v>
      </c>
      <c r="AF26" s="14">
        <v>44155</v>
      </c>
      <c r="AG26" s="13" t="s">
        <v>24</v>
      </c>
      <c r="AH26" s="13" t="s">
        <v>25</v>
      </c>
      <c r="AI26" s="13"/>
    </row>
    <row r="27" spans="1:35" ht="42" x14ac:dyDescent="0.25">
      <c r="A27" s="8" t="s">
        <v>86</v>
      </c>
      <c r="B27" s="9"/>
      <c r="C27" s="10" t="s">
        <v>55</v>
      </c>
      <c r="D27" s="11">
        <v>44178</v>
      </c>
      <c r="E27" s="11">
        <v>44022</v>
      </c>
      <c r="F27" s="12">
        <v>44022</v>
      </c>
      <c r="G27" s="12">
        <v>44025</v>
      </c>
      <c r="H27" s="12">
        <v>44043</v>
      </c>
      <c r="I27" s="12">
        <v>44062</v>
      </c>
      <c r="J27" s="12">
        <v>44075</v>
      </c>
      <c r="K27" s="12">
        <v>44088</v>
      </c>
      <c r="L27" s="12">
        <v>44099</v>
      </c>
      <c r="M27" s="12">
        <v>44098</v>
      </c>
      <c r="N27" s="12">
        <v>44112</v>
      </c>
      <c r="O27" s="12">
        <v>44117</v>
      </c>
      <c r="P27" s="12"/>
      <c r="Q27" s="12"/>
      <c r="R27" s="12">
        <v>44130</v>
      </c>
      <c r="S27" s="12"/>
      <c r="T27" s="12"/>
      <c r="U27" s="12">
        <v>44139</v>
      </c>
      <c r="V27" s="12">
        <v>44140</v>
      </c>
      <c r="W27" s="12">
        <v>44141</v>
      </c>
      <c r="X27" s="20"/>
      <c r="Y27" s="20"/>
      <c r="Z27" s="20"/>
      <c r="AA27" s="20"/>
      <c r="AB27" s="20"/>
      <c r="AC27" s="21"/>
      <c r="AD27" s="20"/>
      <c r="AE27" s="13" t="s">
        <v>23</v>
      </c>
      <c r="AF27" s="14">
        <v>44155</v>
      </c>
      <c r="AG27" s="13" t="s">
        <v>24</v>
      </c>
      <c r="AH27" s="13" t="s">
        <v>25</v>
      </c>
      <c r="AI27" s="13"/>
    </row>
    <row r="28" spans="1:35" ht="49.5" customHeight="1" x14ac:dyDescent="0.25">
      <c r="A28" s="15">
        <v>666</v>
      </c>
      <c r="B28" s="16"/>
      <c r="C28" s="17" t="s">
        <v>56</v>
      </c>
      <c r="D28" s="18">
        <v>44179</v>
      </c>
      <c r="E28" s="18">
        <v>44192</v>
      </c>
      <c r="F28" s="35">
        <v>44060</v>
      </c>
      <c r="G28" s="35">
        <v>44060</v>
      </c>
      <c r="H28" s="35">
        <f t="shared" si="0"/>
        <v>44076</v>
      </c>
      <c r="I28" s="35">
        <v>44097</v>
      </c>
      <c r="J28" s="35">
        <v>44106</v>
      </c>
      <c r="K28" s="35">
        <v>44116</v>
      </c>
      <c r="L28" s="35">
        <v>44120</v>
      </c>
      <c r="M28" s="35">
        <v>44119</v>
      </c>
      <c r="N28" s="35">
        <v>44127</v>
      </c>
      <c r="O28" s="35">
        <v>44132</v>
      </c>
      <c r="P28" s="35">
        <v>44141</v>
      </c>
      <c r="Q28" s="35">
        <v>44144</v>
      </c>
      <c r="R28" s="35">
        <v>44145</v>
      </c>
      <c r="S28" s="35"/>
      <c r="T28" s="35"/>
      <c r="U28" s="35">
        <v>44153</v>
      </c>
      <c r="V28" s="35">
        <v>44154</v>
      </c>
      <c r="W28" s="35">
        <v>44155</v>
      </c>
      <c r="X28" s="53">
        <v>43761</v>
      </c>
      <c r="Y28" s="53" t="s">
        <v>57</v>
      </c>
      <c r="Z28" s="53">
        <v>43772</v>
      </c>
      <c r="AA28" s="53">
        <v>43775</v>
      </c>
      <c r="AB28" s="53">
        <v>43782</v>
      </c>
      <c r="AC28" s="54">
        <v>43781</v>
      </c>
      <c r="AD28" s="53" t="s">
        <v>58</v>
      </c>
      <c r="AE28" s="36" t="s">
        <v>23</v>
      </c>
      <c r="AF28" s="40">
        <v>44169</v>
      </c>
      <c r="AG28" s="19" t="s">
        <v>26</v>
      </c>
      <c r="AH28" s="19" t="s">
        <v>27</v>
      </c>
      <c r="AI28" s="36"/>
    </row>
    <row r="29" spans="1:35" s="79" customFormat="1" ht="37.5" customHeight="1" x14ac:dyDescent="0.25">
      <c r="A29" s="69">
        <v>666</v>
      </c>
      <c r="B29" s="70"/>
      <c r="C29" s="71" t="s">
        <v>56</v>
      </c>
      <c r="D29" s="72">
        <v>44179</v>
      </c>
      <c r="E29" s="72">
        <v>44192</v>
      </c>
      <c r="F29" s="73">
        <v>44060</v>
      </c>
      <c r="G29" s="73">
        <v>44060</v>
      </c>
      <c r="H29" s="73">
        <v>44076</v>
      </c>
      <c r="I29" s="73">
        <v>44097</v>
      </c>
      <c r="J29" s="73">
        <v>44106</v>
      </c>
      <c r="K29" s="73">
        <v>44116</v>
      </c>
      <c r="L29" s="73">
        <v>44120</v>
      </c>
      <c r="M29" s="73">
        <v>44119</v>
      </c>
      <c r="N29" s="73">
        <v>44127</v>
      </c>
      <c r="O29" s="73">
        <v>44132</v>
      </c>
      <c r="P29" s="73">
        <v>44141</v>
      </c>
      <c r="Q29" s="73">
        <v>44144</v>
      </c>
      <c r="R29" s="73">
        <v>44145</v>
      </c>
      <c r="S29" s="73"/>
      <c r="T29" s="73"/>
      <c r="U29" s="73">
        <v>44153</v>
      </c>
      <c r="V29" s="73">
        <v>44154</v>
      </c>
      <c r="W29" s="73">
        <v>44155</v>
      </c>
      <c r="X29" s="74">
        <v>43761</v>
      </c>
      <c r="Y29" s="74" t="s">
        <v>57</v>
      </c>
      <c r="Z29" s="74">
        <v>43772</v>
      </c>
      <c r="AA29" s="74">
        <v>43775</v>
      </c>
      <c r="AB29" s="74">
        <v>43782</v>
      </c>
      <c r="AC29" s="75">
        <v>43781</v>
      </c>
      <c r="AD29" s="76" t="s">
        <v>58</v>
      </c>
      <c r="AE29" s="77" t="s">
        <v>23</v>
      </c>
      <c r="AF29" s="78">
        <v>44169</v>
      </c>
      <c r="AG29" s="77" t="s">
        <v>26</v>
      </c>
      <c r="AH29" s="77" t="s">
        <v>27</v>
      </c>
      <c r="AI29" s="77"/>
    </row>
    <row r="30" spans="1:35" ht="42" x14ac:dyDescent="0.25">
      <c r="A30" s="8">
        <v>667</v>
      </c>
      <c r="B30" s="9"/>
      <c r="C30" s="10" t="s">
        <v>59</v>
      </c>
      <c r="D30" s="11">
        <v>44193</v>
      </c>
      <c r="E30" s="11">
        <v>44206</v>
      </c>
      <c r="F30" s="12">
        <f>I30-28</f>
        <v>44095</v>
      </c>
      <c r="G30" s="12">
        <f>F30</f>
        <v>44095</v>
      </c>
      <c r="H30" s="12">
        <f>J30-32</f>
        <v>44071</v>
      </c>
      <c r="I30" s="12">
        <f>WORKDAY(J30,14,Feuil2!A1:A32)</f>
        <v>44123</v>
      </c>
      <c r="J30" s="12">
        <f>WORKDAY(M30,-13,Feuil2!A1:A32)</f>
        <v>44103</v>
      </c>
      <c r="K30" s="12">
        <v>44109</v>
      </c>
      <c r="L30" s="12">
        <v>44120</v>
      </c>
      <c r="M30" s="12">
        <f>WORKDAY(N30,-8,Feuil2!A1:A32)</f>
        <v>44120</v>
      </c>
      <c r="N30" s="12">
        <f>WORKDAY(O30,-4,Feuil2!A1:A32)</f>
        <v>44132</v>
      </c>
      <c r="O30" s="12">
        <f>WORKDAY(R30,-10,Feuil2!A1:A32)</f>
        <v>44138</v>
      </c>
      <c r="P30" s="12"/>
      <c r="Q30" s="12"/>
      <c r="R30" s="12">
        <f>WORKDAY(U30,-9,Feuil2!A1:A32)</f>
        <v>44153</v>
      </c>
      <c r="S30" s="12"/>
      <c r="T30" s="12"/>
      <c r="U30" s="12">
        <f>V30-1</f>
        <v>44166</v>
      </c>
      <c r="V30" s="12">
        <f>W30-1</f>
        <v>44167</v>
      </c>
      <c r="W30" s="12">
        <f>AF30-15</f>
        <v>44168</v>
      </c>
      <c r="X30" s="20"/>
      <c r="Y30" s="20"/>
      <c r="Z30" s="20"/>
      <c r="AA30" s="20"/>
      <c r="AB30" s="20"/>
      <c r="AC30" s="21"/>
      <c r="AD30" s="20"/>
      <c r="AE30" s="13" t="s">
        <v>23</v>
      </c>
      <c r="AF30" s="14">
        <f>D30-10</f>
        <v>44183</v>
      </c>
      <c r="AG30" s="13" t="s">
        <v>24</v>
      </c>
      <c r="AH30" s="13" t="s">
        <v>25</v>
      </c>
      <c r="AI30" s="13"/>
    </row>
    <row r="31" spans="1:35" ht="42" x14ac:dyDescent="0.25">
      <c r="A31" s="15">
        <v>668</v>
      </c>
      <c r="B31" s="16" t="s">
        <v>1</v>
      </c>
      <c r="C31" s="17" t="s">
        <v>60</v>
      </c>
      <c r="D31" s="18">
        <v>43841</v>
      </c>
      <c r="E31" s="18">
        <v>43854</v>
      </c>
      <c r="F31" s="35">
        <f>H31-30</f>
        <v>44062</v>
      </c>
      <c r="G31" s="35">
        <f>F31</f>
        <v>44062</v>
      </c>
      <c r="H31" s="35">
        <f>J31-32</f>
        <v>44092</v>
      </c>
      <c r="I31" s="35">
        <f>WORKDAY(J31,-10,Feuil2!A1:A32)</f>
        <v>44110</v>
      </c>
      <c r="J31" s="35">
        <f>WORKDAY(M31,-10,Feuil2!A1:A32)</f>
        <v>44124</v>
      </c>
      <c r="K31" s="35">
        <v>44130</v>
      </c>
      <c r="L31" s="35">
        <v>44134</v>
      </c>
      <c r="M31" s="35">
        <f>WORKDAY(N31,-8,Feuil2!A1:A32)</f>
        <v>44138</v>
      </c>
      <c r="N31" s="35">
        <f>WORKDAY(O31,-3,Feuil2!A1:A32)</f>
        <v>44151</v>
      </c>
      <c r="O31" s="35">
        <f>WORKDAY(R31,-10,Feuil2!A1:A32)</f>
        <v>44154</v>
      </c>
      <c r="P31" s="35">
        <f>Q31-1</f>
        <v>44166</v>
      </c>
      <c r="Q31" s="35">
        <f>R31-1</f>
        <v>44167</v>
      </c>
      <c r="R31" s="35">
        <f>WORKDAY(U31,-7,Feuil2!A1:A32)</f>
        <v>44168</v>
      </c>
      <c r="S31" s="35"/>
      <c r="T31" s="35"/>
      <c r="U31" s="35">
        <f>V31-1</f>
        <v>44179</v>
      </c>
      <c r="V31" s="35">
        <f>W31-1</f>
        <v>44180</v>
      </c>
      <c r="W31" s="35">
        <f>AF31-15</f>
        <v>44181</v>
      </c>
      <c r="X31" s="53"/>
      <c r="Y31" s="53"/>
      <c r="Z31" s="53"/>
      <c r="AA31" s="53"/>
      <c r="AB31" s="53"/>
      <c r="AC31" s="54"/>
      <c r="AD31" s="53"/>
      <c r="AE31" s="36" t="s">
        <v>28</v>
      </c>
      <c r="AF31" s="40">
        <v>44196</v>
      </c>
      <c r="AG31" s="66" t="s">
        <v>26</v>
      </c>
      <c r="AH31" s="66" t="s">
        <v>27</v>
      </c>
      <c r="AI31" s="36"/>
    </row>
    <row r="32" spans="1:35" ht="42" x14ac:dyDescent="0.25">
      <c r="A32" s="42">
        <v>669</v>
      </c>
      <c r="B32" s="47"/>
      <c r="C32" s="44" t="s">
        <v>61</v>
      </c>
      <c r="D32" s="45">
        <v>44228</v>
      </c>
      <c r="E32" s="45">
        <v>44234</v>
      </c>
      <c r="F32" s="46">
        <v>44095</v>
      </c>
      <c r="G32" s="46">
        <v>44095</v>
      </c>
      <c r="H32" s="46">
        <f t="shared" ref="H32:H36" si="1">J32-30</f>
        <v>44118</v>
      </c>
      <c r="I32" s="46">
        <v>44130</v>
      </c>
      <c r="J32" s="46">
        <v>44148</v>
      </c>
      <c r="K32" s="46">
        <v>44151</v>
      </c>
      <c r="L32" s="46">
        <v>44162</v>
      </c>
      <c r="M32" s="46">
        <v>44161</v>
      </c>
      <c r="N32" s="46">
        <v>44173</v>
      </c>
      <c r="O32" s="46">
        <v>44176</v>
      </c>
      <c r="P32" s="46"/>
      <c r="Q32" s="46"/>
      <c r="R32" s="46">
        <v>44189</v>
      </c>
      <c r="S32" s="46"/>
      <c r="T32" s="46"/>
      <c r="U32" s="46">
        <v>44202</v>
      </c>
      <c r="V32" s="46">
        <v>44203</v>
      </c>
      <c r="W32" s="46">
        <v>44204</v>
      </c>
      <c r="X32" s="64"/>
      <c r="Y32" s="64"/>
      <c r="Z32" s="64"/>
      <c r="AA32" s="64"/>
      <c r="AB32" s="64"/>
      <c r="AC32" s="65"/>
      <c r="AD32" s="64"/>
      <c r="AE32" s="47" t="s">
        <v>23</v>
      </c>
      <c r="AF32" s="51">
        <v>44218</v>
      </c>
      <c r="AG32" s="47" t="s">
        <v>24</v>
      </c>
      <c r="AH32" s="47" t="s">
        <v>25</v>
      </c>
      <c r="AI32" s="47"/>
    </row>
    <row r="33" spans="1:35" s="79" customFormat="1" ht="42" x14ac:dyDescent="0.25">
      <c r="A33" s="69">
        <v>2101</v>
      </c>
      <c r="B33" s="70"/>
      <c r="C33" s="71" t="s">
        <v>82</v>
      </c>
      <c r="D33" s="72">
        <v>43869</v>
      </c>
      <c r="E33" s="72">
        <v>43881</v>
      </c>
      <c r="F33" s="73">
        <v>44116</v>
      </c>
      <c r="G33" s="73">
        <v>44078</v>
      </c>
      <c r="H33" s="86"/>
      <c r="I33" s="73"/>
      <c r="J33" s="73">
        <v>44120</v>
      </c>
      <c r="K33" s="73">
        <v>44151</v>
      </c>
      <c r="L33" s="73">
        <v>44155</v>
      </c>
      <c r="M33" s="73"/>
      <c r="N33" s="73">
        <v>44176</v>
      </c>
      <c r="O33" s="73">
        <v>44180</v>
      </c>
      <c r="P33" s="73"/>
      <c r="Q33" s="73"/>
      <c r="R33" s="73">
        <v>44201</v>
      </c>
      <c r="S33" s="73"/>
      <c r="T33" s="73"/>
      <c r="U33" s="73"/>
      <c r="V33" s="73">
        <v>44204</v>
      </c>
      <c r="W33" s="73">
        <f>AF33-14</f>
        <v>44183</v>
      </c>
      <c r="X33" s="74"/>
      <c r="Y33" s="74"/>
      <c r="Z33" s="74"/>
      <c r="AA33" s="74"/>
      <c r="AB33" s="74"/>
      <c r="AC33" s="75"/>
      <c r="AD33" s="76"/>
      <c r="AE33" s="77"/>
      <c r="AF33" s="78">
        <v>44197</v>
      </c>
      <c r="AG33" s="77"/>
      <c r="AH33" s="77"/>
      <c r="AI33" s="77"/>
    </row>
    <row r="34" spans="1:35" ht="42" x14ac:dyDescent="0.25">
      <c r="A34" s="15">
        <v>670</v>
      </c>
      <c r="B34" s="16" t="s">
        <v>1</v>
      </c>
      <c r="C34" s="17" t="s">
        <v>62</v>
      </c>
      <c r="D34" s="18">
        <v>44242</v>
      </c>
      <c r="E34" s="18">
        <v>44255</v>
      </c>
      <c r="F34" s="35" t="s">
        <v>63</v>
      </c>
      <c r="G34" s="35">
        <v>44116</v>
      </c>
      <c r="H34" s="35">
        <f t="shared" si="1"/>
        <v>44139</v>
      </c>
      <c r="I34" s="35">
        <v>44120</v>
      </c>
      <c r="J34" s="35">
        <v>44169</v>
      </c>
      <c r="K34" s="35">
        <v>44172</v>
      </c>
      <c r="L34" s="35">
        <v>44183</v>
      </c>
      <c r="M34" s="35">
        <v>44181</v>
      </c>
      <c r="N34" s="35">
        <v>44193</v>
      </c>
      <c r="O34" s="35">
        <v>44195</v>
      </c>
      <c r="P34" s="35">
        <v>44204</v>
      </c>
      <c r="Q34" s="35">
        <v>44207</v>
      </c>
      <c r="R34" s="35">
        <v>44208</v>
      </c>
      <c r="S34" s="35"/>
      <c r="T34" s="35"/>
      <c r="U34" s="35">
        <v>44216</v>
      </c>
      <c r="V34" s="35">
        <v>44217</v>
      </c>
      <c r="W34" s="35">
        <v>44218</v>
      </c>
      <c r="X34" s="53"/>
      <c r="Y34" s="53"/>
      <c r="Z34" s="53"/>
      <c r="AA34" s="53"/>
      <c r="AB34" s="53"/>
      <c r="AC34" s="54"/>
      <c r="AD34" s="53"/>
      <c r="AE34" s="36" t="s">
        <v>23</v>
      </c>
      <c r="AF34" s="40">
        <v>44232</v>
      </c>
      <c r="AG34" s="66" t="s">
        <v>26</v>
      </c>
      <c r="AH34" s="66" t="s">
        <v>27</v>
      </c>
      <c r="AI34" s="36"/>
    </row>
    <row r="35" spans="1:35" ht="42" x14ac:dyDescent="0.25">
      <c r="A35" s="8">
        <v>671</v>
      </c>
      <c r="B35" s="9" t="s">
        <v>1</v>
      </c>
      <c r="C35" s="10" t="s">
        <v>64</v>
      </c>
      <c r="D35" s="11">
        <v>44256</v>
      </c>
      <c r="E35" s="11">
        <v>44269</v>
      </c>
      <c r="F35" s="12">
        <v>44109</v>
      </c>
      <c r="G35" s="12">
        <v>44109</v>
      </c>
      <c r="H35" s="12">
        <v>44134</v>
      </c>
      <c r="I35" s="12">
        <v>44147</v>
      </c>
      <c r="J35" s="12">
        <v>44165</v>
      </c>
      <c r="K35" s="12">
        <v>44167</v>
      </c>
      <c r="L35" s="12">
        <v>44181</v>
      </c>
      <c r="M35" s="12">
        <v>44182</v>
      </c>
      <c r="N35" s="12">
        <v>44201</v>
      </c>
      <c r="O35" s="12">
        <v>44204</v>
      </c>
      <c r="P35" s="12"/>
      <c r="Q35" s="12"/>
      <c r="R35" s="12">
        <v>44217</v>
      </c>
      <c r="S35" s="12"/>
      <c r="T35" s="12"/>
      <c r="U35" s="12">
        <v>44228</v>
      </c>
      <c r="V35" s="12">
        <v>44229</v>
      </c>
      <c r="W35" s="12">
        <v>44230</v>
      </c>
      <c r="X35" s="20"/>
      <c r="Y35" s="20"/>
      <c r="Z35" s="20"/>
      <c r="AA35" s="20"/>
      <c r="AB35" s="20"/>
      <c r="AC35" s="21"/>
      <c r="AD35" s="20"/>
      <c r="AE35" s="13" t="s">
        <v>23</v>
      </c>
      <c r="AF35" s="14">
        <v>44246</v>
      </c>
      <c r="AG35" s="13" t="s">
        <v>24</v>
      </c>
      <c r="AH35" s="13" t="s">
        <v>25</v>
      </c>
      <c r="AI35" s="13"/>
    </row>
    <row r="36" spans="1:35" ht="42" x14ac:dyDescent="0.25">
      <c r="A36" s="15">
        <v>672</v>
      </c>
      <c r="B36" s="36"/>
      <c r="C36" s="17" t="s">
        <v>65</v>
      </c>
      <c r="D36" s="18">
        <v>44270</v>
      </c>
      <c r="E36" s="18">
        <v>44283</v>
      </c>
      <c r="F36" s="35">
        <v>44123</v>
      </c>
      <c r="G36" s="35">
        <v>44123</v>
      </c>
      <c r="H36" s="35">
        <f t="shared" si="1"/>
        <v>44153</v>
      </c>
      <c r="I36" s="35">
        <v>44160</v>
      </c>
      <c r="J36" s="35">
        <v>44183</v>
      </c>
      <c r="K36" s="35">
        <v>44186</v>
      </c>
      <c r="L36" s="35">
        <v>44204</v>
      </c>
      <c r="M36" s="35">
        <v>44203</v>
      </c>
      <c r="N36" s="35">
        <v>44215</v>
      </c>
      <c r="O36" s="35">
        <v>44218</v>
      </c>
      <c r="P36" s="35">
        <v>44230</v>
      </c>
      <c r="Q36" s="35">
        <v>44231</v>
      </c>
      <c r="R36" s="35">
        <v>44232</v>
      </c>
      <c r="S36" s="35"/>
      <c r="T36" s="35"/>
      <c r="U36" s="35">
        <v>44211</v>
      </c>
      <c r="V36" s="35">
        <v>44243</v>
      </c>
      <c r="W36" s="35">
        <v>44244</v>
      </c>
      <c r="X36" s="53"/>
      <c r="Y36" s="53"/>
      <c r="Z36" s="53"/>
      <c r="AA36" s="53"/>
      <c r="AB36" s="53"/>
      <c r="AC36" s="54"/>
      <c r="AD36" s="53"/>
      <c r="AE36" s="36" t="s">
        <v>23</v>
      </c>
      <c r="AF36" s="40">
        <v>44260</v>
      </c>
      <c r="AG36" s="66" t="s">
        <v>26</v>
      </c>
      <c r="AH36" s="66" t="s">
        <v>27</v>
      </c>
      <c r="AI36" s="36"/>
    </row>
  </sheetData>
  <autoFilter ref="A1:AI36">
    <filterColumn colId="30" showButton="0"/>
    <sortState ref="A2:BJ25">
      <sortCondition ref="D1:D25"/>
    </sortState>
  </autoFilter>
  <mergeCells count="1">
    <mergeCell ref="AE1:A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workbookViewId="0">
      <selection activeCell="A18" sqref="A18"/>
    </sheetView>
  </sheetViews>
  <sheetFormatPr baseColWidth="10" defaultRowHeight="15" x14ac:dyDescent="0.25"/>
  <sheetData>
    <row r="1" spans="1:1" x14ac:dyDescent="0.25">
      <c r="A1" s="67">
        <v>43466</v>
      </c>
    </row>
    <row r="2" spans="1:1" x14ac:dyDescent="0.25">
      <c r="A2" s="67">
        <v>43577</v>
      </c>
    </row>
    <row r="3" spans="1:1" x14ac:dyDescent="0.25">
      <c r="A3" s="67">
        <v>43586</v>
      </c>
    </row>
    <row r="4" spans="1:1" x14ac:dyDescent="0.25">
      <c r="A4" s="67">
        <v>43593</v>
      </c>
    </row>
    <row r="5" spans="1:1" x14ac:dyDescent="0.25">
      <c r="A5" s="67">
        <v>43615</v>
      </c>
    </row>
    <row r="6" spans="1:1" x14ac:dyDescent="0.25">
      <c r="A6" s="67">
        <v>43615</v>
      </c>
    </row>
    <row r="7" spans="1:1" x14ac:dyDescent="0.25">
      <c r="A7" s="67">
        <v>43626</v>
      </c>
    </row>
    <row r="8" spans="1:1" x14ac:dyDescent="0.25">
      <c r="A8" s="67">
        <v>43660</v>
      </c>
    </row>
    <row r="9" spans="1:1" x14ac:dyDescent="0.25">
      <c r="A9" s="67">
        <v>43692</v>
      </c>
    </row>
    <row r="10" spans="1:1" x14ac:dyDescent="0.25">
      <c r="A10" s="67">
        <v>43770</v>
      </c>
    </row>
    <row r="11" spans="1:1" x14ac:dyDescent="0.25">
      <c r="A11" s="67">
        <v>43824</v>
      </c>
    </row>
    <row r="12" spans="1:1" x14ac:dyDescent="0.25">
      <c r="A12" s="67">
        <v>43831</v>
      </c>
    </row>
    <row r="13" spans="1:1" x14ac:dyDescent="0.25">
      <c r="A13" s="67">
        <v>43934</v>
      </c>
    </row>
    <row r="14" spans="1:1" x14ac:dyDescent="0.25">
      <c r="A14" s="67">
        <v>43952</v>
      </c>
    </row>
    <row r="15" spans="1:1" x14ac:dyDescent="0.25">
      <c r="A15" s="67">
        <v>43959</v>
      </c>
    </row>
    <row r="16" spans="1:1" x14ac:dyDescent="0.25">
      <c r="A16" s="67">
        <v>43972</v>
      </c>
    </row>
    <row r="17" spans="1:20" x14ac:dyDescent="0.25">
      <c r="A17" s="67">
        <v>43983</v>
      </c>
    </row>
    <row r="18" spans="1:20" x14ac:dyDescent="0.25">
      <c r="A18" s="67">
        <v>44026</v>
      </c>
      <c r="T18" t="e">
        <f>WORKDAY(Y18,-7,Feuil2!A1:A32)</f>
        <v>#NUM!</v>
      </c>
    </row>
    <row r="19" spans="1:20" x14ac:dyDescent="0.25">
      <c r="A19" s="67">
        <v>44058</v>
      </c>
    </row>
    <row r="20" spans="1:20" x14ac:dyDescent="0.25">
      <c r="A20" s="67">
        <v>44146</v>
      </c>
    </row>
    <row r="21" spans="1:20" x14ac:dyDescent="0.25">
      <c r="A21" s="67">
        <v>44190</v>
      </c>
    </row>
    <row r="22" spans="1:20" x14ac:dyDescent="0.25">
      <c r="A22" s="67">
        <v>44197</v>
      </c>
    </row>
    <row r="23" spans="1:20" x14ac:dyDescent="0.25">
      <c r="A23" s="67">
        <v>44291</v>
      </c>
    </row>
    <row r="24" spans="1:20" x14ac:dyDescent="0.25">
      <c r="A24" s="67">
        <v>44317</v>
      </c>
    </row>
    <row r="25" spans="1:20" x14ac:dyDescent="0.25">
      <c r="A25" s="67">
        <v>44324</v>
      </c>
    </row>
    <row r="26" spans="1:20" x14ac:dyDescent="0.25">
      <c r="A26" s="67">
        <v>44329</v>
      </c>
    </row>
    <row r="27" spans="1:20" x14ac:dyDescent="0.25">
      <c r="A27" s="67">
        <v>44340</v>
      </c>
    </row>
    <row r="28" spans="1:20" x14ac:dyDescent="0.25">
      <c r="A28" s="67">
        <v>44391</v>
      </c>
    </row>
    <row r="29" spans="1:20" x14ac:dyDescent="0.25">
      <c r="A29" s="67">
        <v>44423</v>
      </c>
    </row>
    <row r="30" spans="1:20" x14ac:dyDescent="0.25">
      <c r="A30" s="67">
        <v>44501</v>
      </c>
    </row>
    <row r="31" spans="1:20" x14ac:dyDescent="0.25">
      <c r="A31" s="67">
        <v>44511</v>
      </c>
    </row>
    <row r="32" spans="1:20" x14ac:dyDescent="0.25">
      <c r="A32" s="67">
        <v>44555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Feuil2</vt:lpstr>
    </vt:vector>
  </TitlesOfParts>
  <Company>Cargo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THOMAS</dc:creator>
  <cp:lastModifiedBy>Aurore THOMAS</cp:lastModifiedBy>
  <cp:lastPrinted>2019-12-18T10:07:05Z</cp:lastPrinted>
  <dcterms:created xsi:type="dcterms:W3CDTF">2019-12-17T16:48:11Z</dcterms:created>
  <dcterms:modified xsi:type="dcterms:W3CDTF">2020-01-28T10:31:38Z</dcterms:modified>
</cp:coreProperties>
</file>