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dro\Desktop\"/>
    </mc:Choice>
  </mc:AlternateContent>
  <xr:revisionPtr revIDLastSave="0" documentId="13_ncr:1_{4882C7C0-90B1-4825-8DDF-CA83F7B104FD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COMMANDE GENERALE " sheetId="1" r:id="rId1"/>
    <sheet name="ESSAI" sheetId="2" r:id="rId2"/>
  </sheets>
  <calcPr calcId="181029"/>
</workbook>
</file>

<file path=xl/calcChain.xml><?xml version="1.0" encoding="utf-8"?>
<calcChain xmlns="http://schemas.openxmlformats.org/spreadsheetml/2006/main">
  <c r="D65" i="2" l="1"/>
  <c r="D64" i="2"/>
  <c r="C64" i="2"/>
  <c r="C65" i="2" s="1"/>
  <c r="H63" i="2"/>
  <c r="L60" i="2"/>
  <c r="F59" i="2"/>
  <c r="F60" i="2" s="1"/>
  <c r="L51" i="2"/>
  <c r="J51" i="2"/>
  <c r="L50" i="2"/>
  <c r="K50" i="2"/>
  <c r="K51" i="2" s="1"/>
  <c r="I50" i="2"/>
  <c r="I51" i="2" s="1"/>
  <c r="G50" i="2"/>
  <c r="G51" i="2" s="1"/>
  <c r="F50" i="2"/>
  <c r="F51" i="2" s="1"/>
  <c r="E50" i="2"/>
  <c r="E51" i="2" s="1"/>
  <c r="D50" i="2"/>
  <c r="D51" i="2" s="1"/>
  <c r="C50" i="2"/>
  <c r="C51" i="2" s="1"/>
  <c r="X45" i="2"/>
  <c r="X46" i="2" s="1"/>
  <c r="V45" i="2"/>
  <c r="V44" i="2"/>
  <c r="R44" i="2"/>
  <c r="S43" i="2"/>
  <c r="S44" i="2" s="1"/>
  <c r="R43" i="2"/>
  <c r="K37" i="2"/>
  <c r="J37" i="2"/>
  <c r="I37" i="2"/>
  <c r="H37" i="2"/>
  <c r="H38" i="2" s="1"/>
  <c r="F37" i="2"/>
  <c r="E37" i="2"/>
  <c r="D37" i="2"/>
  <c r="C37" i="2"/>
  <c r="C38" i="2" s="1"/>
  <c r="X34" i="2"/>
  <c r="T34" i="2"/>
  <c r="S34" i="2"/>
  <c r="X33" i="2"/>
  <c r="V33" i="2"/>
  <c r="V34" i="2" s="1"/>
  <c r="U33" i="2"/>
  <c r="U34" i="2" s="1"/>
  <c r="T33" i="2"/>
  <c r="S33" i="2"/>
  <c r="R33" i="2"/>
  <c r="R34" i="2" s="1"/>
  <c r="X22" i="2"/>
  <c r="V22" i="2"/>
  <c r="X21" i="2"/>
  <c r="S21" i="2"/>
  <c r="R21" i="2"/>
  <c r="E68" i="2" s="1"/>
  <c r="S20" i="2"/>
  <c r="R20" i="2"/>
  <c r="O20" i="2"/>
  <c r="N20" i="2"/>
  <c r="M20" i="2"/>
  <c r="L21" i="2" s="1"/>
  <c r="L20" i="2"/>
  <c r="J20" i="2"/>
  <c r="I20" i="2"/>
  <c r="H20" i="2"/>
  <c r="G20" i="2"/>
  <c r="G21" i="2" s="1"/>
  <c r="E20" i="2"/>
  <c r="E21" i="2" s="1"/>
  <c r="C20" i="2"/>
  <c r="C21" i="2" s="1"/>
  <c r="E70" i="2" s="1"/>
  <c r="V14" i="2"/>
  <c r="V15" i="2" s="1"/>
  <c r="U14" i="2"/>
  <c r="U15" i="2" s="1"/>
  <c r="X9" i="2"/>
  <c r="X8" i="2"/>
  <c r="H70" i="2" l="1"/>
  <c r="F70" i="2"/>
  <c r="E75" i="2"/>
  <c r="F68" i="2"/>
  <c r="K67" i="2"/>
  <c r="H68" i="2"/>
  <c r="H75" i="2" l="1"/>
  <c r="P58" i="2"/>
  <c r="F75" i="2"/>
  <c r="K73" i="2"/>
  <c r="K37" i="1" l="1"/>
  <c r="D64" i="1"/>
  <c r="D65" i="1" s="1"/>
  <c r="C64" i="1"/>
  <c r="C65" i="1" s="1"/>
  <c r="O20" i="1"/>
  <c r="N20" i="1"/>
  <c r="M20" i="1"/>
  <c r="L20" i="1"/>
  <c r="J37" i="1"/>
  <c r="I37" i="1"/>
  <c r="H37" i="1"/>
  <c r="X21" i="1"/>
  <c r="X22" i="1" s="1"/>
  <c r="X8" i="1"/>
  <c r="X9" i="1" s="1"/>
  <c r="U14" i="1"/>
  <c r="U15" i="1" s="1"/>
  <c r="V14" i="1"/>
  <c r="V15" i="1" s="1"/>
  <c r="C20" i="1"/>
  <c r="C21" i="1" s="1"/>
  <c r="E20" i="1"/>
  <c r="E21" i="1" s="1"/>
  <c r="G20" i="1"/>
  <c r="H20" i="1"/>
  <c r="I20" i="1"/>
  <c r="J20" i="1"/>
  <c r="C37" i="1"/>
  <c r="D37" i="1"/>
  <c r="E37" i="1"/>
  <c r="F37" i="1"/>
  <c r="R20" i="1"/>
  <c r="R21" i="1" s="1"/>
  <c r="S20" i="1"/>
  <c r="S21" i="1" s="1"/>
  <c r="V22" i="1"/>
  <c r="C50" i="1"/>
  <c r="C51" i="1" s="1"/>
  <c r="D50" i="1"/>
  <c r="D51" i="1" s="1"/>
  <c r="E50" i="1"/>
  <c r="E51" i="1" s="1"/>
  <c r="F50" i="1"/>
  <c r="F51" i="1" s="1"/>
  <c r="G50" i="1"/>
  <c r="G51" i="1" s="1"/>
  <c r="I50" i="1"/>
  <c r="I51" i="1" s="1"/>
  <c r="K50" i="1"/>
  <c r="K51" i="1" s="1"/>
  <c r="L50" i="1"/>
  <c r="L51" i="1" s="1"/>
  <c r="R33" i="1"/>
  <c r="R34" i="1" s="1"/>
  <c r="S33" i="1"/>
  <c r="S34" i="1" s="1"/>
  <c r="T33" i="1"/>
  <c r="T34" i="1" s="1"/>
  <c r="U33" i="1"/>
  <c r="U34" i="1" s="1"/>
  <c r="V33" i="1"/>
  <c r="V34" i="1" s="1"/>
  <c r="X33" i="1"/>
  <c r="X34" i="1" s="1"/>
  <c r="J51" i="1"/>
  <c r="F59" i="1"/>
  <c r="F60" i="1" s="1"/>
  <c r="L60" i="1"/>
  <c r="R43" i="1"/>
  <c r="R44" i="1" s="1"/>
  <c r="S43" i="1"/>
  <c r="S44" i="1" s="1"/>
  <c r="V44" i="1"/>
  <c r="V45" i="1" s="1"/>
  <c r="H63" i="1"/>
  <c r="X45" i="1"/>
  <c r="X46" i="1" s="1"/>
  <c r="E68" i="1" l="1"/>
  <c r="H38" i="1"/>
  <c r="L21" i="1"/>
  <c r="C38" i="1"/>
  <c r="G21" i="1"/>
  <c r="E70" i="1" l="1"/>
  <c r="F70" i="1" s="1"/>
  <c r="K67" i="1"/>
  <c r="H68" i="1"/>
  <c r="F68" i="1"/>
  <c r="E75" i="1" l="1"/>
  <c r="H70" i="1"/>
  <c r="F75" i="1" l="1"/>
  <c r="P58" i="1"/>
  <c r="K73" i="1"/>
  <c r="H75" i="1"/>
</calcChain>
</file>

<file path=xl/sharedStrings.xml><?xml version="1.0" encoding="utf-8"?>
<sst xmlns="http://schemas.openxmlformats.org/spreadsheetml/2006/main" count="316" uniqueCount="95">
  <si>
    <t>Reste budget (100 % du budget total)</t>
  </si>
  <si>
    <t>Si tu ne prends PAS de sport :</t>
  </si>
  <si>
    <t>Reste budget port permanent                 (70 % du budget total)</t>
  </si>
  <si>
    <t>Reste sport (30 % du budget total)</t>
  </si>
  <si>
    <t>Si tu prends du sport :</t>
  </si>
  <si>
    <t>Montant</t>
  </si>
  <si>
    <t>TOTAL</t>
  </si>
  <si>
    <t>6/3XL</t>
  </si>
  <si>
    <t>Budget total:</t>
  </si>
  <si>
    <t>46/XXL</t>
  </si>
  <si>
    <t>5/XXL</t>
  </si>
  <si>
    <t>XXL</t>
  </si>
  <si>
    <t>44/XL</t>
  </si>
  <si>
    <t>4/XL</t>
  </si>
  <si>
    <t>XL</t>
  </si>
  <si>
    <t>Sac à roulettes</t>
  </si>
  <si>
    <t>47/50</t>
  </si>
  <si>
    <t>42/L</t>
  </si>
  <si>
    <t>3/L</t>
  </si>
  <si>
    <t>L</t>
  </si>
  <si>
    <t>Sac</t>
  </si>
  <si>
    <t>43/46</t>
  </si>
  <si>
    <t>40/M</t>
  </si>
  <si>
    <t>2/M</t>
  </si>
  <si>
    <t>M</t>
  </si>
  <si>
    <t>Ceinture</t>
  </si>
  <si>
    <t>39/42</t>
  </si>
  <si>
    <t>38/S</t>
  </si>
  <si>
    <t>1/S</t>
  </si>
  <si>
    <t>S</t>
  </si>
  <si>
    <t>Fourragère</t>
  </si>
  <si>
    <t>35/38</t>
  </si>
  <si>
    <t>Blason</t>
  </si>
  <si>
    <t>Maillot bain femme</t>
  </si>
  <si>
    <t>Boxer bain homme</t>
  </si>
  <si>
    <t>Long</t>
  </si>
  <si>
    <t>Court</t>
  </si>
  <si>
    <t>Cuissard</t>
  </si>
  <si>
    <t>Divers</t>
  </si>
  <si>
    <t>Chaussettes intervention</t>
  </si>
  <si>
    <t>50-52/XXL</t>
  </si>
  <si>
    <t>3XL</t>
  </si>
  <si>
    <t>4XL</t>
  </si>
  <si>
    <t>46-48/XL</t>
  </si>
  <si>
    <t>128  3XL</t>
  </si>
  <si>
    <t>44/L</t>
  </si>
  <si>
    <t>120  XXL</t>
  </si>
  <si>
    <t>40-42/M</t>
  </si>
  <si>
    <t>112  XL</t>
  </si>
  <si>
    <t>36-38/S</t>
  </si>
  <si>
    <t>104   L</t>
  </si>
  <si>
    <t>96    M</t>
  </si>
  <si>
    <t>Short</t>
  </si>
  <si>
    <t>XS</t>
  </si>
  <si>
    <t>88     S</t>
  </si>
  <si>
    <t>80    XS</t>
  </si>
  <si>
    <t>Coupe vent</t>
  </si>
  <si>
    <t>Pantalon survêtement</t>
  </si>
  <si>
    <t>Veste Survêtement</t>
  </si>
  <si>
    <t>Maillot sport ML</t>
  </si>
  <si>
    <t>Maillot sport MC</t>
  </si>
  <si>
    <t>Sweat</t>
  </si>
  <si>
    <t>Softshell</t>
  </si>
  <si>
    <t>SVI bas</t>
  </si>
  <si>
    <t>SVI haut</t>
  </si>
  <si>
    <t>XL/10-11</t>
  </si>
  <si>
    <t>Bonnet</t>
  </si>
  <si>
    <t>L/9</t>
  </si>
  <si>
    <t>M/8</t>
  </si>
  <si>
    <t>S/6-7</t>
  </si>
  <si>
    <t>Gants</t>
  </si>
  <si>
    <t>C</t>
  </si>
  <si>
    <t>Salle</t>
  </si>
  <si>
    <t>Running</t>
  </si>
  <si>
    <t>Femme</t>
  </si>
  <si>
    <t>Homme</t>
  </si>
  <si>
    <t>Bottillons SUAP</t>
  </si>
  <si>
    <t>Bottillons</t>
  </si>
  <si>
    <t>Tenue de sport</t>
  </si>
  <si>
    <t>Ensemble de port permanent</t>
  </si>
  <si>
    <t>Coque d'intempérie</t>
  </si>
  <si>
    <t>Maillot de corps V</t>
  </si>
  <si>
    <t xml:space="preserve">Lacets bottillons </t>
  </si>
  <si>
    <t xml:space="preserve">lacets chaussure de ville </t>
  </si>
  <si>
    <t xml:space="preserve">drap à l'unité </t>
  </si>
  <si>
    <r>
      <t xml:space="preserve">Chaussettes sport - </t>
    </r>
    <r>
      <rPr>
        <b/>
        <sz val="9"/>
        <color rgb="FF000000"/>
        <rFont val="Calibri"/>
        <family val="2"/>
      </rPr>
      <t xml:space="preserve">lot de 2 </t>
    </r>
  </si>
  <si>
    <t>,</t>
  </si>
  <si>
    <t>Veste TSI H</t>
  </si>
  <si>
    <t>Veste TSI F</t>
  </si>
  <si>
    <t>Polo MC H</t>
  </si>
  <si>
    <t>Polo ML H</t>
  </si>
  <si>
    <t>Polo MC F</t>
  </si>
  <si>
    <t>Polo ML F</t>
  </si>
  <si>
    <t>Pantalon TSI FEMME</t>
  </si>
  <si>
    <t>Pantalon TSI 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</si>
</sst>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&quot; €&quot;;[Red]\-#,##0&quot; €&quot;"/>
    <numFmt numFmtId="165" formatCode="#,##0.0\ [$€-40C];[Red]\-#,##0.0\ [$€-40C]"/>
    <numFmt numFmtId="166" formatCode="#,##0.0\ [$€-40C];\-#,##0.0\ [$€-40C]"/>
    <numFmt numFmtId="167" formatCode="#,##0.00\ [$€-40C];\-#,##0.00\ [$€-40C]"/>
    <numFmt numFmtId="168" formatCode="#,##0.00&quot; €&quot;;[Red]\-#,##0.00&quot; €&quot;"/>
    <numFmt numFmtId="169" formatCode="#,##0.00&quot; €&quot;"/>
    <numFmt numFmtId="170" formatCode="#,##0;[Red]#,##0"/>
  </numFmts>
  <fonts count="18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sz val="36"/>
      <name val="Arial"/>
      <family val="2"/>
      <charset val="1"/>
    </font>
    <font>
      <sz val="11"/>
      <name val="Calibri"/>
      <family val="2"/>
      <charset val="1"/>
    </font>
    <font>
      <i/>
      <sz val="18"/>
      <name val="Arial"/>
      <family val="2"/>
    </font>
    <font>
      <sz val="11"/>
      <color rgb="FF000000"/>
      <name val="Calibri"/>
      <family val="2"/>
      <charset val="1"/>
    </font>
    <font>
      <sz val="18"/>
      <name val="Arial"/>
      <family val="2"/>
      <charset val="1"/>
    </font>
    <font>
      <sz val="12"/>
      <name val="Calibri"/>
      <family val="2"/>
      <charset val="1"/>
    </font>
    <font>
      <sz val="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6"/>
      <name val="Calibri"/>
      <family val="2"/>
      <charset val="1"/>
    </font>
    <font>
      <sz val="16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b/>
      <sz val="9"/>
      <color rgb="FF000000"/>
      <name val="Calibri"/>
      <family val="2"/>
    </font>
    <font>
      <sz val="8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rgb="FF72BF44"/>
        <bgColor rgb="FFA6A6A6"/>
      </patternFill>
    </fill>
    <fill>
      <patternFill patternType="solid">
        <fgColor rgb="FFEF413D"/>
        <bgColor rgb="FF993366"/>
      </patternFill>
    </fill>
    <fill>
      <patternFill patternType="solid">
        <fgColor rgb="FF0D0D0D"/>
        <bgColor rgb="FF000000"/>
      </patternFill>
    </fill>
    <fill>
      <patternFill patternType="solid">
        <fgColor rgb="FFB2B2B2"/>
        <bgColor rgb="FFA6A6A6"/>
      </patternFill>
    </fill>
    <fill>
      <patternFill patternType="solid">
        <fgColor theme="0"/>
        <bgColor rgb="FFA6A6A6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rgb="FFB2B2B2"/>
      </patternFill>
    </fill>
    <fill>
      <patternFill patternType="solid">
        <fgColor theme="1"/>
        <bgColor rgb="FF666699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 applyProtection="1">
      <alignment horizontal="center" vertical="center" wrapText="1"/>
      <protection locked="0"/>
    </xf>
    <xf numFmtId="0" fontId="0" fillId="0" borderId="17" xfId="0" applyBorder="1" applyAlignment="1">
      <alignment horizontal="center" vertical="center" wrapText="1"/>
    </xf>
    <xf numFmtId="168" fontId="0" fillId="0" borderId="29" xfId="0" applyNumberFormat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0" borderId="30" xfId="0" applyBorder="1" applyAlignment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>
      <alignment horizontal="center" vertical="center" wrapText="1"/>
    </xf>
    <xf numFmtId="164" fontId="0" fillId="0" borderId="33" xfId="0" applyNumberFormat="1" applyBorder="1" applyAlignment="1">
      <alignment horizontal="center" vertical="center" wrapText="1"/>
    </xf>
    <xf numFmtId="164" fontId="0" fillId="0" borderId="34" xfId="0" applyNumberForma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7" borderId="25" xfId="0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  <protection locked="0"/>
    </xf>
    <xf numFmtId="164" fontId="0" fillId="0" borderId="17" xfId="0" applyNumberForma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68" fontId="0" fillId="0" borderId="39" xfId="0" applyNumberFormat="1" applyBorder="1" applyAlignment="1">
      <alignment horizontal="center" vertical="center" wrapText="1"/>
    </xf>
    <xf numFmtId="168" fontId="0" fillId="0" borderId="6" xfId="0" applyNumberFormat="1" applyBorder="1" applyAlignment="1">
      <alignment horizontal="center" vertical="center" wrapText="1"/>
    </xf>
    <xf numFmtId="164" fontId="0" fillId="0" borderId="52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0" borderId="38" xfId="0" applyBorder="1" applyAlignment="1" applyProtection="1">
      <alignment horizontal="center" vertical="center" wrapText="1"/>
      <protection locked="0"/>
    </xf>
    <xf numFmtId="164" fontId="0" fillId="0" borderId="16" xfId="0" applyNumberForma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0" fillId="0" borderId="56" xfId="0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  <protection locked="0"/>
    </xf>
    <xf numFmtId="0" fontId="0" fillId="0" borderId="16" xfId="0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0" fillId="0" borderId="40" xfId="0" applyNumberFormat="1" applyBorder="1" applyAlignment="1">
      <alignment horizontal="center" vertical="center" wrapText="1"/>
    </xf>
    <xf numFmtId="168" fontId="0" fillId="0" borderId="23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26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0" borderId="60" xfId="0" applyBorder="1" applyAlignment="1" applyProtection="1">
      <alignment horizontal="center" vertical="center" wrapText="1"/>
      <protection locked="0"/>
    </xf>
    <xf numFmtId="0" fontId="0" fillId="0" borderId="4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164" fontId="0" fillId="0" borderId="61" xfId="0" applyNumberFormat="1" applyBorder="1" applyAlignment="1">
      <alignment horizontal="center" vertical="center" wrapText="1"/>
    </xf>
    <xf numFmtId="164" fontId="0" fillId="0" borderId="54" xfId="0" applyNumberForma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170" fontId="0" fillId="0" borderId="30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164" fontId="0" fillId="0" borderId="55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168" fontId="0" fillId="0" borderId="3" xfId="0" applyNumberFormat="1" applyBorder="1" applyAlignment="1">
      <alignment horizontal="center" vertical="center" wrapText="1"/>
    </xf>
    <xf numFmtId="168" fontId="0" fillId="0" borderId="2" xfId="0" applyNumberFormat="1" applyBorder="1" applyAlignment="1">
      <alignment horizontal="center" vertical="center" wrapText="1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62" xfId="0" applyBorder="1" applyAlignment="1" applyProtection="1">
      <alignment horizontal="center" vertical="center" wrapText="1"/>
      <protection locked="0"/>
    </xf>
    <xf numFmtId="0" fontId="0" fillId="0" borderId="63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168" fontId="10" fillId="0" borderId="31" xfId="0" applyNumberFormat="1" applyFont="1" applyBorder="1" applyAlignment="1">
      <alignment horizontal="center" vertical="center" wrapText="1"/>
    </xf>
    <xf numFmtId="164" fontId="17" fillId="0" borderId="61" xfId="0" applyNumberFormat="1" applyFont="1" applyBorder="1" applyAlignment="1">
      <alignment horizontal="center" vertical="center" wrapText="1"/>
    </xf>
    <xf numFmtId="0" fontId="10" fillId="0" borderId="54" xfId="0" applyFont="1" applyBorder="1" applyAlignment="1" applyProtection="1">
      <alignment horizontal="center" vertical="center" wrapText="1"/>
      <protection locked="0"/>
    </xf>
    <xf numFmtId="0" fontId="10" fillId="0" borderId="65" xfId="0" applyFont="1" applyBorder="1" applyAlignment="1">
      <alignment horizontal="center" vertical="center" wrapText="1"/>
    </xf>
    <xf numFmtId="164" fontId="17" fillId="0" borderId="66" xfId="0" applyNumberFormat="1" applyFont="1" applyBorder="1" applyAlignment="1">
      <alignment horizontal="center" vertical="center" wrapText="1"/>
    </xf>
    <xf numFmtId="0" fontId="10" fillId="0" borderId="60" xfId="0" applyFont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>
      <alignment horizontal="center" vertical="center" wrapText="1"/>
    </xf>
    <xf numFmtId="168" fontId="17" fillId="0" borderId="61" xfId="0" applyNumberFormat="1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164" fontId="17" fillId="0" borderId="53" xfId="0" applyNumberFormat="1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horizontal="center" vertical="center" wrapText="1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10" borderId="38" xfId="0" applyFill="1" applyBorder="1" applyAlignment="1">
      <alignment horizontal="center" vertical="center" wrapText="1"/>
    </xf>
    <xf numFmtId="0" fontId="0" fillId="10" borderId="26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11" borderId="64" xfId="0" applyFill="1" applyBorder="1" applyAlignment="1">
      <alignment horizontal="center" vertical="center" wrapText="1"/>
    </xf>
    <xf numFmtId="0" fontId="0" fillId="12" borderId="0" xfId="0" applyFill="1" applyAlignment="1">
      <alignment vertical="center" wrapText="1"/>
    </xf>
    <xf numFmtId="0" fontId="0" fillId="0" borderId="32" xfId="0" applyBorder="1" applyAlignment="1" applyProtection="1">
      <alignment horizontal="center" vertical="center" wrapText="1"/>
      <protection locked="0"/>
    </xf>
    <xf numFmtId="0" fontId="14" fillId="4" borderId="0" xfId="0" applyFont="1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8" borderId="26" xfId="0" applyFill="1" applyBorder="1" applyAlignment="1" applyProtection="1">
      <alignment horizontal="center" vertical="center" wrapText="1"/>
      <protection locked="0"/>
    </xf>
    <xf numFmtId="164" fontId="0" fillId="0" borderId="61" xfId="0" applyNumberFormat="1" applyBorder="1" applyAlignment="1">
      <alignment horizontal="center" vertical="center" wrapText="1"/>
    </xf>
    <xf numFmtId="164" fontId="0" fillId="0" borderId="54" xfId="0" applyNumberForma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164" fontId="0" fillId="0" borderId="56" xfId="0" applyNumberForma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4" fontId="0" fillId="0" borderId="37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62" xfId="0" applyBorder="1" applyAlignment="1" applyProtection="1">
      <alignment horizontal="center" vertical="center" wrapText="1"/>
      <protection locked="0"/>
    </xf>
    <xf numFmtId="0" fontId="0" fillId="0" borderId="63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52" xfId="0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5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3" fillId="0" borderId="46" xfId="0" applyFont="1" applyBorder="1" applyAlignment="1">
      <alignment horizontal="center" vertical="center" wrapText="1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64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55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>
      <alignment horizontal="center" vertical="center" wrapText="1"/>
    </xf>
    <xf numFmtId="0" fontId="9" fillId="5" borderId="67" xfId="0" applyFont="1" applyFill="1" applyBorder="1" applyAlignment="1">
      <alignment horizontal="center" vertical="center" wrapText="1"/>
    </xf>
    <xf numFmtId="0" fontId="9" fillId="5" borderId="68" xfId="0" applyFont="1" applyFill="1" applyBorder="1" applyAlignment="1">
      <alignment horizontal="center" vertical="center" wrapText="1"/>
    </xf>
    <xf numFmtId="0" fontId="9" fillId="5" borderId="70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72" xfId="0" applyFont="1" applyFill="1" applyBorder="1" applyAlignment="1">
      <alignment horizontal="center" vertical="center" wrapText="1"/>
    </xf>
    <xf numFmtId="0" fontId="9" fillId="5" borderId="73" xfId="0" applyFont="1" applyFill="1" applyBorder="1" applyAlignment="1">
      <alignment horizontal="center" vertical="center" wrapText="1"/>
    </xf>
    <xf numFmtId="164" fontId="8" fillId="5" borderId="69" xfId="0" applyNumberFormat="1" applyFont="1" applyFill="1" applyBorder="1" applyAlignment="1">
      <alignment horizontal="center" vertical="center"/>
    </xf>
    <xf numFmtId="164" fontId="8" fillId="5" borderId="71" xfId="0" applyNumberFormat="1" applyFont="1" applyFill="1" applyBorder="1" applyAlignment="1">
      <alignment horizontal="center" vertical="center"/>
    </xf>
    <xf numFmtId="164" fontId="8" fillId="5" borderId="74" xfId="0" applyNumberFormat="1" applyFont="1" applyFill="1" applyBorder="1" applyAlignment="1">
      <alignment horizontal="center" vertical="center"/>
    </xf>
    <xf numFmtId="167" fontId="17" fillId="0" borderId="19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5" fontId="0" fillId="2" borderId="8" xfId="0" applyNumberForma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6" fontId="5" fillId="4" borderId="8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6" fontId="0" fillId="4" borderId="8" xfId="0" applyNumberFormat="1" applyFill="1" applyBorder="1" applyAlignment="1">
      <alignment horizontal="center" vertical="center"/>
    </xf>
    <xf numFmtId="166" fontId="0" fillId="4" borderId="4" xfId="0" applyNumberForma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169" fontId="0" fillId="0" borderId="35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K119"/>
  <sheetViews>
    <sheetView topLeftCell="A43" zoomScale="66" zoomScaleNormal="130" workbookViewId="0">
      <selection activeCell="I5" sqref="I5"/>
    </sheetView>
  </sheetViews>
  <sheetFormatPr baseColWidth="10" defaultColWidth="9.140625" defaultRowHeight="12.75" x14ac:dyDescent="0.2"/>
  <cols>
    <col min="1" max="2" width="10" style="1" customWidth="1"/>
    <col min="3" max="3" width="10" style="1" bestFit="1" customWidth="1"/>
    <col min="4" max="4" width="10" style="1" customWidth="1"/>
    <col min="5" max="5" width="11.140625" style="1" customWidth="1"/>
    <col min="6" max="6" width="9.42578125" style="1" customWidth="1"/>
    <col min="7" max="7" width="9.85546875" style="1" bestFit="1" customWidth="1"/>
    <col min="8" max="8" width="5.28515625" style="1" bestFit="1" customWidth="1"/>
    <col min="9" max="9" width="5.140625" style="1" customWidth="1"/>
    <col min="10" max="10" width="6.7109375" style="1" customWidth="1"/>
    <col min="11" max="11" width="14.140625" style="1" bestFit="1" customWidth="1"/>
    <col min="12" max="15" width="4.5703125" style="1" customWidth="1"/>
    <col min="16" max="1025" width="11.42578125" style="1" customWidth="1"/>
  </cols>
  <sheetData>
    <row r="1" spans="1:27" ht="21.75" customHeight="1" thickBot="1" x14ac:dyDescent="0.25">
      <c r="A1" s="8"/>
      <c r="B1" s="156" t="s">
        <v>79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49"/>
      <c r="Q1" s="157" t="s">
        <v>78</v>
      </c>
      <c r="R1" s="157"/>
      <c r="S1" s="157"/>
      <c r="T1" s="157"/>
      <c r="U1" s="157"/>
      <c r="V1" s="157"/>
      <c r="W1" s="157"/>
      <c r="X1" s="157"/>
    </row>
    <row r="2" spans="1:27" ht="15.75" thickBot="1" x14ac:dyDescent="0.25">
      <c r="A2" s="8"/>
      <c r="B2" s="158" t="s">
        <v>77</v>
      </c>
      <c r="C2" s="159">
        <v>126</v>
      </c>
      <c r="D2" s="160" t="s">
        <v>76</v>
      </c>
      <c r="E2" s="161">
        <v>85</v>
      </c>
      <c r="F2" s="162" t="s">
        <v>94</v>
      </c>
      <c r="G2" s="164">
        <v>45</v>
      </c>
      <c r="H2" s="164"/>
      <c r="I2" s="164"/>
      <c r="J2" s="164"/>
      <c r="K2" s="162" t="s">
        <v>93</v>
      </c>
      <c r="L2" s="164">
        <v>45</v>
      </c>
      <c r="M2" s="164"/>
      <c r="N2" s="164"/>
      <c r="O2" s="164"/>
      <c r="P2" s="150"/>
      <c r="Q2" s="165" t="s">
        <v>75</v>
      </c>
      <c r="R2" s="104" t="s">
        <v>73</v>
      </c>
      <c r="S2" s="103" t="s">
        <v>72</v>
      </c>
      <c r="T2" s="167" t="s">
        <v>74</v>
      </c>
      <c r="U2" s="15" t="s">
        <v>73</v>
      </c>
      <c r="V2" s="108" t="s">
        <v>72</v>
      </c>
      <c r="W2" s="168" t="s">
        <v>85</v>
      </c>
      <c r="X2" s="170">
        <v>4</v>
      </c>
      <c r="Y2" s="2"/>
      <c r="Z2" s="2"/>
      <c r="AA2" s="2"/>
    </row>
    <row r="3" spans="1:27" ht="27" customHeight="1" thickBot="1" x14ac:dyDescent="0.25">
      <c r="A3" s="8"/>
      <c r="B3" s="158"/>
      <c r="C3" s="159"/>
      <c r="D3" s="160"/>
      <c r="E3" s="161"/>
      <c r="F3" s="163"/>
      <c r="G3" s="27" t="s">
        <v>71</v>
      </c>
      <c r="H3" s="27" t="s">
        <v>24</v>
      </c>
      <c r="I3" s="27" t="s">
        <v>19</v>
      </c>
      <c r="J3" s="90" t="s">
        <v>14</v>
      </c>
      <c r="K3" s="163"/>
      <c r="L3" s="27" t="s">
        <v>71</v>
      </c>
      <c r="M3" s="27" t="s">
        <v>24</v>
      </c>
      <c r="N3" s="27" t="s">
        <v>19</v>
      </c>
      <c r="O3" s="90" t="s">
        <v>14</v>
      </c>
      <c r="P3" s="151"/>
      <c r="Q3" s="166"/>
      <c r="R3" s="109">
        <v>59</v>
      </c>
      <c r="S3" s="110">
        <v>38</v>
      </c>
      <c r="T3" s="167"/>
      <c r="U3" s="13">
        <v>59</v>
      </c>
      <c r="V3" s="45">
        <v>38</v>
      </c>
      <c r="W3" s="169"/>
      <c r="X3" s="171"/>
      <c r="Y3" s="2"/>
      <c r="Z3" s="2"/>
      <c r="AA3" s="2"/>
    </row>
    <row r="4" spans="1:27" ht="15" x14ac:dyDescent="0.2">
      <c r="A4" s="8"/>
      <c r="B4" s="89">
        <v>35</v>
      </c>
      <c r="C4" s="48"/>
      <c r="D4" s="53"/>
      <c r="E4" s="44"/>
      <c r="F4" s="89">
        <v>72</v>
      </c>
      <c r="G4" s="18"/>
      <c r="H4" s="18"/>
      <c r="I4" s="18"/>
      <c r="J4" s="48"/>
      <c r="K4" s="89">
        <v>32</v>
      </c>
      <c r="L4" s="18"/>
      <c r="M4" s="18"/>
      <c r="N4" s="18"/>
      <c r="O4" s="48"/>
      <c r="P4" s="152"/>
      <c r="Q4" s="106">
        <v>39</v>
      </c>
      <c r="R4" s="36"/>
      <c r="S4" s="5"/>
      <c r="T4" s="107">
        <v>35.5</v>
      </c>
      <c r="U4" s="36"/>
      <c r="V4" s="5"/>
      <c r="W4" s="47" t="s">
        <v>31</v>
      </c>
      <c r="X4" s="5"/>
      <c r="Y4" s="2"/>
      <c r="Z4" s="2"/>
      <c r="AA4" s="2"/>
    </row>
    <row r="5" spans="1:27" ht="15" x14ac:dyDescent="0.2">
      <c r="A5" s="8"/>
      <c r="B5" s="56">
        <v>36</v>
      </c>
      <c r="C5" s="49"/>
      <c r="D5" s="11">
        <v>36</v>
      </c>
      <c r="E5" s="39"/>
      <c r="F5" s="56">
        <v>76</v>
      </c>
      <c r="G5" s="43"/>
      <c r="H5" s="43"/>
      <c r="I5" s="43"/>
      <c r="J5" s="49"/>
      <c r="K5" s="56">
        <v>34</v>
      </c>
      <c r="L5" s="43"/>
      <c r="M5" s="43"/>
      <c r="N5" s="43"/>
      <c r="O5" s="49"/>
      <c r="P5" s="152"/>
      <c r="Q5" s="105">
        <v>40</v>
      </c>
      <c r="R5" s="115"/>
      <c r="S5" s="16"/>
      <c r="T5" s="102">
        <v>36</v>
      </c>
      <c r="U5" s="115"/>
      <c r="V5" s="16"/>
      <c r="W5" s="55" t="s">
        <v>26</v>
      </c>
      <c r="X5" s="16"/>
      <c r="Y5" s="2"/>
      <c r="Z5" s="2"/>
      <c r="AA5" s="2"/>
    </row>
    <row r="6" spans="1:27" ht="15" x14ac:dyDescent="0.2">
      <c r="A6" s="8"/>
      <c r="B6" s="56">
        <v>37</v>
      </c>
      <c r="C6" s="49"/>
      <c r="D6" s="56">
        <v>37</v>
      </c>
      <c r="E6" s="39"/>
      <c r="F6" s="56">
        <v>80</v>
      </c>
      <c r="G6" s="43"/>
      <c r="H6" s="43"/>
      <c r="I6" s="43"/>
      <c r="J6" s="49"/>
      <c r="K6" s="56">
        <v>36</v>
      </c>
      <c r="L6" s="43"/>
      <c r="M6" s="43"/>
      <c r="N6" s="43"/>
      <c r="O6" s="49"/>
      <c r="P6" s="152"/>
      <c r="Q6" s="105">
        <v>40.5</v>
      </c>
      <c r="R6" s="115"/>
      <c r="S6" s="16"/>
      <c r="T6" s="102">
        <v>37</v>
      </c>
      <c r="U6" s="115"/>
      <c r="V6" s="16"/>
      <c r="W6" s="55" t="s">
        <v>21</v>
      </c>
      <c r="X6" s="16"/>
      <c r="Y6" s="2"/>
      <c r="Z6" s="2"/>
      <c r="AA6" s="2"/>
    </row>
    <row r="7" spans="1:27" ht="15.75" thickBot="1" x14ac:dyDescent="0.25">
      <c r="A7" s="8"/>
      <c r="B7" s="56">
        <v>38</v>
      </c>
      <c r="C7" s="49"/>
      <c r="D7" s="56">
        <v>38</v>
      </c>
      <c r="E7" s="39"/>
      <c r="F7" s="56">
        <v>84</v>
      </c>
      <c r="G7" s="43"/>
      <c r="H7" s="43"/>
      <c r="I7" s="43"/>
      <c r="J7" s="49"/>
      <c r="K7" s="56">
        <v>38</v>
      </c>
      <c r="L7" s="43"/>
      <c r="M7" s="43"/>
      <c r="N7" s="43"/>
      <c r="O7" s="49"/>
      <c r="P7" s="152"/>
      <c r="Q7" s="105">
        <v>41.5</v>
      </c>
      <c r="R7" s="115"/>
      <c r="S7" s="16"/>
      <c r="T7" s="102">
        <v>37.5</v>
      </c>
      <c r="U7" s="153"/>
      <c r="V7" s="16"/>
      <c r="W7" s="58" t="s">
        <v>16</v>
      </c>
      <c r="X7" s="16"/>
      <c r="Y7" s="2"/>
      <c r="Z7" s="2"/>
      <c r="AA7" s="2"/>
    </row>
    <row r="8" spans="1:27" ht="15.75" thickBot="1" x14ac:dyDescent="0.25">
      <c r="A8" s="8"/>
      <c r="B8" s="56">
        <v>39</v>
      </c>
      <c r="C8" s="49"/>
      <c r="D8" s="56">
        <v>39</v>
      </c>
      <c r="E8" s="39"/>
      <c r="F8" s="56">
        <v>88</v>
      </c>
      <c r="G8" s="43"/>
      <c r="H8" s="43"/>
      <c r="I8" s="43"/>
      <c r="J8" s="49"/>
      <c r="K8" s="56">
        <v>40</v>
      </c>
      <c r="L8" s="43"/>
      <c r="M8" s="43"/>
      <c r="N8" s="43"/>
      <c r="O8" s="49"/>
      <c r="P8" s="152"/>
      <c r="Q8" s="105">
        <v>42</v>
      </c>
      <c r="R8" s="115"/>
      <c r="S8" s="16"/>
      <c r="T8" s="102">
        <v>38</v>
      </c>
      <c r="U8" s="115"/>
      <c r="V8" s="16"/>
      <c r="W8" s="59" t="s">
        <v>6</v>
      </c>
      <c r="X8" s="6">
        <f>SUM(X4:X7)</f>
        <v>0</v>
      </c>
      <c r="Y8" s="2"/>
      <c r="Z8" s="2"/>
      <c r="AA8" s="2"/>
    </row>
    <row r="9" spans="1:27" ht="15.75" thickBot="1" x14ac:dyDescent="0.25">
      <c r="A9" s="8"/>
      <c r="B9" s="56">
        <v>40</v>
      </c>
      <c r="C9" s="49"/>
      <c r="D9" s="56">
        <v>40</v>
      </c>
      <c r="E9" s="39"/>
      <c r="F9" s="56">
        <v>92</v>
      </c>
      <c r="G9" s="43"/>
      <c r="H9" s="43"/>
      <c r="I9" s="43"/>
      <c r="J9" s="49"/>
      <c r="K9" s="56">
        <v>42</v>
      </c>
      <c r="L9" s="43"/>
      <c r="M9" s="43"/>
      <c r="N9" s="43"/>
      <c r="O9" s="49"/>
      <c r="P9" s="152"/>
      <c r="Q9" s="105">
        <v>42.5</v>
      </c>
      <c r="R9" s="115"/>
      <c r="S9" s="16"/>
      <c r="T9" s="102">
        <v>39</v>
      </c>
      <c r="U9" s="115"/>
      <c r="V9" s="16"/>
      <c r="W9" s="59" t="s">
        <v>5</v>
      </c>
      <c r="X9" s="60">
        <f>X8*X2</f>
        <v>0</v>
      </c>
      <c r="Y9" s="2"/>
      <c r="Z9" s="2"/>
      <c r="AA9" s="2"/>
    </row>
    <row r="10" spans="1:27" ht="15" x14ac:dyDescent="0.2">
      <c r="A10" s="8"/>
      <c r="B10" s="56">
        <v>41</v>
      </c>
      <c r="C10" s="49"/>
      <c r="D10" s="56">
        <v>41</v>
      </c>
      <c r="E10" s="39"/>
      <c r="F10" s="56">
        <v>96</v>
      </c>
      <c r="G10" s="43"/>
      <c r="H10" s="43"/>
      <c r="I10" s="43"/>
      <c r="J10" s="49"/>
      <c r="K10" s="56">
        <v>44</v>
      </c>
      <c r="L10" s="43"/>
      <c r="M10" s="43"/>
      <c r="N10" s="43"/>
      <c r="O10" s="49"/>
      <c r="P10" s="152"/>
      <c r="Q10" s="105">
        <v>43.5</v>
      </c>
      <c r="R10" s="115"/>
      <c r="S10" s="16"/>
      <c r="T10" s="102">
        <v>40</v>
      </c>
      <c r="U10" s="115"/>
      <c r="V10" s="16"/>
      <c r="W10" s="2"/>
      <c r="X10" s="2"/>
      <c r="Y10" s="2"/>
      <c r="Z10" s="2"/>
      <c r="AA10" s="2"/>
    </row>
    <row r="11" spans="1:27" ht="15" x14ac:dyDescent="0.2">
      <c r="A11" s="8"/>
      <c r="B11" s="56">
        <v>42</v>
      </c>
      <c r="C11" s="49"/>
      <c r="D11" s="56">
        <v>42</v>
      </c>
      <c r="E11" s="39"/>
      <c r="F11" s="56">
        <v>100</v>
      </c>
      <c r="G11" s="43"/>
      <c r="H11" s="43"/>
      <c r="I11" s="43"/>
      <c r="J11" s="49"/>
      <c r="K11" s="56">
        <v>46</v>
      </c>
      <c r="L11" s="43"/>
      <c r="M11" s="43"/>
      <c r="N11" s="43"/>
      <c r="O11" s="49"/>
      <c r="P11" s="151"/>
      <c r="Q11" s="105">
        <v>44</v>
      </c>
      <c r="R11" s="115"/>
      <c r="S11" s="16"/>
      <c r="T11" s="102">
        <v>40.5</v>
      </c>
      <c r="U11" s="153"/>
      <c r="V11" s="16"/>
      <c r="W11" s="2"/>
      <c r="X11" s="2"/>
      <c r="Y11" s="2"/>
      <c r="Z11" s="2"/>
      <c r="AA11" s="2"/>
    </row>
    <row r="12" spans="1:27" ht="15" x14ac:dyDescent="0.2">
      <c r="A12" s="8"/>
      <c r="B12" s="56">
        <v>43</v>
      </c>
      <c r="C12" s="49"/>
      <c r="D12" s="56">
        <v>43</v>
      </c>
      <c r="E12" s="39"/>
      <c r="F12" s="56">
        <v>104</v>
      </c>
      <c r="G12" s="43"/>
      <c r="H12" s="43"/>
      <c r="I12" s="43"/>
      <c r="J12" s="49"/>
      <c r="K12" s="56">
        <v>48</v>
      </c>
      <c r="L12" s="43"/>
      <c r="M12" s="43"/>
      <c r="N12" s="43"/>
      <c r="O12" s="49"/>
      <c r="P12" s="151"/>
      <c r="Q12" s="105">
        <v>44.5</v>
      </c>
      <c r="R12" s="115"/>
      <c r="S12" s="16"/>
      <c r="T12" s="102">
        <v>41.5</v>
      </c>
      <c r="U12" s="115"/>
      <c r="V12" s="16"/>
      <c r="W12" s="2"/>
      <c r="X12" s="2"/>
      <c r="Y12" s="2"/>
      <c r="Z12" s="2"/>
      <c r="AA12" s="2"/>
    </row>
    <row r="13" spans="1:27" ht="15.75" thickBot="1" x14ac:dyDescent="0.25">
      <c r="A13" s="8"/>
      <c r="B13" s="56">
        <v>44</v>
      </c>
      <c r="C13" s="49"/>
      <c r="D13" s="56">
        <v>44</v>
      </c>
      <c r="E13" s="39"/>
      <c r="F13" s="56">
        <v>108</v>
      </c>
      <c r="G13" s="43"/>
      <c r="H13" s="43"/>
      <c r="I13" s="43"/>
      <c r="J13" s="49"/>
      <c r="K13" s="56">
        <v>50</v>
      </c>
      <c r="L13" s="43"/>
      <c r="M13" s="43"/>
      <c r="N13" s="43"/>
      <c r="O13" s="49"/>
      <c r="P13" s="151"/>
      <c r="Q13" s="105">
        <v>45</v>
      </c>
      <c r="R13" s="115"/>
      <c r="S13" s="16"/>
      <c r="T13" s="86">
        <v>42</v>
      </c>
      <c r="U13" s="118"/>
      <c r="V13" s="133"/>
      <c r="W13" s="2"/>
      <c r="X13" s="2"/>
      <c r="Y13" s="2"/>
      <c r="Z13" s="2"/>
      <c r="AA13" s="2"/>
    </row>
    <row r="14" spans="1:27" ht="15.75" thickBot="1" x14ac:dyDescent="0.25">
      <c r="A14" s="8"/>
      <c r="B14" s="56">
        <v>45</v>
      </c>
      <c r="C14" s="49"/>
      <c r="D14" s="56">
        <v>45</v>
      </c>
      <c r="E14" s="39"/>
      <c r="F14" s="56">
        <v>112</v>
      </c>
      <c r="G14" s="43"/>
      <c r="H14" s="43"/>
      <c r="I14" s="43"/>
      <c r="J14" s="49"/>
      <c r="K14" s="56">
        <v>52</v>
      </c>
      <c r="L14" s="43"/>
      <c r="M14" s="43"/>
      <c r="N14" s="43"/>
      <c r="O14" s="49"/>
      <c r="P14" s="151"/>
      <c r="Q14" s="105">
        <v>46</v>
      </c>
      <c r="R14" s="115"/>
      <c r="S14" s="16"/>
      <c r="T14" s="42" t="s">
        <v>6</v>
      </c>
      <c r="U14" s="63">
        <f>SUM(U4:U13)</f>
        <v>0</v>
      </c>
      <c r="V14" s="111">
        <f>SUM(V4:V13)</f>
        <v>0</v>
      </c>
      <c r="W14" s="2"/>
      <c r="X14" s="2"/>
      <c r="Y14" s="2"/>
      <c r="Z14" s="2"/>
      <c r="AA14" s="2"/>
    </row>
    <row r="15" spans="1:27" ht="15.75" thickBot="1" x14ac:dyDescent="0.25">
      <c r="A15" s="8"/>
      <c r="B15" s="56">
        <v>46</v>
      </c>
      <c r="C15" s="49"/>
      <c r="D15" s="56">
        <v>46</v>
      </c>
      <c r="E15" s="39"/>
      <c r="F15" s="56">
        <v>116</v>
      </c>
      <c r="G15" s="43"/>
      <c r="H15" s="43"/>
      <c r="I15" s="43"/>
      <c r="J15" s="49"/>
      <c r="K15" s="56"/>
      <c r="L15" s="41"/>
      <c r="M15" s="41"/>
      <c r="N15" s="41"/>
      <c r="O15" s="40"/>
      <c r="P15" s="151"/>
      <c r="Q15" s="105">
        <v>46.5</v>
      </c>
      <c r="R15" s="115"/>
      <c r="S15" s="16"/>
      <c r="T15" s="62" t="s">
        <v>5</v>
      </c>
      <c r="U15" s="60">
        <f>U14*U3</f>
        <v>0</v>
      </c>
      <c r="V15" s="60">
        <f>V14*V3</f>
        <v>0</v>
      </c>
      <c r="W15" s="2"/>
      <c r="X15" s="2"/>
      <c r="Y15" s="2"/>
      <c r="Z15" s="2"/>
      <c r="AA15" s="2"/>
    </row>
    <row r="16" spans="1:27" ht="15.75" thickBot="1" x14ac:dyDescent="0.25">
      <c r="A16" s="8"/>
      <c r="B16" s="56">
        <v>47</v>
      </c>
      <c r="C16" s="49"/>
      <c r="D16" s="56">
        <v>47</v>
      </c>
      <c r="E16" s="39"/>
      <c r="F16" s="56">
        <v>120</v>
      </c>
      <c r="G16" s="43"/>
      <c r="H16" s="43"/>
      <c r="I16" s="43"/>
      <c r="J16" s="49"/>
      <c r="K16" s="56"/>
      <c r="L16" s="41"/>
      <c r="M16" s="41"/>
      <c r="N16" s="41"/>
      <c r="O16" s="40"/>
      <c r="P16" s="151"/>
      <c r="Q16" s="105">
        <v>47</v>
      </c>
      <c r="R16" s="115"/>
      <c r="S16" s="16"/>
      <c r="T16" s="2"/>
      <c r="U16" s="2"/>
      <c r="V16" s="2"/>
      <c r="W16" s="42" t="s">
        <v>70</v>
      </c>
      <c r="X16" s="37">
        <v>6</v>
      </c>
      <c r="Y16" s="2"/>
      <c r="Z16" s="2"/>
      <c r="AA16" s="2"/>
    </row>
    <row r="17" spans="1:27" ht="15.75" thickBot="1" x14ac:dyDescent="0.25">
      <c r="A17" s="8"/>
      <c r="B17" s="56">
        <v>48</v>
      </c>
      <c r="C17" s="49"/>
      <c r="D17" s="56">
        <v>48</v>
      </c>
      <c r="E17" s="39"/>
      <c r="F17" s="56"/>
      <c r="G17" s="41"/>
      <c r="H17" s="41"/>
      <c r="I17" s="41"/>
      <c r="J17" s="40"/>
      <c r="K17" s="56"/>
      <c r="L17" s="41"/>
      <c r="M17" s="41"/>
      <c r="N17" s="41"/>
      <c r="O17" s="40"/>
      <c r="P17" s="151"/>
      <c r="Q17" s="105">
        <v>48</v>
      </c>
      <c r="R17" s="115"/>
      <c r="S17" s="16"/>
      <c r="T17" s="2"/>
      <c r="U17" s="2"/>
      <c r="V17" s="2"/>
      <c r="W17" s="54" t="s">
        <v>69</v>
      </c>
      <c r="X17" s="36"/>
      <c r="Y17" s="2"/>
      <c r="Z17" s="2"/>
      <c r="AA17" s="2"/>
    </row>
    <row r="18" spans="1:27" ht="15.75" thickBot="1" x14ac:dyDescent="0.25">
      <c r="A18" s="8"/>
      <c r="B18" s="56">
        <v>49</v>
      </c>
      <c r="C18" s="49"/>
      <c r="D18" s="56">
        <v>49</v>
      </c>
      <c r="E18" s="39"/>
      <c r="F18" s="56"/>
      <c r="G18" s="41"/>
      <c r="H18" s="41"/>
      <c r="I18" s="41"/>
      <c r="J18" s="40"/>
      <c r="K18" s="56"/>
      <c r="L18" s="41"/>
      <c r="M18" s="41"/>
      <c r="N18" s="41"/>
      <c r="O18" s="40"/>
      <c r="P18" s="151"/>
      <c r="Q18" s="105">
        <v>49</v>
      </c>
      <c r="R18" s="115"/>
      <c r="S18" s="16"/>
      <c r="T18" s="2"/>
      <c r="U18" s="2"/>
      <c r="V18" s="2"/>
      <c r="W18" s="57" t="s">
        <v>68</v>
      </c>
      <c r="X18" s="36"/>
      <c r="Y18" s="2"/>
      <c r="Z18" s="2"/>
      <c r="AA18" s="2"/>
    </row>
    <row r="19" spans="1:27" ht="13.5" thickBot="1" x14ac:dyDescent="0.25">
      <c r="A19" s="8"/>
      <c r="B19" s="91">
        <v>50</v>
      </c>
      <c r="C19" s="92"/>
      <c r="D19" s="91">
        <v>50</v>
      </c>
      <c r="E19" s="93"/>
      <c r="F19" s="91"/>
      <c r="G19" s="94"/>
      <c r="H19" s="94"/>
      <c r="I19" s="94"/>
      <c r="J19" s="95"/>
      <c r="K19" s="91"/>
      <c r="L19" s="94"/>
      <c r="M19" s="94"/>
      <c r="N19" s="94"/>
      <c r="O19" s="95"/>
      <c r="P19" s="152"/>
      <c r="Q19" s="61">
        <v>50.5</v>
      </c>
      <c r="R19" s="118"/>
      <c r="S19" s="132"/>
      <c r="T19" s="2"/>
      <c r="U19" s="2"/>
      <c r="V19" s="2"/>
      <c r="W19" s="57" t="s">
        <v>67</v>
      </c>
      <c r="X19" s="36"/>
      <c r="Y19" s="2"/>
      <c r="Z19" s="2"/>
      <c r="AA19" s="2"/>
    </row>
    <row r="20" spans="1:27" ht="16.5" thickBot="1" x14ac:dyDescent="0.25">
      <c r="A20" s="8"/>
      <c r="B20" s="63" t="s">
        <v>6</v>
      </c>
      <c r="C20" s="64">
        <f>SUM(C4:C19)</f>
        <v>0</v>
      </c>
      <c r="D20" s="99" t="s">
        <v>6</v>
      </c>
      <c r="E20" s="9">
        <f>SUM(E5:E19)</f>
        <v>0</v>
      </c>
      <c r="F20" s="63" t="s">
        <v>6</v>
      </c>
      <c r="G20" s="96">
        <f>SUM(G4:G16)</f>
        <v>0</v>
      </c>
      <c r="H20" s="96">
        <f>SUM(H4:H16)</f>
        <v>0</v>
      </c>
      <c r="I20" s="96">
        <f>SUM(I4:I16)</f>
        <v>0</v>
      </c>
      <c r="J20" s="64">
        <f>SUM(J4:J16)</f>
        <v>0</v>
      </c>
      <c r="K20" s="63" t="s">
        <v>6</v>
      </c>
      <c r="L20" s="96">
        <f>SUM(L4:L16)</f>
        <v>0</v>
      </c>
      <c r="M20" s="96">
        <f>SUM(M4:M16)</f>
        <v>0</v>
      </c>
      <c r="N20" s="96">
        <f>SUM(N4:N16)</f>
        <v>0</v>
      </c>
      <c r="O20" s="64">
        <f>SUM(O4:O16)</f>
        <v>0</v>
      </c>
      <c r="P20" s="152"/>
      <c r="Q20" s="6" t="s">
        <v>6</v>
      </c>
      <c r="R20" s="68">
        <f>SUM(R4:R19)</f>
        <v>0</v>
      </c>
      <c r="S20" s="6">
        <f>SUM(S4:S19)</f>
        <v>0</v>
      </c>
      <c r="T20" s="2"/>
      <c r="U20" s="38" t="s">
        <v>66</v>
      </c>
      <c r="V20" s="37">
        <v>2</v>
      </c>
      <c r="W20" s="66" t="s">
        <v>65</v>
      </c>
      <c r="X20" s="36"/>
      <c r="Y20" s="2"/>
      <c r="Z20" s="2"/>
      <c r="AA20" s="2"/>
    </row>
    <row r="21" spans="1:27" ht="15.75" thickBot="1" x14ac:dyDescent="0.25">
      <c r="A21" s="8"/>
      <c r="B21" s="63" t="s">
        <v>5</v>
      </c>
      <c r="C21" s="98">
        <f>C20*C2</f>
        <v>0</v>
      </c>
      <c r="D21" s="99" t="s">
        <v>5</v>
      </c>
      <c r="E21" s="100">
        <f>E2*E20</f>
        <v>0</v>
      </c>
      <c r="F21" s="63" t="s">
        <v>5</v>
      </c>
      <c r="G21" s="154">
        <f>SUM(G20:J20)*G2</f>
        <v>0</v>
      </c>
      <c r="H21" s="154"/>
      <c r="I21" s="154"/>
      <c r="J21" s="155"/>
      <c r="K21" s="63" t="s">
        <v>5</v>
      </c>
      <c r="L21" s="154">
        <f>SUM(L20:O20)*L2</f>
        <v>0</v>
      </c>
      <c r="M21" s="154"/>
      <c r="N21" s="154"/>
      <c r="O21" s="155"/>
      <c r="P21" s="150"/>
      <c r="Q21" s="42" t="s">
        <v>5</v>
      </c>
      <c r="R21" s="37">
        <f>R20*R3</f>
        <v>0</v>
      </c>
      <c r="S21" s="19">
        <f>S20*S3</f>
        <v>0</v>
      </c>
      <c r="T21" s="2"/>
      <c r="U21" s="6" t="s">
        <v>6</v>
      </c>
      <c r="V21" s="67"/>
      <c r="W21" s="6" t="s">
        <v>6</v>
      </c>
      <c r="X21" s="68">
        <f>SUM(X17:X20)</f>
        <v>0</v>
      </c>
      <c r="Y21" s="2"/>
      <c r="Z21" s="2"/>
      <c r="AA21" s="2"/>
    </row>
    <row r="22" spans="1:27" ht="15.75" thickBot="1" x14ac:dyDescent="0.25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152"/>
      <c r="Q22" s="2"/>
      <c r="R22" s="2"/>
      <c r="S22" s="2"/>
      <c r="T22" s="2"/>
      <c r="U22" s="62" t="s">
        <v>5</v>
      </c>
      <c r="V22" s="69">
        <f>V21*V20</f>
        <v>0</v>
      </c>
      <c r="W22" s="62" t="s">
        <v>5</v>
      </c>
      <c r="X22" s="70">
        <f>X21*X16</f>
        <v>0</v>
      </c>
      <c r="Y22" s="2"/>
      <c r="Z22" s="2"/>
      <c r="AA22" s="2"/>
    </row>
    <row r="23" spans="1:27" ht="15.75" thickBot="1" x14ac:dyDescent="0.25">
      <c r="A23" s="8"/>
      <c r="B23" s="175" t="s">
        <v>87</v>
      </c>
      <c r="C23" s="173">
        <v>54</v>
      </c>
      <c r="D23" s="173"/>
      <c r="E23" s="173"/>
      <c r="F23" s="177"/>
      <c r="G23" s="175" t="s">
        <v>88</v>
      </c>
      <c r="H23" s="173">
        <v>54</v>
      </c>
      <c r="I23" s="173"/>
      <c r="J23" s="173"/>
      <c r="K23" s="177"/>
      <c r="L23" s="2"/>
      <c r="M23" s="2"/>
      <c r="N23" s="2"/>
      <c r="O23" s="2"/>
      <c r="P23" s="152"/>
      <c r="Q23" s="2"/>
      <c r="R23" s="2"/>
      <c r="S23" s="2"/>
      <c r="T23" s="2"/>
      <c r="U23" s="79"/>
      <c r="V23" s="73"/>
      <c r="W23" s="79"/>
      <c r="X23" s="73"/>
      <c r="Y23" s="2"/>
      <c r="Z23" s="2"/>
      <c r="AA23" s="2"/>
    </row>
    <row r="24" spans="1:27" ht="26.25" thickBot="1" x14ac:dyDescent="0.25">
      <c r="A24" s="8"/>
      <c r="B24" s="176"/>
      <c r="C24" s="134" t="s">
        <v>71</v>
      </c>
      <c r="D24" s="134" t="s">
        <v>24</v>
      </c>
      <c r="E24" s="134" t="s">
        <v>19</v>
      </c>
      <c r="F24" s="135" t="s">
        <v>14</v>
      </c>
      <c r="G24" s="176"/>
      <c r="H24" s="134" t="s">
        <v>71</v>
      </c>
      <c r="I24" s="134" t="s">
        <v>24</v>
      </c>
      <c r="J24" s="134" t="s">
        <v>19</v>
      </c>
      <c r="K24" s="135" t="s">
        <v>14</v>
      </c>
      <c r="L24" s="2"/>
      <c r="M24" s="2"/>
      <c r="N24" s="2"/>
      <c r="O24" s="2"/>
      <c r="P24" s="152"/>
      <c r="Q24" s="178"/>
      <c r="R24" s="24" t="s">
        <v>60</v>
      </c>
      <c r="S24" s="23" t="s">
        <v>59</v>
      </c>
      <c r="T24" s="23" t="s">
        <v>58</v>
      </c>
      <c r="U24" s="23" t="s">
        <v>57</v>
      </c>
      <c r="V24" s="22" t="s">
        <v>56</v>
      </c>
      <c r="W24" s="25"/>
      <c r="X24" s="25"/>
      <c r="Y24" s="2"/>
      <c r="Z24" s="2"/>
      <c r="AA24" s="2"/>
    </row>
    <row r="25" spans="1:27" ht="15.75" thickBot="1" x14ac:dyDescent="0.25">
      <c r="A25" s="8"/>
      <c r="B25" s="89">
        <v>80</v>
      </c>
      <c r="C25" s="18"/>
      <c r="D25" s="18"/>
      <c r="E25" s="18"/>
      <c r="F25" s="48"/>
      <c r="G25" s="89">
        <v>32</v>
      </c>
      <c r="H25" s="18"/>
      <c r="I25" s="18"/>
      <c r="J25" s="18"/>
      <c r="K25" s="48"/>
      <c r="L25" s="2"/>
      <c r="M25" s="2"/>
      <c r="N25" s="2"/>
      <c r="O25" s="2"/>
      <c r="P25" s="152"/>
      <c r="Q25" s="178"/>
      <c r="R25" s="113">
        <v>6</v>
      </c>
      <c r="S25" s="101">
        <v>18</v>
      </c>
      <c r="T25" s="101">
        <v>24</v>
      </c>
      <c r="U25" s="114">
        <v>23</v>
      </c>
      <c r="V25" s="110">
        <v>21</v>
      </c>
      <c r="W25" s="2"/>
      <c r="X25" s="73"/>
      <c r="Y25" s="2"/>
      <c r="Z25" s="2"/>
      <c r="AA25" s="2"/>
    </row>
    <row r="26" spans="1:27" ht="15.75" thickBot="1" x14ac:dyDescent="0.25">
      <c r="A26" s="8"/>
      <c r="B26" s="56">
        <v>88</v>
      </c>
      <c r="C26" s="43"/>
      <c r="D26" s="43"/>
      <c r="E26" s="43"/>
      <c r="F26" s="49"/>
      <c r="G26" s="56">
        <v>34</v>
      </c>
      <c r="H26" s="43"/>
      <c r="I26" s="43"/>
      <c r="J26" s="43"/>
      <c r="K26" s="49"/>
      <c r="L26" s="2"/>
      <c r="M26" s="2"/>
      <c r="N26" s="2"/>
      <c r="O26" s="2"/>
      <c r="P26" s="152"/>
      <c r="Q26" s="54" t="s">
        <v>53</v>
      </c>
      <c r="R26" s="112"/>
      <c r="S26" s="112"/>
      <c r="T26" s="5"/>
      <c r="U26" s="5"/>
      <c r="V26" s="112"/>
      <c r="W26" s="2"/>
      <c r="X26" s="20" t="s">
        <v>52</v>
      </c>
      <c r="Y26" s="2"/>
    </row>
    <row r="27" spans="1:27" ht="13.5" thickBot="1" x14ac:dyDescent="0.25">
      <c r="A27" s="8"/>
      <c r="B27" s="56">
        <v>96</v>
      </c>
      <c r="C27" s="43"/>
      <c r="D27" s="43"/>
      <c r="E27" s="43"/>
      <c r="F27" s="49"/>
      <c r="G27" s="56">
        <v>36</v>
      </c>
      <c r="H27" s="43"/>
      <c r="I27" s="43"/>
      <c r="J27" s="43"/>
      <c r="K27" s="49"/>
      <c r="L27" s="2"/>
      <c r="M27" s="2"/>
      <c r="N27" s="2"/>
      <c r="O27" s="2"/>
      <c r="P27" s="152"/>
      <c r="Q27" s="57" t="s">
        <v>29</v>
      </c>
      <c r="R27" s="16"/>
      <c r="S27" s="16"/>
      <c r="T27" s="16"/>
      <c r="U27" s="16"/>
      <c r="V27" s="16"/>
      <c r="W27" s="2"/>
      <c r="X27" s="19">
        <v>12</v>
      </c>
      <c r="Y27" s="2"/>
    </row>
    <row r="28" spans="1:27" x14ac:dyDescent="0.2">
      <c r="A28" s="8"/>
      <c r="B28" s="56">
        <v>104</v>
      </c>
      <c r="C28" s="43"/>
      <c r="D28" s="43"/>
      <c r="E28" s="43"/>
      <c r="F28" s="49"/>
      <c r="G28" s="56">
        <v>38</v>
      </c>
      <c r="H28" s="43"/>
      <c r="I28" s="43"/>
      <c r="J28" s="43"/>
      <c r="K28" s="49"/>
      <c r="L28" s="2"/>
      <c r="M28" s="2"/>
      <c r="N28" s="2"/>
      <c r="O28" s="2"/>
      <c r="P28" s="152"/>
      <c r="Q28" s="57" t="s">
        <v>24</v>
      </c>
      <c r="R28" s="16"/>
      <c r="S28" s="16"/>
      <c r="T28" s="16"/>
      <c r="U28" s="16"/>
      <c r="V28" s="16"/>
      <c r="W28" s="54" t="s">
        <v>49</v>
      </c>
      <c r="X28" s="16"/>
      <c r="Y28" s="2"/>
    </row>
    <row r="29" spans="1:27" x14ac:dyDescent="0.2">
      <c r="A29" s="8"/>
      <c r="B29" s="56">
        <v>112</v>
      </c>
      <c r="C29" s="43"/>
      <c r="D29" s="43"/>
      <c r="E29" s="43"/>
      <c r="F29" s="49"/>
      <c r="G29" s="56">
        <v>40</v>
      </c>
      <c r="H29" s="43"/>
      <c r="I29" s="43"/>
      <c r="J29" s="43"/>
      <c r="K29" s="49"/>
      <c r="L29" s="2"/>
      <c r="M29" s="2"/>
      <c r="N29" s="2"/>
      <c r="O29" s="2"/>
      <c r="P29" s="152"/>
      <c r="Q29" s="57" t="s">
        <v>19</v>
      </c>
      <c r="R29" s="16"/>
      <c r="S29" s="16"/>
      <c r="T29" s="16"/>
      <c r="U29" s="16"/>
      <c r="V29" s="16"/>
      <c r="W29" s="57" t="s">
        <v>47</v>
      </c>
      <c r="X29" s="16"/>
      <c r="Y29" s="2"/>
    </row>
    <row r="30" spans="1:27" x14ac:dyDescent="0.2">
      <c r="A30" s="8"/>
      <c r="B30" s="56">
        <v>120</v>
      </c>
      <c r="C30" s="43"/>
      <c r="D30" s="43"/>
      <c r="E30" s="43"/>
      <c r="F30" s="49"/>
      <c r="G30" s="56">
        <v>42</v>
      </c>
      <c r="H30" s="43"/>
      <c r="I30" s="43"/>
      <c r="J30" s="43"/>
      <c r="K30" s="49"/>
      <c r="L30" s="2"/>
      <c r="M30" s="2"/>
      <c r="N30" s="2"/>
      <c r="O30" s="2"/>
      <c r="P30" s="152"/>
      <c r="Q30" s="57" t="s">
        <v>14</v>
      </c>
      <c r="R30" s="16"/>
      <c r="S30" s="16"/>
      <c r="T30" s="16"/>
      <c r="U30" s="16"/>
      <c r="V30" s="16"/>
      <c r="W30" s="57" t="s">
        <v>45</v>
      </c>
      <c r="X30" s="16"/>
      <c r="Y30" s="2"/>
    </row>
    <row r="31" spans="1:27" x14ac:dyDescent="0.2">
      <c r="A31" s="8"/>
      <c r="B31" s="56">
        <v>128</v>
      </c>
      <c r="C31" s="43"/>
      <c r="D31" s="43"/>
      <c r="E31" s="43"/>
      <c r="F31" s="49"/>
      <c r="G31" s="56">
        <v>44</v>
      </c>
      <c r="H31" s="43"/>
      <c r="I31" s="43"/>
      <c r="J31" s="43"/>
      <c r="K31" s="49"/>
      <c r="L31" s="2"/>
      <c r="M31" s="2"/>
      <c r="N31" s="2"/>
      <c r="O31" s="2"/>
      <c r="P31" s="152"/>
      <c r="Q31" s="57" t="s">
        <v>11</v>
      </c>
      <c r="R31" s="16"/>
      <c r="S31" s="16"/>
      <c r="T31" s="16"/>
      <c r="U31" s="16"/>
      <c r="V31" s="16"/>
      <c r="W31" s="57" t="s">
        <v>43</v>
      </c>
      <c r="X31" s="16"/>
      <c r="Y31" s="2"/>
    </row>
    <row r="32" spans="1:27" ht="15.75" thickBot="1" x14ac:dyDescent="0.25">
      <c r="A32" s="8"/>
      <c r="B32" s="56"/>
      <c r="C32" s="51"/>
      <c r="D32" s="51"/>
      <c r="E32" s="51"/>
      <c r="F32" s="52"/>
      <c r="G32" s="56">
        <v>46</v>
      </c>
      <c r="H32" s="51"/>
      <c r="I32" s="51"/>
      <c r="J32" s="51"/>
      <c r="K32" s="52"/>
      <c r="L32" s="2"/>
      <c r="M32" s="2"/>
      <c r="N32" s="2"/>
      <c r="O32" s="2"/>
      <c r="P32" s="152"/>
      <c r="Q32" s="61" t="s">
        <v>41</v>
      </c>
      <c r="R32" s="17"/>
      <c r="S32" s="17"/>
      <c r="T32" s="16"/>
      <c r="U32" s="16"/>
      <c r="V32" s="17"/>
      <c r="W32" s="66" t="s">
        <v>40</v>
      </c>
      <c r="X32" s="16"/>
      <c r="Y32" s="2"/>
    </row>
    <row r="33" spans="1:25" ht="15.75" thickBot="1" x14ac:dyDescent="0.25">
      <c r="A33" s="8"/>
      <c r="B33" s="56"/>
      <c r="C33" s="51"/>
      <c r="D33" s="51"/>
      <c r="E33" s="51"/>
      <c r="F33" s="52"/>
      <c r="G33" s="56">
        <v>48</v>
      </c>
      <c r="H33" s="51"/>
      <c r="I33" s="51"/>
      <c r="J33" s="51"/>
      <c r="K33" s="52"/>
      <c r="L33" s="2"/>
      <c r="M33" s="2"/>
      <c r="N33" s="2"/>
      <c r="O33" s="2"/>
      <c r="P33" s="152"/>
      <c r="Q33" s="20" t="s">
        <v>6</v>
      </c>
      <c r="R33" s="76">
        <f>SUM(R26:R32)</f>
        <v>0</v>
      </c>
      <c r="S33" s="76">
        <f>SUM(S26:S32)</f>
        <v>0</v>
      </c>
      <c r="T33" s="76">
        <f>SUM(T26:T32)</f>
        <v>0</v>
      </c>
      <c r="U33" s="76">
        <f>SUM(U26:U32)</f>
        <v>0</v>
      </c>
      <c r="V33" s="77">
        <f>SUM(V26:V32)</f>
        <v>0</v>
      </c>
      <c r="W33" s="6" t="s">
        <v>6</v>
      </c>
      <c r="X33" s="6">
        <f>SUM(X28:X32)</f>
        <v>0</v>
      </c>
      <c r="Y33" s="2"/>
    </row>
    <row r="34" spans="1:25" ht="15.75" thickBot="1" x14ac:dyDescent="0.25">
      <c r="A34" s="8"/>
      <c r="B34" s="56"/>
      <c r="C34" s="51"/>
      <c r="D34" s="51"/>
      <c r="E34" s="51"/>
      <c r="F34" s="52"/>
      <c r="G34" s="56">
        <v>50</v>
      </c>
      <c r="H34" s="51"/>
      <c r="I34" s="51"/>
      <c r="J34" s="51"/>
      <c r="K34" s="52"/>
      <c r="L34" s="2"/>
      <c r="M34" s="2"/>
      <c r="N34" s="2"/>
      <c r="O34" s="2"/>
      <c r="P34" s="152"/>
      <c r="Q34" s="6" t="s">
        <v>5</v>
      </c>
      <c r="R34" s="80">
        <f>R33*R25</f>
        <v>0</v>
      </c>
      <c r="S34" s="80">
        <f>S33*S25</f>
        <v>0</v>
      </c>
      <c r="T34" s="80">
        <f>T33*T25</f>
        <v>0</v>
      </c>
      <c r="U34" s="80">
        <f>U33*U25</f>
        <v>0</v>
      </c>
      <c r="V34" s="81">
        <f>V33*V25</f>
        <v>0</v>
      </c>
      <c r="W34" s="62" t="s">
        <v>5</v>
      </c>
      <c r="X34" s="60">
        <f>X33*X27</f>
        <v>0</v>
      </c>
      <c r="Y34" s="2"/>
    </row>
    <row r="35" spans="1:25" ht="15.75" thickBot="1" x14ac:dyDescent="0.25">
      <c r="A35" s="8"/>
      <c r="B35" s="56"/>
      <c r="C35" s="51"/>
      <c r="D35" s="51"/>
      <c r="E35" s="51"/>
      <c r="F35" s="52"/>
      <c r="G35" s="56">
        <v>52</v>
      </c>
      <c r="H35" s="51"/>
      <c r="I35" s="51"/>
      <c r="J35" s="51"/>
      <c r="K35" s="52"/>
      <c r="L35" s="2"/>
      <c r="M35" s="2"/>
      <c r="N35" s="2"/>
      <c r="O35" s="2"/>
      <c r="P35" s="15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thickBot="1" x14ac:dyDescent="0.25">
      <c r="A36" s="8"/>
      <c r="B36" s="56" t="s">
        <v>86</v>
      </c>
      <c r="C36" s="51"/>
      <c r="D36" s="51"/>
      <c r="E36" s="51"/>
      <c r="F36" s="52"/>
      <c r="G36" s="56">
        <v>54</v>
      </c>
      <c r="H36" s="51"/>
      <c r="I36" s="51"/>
      <c r="J36" s="51"/>
      <c r="K36" s="52"/>
      <c r="L36" s="2"/>
      <c r="M36" s="2"/>
      <c r="N36" s="2"/>
      <c r="O36" s="2"/>
      <c r="P36" s="152"/>
      <c r="Q36" s="211" t="s">
        <v>37</v>
      </c>
      <c r="R36" s="15" t="s">
        <v>36</v>
      </c>
      <c r="S36" s="14" t="s">
        <v>35</v>
      </c>
      <c r="T36" s="2"/>
      <c r="U36" s="212" t="s">
        <v>34</v>
      </c>
      <c r="V36" s="210">
        <v>23</v>
      </c>
      <c r="W36" s="198" t="s">
        <v>33</v>
      </c>
      <c r="X36" s="171">
        <v>23</v>
      </c>
      <c r="Y36" s="2"/>
    </row>
    <row r="37" spans="1:25" ht="15.75" thickBot="1" x14ac:dyDescent="0.25">
      <c r="A37" s="8"/>
      <c r="B37" s="63" t="s">
        <v>6</v>
      </c>
      <c r="C37" s="96">
        <f>SUM(C25:C31)</f>
        <v>0</v>
      </c>
      <c r="D37" s="96">
        <f>SUM(D25:D31)</f>
        <v>0</v>
      </c>
      <c r="E37" s="96">
        <f>SUM(E25:E31)</f>
        <v>0</v>
      </c>
      <c r="F37" s="64">
        <f>SUM(F25:F31)</f>
        <v>0</v>
      </c>
      <c r="G37" s="63" t="s">
        <v>6</v>
      </c>
      <c r="H37" s="96">
        <f>SUM(H25:H31)</f>
        <v>0</v>
      </c>
      <c r="I37" s="96">
        <f>SUM(I25:I31)</f>
        <v>0</v>
      </c>
      <c r="J37" s="96">
        <f>SUM(J25:J31)</f>
        <v>0</v>
      </c>
      <c r="K37" s="64">
        <f>SUM(K25:K31)</f>
        <v>0</v>
      </c>
      <c r="L37" s="2"/>
      <c r="M37" s="2"/>
      <c r="N37" s="2"/>
      <c r="O37" s="2"/>
      <c r="P37" s="152"/>
      <c r="Q37" s="211"/>
      <c r="R37" s="13">
        <v>12</v>
      </c>
      <c r="S37" s="12">
        <v>18</v>
      </c>
      <c r="T37" s="2"/>
      <c r="U37" s="212"/>
      <c r="V37" s="210"/>
      <c r="W37" s="198"/>
      <c r="X37" s="171"/>
      <c r="Y37" s="2"/>
    </row>
    <row r="38" spans="1:25" ht="15.75" thickBot="1" x14ac:dyDescent="0.25">
      <c r="A38" s="8"/>
      <c r="B38" s="63" t="s">
        <v>5</v>
      </c>
      <c r="C38" s="154">
        <f>SUM(C37:F37)*C23</f>
        <v>0</v>
      </c>
      <c r="D38" s="154"/>
      <c r="E38" s="154"/>
      <c r="F38" s="155"/>
      <c r="G38" s="63" t="s">
        <v>5</v>
      </c>
      <c r="H38" s="154">
        <f>SUM(H37:K37)*H23</f>
        <v>0</v>
      </c>
      <c r="I38" s="154"/>
      <c r="J38" s="154"/>
      <c r="K38" s="155"/>
      <c r="L38" s="2"/>
      <c r="M38" s="2"/>
      <c r="N38" s="2"/>
      <c r="O38" s="2"/>
      <c r="P38" s="152"/>
      <c r="Q38" s="57" t="s">
        <v>29</v>
      </c>
      <c r="R38" s="5"/>
      <c r="S38" s="5"/>
      <c r="T38" s="2"/>
      <c r="U38" s="46" t="s">
        <v>28</v>
      </c>
      <c r="V38" s="5"/>
      <c r="W38" s="46" t="s">
        <v>27</v>
      </c>
      <c r="X38" s="5"/>
      <c r="Y38" s="2"/>
    </row>
    <row r="39" spans="1:25" ht="13.5" thickBot="1" x14ac:dyDescent="0.25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52"/>
      <c r="Q39" s="57" t="s">
        <v>24</v>
      </c>
      <c r="R39" s="5"/>
      <c r="S39" s="5"/>
      <c r="T39" s="2"/>
      <c r="U39" s="57" t="s">
        <v>23</v>
      </c>
      <c r="V39" s="5"/>
      <c r="W39" s="57" t="s">
        <v>22</v>
      </c>
      <c r="X39" s="5"/>
      <c r="Y39" s="2"/>
    </row>
    <row r="40" spans="1:25" ht="13.5" thickBot="1" x14ac:dyDescent="0.25">
      <c r="A40" s="8"/>
      <c r="B40" s="172"/>
      <c r="C40" s="35">
        <v>17</v>
      </c>
      <c r="D40" s="33">
        <v>18</v>
      </c>
      <c r="E40" s="34">
        <v>43</v>
      </c>
      <c r="F40" s="33">
        <v>42</v>
      </c>
      <c r="G40" s="173">
        <v>45</v>
      </c>
      <c r="H40" s="173"/>
      <c r="I40" s="173">
        <v>45</v>
      </c>
      <c r="J40" s="173"/>
      <c r="K40" s="32">
        <v>6</v>
      </c>
      <c r="L40" s="177">
        <v>15</v>
      </c>
      <c r="M40" s="177"/>
      <c r="N40" s="71"/>
      <c r="O40" s="2"/>
      <c r="P40" s="152"/>
      <c r="Q40" s="57" t="s">
        <v>19</v>
      </c>
      <c r="R40" s="5"/>
      <c r="S40" s="5"/>
      <c r="T40" s="2"/>
      <c r="U40" s="57" t="s">
        <v>18</v>
      </c>
      <c r="V40" s="5"/>
      <c r="W40" s="57" t="s">
        <v>17</v>
      </c>
      <c r="X40" s="5"/>
      <c r="Y40" s="2"/>
    </row>
    <row r="41" spans="1:25" s="21" customFormat="1" ht="36.75" customHeight="1" thickBot="1" x14ac:dyDescent="0.25">
      <c r="A41" s="31"/>
      <c r="B41" s="172"/>
      <c r="C41" s="30" t="s">
        <v>89</v>
      </c>
      <c r="D41" s="29" t="s">
        <v>90</v>
      </c>
      <c r="E41" s="28" t="s">
        <v>64</v>
      </c>
      <c r="F41" s="27" t="s">
        <v>63</v>
      </c>
      <c r="G41" s="174" t="s">
        <v>62</v>
      </c>
      <c r="H41" s="174"/>
      <c r="I41" s="174" t="s">
        <v>80</v>
      </c>
      <c r="J41" s="174"/>
      <c r="K41" s="26" t="s">
        <v>81</v>
      </c>
      <c r="L41" s="191" t="s">
        <v>61</v>
      </c>
      <c r="M41" s="191"/>
      <c r="N41" s="25"/>
      <c r="O41" s="2"/>
      <c r="P41" s="152"/>
      <c r="Q41" s="57" t="s">
        <v>14</v>
      </c>
      <c r="R41" s="5"/>
      <c r="S41" s="5"/>
      <c r="T41" s="2"/>
      <c r="U41" s="57" t="s">
        <v>13</v>
      </c>
      <c r="V41" s="5"/>
      <c r="W41" s="57" t="s">
        <v>12</v>
      </c>
      <c r="X41" s="5"/>
      <c r="Y41" s="25"/>
    </row>
    <row r="42" spans="1:25" ht="15.75" thickBot="1" x14ac:dyDescent="0.25">
      <c r="A42" s="8"/>
      <c r="B42" s="72" t="s">
        <v>55</v>
      </c>
      <c r="C42" s="36"/>
      <c r="D42" s="116"/>
      <c r="E42" s="179"/>
      <c r="F42" s="181"/>
      <c r="G42" s="183"/>
      <c r="H42" s="184"/>
      <c r="I42" s="185"/>
      <c r="J42" s="186"/>
      <c r="K42" s="142"/>
      <c r="L42" s="185"/>
      <c r="M42" s="184"/>
      <c r="N42" s="2"/>
      <c r="O42" s="2"/>
      <c r="P42" s="152"/>
      <c r="Q42" s="57" t="s">
        <v>11</v>
      </c>
      <c r="R42" s="5"/>
      <c r="S42" s="5"/>
      <c r="T42" s="2"/>
      <c r="U42" s="57" t="s">
        <v>10</v>
      </c>
      <c r="V42" s="5"/>
      <c r="W42" s="57" t="s">
        <v>9</v>
      </c>
      <c r="X42" s="5"/>
      <c r="Y42" s="2"/>
    </row>
    <row r="43" spans="1:25" ht="15.75" thickBot="1" x14ac:dyDescent="0.25">
      <c r="A43" s="8"/>
      <c r="B43" s="74" t="s">
        <v>54</v>
      </c>
      <c r="C43" s="115"/>
      <c r="D43" s="117"/>
      <c r="E43" s="180"/>
      <c r="F43" s="182"/>
      <c r="G43" s="187"/>
      <c r="H43" s="188"/>
      <c r="I43" s="189"/>
      <c r="J43" s="190"/>
      <c r="K43" s="115"/>
      <c r="L43" s="189"/>
      <c r="M43" s="188"/>
      <c r="N43" s="2"/>
      <c r="O43" s="2"/>
      <c r="P43" s="152"/>
      <c r="Q43" s="50" t="s">
        <v>6</v>
      </c>
      <c r="R43" s="6">
        <f>SUM(R38:R42)</f>
        <v>0</v>
      </c>
      <c r="S43" s="6">
        <f>SUM(S38:S42)</f>
        <v>0</v>
      </c>
      <c r="T43" s="2"/>
      <c r="U43" s="57" t="s">
        <v>7</v>
      </c>
      <c r="V43" s="5"/>
      <c r="W43" s="85"/>
      <c r="X43" s="55"/>
      <c r="Y43" s="2"/>
    </row>
    <row r="44" spans="1:25" ht="15.75" thickBot="1" x14ac:dyDescent="0.25">
      <c r="A44" s="8"/>
      <c r="B44" s="74" t="s">
        <v>51</v>
      </c>
      <c r="C44" s="115"/>
      <c r="D44" s="117"/>
      <c r="E44" s="180"/>
      <c r="F44" s="182"/>
      <c r="G44" s="187"/>
      <c r="H44" s="188"/>
      <c r="I44" s="189"/>
      <c r="J44" s="190"/>
      <c r="K44" s="115"/>
      <c r="L44" s="189"/>
      <c r="M44" s="188"/>
      <c r="N44" s="2"/>
      <c r="O44" s="2"/>
      <c r="P44" s="152"/>
      <c r="Q44" s="78" t="s">
        <v>5</v>
      </c>
      <c r="R44" s="60">
        <f>R43*R37</f>
        <v>0</v>
      </c>
      <c r="S44" s="60">
        <f>S43*S37</f>
        <v>0</v>
      </c>
      <c r="T44" s="2"/>
      <c r="U44" s="6" t="s">
        <v>6</v>
      </c>
      <c r="V44" s="4">
        <f>SUM(V38:V43)</f>
        <v>0</v>
      </c>
      <c r="W44" s="141"/>
      <c r="X44" s="86"/>
      <c r="Y44" s="2"/>
    </row>
    <row r="45" spans="1:25" ht="15.75" thickBot="1" x14ac:dyDescent="0.25">
      <c r="A45" s="8"/>
      <c r="B45" s="74" t="s">
        <v>50</v>
      </c>
      <c r="C45" s="115"/>
      <c r="D45" s="117"/>
      <c r="E45" s="180"/>
      <c r="F45" s="182"/>
      <c r="G45" s="187"/>
      <c r="H45" s="188"/>
      <c r="I45" s="189"/>
      <c r="J45" s="190"/>
      <c r="K45" s="115"/>
      <c r="L45" s="189"/>
      <c r="M45" s="188"/>
      <c r="N45" s="2"/>
      <c r="O45" s="2"/>
      <c r="P45" s="152"/>
      <c r="Q45" s="2"/>
      <c r="R45" s="2"/>
      <c r="S45" s="2"/>
      <c r="T45" s="2"/>
      <c r="U45" s="62" t="s">
        <v>5</v>
      </c>
      <c r="V45" s="69">
        <f>V44*V36</f>
        <v>0</v>
      </c>
      <c r="W45" s="42" t="s">
        <v>6</v>
      </c>
      <c r="X45" s="68">
        <f>SUM(X38:X42)</f>
        <v>0</v>
      </c>
      <c r="Y45" s="2"/>
    </row>
    <row r="46" spans="1:25" ht="15.75" thickBot="1" x14ac:dyDescent="0.25">
      <c r="A46" s="8"/>
      <c r="B46" s="74" t="s">
        <v>48</v>
      </c>
      <c r="C46" s="115"/>
      <c r="D46" s="117"/>
      <c r="E46" s="180"/>
      <c r="F46" s="182"/>
      <c r="G46" s="187"/>
      <c r="H46" s="188"/>
      <c r="I46" s="189"/>
      <c r="J46" s="190"/>
      <c r="K46" s="115"/>
      <c r="L46" s="189"/>
      <c r="M46" s="188"/>
      <c r="N46" s="2"/>
      <c r="O46" s="2"/>
      <c r="P46" s="152"/>
      <c r="Q46" s="2"/>
      <c r="R46" s="2"/>
      <c r="S46" s="2"/>
      <c r="T46" s="2"/>
      <c r="U46" s="2"/>
      <c r="V46" s="2"/>
      <c r="W46" s="62" t="s">
        <v>5</v>
      </c>
      <c r="X46" s="70">
        <f>X45*X36</f>
        <v>0</v>
      </c>
      <c r="Y46" s="2"/>
    </row>
    <row r="47" spans="1:25" ht="15" x14ac:dyDescent="0.2">
      <c r="A47" s="8"/>
      <c r="B47" s="74" t="s">
        <v>46</v>
      </c>
      <c r="C47" s="115"/>
      <c r="D47" s="117"/>
      <c r="E47" s="180"/>
      <c r="F47" s="182"/>
      <c r="G47" s="187"/>
      <c r="H47" s="188"/>
      <c r="I47" s="189"/>
      <c r="J47" s="190"/>
      <c r="K47" s="115"/>
      <c r="L47" s="189"/>
      <c r="M47" s="188"/>
      <c r="N47" s="2"/>
      <c r="O47" s="2"/>
      <c r="P47" s="152"/>
      <c r="Y47" s="2"/>
    </row>
    <row r="48" spans="1:25" ht="15" x14ac:dyDescent="0.2">
      <c r="A48" s="8"/>
      <c r="B48" s="74" t="s">
        <v>44</v>
      </c>
      <c r="C48" s="115"/>
      <c r="D48" s="117"/>
      <c r="E48" s="180"/>
      <c r="F48" s="182"/>
      <c r="G48" s="187"/>
      <c r="H48" s="188"/>
      <c r="I48" s="189"/>
      <c r="J48" s="190"/>
      <c r="K48" s="143"/>
      <c r="L48" s="189"/>
      <c r="M48" s="188"/>
      <c r="N48" s="2"/>
      <c r="O48" s="2"/>
      <c r="P48" s="152"/>
      <c r="Y48" s="2"/>
    </row>
    <row r="49" spans="1:27" ht="15.75" thickBot="1" x14ac:dyDescent="0.25">
      <c r="A49" s="8"/>
      <c r="B49" s="75" t="s">
        <v>42</v>
      </c>
      <c r="C49" s="145"/>
      <c r="D49" s="146"/>
      <c r="E49" s="192"/>
      <c r="F49" s="193"/>
      <c r="G49" s="194"/>
      <c r="H49" s="195"/>
      <c r="I49" s="196"/>
      <c r="J49" s="197"/>
      <c r="K49" s="144"/>
      <c r="L49" s="196"/>
      <c r="M49" s="195"/>
      <c r="N49" s="2"/>
      <c r="O49" s="2"/>
      <c r="P49" s="152"/>
      <c r="Y49" s="2"/>
      <c r="Z49" s="2"/>
      <c r="AA49" s="2"/>
    </row>
    <row r="50" spans="1:27" ht="15.75" thickBot="1" x14ac:dyDescent="0.25">
      <c r="A50" s="8"/>
      <c r="B50" s="63" t="s">
        <v>6</v>
      </c>
      <c r="C50" s="96">
        <f>SUM(C42:C49)</f>
        <v>0</v>
      </c>
      <c r="D50" s="96">
        <f>SUM(D42:D49)</f>
        <v>0</v>
      </c>
      <c r="E50" s="96">
        <f>SUM(E42:E49)</f>
        <v>0</v>
      </c>
      <c r="F50" s="96">
        <f>SUM(F42:F49)</f>
        <v>0</v>
      </c>
      <c r="G50" s="213">
        <f>SUM(G42:G49)</f>
        <v>0</v>
      </c>
      <c r="H50" s="213"/>
      <c r="I50" s="213">
        <f>SUM(I42:I49)</f>
        <v>0</v>
      </c>
      <c r="J50" s="213"/>
      <c r="K50" s="96">
        <f>SUM(K42:K49)</f>
        <v>0</v>
      </c>
      <c r="L50" s="213">
        <f>SUM(L42:L49)</f>
        <v>0</v>
      </c>
      <c r="M50" s="214"/>
      <c r="N50" s="2"/>
      <c r="O50" s="2"/>
      <c r="P50" s="152"/>
      <c r="Y50" s="2"/>
      <c r="Z50" s="2"/>
      <c r="AA50" s="2"/>
    </row>
    <row r="51" spans="1:27" ht="15.75" thickBot="1" x14ac:dyDescent="0.25">
      <c r="A51" s="8"/>
      <c r="B51" s="63" t="s">
        <v>5</v>
      </c>
      <c r="C51" s="97">
        <f>C50*C40</f>
        <v>0</v>
      </c>
      <c r="D51" s="97">
        <f>D50*D40</f>
        <v>0</v>
      </c>
      <c r="E51" s="97">
        <f>E50*E40</f>
        <v>0</v>
      </c>
      <c r="F51" s="97">
        <f>F50*F40</f>
        <v>0</v>
      </c>
      <c r="G51" s="154">
        <f>G50*G40</f>
        <v>0</v>
      </c>
      <c r="H51" s="154"/>
      <c r="I51" s="154">
        <f>I50*I40</f>
        <v>0</v>
      </c>
      <c r="J51" s="154">
        <f>J50*J40</f>
        <v>0</v>
      </c>
      <c r="K51" s="97">
        <f>K50*K40</f>
        <v>0</v>
      </c>
      <c r="L51" s="154">
        <f>L50*L40</f>
        <v>0</v>
      </c>
      <c r="M51" s="155"/>
      <c r="N51" s="79"/>
      <c r="O51" s="79"/>
      <c r="P51" s="79"/>
      <c r="Y51" s="2"/>
      <c r="Z51" s="2"/>
      <c r="AA51" s="2"/>
    </row>
    <row r="52" spans="1:27" ht="12" customHeight="1" thickBot="1" x14ac:dyDescent="0.25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Y52" s="2"/>
      <c r="Z52" s="2"/>
      <c r="AA52" s="2"/>
    </row>
    <row r="53" spans="1:27" ht="15.75" customHeight="1" thickBot="1" x14ac:dyDescent="0.25">
      <c r="A53" s="8"/>
      <c r="B53" s="233"/>
      <c r="C53" s="35">
        <v>17</v>
      </c>
      <c r="D53" s="33">
        <v>18</v>
      </c>
      <c r="E53" s="251" t="s">
        <v>39</v>
      </c>
      <c r="F53" s="252">
        <v>3</v>
      </c>
      <c r="G53" s="235" t="s">
        <v>38</v>
      </c>
      <c r="H53" s="236"/>
      <c r="I53" s="237"/>
      <c r="J53" s="82"/>
      <c r="K53" s="82"/>
      <c r="L53" s="82"/>
      <c r="M53" s="82"/>
      <c r="N53" s="82"/>
      <c r="O53" s="79"/>
      <c r="P53" s="79"/>
      <c r="Y53" s="2"/>
      <c r="Z53" s="2"/>
      <c r="AA53" s="2"/>
    </row>
    <row r="54" spans="1:27" ht="33.6" customHeight="1" thickTop="1" thickBot="1" x14ac:dyDescent="0.25">
      <c r="A54" s="8"/>
      <c r="B54" s="234"/>
      <c r="C54" s="136" t="s">
        <v>91</v>
      </c>
      <c r="D54" s="137" t="s">
        <v>92</v>
      </c>
      <c r="E54" s="251"/>
      <c r="F54" s="252"/>
      <c r="G54" s="238"/>
      <c r="H54" s="239"/>
      <c r="I54" s="240"/>
      <c r="J54" s="82"/>
      <c r="K54" s="82"/>
      <c r="L54" s="82"/>
      <c r="M54" s="82"/>
      <c r="N54" s="82"/>
      <c r="O54" s="82"/>
      <c r="P54" s="199" t="s">
        <v>8</v>
      </c>
      <c r="Q54" s="200"/>
      <c r="R54" s="200"/>
      <c r="S54" s="205">
        <v>75</v>
      </c>
      <c r="Y54" s="2"/>
      <c r="Z54" s="2"/>
      <c r="AA54" s="2"/>
    </row>
    <row r="55" spans="1:27" ht="15.75" customHeight="1" thickBot="1" x14ac:dyDescent="0.25">
      <c r="A55" s="8"/>
      <c r="B55" s="140">
        <v>34</v>
      </c>
      <c r="C55" s="148"/>
      <c r="D55" s="5"/>
      <c r="E55" s="11" t="s">
        <v>31</v>
      </c>
      <c r="F55" s="10"/>
      <c r="G55" s="119" t="s">
        <v>32</v>
      </c>
      <c r="H55" s="120">
        <v>1</v>
      </c>
      <c r="I55" s="121"/>
      <c r="J55" s="82"/>
      <c r="K55" s="82"/>
      <c r="L55" s="82"/>
      <c r="M55" s="82"/>
      <c r="N55" s="82"/>
      <c r="O55" s="82"/>
      <c r="P55" s="201"/>
      <c r="Q55" s="202"/>
      <c r="R55" s="202"/>
      <c r="S55" s="206"/>
      <c r="Y55" s="2"/>
      <c r="Z55" s="71"/>
      <c r="AA55" s="2"/>
    </row>
    <row r="56" spans="1:27" ht="15.75" thickBot="1" x14ac:dyDescent="0.25">
      <c r="A56" s="8"/>
      <c r="B56" s="139">
        <v>36</v>
      </c>
      <c r="C56" s="115"/>
      <c r="D56" s="16"/>
      <c r="E56" s="11" t="s">
        <v>26</v>
      </c>
      <c r="F56" s="10"/>
      <c r="G56" s="122" t="s">
        <v>30</v>
      </c>
      <c r="H56" s="123">
        <v>18</v>
      </c>
      <c r="I56" s="124"/>
      <c r="J56" s="82"/>
      <c r="K56" s="82"/>
      <c r="L56" s="82"/>
      <c r="M56" s="82"/>
      <c r="N56" s="82"/>
      <c r="O56" s="82"/>
      <c r="P56" s="203"/>
      <c r="Q56" s="204"/>
      <c r="R56" s="204"/>
      <c r="S56" s="207"/>
      <c r="Y56" s="2"/>
      <c r="Z56" s="2"/>
      <c r="AA56" s="2"/>
    </row>
    <row r="57" spans="1:27" ht="15.75" customHeight="1" thickTop="1" thickBot="1" x14ac:dyDescent="0.25">
      <c r="A57" s="8"/>
      <c r="B57" s="139">
        <v>38</v>
      </c>
      <c r="C57" s="115"/>
      <c r="D57" s="16"/>
      <c r="E57" s="11" t="s">
        <v>21</v>
      </c>
      <c r="F57" s="10"/>
      <c r="G57" s="125" t="s">
        <v>25</v>
      </c>
      <c r="H57" s="126">
        <v>7</v>
      </c>
      <c r="I57" s="121"/>
      <c r="J57" s="82"/>
      <c r="K57" s="82"/>
      <c r="L57" s="82"/>
      <c r="M57" s="82"/>
      <c r="N57" s="82"/>
      <c r="O57" s="82"/>
      <c r="P57" s="82"/>
      <c r="Y57" s="2"/>
      <c r="Z57" s="2"/>
      <c r="AA57" s="2"/>
    </row>
    <row r="58" spans="1:27" ht="15" customHeight="1" thickBot="1" x14ac:dyDescent="0.25">
      <c r="A58" s="8"/>
      <c r="B58" s="139">
        <v>40</v>
      </c>
      <c r="C58" s="115"/>
      <c r="D58" s="16"/>
      <c r="E58" s="11" t="s">
        <v>16</v>
      </c>
      <c r="F58" s="10"/>
      <c r="G58" s="122" t="s">
        <v>20</v>
      </c>
      <c r="H58" s="123">
        <v>18</v>
      </c>
      <c r="I58" s="124"/>
      <c r="J58" s="82"/>
      <c r="K58" s="82"/>
      <c r="L58" s="82"/>
      <c r="M58" s="82"/>
      <c r="N58" s="82"/>
      <c r="O58" s="82"/>
      <c r="P58" s="209" t="str">
        <f>IF(E75&lt;0,"Attention camarade, tu dépasses ton budget","")</f>
        <v/>
      </c>
      <c r="Q58" s="209"/>
      <c r="R58" s="209"/>
      <c r="S58" s="209"/>
      <c r="T58" s="209"/>
      <c r="U58" s="209"/>
      <c r="V58" s="209"/>
      <c r="W58" s="209"/>
      <c r="X58" s="209"/>
      <c r="Y58" s="209"/>
      <c r="Z58" s="2"/>
      <c r="AA58" s="2"/>
    </row>
    <row r="59" spans="1:27" ht="15.75" thickBot="1" x14ac:dyDescent="0.25">
      <c r="A59" s="8"/>
      <c r="B59" s="139">
        <v>42</v>
      </c>
      <c r="C59" s="115"/>
      <c r="D59" s="16"/>
      <c r="E59" s="63" t="s">
        <v>6</v>
      </c>
      <c r="F59" s="9">
        <f>SUM(F55:F58)</f>
        <v>0</v>
      </c>
      <c r="G59" s="127" t="s">
        <v>15</v>
      </c>
      <c r="H59" s="120">
        <v>36</v>
      </c>
      <c r="I59" s="121"/>
      <c r="J59" s="2"/>
      <c r="K59" s="2"/>
      <c r="L59" s="73"/>
      <c r="M59" s="2"/>
      <c r="N59" s="2"/>
      <c r="O59" s="83"/>
      <c r="P59" s="209"/>
      <c r="Q59" s="209"/>
      <c r="R59" s="209"/>
      <c r="S59" s="209"/>
      <c r="T59" s="209"/>
      <c r="U59" s="209"/>
      <c r="V59" s="209"/>
      <c r="W59" s="209"/>
      <c r="X59" s="209"/>
      <c r="Y59" s="209"/>
      <c r="Z59" s="2"/>
      <c r="AA59" s="2"/>
    </row>
    <row r="60" spans="1:27" ht="15.75" thickBot="1" x14ac:dyDescent="0.25">
      <c r="A60" s="8"/>
      <c r="B60" s="139">
        <v>44</v>
      </c>
      <c r="C60" s="115"/>
      <c r="D60" s="16"/>
      <c r="E60" s="65" t="s">
        <v>5</v>
      </c>
      <c r="F60" s="7">
        <f>F59*F53</f>
        <v>0</v>
      </c>
      <c r="G60" s="122" t="s">
        <v>84</v>
      </c>
      <c r="H60" s="123">
        <v>5</v>
      </c>
      <c r="I60" s="124"/>
      <c r="L60" s="2" t="str">
        <f>IF(S56&lt;0,"La SDMIS ne fait plus crédit !","")</f>
        <v/>
      </c>
      <c r="M60" s="3"/>
      <c r="N60" s="3"/>
      <c r="O60" s="84"/>
      <c r="P60" s="209"/>
      <c r="Q60" s="209"/>
      <c r="R60" s="209"/>
      <c r="S60" s="209"/>
      <c r="T60" s="209"/>
      <c r="U60" s="209"/>
      <c r="V60" s="209"/>
      <c r="W60" s="209"/>
      <c r="X60" s="209"/>
      <c r="Y60" s="209"/>
      <c r="Z60" s="2"/>
      <c r="AA60" s="2"/>
    </row>
    <row r="61" spans="1:27" ht="18.75" thickBot="1" x14ac:dyDescent="0.25">
      <c r="A61" s="147"/>
      <c r="B61" s="139">
        <v>46</v>
      </c>
      <c r="C61" s="115"/>
      <c r="D61" s="16"/>
      <c r="E61" s="2"/>
      <c r="F61" s="2"/>
      <c r="G61" s="131" t="s">
        <v>83</v>
      </c>
      <c r="H61" s="120">
        <v>2</v>
      </c>
      <c r="I61" s="121"/>
      <c r="L61" s="3"/>
      <c r="M61" s="3"/>
      <c r="N61" s="3"/>
      <c r="O61" s="2"/>
      <c r="P61" s="209"/>
      <c r="Q61" s="209"/>
      <c r="R61" s="209"/>
      <c r="S61" s="209"/>
      <c r="T61" s="209"/>
      <c r="U61" s="209"/>
      <c r="V61" s="209"/>
      <c r="W61" s="209"/>
      <c r="X61" s="209"/>
      <c r="Y61" s="209"/>
      <c r="Z61" s="2"/>
      <c r="AA61" s="2"/>
    </row>
    <row r="62" spans="1:27" ht="23.25" thickBot="1" x14ac:dyDescent="0.25">
      <c r="A62" s="147"/>
      <c r="B62" s="139">
        <v>48</v>
      </c>
      <c r="C62" s="115"/>
      <c r="D62" s="16"/>
      <c r="E62" s="2"/>
      <c r="F62" s="2"/>
      <c r="G62" s="128" t="s">
        <v>82</v>
      </c>
      <c r="H62" s="129">
        <v>2</v>
      </c>
      <c r="I62" s="130"/>
      <c r="L62" s="3"/>
      <c r="M62" s="3"/>
      <c r="N62" s="3"/>
      <c r="O62" s="2"/>
      <c r="P62" s="2"/>
      <c r="Y62" s="2"/>
      <c r="Z62" s="2"/>
      <c r="AA62" s="2"/>
    </row>
    <row r="63" spans="1:27" ht="15.75" customHeight="1" thickBot="1" x14ac:dyDescent="0.25">
      <c r="A63" s="147"/>
      <c r="B63" s="138">
        <v>50</v>
      </c>
      <c r="C63" s="118"/>
      <c r="D63" s="132"/>
      <c r="E63" s="2"/>
      <c r="F63" s="2"/>
      <c r="G63" s="65" t="s">
        <v>5</v>
      </c>
      <c r="H63" s="208">
        <f>SUM(I55*H55+I56*H56+I57*H57+I58*H58+I59*H59+I60*H60+I61*H61+I62*H62)</f>
        <v>0</v>
      </c>
      <c r="I63" s="208"/>
      <c r="Y63" s="2"/>
      <c r="Z63" s="2"/>
    </row>
    <row r="64" spans="1:27" ht="14.25" customHeight="1" thickBot="1" x14ac:dyDescent="0.25">
      <c r="A64" s="147"/>
      <c r="B64" s="63" t="s">
        <v>6</v>
      </c>
      <c r="C64" s="96">
        <f>SUM(C56:C63)</f>
        <v>0</v>
      </c>
      <c r="D64" s="96">
        <f>SUM(D56:D63)</f>
        <v>0</v>
      </c>
      <c r="E64" s="2"/>
      <c r="F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7" ht="15.75" thickBot="1" x14ac:dyDescent="0.25">
      <c r="A65" s="147"/>
      <c r="B65" s="63" t="s">
        <v>5</v>
      </c>
      <c r="C65" s="97">
        <f>SUM(C53*C64)</f>
        <v>0</v>
      </c>
      <c r="D65" s="97">
        <f>SUM(D53*D64)</f>
        <v>0</v>
      </c>
      <c r="E65" s="2"/>
      <c r="F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7" ht="13.5" thickBot="1" x14ac:dyDescent="0.25">
      <c r="B66" s="2"/>
      <c r="C66" s="2"/>
      <c r="D66" s="2"/>
      <c r="E66" s="2"/>
      <c r="F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7" ht="12.75" customHeight="1" thickBot="1" x14ac:dyDescent="0.25">
      <c r="A67" s="215">
        <v>1</v>
      </c>
      <c r="B67" s="241" t="s">
        <v>4</v>
      </c>
      <c r="C67" s="241"/>
      <c r="D67" s="241"/>
      <c r="E67" s="242"/>
      <c r="F67" s="2"/>
      <c r="G67" s="2"/>
      <c r="H67" s="2"/>
      <c r="I67" s="2"/>
      <c r="J67" s="2"/>
      <c r="K67" s="222" t="str">
        <f>IF(AND(E68&lt;0.3*S54),"Si tu prends du sport et du port permanent, il faut que tu prennes en compte le tableau 1 en VERT pour savoir où tu en es","")</f>
        <v/>
      </c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X67" s="2"/>
      <c r="Y67" s="2"/>
      <c r="Z67" s="2"/>
    </row>
    <row r="68" spans="1:27" ht="12.75" customHeight="1" x14ac:dyDescent="0.2">
      <c r="A68" s="216"/>
      <c r="B68" s="243" t="s">
        <v>3</v>
      </c>
      <c r="C68" s="243"/>
      <c r="D68" s="243"/>
      <c r="E68" s="244">
        <f>S54*0.3-SUM(R21,S21,U15,V15,X9,X22,V22,R34,S34,T34,U34,V34,X34,R44,S44,V45,X46)</f>
        <v>22.5</v>
      </c>
      <c r="F68" s="227" t="str">
        <f>IF(0&lt;=E68,"","modifie tes choix")</f>
        <v/>
      </c>
      <c r="G68" s="228"/>
      <c r="H68" s="228" t="str">
        <f>IF(E68&lt;0,"Attention","ok")</f>
        <v>ok</v>
      </c>
      <c r="I68" s="231"/>
      <c r="J68" s="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X68" s="2"/>
      <c r="Y68" s="2"/>
      <c r="Z68" s="2"/>
    </row>
    <row r="69" spans="1:27" ht="14.1" customHeight="1" x14ac:dyDescent="0.2">
      <c r="A69" s="216"/>
      <c r="B69" s="243"/>
      <c r="C69" s="243"/>
      <c r="D69" s="243"/>
      <c r="E69" s="244"/>
      <c r="F69" s="245"/>
      <c r="G69" s="246"/>
      <c r="H69" s="246"/>
      <c r="I69" s="247"/>
      <c r="J69" s="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X69" s="2"/>
      <c r="Y69" s="2"/>
      <c r="Z69" s="2"/>
    </row>
    <row r="70" spans="1:27" ht="12.75" customHeight="1" x14ac:dyDescent="0.2">
      <c r="A70" s="216"/>
      <c r="B70" s="243" t="s">
        <v>2</v>
      </c>
      <c r="C70" s="243"/>
      <c r="D70" s="243"/>
      <c r="E70" s="249">
        <f>S54*0.7-SUM(C21,E21,G21,L21,C38,H38,C51,D51,E51,F51,G51,I51,K51,L51,C65,D65,F60,H63)</f>
        <v>52.5</v>
      </c>
      <c r="F70" s="245" t="str">
        <f>IF(0&lt;=E70,"","modifie tes choix")</f>
        <v/>
      </c>
      <c r="G70" s="246"/>
      <c r="H70" s="246" t="str">
        <f>IF(E70&lt;0,"Attention","ok")</f>
        <v>ok</v>
      </c>
      <c r="I70" s="247"/>
      <c r="J70" s="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X70" s="2"/>
      <c r="Y70" s="2"/>
      <c r="Z70" s="2"/>
    </row>
    <row r="71" spans="1:27" ht="13.5" thickBot="1" x14ac:dyDescent="0.25">
      <c r="A71" s="217"/>
      <c r="B71" s="248"/>
      <c r="C71" s="248"/>
      <c r="D71" s="248"/>
      <c r="E71" s="250"/>
      <c r="F71" s="229"/>
      <c r="G71" s="230"/>
      <c r="H71" s="230"/>
      <c r="I71" s="232"/>
      <c r="J71" s="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X71" s="2"/>
      <c r="Y71" s="2"/>
      <c r="Z71" s="2"/>
    </row>
    <row r="72" spans="1:27" ht="13.5" thickBot="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X72" s="2"/>
      <c r="Y72" s="2"/>
      <c r="Z72" s="2"/>
    </row>
    <row r="73" spans="1:27" ht="12.75" customHeight="1" x14ac:dyDescent="0.2">
      <c r="A73" s="215">
        <v>2</v>
      </c>
      <c r="B73" s="218" t="s">
        <v>1</v>
      </c>
      <c r="C73" s="218"/>
      <c r="D73" s="218"/>
      <c r="E73" s="219"/>
      <c r="F73" s="87"/>
      <c r="G73" s="2"/>
      <c r="H73" s="2"/>
      <c r="I73" s="2"/>
      <c r="J73" s="2"/>
      <c r="K73" s="222" t="str">
        <f>IF(AND(E68=0.3*S54,E75&lt;S54),"Si tu ne prends que du port permanent, il faut que tu prennes en compte le tableau 2 en JAUNE pour savoir où tu en es","")</f>
        <v/>
      </c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X73" s="2"/>
      <c r="Y73" s="2"/>
      <c r="Z73" s="2"/>
      <c r="AA73" s="2"/>
    </row>
    <row r="74" spans="1:27" ht="12.75" customHeight="1" thickBot="1" x14ac:dyDescent="0.25">
      <c r="A74" s="216"/>
      <c r="B74" s="220"/>
      <c r="C74" s="220"/>
      <c r="D74" s="220"/>
      <c r="E74" s="221"/>
      <c r="F74" s="88"/>
      <c r="G74" s="2"/>
      <c r="H74" s="2"/>
      <c r="I74" s="2"/>
      <c r="J74" s="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X74" s="2"/>
      <c r="Y74" s="2"/>
      <c r="Z74" s="2"/>
      <c r="AA74" s="2"/>
    </row>
    <row r="75" spans="1:27" ht="12.75" customHeight="1" x14ac:dyDescent="0.2">
      <c r="A75" s="216"/>
      <c r="B75" s="223" t="s">
        <v>0</v>
      </c>
      <c r="C75" s="223"/>
      <c r="D75" s="223"/>
      <c r="E75" s="225">
        <f>SUM(E70+E68)</f>
        <v>75</v>
      </c>
      <c r="F75" s="227" t="str">
        <f>IF(0&lt;=E75,"","modifie tes choix")</f>
        <v/>
      </c>
      <c r="G75" s="228"/>
      <c r="H75" s="228" t="str">
        <f>IF(E75&lt;0,"Attention","ok")</f>
        <v>ok</v>
      </c>
      <c r="I75" s="231"/>
      <c r="J75" s="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X75" s="2"/>
      <c r="Y75" s="2"/>
      <c r="Z75" s="2"/>
      <c r="AA75" s="2"/>
    </row>
    <row r="76" spans="1:27" ht="12.75" customHeight="1" thickBot="1" x14ac:dyDescent="0.25">
      <c r="A76" s="217"/>
      <c r="B76" s="224"/>
      <c r="C76" s="224"/>
      <c r="D76" s="224"/>
      <c r="E76" s="226"/>
      <c r="F76" s="229"/>
      <c r="G76" s="230"/>
      <c r="H76" s="230"/>
      <c r="I76" s="232"/>
      <c r="J76" s="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X76" s="2"/>
      <c r="Y76" s="2"/>
      <c r="Z76" s="2"/>
      <c r="AA76" s="2"/>
    </row>
    <row r="77" spans="1:27" x14ac:dyDescent="0.2">
      <c r="B77" s="2"/>
      <c r="C77" s="2"/>
      <c r="D77" s="2"/>
      <c r="E77" s="2"/>
      <c r="F77" s="2"/>
      <c r="G77" s="2"/>
      <c r="H77" s="2"/>
      <c r="I77" s="2"/>
      <c r="J77" s="2"/>
      <c r="X77" s="2"/>
      <c r="Y77" s="2"/>
      <c r="Z77" s="2"/>
      <c r="AA77" s="2"/>
    </row>
    <row r="78" spans="1:27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X78" s="2"/>
      <c r="Y78" s="2"/>
      <c r="Z78" s="2"/>
      <c r="AA78" s="2"/>
    </row>
    <row r="79" spans="1:27" x14ac:dyDescent="0.2">
      <c r="B79" s="2"/>
      <c r="C79" s="2"/>
      <c r="D79" s="7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X79" s="2"/>
      <c r="Y79" s="2"/>
      <c r="Z79" s="2"/>
      <c r="AA79" s="2"/>
    </row>
    <row r="119" ht="14.45" customHeight="1" x14ac:dyDescent="0.2"/>
  </sheetData>
  <sheetProtection selectLockedCells="1"/>
  <mergeCells count="99">
    <mergeCell ref="B53:B54"/>
    <mergeCell ref="G53:I54"/>
    <mergeCell ref="A67:A71"/>
    <mergeCell ref="B67:E67"/>
    <mergeCell ref="K67:V71"/>
    <mergeCell ref="B68:D69"/>
    <mergeCell ref="E68:E69"/>
    <mergeCell ref="F68:G69"/>
    <mergeCell ref="H68:I69"/>
    <mergeCell ref="B70:D71"/>
    <mergeCell ref="E70:E71"/>
    <mergeCell ref="F70:G71"/>
    <mergeCell ref="H70:I71"/>
    <mergeCell ref="E53:E54"/>
    <mergeCell ref="F53:F54"/>
    <mergeCell ref="A73:A76"/>
    <mergeCell ref="B73:E74"/>
    <mergeCell ref="K73:V76"/>
    <mergeCell ref="B75:D76"/>
    <mergeCell ref="E75:E76"/>
    <mergeCell ref="F75:G76"/>
    <mergeCell ref="H75:I76"/>
    <mergeCell ref="W36:W37"/>
    <mergeCell ref="X36:X37"/>
    <mergeCell ref="P54:R56"/>
    <mergeCell ref="S54:S56"/>
    <mergeCell ref="H63:I63"/>
    <mergeCell ref="P58:Y61"/>
    <mergeCell ref="V36:V37"/>
    <mergeCell ref="Q36:Q37"/>
    <mergeCell ref="U36:U37"/>
    <mergeCell ref="G50:H50"/>
    <mergeCell ref="I50:J50"/>
    <mergeCell ref="L50:M50"/>
    <mergeCell ref="G51:H51"/>
    <mergeCell ref="I51:J51"/>
    <mergeCell ref="L51:M51"/>
    <mergeCell ref="E48:E49"/>
    <mergeCell ref="F48:F49"/>
    <mergeCell ref="G48:H48"/>
    <mergeCell ref="I48:J48"/>
    <mergeCell ref="L48:M48"/>
    <mergeCell ref="G49:H49"/>
    <mergeCell ref="I49:J49"/>
    <mergeCell ref="L49:M49"/>
    <mergeCell ref="E46:E47"/>
    <mergeCell ref="F46:F47"/>
    <mergeCell ref="G46:H46"/>
    <mergeCell ref="I46:J46"/>
    <mergeCell ref="L46:M46"/>
    <mergeCell ref="G47:H47"/>
    <mergeCell ref="I47:J47"/>
    <mergeCell ref="L47:M47"/>
    <mergeCell ref="E44:E45"/>
    <mergeCell ref="F44:F45"/>
    <mergeCell ref="G44:H44"/>
    <mergeCell ref="I44:J44"/>
    <mergeCell ref="L44:M44"/>
    <mergeCell ref="G45:H45"/>
    <mergeCell ref="I45:J45"/>
    <mergeCell ref="L45:M45"/>
    <mergeCell ref="Q24:Q25"/>
    <mergeCell ref="E42:E43"/>
    <mergeCell ref="F42:F43"/>
    <mergeCell ref="G42:H42"/>
    <mergeCell ref="I42:J42"/>
    <mergeCell ref="L42:M42"/>
    <mergeCell ref="G43:H43"/>
    <mergeCell ref="I43:J43"/>
    <mergeCell ref="L43:M43"/>
    <mergeCell ref="L40:M40"/>
    <mergeCell ref="L41:M41"/>
    <mergeCell ref="G23:G24"/>
    <mergeCell ref="H23:K23"/>
    <mergeCell ref="H38:K38"/>
    <mergeCell ref="B23:B24"/>
    <mergeCell ref="C23:F23"/>
    <mergeCell ref="C38:F38"/>
    <mergeCell ref="B40:B41"/>
    <mergeCell ref="G40:H40"/>
    <mergeCell ref="I40:J40"/>
    <mergeCell ref="G41:H41"/>
    <mergeCell ref="I41:J41"/>
    <mergeCell ref="L21:O21"/>
    <mergeCell ref="B1:O1"/>
    <mergeCell ref="Q1:X1"/>
    <mergeCell ref="B2:B3"/>
    <mergeCell ref="C2:C3"/>
    <mergeCell ref="D2:D3"/>
    <mergeCell ref="E2:E3"/>
    <mergeCell ref="F2:F3"/>
    <mergeCell ref="G2:J2"/>
    <mergeCell ref="Q2:Q3"/>
    <mergeCell ref="T2:T3"/>
    <mergeCell ref="W2:W3"/>
    <mergeCell ref="X2:X3"/>
    <mergeCell ref="K2:K3"/>
    <mergeCell ref="L2:O2"/>
    <mergeCell ref="G21:J2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8B535-BCE6-4949-962D-48BC8F99DA16}">
  <dimension ref="A1:AMK119"/>
  <sheetViews>
    <sheetView tabSelected="1" topLeftCell="A36" zoomScale="66" zoomScaleNormal="130" workbookViewId="0">
      <selection activeCell="I62" sqref="I62"/>
    </sheetView>
  </sheetViews>
  <sheetFormatPr baseColWidth="10" defaultColWidth="9.140625" defaultRowHeight="12.75" x14ac:dyDescent="0.2"/>
  <cols>
    <col min="1" max="2" width="10" style="1" customWidth="1"/>
    <col min="3" max="3" width="10" style="1" bestFit="1" customWidth="1"/>
    <col min="4" max="4" width="10" style="1" customWidth="1"/>
    <col min="5" max="5" width="11.140625" style="1" customWidth="1"/>
    <col min="6" max="6" width="9.42578125" style="1" customWidth="1"/>
    <col min="7" max="7" width="9.85546875" style="1" bestFit="1" customWidth="1"/>
    <col min="8" max="8" width="5.28515625" style="1" bestFit="1" customWidth="1"/>
    <col min="9" max="9" width="5.140625" style="1" customWidth="1"/>
    <col min="10" max="10" width="6.7109375" style="1" customWidth="1"/>
    <col min="11" max="11" width="14.140625" style="1" bestFit="1" customWidth="1"/>
    <col min="12" max="15" width="4.5703125" style="1" customWidth="1"/>
    <col min="16" max="1025" width="11.42578125" style="1" customWidth="1"/>
  </cols>
  <sheetData>
    <row r="1" spans="1:27" ht="21.75" customHeight="1" thickBot="1" x14ac:dyDescent="0.25">
      <c r="A1" s="8"/>
      <c r="B1" s="156" t="s">
        <v>79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49"/>
      <c r="Q1" s="157" t="s">
        <v>78</v>
      </c>
      <c r="R1" s="157"/>
      <c r="S1" s="157"/>
      <c r="T1" s="157"/>
      <c r="U1" s="157"/>
      <c r="V1" s="157"/>
      <c r="W1" s="157"/>
      <c r="X1" s="157"/>
    </row>
    <row r="2" spans="1:27" ht="15.75" thickBot="1" x14ac:dyDescent="0.25">
      <c r="A2" s="8"/>
      <c r="B2" s="158" t="s">
        <v>77</v>
      </c>
      <c r="C2" s="159">
        <v>126</v>
      </c>
      <c r="D2" s="160" t="s">
        <v>76</v>
      </c>
      <c r="E2" s="161">
        <v>85</v>
      </c>
      <c r="F2" s="162" t="s">
        <v>94</v>
      </c>
      <c r="G2" s="164">
        <v>45</v>
      </c>
      <c r="H2" s="164"/>
      <c r="I2" s="164"/>
      <c r="J2" s="164"/>
      <c r="K2" s="162" t="s">
        <v>93</v>
      </c>
      <c r="L2" s="164">
        <v>45</v>
      </c>
      <c r="M2" s="164"/>
      <c r="N2" s="164"/>
      <c r="O2" s="164"/>
      <c r="P2" s="150"/>
      <c r="Q2" s="165" t="s">
        <v>75</v>
      </c>
      <c r="R2" s="104" t="s">
        <v>73</v>
      </c>
      <c r="S2" s="103" t="s">
        <v>72</v>
      </c>
      <c r="T2" s="167" t="s">
        <v>74</v>
      </c>
      <c r="U2" s="15" t="s">
        <v>73</v>
      </c>
      <c r="V2" s="108" t="s">
        <v>72</v>
      </c>
      <c r="W2" s="168" t="s">
        <v>85</v>
      </c>
      <c r="X2" s="170">
        <v>4</v>
      </c>
      <c r="Y2" s="2"/>
      <c r="Z2" s="2"/>
      <c r="AA2" s="2"/>
    </row>
    <row r="3" spans="1:27" ht="27" customHeight="1" thickBot="1" x14ac:dyDescent="0.25">
      <c r="A3" s="8"/>
      <c r="B3" s="158"/>
      <c r="C3" s="159"/>
      <c r="D3" s="160"/>
      <c r="E3" s="161"/>
      <c r="F3" s="163"/>
      <c r="G3" s="27" t="s">
        <v>71</v>
      </c>
      <c r="H3" s="27" t="s">
        <v>24</v>
      </c>
      <c r="I3" s="27" t="s">
        <v>19</v>
      </c>
      <c r="J3" s="90" t="s">
        <v>14</v>
      </c>
      <c r="K3" s="163"/>
      <c r="L3" s="27" t="s">
        <v>71</v>
      </c>
      <c r="M3" s="27" t="s">
        <v>24</v>
      </c>
      <c r="N3" s="27" t="s">
        <v>19</v>
      </c>
      <c r="O3" s="90" t="s">
        <v>14</v>
      </c>
      <c r="P3" s="151"/>
      <c r="Q3" s="166"/>
      <c r="R3" s="109">
        <v>59</v>
      </c>
      <c r="S3" s="110">
        <v>38</v>
      </c>
      <c r="T3" s="167"/>
      <c r="U3" s="13">
        <v>59</v>
      </c>
      <c r="V3" s="45">
        <v>38</v>
      </c>
      <c r="W3" s="169"/>
      <c r="X3" s="171"/>
      <c r="Y3" s="2"/>
      <c r="Z3" s="2"/>
      <c r="AA3" s="2"/>
    </row>
    <row r="4" spans="1:27" ht="15" x14ac:dyDescent="0.2">
      <c r="A4" s="8"/>
      <c r="B4" s="89">
        <v>35</v>
      </c>
      <c r="C4" s="48"/>
      <c r="D4" s="53"/>
      <c r="E4" s="44"/>
      <c r="F4" s="89">
        <v>72</v>
      </c>
      <c r="G4" s="18"/>
      <c r="H4" s="18"/>
      <c r="I4" s="18"/>
      <c r="J4" s="48"/>
      <c r="K4" s="89">
        <v>32</v>
      </c>
      <c r="L4" s="18"/>
      <c r="M4" s="18"/>
      <c r="N4" s="18"/>
      <c r="O4" s="48"/>
      <c r="P4" s="152"/>
      <c r="Q4" s="106">
        <v>39</v>
      </c>
      <c r="R4" s="36"/>
      <c r="S4" s="5"/>
      <c r="T4" s="107">
        <v>35.5</v>
      </c>
      <c r="U4" s="36"/>
      <c r="V4" s="5"/>
      <c r="W4" s="47" t="s">
        <v>31</v>
      </c>
      <c r="X4" s="5"/>
      <c r="Y4" s="2"/>
      <c r="Z4" s="2"/>
      <c r="AA4" s="2"/>
    </row>
    <row r="5" spans="1:27" ht="15" x14ac:dyDescent="0.2">
      <c r="A5" s="8"/>
      <c r="B5" s="56">
        <v>36</v>
      </c>
      <c r="C5" s="49"/>
      <c r="D5" s="11">
        <v>36</v>
      </c>
      <c r="E5" s="39"/>
      <c r="F5" s="56">
        <v>76</v>
      </c>
      <c r="G5" s="43"/>
      <c r="H5" s="43"/>
      <c r="I5" s="43">
        <v>1</v>
      </c>
      <c r="J5" s="49"/>
      <c r="K5" s="56">
        <v>34</v>
      </c>
      <c r="L5" s="43"/>
      <c r="M5" s="43"/>
      <c r="N5" s="43"/>
      <c r="O5" s="49"/>
      <c r="P5" s="152"/>
      <c r="Q5" s="105">
        <v>40</v>
      </c>
      <c r="R5" s="115"/>
      <c r="S5" s="16"/>
      <c r="T5" s="102">
        <v>36</v>
      </c>
      <c r="U5" s="115"/>
      <c r="V5" s="16"/>
      <c r="W5" s="55" t="s">
        <v>26</v>
      </c>
      <c r="X5" s="16">
        <v>1</v>
      </c>
      <c r="Y5" s="2"/>
      <c r="Z5" s="2"/>
      <c r="AA5" s="2"/>
    </row>
    <row r="6" spans="1:27" ht="15" x14ac:dyDescent="0.2">
      <c r="A6" s="8"/>
      <c r="B6" s="56">
        <v>37</v>
      </c>
      <c r="C6" s="49"/>
      <c r="D6" s="56">
        <v>37</v>
      </c>
      <c r="E6" s="39"/>
      <c r="F6" s="56">
        <v>80</v>
      </c>
      <c r="G6" s="43"/>
      <c r="H6" s="43"/>
      <c r="I6" s="43"/>
      <c r="J6" s="49"/>
      <c r="K6" s="56">
        <v>36</v>
      </c>
      <c r="L6" s="43"/>
      <c r="M6" s="43"/>
      <c r="N6" s="43"/>
      <c r="O6" s="49"/>
      <c r="P6" s="152"/>
      <c r="Q6" s="105">
        <v>40.5</v>
      </c>
      <c r="R6" s="115"/>
      <c r="S6" s="16"/>
      <c r="T6" s="102">
        <v>37</v>
      </c>
      <c r="U6" s="115"/>
      <c r="V6" s="16"/>
      <c r="W6" s="55" t="s">
        <v>21</v>
      </c>
      <c r="X6" s="16"/>
      <c r="Y6" s="2"/>
      <c r="Z6" s="2"/>
      <c r="AA6" s="2"/>
    </row>
    <row r="7" spans="1:27" ht="15.75" thickBot="1" x14ac:dyDescent="0.25">
      <c r="A7" s="8"/>
      <c r="B7" s="56">
        <v>38</v>
      </c>
      <c r="C7" s="49"/>
      <c r="D7" s="56">
        <v>38</v>
      </c>
      <c r="E7" s="39"/>
      <c r="F7" s="56">
        <v>84</v>
      </c>
      <c r="G7" s="43"/>
      <c r="H7" s="43"/>
      <c r="I7" s="43"/>
      <c r="J7" s="49"/>
      <c r="K7" s="56">
        <v>38</v>
      </c>
      <c r="L7" s="43"/>
      <c r="M7" s="43"/>
      <c r="N7" s="43"/>
      <c r="O7" s="49"/>
      <c r="P7" s="152"/>
      <c r="Q7" s="105">
        <v>41.5</v>
      </c>
      <c r="R7" s="115"/>
      <c r="S7" s="16"/>
      <c r="T7" s="102">
        <v>37.5</v>
      </c>
      <c r="U7" s="153"/>
      <c r="V7" s="16"/>
      <c r="W7" s="58" t="s">
        <v>16</v>
      </c>
      <c r="X7" s="16"/>
      <c r="Y7" s="2"/>
      <c r="Z7" s="2"/>
      <c r="AA7" s="2"/>
    </row>
    <row r="8" spans="1:27" ht="15.75" thickBot="1" x14ac:dyDescent="0.25">
      <c r="A8" s="8"/>
      <c r="B8" s="56">
        <v>39</v>
      </c>
      <c r="C8" s="49"/>
      <c r="D8" s="56">
        <v>39</v>
      </c>
      <c r="E8" s="39"/>
      <c r="F8" s="56">
        <v>88</v>
      </c>
      <c r="G8" s="43"/>
      <c r="H8" s="43"/>
      <c r="I8" s="43"/>
      <c r="J8" s="49"/>
      <c r="K8" s="56">
        <v>40</v>
      </c>
      <c r="L8" s="43"/>
      <c r="M8" s="43"/>
      <c r="N8" s="43"/>
      <c r="O8" s="49"/>
      <c r="P8" s="152"/>
      <c r="Q8" s="105">
        <v>42</v>
      </c>
      <c r="R8" s="115"/>
      <c r="S8" s="16"/>
      <c r="T8" s="102">
        <v>38</v>
      </c>
      <c r="U8" s="115"/>
      <c r="V8" s="16"/>
      <c r="W8" s="59" t="s">
        <v>6</v>
      </c>
      <c r="X8" s="6">
        <f>SUM(X4:X7)</f>
        <v>1</v>
      </c>
      <c r="Y8" s="2"/>
      <c r="Z8" s="2"/>
      <c r="AA8" s="2"/>
    </row>
    <row r="9" spans="1:27" ht="15.75" thickBot="1" x14ac:dyDescent="0.25">
      <c r="A9" s="8"/>
      <c r="B9" s="56">
        <v>40</v>
      </c>
      <c r="C9" s="49"/>
      <c r="D9" s="56">
        <v>40</v>
      </c>
      <c r="E9" s="39"/>
      <c r="F9" s="56">
        <v>92</v>
      </c>
      <c r="G9" s="43"/>
      <c r="H9" s="43"/>
      <c r="I9" s="43"/>
      <c r="J9" s="49"/>
      <c r="K9" s="56">
        <v>42</v>
      </c>
      <c r="L9" s="43"/>
      <c r="M9" s="43"/>
      <c r="N9" s="43"/>
      <c r="O9" s="49"/>
      <c r="P9" s="152"/>
      <c r="Q9" s="105">
        <v>42.5</v>
      </c>
      <c r="R9" s="115"/>
      <c r="S9" s="16"/>
      <c r="T9" s="102">
        <v>39</v>
      </c>
      <c r="U9" s="115"/>
      <c r="V9" s="16"/>
      <c r="W9" s="59" t="s">
        <v>5</v>
      </c>
      <c r="X9" s="60">
        <f>X8*X2</f>
        <v>4</v>
      </c>
      <c r="Y9" s="2"/>
      <c r="Z9" s="2"/>
      <c r="AA9" s="2"/>
    </row>
    <row r="10" spans="1:27" ht="15" x14ac:dyDescent="0.2">
      <c r="A10" s="8"/>
      <c r="B10" s="56">
        <v>41</v>
      </c>
      <c r="C10" s="49"/>
      <c r="D10" s="56">
        <v>41</v>
      </c>
      <c r="E10" s="39"/>
      <c r="F10" s="56">
        <v>96</v>
      </c>
      <c r="G10" s="43"/>
      <c r="H10" s="43"/>
      <c r="I10" s="43"/>
      <c r="J10" s="49"/>
      <c r="K10" s="56">
        <v>44</v>
      </c>
      <c r="L10" s="43"/>
      <c r="M10" s="43"/>
      <c r="N10" s="43"/>
      <c r="O10" s="49"/>
      <c r="P10" s="152"/>
      <c r="Q10" s="105">
        <v>43.5</v>
      </c>
      <c r="R10" s="115"/>
      <c r="S10" s="16"/>
      <c r="T10" s="102">
        <v>40</v>
      </c>
      <c r="U10" s="115"/>
      <c r="V10" s="16"/>
      <c r="W10" s="2"/>
      <c r="X10" s="2"/>
      <c r="Y10" s="2"/>
      <c r="Z10" s="2"/>
      <c r="AA10" s="2"/>
    </row>
    <row r="11" spans="1:27" ht="15" x14ac:dyDescent="0.2">
      <c r="A11" s="8"/>
      <c r="B11" s="56">
        <v>42</v>
      </c>
      <c r="C11" s="49"/>
      <c r="D11" s="56">
        <v>42</v>
      </c>
      <c r="E11" s="39"/>
      <c r="F11" s="56">
        <v>100</v>
      </c>
      <c r="G11" s="43"/>
      <c r="H11" s="43"/>
      <c r="I11" s="43"/>
      <c r="J11" s="49"/>
      <c r="K11" s="56">
        <v>46</v>
      </c>
      <c r="L11" s="43"/>
      <c r="M11" s="43"/>
      <c r="N11" s="43"/>
      <c r="O11" s="49"/>
      <c r="P11" s="151"/>
      <c r="Q11" s="105">
        <v>44</v>
      </c>
      <c r="R11" s="115"/>
      <c r="S11" s="16"/>
      <c r="T11" s="102">
        <v>40.5</v>
      </c>
      <c r="U11" s="153"/>
      <c r="V11" s="16"/>
      <c r="W11" s="2"/>
      <c r="X11" s="2"/>
      <c r="Y11" s="2"/>
      <c r="Z11" s="2"/>
      <c r="AA11" s="2"/>
    </row>
    <row r="12" spans="1:27" ht="15" x14ac:dyDescent="0.2">
      <c r="A12" s="8"/>
      <c r="B12" s="56">
        <v>43</v>
      </c>
      <c r="C12" s="49"/>
      <c r="D12" s="56">
        <v>43</v>
      </c>
      <c r="E12" s="39"/>
      <c r="F12" s="56">
        <v>104</v>
      </c>
      <c r="G12" s="43"/>
      <c r="H12" s="43"/>
      <c r="I12" s="43"/>
      <c r="J12" s="49"/>
      <c r="K12" s="56">
        <v>48</v>
      </c>
      <c r="L12" s="43"/>
      <c r="M12" s="43"/>
      <c r="N12" s="43"/>
      <c r="O12" s="49"/>
      <c r="P12" s="151"/>
      <c r="Q12" s="105">
        <v>44.5</v>
      </c>
      <c r="R12" s="115"/>
      <c r="S12" s="16"/>
      <c r="T12" s="102">
        <v>41.5</v>
      </c>
      <c r="U12" s="115"/>
      <c r="V12" s="16"/>
      <c r="W12" s="2"/>
      <c r="X12" s="2"/>
      <c r="Y12" s="2"/>
      <c r="Z12" s="2"/>
      <c r="AA12" s="2"/>
    </row>
    <row r="13" spans="1:27" ht="15.75" thickBot="1" x14ac:dyDescent="0.25">
      <c r="A13" s="8"/>
      <c r="B13" s="56">
        <v>44</v>
      </c>
      <c r="C13" s="49"/>
      <c r="D13" s="56">
        <v>44</v>
      </c>
      <c r="E13" s="39"/>
      <c r="F13" s="56">
        <v>108</v>
      </c>
      <c r="G13" s="43"/>
      <c r="H13" s="43"/>
      <c r="I13" s="43"/>
      <c r="J13" s="49"/>
      <c r="K13" s="56">
        <v>50</v>
      </c>
      <c r="L13" s="43"/>
      <c r="M13" s="43"/>
      <c r="N13" s="43"/>
      <c r="O13" s="49"/>
      <c r="P13" s="151"/>
      <c r="Q13" s="105">
        <v>45</v>
      </c>
      <c r="R13" s="115"/>
      <c r="S13" s="16"/>
      <c r="T13" s="86">
        <v>42</v>
      </c>
      <c r="U13" s="118"/>
      <c r="V13" s="133"/>
      <c r="W13" s="2"/>
      <c r="X13" s="2"/>
      <c r="Y13" s="2"/>
      <c r="Z13" s="2"/>
      <c r="AA13" s="2"/>
    </row>
    <row r="14" spans="1:27" ht="15.75" thickBot="1" x14ac:dyDescent="0.25">
      <c r="A14" s="8"/>
      <c r="B14" s="56">
        <v>45</v>
      </c>
      <c r="C14" s="49"/>
      <c r="D14" s="56">
        <v>45</v>
      </c>
      <c r="E14" s="39"/>
      <c r="F14" s="56">
        <v>112</v>
      </c>
      <c r="G14" s="43"/>
      <c r="H14" s="43"/>
      <c r="I14" s="43"/>
      <c r="J14" s="49"/>
      <c r="K14" s="56">
        <v>52</v>
      </c>
      <c r="L14" s="43"/>
      <c r="M14" s="43"/>
      <c r="N14" s="43"/>
      <c r="O14" s="49"/>
      <c r="P14" s="151"/>
      <c r="Q14" s="105">
        <v>46</v>
      </c>
      <c r="R14" s="115"/>
      <c r="S14" s="16"/>
      <c r="T14" s="42" t="s">
        <v>6</v>
      </c>
      <c r="U14" s="63">
        <f>SUM(U4:U13)</f>
        <v>0</v>
      </c>
      <c r="V14" s="111">
        <f>SUM(V4:V13)</f>
        <v>0</v>
      </c>
      <c r="W14" s="2"/>
      <c r="X14" s="2"/>
      <c r="Y14" s="2"/>
      <c r="Z14" s="2"/>
      <c r="AA14" s="2"/>
    </row>
    <row r="15" spans="1:27" ht="15.75" thickBot="1" x14ac:dyDescent="0.25">
      <c r="A15" s="8"/>
      <c r="B15" s="56">
        <v>46</v>
      </c>
      <c r="C15" s="49"/>
      <c r="D15" s="56">
        <v>46</v>
      </c>
      <c r="E15" s="39"/>
      <c r="F15" s="56">
        <v>116</v>
      </c>
      <c r="G15" s="43"/>
      <c r="H15" s="43"/>
      <c r="I15" s="43"/>
      <c r="J15" s="49"/>
      <c r="K15" s="56"/>
      <c r="L15" s="41"/>
      <c r="M15" s="41"/>
      <c r="N15" s="41"/>
      <c r="O15" s="40"/>
      <c r="P15" s="151"/>
      <c r="Q15" s="105">
        <v>46.5</v>
      </c>
      <c r="R15" s="115"/>
      <c r="S15" s="16"/>
      <c r="T15" s="62" t="s">
        <v>5</v>
      </c>
      <c r="U15" s="60">
        <f>U14*U3</f>
        <v>0</v>
      </c>
      <c r="V15" s="60">
        <f>V14*V3</f>
        <v>0</v>
      </c>
      <c r="W15" s="2"/>
      <c r="X15" s="2"/>
      <c r="Y15" s="2"/>
      <c r="Z15" s="2"/>
      <c r="AA15" s="2"/>
    </row>
    <row r="16" spans="1:27" ht="15.75" thickBot="1" x14ac:dyDescent="0.25">
      <c r="A16" s="8"/>
      <c r="B16" s="56">
        <v>47</v>
      </c>
      <c r="C16" s="49"/>
      <c r="D16" s="56">
        <v>47</v>
      </c>
      <c r="E16" s="39"/>
      <c r="F16" s="56">
        <v>120</v>
      </c>
      <c r="G16" s="43"/>
      <c r="H16" s="43"/>
      <c r="I16" s="43"/>
      <c r="J16" s="49"/>
      <c r="K16" s="56"/>
      <c r="L16" s="41"/>
      <c r="M16" s="41"/>
      <c r="N16" s="41"/>
      <c r="O16" s="40"/>
      <c r="P16" s="151"/>
      <c r="Q16" s="105">
        <v>47</v>
      </c>
      <c r="R16" s="115"/>
      <c r="S16" s="16"/>
      <c r="T16" s="2"/>
      <c r="U16" s="2"/>
      <c r="V16" s="2"/>
      <c r="W16" s="42" t="s">
        <v>70</v>
      </c>
      <c r="X16" s="37">
        <v>6</v>
      </c>
      <c r="Y16" s="2"/>
      <c r="Z16" s="2"/>
      <c r="AA16" s="2"/>
    </row>
    <row r="17" spans="1:27" ht="15.75" thickBot="1" x14ac:dyDescent="0.25">
      <c r="A17" s="8"/>
      <c r="B17" s="56">
        <v>48</v>
      </c>
      <c r="C17" s="49"/>
      <c r="D17" s="56">
        <v>48</v>
      </c>
      <c r="E17" s="39"/>
      <c r="F17" s="56"/>
      <c r="G17" s="41"/>
      <c r="H17" s="41"/>
      <c r="I17" s="41"/>
      <c r="J17" s="40"/>
      <c r="K17" s="56"/>
      <c r="L17" s="41"/>
      <c r="M17" s="41"/>
      <c r="N17" s="41"/>
      <c r="O17" s="40"/>
      <c r="P17" s="151"/>
      <c r="Q17" s="105">
        <v>48</v>
      </c>
      <c r="R17" s="115"/>
      <c r="S17" s="16"/>
      <c r="T17" s="2"/>
      <c r="U17" s="2"/>
      <c r="V17" s="2"/>
      <c r="W17" s="54" t="s">
        <v>69</v>
      </c>
      <c r="X17" s="36"/>
      <c r="Y17" s="2"/>
      <c r="Z17" s="2"/>
      <c r="AA17" s="2"/>
    </row>
    <row r="18" spans="1:27" ht="15.75" thickBot="1" x14ac:dyDescent="0.25">
      <c r="A18" s="8"/>
      <c r="B18" s="56">
        <v>49</v>
      </c>
      <c r="C18" s="49"/>
      <c r="D18" s="56">
        <v>49</v>
      </c>
      <c r="E18" s="39"/>
      <c r="F18" s="56"/>
      <c r="G18" s="41"/>
      <c r="H18" s="41"/>
      <c r="I18" s="41"/>
      <c r="J18" s="40"/>
      <c r="K18" s="56"/>
      <c r="L18" s="41"/>
      <c r="M18" s="41"/>
      <c r="N18" s="41"/>
      <c r="O18" s="40"/>
      <c r="P18" s="151"/>
      <c r="Q18" s="105">
        <v>49</v>
      </c>
      <c r="R18" s="115"/>
      <c r="S18" s="16"/>
      <c r="T18" s="2"/>
      <c r="U18" s="2"/>
      <c r="V18" s="2"/>
      <c r="W18" s="57" t="s">
        <v>68</v>
      </c>
      <c r="X18" s="36">
        <v>1</v>
      </c>
      <c r="Y18" s="2"/>
      <c r="Z18" s="2"/>
      <c r="AA18" s="2"/>
    </row>
    <row r="19" spans="1:27" ht="13.5" thickBot="1" x14ac:dyDescent="0.25">
      <c r="A19" s="8"/>
      <c r="B19" s="91">
        <v>50</v>
      </c>
      <c r="C19" s="92"/>
      <c r="D19" s="91">
        <v>50</v>
      </c>
      <c r="E19" s="93"/>
      <c r="F19" s="91"/>
      <c r="G19" s="94"/>
      <c r="H19" s="94"/>
      <c r="I19" s="94"/>
      <c r="J19" s="95"/>
      <c r="K19" s="91"/>
      <c r="L19" s="94"/>
      <c r="M19" s="94"/>
      <c r="N19" s="94"/>
      <c r="O19" s="95"/>
      <c r="P19" s="152"/>
      <c r="Q19" s="61">
        <v>50.5</v>
      </c>
      <c r="R19" s="118"/>
      <c r="S19" s="132"/>
      <c r="T19" s="2"/>
      <c r="U19" s="2"/>
      <c r="V19" s="2"/>
      <c r="W19" s="57" t="s">
        <v>67</v>
      </c>
      <c r="X19" s="36"/>
      <c r="Y19" s="2"/>
      <c r="Z19" s="2"/>
      <c r="AA19" s="2"/>
    </row>
    <row r="20" spans="1:27" ht="16.5" thickBot="1" x14ac:dyDescent="0.25">
      <c r="A20" s="8"/>
      <c r="B20" s="63" t="s">
        <v>6</v>
      </c>
      <c r="C20" s="64">
        <f>SUM(C4:C19)</f>
        <v>0</v>
      </c>
      <c r="D20" s="99" t="s">
        <v>6</v>
      </c>
      <c r="E20" s="9">
        <f>SUM(E5:E19)</f>
        <v>0</v>
      </c>
      <c r="F20" s="63" t="s">
        <v>6</v>
      </c>
      <c r="G20" s="96">
        <f>SUM(G4:G16)</f>
        <v>0</v>
      </c>
      <c r="H20" s="96">
        <f>SUM(H4:H16)</f>
        <v>0</v>
      </c>
      <c r="I20" s="96">
        <f>SUM(I4:I16)</f>
        <v>1</v>
      </c>
      <c r="J20" s="64">
        <f>SUM(J4:J16)</f>
        <v>0</v>
      </c>
      <c r="K20" s="63" t="s">
        <v>6</v>
      </c>
      <c r="L20" s="96">
        <f>SUM(L4:L16)</f>
        <v>0</v>
      </c>
      <c r="M20" s="96">
        <f>SUM(M4:M16)</f>
        <v>0</v>
      </c>
      <c r="N20" s="96">
        <f>SUM(N4:N16)</f>
        <v>0</v>
      </c>
      <c r="O20" s="64">
        <f>SUM(O4:O16)</f>
        <v>0</v>
      </c>
      <c r="P20" s="152"/>
      <c r="Q20" s="6" t="s">
        <v>6</v>
      </c>
      <c r="R20" s="68">
        <f>SUM(R4:R19)</f>
        <v>0</v>
      </c>
      <c r="S20" s="6">
        <f>SUM(S4:S19)</f>
        <v>0</v>
      </c>
      <c r="T20" s="2"/>
      <c r="U20" s="38" t="s">
        <v>66</v>
      </c>
      <c r="V20" s="37">
        <v>2</v>
      </c>
      <c r="W20" s="66" t="s">
        <v>65</v>
      </c>
      <c r="X20" s="36"/>
      <c r="Y20" s="2"/>
      <c r="Z20" s="2"/>
      <c r="AA20" s="2"/>
    </row>
    <row r="21" spans="1:27" ht="15.75" thickBot="1" x14ac:dyDescent="0.25">
      <c r="A21" s="8"/>
      <c r="B21" s="63" t="s">
        <v>5</v>
      </c>
      <c r="C21" s="98">
        <f>C20*C2</f>
        <v>0</v>
      </c>
      <c r="D21" s="99" t="s">
        <v>5</v>
      </c>
      <c r="E21" s="100">
        <f>E2*E20</f>
        <v>0</v>
      </c>
      <c r="F21" s="63" t="s">
        <v>5</v>
      </c>
      <c r="G21" s="154">
        <f>SUM(G20:J20)*G2</f>
        <v>45</v>
      </c>
      <c r="H21" s="154"/>
      <c r="I21" s="154"/>
      <c r="J21" s="155"/>
      <c r="K21" s="63" t="s">
        <v>5</v>
      </c>
      <c r="L21" s="154">
        <f>SUM(L20:O20)*L2</f>
        <v>0</v>
      </c>
      <c r="M21" s="154"/>
      <c r="N21" s="154"/>
      <c r="O21" s="155"/>
      <c r="P21" s="150"/>
      <c r="Q21" s="42" t="s">
        <v>5</v>
      </c>
      <c r="R21" s="37">
        <f>R20*R3</f>
        <v>0</v>
      </c>
      <c r="S21" s="19">
        <f>S20*S3</f>
        <v>0</v>
      </c>
      <c r="T21" s="2"/>
      <c r="U21" s="6" t="s">
        <v>6</v>
      </c>
      <c r="V21" s="67"/>
      <c r="W21" s="6" t="s">
        <v>6</v>
      </c>
      <c r="X21" s="68">
        <f>SUM(X17:X20)</f>
        <v>1</v>
      </c>
      <c r="Y21" s="2"/>
      <c r="Z21" s="2"/>
      <c r="AA21" s="2"/>
    </row>
    <row r="22" spans="1:27" ht="15.75" thickBot="1" x14ac:dyDescent="0.25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152"/>
      <c r="Q22" s="2"/>
      <c r="R22" s="2"/>
      <c r="S22" s="2"/>
      <c r="T22" s="2"/>
      <c r="U22" s="62" t="s">
        <v>5</v>
      </c>
      <c r="V22" s="69">
        <f>V21*V20</f>
        <v>0</v>
      </c>
      <c r="W22" s="62" t="s">
        <v>5</v>
      </c>
      <c r="X22" s="70">
        <f>X21*X16</f>
        <v>6</v>
      </c>
      <c r="Y22" s="2"/>
      <c r="Z22" s="2"/>
      <c r="AA22" s="2"/>
    </row>
    <row r="23" spans="1:27" ht="15.75" thickBot="1" x14ac:dyDescent="0.25">
      <c r="A23" s="8"/>
      <c r="B23" s="175" t="s">
        <v>87</v>
      </c>
      <c r="C23" s="173">
        <v>54</v>
      </c>
      <c r="D23" s="173"/>
      <c r="E23" s="173"/>
      <c r="F23" s="177"/>
      <c r="G23" s="175" t="s">
        <v>88</v>
      </c>
      <c r="H23" s="173">
        <v>54</v>
      </c>
      <c r="I23" s="173"/>
      <c r="J23" s="173"/>
      <c r="K23" s="177"/>
      <c r="L23" s="2"/>
      <c r="M23" s="2"/>
      <c r="N23" s="2"/>
      <c r="O23" s="2"/>
      <c r="P23" s="152"/>
      <c r="Q23" s="2"/>
      <c r="R23" s="2"/>
      <c r="S23" s="2"/>
      <c r="T23" s="2"/>
      <c r="U23" s="79"/>
      <c r="V23" s="73"/>
      <c r="W23" s="79"/>
      <c r="X23" s="73"/>
      <c r="Y23" s="2"/>
      <c r="Z23" s="2"/>
      <c r="AA23" s="2"/>
    </row>
    <row r="24" spans="1:27" ht="26.25" thickBot="1" x14ac:dyDescent="0.25">
      <c r="A24" s="8"/>
      <c r="B24" s="176"/>
      <c r="C24" s="134" t="s">
        <v>71</v>
      </c>
      <c r="D24" s="134" t="s">
        <v>24</v>
      </c>
      <c r="E24" s="134" t="s">
        <v>19</v>
      </c>
      <c r="F24" s="135" t="s">
        <v>14</v>
      </c>
      <c r="G24" s="176"/>
      <c r="H24" s="134" t="s">
        <v>71</v>
      </c>
      <c r="I24" s="134" t="s">
        <v>24</v>
      </c>
      <c r="J24" s="134" t="s">
        <v>19</v>
      </c>
      <c r="K24" s="135" t="s">
        <v>14</v>
      </c>
      <c r="L24" s="2"/>
      <c r="M24" s="2"/>
      <c r="N24" s="2"/>
      <c r="O24" s="2"/>
      <c r="P24" s="152"/>
      <c r="Q24" s="178"/>
      <c r="R24" s="24" t="s">
        <v>60</v>
      </c>
      <c r="S24" s="23" t="s">
        <v>59</v>
      </c>
      <c r="T24" s="23" t="s">
        <v>58</v>
      </c>
      <c r="U24" s="23" t="s">
        <v>57</v>
      </c>
      <c r="V24" s="22" t="s">
        <v>56</v>
      </c>
      <c r="W24" s="25"/>
      <c r="X24" s="25"/>
      <c r="Y24" s="2"/>
      <c r="Z24" s="2"/>
      <c r="AA24" s="2"/>
    </row>
    <row r="25" spans="1:27" ht="15.75" thickBot="1" x14ac:dyDescent="0.25">
      <c r="A25" s="8"/>
      <c r="B25" s="89">
        <v>80</v>
      </c>
      <c r="C25" s="18"/>
      <c r="D25" s="18"/>
      <c r="E25" s="18"/>
      <c r="F25" s="48"/>
      <c r="G25" s="89">
        <v>32</v>
      </c>
      <c r="H25" s="18"/>
      <c r="I25" s="18"/>
      <c r="J25" s="18"/>
      <c r="K25" s="48"/>
      <c r="L25" s="2"/>
      <c r="M25" s="2"/>
      <c r="N25" s="2"/>
      <c r="O25" s="2"/>
      <c r="P25" s="152"/>
      <c r="Q25" s="178"/>
      <c r="R25" s="113">
        <v>6</v>
      </c>
      <c r="S25" s="101">
        <v>18</v>
      </c>
      <c r="T25" s="101">
        <v>24</v>
      </c>
      <c r="U25" s="114">
        <v>23</v>
      </c>
      <c r="V25" s="110">
        <v>21</v>
      </c>
      <c r="W25" s="2"/>
      <c r="X25" s="73"/>
      <c r="Y25" s="2"/>
      <c r="Z25" s="2"/>
      <c r="AA25" s="2"/>
    </row>
    <row r="26" spans="1:27" ht="15.75" thickBot="1" x14ac:dyDescent="0.25">
      <c r="A26" s="8"/>
      <c r="B26" s="56">
        <v>88</v>
      </c>
      <c r="C26" s="43"/>
      <c r="D26" s="43"/>
      <c r="E26" s="43"/>
      <c r="F26" s="49"/>
      <c r="G26" s="56">
        <v>34</v>
      </c>
      <c r="H26" s="43"/>
      <c r="I26" s="43"/>
      <c r="J26" s="43"/>
      <c r="K26" s="49"/>
      <c r="L26" s="2"/>
      <c r="M26" s="2"/>
      <c r="N26" s="2"/>
      <c r="O26" s="2"/>
      <c r="P26" s="152"/>
      <c r="Q26" s="54" t="s">
        <v>53</v>
      </c>
      <c r="R26" s="112"/>
      <c r="S26" s="112"/>
      <c r="T26" s="5"/>
      <c r="U26" s="5"/>
      <c r="V26" s="112"/>
      <c r="W26" s="2"/>
      <c r="X26" s="20" t="s">
        <v>52</v>
      </c>
      <c r="Y26" s="2"/>
    </row>
    <row r="27" spans="1:27" ht="13.5" thickBot="1" x14ac:dyDescent="0.25">
      <c r="A27" s="8"/>
      <c r="B27" s="56">
        <v>96</v>
      </c>
      <c r="C27" s="43"/>
      <c r="D27" s="43"/>
      <c r="E27" s="43"/>
      <c r="F27" s="49"/>
      <c r="G27" s="56">
        <v>36</v>
      </c>
      <c r="H27" s="43"/>
      <c r="I27" s="43"/>
      <c r="J27" s="43"/>
      <c r="K27" s="49"/>
      <c r="L27" s="2"/>
      <c r="M27" s="2"/>
      <c r="N27" s="2"/>
      <c r="O27" s="2"/>
      <c r="P27" s="152"/>
      <c r="Q27" s="57" t="s">
        <v>29</v>
      </c>
      <c r="R27" s="16"/>
      <c r="S27" s="16"/>
      <c r="T27" s="16"/>
      <c r="U27" s="16"/>
      <c r="V27" s="16"/>
      <c r="W27" s="2"/>
      <c r="X27" s="19">
        <v>12</v>
      </c>
      <c r="Y27" s="2"/>
    </row>
    <row r="28" spans="1:27" x14ac:dyDescent="0.2">
      <c r="A28" s="8"/>
      <c r="B28" s="56">
        <v>104</v>
      </c>
      <c r="C28" s="43"/>
      <c r="D28" s="43"/>
      <c r="E28" s="43"/>
      <c r="F28" s="49"/>
      <c r="G28" s="56">
        <v>38</v>
      </c>
      <c r="H28" s="43"/>
      <c r="I28" s="43"/>
      <c r="J28" s="43"/>
      <c r="K28" s="49"/>
      <c r="L28" s="2"/>
      <c r="M28" s="2"/>
      <c r="N28" s="2"/>
      <c r="O28" s="2"/>
      <c r="P28" s="152"/>
      <c r="Q28" s="57" t="s">
        <v>24</v>
      </c>
      <c r="R28" s="16">
        <v>2</v>
      </c>
      <c r="S28" s="16"/>
      <c r="T28" s="16"/>
      <c r="U28" s="16"/>
      <c r="V28" s="16"/>
      <c r="W28" s="54" t="s">
        <v>49</v>
      </c>
      <c r="X28" s="16"/>
      <c r="Y28" s="2"/>
    </row>
    <row r="29" spans="1:27" x14ac:dyDescent="0.2">
      <c r="A29" s="8"/>
      <c r="B29" s="56">
        <v>112</v>
      </c>
      <c r="C29" s="43"/>
      <c r="D29" s="43"/>
      <c r="E29" s="43"/>
      <c r="F29" s="49"/>
      <c r="G29" s="56">
        <v>40</v>
      </c>
      <c r="H29" s="43"/>
      <c r="I29" s="43"/>
      <c r="J29" s="43"/>
      <c r="K29" s="49"/>
      <c r="L29" s="2"/>
      <c r="M29" s="2"/>
      <c r="N29" s="2"/>
      <c r="O29" s="2"/>
      <c r="P29" s="152"/>
      <c r="Q29" s="57" t="s">
        <v>19</v>
      </c>
      <c r="R29" s="16"/>
      <c r="S29" s="16"/>
      <c r="T29" s="16"/>
      <c r="U29" s="16"/>
      <c r="V29" s="16"/>
      <c r="W29" s="57" t="s">
        <v>47</v>
      </c>
      <c r="X29" s="16"/>
      <c r="Y29" s="2"/>
    </row>
    <row r="30" spans="1:27" x14ac:dyDescent="0.2">
      <c r="A30" s="8"/>
      <c r="B30" s="56">
        <v>120</v>
      </c>
      <c r="C30" s="43"/>
      <c r="D30" s="43"/>
      <c r="E30" s="43"/>
      <c r="F30" s="49"/>
      <c r="G30" s="56">
        <v>42</v>
      </c>
      <c r="H30" s="43"/>
      <c r="I30" s="43"/>
      <c r="J30" s="43"/>
      <c r="K30" s="49"/>
      <c r="L30" s="2"/>
      <c r="M30" s="2"/>
      <c r="N30" s="2"/>
      <c r="O30" s="2"/>
      <c r="P30" s="152"/>
      <c r="Q30" s="57" t="s">
        <v>14</v>
      </c>
      <c r="R30" s="16"/>
      <c r="S30" s="16"/>
      <c r="T30" s="16"/>
      <c r="U30" s="16"/>
      <c r="V30" s="16"/>
      <c r="W30" s="57" t="s">
        <v>45</v>
      </c>
      <c r="X30" s="16"/>
      <c r="Y30" s="2"/>
    </row>
    <row r="31" spans="1:27" x14ac:dyDescent="0.2">
      <c r="A31" s="8"/>
      <c r="B31" s="56">
        <v>128</v>
      </c>
      <c r="C31" s="43"/>
      <c r="D31" s="43"/>
      <c r="E31" s="43"/>
      <c r="F31" s="49"/>
      <c r="G31" s="56">
        <v>44</v>
      </c>
      <c r="H31" s="43"/>
      <c r="I31" s="43"/>
      <c r="J31" s="43"/>
      <c r="K31" s="49"/>
      <c r="L31" s="2"/>
      <c r="M31" s="2"/>
      <c r="N31" s="2"/>
      <c r="O31" s="2"/>
      <c r="P31" s="152"/>
      <c r="Q31" s="57" t="s">
        <v>11</v>
      </c>
      <c r="R31" s="16"/>
      <c r="S31" s="16"/>
      <c r="T31" s="16"/>
      <c r="U31" s="16"/>
      <c r="V31" s="16"/>
      <c r="W31" s="57" t="s">
        <v>43</v>
      </c>
      <c r="X31" s="16"/>
      <c r="Y31" s="2"/>
    </row>
    <row r="32" spans="1:27" ht="15.75" thickBot="1" x14ac:dyDescent="0.25">
      <c r="A32" s="8"/>
      <c r="B32" s="56"/>
      <c r="C32" s="51"/>
      <c r="D32" s="51"/>
      <c r="E32" s="51"/>
      <c r="F32" s="52"/>
      <c r="G32" s="56">
        <v>46</v>
      </c>
      <c r="H32" s="51"/>
      <c r="I32" s="51"/>
      <c r="J32" s="51"/>
      <c r="K32" s="52"/>
      <c r="L32" s="2"/>
      <c r="M32" s="2"/>
      <c r="N32" s="2"/>
      <c r="O32" s="2"/>
      <c r="P32" s="152"/>
      <c r="Q32" s="61" t="s">
        <v>41</v>
      </c>
      <c r="R32" s="17"/>
      <c r="S32" s="17"/>
      <c r="T32" s="16"/>
      <c r="U32" s="16"/>
      <c r="V32" s="17"/>
      <c r="W32" s="66" t="s">
        <v>40</v>
      </c>
      <c r="X32" s="16"/>
      <c r="Y32" s="2"/>
    </row>
    <row r="33" spans="1:25" ht="15.75" thickBot="1" x14ac:dyDescent="0.25">
      <c r="A33" s="8"/>
      <c r="B33" s="56"/>
      <c r="C33" s="51"/>
      <c r="D33" s="51"/>
      <c r="E33" s="51"/>
      <c r="F33" s="52"/>
      <c r="G33" s="56">
        <v>48</v>
      </c>
      <c r="H33" s="51"/>
      <c r="I33" s="51"/>
      <c r="J33" s="51"/>
      <c r="K33" s="52"/>
      <c r="L33" s="2"/>
      <c r="M33" s="2"/>
      <c r="N33" s="2"/>
      <c r="O33" s="2"/>
      <c r="P33" s="152"/>
      <c r="Q33" s="20" t="s">
        <v>6</v>
      </c>
      <c r="R33" s="76">
        <f>SUM(R26:R32)</f>
        <v>2</v>
      </c>
      <c r="S33" s="76">
        <f>SUM(S26:S32)</f>
        <v>0</v>
      </c>
      <c r="T33" s="76">
        <f>SUM(T26:T32)</f>
        <v>0</v>
      </c>
      <c r="U33" s="76">
        <f>SUM(U26:U32)</f>
        <v>0</v>
      </c>
      <c r="V33" s="77">
        <f>SUM(V26:V32)</f>
        <v>0</v>
      </c>
      <c r="W33" s="6" t="s">
        <v>6</v>
      </c>
      <c r="X33" s="6">
        <f>SUM(X28:X32)</f>
        <v>0</v>
      </c>
      <c r="Y33" s="2"/>
    </row>
    <row r="34" spans="1:25" ht="15.75" thickBot="1" x14ac:dyDescent="0.25">
      <c r="A34" s="8"/>
      <c r="B34" s="56"/>
      <c r="C34" s="51"/>
      <c r="D34" s="51"/>
      <c r="E34" s="51"/>
      <c r="F34" s="52"/>
      <c r="G34" s="56">
        <v>50</v>
      </c>
      <c r="H34" s="51"/>
      <c r="I34" s="51"/>
      <c r="J34" s="51"/>
      <c r="K34" s="52"/>
      <c r="L34" s="2"/>
      <c r="M34" s="2"/>
      <c r="N34" s="2"/>
      <c r="O34" s="2"/>
      <c r="P34" s="152"/>
      <c r="Q34" s="6" t="s">
        <v>5</v>
      </c>
      <c r="R34" s="80">
        <f>R33*R25</f>
        <v>12</v>
      </c>
      <c r="S34" s="80">
        <f>S33*S25</f>
        <v>0</v>
      </c>
      <c r="T34" s="80">
        <f>T33*T25</f>
        <v>0</v>
      </c>
      <c r="U34" s="80">
        <f>U33*U25</f>
        <v>0</v>
      </c>
      <c r="V34" s="81">
        <f>V33*V25</f>
        <v>0</v>
      </c>
      <c r="W34" s="62" t="s">
        <v>5</v>
      </c>
      <c r="X34" s="60">
        <f>X33*X27</f>
        <v>0</v>
      </c>
      <c r="Y34" s="2"/>
    </row>
    <row r="35" spans="1:25" ht="15.75" thickBot="1" x14ac:dyDescent="0.25">
      <c r="A35" s="8"/>
      <c r="B35" s="56"/>
      <c r="C35" s="51"/>
      <c r="D35" s="51"/>
      <c r="E35" s="51"/>
      <c r="F35" s="52"/>
      <c r="G35" s="56">
        <v>52</v>
      </c>
      <c r="H35" s="51"/>
      <c r="I35" s="51"/>
      <c r="J35" s="51"/>
      <c r="K35" s="52"/>
      <c r="L35" s="2"/>
      <c r="M35" s="2"/>
      <c r="N35" s="2"/>
      <c r="O35" s="2"/>
      <c r="P35" s="15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thickBot="1" x14ac:dyDescent="0.25">
      <c r="A36" s="8"/>
      <c r="B36" s="56" t="s">
        <v>86</v>
      </c>
      <c r="C36" s="51"/>
      <c r="D36" s="51"/>
      <c r="E36" s="51"/>
      <c r="F36" s="52"/>
      <c r="G36" s="56">
        <v>54</v>
      </c>
      <c r="H36" s="51"/>
      <c r="I36" s="51"/>
      <c r="J36" s="51"/>
      <c r="K36" s="52"/>
      <c r="L36" s="2"/>
      <c r="M36" s="2"/>
      <c r="N36" s="2"/>
      <c r="O36" s="2"/>
      <c r="P36" s="152"/>
      <c r="Q36" s="211" t="s">
        <v>37</v>
      </c>
      <c r="R36" s="15" t="s">
        <v>36</v>
      </c>
      <c r="S36" s="14" t="s">
        <v>35</v>
      </c>
      <c r="T36" s="2"/>
      <c r="U36" s="212" t="s">
        <v>34</v>
      </c>
      <c r="V36" s="210">
        <v>23</v>
      </c>
      <c r="W36" s="198" t="s">
        <v>33</v>
      </c>
      <c r="X36" s="171">
        <v>23</v>
      </c>
      <c r="Y36" s="2"/>
    </row>
    <row r="37" spans="1:25" ht="15.75" thickBot="1" x14ac:dyDescent="0.25">
      <c r="A37" s="8"/>
      <c r="B37" s="63" t="s">
        <v>6</v>
      </c>
      <c r="C37" s="96">
        <f>SUM(C25:C31)</f>
        <v>0</v>
      </c>
      <c r="D37" s="96">
        <f>SUM(D25:D31)</f>
        <v>0</v>
      </c>
      <c r="E37" s="96">
        <f>SUM(E25:E31)</f>
        <v>0</v>
      </c>
      <c r="F37" s="64">
        <f>SUM(F25:F31)</f>
        <v>0</v>
      </c>
      <c r="G37" s="63" t="s">
        <v>6</v>
      </c>
      <c r="H37" s="96">
        <f>SUM(H25:H31)</f>
        <v>0</v>
      </c>
      <c r="I37" s="96">
        <f>SUM(I25:I31)</f>
        <v>0</v>
      </c>
      <c r="J37" s="96">
        <f>SUM(J25:J31)</f>
        <v>0</v>
      </c>
      <c r="K37" s="64">
        <f>SUM(K25:K31)</f>
        <v>0</v>
      </c>
      <c r="L37" s="2"/>
      <c r="M37" s="2"/>
      <c r="N37" s="2"/>
      <c r="O37" s="2"/>
      <c r="P37" s="152"/>
      <c r="Q37" s="211"/>
      <c r="R37" s="13">
        <v>12</v>
      </c>
      <c r="S37" s="12">
        <v>18</v>
      </c>
      <c r="T37" s="2"/>
      <c r="U37" s="212"/>
      <c r="V37" s="210"/>
      <c r="W37" s="198"/>
      <c r="X37" s="171"/>
      <c r="Y37" s="2"/>
    </row>
    <row r="38" spans="1:25" ht="15.75" thickBot="1" x14ac:dyDescent="0.25">
      <c r="A38" s="8"/>
      <c r="B38" s="63" t="s">
        <v>5</v>
      </c>
      <c r="C38" s="154">
        <f>SUM(C37:F37)*C23</f>
        <v>0</v>
      </c>
      <c r="D38" s="154"/>
      <c r="E38" s="154"/>
      <c r="F38" s="155"/>
      <c r="G38" s="63" t="s">
        <v>5</v>
      </c>
      <c r="H38" s="154">
        <f>SUM(H37:K37)*H23</f>
        <v>0</v>
      </c>
      <c r="I38" s="154"/>
      <c r="J38" s="154"/>
      <c r="K38" s="155"/>
      <c r="L38" s="2"/>
      <c r="M38" s="2"/>
      <c r="N38" s="2"/>
      <c r="O38" s="2"/>
      <c r="P38" s="152"/>
      <c r="Q38" s="57" t="s">
        <v>29</v>
      </c>
      <c r="R38" s="5"/>
      <c r="S38" s="5"/>
      <c r="T38" s="2"/>
      <c r="U38" s="46" t="s">
        <v>28</v>
      </c>
      <c r="V38" s="5"/>
      <c r="W38" s="46" t="s">
        <v>27</v>
      </c>
      <c r="X38" s="5"/>
      <c r="Y38" s="2"/>
    </row>
    <row r="39" spans="1:25" ht="13.5" thickBot="1" x14ac:dyDescent="0.25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52"/>
      <c r="Q39" s="57" t="s">
        <v>24</v>
      </c>
      <c r="R39" s="5"/>
      <c r="S39" s="5"/>
      <c r="T39" s="2"/>
      <c r="U39" s="57" t="s">
        <v>23</v>
      </c>
      <c r="V39" s="5"/>
      <c r="W39" s="57" t="s">
        <v>22</v>
      </c>
      <c r="X39" s="5"/>
      <c r="Y39" s="2"/>
    </row>
    <row r="40" spans="1:25" ht="13.5" thickBot="1" x14ac:dyDescent="0.25">
      <c r="A40" s="8"/>
      <c r="B40" s="172"/>
      <c r="C40" s="35">
        <v>17</v>
      </c>
      <c r="D40" s="33">
        <v>18</v>
      </c>
      <c r="E40" s="34">
        <v>43</v>
      </c>
      <c r="F40" s="33">
        <v>42</v>
      </c>
      <c r="G40" s="173">
        <v>45</v>
      </c>
      <c r="H40" s="173"/>
      <c r="I40" s="173">
        <v>45</v>
      </c>
      <c r="J40" s="173"/>
      <c r="K40" s="32">
        <v>6</v>
      </c>
      <c r="L40" s="177">
        <v>15</v>
      </c>
      <c r="M40" s="177"/>
      <c r="N40" s="71"/>
      <c r="O40" s="2"/>
      <c r="P40" s="152"/>
      <c r="Q40" s="57" t="s">
        <v>19</v>
      </c>
      <c r="R40" s="5"/>
      <c r="S40" s="5"/>
      <c r="T40" s="2"/>
      <c r="U40" s="57" t="s">
        <v>18</v>
      </c>
      <c r="V40" s="5"/>
      <c r="W40" s="57" t="s">
        <v>17</v>
      </c>
      <c r="X40" s="5"/>
      <c r="Y40" s="2"/>
    </row>
    <row r="41" spans="1:25" s="21" customFormat="1" ht="36.75" customHeight="1" thickBot="1" x14ac:dyDescent="0.25">
      <c r="A41" s="31"/>
      <c r="B41" s="172"/>
      <c r="C41" s="30" t="s">
        <v>89</v>
      </c>
      <c r="D41" s="29" t="s">
        <v>90</v>
      </c>
      <c r="E41" s="28" t="s">
        <v>64</v>
      </c>
      <c r="F41" s="27" t="s">
        <v>63</v>
      </c>
      <c r="G41" s="174" t="s">
        <v>62</v>
      </c>
      <c r="H41" s="174"/>
      <c r="I41" s="174" t="s">
        <v>80</v>
      </c>
      <c r="J41" s="174"/>
      <c r="K41" s="26" t="s">
        <v>81</v>
      </c>
      <c r="L41" s="191" t="s">
        <v>61</v>
      </c>
      <c r="M41" s="191"/>
      <c r="N41" s="25"/>
      <c r="O41" s="2"/>
      <c r="P41" s="152"/>
      <c r="Q41" s="57" t="s">
        <v>14</v>
      </c>
      <c r="R41" s="5"/>
      <c r="S41" s="5"/>
      <c r="T41" s="2"/>
      <c r="U41" s="57" t="s">
        <v>13</v>
      </c>
      <c r="V41" s="5"/>
      <c r="W41" s="57" t="s">
        <v>12</v>
      </c>
      <c r="X41" s="5"/>
      <c r="Y41" s="25"/>
    </row>
    <row r="42" spans="1:25" ht="15.75" thickBot="1" x14ac:dyDescent="0.25">
      <c r="A42" s="8"/>
      <c r="B42" s="72" t="s">
        <v>55</v>
      </c>
      <c r="C42" s="36"/>
      <c r="D42" s="116"/>
      <c r="E42" s="179"/>
      <c r="F42" s="181"/>
      <c r="G42" s="183"/>
      <c r="H42" s="184"/>
      <c r="I42" s="185"/>
      <c r="J42" s="186"/>
      <c r="K42" s="142"/>
      <c r="L42" s="185"/>
      <c r="M42" s="184"/>
      <c r="N42" s="2"/>
      <c r="O42" s="2"/>
      <c r="P42" s="152"/>
      <c r="Q42" s="57" t="s">
        <v>11</v>
      </c>
      <c r="R42" s="5"/>
      <c r="S42" s="5"/>
      <c r="T42" s="2"/>
      <c r="U42" s="57" t="s">
        <v>10</v>
      </c>
      <c r="V42" s="5"/>
      <c r="W42" s="57" t="s">
        <v>9</v>
      </c>
      <c r="X42" s="5"/>
      <c r="Y42" s="2"/>
    </row>
    <row r="43" spans="1:25" ht="15.75" thickBot="1" x14ac:dyDescent="0.25">
      <c r="A43" s="8"/>
      <c r="B43" s="74" t="s">
        <v>54</v>
      </c>
      <c r="C43" s="115"/>
      <c r="D43" s="117"/>
      <c r="E43" s="180"/>
      <c r="F43" s="182"/>
      <c r="G43" s="187"/>
      <c r="H43" s="188"/>
      <c r="I43" s="189"/>
      <c r="J43" s="190"/>
      <c r="K43" s="115"/>
      <c r="L43" s="189"/>
      <c r="M43" s="188"/>
      <c r="N43" s="2"/>
      <c r="O43" s="2"/>
      <c r="P43" s="152"/>
      <c r="Q43" s="50" t="s">
        <v>6</v>
      </c>
      <c r="R43" s="6">
        <f>SUM(R38:R42)</f>
        <v>0</v>
      </c>
      <c r="S43" s="6">
        <f>SUM(S38:S42)</f>
        <v>0</v>
      </c>
      <c r="T43" s="2"/>
      <c r="U43" s="57" t="s">
        <v>7</v>
      </c>
      <c r="V43" s="5"/>
      <c r="W43" s="85"/>
      <c r="X43" s="55"/>
      <c r="Y43" s="2"/>
    </row>
    <row r="44" spans="1:25" ht="15.75" thickBot="1" x14ac:dyDescent="0.25">
      <c r="A44" s="8"/>
      <c r="B44" s="74" t="s">
        <v>51</v>
      </c>
      <c r="C44" s="115"/>
      <c r="D44" s="117"/>
      <c r="E44" s="180"/>
      <c r="F44" s="182"/>
      <c r="G44" s="187"/>
      <c r="H44" s="188"/>
      <c r="I44" s="189"/>
      <c r="J44" s="190"/>
      <c r="K44" s="115"/>
      <c r="L44" s="189"/>
      <c r="M44" s="188"/>
      <c r="N44" s="2"/>
      <c r="O44" s="2"/>
      <c r="P44" s="152"/>
      <c r="Q44" s="78" t="s">
        <v>5</v>
      </c>
      <c r="R44" s="60">
        <f>R43*R37</f>
        <v>0</v>
      </c>
      <c r="S44" s="60">
        <f>S43*S37</f>
        <v>0</v>
      </c>
      <c r="T44" s="2"/>
      <c r="U44" s="6" t="s">
        <v>6</v>
      </c>
      <c r="V44" s="4">
        <f>SUM(V38:V43)</f>
        <v>0</v>
      </c>
      <c r="W44" s="141"/>
      <c r="X44" s="86"/>
      <c r="Y44" s="2"/>
    </row>
    <row r="45" spans="1:25" ht="15.75" thickBot="1" x14ac:dyDescent="0.25">
      <c r="A45" s="8"/>
      <c r="B45" s="74" t="s">
        <v>50</v>
      </c>
      <c r="C45" s="115"/>
      <c r="D45" s="117"/>
      <c r="E45" s="180"/>
      <c r="F45" s="182"/>
      <c r="G45" s="187"/>
      <c r="H45" s="188"/>
      <c r="I45" s="189"/>
      <c r="J45" s="190"/>
      <c r="K45" s="115"/>
      <c r="L45" s="189"/>
      <c r="M45" s="188"/>
      <c r="N45" s="2"/>
      <c r="O45" s="2"/>
      <c r="P45" s="152"/>
      <c r="Q45" s="2"/>
      <c r="R45" s="2"/>
      <c r="S45" s="2"/>
      <c r="T45" s="2"/>
      <c r="U45" s="62" t="s">
        <v>5</v>
      </c>
      <c r="V45" s="69">
        <f>V44*V36</f>
        <v>0</v>
      </c>
      <c r="W45" s="42" t="s">
        <v>6</v>
      </c>
      <c r="X45" s="68">
        <f>SUM(X38:X42)</f>
        <v>0</v>
      </c>
      <c r="Y45" s="2"/>
    </row>
    <row r="46" spans="1:25" ht="15.75" thickBot="1" x14ac:dyDescent="0.25">
      <c r="A46" s="8"/>
      <c r="B46" s="74" t="s">
        <v>48</v>
      </c>
      <c r="C46" s="115"/>
      <c r="D46" s="117"/>
      <c r="E46" s="180"/>
      <c r="F46" s="182"/>
      <c r="G46" s="187"/>
      <c r="H46" s="188"/>
      <c r="I46" s="189"/>
      <c r="J46" s="190"/>
      <c r="K46" s="115">
        <v>1</v>
      </c>
      <c r="L46" s="189"/>
      <c r="M46" s="188"/>
      <c r="N46" s="2"/>
      <c r="O46" s="2"/>
      <c r="P46" s="152"/>
      <c r="Q46" s="2"/>
      <c r="R46" s="2"/>
      <c r="S46" s="2"/>
      <c r="T46" s="2"/>
      <c r="U46" s="2"/>
      <c r="V46" s="2"/>
      <c r="W46" s="62" t="s">
        <v>5</v>
      </c>
      <c r="X46" s="70">
        <f>X45*X36</f>
        <v>0</v>
      </c>
      <c r="Y46" s="2"/>
    </row>
    <row r="47" spans="1:25" ht="15" x14ac:dyDescent="0.2">
      <c r="A47" s="8"/>
      <c r="B47" s="74" t="s">
        <v>46</v>
      </c>
      <c r="C47" s="115"/>
      <c r="D47" s="117"/>
      <c r="E47" s="180"/>
      <c r="F47" s="182"/>
      <c r="G47" s="187"/>
      <c r="H47" s="188"/>
      <c r="I47" s="189"/>
      <c r="J47" s="190"/>
      <c r="K47" s="115"/>
      <c r="L47" s="189"/>
      <c r="M47" s="188"/>
      <c r="N47" s="2"/>
      <c r="O47" s="2"/>
      <c r="P47" s="152"/>
      <c r="Y47" s="2"/>
    </row>
    <row r="48" spans="1:25" ht="15" x14ac:dyDescent="0.2">
      <c r="A48" s="8"/>
      <c r="B48" s="74" t="s">
        <v>44</v>
      </c>
      <c r="C48" s="115"/>
      <c r="D48" s="117"/>
      <c r="E48" s="180"/>
      <c r="F48" s="182"/>
      <c r="G48" s="187"/>
      <c r="H48" s="188"/>
      <c r="I48" s="189"/>
      <c r="J48" s="190"/>
      <c r="K48" s="143"/>
      <c r="L48" s="189"/>
      <c r="M48" s="188"/>
      <c r="N48" s="2"/>
      <c r="O48" s="2"/>
      <c r="P48" s="152"/>
      <c r="Y48" s="2"/>
    </row>
    <row r="49" spans="1:27" ht="15.75" thickBot="1" x14ac:dyDescent="0.25">
      <c r="A49" s="8"/>
      <c r="B49" s="75" t="s">
        <v>42</v>
      </c>
      <c r="C49" s="145"/>
      <c r="D49" s="146"/>
      <c r="E49" s="192"/>
      <c r="F49" s="193"/>
      <c r="G49" s="194"/>
      <c r="H49" s="195"/>
      <c r="I49" s="196"/>
      <c r="J49" s="197"/>
      <c r="K49" s="144"/>
      <c r="L49" s="196"/>
      <c r="M49" s="195"/>
      <c r="N49" s="2"/>
      <c r="O49" s="2"/>
      <c r="P49" s="152"/>
      <c r="Y49" s="2"/>
      <c r="Z49" s="2"/>
      <c r="AA49" s="2"/>
    </row>
    <row r="50" spans="1:27" ht="15.75" thickBot="1" x14ac:dyDescent="0.25">
      <c r="A50" s="8"/>
      <c r="B50" s="63" t="s">
        <v>6</v>
      </c>
      <c r="C50" s="96">
        <f>SUM(C42:C49)</f>
        <v>0</v>
      </c>
      <c r="D50" s="96">
        <f>SUM(D42:D49)</f>
        <v>0</v>
      </c>
      <c r="E50" s="96">
        <f>SUM(E42:E49)</f>
        <v>0</v>
      </c>
      <c r="F50" s="96">
        <f>SUM(F42:F49)</f>
        <v>0</v>
      </c>
      <c r="G50" s="213">
        <f>SUM(G42:G49)</f>
        <v>0</v>
      </c>
      <c r="H50" s="213"/>
      <c r="I50" s="213">
        <f>SUM(I42:I49)</f>
        <v>0</v>
      </c>
      <c r="J50" s="213"/>
      <c r="K50" s="96">
        <f>SUM(K42:K49)</f>
        <v>1</v>
      </c>
      <c r="L50" s="213">
        <f>SUM(L42:L49)</f>
        <v>0</v>
      </c>
      <c r="M50" s="214"/>
      <c r="N50" s="2"/>
      <c r="O50" s="2"/>
      <c r="P50" s="152"/>
      <c r="Y50" s="2"/>
      <c r="Z50" s="2"/>
      <c r="AA50" s="2"/>
    </row>
    <row r="51" spans="1:27" ht="15.75" thickBot="1" x14ac:dyDescent="0.25">
      <c r="A51" s="8"/>
      <c r="B51" s="63" t="s">
        <v>5</v>
      </c>
      <c r="C51" s="97">
        <f>C50*C40</f>
        <v>0</v>
      </c>
      <c r="D51" s="97">
        <f>D50*D40</f>
        <v>0</v>
      </c>
      <c r="E51" s="97">
        <f>E50*E40</f>
        <v>0</v>
      </c>
      <c r="F51" s="97">
        <f>F50*F40</f>
        <v>0</v>
      </c>
      <c r="G51" s="154">
        <f>G50*G40</f>
        <v>0</v>
      </c>
      <c r="H51" s="154"/>
      <c r="I51" s="154">
        <f>I50*I40</f>
        <v>0</v>
      </c>
      <c r="J51" s="154">
        <f>J50*J40</f>
        <v>0</v>
      </c>
      <c r="K51" s="97">
        <f>K50*K40</f>
        <v>6</v>
      </c>
      <c r="L51" s="154">
        <f>L50*L40</f>
        <v>0</v>
      </c>
      <c r="M51" s="155"/>
      <c r="N51" s="79"/>
      <c r="O51" s="79"/>
      <c r="P51" s="79"/>
      <c r="Y51" s="2"/>
      <c r="Z51" s="2"/>
      <c r="AA51" s="2"/>
    </row>
    <row r="52" spans="1:27" ht="12" customHeight="1" thickBot="1" x14ac:dyDescent="0.25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Y52" s="2"/>
      <c r="Z52" s="2"/>
      <c r="AA52" s="2"/>
    </row>
    <row r="53" spans="1:27" ht="15.75" customHeight="1" thickBot="1" x14ac:dyDescent="0.25">
      <c r="A53" s="8"/>
      <c r="B53" s="233"/>
      <c r="C53" s="35">
        <v>17</v>
      </c>
      <c r="D53" s="33">
        <v>18</v>
      </c>
      <c r="E53" s="251" t="s">
        <v>39</v>
      </c>
      <c r="F53" s="252">
        <v>3</v>
      </c>
      <c r="G53" s="235" t="s">
        <v>38</v>
      </c>
      <c r="H53" s="236"/>
      <c r="I53" s="237"/>
      <c r="J53" s="82"/>
      <c r="K53" s="82"/>
      <c r="L53" s="82"/>
      <c r="M53" s="82"/>
      <c r="N53" s="82"/>
      <c r="O53" s="79"/>
      <c r="P53" s="79"/>
      <c r="Y53" s="2"/>
      <c r="Z53" s="2"/>
      <c r="AA53" s="2"/>
    </row>
    <row r="54" spans="1:27" ht="33.6" customHeight="1" thickTop="1" thickBot="1" x14ac:dyDescent="0.25">
      <c r="A54" s="8"/>
      <c r="B54" s="234"/>
      <c r="C54" s="136" t="s">
        <v>91</v>
      </c>
      <c r="D54" s="137" t="s">
        <v>92</v>
      </c>
      <c r="E54" s="251"/>
      <c r="F54" s="252"/>
      <c r="G54" s="238"/>
      <c r="H54" s="239"/>
      <c r="I54" s="240"/>
      <c r="J54" s="82"/>
      <c r="K54" s="82"/>
      <c r="L54" s="82"/>
      <c r="M54" s="82"/>
      <c r="N54" s="82"/>
      <c r="O54" s="82"/>
      <c r="P54" s="199" t="s">
        <v>8</v>
      </c>
      <c r="Q54" s="200"/>
      <c r="R54" s="200"/>
      <c r="S54" s="205">
        <v>75</v>
      </c>
      <c r="Y54" s="2"/>
      <c r="Z54" s="2"/>
      <c r="AA54" s="2"/>
    </row>
    <row r="55" spans="1:27" ht="15.75" customHeight="1" thickBot="1" x14ac:dyDescent="0.25">
      <c r="A55" s="8"/>
      <c r="B55" s="140">
        <v>34</v>
      </c>
      <c r="C55" s="148"/>
      <c r="D55" s="5"/>
      <c r="E55" s="11" t="s">
        <v>31</v>
      </c>
      <c r="F55" s="10"/>
      <c r="G55" s="119" t="s">
        <v>32</v>
      </c>
      <c r="H55" s="120">
        <v>1</v>
      </c>
      <c r="I55" s="121"/>
      <c r="J55" s="82"/>
      <c r="K55" s="82"/>
      <c r="L55" s="82"/>
      <c r="M55" s="82"/>
      <c r="N55" s="82"/>
      <c r="O55" s="82"/>
      <c r="P55" s="201"/>
      <c r="Q55" s="202"/>
      <c r="R55" s="202"/>
      <c r="S55" s="206"/>
      <c r="Y55" s="2"/>
      <c r="Z55" s="71"/>
      <c r="AA55" s="2"/>
    </row>
    <row r="56" spans="1:27" ht="15.75" thickBot="1" x14ac:dyDescent="0.25">
      <c r="A56" s="8"/>
      <c r="B56" s="139">
        <v>36</v>
      </c>
      <c r="C56" s="115"/>
      <c r="D56" s="16"/>
      <c r="E56" s="11" t="s">
        <v>26</v>
      </c>
      <c r="F56" s="10"/>
      <c r="G56" s="122" t="s">
        <v>30</v>
      </c>
      <c r="H56" s="123">
        <v>18</v>
      </c>
      <c r="I56" s="124"/>
      <c r="J56" s="82"/>
      <c r="K56" s="82"/>
      <c r="L56" s="82"/>
      <c r="M56" s="82"/>
      <c r="N56" s="82"/>
      <c r="O56" s="82"/>
      <c r="P56" s="203"/>
      <c r="Q56" s="204"/>
      <c r="R56" s="204"/>
      <c r="S56" s="207"/>
      <c r="Y56" s="2"/>
      <c r="Z56" s="2"/>
      <c r="AA56" s="2"/>
    </row>
    <row r="57" spans="1:27" ht="15.75" customHeight="1" thickTop="1" thickBot="1" x14ac:dyDescent="0.25">
      <c r="A57" s="8"/>
      <c r="B57" s="139">
        <v>38</v>
      </c>
      <c r="C57" s="115"/>
      <c r="D57" s="16"/>
      <c r="E57" s="11" t="s">
        <v>21</v>
      </c>
      <c r="F57" s="10"/>
      <c r="G57" s="125" t="s">
        <v>25</v>
      </c>
      <c r="H57" s="126">
        <v>7</v>
      </c>
      <c r="I57" s="121"/>
      <c r="J57" s="82"/>
      <c r="K57" s="82"/>
      <c r="L57" s="82"/>
      <c r="M57" s="82"/>
      <c r="N57" s="82"/>
      <c r="O57" s="82"/>
      <c r="P57" s="82"/>
      <c r="Y57" s="2"/>
      <c r="Z57" s="2"/>
      <c r="AA57" s="2"/>
    </row>
    <row r="58" spans="1:27" ht="15" customHeight="1" thickBot="1" x14ac:dyDescent="0.25">
      <c r="A58" s="8"/>
      <c r="B58" s="139">
        <v>40</v>
      </c>
      <c r="C58" s="115"/>
      <c r="D58" s="16"/>
      <c r="E58" s="11" t="s">
        <v>16</v>
      </c>
      <c r="F58" s="10"/>
      <c r="G58" s="122" t="s">
        <v>20</v>
      </c>
      <c r="H58" s="123">
        <v>18</v>
      </c>
      <c r="I58" s="124"/>
      <c r="J58" s="82"/>
      <c r="K58" s="82"/>
      <c r="L58" s="82"/>
      <c r="M58" s="82"/>
      <c r="N58" s="82"/>
      <c r="O58" s="82"/>
      <c r="P58" s="209" t="str">
        <f>IF(E75&lt;0,"Attention camarade, tu dépasses ton budget","")</f>
        <v>Attention camarade, tu dépasses ton budget</v>
      </c>
      <c r="Q58" s="209"/>
      <c r="R58" s="209"/>
      <c r="S58" s="209"/>
      <c r="T58" s="209"/>
      <c r="U58" s="209"/>
      <c r="V58" s="209"/>
      <c r="W58" s="209"/>
      <c r="X58" s="209"/>
      <c r="Y58" s="209"/>
      <c r="Z58" s="2"/>
      <c r="AA58" s="2"/>
    </row>
    <row r="59" spans="1:27" ht="15.75" thickBot="1" x14ac:dyDescent="0.25">
      <c r="A59" s="8"/>
      <c r="B59" s="139">
        <v>42</v>
      </c>
      <c r="C59" s="115"/>
      <c r="D59" s="16"/>
      <c r="E59" s="63" t="s">
        <v>6</v>
      </c>
      <c r="F59" s="9">
        <f>SUM(F55:F58)</f>
        <v>0</v>
      </c>
      <c r="G59" s="127" t="s">
        <v>15</v>
      </c>
      <c r="H59" s="120">
        <v>36</v>
      </c>
      <c r="I59" s="121"/>
      <c r="J59" s="2"/>
      <c r="K59" s="2"/>
      <c r="L59" s="73"/>
      <c r="M59" s="2"/>
      <c r="N59" s="2"/>
      <c r="O59" s="83"/>
      <c r="P59" s="209"/>
      <c r="Q59" s="209"/>
      <c r="R59" s="209"/>
      <c r="S59" s="209"/>
      <c r="T59" s="209"/>
      <c r="U59" s="209"/>
      <c r="V59" s="209"/>
      <c r="W59" s="209"/>
      <c r="X59" s="209"/>
      <c r="Y59" s="209"/>
      <c r="Z59" s="2"/>
      <c r="AA59" s="2"/>
    </row>
    <row r="60" spans="1:27" ht="15.75" thickBot="1" x14ac:dyDescent="0.25">
      <c r="A60" s="8"/>
      <c r="B60" s="139">
        <v>44</v>
      </c>
      <c r="C60" s="115"/>
      <c r="D60" s="16"/>
      <c r="E60" s="65" t="s">
        <v>5</v>
      </c>
      <c r="F60" s="7">
        <f>F59*F53</f>
        <v>0</v>
      </c>
      <c r="G60" s="122" t="s">
        <v>84</v>
      </c>
      <c r="H60" s="123">
        <v>5</v>
      </c>
      <c r="I60" s="124"/>
      <c r="L60" s="2" t="str">
        <f>IF(S56&lt;0,"La SDMIS ne fait plus crédit !","")</f>
        <v/>
      </c>
      <c r="M60" s="3"/>
      <c r="N60" s="3"/>
      <c r="O60" s="84"/>
      <c r="P60" s="209"/>
      <c r="Q60" s="209"/>
      <c r="R60" s="209"/>
      <c r="S60" s="209"/>
      <c r="T60" s="209"/>
      <c r="U60" s="209"/>
      <c r="V60" s="209"/>
      <c r="W60" s="209"/>
      <c r="X60" s="209"/>
      <c r="Y60" s="209"/>
      <c r="Z60" s="2"/>
      <c r="AA60" s="2"/>
    </row>
    <row r="61" spans="1:27" ht="18.75" thickBot="1" x14ac:dyDescent="0.25">
      <c r="A61" s="147"/>
      <c r="B61" s="139">
        <v>46</v>
      </c>
      <c r="C61" s="115"/>
      <c r="D61" s="16"/>
      <c r="E61" s="2"/>
      <c r="F61" s="2"/>
      <c r="G61" s="131" t="s">
        <v>83</v>
      </c>
      <c r="H61" s="120">
        <v>2</v>
      </c>
      <c r="I61" s="121">
        <v>2</v>
      </c>
      <c r="L61" s="3"/>
      <c r="M61" s="3"/>
      <c r="N61" s="3"/>
      <c r="O61" s="2"/>
      <c r="P61" s="209"/>
      <c r="Q61" s="209"/>
      <c r="R61" s="209"/>
      <c r="S61" s="209"/>
      <c r="T61" s="209"/>
      <c r="U61" s="209"/>
      <c r="V61" s="209"/>
      <c r="W61" s="209"/>
      <c r="X61" s="209"/>
      <c r="Y61" s="209"/>
      <c r="Z61" s="2"/>
      <c r="AA61" s="2"/>
    </row>
    <row r="62" spans="1:27" ht="23.25" thickBot="1" x14ac:dyDescent="0.25">
      <c r="A62" s="147"/>
      <c r="B62" s="139">
        <v>48</v>
      </c>
      <c r="C62" s="115"/>
      <c r="D62" s="16"/>
      <c r="E62" s="2"/>
      <c r="F62" s="2"/>
      <c r="G62" s="128" t="s">
        <v>82</v>
      </c>
      <c r="H62" s="129">
        <v>2</v>
      </c>
      <c r="I62" s="130"/>
      <c r="L62" s="3"/>
      <c r="M62" s="3"/>
      <c r="N62" s="3"/>
      <c r="O62" s="2"/>
      <c r="P62" s="2"/>
      <c r="Y62" s="2"/>
      <c r="Z62" s="2"/>
      <c r="AA62" s="2"/>
    </row>
    <row r="63" spans="1:27" ht="15.75" customHeight="1" thickBot="1" x14ac:dyDescent="0.25">
      <c r="A63" s="147"/>
      <c r="B63" s="138">
        <v>50</v>
      </c>
      <c r="C63" s="118"/>
      <c r="D63" s="132"/>
      <c r="E63" s="2"/>
      <c r="F63" s="2"/>
      <c r="G63" s="65" t="s">
        <v>5</v>
      </c>
      <c r="H63" s="208">
        <f>SUM(I55*H55+I56*H56+I57*H57+I58*H58+I59*H59+I60*H60+I61*H61+I62*H62)</f>
        <v>4</v>
      </c>
      <c r="I63" s="208"/>
      <c r="Y63" s="2"/>
      <c r="Z63" s="2"/>
    </row>
    <row r="64" spans="1:27" ht="14.25" customHeight="1" thickBot="1" x14ac:dyDescent="0.25">
      <c r="A64" s="147"/>
      <c r="B64" s="63" t="s">
        <v>6</v>
      </c>
      <c r="C64" s="96">
        <f>SUM(C56:C63)</f>
        <v>0</v>
      </c>
      <c r="D64" s="96">
        <f>SUM(D56:D63)</f>
        <v>0</v>
      </c>
      <c r="E64" s="2"/>
      <c r="F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7" ht="15.75" thickBot="1" x14ac:dyDescent="0.25">
      <c r="A65" s="147"/>
      <c r="B65" s="63" t="s">
        <v>5</v>
      </c>
      <c r="C65" s="97">
        <f>SUM(C53*C64)</f>
        <v>0</v>
      </c>
      <c r="D65" s="97">
        <f>SUM(D53*D64)</f>
        <v>0</v>
      </c>
      <c r="E65" s="2"/>
      <c r="F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7" ht="13.5" thickBot="1" x14ac:dyDescent="0.25">
      <c r="B66" s="2"/>
      <c r="C66" s="2"/>
      <c r="D66" s="2"/>
      <c r="E66" s="2"/>
      <c r="F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7" ht="12.75" customHeight="1" thickBot="1" x14ac:dyDescent="0.25">
      <c r="A67" s="215">
        <v>1</v>
      </c>
      <c r="B67" s="241" t="s">
        <v>4</v>
      </c>
      <c r="C67" s="241"/>
      <c r="D67" s="241"/>
      <c r="E67" s="242"/>
      <c r="F67" s="2"/>
      <c r="G67" s="2"/>
      <c r="H67" s="2"/>
      <c r="I67" s="2"/>
      <c r="J67" s="2"/>
      <c r="K67" s="222" t="str">
        <f>IF(AND(E68&lt;0.3*S54),"Si tu prends du sport et du port permanent, il faut que tu prennes en compte le tableau 1 en VERT pour savoir où tu en es","")</f>
        <v>Si tu prends du sport et du port permanent, il faut que tu prennes en compte le tableau 1 en VERT pour savoir où tu en es</v>
      </c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X67" s="2"/>
      <c r="Y67" s="2"/>
      <c r="Z67" s="2"/>
    </row>
    <row r="68" spans="1:27" ht="12.75" customHeight="1" x14ac:dyDescent="0.2">
      <c r="A68" s="216"/>
      <c r="B68" s="243" t="s">
        <v>3</v>
      </c>
      <c r="C68" s="243"/>
      <c r="D68" s="243"/>
      <c r="E68" s="244">
        <f>S54*0.3-SUM(R21,S21,U15,V15,X9,X22,V22,R34,S34,T34,U34,V34,X34,R44,S44,V45,X46)</f>
        <v>0.5</v>
      </c>
      <c r="F68" s="227" t="str">
        <f>IF(0&lt;=E68,"","modifie tes choix")</f>
        <v/>
      </c>
      <c r="G68" s="228"/>
      <c r="H68" s="228" t="str">
        <f>IF(E68&lt;0,"Attention","ok")</f>
        <v>ok</v>
      </c>
      <c r="I68" s="231"/>
      <c r="J68" s="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X68" s="2"/>
      <c r="Y68" s="2"/>
      <c r="Z68" s="2"/>
    </row>
    <row r="69" spans="1:27" ht="14.1" customHeight="1" x14ac:dyDescent="0.2">
      <c r="A69" s="216"/>
      <c r="B69" s="243"/>
      <c r="C69" s="243"/>
      <c r="D69" s="243"/>
      <c r="E69" s="244"/>
      <c r="F69" s="245"/>
      <c r="G69" s="246"/>
      <c r="H69" s="246"/>
      <c r="I69" s="247"/>
      <c r="J69" s="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X69" s="2"/>
      <c r="Y69" s="2"/>
      <c r="Z69" s="2"/>
    </row>
    <row r="70" spans="1:27" ht="12.75" customHeight="1" x14ac:dyDescent="0.2">
      <c r="A70" s="216"/>
      <c r="B70" s="243" t="s">
        <v>2</v>
      </c>
      <c r="C70" s="243"/>
      <c r="D70" s="243"/>
      <c r="E70" s="249">
        <f>S54*0.7-SUM(C21,E21,G21,L21,C38,H38,C51,D51,E51,F51,G51,I51,K51,L51,C65,D65,F60,H63)</f>
        <v>-2.5</v>
      </c>
      <c r="F70" s="245" t="str">
        <f>IF(0&lt;=E70,"","modifie tes choix")</f>
        <v>modifie tes choix</v>
      </c>
      <c r="G70" s="246"/>
      <c r="H70" s="246" t="str">
        <f>IF(E70&lt;0,"Attention","ok")</f>
        <v>Attention</v>
      </c>
      <c r="I70" s="247"/>
      <c r="J70" s="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X70" s="2"/>
      <c r="Y70" s="2"/>
      <c r="Z70" s="2"/>
    </row>
    <row r="71" spans="1:27" ht="13.5" thickBot="1" x14ac:dyDescent="0.25">
      <c r="A71" s="217"/>
      <c r="B71" s="248"/>
      <c r="C71" s="248"/>
      <c r="D71" s="248"/>
      <c r="E71" s="250"/>
      <c r="F71" s="229"/>
      <c r="G71" s="230"/>
      <c r="H71" s="230"/>
      <c r="I71" s="232"/>
      <c r="J71" s="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X71" s="2"/>
      <c r="Y71" s="2"/>
      <c r="Z71" s="2"/>
    </row>
    <row r="72" spans="1:27" ht="13.5" thickBot="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X72" s="2"/>
      <c r="Y72" s="2"/>
      <c r="Z72" s="2"/>
    </row>
    <row r="73" spans="1:27" ht="12.75" customHeight="1" x14ac:dyDescent="0.2">
      <c r="A73" s="215">
        <v>2</v>
      </c>
      <c r="B73" s="218" t="s">
        <v>1</v>
      </c>
      <c r="C73" s="218"/>
      <c r="D73" s="218"/>
      <c r="E73" s="219"/>
      <c r="F73" s="87"/>
      <c r="G73" s="2"/>
      <c r="H73" s="2"/>
      <c r="I73" s="2"/>
      <c r="J73" s="2"/>
      <c r="K73" s="222" t="str">
        <f>IF(AND(E68=0.3*S54,E75&lt;S54),"Si tu ne prends que du port permanent, il faut que tu prennes en compte le tableau 2 en JAUNE pour savoir où tu en es","")</f>
        <v/>
      </c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X73" s="2"/>
      <c r="Y73" s="2"/>
      <c r="Z73" s="2"/>
      <c r="AA73" s="2"/>
    </row>
    <row r="74" spans="1:27" ht="12.75" customHeight="1" thickBot="1" x14ac:dyDescent="0.25">
      <c r="A74" s="216"/>
      <c r="B74" s="220"/>
      <c r="C74" s="220"/>
      <c r="D74" s="220"/>
      <c r="E74" s="221"/>
      <c r="F74" s="88"/>
      <c r="G74" s="2"/>
      <c r="H74" s="2"/>
      <c r="I74" s="2"/>
      <c r="J74" s="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X74" s="2"/>
      <c r="Y74" s="2"/>
      <c r="Z74" s="2"/>
      <c r="AA74" s="2"/>
    </row>
    <row r="75" spans="1:27" ht="12.75" customHeight="1" x14ac:dyDescent="0.2">
      <c r="A75" s="216"/>
      <c r="B75" s="223" t="s">
        <v>0</v>
      </c>
      <c r="C75" s="223"/>
      <c r="D75" s="223"/>
      <c r="E75" s="225">
        <f>SUM(E70+E68)</f>
        <v>-2</v>
      </c>
      <c r="F75" s="227" t="str">
        <f>IF(0&lt;=E75,"","modifie tes choix")</f>
        <v>modifie tes choix</v>
      </c>
      <c r="G75" s="228"/>
      <c r="H75" s="228" t="str">
        <f>IF(E75&lt;0,"Attention","ok")</f>
        <v>Attention</v>
      </c>
      <c r="I75" s="231"/>
      <c r="J75" s="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X75" s="2"/>
      <c r="Y75" s="2"/>
      <c r="Z75" s="2"/>
      <c r="AA75" s="2"/>
    </row>
    <row r="76" spans="1:27" ht="12.75" customHeight="1" thickBot="1" x14ac:dyDescent="0.25">
      <c r="A76" s="217"/>
      <c r="B76" s="224"/>
      <c r="C76" s="224"/>
      <c r="D76" s="224"/>
      <c r="E76" s="226"/>
      <c r="F76" s="229"/>
      <c r="G76" s="230"/>
      <c r="H76" s="230"/>
      <c r="I76" s="232"/>
      <c r="J76" s="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X76" s="2"/>
      <c r="Y76" s="2"/>
      <c r="Z76" s="2"/>
      <c r="AA76" s="2"/>
    </row>
    <row r="77" spans="1:27" x14ac:dyDescent="0.2">
      <c r="B77" s="2"/>
      <c r="C77" s="2"/>
      <c r="D77" s="2"/>
      <c r="E77" s="2"/>
      <c r="F77" s="2"/>
      <c r="G77" s="2"/>
      <c r="H77" s="2"/>
      <c r="I77" s="2"/>
      <c r="J77" s="2"/>
      <c r="X77" s="2"/>
      <c r="Y77" s="2"/>
      <c r="Z77" s="2"/>
      <c r="AA77" s="2"/>
    </row>
    <row r="78" spans="1:27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X78" s="2"/>
      <c r="Y78" s="2"/>
      <c r="Z78" s="2"/>
      <c r="AA78" s="2"/>
    </row>
    <row r="79" spans="1:27" x14ac:dyDescent="0.2">
      <c r="B79" s="2"/>
      <c r="C79" s="2"/>
      <c r="D79" s="7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X79" s="2"/>
      <c r="Y79" s="2"/>
      <c r="Z79" s="2"/>
      <c r="AA79" s="2"/>
    </row>
    <row r="119" ht="14.45" customHeight="1" x14ac:dyDescent="0.2"/>
  </sheetData>
  <sheetProtection sheet="1" objects="1" scenarios="1" selectLockedCells="1"/>
  <mergeCells count="99">
    <mergeCell ref="E70:E71"/>
    <mergeCell ref="F70:G71"/>
    <mergeCell ref="H70:I71"/>
    <mergeCell ref="A73:A76"/>
    <mergeCell ref="B73:E74"/>
    <mergeCell ref="K73:V76"/>
    <mergeCell ref="B75:D76"/>
    <mergeCell ref="E75:E76"/>
    <mergeCell ref="F75:G76"/>
    <mergeCell ref="H75:I76"/>
    <mergeCell ref="P58:Y61"/>
    <mergeCell ref="H63:I63"/>
    <mergeCell ref="A67:A71"/>
    <mergeCell ref="B67:E67"/>
    <mergeCell ref="K67:V71"/>
    <mergeCell ref="B68:D69"/>
    <mergeCell ref="E68:E69"/>
    <mergeCell ref="F68:G69"/>
    <mergeCell ref="H68:I69"/>
    <mergeCell ref="B70:D71"/>
    <mergeCell ref="B53:B54"/>
    <mergeCell ref="E53:E54"/>
    <mergeCell ref="F53:F54"/>
    <mergeCell ref="G53:I54"/>
    <mergeCell ref="P54:R56"/>
    <mergeCell ref="S54:S56"/>
    <mergeCell ref="G50:H50"/>
    <mergeCell ref="I50:J50"/>
    <mergeCell ref="L50:M50"/>
    <mergeCell ref="G51:H51"/>
    <mergeCell ref="I51:J51"/>
    <mergeCell ref="L51:M51"/>
    <mergeCell ref="E48:E49"/>
    <mergeCell ref="F48:F49"/>
    <mergeCell ref="G48:H48"/>
    <mergeCell ref="I48:J48"/>
    <mergeCell ref="L48:M48"/>
    <mergeCell ref="G49:H49"/>
    <mergeCell ref="I49:J49"/>
    <mergeCell ref="L49:M49"/>
    <mergeCell ref="E46:E47"/>
    <mergeCell ref="F46:F47"/>
    <mergeCell ref="G46:H46"/>
    <mergeCell ref="I46:J46"/>
    <mergeCell ref="L46:M46"/>
    <mergeCell ref="G47:H47"/>
    <mergeCell ref="I47:J47"/>
    <mergeCell ref="L47:M47"/>
    <mergeCell ref="E44:E45"/>
    <mergeCell ref="F44:F45"/>
    <mergeCell ref="G44:H44"/>
    <mergeCell ref="I44:J44"/>
    <mergeCell ref="L44:M44"/>
    <mergeCell ref="G45:H45"/>
    <mergeCell ref="I45:J45"/>
    <mergeCell ref="L45:M45"/>
    <mergeCell ref="E42:E43"/>
    <mergeCell ref="F42:F43"/>
    <mergeCell ref="G42:H42"/>
    <mergeCell ref="I42:J42"/>
    <mergeCell ref="L42:M42"/>
    <mergeCell ref="G43:H43"/>
    <mergeCell ref="I43:J43"/>
    <mergeCell ref="L43:M43"/>
    <mergeCell ref="B40:B41"/>
    <mergeCell ref="G40:H40"/>
    <mergeCell ref="I40:J40"/>
    <mergeCell ref="L40:M40"/>
    <mergeCell ref="G41:H41"/>
    <mergeCell ref="I41:J41"/>
    <mergeCell ref="L41:M41"/>
    <mergeCell ref="U36:U37"/>
    <mergeCell ref="V36:V37"/>
    <mergeCell ref="W36:W37"/>
    <mergeCell ref="X36:X37"/>
    <mergeCell ref="C38:F38"/>
    <mergeCell ref="H38:K38"/>
    <mergeCell ref="B23:B24"/>
    <mergeCell ref="C23:F23"/>
    <mergeCell ref="G23:G24"/>
    <mergeCell ref="H23:K23"/>
    <mergeCell ref="Q24:Q25"/>
    <mergeCell ref="Q36:Q37"/>
    <mergeCell ref="Q2:Q3"/>
    <mergeCell ref="T2:T3"/>
    <mergeCell ref="W2:W3"/>
    <mergeCell ref="X2:X3"/>
    <mergeCell ref="G21:J21"/>
    <mergeCell ref="L21:O21"/>
    <mergeCell ref="B1:O1"/>
    <mergeCell ref="Q1:X1"/>
    <mergeCell ref="B2:B3"/>
    <mergeCell ref="C2:C3"/>
    <mergeCell ref="D2:D3"/>
    <mergeCell ref="E2:E3"/>
    <mergeCell ref="F2:F3"/>
    <mergeCell ref="G2:J2"/>
    <mergeCell ref="K2:K3"/>
    <mergeCell ref="L2:O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 GENERALE </vt:lpstr>
      <vt:lpstr>ESSAI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Pedro</cp:lastModifiedBy>
  <dcterms:created xsi:type="dcterms:W3CDTF">2020-01-26T13:14:40Z</dcterms:created>
  <dcterms:modified xsi:type="dcterms:W3CDTF">2022-12-31T11:27:36Z</dcterms:modified>
</cp:coreProperties>
</file>