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.cazabonne\Desktop\"/>
    </mc:Choice>
  </mc:AlternateContent>
  <xr:revisionPtr revIDLastSave="0" documentId="13_ncr:1_{0F8B3147-2B11-439F-91DC-FC93A161E587}" xr6:coauthVersionLast="45" xr6:coauthVersionMax="45" xr10:uidLastSave="{00000000-0000-0000-0000-000000000000}"/>
  <bookViews>
    <workbookView xWindow="-108" yWindow="-108" windowWidth="23256" windowHeight="12576" activeTab="1" xr2:uid="{FF37D966-0DDB-42FA-80B5-396C482E713F}"/>
  </bookViews>
  <sheets>
    <sheet name="Feuil1" sheetId="1" r:id="rId1"/>
    <sheet name="Calcul intéressement" sheetId="2" r:id="rId2"/>
  </sheets>
  <definedNames>
    <definedName name="REX" localSheetId="1">'Calcul intéressement'!#REF!</definedName>
    <definedName name="REX">Feuil1!#REF!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2" l="1"/>
  <c r="E11" i="2" l="1"/>
  <c r="B19" i="2" s="1"/>
  <c r="B20" i="2" s="1"/>
  <c r="D19" i="2"/>
  <c r="D20" i="2" s="1"/>
  <c r="D16" i="2"/>
  <c r="D17" i="2" s="1"/>
  <c r="D18" i="2" s="1"/>
  <c r="C19" i="2"/>
  <c r="C20" i="2" s="1"/>
  <c r="C16" i="2"/>
  <c r="C17" i="2" s="1"/>
  <c r="C18" i="2" s="1"/>
  <c r="E19" i="2"/>
  <c r="E20" i="2" s="1"/>
  <c r="E16" i="2"/>
  <c r="E17" i="2" s="1"/>
  <c r="E18" i="2" s="1"/>
  <c r="F8" i="1"/>
  <c r="G8" i="1"/>
  <c r="H8" i="1"/>
  <c r="E9" i="1"/>
  <c r="E8" i="1"/>
  <c r="H10" i="1"/>
  <c r="H9" i="1"/>
  <c r="G10" i="1"/>
  <c r="G9" i="1"/>
  <c r="F10" i="1"/>
  <c r="F9" i="1"/>
  <c r="E10" i="1"/>
  <c r="B16" i="2" l="1"/>
  <c r="B17" i="2" s="1"/>
  <c r="B18" i="2" s="1"/>
  <c r="H11" i="1"/>
  <c r="E15" i="1" s="1"/>
  <c r="E19" i="1" s="1"/>
  <c r="E20" i="1" s="1"/>
  <c r="G11" i="1"/>
  <c r="D15" i="1" s="1"/>
  <c r="D19" i="1" s="1"/>
  <c r="D20" i="1" s="1"/>
  <c r="F11" i="1"/>
  <c r="C15" i="1" s="1"/>
  <c r="C19" i="1" s="1"/>
  <c r="C20" i="1" s="1"/>
  <c r="E11" i="1"/>
  <c r="B15" i="1" s="1"/>
  <c r="B19" i="1" s="1"/>
  <c r="B20" i="1" s="1"/>
  <c r="C16" i="1" l="1"/>
  <c r="C17" i="1" s="1"/>
  <c r="C18" i="1" s="1"/>
  <c r="D16" i="1"/>
  <c r="D17" i="1" s="1"/>
  <c r="D18" i="1" s="1"/>
  <c r="E16" i="1"/>
  <c r="E17" i="1" s="1"/>
  <c r="E18" i="1" s="1"/>
  <c r="B16" i="1"/>
  <c r="B17" i="1" s="1"/>
  <c r="B18" i="1" s="1"/>
</calcChain>
</file>

<file path=xl/sharedStrings.xml><?xml version="1.0" encoding="utf-8"?>
<sst xmlns="http://schemas.openxmlformats.org/spreadsheetml/2006/main" count="46" uniqueCount="19">
  <si>
    <t>Entreprise</t>
  </si>
  <si>
    <t>Formule proposée</t>
  </si>
  <si>
    <t>Montant du résultat d'exploitation (REX)</t>
  </si>
  <si>
    <t>Montant de l'intéressement</t>
  </si>
  <si>
    <t>REX</t>
  </si>
  <si>
    <t>Scénario 1</t>
  </si>
  <si>
    <t>Scénario 2</t>
  </si>
  <si>
    <t>Scénario 3</t>
  </si>
  <si>
    <t>Scénario 4</t>
  </si>
  <si>
    <t>Intéressement brut</t>
  </si>
  <si>
    <t>CSG / CRDS (9,70%)</t>
  </si>
  <si>
    <t>Intéressement net à répartir</t>
  </si>
  <si>
    <t>Par bénéficiaire (20)</t>
  </si>
  <si>
    <t>Coût entreprise</t>
  </si>
  <si>
    <t>Résultat après intéressement</t>
  </si>
  <si>
    <t>Si le REX est inférieur à 20 000 €, alors pas d'intéressement</t>
  </si>
  <si>
    <t>Si le REX est compris entre 40 000 et 20 000, alors le montant de l'intéressement est égal à (40000-20000)*15%</t>
  </si>
  <si>
    <t>Si le REX est compris entre 40 000 et 60 000, alors le montant de l'intéressement est égal à 40000*15%+(REX-40000)*20%</t>
  </si>
  <si>
    <t>Si le REX est supérieur à 60000, alors le montant de l'intéressement est égal à 40000*15%+(REX-60000)*10%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</si>
</sst>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/>
    <xf numFmtId="164" fontId="2" fillId="0" borderId="1" xfId="0" applyNumberFormat="1" applyFont="1" applyBorder="1"/>
    <xf numFmtId="164" fontId="0" fillId="0" borderId="1" xfId="0" applyNumberFormat="1" applyBorder="1"/>
    <xf numFmtId="0" fontId="0" fillId="2" borderId="1" xfId="0" applyFill="1" applyBorder="1" applyAlignment="1">
      <alignment wrapText="1"/>
    </xf>
    <xf numFmtId="164" fontId="0" fillId="2" borderId="1" xfId="0" applyNumberFormat="1" applyFill="1" applyBorder="1"/>
    <xf numFmtId="0" fontId="0" fillId="2" borderId="1" xfId="0" applyFill="1" applyBorder="1"/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164" fontId="0" fillId="0" borderId="3" xfId="0" applyNumberFormat="1" applyBorder="1"/>
    <xf numFmtId="0" fontId="2" fillId="0" borderId="1" xfId="0" applyFont="1" applyBorder="1" applyAlignment="1">
      <alignment horizontal="center" vertical="center"/>
    </xf>
    <xf numFmtId="164" fontId="0" fillId="3" borderId="1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3F899-9FE3-4A85-9745-AEC16D460A5C}">
  <dimension ref="A1:H20"/>
  <sheetViews>
    <sheetView workbookViewId="0">
      <selection activeCell="H18" sqref="H18"/>
    </sheetView>
  </sheetViews>
  <sheetFormatPr baseColWidth="10" defaultRowHeight="14.4" x14ac:dyDescent="0.3"/>
  <cols>
    <col min="1" max="7" width="17.77734375" customWidth="1"/>
  </cols>
  <sheetData>
    <row r="1" spans="1:8" x14ac:dyDescent="0.3">
      <c r="A1" t="s">
        <v>0</v>
      </c>
    </row>
    <row r="4" spans="1:8" x14ac:dyDescent="0.3">
      <c r="A4" t="s">
        <v>1</v>
      </c>
    </row>
    <row r="6" spans="1:8" ht="28.8" x14ac:dyDescent="0.3">
      <c r="A6" s="23" t="s">
        <v>2</v>
      </c>
      <c r="B6" s="23"/>
      <c r="C6" s="23"/>
      <c r="D6" s="6" t="s">
        <v>3</v>
      </c>
      <c r="E6" s="8" t="s">
        <v>5</v>
      </c>
      <c r="F6" s="9" t="s">
        <v>6</v>
      </c>
      <c r="G6" s="8" t="s">
        <v>7</v>
      </c>
      <c r="H6" s="9" t="s">
        <v>8</v>
      </c>
    </row>
    <row r="7" spans="1:8" x14ac:dyDescent="0.3">
      <c r="A7" s="3">
        <v>0</v>
      </c>
      <c r="B7" s="2" t="s">
        <v>4</v>
      </c>
      <c r="C7" s="3">
        <v>20000</v>
      </c>
      <c r="D7" s="4">
        <v>0</v>
      </c>
      <c r="E7" s="12">
        <v>0</v>
      </c>
      <c r="F7" s="12">
        <v>0</v>
      </c>
      <c r="G7" s="12">
        <v>0</v>
      </c>
      <c r="H7" s="12">
        <v>0</v>
      </c>
    </row>
    <row r="8" spans="1:8" x14ac:dyDescent="0.3">
      <c r="A8" s="3">
        <v>20000</v>
      </c>
      <c r="B8" s="2" t="s">
        <v>4</v>
      </c>
      <c r="C8" s="3">
        <v>40000</v>
      </c>
      <c r="D8" s="5">
        <v>0.15</v>
      </c>
      <c r="E8" s="12">
        <f>IF(B14&lt;=$C$7,0,IF(B14&lt;$C$8,((B14-$A$8)*$D$8),(($C$8-$A$8)*$D$8)))</f>
        <v>0</v>
      </c>
      <c r="F8" s="12">
        <f>IF(C14&lt;=$C$7,0,IF(C14&lt;$C$8,((C14-$A$8)*$D$8),(($C$8-$A$8)*$D$8)))</f>
        <v>1500</v>
      </c>
      <c r="G8" s="12">
        <f>IF(D14&lt;=$C$7,0,IF(D14&lt;$C$8,((D14-$A$8)*$D$8),(($C$8-$A$8)*$D$8)))</f>
        <v>3000</v>
      </c>
      <c r="H8" s="12">
        <f>IF(E14&lt;=$C$7,0,IF(E14&lt;$C$8,((E14-$A$8)*$D$8),(($C$8-$A$8)*$D$8)))</f>
        <v>3000</v>
      </c>
    </row>
    <row r="9" spans="1:8" x14ac:dyDescent="0.3">
      <c r="A9" s="3">
        <v>40000</v>
      </c>
      <c r="B9" s="2" t="s">
        <v>4</v>
      </c>
      <c r="C9" s="3">
        <v>60000</v>
      </c>
      <c r="D9" s="5">
        <v>0.2</v>
      </c>
      <c r="E9" s="12">
        <f>IF(B14&lt;$A$9,0,IF(B14&lt;=$C$9,((B14-$A$9)*$D$9),(($C$9-$A$9)*$D$9)))</f>
        <v>0</v>
      </c>
      <c r="F9" s="12">
        <f>IF(C14&lt;$A$9,0,IF(C14&lt;=$C$9,((C14-$A$9)*$D$9),(($C$9-$A$9)*$D$9)))</f>
        <v>0</v>
      </c>
      <c r="G9" s="12">
        <f>IF(D14&lt;$A$9,0,IF(D14&lt;=$C$9,((D14-$A$9)*$D$9),(($C$9-$A$9)*$D$9)))</f>
        <v>1000</v>
      </c>
      <c r="H9" s="12">
        <f>IF(E14&lt;$A$9,0,IF(E14&lt;=$C$9,((E14-$A$9)*$D$9),(($C$9-$A$9)*$D$9)))</f>
        <v>4000</v>
      </c>
    </row>
    <row r="10" spans="1:8" x14ac:dyDescent="0.3">
      <c r="A10" s="3">
        <v>60000</v>
      </c>
      <c r="B10" s="2" t="s">
        <v>4</v>
      </c>
      <c r="C10" s="3"/>
      <c r="D10" s="4">
        <v>0.3</v>
      </c>
      <c r="E10" s="12">
        <f>IF(B14&lt;$A$10,0,((B14-$A$10)*$D$10))</f>
        <v>0</v>
      </c>
      <c r="F10" s="12">
        <f>IF(C14&lt;$A$10,0,((C14-$A$10)*$D$10))</f>
        <v>0</v>
      </c>
      <c r="G10" s="12">
        <f>IF(D14&lt;$A$10,0,((D14-$A$10)*$D$10))</f>
        <v>0</v>
      </c>
      <c r="H10" s="12">
        <f>IF(E14&lt;$A$10,0,((E14-$A$10)*$D$10))</f>
        <v>1500</v>
      </c>
    </row>
    <row r="11" spans="1:8" x14ac:dyDescent="0.3">
      <c r="A11" s="16"/>
      <c r="B11" s="17"/>
      <c r="C11" s="16"/>
      <c r="D11" s="18"/>
      <c r="E11" s="12">
        <f>SUM(E7:E10)</f>
        <v>0</v>
      </c>
      <c r="F11" s="12">
        <f>SUM(F7:F10)</f>
        <v>1500</v>
      </c>
      <c r="G11" s="12">
        <f>SUM(G7:G10)</f>
        <v>4000</v>
      </c>
      <c r="H11" s="12">
        <f>SUM(H7:H10)</f>
        <v>8500</v>
      </c>
    </row>
    <row r="13" spans="1:8" x14ac:dyDescent="0.3">
      <c r="A13" s="1"/>
      <c r="B13" s="8" t="s">
        <v>5</v>
      </c>
      <c r="C13" s="9" t="s">
        <v>6</v>
      </c>
      <c r="D13" s="8" t="s">
        <v>7</v>
      </c>
      <c r="E13" s="9" t="s">
        <v>8</v>
      </c>
    </row>
    <row r="14" spans="1:8" x14ac:dyDescent="0.3">
      <c r="A14" s="10" t="s">
        <v>4</v>
      </c>
      <c r="B14" s="11">
        <v>20000</v>
      </c>
      <c r="C14" s="11">
        <v>30000</v>
      </c>
      <c r="D14" s="11">
        <v>45000</v>
      </c>
      <c r="E14" s="11">
        <v>65000</v>
      </c>
    </row>
    <row r="15" spans="1:8" x14ac:dyDescent="0.3">
      <c r="A15" s="1" t="s">
        <v>9</v>
      </c>
      <c r="B15" s="12">
        <f>E11</f>
        <v>0</v>
      </c>
      <c r="C15" s="12">
        <f>F11</f>
        <v>1500</v>
      </c>
      <c r="D15" s="12">
        <f>G11</f>
        <v>4000</v>
      </c>
      <c r="E15" s="12">
        <f>H11</f>
        <v>8500</v>
      </c>
    </row>
    <row r="16" spans="1:8" x14ac:dyDescent="0.3">
      <c r="A16" s="1" t="s">
        <v>10</v>
      </c>
      <c r="B16" s="12">
        <f>B15*9.7/100</f>
        <v>0</v>
      </c>
      <c r="C16" s="12">
        <f>C15*9.7/100</f>
        <v>145.49999999999997</v>
      </c>
      <c r="D16" s="12">
        <f>D15*9.7/100</f>
        <v>388</v>
      </c>
      <c r="E16" s="12">
        <f>E15*9.7/100</f>
        <v>824.5</v>
      </c>
    </row>
    <row r="17" spans="1:5" ht="28.8" x14ac:dyDescent="0.3">
      <c r="A17" s="13" t="s">
        <v>11</v>
      </c>
      <c r="B17" s="14">
        <f>B15-B16</f>
        <v>0</v>
      </c>
      <c r="C17" s="14">
        <f>C15-C16</f>
        <v>1354.5</v>
      </c>
      <c r="D17" s="14">
        <f>D15-D16</f>
        <v>3612</v>
      </c>
      <c r="E17" s="14">
        <f>E15-E16</f>
        <v>7675.5</v>
      </c>
    </row>
    <row r="18" spans="1:5" x14ac:dyDescent="0.3">
      <c r="A18" s="15" t="s">
        <v>12</v>
      </c>
      <c r="B18" s="14">
        <f>B17/20</f>
        <v>0</v>
      </c>
      <c r="C18" s="14">
        <f>C17/20</f>
        <v>67.724999999999994</v>
      </c>
      <c r="D18" s="14">
        <f>D17/20</f>
        <v>180.6</v>
      </c>
      <c r="E18" s="14">
        <f>E17/20</f>
        <v>383.77499999999998</v>
      </c>
    </row>
    <row r="19" spans="1:5" x14ac:dyDescent="0.3">
      <c r="A19" s="1" t="s">
        <v>13</v>
      </c>
      <c r="B19" s="12">
        <f>B15</f>
        <v>0</v>
      </c>
      <c r="C19" s="12">
        <f>C15</f>
        <v>1500</v>
      </c>
      <c r="D19" s="12">
        <f>D15</f>
        <v>4000</v>
      </c>
      <c r="E19" s="12">
        <f>E15</f>
        <v>8500</v>
      </c>
    </row>
    <row r="20" spans="1:5" ht="28.8" x14ac:dyDescent="0.3">
      <c r="A20" s="7" t="s">
        <v>14</v>
      </c>
      <c r="B20" s="12">
        <f>B14-B19</f>
        <v>20000</v>
      </c>
      <c r="C20" s="12">
        <f>C14-C19</f>
        <v>28500</v>
      </c>
      <c r="D20" s="12">
        <f>D14-D19</f>
        <v>41000</v>
      </c>
      <c r="E20" s="12">
        <f>E14-E19</f>
        <v>56500</v>
      </c>
    </row>
  </sheetData>
  <mergeCells count="1">
    <mergeCell ref="A6:C6"/>
  </mergeCells>
  <phoneticPr fontId="3" type="noConversion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AFC80-6C70-4A5E-AF83-6354D053ACC2}">
  <dimension ref="A1:E20"/>
  <sheetViews>
    <sheetView tabSelected="1" workbookViewId="0">
      <selection activeCell="B15" sqref="B15"/>
    </sheetView>
  </sheetViews>
  <sheetFormatPr baseColWidth="10" defaultRowHeight="14.4" x14ac:dyDescent="0.3"/>
  <cols>
    <col min="1" max="5" width="17.77734375" customWidth="1"/>
  </cols>
  <sheetData>
    <row r="1" spans="1:5" x14ac:dyDescent="0.3">
      <c r="A1" t="s">
        <v>0</v>
      </c>
    </row>
    <row r="4" spans="1:5" x14ac:dyDescent="0.3">
      <c r="A4" t="s">
        <v>1</v>
      </c>
    </row>
    <row r="6" spans="1:5" ht="28.8" x14ac:dyDescent="0.3">
      <c r="A6" s="23" t="s">
        <v>2</v>
      </c>
      <c r="B6" s="23"/>
      <c r="C6" s="23"/>
      <c r="D6" s="20" t="s">
        <v>3</v>
      </c>
      <c r="E6" s="21"/>
    </row>
    <row r="7" spans="1:5" x14ac:dyDescent="0.3">
      <c r="A7" s="3">
        <v>0</v>
      </c>
      <c r="B7" s="2" t="s">
        <v>4</v>
      </c>
      <c r="C7" s="3">
        <v>20000</v>
      </c>
      <c r="D7" s="22" t="s">
        <v>15</v>
      </c>
    </row>
    <row r="8" spans="1:5" x14ac:dyDescent="0.3">
      <c r="A8" s="3">
        <v>20000</v>
      </c>
      <c r="B8" s="2" t="s">
        <v>4</v>
      </c>
      <c r="C8" s="3">
        <v>40000</v>
      </c>
      <c r="D8" s="22" t="s">
        <v>16</v>
      </c>
    </row>
    <row r="9" spans="1:5" x14ac:dyDescent="0.3">
      <c r="A9" s="3">
        <v>40000</v>
      </c>
      <c r="B9" s="2" t="s">
        <v>4</v>
      </c>
      <c r="C9" s="3">
        <v>60000</v>
      </c>
      <c r="D9" s="22" t="s">
        <v>17</v>
      </c>
    </row>
    <row r="10" spans="1:5" x14ac:dyDescent="0.3">
      <c r="A10" s="3">
        <v>60000</v>
      </c>
      <c r="B10" s="2" t="s">
        <v>4</v>
      </c>
      <c r="C10" s="3"/>
      <c r="D10" s="22" t="s">
        <v>18</v>
      </c>
    </row>
    <row r="11" spans="1:5" x14ac:dyDescent="0.3">
      <c r="A11" s="16"/>
      <c r="B11" s="17"/>
      <c r="C11" s="16"/>
      <c r="D11" s="18"/>
      <c r="E11" s="22">
        <f>SUM(D7:D10)</f>
        <v>0</v>
      </c>
    </row>
    <row r="13" spans="1:5" x14ac:dyDescent="0.3">
      <c r="A13" s="1"/>
      <c r="B13" s="8" t="s">
        <v>5</v>
      </c>
      <c r="C13" s="19" t="s">
        <v>6</v>
      </c>
      <c r="D13" s="8" t="s">
        <v>7</v>
      </c>
      <c r="E13" s="19" t="s">
        <v>8</v>
      </c>
    </row>
    <row r="14" spans="1:5" x14ac:dyDescent="0.3">
      <c r="A14" s="10" t="s">
        <v>4</v>
      </c>
      <c r="B14" s="11">
        <v>20000</v>
      </c>
      <c r="C14" s="11">
        <v>30000</v>
      </c>
      <c r="D14" s="11">
        <v>45000</v>
      </c>
      <c r="E14" s="11">
        <v>65000</v>
      </c>
    </row>
    <row r="15" spans="1:5" x14ac:dyDescent="0.3">
      <c r="A15" s="1" t="s">
        <v>9</v>
      </c>
      <c r="B15" s="24">
        <f>IF(B14&lt;$C$7,0,IF(AND(B14&gt;=A8,B14&lt;C8),(C8-A8)*0.15))</f>
        <v>3000</v>
      </c>
      <c r="C15" s="12"/>
      <c r="D15" s="12"/>
      <c r="E15" s="12"/>
    </row>
    <row r="16" spans="1:5" x14ac:dyDescent="0.3">
      <c r="A16" s="1" t="s">
        <v>10</v>
      </c>
      <c r="B16" s="12">
        <f>B15*9.7/100</f>
        <v>290.99999999999994</v>
      </c>
      <c r="C16" s="12">
        <f>C15*9.7/100</f>
        <v>0</v>
      </c>
      <c r="D16" s="12">
        <f>D15*9.7/100</f>
        <v>0</v>
      </c>
      <c r="E16" s="12">
        <f>E15*9.7/100</f>
        <v>0</v>
      </c>
    </row>
    <row r="17" spans="1:5" ht="28.8" x14ac:dyDescent="0.3">
      <c r="A17" s="13" t="s">
        <v>11</v>
      </c>
      <c r="B17" s="14">
        <f>B15-B16</f>
        <v>2709</v>
      </c>
      <c r="C17" s="14">
        <f>C15-C16</f>
        <v>0</v>
      </c>
      <c r="D17" s="14">
        <f>D15-D16</f>
        <v>0</v>
      </c>
      <c r="E17" s="14">
        <f>E15-E16</f>
        <v>0</v>
      </c>
    </row>
    <row r="18" spans="1:5" x14ac:dyDescent="0.3">
      <c r="A18" s="15" t="s">
        <v>12</v>
      </c>
      <c r="B18" s="14">
        <f>B17/20</f>
        <v>135.44999999999999</v>
      </c>
      <c r="C18" s="14">
        <f>C17/20</f>
        <v>0</v>
      </c>
      <c r="D18" s="14">
        <f>D17/20</f>
        <v>0</v>
      </c>
      <c r="E18" s="14">
        <f>E17/20</f>
        <v>0</v>
      </c>
    </row>
    <row r="19" spans="1:5" x14ac:dyDescent="0.3">
      <c r="A19" s="1" t="s">
        <v>13</v>
      </c>
      <c r="B19" s="12">
        <f>B15</f>
        <v>3000</v>
      </c>
      <c r="C19" s="12">
        <f>C15</f>
        <v>0</v>
      </c>
      <c r="D19" s="12">
        <f>D15</f>
        <v>0</v>
      </c>
      <c r="E19" s="12">
        <f>E15</f>
        <v>0</v>
      </c>
    </row>
    <row r="20" spans="1:5" ht="28.8" x14ac:dyDescent="0.3">
      <c r="A20" s="7" t="s">
        <v>14</v>
      </c>
      <c r="B20" s="12">
        <f>B14-B19</f>
        <v>17000</v>
      </c>
      <c r="C20" s="12">
        <f>C14-C19</f>
        <v>30000</v>
      </c>
      <c r="D20" s="12">
        <f>D14-D19</f>
        <v>45000</v>
      </c>
      <c r="E20" s="12">
        <f>E14-E19</f>
        <v>65000</v>
      </c>
    </row>
  </sheetData>
  <mergeCells count="1">
    <mergeCell ref="A6:C6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Calcul intéressement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Cazabonne</dc:creator>
  <cp:lastModifiedBy>Julien Cazabonne</cp:lastModifiedBy>
  <cp:lastPrinted>2020-01-24T08:00:58Z</cp:lastPrinted>
  <dcterms:created xsi:type="dcterms:W3CDTF">2020-01-24T06:46:10Z</dcterms:created>
  <dcterms:modified xsi:type="dcterms:W3CDTF">2020-01-24T08:55:02Z</dcterms:modified>
</cp:coreProperties>
</file>