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SSOURCES_HUMAINES\Suivi temps de travail\"/>
    </mc:Choice>
  </mc:AlternateContent>
  <bookViews>
    <workbookView xWindow="1860" yWindow="4200" windowWidth="4665" windowHeight="2880" activeTab="5"/>
  </bookViews>
  <sheets>
    <sheet name="sans RTT" sheetId="1" r:id="rId1"/>
    <sheet name="6 JRTT" sheetId="2" r:id="rId2"/>
    <sheet name="12 JRTT" sheetId="3" r:id="rId3"/>
    <sheet name="16.5 JRTT" sheetId="4" r:id="rId4"/>
    <sheet name="21.5 ou forfait annuel 1600 h" sheetId="5" r:id="rId5"/>
    <sheet name="Forfait jours" sheetId="6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6" l="1"/>
  <c r="D18" i="6"/>
  <c r="J17" i="6"/>
  <c r="D17" i="6"/>
  <c r="E17" i="6"/>
  <c r="F17" i="6"/>
  <c r="G17" i="6"/>
  <c r="H17" i="6"/>
  <c r="I17" i="6"/>
  <c r="C16" i="6"/>
  <c r="E18" i="6"/>
  <c r="F18" i="6"/>
  <c r="G18" i="6"/>
  <c r="H18" i="6"/>
  <c r="I18" i="6"/>
  <c r="J18" i="6"/>
  <c r="E11" i="6"/>
  <c r="F11" i="6"/>
  <c r="G11" i="6"/>
  <c r="H11" i="6"/>
  <c r="I11" i="6"/>
  <c r="J11" i="6"/>
  <c r="D11" i="6"/>
  <c r="C3" i="6" l="1"/>
  <c r="C5" i="5"/>
  <c r="C3" i="5"/>
  <c r="C5" i="4"/>
  <c r="C3" i="4"/>
  <c r="C5" i="3"/>
  <c r="C3" i="3"/>
  <c r="C8" i="1" l="1"/>
  <c r="C7" i="1" l="1"/>
  <c r="C5" i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N6" i="1" l="1"/>
  <c r="J6" i="1"/>
  <c r="F6" i="1"/>
  <c r="G6" i="1"/>
  <c r="M6" i="1"/>
  <c r="I6" i="1"/>
  <c r="E6" i="1"/>
  <c r="L6" i="1"/>
  <c r="H6" i="1"/>
  <c r="D6" i="1"/>
  <c r="K6" i="1"/>
  <c r="C23" i="1"/>
  <c r="G7" i="1" l="1"/>
  <c r="E7" i="1"/>
  <c r="D7" i="1"/>
  <c r="D8" i="1" s="1"/>
  <c r="I7" i="1"/>
  <c r="J7" i="1"/>
  <c r="L7" i="1"/>
  <c r="K7" i="1"/>
  <c r="F7" i="1"/>
  <c r="H7" i="1"/>
  <c r="M7" i="1"/>
  <c r="N7" i="1"/>
  <c r="O3" i="1"/>
  <c r="O2" i="1"/>
  <c r="C6" i="6" l="1"/>
  <c r="C10" i="6" s="1"/>
  <c r="D12" i="6" s="1"/>
  <c r="D26" i="1"/>
  <c r="D9" i="2"/>
  <c r="C6" i="2"/>
  <c r="D6" i="2" s="1"/>
  <c r="D8" i="2" s="1"/>
  <c r="D10" i="2" s="1"/>
  <c r="D9" i="3"/>
  <c r="C6" i="3"/>
  <c r="D9" i="4"/>
  <c r="C6" i="4"/>
  <c r="D9" i="5"/>
  <c r="C6" i="5"/>
  <c r="E12" i="6" l="1"/>
  <c r="E19" i="6" s="1"/>
  <c r="C8" i="5"/>
  <c r="D6" i="5"/>
  <c r="C8" i="4"/>
  <c r="C10" i="4" s="1"/>
  <c r="F10" i="4" s="1"/>
  <c r="D6" i="4"/>
  <c r="D8" i="4" s="1"/>
  <c r="D10" i="4" s="1"/>
  <c r="E10" i="4" s="1"/>
  <c r="C8" i="3"/>
  <c r="C10" i="3" s="1"/>
  <c r="F10" i="3" s="1"/>
  <c r="D6" i="3"/>
  <c r="D8" i="3" s="1"/>
  <c r="D10" i="3" s="1"/>
  <c r="C25" i="1"/>
  <c r="C27" i="1" s="1"/>
  <c r="F27" i="1" s="1"/>
  <c r="D23" i="1"/>
  <c r="D25" i="1" s="1"/>
  <c r="C8" i="2"/>
  <c r="C10" i="2" s="1"/>
  <c r="F10" i="2" s="1"/>
  <c r="I12" i="6"/>
  <c r="I19" i="6" s="1"/>
  <c r="C10" i="5" l="1"/>
  <c r="F10" i="5" s="1"/>
  <c r="D10" i="5"/>
  <c r="E10" i="3"/>
  <c r="D27" i="1"/>
  <c r="E27" i="1" s="1"/>
  <c r="G27" i="1" s="1"/>
  <c r="E10" i="2"/>
  <c r="F12" i="6"/>
  <c r="F19" i="6" s="1"/>
  <c r="G12" i="6"/>
  <c r="G19" i="6" s="1"/>
  <c r="H12" i="6"/>
  <c r="H19" i="6" s="1"/>
  <c r="J12" i="6"/>
  <c r="J19" i="6" s="1"/>
  <c r="E10" i="5" l="1"/>
</calcChain>
</file>

<file path=xl/sharedStrings.xml><?xml version="1.0" encoding="utf-8"?>
<sst xmlns="http://schemas.openxmlformats.org/spreadsheetml/2006/main" count="171" uniqueCount="64">
  <si>
    <t>Jours/an</t>
  </si>
  <si>
    <t>jours WE</t>
  </si>
  <si>
    <t>jours fériés</t>
  </si>
  <si>
    <t>jours CP</t>
  </si>
  <si>
    <t>Total jours travaillés</t>
  </si>
  <si>
    <t xml:space="preserve">Total jours </t>
  </si>
  <si>
    <t>JRTT</t>
  </si>
  <si>
    <t>heures</t>
  </si>
  <si>
    <t>jours</t>
  </si>
  <si>
    <t>Total jours</t>
  </si>
  <si>
    <t>semaine</t>
  </si>
  <si>
    <t>heure/jour</t>
  </si>
  <si>
    <t>Moyenne heures/semaine</t>
  </si>
  <si>
    <t>7h12'</t>
  </si>
  <si>
    <t>7h24'</t>
  </si>
  <si>
    <t>7h36'</t>
  </si>
  <si>
    <t>7h48'</t>
  </si>
  <si>
    <t>Forfait jours</t>
  </si>
  <si>
    <t>Total Repos forfait jour</t>
  </si>
  <si>
    <t>0.1 semaine = 0.5j</t>
  </si>
  <si>
    <t>0.3 semaine = 1.5 j</t>
  </si>
  <si>
    <t>0.4 semaine = 2 j</t>
  </si>
  <si>
    <t>0.5 semaine = 2.5 j</t>
  </si>
  <si>
    <t>0.2 semaine = 1 j</t>
  </si>
  <si>
    <t>0.6 semaine = 3 j</t>
  </si>
  <si>
    <t>0.7 semaine = 3.5 j</t>
  </si>
  <si>
    <t>0.8 semaine = 4 j</t>
  </si>
  <si>
    <t>0.9 semaine = 4.5 j</t>
  </si>
  <si>
    <t>1 semaine = 5 j</t>
  </si>
  <si>
    <t>Ajuster vos CP</t>
  </si>
  <si>
    <t>jours ouvrés</t>
  </si>
  <si>
    <t>nombre jours fériés sur jours ouvrés</t>
  </si>
  <si>
    <t xml:space="preserve">jours fériés </t>
  </si>
  <si>
    <t>jours fériés : 9 et il faut poser un RS ou RFJ sur le  lundi de pentecôte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</si>
  <si>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</si>
  <si>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</si>
  <si>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</si>
  <si>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</si>
  <si>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</si>
  <si>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</si>
  <si>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</si>
  <si>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</si>
  <si>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</si>
  <si>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</si>
  <si>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</si>
  <si>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</t>
  </si>
  <si>
    <t>Total</t>
  </si>
  <si>
    <t>jours travaillés cumulés</t>
  </si>
  <si>
    <t>calcul jours W selon date embauche</t>
  </si>
  <si>
    <t>39h/semaine</t>
  </si>
  <si>
    <t>calcul heures de travail/an selon date embauche 35h/semaine</t>
  </si>
  <si>
    <t>avec CP</t>
  </si>
  <si>
    <t>Jours CP</t>
  </si>
  <si>
    <t>Jours fériés</t>
  </si>
  <si>
    <t>Jours CP fractionnement</t>
  </si>
  <si>
    <t>FORFAIT JOUR</t>
  </si>
  <si>
    <t>Jours WE</t>
  </si>
  <si>
    <t>Maladie (jours ouvrés)</t>
  </si>
  <si>
    <t>Congé sans solde (jours ouvrés)</t>
  </si>
  <si>
    <t>Crédit d'heures (jours ouvrés)</t>
  </si>
  <si>
    <t>Ajuster</t>
  </si>
  <si>
    <t>Report N-1</t>
  </si>
  <si>
    <t>Total absence</t>
  </si>
  <si>
    <t>Seuil perte jour de 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</si>
</sst>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1" fillId="0" borderId="1" xfId="0" applyFont="1" applyBorder="1"/>
    <xf numFmtId="164" fontId="0" fillId="0" borderId="2" xfId="0" applyNumberFormat="1" applyBorder="1"/>
    <xf numFmtId="164" fontId="0" fillId="0" borderId="1" xfId="0" applyNumberFormat="1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left"/>
    </xf>
    <xf numFmtId="164" fontId="0" fillId="0" borderId="2" xfId="0" applyNumberFormat="1" applyBorder="1" applyProtection="1">
      <protection locked="0"/>
    </xf>
    <xf numFmtId="164" fontId="0" fillId="0" borderId="1" xfId="0" applyNumberFormat="1" applyBorder="1" applyProtection="1">
      <protection locked="0"/>
    </xf>
    <xf numFmtId="0" fontId="0" fillId="2" borderId="1" xfId="0" applyFill="1" applyBorder="1"/>
    <xf numFmtId="164" fontId="2" fillId="2" borderId="1" xfId="0" applyNumberFormat="1" applyFont="1" applyFill="1" applyBorder="1"/>
    <xf numFmtId="164" fontId="1" fillId="2" borderId="1" xfId="0" applyNumberFormat="1" applyFont="1" applyFill="1" applyBorder="1"/>
    <xf numFmtId="164" fontId="0" fillId="2" borderId="1" xfId="0" applyNumberFormat="1" applyFill="1" applyBorder="1"/>
    <xf numFmtId="0" fontId="1" fillId="2" borderId="1" xfId="0" applyFont="1" applyFill="1" applyBorder="1"/>
    <xf numFmtId="0" fontId="2" fillId="0" borderId="0" xfId="0" applyFont="1"/>
    <xf numFmtId="1" fontId="0" fillId="2" borderId="1" xfId="0" applyNumberFormat="1" applyFill="1" applyBorder="1"/>
    <xf numFmtId="0" fontId="1" fillId="0" borderId="1" xfId="0" applyFont="1" applyFill="1" applyBorder="1"/>
    <xf numFmtId="0" fontId="0" fillId="0" borderId="1" xfId="0" applyBorder="1" applyAlignment="1">
      <alignment wrapText="1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0" xfId="0" applyBorder="1"/>
    <xf numFmtId="2" fontId="0" fillId="0" borderId="0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0" fillId="0" borderId="2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1" fontId="0" fillId="0" borderId="2" xfId="0" applyNumberFormat="1" applyFont="1" applyBorder="1" applyAlignment="1" applyProtection="1">
      <alignment horizontal="center"/>
      <protection locked="0"/>
    </xf>
    <xf numFmtId="1" fontId="0" fillId="0" borderId="1" xfId="0" applyNumberFormat="1" applyFont="1" applyBorder="1" applyAlignment="1" applyProtection="1">
      <alignment horizontal="center"/>
      <protection locked="0"/>
    </xf>
    <xf numFmtId="1" fontId="0" fillId="0" borderId="1" xfId="0" applyNumberFormat="1" applyFont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workbookViewId="0">
      <selection activeCell="B1" sqref="B1"/>
    </sheetView>
  </sheetViews>
  <sheetFormatPr baseColWidth="10" defaultRowHeight="15" x14ac:dyDescent="0.25"/>
  <cols>
    <col min="1" max="1" width="13.5703125" bestFit="1" customWidth="1"/>
    <col min="2" max="2" width="22.140625" bestFit="1" customWidth="1"/>
    <col min="7" max="7" width="10.7109375" customWidth="1"/>
  </cols>
  <sheetData>
    <row r="1" spans="2:15" s="20" customFormat="1" x14ac:dyDescent="0.25">
      <c r="B1" s="21">
        <v>2021</v>
      </c>
      <c r="C1" s="21" t="s">
        <v>45</v>
      </c>
      <c r="D1" s="21" t="s">
        <v>34</v>
      </c>
      <c r="E1" s="21" t="s">
        <v>35</v>
      </c>
      <c r="F1" s="21" t="s">
        <v>36</v>
      </c>
      <c r="G1" s="21" t="s">
        <v>37</v>
      </c>
      <c r="H1" s="21" t="s">
        <v>38</v>
      </c>
      <c r="I1" s="21" t="s">
        <v>39</v>
      </c>
      <c r="J1" s="21" t="s">
        <v>40</v>
      </c>
      <c r="K1" s="21" t="s">
        <v>41</v>
      </c>
      <c r="L1" s="21" t="s">
        <v>42</v>
      </c>
      <c r="M1" s="21" t="s">
        <v>43</v>
      </c>
      <c r="N1" s="21" t="s">
        <v>44</v>
      </c>
      <c r="O1" s="21" t="s">
        <v>46</v>
      </c>
    </row>
    <row r="2" spans="2:15" x14ac:dyDescent="0.25">
      <c r="B2" s="3" t="s">
        <v>30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>
        <f>SUM(C2:N2)</f>
        <v>0</v>
      </c>
    </row>
    <row r="3" spans="2:15" ht="30" x14ac:dyDescent="0.25">
      <c r="B3" s="22" t="s">
        <v>31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>
        <f>SUM(C3:N3)</f>
        <v>0</v>
      </c>
    </row>
    <row r="4" spans="2:15" x14ac:dyDescent="0.25">
      <c r="B4" s="3" t="s">
        <v>2</v>
      </c>
      <c r="C4" s="1"/>
      <c r="D4" s="1"/>
      <c r="E4" s="1"/>
      <c r="F4" s="1"/>
      <c r="G4" s="19"/>
      <c r="H4" s="1"/>
      <c r="I4" s="19"/>
      <c r="J4" s="19"/>
      <c r="K4" s="1"/>
      <c r="L4" s="1"/>
      <c r="M4" s="19"/>
      <c r="N4" s="19"/>
      <c r="O4" s="1"/>
    </row>
    <row r="5" spans="2:15" x14ac:dyDescent="0.25">
      <c r="B5" s="1" t="s">
        <v>47</v>
      </c>
      <c r="C5" s="1">
        <f>C2</f>
        <v>0</v>
      </c>
      <c r="D5" s="1">
        <f t="shared" ref="D5:N5" si="0">D2+C5</f>
        <v>0</v>
      </c>
      <c r="E5" s="1">
        <f t="shared" si="0"/>
        <v>0</v>
      </c>
      <c r="F5" s="1">
        <f t="shared" si="0"/>
        <v>0</v>
      </c>
      <c r="G5" s="1">
        <f t="shared" si="0"/>
        <v>0</v>
      </c>
      <c r="H5" s="1">
        <f t="shared" si="0"/>
        <v>0</v>
      </c>
      <c r="I5" s="1">
        <f t="shared" si="0"/>
        <v>0</v>
      </c>
      <c r="J5" s="1">
        <f t="shared" si="0"/>
        <v>0</v>
      </c>
      <c r="K5" s="1">
        <f t="shared" si="0"/>
        <v>0</v>
      </c>
      <c r="L5" s="1">
        <f t="shared" si="0"/>
        <v>0</v>
      </c>
      <c r="M5" s="1">
        <f t="shared" si="0"/>
        <v>0</v>
      </c>
      <c r="N5" s="1">
        <f t="shared" si="0"/>
        <v>0</v>
      </c>
    </row>
    <row r="6" spans="2:15" ht="30" x14ac:dyDescent="0.25">
      <c r="B6" s="19" t="s">
        <v>48</v>
      </c>
      <c r="C6" s="1">
        <v>253</v>
      </c>
      <c r="D6" s="1">
        <f>N5-C5</f>
        <v>0</v>
      </c>
      <c r="E6" s="1">
        <f>N5-D5</f>
        <v>0</v>
      </c>
      <c r="F6" s="1">
        <f>N5-E5</f>
        <v>0</v>
      </c>
      <c r="G6" s="1">
        <f>N5-F5</f>
        <v>0</v>
      </c>
      <c r="H6" s="1">
        <f>N5-G5</f>
        <v>0</v>
      </c>
      <c r="I6" s="1">
        <f>N5-H5</f>
        <v>0</v>
      </c>
      <c r="J6" s="1">
        <f>N5-I5</f>
        <v>0</v>
      </c>
      <c r="K6" s="1">
        <f>N5-J5</f>
        <v>0</v>
      </c>
      <c r="L6" s="1">
        <f>N5-K5</f>
        <v>0</v>
      </c>
      <c r="M6" s="1">
        <f>N5-L5</f>
        <v>0</v>
      </c>
      <c r="N6" s="1">
        <f>N5-M5</f>
        <v>0</v>
      </c>
    </row>
    <row r="7" spans="2:15" ht="60" x14ac:dyDescent="0.25">
      <c r="B7" s="23" t="s">
        <v>50</v>
      </c>
      <c r="C7" s="1">
        <f t="shared" ref="C7:N7" si="1">C6*7</f>
        <v>1771</v>
      </c>
      <c r="D7" s="1">
        <f t="shared" si="1"/>
        <v>0</v>
      </c>
      <c r="E7" s="1">
        <f t="shared" si="1"/>
        <v>0</v>
      </c>
      <c r="F7" s="1">
        <f t="shared" si="1"/>
        <v>0</v>
      </c>
      <c r="G7" s="1">
        <f t="shared" si="1"/>
        <v>0</v>
      </c>
      <c r="H7" s="1">
        <f t="shared" si="1"/>
        <v>0</v>
      </c>
      <c r="I7" s="1">
        <f t="shared" si="1"/>
        <v>0</v>
      </c>
      <c r="J7" s="1">
        <f t="shared" si="1"/>
        <v>0</v>
      </c>
      <c r="K7" s="1">
        <f t="shared" si="1"/>
        <v>0</v>
      </c>
      <c r="L7" s="1">
        <f t="shared" si="1"/>
        <v>0</v>
      </c>
      <c r="M7" s="1">
        <f t="shared" si="1"/>
        <v>0</v>
      </c>
      <c r="N7" s="1">
        <f t="shared" si="1"/>
        <v>0</v>
      </c>
    </row>
    <row r="8" spans="2:15" x14ac:dyDescent="0.25">
      <c r="B8" s="23" t="s">
        <v>51</v>
      </c>
      <c r="C8" s="1">
        <f>C7-(25*7)</f>
        <v>1596</v>
      </c>
      <c r="D8" s="1">
        <f>D7-((25-2.08)*7)</f>
        <v>-160.44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2:15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2:15" x14ac:dyDescent="0.25">
      <c r="B10" s="2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</row>
    <row r="11" spans="2:15" x14ac:dyDescent="0.25"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</row>
    <row r="12" spans="2:15" x14ac:dyDescent="0.25"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</row>
    <row r="13" spans="2:15" x14ac:dyDescent="0.25"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</row>
    <row r="14" spans="2:15" x14ac:dyDescent="0.25"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</row>
    <row r="15" spans="2:15" x14ac:dyDescent="0.25">
      <c r="B15" t="s">
        <v>49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</row>
    <row r="19" spans="1:7" ht="45" x14ac:dyDescent="0.25">
      <c r="B19" s="8">
        <v>2020</v>
      </c>
      <c r="C19" s="1" t="s">
        <v>8</v>
      </c>
      <c r="D19" s="1" t="s">
        <v>7</v>
      </c>
      <c r="E19" s="1" t="s">
        <v>11</v>
      </c>
      <c r="F19" s="1" t="s">
        <v>10</v>
      </c>
      <c r="G19" s="19" t="s">
        <v>12</v>
      </c>
    </row>
    <row r="20" spans="1:7" x14ac:dyDescent="0.25">
      <c r="B20" s="1" t="s">
        <v>0</v>
      </c>
      <c r="C20" s="4">
        <v>366</v>
      </c>
      <c r="D20" s="5"/>
      <c r="E20" s="5"/>
      <c r="F20" s="5"/>
      <c r="G20" s="5"/>
    </row>
    <row r="21" spans="1:7" x14ac:dyDescent="0.25">
      <c r="B21" s="1" t="s">
        <v>1</v>
      </c>
      <c r="C21" s="5">
        <v>104</v>
      </c>
      <c r="D21" s="5"/>
      <c r="E21" s="5"/>
      <c r="F21" s="5"/>
      <c r="G21" s="5"/>
    </row>
    <row r="22" spans="1:7" x14ac:dyDescent="0.25">
      <c r="B22" s="1" t="s">
        <v>32</v>
      </c>
      <c r="C22" s="5">
        <v>9</v>
      </c>
      <c r="D22" s="5"/>
      <c r="E22" s="5"/>
      <c r="F22" s="5"/>
      <c r="G22" s="5"/>
    </row>
    <row r="23" spans="1:7" x14ac:dyDescent="0.25">
      <c r="B23" s="1" t="s">
        <v>9</v>
      </c>
      <c r="C23" s="5">
        <f>C20-C21-C22</f>
        <v>253</v>
      </c>
      <c r="D23" s="5">
        <f>C23*7</f>
        <v>1771</v>
      </c>
      <c r="E23" s="5"/>
      <c r="F23" s="5"/>
      <c r="G23" s="5"/>
    </row>
    <row r="24" spans="1:7" x14ac:dyDescent="0.25">
      <c r="A24" s="16" t="s">
        <v>29</v>
      </c>
      <c r="B24" s="11" t="s">
        <v>3</v>
      </c>
      <c r="C24" s="12">
        <v>25</v>
      </c>
      <c r="D24" s="5"/>
      <c r="E24" s="5"/>
      <c r="F24" s="5"/>
      <c r="G24" s="5"/>
    </row>
    <row r="25" spans="1:7" x14ac:dyDescent="0.25">
      <c r="B25" s="1" t="s">
        <v>5</v>
      </c>
      <c r="C25" s="5">
        <f>C23-C24</f>
        <v>228</v>
      </c>
      <c r="D25" s="5">
        <f>D23-(C24*7)</f>
        <v>1596</v>
      </c>
      <c r="E25" s="5"/>
      <c r="F25" s="5"/>
      <c r="G25" s="5"/>
    </row>
    <row r="26" spans="1:7" x14ac:dyDescent="0.25">
      <c r="B26" s="2" t="s">
        <v>6</v>
      </c>
      <c r="C26" s="5">
        <v>0</v>
      </c>
      <c r="D26" s="5">
        <f>C26*7</f>
        <v>0</v>
      </c>
      <c r="E26" s="5"/>
      <c r="F26" s="5"/>
      <c r="G26" s="5"/>
    </row>
    <row r="27" spans="1:7" x14ac:dyDescent="0.25">
      <c r="B27" s="15" t="s">
        <v>4</v>
      </c>
      <c r="C27" s="13">
        <f>C25-C26</f>
        <v>228</v>
      </c>
      <c r="D27" s="14">
        <f>C27*7</f>
        <v>1596</v>
      </c>
      <c r="E27" s="14">
        <f>D27/C27</f>
        <v>7</v>
      </c>
      <c r="F27" s="14">
        <f>C27/5</f>
        <v>45.6</v>
      </c>
      <c r="G27" s="17">
        <f>E27*5</f>
        <v>35</v>
      </c>
    </row>
    <row r="29" spans="1:7" x14ac:dyDescent="0.25">
      <c r="A29" t="s">
        <v>33</v>
      </c>
    </row>
    <row r="31" spans="1:7" x14ac:dyDescent="0.25">
      <c r="B31" t="s">
        <v>19</v>
      </c>
      <c r="D31" t="s">
        <v>24</v>
      </c>
    </row>
    <row r="32" spans="1:7" x14ac:dyDescent="0.25">
      <c r="B32" t="s">
        <v>23</v>
      </c>
      <c r="D32" t="s">
        <v>25</v>
      </c>
    </row>
    <row r="33" spans="2:4" x14ac:dyDescent="0.25">
      <c r="B33" t="s">
        <v>20</v>
      </c>
      <c r="D33" t="s">
        <v>26</v>
      </c>
    </row>
    <row r="34" spans="2:4" x14ac:dyDescent="0.25">
      <c r="B34" t="s">
        <v>21</v>
      </c>
      <c r="D34" t="s">
        <v>27</v>
      </c>
    </row>
    <row r="35" spans="2:4" x14ac:dyDescent="0.25">
      <c r="B35" t="s">
        <v>22</v>
      </c>
      <c r="D35" t="s">
        <v>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"/>
  <sheetViews>
    <sheetView workbookViewId="0">
      <selection activeCell="F10" sqref="F10"/>
    </sheetView>
  </sheetViews>
  <sheetFormatPr baseColWidth="10" defaultRowHeight="15" x14ac:dyDescent="0.25"/>
  <cols>
    <col min="1" max="1" width="13.5703125" bestFit="1" customWidth="1"/>
    <col min="2" max="2" width="19" bestFit="1" customWidth="1"/>
    <col min="7" max="7" width="24.7109375" bestFit="1" customWidth="1"/>
  </cols>
  <sheetData>
    <row r="2" spans="1:7" x14ac:dyDescent="0.25">
      <c r="B2" s="8">
        <v>2021</v>
      </c>
      <c r="C2" s="1" t="s">
        <v>8</v>
      </c>
      <c r="D2" s="1" t="s">
        <v>7</v>
      </c>
      <c r="E2" s="1" t="s">
        <v>11</v>
      </c>
      <c r="F2" s="1" t="s">
        <v>10</v>
      </c>
      <c r="G2" s="1" t="s">
        <v>12</v>
      </c>
    </row>
    <row r="3" spans="1:7" x14ac:dyDescent="0.25">
      <c r="B3" s="1" t="s">
        <v>0</v>
      </c>
      <c r="C3" s="4">
        <v>365</v>
      </c>
      <c r="D3" s="5"/>
      <c r="E3" s="5"/>
      <c r="F3" s="5"/>
      <c r="G3" s="5"/>
    </row>
    <row r="4" spans="1:7" x14ac:dyDescent="0.25">
      <c r="B4" s="1" t="s">
        <v>1</v>
      </c>
      <c r="C4" s="5">
        <v>104</v>
      </c>
      <c r="D4" s="5"/>
      <c r="E4" s="5"/>
      <c r="F4" s="5"/>
      <c r="G4" s="5"/>
    </row>
    <row r="5" spans="1:7" x14ac:dyDescent="0.25">
      <c r="B5" s="1" t="s">
        <v>2</v>
      </c>
      <c r="C5" s="5">
        <v>7</v>
      </c>
      <c r="D5" s="5"/>
      <c r="E5" s="5"/>
      <c r="F5" s="5"/>
      <c r="G5" s="5"/>
    </row>
    <row r="6" spans="1:7" x14ac:dyDescent="0.25">
      <c r="B6" s="1" t="s">
        <v>9</v>
      </c>
      <c r="C6" s="5">
        <f>C3-C4-C5</f>
        <v>254</v>
      </c>
      <c r="D6" s="5">
        <f>C6*7</f>
        <v>1778</v>
      </c>
      <c r="E6" s="5"/>
      <c r="F6" s="5"/>
      <c r="G6" s="5"/>
    </row>
    <row r="7" spans="1:7" x14ac:dyDescent="0.25">
      <c r="A7" s="16" t="s">
        <v>29</v>
      </c>
      <c r="B7" s="11" t="s">
        <v>3</v>
      </c>
      <c r="C7" s="12">
        <v>25</v>
      </c>
      <c r="D7" s="5"/>
      <c r="E7" s="5"/>
      <c r="F7" s="5"/>
      <c r="G7" s="5"/>
    </row>
    <row r="8" spans="1:7" x14ac:dyDescent="0.25">
      <c r="B8" s="1" t="s">
        <v>5</v>
      </c>
      <c r="C8" s="5">
        <f>C6-C7</f>
        <v>229</v>
      </c>
      <c r="D8" s="5">
        <f>D6-(C7*7)</f>
        <v>1603</v>
      </c>
      <c r="E8" s="5"/>
      <c r="F8" s="5"/>
      <c r="G8" s="5"/>
    </row>
    <row r="9" spans="1:7" x14ac:dyDescent="0.25">
      <c r="B9" s="2" t="s">
        <v>6</v>
      </c>
      <c r="C9" s="5">
        <v>6</v>
      </c>
      <c r="D9" s="5">
        <f>C9*7</f>
        <v>42</v>
      </c>
      <c r="E9" s="5"/>
      <c r="F9" s="5"/>
      <c r="G9" s="5"/>
    </row>
    <row r="10" spans="1:7" x14ac:dyDescent="0.25">
      <c r="B10" s="15" t="s">
        <v>4</v>
      </c>
      <c r="C10" s="13">
        <f>C8-C9</f>
        <v>223</v>
      </c>
      <c r="D10" s="13">
        <f>D8</f>
        <v>1603</v>
      </c>
      <c r="E10" s="13">
        <f>D10/C10</f>
        <v>7.188340807174888</v>
      </c>
      <c r="F10" s="13">
        <f>C10/5</f>
        <v>44.6</v>
      </c>
      <c r="G10" s="13">
        <v>36</v>
      </c>
    </row>
    <row r="11" spans="1:7" x14ac:dyDescent="0.25">
      <c r="E11" s="1" t="s">
        <v>13</v>
      </c>
      <c r="F11" s="27"/>
      <c r="G11" s="27"/>
    </row>
    <row r="14" spans="1:7" x14ac:dyDescent="0.25">
      <c r="B14" t="s">
        <v>19</v>
      </c>
      <c r="D14" t="s">
        <v>24</v>
      </c>
    </row>
    <row r="15" spans="1:7" x14ac:dyDescent="0.25">
      <c r="B15" t="s">
        <v>23</v>
      </c>
      <c r="D15" t="s">
        <v>25</v>
      </c>
    </row>
    <row r="16" spans="1:7" x14ac:dyDescent="0.25">
      <c r="B16" t="s">
        <v>20</v>
      </c>
      <c r="D16" t="s">
        <v>26</v>
      </c>
    </row>
    <row r="17" spans="2:4" x14ac:dyDescent="0.25">
      <c r="B17" t="s">
        <v>21</v>
      </c>
      <c r="D17" t="s">
        <v>27</v>
      </c>
    </row>
    <row r="18" spans="2:4" x14ac:dyDescent="0.25">
      <c r="B18" t="s">
        <v>22</v>
      </c>
      <c r="D18" t="s">
        <v>28</v>
      </c>
    </row>
  </sheetData>
  <mergeCells count="1">
    <mergeCell ref="F11:G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"/>
  <sheetViews>
    <sheetView workbookViewId="0">
      <selection activeCell="B3" sqref="B3"/>
    </sheetView>
  </sheetViews>
  <sheetFormatPr baseColWidth="10" defaultRowHeight="15" x14ac:dyDescent="0.25"/>
  <cols>
    <col min="1" max="1" width="13.5703125" bestFit="1" customWidth="1"/>
    <col min="2" max="2" width="19" bestFit="1" customWidth="1"/>
    <col min="7" max="7" width="24.7109375" bestFit="1" customWidth="1"/>
  </cols>
  <sheetData>
    <row r="2" spans="1:7" x14ac:dyDescent="0.25">
      <c r="B2" s="8">
        <v>2021</v>
      </c>
      <c r="C2" s="1" t="s">
        <v>8</v>
      </c>
      <c r="D2" s="1" t="s">
        <v>7</v>
      </c>
      <c r="E2" s="1" t="s">
        <v>11</v>
      </c>
      <c r="F2" s="1" t="s">
        <v>10</v>
      </c>
      <c r="G2" s="1" t="s">
        <v>12</v>
      </c>
    </row>
    <row r="3" spans="1:7" x14ac:dyDescent="0.25">
      <c r="B3" s="1" t="s">
        <v>0</v>
      </c>
      <c r="C3" s="4">
        <f>'6 JRTT'!C3</f>
        <v>365</v>
      </c>
      <c r="D3" s="5"/>
      <c r="E3" s="5"/>
      <c r="F3" s="5"/>
      <c r="G3" s="5"/>
    </row>
    <row r="4" spans="1:7" x14ac:dyDescent="0.25">
      <c r="B4" s="1" t="s">
        <v>1</v>
      </c>
      <c r="C4" s="5">
        <v>104</v>
      </c>
      <c r="D4" s="5"/>
      <c r="E4" s="5"/>
      <c r="F4" s="5"/>
      <c r="G4" s="5"/>
    </row>
    <row r="5" spans="1:7" x14ac:dyDescent="0.25">
      <c r="B5" s="1" t="s">
        <v>2</v>
      </c>
      <c r="C5" s="5">
        <f>'6 JRTT'!C5</f>
        <v>7</v>
      </c>
      <c r="D5" s="5"/>
      <c r="E5" s="5"/>
      <c r="F5" s="5"/>
      <c r="G5" s="5"/>
    </row>
    <row r="6" spans="1:7" x14ac:dyDescent="0.25">
      <c r="B6" s="1" t="s">
        <v>9</v>
      </c>
      <c r="C6" s="5">
        <f>C3-C4-C5</f>
        <v>254</v>
      </c>
      <c r="D6" s="5">
        <f>C6*7</f>
        <v>1778</v>
      </c>
      <c r="E6" s="5"/>
      <c r="F6" s="5"/>
      <c r="G6" s="5"/>
    </row>
    <row r="7" spans="1:7" x14ac:dyDescent="0.25">
      <c r="A7" s="16" t="s">
        <v>29</v>
      </c>
      <c r="B7" s="11" t="s">
        <v>3</v>
      </c>
      <c r="C7" s="12">
        <v>25</v>
      </c>
      <c r="D7" s="5"/>
      <c r="E7" s="5"/>
      <c r="F7" s="5"/>
      <c r="G7" s="5"/>
    </row>
    <row r="8" spans="1:7" x14ac:dyDescent="0.25">
      <c r="B8" s="1" t="s">
        <v>5</v>
      </c>
      <c r="C8" s="5">
        <f>C6-C7</f>
        <v>229</v>
      </c>
      <c r="D8" s="5">
        <f>D6-(C7*7)</f>
        <v>1603</v>
      </c>
      <c r="E8" s="5"/>
      <c r="F8" s="5"/>
      <c r="G8" s="5"/>
    </row>
    <row r="9" spans="1:7" x14ac:dyDescent="0.25">
      <c r="B9" s="2" t="s">
        <v>6</v>
      </c>
      <c r="C9" s="5">
        <v>12</v>
      </c>
      <c r="D9" s="5">
        <f>C9*7</f>
        <v>84</v>
      </c>
      <c r="E9" s="5"/>
      <c r="F9" s="5"/>
      <c r="G9" s="5"/>
    </row>
    <row r="10" spans="1:7" x14ac:dyDescent="0.25">
      <c r="B10" s="15" t="s">
        <v>4</v>
      </c>
      <c r="C10" s="13">
        <f>C8-C9</f>
        <v>217</v>
      </c>
      <c r="D10" s="13">
        <f>D8</f>
        <v>1603</v>
      </c>
      <c r="E10" s="13">
        <f>D10/C10</f>
        <v>7.387096774193548</v>
      </c>
      <c r="F10" s="13">
        <f>C10/5</f>
        <v>43.4</v>
      </c>
      <c r="G10" s="13">
        <v>37</v>
      </c>
    </row>
    <row r="11" spans="1:7" x14ac:dyDescent="0.25">
      <c r="E11" s="1" t="s">
        <v>14</v>
      </c>
      <c r="F11" s="27"/>
      <c r="G11" s="27"/>
    </row>
    <row r="14" spans="1:7" x14ac:dyDescent="0.25">
      <c r="B14" t="s">
        <v>19</v>
      </c>
      <c r="D14" t="s">
        <v>24</v>
      </c>
    </row>
    <row r="15" spans="1:7" x14ac:dyDescent="0.25">
      <c r="B15" t="s">
        <v>23</v>
      </c>
      <c r="D15" t="s">
        <v>25</v>
      </c>
    </row>
    <row r="16" spans="1:7" x14ac:dyDescent="0.25">
      <c r="B16" t="s">
        <v>20</v>
      </c>
      <c r="D16" t="s">
        <v>26</v>
      </c>
    </row>
    <row r="17" spans="2:4" x14ac:dyDescent="0.25">
      <c r="B17" t="s">
        <v>21</v>
      </c>
      <c r="D17" t="s">
        <v>27</v>
      </c>
    </row>
    <row r="18" spans="2:4" x14ac:dyDescent="0.25">
      <c r="B18" t="s">
        <v>22</v>
      </c>
      <c r="D18" t="s">
        <v>28</v>
      </c>
    </row>
  </sheetData>
  <mergeCells count="1">
    <mergeCell ref="F11:G1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"/>
  <sheetViews>
    <sheetView workbookViewId="0">
      <selection activeCell="B2" sqref="B2"/>
    </sheetView>
  </sheetViews>
  <sheetFormatPr baseColWidth="10" defaultRowHeight="15" x14ac:dyDescent="0.25"/>
  <cols>
    <col min="1" max="1" width="13.5703125" bestFit="1" customWidth="1"/>
    <col min="2" max="2" width="19" bestFit="1" customWidth="1"/>
    <col min="7" max="7" width="24.7109375" bestFit="1" customWidth="1"/>
  </cols>
  <sheetData>
    <row r="2" spans="1:7" x14ac:dyDescent="0.25">
      <c r="B2" s="8">
        <v>2021</v>
      </c>
      <c r="C2" s="1" t="s">
        <v>8</v>
      </c>
      <c r="D2" s="1" t="s">
        <v>7</v>
      </c>
      <c r="E2" s="1" t="s">
        <v>11</v>
      </c>
      <c r="F2" s="1" t="s">
        <v>10</v>
      </c>
      <c r="G2" s="1" t="s">
        <v>12</v>
      </c>
    </row>
    <row r="3" spans="1:7" x14ac:dyDescent="0.25">
      <c r="B3" s="1" t="s">
        <v>0</v>
      </c>
      <c r="C3" s="4">
        <f>'6 JRTT'!C3</f>
        <v>365</v>
      </c>
      <c r="D3" s="5"/>
      <c r="E3" s="5"/>
      <c r="F3" s="5"/>
      <c r="G3" s="5"/>
    </row>
    <row r="4" spans="1:7" x14ac:dyDescent="0.25">
      <c r="B4" s="1" t="s">
        <v>1</v>
      </c>
      <c r="C4" s="5">
        <v>104</v>
      </c>
      <c r="D4" s="5"/>
      <c r="E4" s="5"/>
      <c r="F4" s="5"/>
      <c r="G4" s="5"/>
    </row>
    <row r="5" spans="1:7" x14ac:dyDescent="0.25">
      <c r="B5" s="1" t="s">
        <v>2</v>
      </c>
      <c r="C5" s="5">
        <f>'6 JRTT'!C5</f>
        <v>7</v>
      </c>
      <c r="D5" s="5"/>
      <c r="E5" s="5"/>
      <c r="F5" s="5"/>
      <c r="G5" s="5"/>
    </row>
    <row r="6" spans="1:7" x14ac:dyDescent="0.25">
      <c r="B6" s="1" t="s">
        <v>9</v>
      </c>
      <c r="C6" s="5">
        <f>C3-C4-C5</f>
        <v>254</v>
      </c>
      <c r="D6" s="5">
        <f>C6*7</f>
        <v>1778</v>
      </c>
      <c r="E6" s="5"/>
      <c r="F6" s="5"/>
      <c r="G6" s="5"/>
    </row>
    <row r="7" spans="1:7" x14ac:dyDescent="0.25">
      <c r="A7" s="16" t="s">
        <v>29</v>
      </c>
      <c r="B7" s="11" t="s">
        <v>3</v>
      </c>
      <c r="C7" s="12">
        <v>25</v>
      </c>
      <c r="D7" s="5"/>
      <c r="E7" s="5"/>
      <c r="F7" s="5"/>
      <c r="G7" s="5"/>
    </row>
    <row r="8" spans="1:7" x14ac:dyDescent="0.25">
      <c r="B8" s="1" t="s">
        <v>5</v>
      </c>
      <c r="C8" s="5">
        <f>C6-C7</f>
        <v>229</v>
      </c>
      <c r="D8" s="5">
        <f>D6-(C7*7)</f>
        <v>1603</v>
      </c>
      <c r="E8" s="5"/>
      <c r="F8" s="5"/>
      <c r="G8" s="5"/>
    </row>
    <row r="9" spans="1:7" x14ac:dyDescent="0.25">
      <c r="B9" s="2" t="s">
        <v>6</v>
      </c>
      <c r="C9" s="5">
        <v>16.5</v>
      </c>
      <c r="D9" s="5">
        <f>C9*7</f>
        <v>115.5</v>
      </c>
      <c r="E9" s="5"/>
      <c r="F9" s="5"/>
      <c r="G9" s="5"/>
    </row>
    <row r="10" spans="1:7" s="6" customFormat="1" x14ac:dyDescent="0.25">
      <c r="B10" s="15" t="s">
        <v>4</v>
      </c>
      <c r="C10" s="13">
        <f>C8-C9</f>
        <v>212.5</v>
      </c>
      <c r="D10" s="13">
        <f>D8</f>
        <v>1603</v>
      </c>
      <c r="E10" s="13">
        <f>D10/C10</f>
        <v>7.5435294117647063</v>
      </c>
      <c r="F10" s="13">
        <f>C10/5</f>
        <v>42.5</v>
      </c>
      <c r="G10" s="13">
        <v>38</v>
      </c>
    </row>
    <row r="11" spans="1:7" x14ac:dyDescent="0.25">
      <c r="E11" s="1" t="s">
        <v>15</v>
      </c>
      <c r="F11" s="7"/>
      <c r="G11" s="7"/>
    </row>
    <row r="14" spans="1:7" x14ac:dyDescent="0.25">
      <c r="B14" t="s">
        <v>19</v>
      </c>
      <c r="D14" t="s">
        <v>24</v>
      </c>
    </row>
    <row r="15" spans="1:7" x14ac:dyDescent="0.25">
      <c r="B15" t="s">
        <v>23</v>
      </c>
      <c r="D15" t="s">
        <v>25</v>
      </c>
    </row>
    <row r="16" spans="1:7" x14ac:dyDescent="0.25">
      <c r="B16" t="s">
        <v>20</v>
      </c>
      <c r="D16" t="s">
        <v>26</v>
      </c>
    </row>
    <row r="17" spans="2:4" x14ac:dyDescent="0.25">
      <c r="B17" t="s">
        <v>21</v>
      </c>
      <c r="D17" t="s">
        <v>27</v>
      </c>
    </row>
    <row r="18" spans="2:4" x14ac:dyDescent="0.25">
      <c r="B18" t="s">
        <v>22</v>
      </c>
      <c r="D18" t="s">
        <v>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"/>
  <sheetViews>
    <sheetView workbookViewId="0">
      <selection activeCell="C6" sqref="C6"/>
    </sheetView>
  </sheetViews>
  <sheetFormatPr baseColWidth="10" defaultRowHeight="15" x14ac:dyDescent="0.25"/>
  <cols>
    <col min="1" max="1" width="13.5703125" bestFit="1" customWidth="1"/>
    <col min="2" max="2" width="19" bestFit="1" customWidth="1"/>
    <col min="3" max="3" width="13.5703125" bestFit="1" customWidth="1"/>
    <col min="4" max="4" width="14.5703125" bestFit="1" customWidth="1"/>
    <col min="5" max="5" width="11.5703125" bestFit="1" customWidth="1"/>
    <col min="6" max="6" width="12.5703125" bestFit="1" customWidth="1"/>
    <col min="7" max="7" width="24.85546875" bestFit="1" customWidth="1"/>
  </cols>
  <sheetData>
    <row r="2" spans="1:7" x14ac:dyDescent="0.25">
      <c r="B2" s="8">
        <v>2022</v>
      </c>
      <c r="C2" s="1" t="s">
        <v>8</v>
      </c>
      <c r="D2" s="1" t="s">
        <v>7</v>
      </c>
      <c r="E2" s="1" t="s">
        <v>11</v>
      </c>
      <c r="F2" s="1" t="s">
        <v>10</v>
      </c>
      <c r="G2" s="1" t="s">
        <v>12</v>
      </c>
    </row>
    <row r="3" spans="1:7" x14ac:dyDescent="0.25">
      <c r="B3" s="1" t="s">
        <v>0</v>
      </c>
      <c r="C3" s="9">
        <f>'6 JRTT'!C3</f>
        <v>365</v>
      </c>
      <c r="D3" s="5"/>
      <c r="E3" s="5"/>
      <c r="F3" s="5"/>
      <c r="G3" s="5"/>
    </row>
    <row r="4" spans="1:7" x14ac:dyDescent="0.25">
      <c r="B4" s="1" t="s">
        <v>1</v>
      </c>
      <c r="C4" s="10">
        <v>105</v>
      </c>
      <c r="D4" s="5"/>
      <c r="E4" s="5"/>
      <c r="F4" s="5"/>
      <c r="G4" s="5"/>
    </row>
    <row r="5" spans="1:7" x14ac:dyDescent="0.25">
      <c r="B5" s="1" t="s">
        <v>2</v>
      </c>
      <c r="C5" s="10">
        <f>'6 JRTT'!C5</f>
        <v>7</v>
      </c>
      <c r="D5" s="5"/>
      <c r="E5" s="5"/>
      <c r="F5" s="5"/>
      <c r="G5" s="5"/>
    </row>
    <row r="6" spans="1:7" x14ac:dyDescent="0.25">
      <c r="B6" s="1" t="s">
        <v>9</v>
      </c>
      <c r="C6" s="5">
        <f>C3-C4-C5</f>
        <v>253</v>
      </c>
      <c r="D6" s="5">
        <f>C6*7</f>
        <v>1771</v>
      </c>
      <c r="E6" s="5"/>
      <c r="F6" s="5"/>
      <c r="G6" s="5"/>
    </row>
    <row r="7" spans="1:7" x14ac:dyDescent="0.25">
      <c r="A7" s="16" t="s">
        <v>29</v>
      </c>
      <c r="B7" s="11" t="s">
        <v>3</v>
      </c>
      <c r="C7" s="12">
        <v>25</v>
      </c>
      <c r="D7" s="5"/>
      <c r="E7" s="5"/>
      <c r="F7" s="5"/>
      <c r="G7" s="5"/>
    </row>
    <row r="8" spans="1:7" x14ac:dyDescent="0.25">
      <c r="B8" s="1" t="s">
        <v>5</v>
      </c>
      <c r="C8" s="5">
        <f>C6-C7</f>
        <v>228</v>
      </c>
      <c r="D8" s="5">
        <v>1600</v>
      </c>
      <c r="E8" s="5"/>
      <c r="F8" s="5"/>
      <c r="G8" s="5"/>
    </row>
    <row r="9" spans="1:7" x14ac:dyDescent="0.25">
      <c r="B9" s="2" t="s">
        <v>6</v>
      </c>
      <c r="C9" s="5">
        <v>21.5</v>
      </c>
      <c r="D9" s="5">
        <f>C9*7</f>
        <v>150.5</v>
      </c>
      <c r="E9" s="5"/>
      <c r="F9" s="5"/>
      <c r="G9" s="5"/>
    </row>
    <row r="10" spans="1:7" s="6" customFormat="1" x14ac:dyDescent="0.25">
      <c r="B10" s="15" t="s">
        <v>4</v>
      </c>
      <c r="C10" s="13">
        <f>C8-C9</f>
        <v>206.5</v>
      </c>
      <c r="D10" s="13">
        <f>D8</f>
        <v>1600</v>
      </c>
      <c r="E10" s="13">
        <f>D10/C10</f>
        <v>7.7481840193704601</v>
      </c>
      <c r="F10" s="13">
        <f>C10/5</f>
        <v>41.3</v>
      </c>
      <c r="G10" s="13">
        <v>39</v>
      </c>
    </row>
    <row r="11" spans="1:7" x14ac:dyDescent="0.25">
      <c r="E11" s="1" t="s">
        <v>16</v>
      </c>
      <c r="F11" s="27"/>
      <c r="G11" s="27"/>
    </row>
    <row r="14" spans="1:7" x14ac:dyDescent="0.25">
      <c r="B14" t="s">
        <v>19</v>
      </c>
      <c r="D14" t="s">
        <v>24</v>
      </c>
    </row>
    <row r="15" spans="1:7" x14ac:dyDescent="0.25">
      <c r="B15" t="s">
        <v>23</v>
      </c>
      <c r="D15" t="s">
        <v>25</v>
      </c>
    </row>
    <row r="16" spans="1:7" x14ac:dyDescent="0.25">
      <c r="B16" t="s">
        <v>20</v>
      </c>
      <c r="D16" t="s">
        <v>26</v>
      </c>
    </row>
    <row r="17" spans="2:4" x14ac:dyDescent="0.25">
      <c r="B17" t="s">
        <v>21</v>
      </c>
      <c r="D17" t="s">
        <v>27</v>
      </c>
    </row>
    <row r="18" spans="2:4" x14ac:dyDescent="0.25">
      <c r="B18" t="s">
        <v>22</v>
      </c>
      <c r="D18" t="s">
        <v>28</v>
      </c>
    </row>
  </sheetData>
  <mergeCells count="1">
    <mergeCell ref="F11:G1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9" sqref="D19"/>
    </sheetView>
  </sheetViews>
  <sheetFormatPr baseColWidth="10" defaultRowHeight="15" x14ac:dyDescent="0.25"/>
  <cols>
    <col min="1" max="1" width="12.7109375" customWidth="1"/>
    <col min="2" max="2" width="29.28515625" bestFit="1" customWidth="1"/>
    <col min="3" max="3" width="11.42578125" style="38"/>
    <col min="4" max="10" width="11.42578125" style="34"/>
  </cols>
  <sheetData>
    <row r="1" spans="1:10" ht="18.75" x14ac:dyDescent="0.3">
      <c r="B1" s="35" t="s">
        <v>55</v>
      </c>
      <c r="C1" s="35"/>
      <c r="D1" s="35"/>
      <c r="E1" s="35"/>
      <c r="F1" s="35"/>
      <c r="G1" s="35"/>
      <c r="H1" s="35"/>
      <c r="I1" s="35"/>
      <c r="J1" s="35"/>
    </row>
    <row r="2" spans="1:10" x14ac:dyDescent="0.25">
      <c r="B2" s="28">
        <v>2022</v>
      </c>
      <c r="C2" s="28" t="s">
        <v>17</v>
      </c>
      <c r="D2" s="28">
        <v>195</v>
      </c>
      <c r="E2" s="29">
        <v>206</v>
      </c>
      <c r="F2" s="28">
        <v>208</v>
      </c>
      <c r="G2" s="28">
        <v>210</v>
      </c>
      <c r="H2" s="28">
        <v>212</v>
      </c>
      <c r="I2" s="28">
        <v>215</v>
      </c>
      <c r="J2" s="28">
        <v>218</v>
      </c>
    </row>
    <row r="3" spans="1:10" x14ac:dyDescent="0.25">
      <c r="B3" s="1" t="s">
        <v>0</v>
      </c>
      <c r="C3" s="43">
        <f>'6 JRTT'!C3</f>
        <v>365</v>
      </c>
      <c r="D3" s="30"/>
      <c r="E3" s="26"/>
      <c r="F3" s="26"/>
      <c r="G3" s="26"/>
      <c r="H3" s="26"/>
      <c r="I3" s="26"/>
      <c r="J3" s="26"/>
    </row>
    <row r="4" spans="1:10" x14ac:dyDescent="0.25">
      <c r="B4" s="1" t="s">
        <v>56</v>
      </c>
      <c r="C4" s="44">
        <v>105</v>
      </c>
      <c r="D4" s="31"/>
      <c r="E4" s="26"/>
      <c r="F4" s="26"/>
      <c r="G4" s="26"/>
      <c r="H4" s="26"/>
      <c r="I4" s="26"/>
      <c r="J4" s="26"/>
    </row>
    <row r="5" spans="1:10" x14ac:dyDescent="0.25">
      <c r="B5" s="1" t="s">
        <v>53</v>
      </c>
      <c r="C5" s="44">
        <v>7</v>
      </c>
      <c r="D5" s="31"/>
      <c r="E5" s="26"/>
      <c r="F5" s="26"/>
      <c r="G5" s="26"/>
      <c r="H5" s="26"/>
      <c r="I5" s="26"/>
      <c r="J5" s="26"/>
    </row>
    <row r="6" spans="1:10" x14ac:dyDescent="0.25">
      <c r="B6" s="1" t="s">
        <v>9</v>
      </c>
      <c r="C6" s="45">
        <f>C3-C4-C5</f>
        <v>253</v>
      </c>
      <c r="D6" s="32"/>
      <c r="E6" s="26"/>
      <c r="F6" s="26"/>
      <c r="G6" s="26"/>
      <c r="H6" s="26"/>
      <c r="I6" s="26"/>
      <c r="J6" s="26"/>
    </row>
    <row r="7" spans="1:10" x14ac:dyDescent="0.25">
      <c r="A7" s="16" t="s">
        <v>60</v>
      </c>
      <c r="B7" s="11" t="s">
        <v>52</v>
      </c>
      <c r="C7" s="42">
        <v>25</v>
      </c>
      <c r="D7" s="33"/>
      <c r="E7" s="26"/>
      <c r="F7" s="26"/>
      <c r="G7" s="26"/>
      <c r="H7" s="26"/>
      <c r="I7" s="26"/>
      <c r="J7" s="26"/>
    </row>
    <row r="8" spans="1:10" x14ac:dyDescent="0.25">
      <c r="A8" s="16" t="s">
        <v>60</v>
      </c>
      <c r="B8" s="11" t="s">
        <v>54</v>
      </c>
      <c r="C8" s="42">
        <v>0</v>
      </c>
      <c r="D8" s="33"/>
      <c r="E8" s="26"/>
      <c r="F8" s="26"/>
      <c r="G8" s="26"/>
      <c r="H8" s="26"/>
      <c r="I8" s="26"/>
      <c r="J8" s="26"/>
    </row>
    <row r="9" spans="1:10" x14ac:dyDescent="0.25">
      <c r="A9" s="16" t="s">
        <v>60</v>
      </c>
      <c r="B9" s="11" t="s">
        <v>61</v>
      </c>
      <c r="C9" s="40">
        <v>0</v>
      </c>
      <c r="D9" s="33"/>
      <c r="E9" s="26"/>
      <c r="F9" s="26"/>
      <c r="G9" s="26"/>
      <c r="H9" s="26"/>
      <c r="I9" s="26"/>
      <c r="J9" s="26"/>
    </row>
    <row r="10" spans="1:10" x14ac:dyDescent="0.25">
      <c r="B10" s="1" t="s">
        <v>4</v>
      </c>
      <c r="C10" s="39">
        <f>C6-C7-C8-C9</f>
        <v>228</v>
      </c>
      <c r="D10" s="32"/>
      <c r="E10" s="26"/>
      <c r="F10" s="26"/>
      <c r="G10" s="26"/>
      <c r="H10" s="26"/>
      <c r="I10" s="26"/>
      <c r="J10" s="26"/>
    </row>
    <row r="11" spans="1:10" x14ac:dyDescent="0.25">
      <c r="B11" s="2" t="s">
        <v>17</v>
      </c>
      <c r="C11" s="41"/>
      <c r="D11" s="36">
        <f>D2+(25-$C$7-$C$8-$C$9)</f>
        <v>195</v>
      </c>
      <c r="E11" s="36">
        <f t="shared" ref="E11:J11" si="0">E2+(25-$C$7-$C$8-$C$9)</f>
        <v>206</v>
      </c>
      <c r="F11" s="36">
        <f t="shared" si="0"/>
        <v>208</v>
      </c>
      <c r="G11" s="36">
        <f t="shared" si="0"/>
        <v>210</v>
      </c>
      <c r="H11" s="36">
        <f t="shared" si="0"/>
        <v>212</v>
      </c>
      <c r="I11" s="36">
        <f t="shared" si="0"/>
        <v>215</v>
      </c>
      <c r="J11" s="36">
        <f t="shared" si="0"/>
        <v>218</v>
      </c>
    </row>
    <row r="12" spans="1:10" x14ac:dyDescent="0.25">
      <c r="B12" s="18" t="s">
        <v>18</v>
      </c>
      <c r="C12" s="41"/>
      <c r="D12" s="37">
        <f>C10-D11</f>
        <v>33</v>
      </c>
      <c r="E12" s="37">
        <f>C10-E11</f>
        <v>22</v>
      </c>
      <c r="F12" s="37">
        <f>C10-F11</f>
        <v>20</v>
      </c>
      <c r="G12" s="37">
        <f>C10-G11</f>
        <v>18</v>
      </c>
      <c r="H12" s="37">
        <f>C10-H11</f>
        <v>16</v>
      </c>
      <c r="I12" s="37">
        <f>C10-I11</f>
        <v>13</v>
      </c>
      <c r="J12" s="37">
        <f>C10-J11</f>
        <v>10</v>
      </c>
    </row>
    <row r="13" spans="1:10" x14ac:dyDescent="0.25">
      <c r="A13" s="16" t="s">
        <v>60</v>
      </c>
      <c r="B13" s="11" t="s">
        <v>57</v>
      </c>
      <c r="C13" s="42">
        <v>1</v>
      </c>
      <c r="D13" s="32"/>
      <c r="E13" s="26"/>
      <c r="F13" s="26"/>
      <c r="G13" s="26"/>
      <c r="H13" s="26"/>
      <c r="I13" s="26"/>
      <c r="J13" s="26"/>
    </row>
    <row r="14" spans="1:10" x14ac:dyDescent="0.25">
      <c r="A14" s="16" t="s">
        <v>60</v>
      </c>
      <c r="B14" s="11" t="s">
        <v>58</v>
      </c>
      <c r="C14" s="42">
        <v>1</v>
      </c>
      <c r="D14" s="32"/>
      <c r="E14" s="26"/>
      <c r="F14" s="26"/>
      <c r="G14" s="26"/>
      <c r="H14" s="26"/>
      <c r="I14" s="26"/>
      <c r="J14" s="26"/>
    </row>
    <row r="15" spans="1:10" x14ac:dyDescent="0.25">
      <c r="A15" s="16" t="s">
        <v>60</v>
      </c>
      <c r="B15" s="11" t="s">
        <v>59</v>
      </c>
      <c r="C15" s="42">
        <v>1</v>
      </c>
      <c r="D15" s="32"/>
      <c r="E15" s="26"/>
      <c r="F15" s="26"/>
      <c r="G15" s="26"/>
      <c r="H15" s="26"/>
      <c r="I15" s="26"/>
      <c r="J15" s="26"/>
    </row>
    <row r="16" spans="1:10" x14ac:dyDescent="0.25">
      <c r="A16" s="16"/>
      <c r="B16" s="18" t="s">
        <v>62</v>
      </c>
      <c r="C16" s="46">
        <f>C13+C14+C15</f>
        <v>3</v>
      </c>
      <c r="D16" s="32"/>
      <c r="E16" s="26"/>
      <c r="F16" s="26"/>
      <c r="G16" s="26"/>
      <c r="H16" s="26"/>
      <c r="I16" s="26"/>
      <c r="J16" s="26"/>
    </row>
    <row r="17" spans="1:10" x14ac:dyDescent="0.25">
      <c r="A17" s="16"/>
      <c r="B17" s="18" t="s">
        <v>63</v>
      </c>
      <c r="C17" s="46"/>
      <c r="D17" s="47">
        <f>D2/D12</f>
        <v>5.9090909090909092</v>
      </c>
      <c r="E17" s="47">
        <f t="shared" ref="E17:J17" si="1">E2/E12</f>
        <v>9.3636363636363633</v>
      </c>
      <c r="F17" s="47">
        <f t="shared" si="1"/>
        <v>10.4</v>
      </c>
      <c r="G17" s="47">
        <f t="shared" si="1"/>
        <v>11.666666666666666</v>
      </c>
      <c r="H17" s="47">
        <f t="shared" si="1"/>
        <v>13.25</v>
      </c>
      <c r="I17" s="47">
        <f t="shared" si="1"/>
        <v>16.53846153846154</v>
      </c>
      <c r="J17" s="47">
        <f>J2/J12</f>
        <v>21.8</v>
      </c>
    </row>
    <row r="18" spans="1:10" x14ac:dyDescent="0.25">
      <c r="B18" s="18" t="s">
        <v>17</v>
      </c>
      <c r="C18" s="41"/>
      <c r="D18" s="36">
        <f>D11</f>
        <v>195</v>
      </c>
      <c r="E18" s="36">
        <f t="shared" ref="E18:J18" si="2">E11</f>
        <v>206</v>
      </c>
      <c r="F18" s="36">
        <f t="shared" si="2"/>
        <v>208</v>
      </c>
      <c r="G18" s="36">
        <f t="shared" si="2"/>
        <v>210</v>
      </c>
      <c r="H18" s="36">
        <f t="shared" si="2"/>
        <v>212</v>
      </c>
      <c r="I18" s="36">
        <f t="shared" si="2"/>
        <v>215</v>
      </c>
      <c r="J18" s="36">
        <f t="shared" si="2"/>
        <v>218</v>
      </c>
    </row>
    <row r="19" spans="1:10" x14ac:dyDescent="0.25">
      <c r="B19" s="18" t="s">
        <v>18</v>
      </c>
      <c r="C19" s="41"/>
      <c r="D19" s="37">
        <f>D12</f>
        <v>33</v>
      </c>
      <c r="E19" s="37">
        <f t="shared" ref="E19:J19" si="3">E12</f>
        <v>22</v>
      </c>
      <c r="F19" s="37">
        <f t="shared" si="3"/>
        <v>20</v>
      </c>
      <c r="G19" s="37">
        <f t="shared" si="3"/>
        <v>18</v>
      </c>
      <c r="H19" s="37">
        <f t="shared" si="3"/>
        <v>16</v>
      </c>
      <c r="I19" s="37">
        <f t="shared" si="3"/>
        <v>13</v>
      </c>
      <c r="J19" s="37">
        <f t="shared" si="3"/>
        <v>10</v>
      </c>
    </row>
  </sheetData>
  <mergeCells count="1">
    <mergeCell ref="B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sans RTT</vt:lpstr>
      <vt:lpstr>6 JRTT</vt:lpstr>
      <vt:lpstr>12 JRTT</vt:lpstr>
      <vt:lpstr>16.5 JRTT</vt:lpstr>
      <vt:lpstr>21.5 ou forfait annuel 1600 h</vt:lpstr>
      <vt:lpstr>Forfait jours</vt:lpstr>
    </vt:vector>
  </TitlesOfParts>
  <Company>CERFRANCE Dordogne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COUGNOT</dc:creator>
  <cp:lastModifiedBy>Thomas BOURREAU</cp:lastModifiedBy>
  <dcterms:created xsi:type="dcterms:W3CDTF">2018-01-13T12:57:43Z</dcterms:created>
  <dcterms:modified xsi:type="dcterms:W3CDTF">2021-12-10T14:39:31Z</dcterms:modified>
</cp:coreProperties>
</file>